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2020\Veszélyhelyzet\KT\200428\végl\"/>
    </mc:Choice>
  </mc:AlternateContent>
  <bookViews>
    <workbookView xWindow="0" yWindow="0" windowWidth="28800" windowHeight="12435" firstSheet="1" activeTab="1"/>
  </bookViews>
  <sheets>
    <sheet name="Munka1" sheetId="50" r:id="rId1"/>
    <sheet name="1.mell. Mérleg" sheetId="17" r:id="rId2"/>
    <sheet name="2.mell. Mérleg" sheetId="18" r:id="rId3"/>
    <sheet name="3.mell. Bevétel" sheetId="9" r:id="rId4"/>
    <sheet name="3.a átvett pe." sheetId="43" r:id="rId5"/>
    <sheet name="3.b mell. Működési bevételek" sheetId="44" r:id="rId6"/>
    <sheet name="3.c. mell. Közhatalmi bevételek" sheetId="45" r:id="rId7"/>
    <sheet name="4.mell. Normatíva" sheetId="52" r:id="rId8"/>
    <sheet name="5. mell. Önk.össz kiadás" sheetId="8" r:id="rId9"/>
    <sheet name="5.a. mell. Jogalkotás" sheetId="1" r:id="rId10"/>
    <sheet name="5.b. mell. VF saját forrásból" sheetId="54" r:id="rId11"/>
    <sheet name="5.c. mell. VF Eu forrásból" sheetId="5" r:id="rId12"/>
    <sheet name="5.d. mell. Védőnő, EÜ" sheetId="6" r:id="rId13"/>
    <sheet name="5.e. mell. Szociális ellátások" sheetId="37" r:id="rId14"/>
    <sheet name="5.f. mell. Átadott pénzeszk." sheetId="40" r:id="rId15"/>
    <sheet name="5.g. mell. Egyéb tev." sheetId="7" r:id="rId16"/>
    <sheet name="6. mell. Int.összesen" sheetId="15" r:id="rId17"/>
    <sheet name="6.a. mell. PH" sheetId="14" r:id="rId18"/>
    <sheet name="6.b. mell. Óvoda" sheetId="16" r:id="rId19"/>
    <sheet name="6.c. mell. BBKP" sheetId="12" r:id="rId20"/>
    <sheet name="7.mell. Beruházás" sheetId="19" r:id="rId21"/>
    <sheet name="8.mell. Felújítás" sheetId="20" r:id="rId22"/>
    <sheet name="9.mell. Létszámok" sheetId="21" r:id="rId23"/>
    <sheet name="10. mell. Több éves kihat" sheetId="29" r:id="rId24"/>
    <sheet name="11.mell. Műk. tám részl." sheetId="55" r:id="rId25"/>
    <sheet name="12.mell. Pénzeszk.vált" sheetId="56" r:id="rId26"/>
    <sheet name="13.sz Pénzmaradvány 2019" sheetId="57" r:id="rId27"/>
    <sheet name="14.sz Pénzm.feloszt." sheetId="58" r:id="rId28"/>
    <sheet name="15.sz Közvetett tám" sheetId="59" r:id="rId29"/>
    <sheet name="16.sz Egysz.mérleg" sheetId="60" r:id="rId30"/>
    <sheet name="17.sz Eredménykimutatás" sheetId="61" r:id="rId31"/>
    <sheet name="18.a Vagyonkimutatás 1" sheetId="62" r:id="rId32"/>
    <sheet name="18.b Vagyonkimutatás 2" sheetId="63" r:id="rId33"/>
    <sheet name="18.c Vagyonkimutatás 3" sheetId="64" r:id="rId34"/>
    <sheet name="19.sz Részesedések" sheetId="65" r:id="rId35"/>
  </sheets>
  <externalReferences>
    <externalReference r:id="rId36"/>
    <externalReference r:id="rId37"/>
    <externalReference r:id="rId38"/>
    <externalReference r:id="rId39"/>
    <externalReference r:id="rId40"/>
    <externalReference r:id="rId41"/>
    <externalReference r:id="rId42"/>
    <externalReference r:id="rId43"/>
  </externalReferences>
  <definedNames>
    <definedName name="kst" localSheetId="24">#REF!</definedName>
    <definedName name="kst" localSheetId="25">#REF!</definedName>
    <definedName name="kst" localSheetId="26">#REF!</definedName>
    <definedName name="kst" localSheetId="27">#REF!</definedName>
    <definedName name="kst" localSheetId="28">#REF!</definedName>
    <definedName name="kst" localSheetId="29">#REF!</definedName>
    <definedName name="kst" localSheetId="30">#REF!</definedName>
    <definedName name="kst" localSheetId="31">#REF!</definedName>
    <definedName name="kst" localSheetId="32">#REF!</definedName>
    <definedName name="kst" localSheetId="33">#REF!</definedName>
    <definedName name="kst" localSheetId="34">#REF!</definedName>
    <definedName name="kst" localSheetId="4">#REF!</definedName>
    <definedName name="kst" localSheetId="5">#REF!</definedName>
    <definedName name="kst" localSheetId="6">#REF!</definedName>
    <definedName name="kst" localSheetId="7">#REF!</definedName>
    <definedName name="kst">#REF!</definedName>
    <definedName name="mi">[1]kod!$BT$34:$BT$3184</definedName>
    <definedName name="nev" localSheetId="24">[2]kod!$CD$8:$CD$3150</definedName>
    <definedName name="nev" localSheetId="25">[2]kod!$CD$8:$CD$3150</definedName>
    <definedName name="nev" localSheetId="26">[3]kod!$CD$8:$CD$3150</definedName>
    <definedName name="nev" localSheetId="27">[3]kod!$CD$8:$CD$3150</definedName>
    <definedName name="nev" localSheetId="28">[3]kod!$CD$8:$CD$3150</definedName>
    <definedName name="nev" localSheetId="29">[2]kod!$CD$8:$CD$3150</definedName>
    <definedName name="nev" localSheetId="30">[2]kod!$CD$8:$CD$3150</definedName>
    <definedName name="nev" localSheetId="31">[2]kod!$CD$8:$CD$3150</definedName>
    <definedName name="nev" localSheetId="32">[2]kod!$CD$8:$CD$3150</definedName>
    <definedName name="nev" localSheetId="33">[2]kod!$CD$8:$CD$3150</definedName>
    <definedName name="nev" localSheetId="34">[2]kod!$CD$8:$CD$3150</definedName>
    <definedName name="nev" localSheetId="7">[4]kod!$CD$8:$CD$3150</definedName>
    <definedName name="nev">[2]kod!$CD$8:$CD$3150</definedName>
    <definedName name="_xlnm.Print_Titles" localSheetId="7">'4.mell. Normatíva'!$A:$A</definedName>
    <definedName name="_xlnm.Print_Titles" localSheetId="8">'5. mell. Önk.össz kiadás'!$A:$C</definedName>
    <definedName name="_xlnm.Print_Titles" localSheetId="9">'5.a. mell. Jogalkotás'!$2:$4</definedName>
    <definedName name="_xlnm.Print_Titles" localSheetId="10">'5.b. mell. VF saját forrásból'!$A:$C</definedName>
    <definedName name="_xlnm.Print_Titles" localSheetId="11">'5.c. mell. VF Eu forrásból'!$1:$4</definedName>
    <definedName name="_xlnm.Print_Titles" localSheetId="12">'5.d. mell. Védőnő, EÜ'!$1:$4</definedName>
    <definedName name="_xlnm.Print_Titles" localSheetId="15">'5.g. mell. Egyéb tev.'!$A:$C</definedName>
    <definedName name="_xlnm.Print_Titles" localSheetId="17">'6.a. mell. PH'!$1:$4</definedName>
    <definedName name="_xlnm.Print_Titles" localSheetId="18">'6.b. mell. Óvoda'!$1:$4</definedName>
    <definedName name="_xlnm.Print_Titles" localSheetId="19">'6.c. mell. BBKP'!$1:$4</definedName>
    <definedName name="_xlnm.Print_Area" localSheetId="1">'1.mell. Mérleg'!$A$1:$F$57</definedName>
    <definedName name="_xlnm.Print_Area" localSheetId="25">'12.mell. Pénzeszk.vált'!$A$1:$G$26</definedName>
    <definedName name="_xlnm.Print_Area" localSheetId="26">'13.sz Pénzmaradvány 2019'!$A$1:$L$9</definedName>
    <definedName name="_xlnm.Print_Area" localSheetId="10">'5.b. mell. VF saját forrásból'!$A$1:$AH$68</definedName>
    <definedName name="_xlnm.Print_Area" localSheetId="16">'6. mell. Int.összesen'!$A$2:$P$80</definedName>
    <definedName name="onev" localSheetId="24">[5]kod!$BT$34:$BT$3184</definedName>
    <definedName name="onev" localSheetId="25">[1]kod!$BT$34:$BT$3184</definedName>
    <definedName name="onev" localSheetId="26">[6]kod!$BT$34:$BT$3184</definedName>
    <definedName name="onev" localSheetId="27">[6]kod!$BT$34:$BT$3184</definedName>
    <definedName name="onev" localSheetId="28">[6]kod!$BT$34:$BT$3184</definedName>
    <definedName name="onev" localSheetId="29">[5]kod!$BT$34:$BT$3184</definedName>
    <definedName name="onev" localSheetId="30">[5]kod!$BT$34:$BT$3184</definedName>
    <definedName name="onev" localSheetId="31">[5]kod!$BT$34:$BT$3184</definedName>
    <definedName name="onev" localSheetId="32">[5]kod!$BT$34:$BT$3184</definedName>
    <definedName name="onev" localSheetId="33">[5]kod!$BT$34:$BT$3184</definedName>
    <definedName name="onev" localSheetId="34">[5]kod!$BT$34:$BT$3184</definedName>
    <definedName name="onev" localSheetId="7">[7]kod!$BT$34:$BT$3184</definedName>
    <definedName name="onev">[5]kod!$BT$34:$BT$3184</definedName>
    <definedName name="w" localSheetId="24">#REF!</definedName>
    <definedName name="w" localSheetId="25">#REF!</definedName>
    <definedName name="w" localSheetId="26">#REF!</definedName>
    <definedName name="w" localSheetId="27">#REF!</definedName>
    <definedName name="w" localSheetId="28">#REF!</definedName>
    <definedName name="w" localSheetId="29">#REF!</definedName>
    <definedName name="w" localSheetId="30">#REF!</definedName>
    <definedName name="w" localSheetId="31">#REF!</definedName>
    <definedName name="w" localSheetId="32">#REF!</definedName>
    <definedName name="w" localSheetId="33">#REF!</definedName>
    <definedName name="w" localSheetId="34">#REF!</definedName>
    <definedName name="w" localSheetId="7">#REF!</definedName>
    <definedName name="w">#REF!</definedName>
  </definedNames>
  <calcPr calcId="152511"/>
</workbook>
</file>

<file path=xl/calcChain.xml><?xml version="1.0" encoding="utf-8"?>
<calcChain xmlns="http://schemas.openxmlformats.org/spreadsheetml/2006/main">
  <c r="E47" i="19" l="1"/>
  <c r="D47" i="19"/>
  <c r="C47" i="19"/>
  <c r="F5" i="57" l="1"/>
  <c r="H5" i="57" s="1"/>
  <c r="G5" i="57"/>
  <c r="F6" i="57"/>
  <c r="H6" i="57" s="1"/>
  <c r="F7" i="57"/>
  <c r="H7" i="57" s="1"/>
  <c r="F8" i="57"/>
  <c r="H8" i="57" s="1"/>
  <c r="G8" i="57"/>
  <c r="C9" i="57"/>
  <c r="D9" i="57"/>
  <c r="E9" i="57"/>
  <c r="F9" i="57"/>
  <c r="G9" i="57"/>
  <c r="I9" i="57"/>
  <c r="A1" i="58"/>
  <c r="A2" i="58"/>
  <c r="B2" i="58"/>
  <c r="C2" i="58"/>
  <c r="D2" i="58"/>
  <c r="A3" i="58"/>
  <c r="C3" i="58"/>
  <c r="A4" i="58"/>
  <c r="B4" i="58"/>
  <c r="C4" i="58"/>
  <c r="D4" i="58"/>
  <c r="A5" i="58"/>
  <c r="B5" i="58"/>
  <c r="C5" i="58"/>
  <c r="D5" i="58"/>
  <c r="A6" i="58"/>
  <c r="B6" i="58"/>
  <c r="C6" i="58"/>
  <c r="D6" i="58"/>
  <c r="A7" i="58"/>
  <c r="B7" i="58"/>
  <c r="C7" i="58"/>
  <c r="D7" i="58"/>
  <c r="A8" i="58"/>
  <c r="B8" i="58"/>
  <c r="C8" i="58"/>
  <c r="D8" i="58"/>
  <c r="A9" i="58"/>
  <c r="B9" i="58"/>
  <c r="C9" i="58"/>
  <c r="D9" i="58"/>
  <c r="A10" i="58"/>
  <c r="B10" i="58"/>
  <c r="C10" i="58"/>
  <c r="D10" i="58"/>
  <c r="A11" i="58"/>
  <c r="B11" i="58"/>
  <c r="C11" i="58"/>
  <c r="D11" i="58"/>
  <c r="A12" i="58"/>
  <c r="B12" i="58"/>
  <c r="C12" i="58"/>
  <c r="D12" i="58"/>
  <c r="A13" i="58"/>
  <c r="B13" i="58"/>
  <c r="C13" i="58"/>
  <c r="D13" i="58"/>
  <c r="A14" i="58"/>
  <c r="B14" i="58"/>
  <c r="C14" i="58"/>
  <c r="D14" i="58"/>
  <c r="A15" i="58"/>
  <c r="B15" i="58"/>
  <c r="C15" i="58"/>
  <c r="D15" i="58"/>
  <c r="A16" i="58"/>
  <c r="B16" i="58"/>
  <c r="C16" i="58"/>
  <c r="D16" i="58"/>
  <c r="A17" i="58"/>
  <c r="B17" i="58"/>
  <c r="C17" i="58"/>
  <c r="D17" i="58"/>
  <c r="A18" i="58"/>
  <c r="B18" i="58"/>
  <c r="C18" i="58"/>
  <c r="D18" i="58"/>
  <c r="A19" i="58"/>
  <c r="A20" i="58"/>
  <c r="C20" i="58"/>
  <c r="A21" i="58"/>
  <c r="B21" i="58"/>
  <c r="C21" i="58"/>
  <c r="D21" i="58"/>
  <c r="A22" i="58"/>
  <c r="B22" i="58"/>
  <c r="C22" i="58"/>
  <c r="D22" i="58"/>
  <c r="A23" i="58"/>
  <c r="B23" i="58"/>
  <c r="C23" i="58"/>
  <c r="D23" i="58"/>
  <c r="A24" i="58"/>
  <c r="B24" i="58"/>
  <c r="C24" i="58"/>
  <c r="D24" i="58"/>
  <c r="A25" i="58"/>
  <c r="B25" i="58"/>
  <c r="C25" i="58"/>
  <c r="D25" i="58"/>
  <c r="A26" i="58"/>
  <c r="B26" i="58"/>
  <c r="C26" i="58"/>
  <c r="D26" i="58"/>
  <c r="A27" i="58"/>
  <c r="B27" i="58"/>
  <c r="C27" i="58"/>
  <c r="D27" i="58"/>
  <c r="A28" i="58"/>
  <c r="B28" i="58"/>
  <c r="C28" i="58"/>
  <c r="D28" i="58"/>
  <c r="A29" i="58"/>
  <c r="B29" i="58"/>
  <c r="C29" i="58"/>
  <c r="D29" i="58"/>
  <c r="A30" i="58"/>
  <c r="B30" i="58"/>
  <c r="C30" i="58"/>
  <c r="D30" i="58"/>
  <c r="A31" i="58"/>
  <c r="B31" i="58"/>
  <c r="C31" i="58"/>
  <c r="D31" i="58"/>
  <c r="A32" i="58"/>
  <c r="B32" i="58"/>
  <c r="C32" i="58"/>
  <c r="D32" i="58"/>
  <c r="A33" i="58"/>
  <c r="B33" i="58"/>
  <c r="C33" i="58"/>
  <c r="D33" i="58"/>
  <c r="A34" i="58"/>
  <c r="B34" i="58"/>
  <c r="C34" i="58"/>
  <c r="D34" i="58"/>
  <c r="A35" i="58"/>
  <c r="B35" i="58"/>
  <c r="C35" i="58"/>
  <c r="D35" i="58"/>
  <c r="A36" i="58"/>
  <c r="B36" i="58"/>
  <c r="C36" i="58"/>
  <c r="D36" i="58"/>
  <c r="A37" i="58"/>
  <c r="B37" i="58"/>
  <c r="C37" i="58"/>
  <c r="D37" i="58"/>
  <c r="A38" i="58"/>
  <c r="B38" i="58"/>
  <c r="C38" i="58"/>
  <c r="D38" i="58"/>
  <c r="A39" i="58"/>
  <c r="B39" i="58"/>
  <c r="C39" i="58"/>
  <c r="D39" i="58"/>
  <c r="A40" i="58"/>
  <c r="B40" i="58"/>
  <c r="C40" i="58"/>
  <c r="D40" i="58"/>
  <c r="A41" i="58"/>
  <c r="B41" i="58"/>
  <c r="C41" i="58"/>
  <c r="D41" i="58"/>
  <c r="A42" i="58"/>
  <c r="B42" i="58"/>
  <c r="C42" i="58"/>
  <c r="D42" i="58"/>
  <c r="A43" i="58"/>
  <c r="B43" i="58"/>
  <c r="C43" i="58"/>
  <c r="D43" i="58"/>
  <c r="A44" i="58"/>
  <c r="B44" i="58"/>
  <c r="C44" i="58"/>
  <c r="D44" i="58"/>
  <c r="A45" i="58"/>
  <c r="B45" i="58"/>
  <c r="C45" i="58"/>
  <c r="D45" i="58"/>
  <c r="A46" i="58"/>
  <c r="B46" i="58"/>
  <c r="C46" i="58"/>
  <c r="D46" i="58"/>
  <c r="A47" i="58"/>
  <c r="B47" i="58"/>
  <c r="C47" i="58"/>
  <c r="D47" i="58"/>
  <c r="A48" i="58"/>
  <c r="B48" i="58"/>
  <c r="C48" i="58"/>
  <c r="D48" i="58"/>
  <c r="A49" i="58"/>
  <c r="B49" i="58"/>
  <c r="C49" i="58"/>
  <c r="D49" i="58"/>
  <c r="A50" i="58"/>
  <c r="B50" i="58"/>
  <c r="C50" i="58"/>
  <c r="D50" i="58"/>
  <c r="A51" i="58"/>
  <c r="B51" i="58"/>
  <c r="C51" i="58"/>
  <c r="D51" i="58"/>
  <c r="A52" i="58"/>
  <c r="B52" i="58"/>
  <c r="C52" i="58"/>
  <c r="D52" i="58"/>
  <c r="A53" i="58"/>
  <c r="B53" i="58"/>
  <c r="C53" i="58"/>
  <c r="D53" i="58"/>
  <c r="A54" i="58"/>
  <c r="B54" i="58"/>
  <c r="C54" i="58"/>
  <c r="D54" i="58"/>
  <c r="A55" i="58"/>
  <c r="B55" i="58"/>
  <c r="C55" i="58"/>
  <c r="D55" i="58"/>
  <c r="A56" i="58"/>
  <c r="B56" i="58"/>
  <c r="C56" i="58"/>
  <c r="D56" i="58"/>
  <c r="A57" i="58"/>
  <c r="B57" i="58"/>
  <c r="C57" i="58"/>
  <c r="D57" i="58"/>
  <c r="A58" i="58"/>
  <c r="B58" i="58"/>
  <c r="C58" i="58"/>
  <c r="D58" i="58"/>
  <c r="A59" i="58"/>
  <c r="B59" i="58"/>
  <c r="C59" i="58"/>
  <c r="D59" i="58"/>
  <c r="A60" i="58"/>
  <c r="B60" i="58"/>
  <c r="C60" i="58"/>
  <c r="D60" i="58"/>
  <c r="A61" i="58"/>
  <c r="B61" i="58"/>
  <c r="C61" i="58"/>
  <c r="D61" i="58"/>
  <c r="A62" i="58"/>
  <c r="C62" i="58"/>
  <c r="D62" i="58"/>
  <c r="H9" i="57" l="1"/>
  <c r="D41" i="61"/>
  <c r="F54" i="60" l="1"/>
  <c r="F53" i="60"/>
  <c r="F52" i="60"/>
  <c r="E51" i="60"/>
  <c r="E55" i="60" s="1"/>
  <c r="D51" i="60"/>
  <c r="D55" i="60" s="1"/>
  <c r="C51" i="60"/>
  <c r="C55" i="60" s="1"/>
  <c r="B51" i="60"/>
  <c r="B55" i="60" s="1"/>
  <c r="F50" i="60"/>
  <c r="F49" i="60"/>
  <c r="F48" i="60"/>
  <c r="F51" i="60" s="1"/>
  <c r="E47" i="60"/>
  <c r="D47" i="60"/>
  <c r="C47" i="60"/>
  <c r="B47" i="60"/>
  <c r="F46" i="60"/>
  <c r="F45" i="60"/>
  <c r="F44" i="60"/>
  <c r="F43" i="60"/>
  <c r="F47" i="60" s="1"/>
  <c r="F42" i="60"/>
  <c r="F41" i="60"/>
  <c r="F35" i="60"/>
  <c r="F34" i="60"/>
  <c r="E33" i="60"/>
  <c r="D33" i="60"/>
  <c r="D36" i="60" s="1"/>
  <c r="C33" i="60"/>
  <c r="B33" i="60"/>
  <c r="F33" i="60" s="1"/>
  <c r="F32" i="60"/>
  <c r="F31" i="60"/>
  <c r="F30" i="60"/>
  <c r="E29" i="60"/>
  <c r="D29" i="60"/>
  <c r="C29" i="60"/>
  <c r="F28" i="60"/>
  <c r="F27" i="60"/>
  <c r="F26" i="60"/>
  <c r="B25" i="60"/>
  <c r="B29" i="60" s="1"/>
  <c r="F24" i="60"/>
  <c r="F23" i="60"/>
  <c r="E22" i="60"/>
  <c r="D22" i="60"/>
  <c r="C22" i="60"/>
  <c r="B22" i="60"/>
  <c r="F22" i="60" s="1"/>
  <c r="F21" i="60"/>
  <c r="F20" i="60"/>
  <c r="F18" i="60"/>
  <c r="E17" i="60"/>
  <c r="E19" i="60" s="1"/>
  <c r="D17" i="60"/>
  <c r="C17" i="60"/>
  <c r="B17" i="60"/>
  <c r="F17" i="60" s="1"/>
  <c r="F16" i="60"/>
  <c r="F15" i="60"/>
  <c r="F14" i="60"/>
  <c r="E13" i="60"/>
  <c r="D13" i="60"/>
  <c r="C13" i="60"/>
  <c r="C19" i="60" s="1"/>
  <c r="B13" i="60"/>
  <c r="F13" i="60" s="1"/>
  <c r="F12" i="60"/>
  <c r="F11" i="60"/>
  <c r="F10" i="60"/>
  <c r="F9" i="60"/>
  <c r="F8" i="60"/>
  <c r="E7" i="60"/>
  <c r="D7" i="60"/>
  <c r="D19" i="60" s="1"/>
  <c r="C7" i="60"/>
  <c r="B7" i="60"/>
  <c r="F7" i="60" s="1"/>
  <c r="F6" i="60"/>
  <c r="F5" i="60"/>
  <c r="F4" i="60"/>
  <c r="F29" i="60" l="1"/>
  <c r="B36" i="60"/>
  <c r="E36" i="60"/>
  <c r="F55" i="60"/>
  <c r="F19" i="60"/>
  <c r="F36" i="60" s="1"/>
  <c r="C36" i="60"/>
  <c r="F25" i="60"/>
  <c r="B19" i="60"/>
  <c r="F38" i="55" l="1"/>
  <c r="E38" i="55"/>
  <c r="D38" i="55"/>
  <c r="F26" i="55"/>
  <c r="F25" i="55" s="1"/>
  <c r="F14" i="55"/>
  <c r="F34" i="55"/>
  <c r="E34" i="55"/>
  <c r="D34" i="55"/>
  <c r="F10" i="55"/>
  <c r="F4" i="55"/>
  <c r="E41" i="20"/>
  <c r="C41" i="20"/>
  <c r="E40" i="20"/>
  <c r="E39" i="20"/>
  <c r="E38" i="20"/>
  <c r="D37" i="20"/>
  <c r="E33" i="20"/>
  <c r="E37" i="20" s="1"/>
  <c r="D33" i="20"/>
  <c r="C33" i="20"/>
  <c r="C37" i="20" s="1"/>
  <c r="E32" i="20"/>
  <c r="E29" i="20"/>
  <c r="D29" i="20"/>
  <c r="C29" i="20"/>
  <c r="E23" i="20"/>
  <c r="D23" i="20"/>
  <c r="C23" i="20"/>
  <c r="C42" i="20" s="1"/>
  <c r="E16" i="20"/>
  <c r="C16" i="20"/>
  <c r="E13" i="20"/>
  <c r="D13" i="20"/>
  <c r="D16" i="20" s="1"/>
  <c r="C13" i="20"/>
  <c r="E9" i="20"/>
  <c r="D9" i="20"/>
  <c r="C9" i="20"/>
  <c r="E86" i="19"/>
  <c r="D86" i="19"/>
  <c r="C86" i="19"/>
  <c r="E76" i="19"/>
  <c r="D76" i="19"/>
  <c r="D78" i="19" s="1"/>
  <c r="E56" i="19"/>
  <c r="D56" i="19"/>
  <c r="C56" i="19"/>
  <c r="C78" i="19" s="1"/>
  <c r="E53" i="19"/>
  <c r="D53" i="19"/>
  <c r="C53" i="19"/>
  <c r="E42" i="19"/>
  <c r="D42" i="19"/>
  <c r="C42" i="19"/>
  <c r="E36" i="19"/>
  <c r="D36" i="19"/>
  <c r="C36" i="19"/>
  <c r="E31" i="19"/>
  <c r="D31" i="19"/>
  <c r="C31" i="19"/>
  <c r="E24" i="19"/>
  <c r="D24" i="19"/>
  <c r="C24" i="19"/>
  <c r="E16" i="19"/>
  <c r="E18" i="19" s="1"/>
  <c r="D16" i="19"/>
  <c r="D18" i="19" s="1"/>
  <c r="C16" i="19"/>
  <c r="C18" i="19" s="1"/>
  <c r="E87" i="19" l="1"/>
  <c r="E78" i="19"/>
  <c r="C79" i="19"/>
  <c r="D79" i="19"/>
  <c r="E79" i="19"/>
  <c r="D42" i="20"/>
  <c r="E42" i="20"/>
  <c r="C87" i="19"/>
  <c r="D87" i="19"/>
  <c r="G25" i="8" l="1"/>
  <c r="J52" i="54"/>
  <c r="J47" i="54"/>
  <c r="M55" i="54" l="1"/>
  <c r="J31" i="7"/>
  <c r="P30" i="7" l="1"/>
  <c r="P20" i="7"/>
  <c r="AE30" i="7"/>
  <c r="AE27" i="7"/>
  <c r="AE25" i="7"/>
  <c r="AE13" i="7"/>
  <c r="AE10" i="7"/>
  <c r="AE7" i="7"/>
  <c r="J34" i="7"/>
  <c r="H36" i="40"/>
  <c r="AB52" i="54"/>
  <c r="AB46" i="54"/>
  <c r="AB49" i="54"/>
  <c r="D20" i="45" l="1"/>
  <c r="D11" i="44"/>
  <c r="D9" i="44"/>
  <c r="D6" i="44"/>
  <c r="D36" i="44"/>
  <c r="E34" i="44"/>
  <c r="D26" i="44"/>
  <c r="D22" i="44"/>
  <c r="D21" i="44"/>
  <c r="D18" i="44"/>
  <c r="E21" i="43"/>
  <c r="G41" i="52"/>
  <c r="G44" i="52" s="1"/>
  <c r="G52" i="52" s="1"/>
  <c r="G16" i="52"/>
  <c r="D32" i="52"/>
  <c r="D33" i="52" s="1"/>
  <c r="D52" i="52" s="1"/>
  <c r="D27" i="52"/>
  <c r="D24" i="52"/>
  <c r="D19" i="52"/>
  <c r="D16" i="52"/>
  <c r="E10" i="18"/>
  <c r="E12" i="18"/>
  <c r="E20" i="17"/>
  <c r="E22" i="17"/>
  <c r="E80" i="9" l="1"/>
  <c r="D80" i="9"/>
  <c r="C80" i="9"/>
  <c r="F71" i="9" l="1"/>
  <c r="F70" i="9"/>
  <c r="E71" i="9"/>
  <c r="E48" i="12" l="1"/>
  <c r="AG103" i="7"/>
  <c r="R6" i="37"/>
  <c r="N6" i="37"/>
  <c r="M8" i="37"/>
  <c r="V11" i="8" s="1"/>
  <c r="L8" i="37"/>
  <c r="U11" i="8" s="1"/>
  <c r="K8" i="37"/>
  <c r="N8" i="37" l="1"/>
  <c r="AE59" i="54" l="1"/>
  <c r="AD59" i="54"/>
  <c r="D66" i="54"/>
  <c r="F64" i="54"/>
  <c r="E64" i="54"/>
  <c r="D64" i="54"/>
  <c r="E59" i="54"/>
  <c r="D59" i="54"/>
  <c r="F58" i="54"/>
  <c r="E58" i="54"/>
  <c r="D58" i="54"/>
  <c r="F57" i="54"/>
  <c r="E57" i="54"/>
  <c r="D57" i="54"/>
  <c r="F56" i="54"/>
  <c r="E56" i="54"/>
  <c r="D56" i="54"/>
  <c r="F55" i="54"/>
  <c r="E55" i="54"/>
  <c r="D55" i="54"/>
  <c r="D53" i="54"/>
  <c r="F52" i="54"/>
  <c r="E52" i="54"/>
  <c r="D52" i="54"/>
  <c r="F51" i="54"/>
  <c r="E51" i="54"/>
  <c r="D51" i="54"/>
  <c r="F50" i="54"/>
  <c r="E50" i="54"/>
  <c r="D50" i="54"/>
  <c r="F49" i="54"/>
  <c r="E49" i="54"/>
  <c r="D49" i="54"/>
  <c r="F48" i="54"/>
  <c r="E48" i="54"/>
  <c r="D48" i="54"/>
  <c r="F47" i="54"/>
  <c r="E47" i="54"/>
  <c r="D47" i="54"/>
  <c r="F46" i="54"/>
  <c r="E46" i="54"/>
  <c r="D46" i="54"/>
  <c r="F44" i="54"/>
  <c r="E44" i="54"/>
  <c r="D44" i="54"/>
  <c r="D35" i="54"/>
  <c r="D34" i="54"/>
  <c r="F33" i="54"/>
  <c r="E33" i="54"/>
  <c r="D33" i="54"/>
  <c r="F32" i="54"/>
  <c r="E32" i="54"/>
  <c r="D32" i="54"/>
  <c r="F31" i="54"/>
  <c r="E31" i="54"/>
  <c r="D31" i="54"/>
  <c r="F30" i="54"/>
  <c r="E30" i="54"/>
  <c r="D30" i="54"/>
  <c r="F29" i="54"/>
  <c r="E29" i="54"/>
  <c r="D29" i="54"/>
  <c r="F28" i="54"/>
  <c r="E28" i="54"/>
  <c r="D28" i="54"/>
  <c r="F27" i="54"/>
  <c r="E27" i="54"/>
  <c r="D27" i="54"/>
  <c r="F26" i="54"/>
  <c r="E26" i="54"/>
  <c r="D26" i="54"/>
  <c r="D25" i="54"/>
  <c r="F24" i="54"/>
  <c r="E24" i="54"/>
  <c r="D24" i="54"/>
  <c r="F23" i="54"/>
  <c r="E23" i="54"/>
  <c r="D23" i="54"/>
  <c r="F22" i="54"/>
  <c r="E22" i="54"/>
  <c r="D22" i="54"/>
  <c r="F21" i="54"/>
  <c r="E21" i="54"/>
  <c r="D21" i="54"/>
  <c r="F20" i="54"/>
  <c r="E20" i="54"/>
  <c r="D20" i="54"/>
  <c r="F19" i="54"/>
  <c r="E19" i="54"/>
  <c r="D19" i="54"/>
  <c r="F18" i="54"/>
  <c r="E18" i="54"/>
  <c r="D18" i="54"/>
  <c r="F17" i="54"/>
  <c r="E17" i="54"/>
  <c r="D17" i="54"/>
  <c r="F16" i="54"/>
  <c r="E16" i="54"/>
  <c r="D16" i="54"/>
  <c r="F15" i="54"/>
  <c r="E15" i="54"/>
  <c r="D15" i="54"/>
  <c r="D14" i="54"/>
  <c r="F13" i="54"/>
  <c r="E13" i="54"/>
  <c r="D13" i="54"/>
  <c r="F12" i="54"/>
  <c r="E12" i="54"/>
  <c r="D12" i="54"/>
  <c r="F11" i="54"/>
  <c r="E11" i="54"/>
  <c r="D11" i="54"/>
  <c r="F9" i="54"/>
  <c r="E9" i="54"/>
  <c r="D9" i="54"/>
  <c r="F7" i="54"/>
  <c r="D7" i="54"/>
  <c r="D6" i="54"/>
  <c r="E6" i="54"/>
  <c r="F6" i="54"/>
  <c r="F5" i="54"/>
  <c r="E5" i="54"/>
  <c r="D5" i="54"/>
  <c r="Y64" i="54"/>
  <c r="X64" i="54"/>
  <c r="W64" i="54"/>
  <c r="Y59" i="54"/>
  <c r="X59" i="54"/>
  <c r="W59" i="54"/>
  <c r="Y53" i="54"/>
  <c r="X53" i="54"/>
  <c r="W53" i="54"/>
  <c r="Y34" i="54"/>
  <c r="X34" i="54"/>
  <c r="X35" i="54" s="1"/>
  <c r="W34" i="54"/>
  <c r="Y28" i="54"/>
  <c r="X28" i="54"/>
  <c r="W28" i="54"/>
  <c r="W35" i="54" s="1"/>
  <c r="Y25" i="54"/>
  <c r="X25" i="54"/>
  <c r="W25" i="54"/>
  <c r="Y17" i="54"/>
  <c r="Y35" i="54" s="1"/>
  <c r="X17" i="54"/>
  <c r="W17" i="54"/>
  <c r="Y14" i="54"/>
  <c r="X14" i="54"/>
  <c r="W14" i="54"/>
  <c r="Y7" i="54"/>
  <c r="X7" i="54"/>
  <c r="W7" i="54"/>
  <c r="V64" i="54"/>
  <c r="U64" i="54"/>
  <c r="T64" i="54"/>
  <c r="V59" i="54"/>
  <c r="U59" i="54"/>
  <c r="T59" i="54"/>
  <c r="V53" i="54"/>
  <c r="U53" i="54"/>
  <c r="T53" i="54"/>
  <c r="V34" i="54"/>
  <c r="U34" i="54"/>
  <c r="T34" i="54"/>
  <c r="V28" i="54"/>
  <c r="U28" i="54"/>
  <c r="T28" i="54"/>
  <c r="V25" i="54"/>
  <c r="U25" i="54"/>
  <c r="T25" i="54"/>
  <c r="V17" i="54"/>
  <c r="U17" i="54"/>
  <c r="U35" i="54" s="1"/>
  <c r="T17" i="54"/>
  <c r="V14" i="54"/>
  <c r="U14" i="54"/>
  <c r="T14" i="54"/>
  <c r="V7" i="54"/>
  <c r="U7" i="54"/>
  <c r="T7" i="54"/>
  <c r="V35" i="54" l="1"/>
  <c r="W66" i="54"/>
  <c r="Y66" i="54"/>
  <c r="X66" i="54"/>
  <c r="T35" i="54"/>
  <c r="T66" i="54" s="1"/>
  <c r="U66" i="54"/>
  <c r="V66" i="54"/>
  <c r="E54" i="43" l="1"/>
  <c r="E16" i="43"/>
  <c r="C18" i="43"/>
  <c r="B18" i="43"/>
  <c r="P48" i="15" l="1"/>
  <c r="O48" i="15"/>
  <c r="O49" i="15" s="1"/>
  <c r="P46" i="15"/>
  <c r="O46" i="15"/>
  <c r="O42" i="15"/>
  <c r="P41" i="15"/>
  <c r="O41" i="15"/>
  <c r="P39" i="15"/>
  <c r="P42" i="15" s="1"/>
  <c r="P37" i="15"/>
  <c r="P36" i="15"/>
  <c r="O36" i="15"/>
  <c r="P28" i="15"/>
  <c r="P27" i="15"/>
  <c r="P15" i="15"/>
  <c r="O15" i="15"/>
  <c r="M48" i="15"/>
  <c r="L48" i="15"/>
  <c r="M46" i="15"/>
  <c r="L46" i="15"/>
  <c r="M45" i="15"/>
  <c r="M41" i="15"/>
  <c r="L41" i="15"/>
  <c r="L42" i="15" s="1"/>
  <c r="M39" i="15"/>
  <c r="M42" i="15" s="1"/>
  <c r="M37" i="15"/>
  <c r="M36" i="15"/>
  <c r="L36" i="15"/>
  <c r="M28" i="15"/>
  <c r="M27" i="15"/>
  <c r="M15" i="15"/>
  <c r="L15" i="15"/>
  <c r="I48" i="15"/>
  <c r="J46" i="15"/>
  <c r="J48" i="15" s="1"/>
  <c r="J49" i="15" s="1"/>
  <c r="I46" i="15"/>
  <c r="J45" i="15"/>
  <c r="J41" i="15"/>
  <c r="I41" i="15"/>
  <c r="I42" i="15" s="1"/>
  <c r="J39" i="15"/>
  <c r="J42" i="15" s="1"/>
  <c r="I39" i="15"/>
  <c r="J37" i="15"/>
  <c r="J36" i="15"/>
  <c r="I36" i="15"/>
  <c r="J28" i="15"/>
  <c r="I27" i="15"/>
  <c r="J27" i="15" s="1"/>
  <c r="J15" i="15"/>
  <c r="I15" i="15"/>
  <c r="F84" i="12"/>
  <c r="E84" i="12"/>
  <c r="D84" i="12"/>
  <c r="Y82" i="12"/>
  <c r="Y86" i="12" s="1"/>
  <c r="X82" i="12"/>
  <c r="W82" i="12"/>
  <c r="V82" i="12"/>
  <c r="U82" i="12"/>
  <c r="U86" i="12" s="1"/>
  <c r="T82" i="12"/>
  <c r="S82" i="12"/>
  <c r="R82" i="12"/>
  <c r="Q82" i="12"/>
  <c r="P82" i="12"/>
  <c r="O82" i="12"/>
  <c r="E82" i="12" s="1"/>
  <c r="N82" i="12"/>
  <c r="M82" i="12"/>
  <c r="M86" i="12" s="1"/>
  <c r="L82" i="12"/>
  <c r="K82" i="12"/>
  <c r="J82" i="12"/>
  <c r="I82" i="12"/>
  <c r="H82" i="12"/>
  <c r="F82" i="12"/>
  <c r="F81" i="12"/>
  <c r="E81" i="12"/>
  <c r="D81" i="12"/>
  <c r="F80" i="12"/>
  <c r="E80" i="12"/>
  <c r="D80" i="12"/>
  <c r="F79" i="12"/>
  <c r="E79" i="12"/>
  <c r="D79" i="12"/>
  <c r="F78" i="12"/>
  <c r="E78" i="12"/>
  <c r="D78" i="12"/>
  <c r="Y76" i="12"/>
  <c r="X76" i="12"/>
  <c r="W76" i="12"/>
  <c r="V76" i="12"/>
  <c r="U76" i="12"/>
  <c r="T76" i="12"/>
  <c r="S76" i="12"/>
  <c r="R76" i="12"/>
  <c r="Q76" i="12"/>
  <c r="P76" i="12"/>
  <c r="F76" i="12" s="1"/>
  <c r="O76" i="12"/>
  <c r="N76" i="12"/>
  <c r="M76" i="12"/>
  <c r="L76" i="12"/>
  <c r="E76" i="12" s="1"/>
  <c r="K76" i="12"/>
  <c r="J76" i="12"/>
  <c r="I76" i="12"/>
  <c r="H76" i="12"/>
  <c r="D76" i="12" s="1"/>
  <c r="F75" i="12"/>
  <c r="G75" i="12" s="1"/>
  <c r="E75" i="12"/>
  <c r="D75" i="12"/>
  <c r="F74" i="12"/>
  <c r="E74" i="12"/>
  <c r="D74" i="12"/>
  <c r="F73" i="12"/>
  <c r="E73" i="12"/>
  <c r="D73" i="12"/>
  <c r="F72" i="12"/>
  <c r="E72" i="12"/>
  <c r="D72" i="12"/>
  <c r="F71" i="12"/>
  <c r="E71" i="12"/>
  <c r="D71" i="12"/>
  <c r="F70" i="12"/>
  <c r="E70" i="12"/>
  <c r="D70" i="12"/>
  <c r="F69" i="12"/>
  <c r="E69" i="12"/>
  <c r="D69" i="12"/>
  <c r="F68" i="12"/>
  <c r="E68" i="12"/>
  <c r="D68" i="12"/>
  <c r="Y65" i="12"/>
  <c r="X65" i="12"/>
  <c r="V65" i="12"/>
  <c r="U65" i="12"/>
  <c r="T65" i="12"/>
  <c r="S65" i="12"/>
  <c r="P65" i="12"/>
  <c r="F65" i="12" s="1"/>
  <c r="M65" i="12"/>
  <c r="J65" i="12"/>
  <c r="I65" i="12"/>
  <c r="H65" i="12"/>
  <c r="F64" i="12"/>
  <c r="G64" i="12" s="1"/>
  <c r="E64" i="12"/>
  <c r="D64" i="12"/>
  <c r="X63" i="12"/>
  <c r="W63" i="12"/>
  <c r="W65" i="12" s="1"/>
  <c r="T63" i="12"/>
  <c r="R63" i="12"/>
  <c r="R65" i="12" s="1"/>
  <c r="Q63" i="12"/>
  <c r="Q65" i="12" s="1"/>
  <c r="O63" i="12"/>
  <c r="O65" i="12" s="1"/>
  <c r="N63" i="12"/>
  <c r="N65" i="12" s="1"/>
  <c r="L63" i="12"/>
  <c r="E63" i="12" s="1"/>
  <c r="K63" i="12"/>
  <c r="K65" i="12" s="1"/>
  <c r="H63" i="12"/>
  <c r="F63" i="12"/>
  <c r="D63" i="12"/>
  <c r="F62" i="12"/>
  <c r="G62" i="12" s="1"/>
  <c r="E62" i="12"/>
  <c r="D62" i="12"/>
  <c r="Y58" i="12"/>
  <c r="Y59" i="12" s="1"/>
  <c r="X58" i="12"/>
  <c r="W58" i="12"/>
  <c r="W59" i="12" s="1"/>
  <c r="V58" i="12"/>
  <c r="V59" i="12" s="1"/>
  <c r="U58" i="12"/>
  <c r="U59" i="12" s="1"/>
  <c r="T58" i="12"/>
  <c r="S58" i="12"/>
  <c r="S59" i="12" s="1"/>
  <c r="R58" i="12"/>
  <c r="Q58" i="12"/>
  <c r="Q59" i="12" s="1"/>
  <c r="P58" i="12"/>
  <c r="O58" i="12"/>
  <c r="O59" i="12" s="1"/>
  <c r="N58" i="12"/>
  <c r="N59" i="12" s="1"/>
  <c r="M58" i="12"/>
  <c r="M59" i="12" s="1"/>
  <c r="L58" i="12"/>
  <c r="E58" i="12" s="1"/>
  <c r="K58" i="12"/>
  <c r="K59" i="12" s="1"/>
  <c r="J58" i="12"/>
  <c r="J59" i="12" s="1"/>
  <c r="I58" i="12"/>
  <c r="I59" i="12" s="1"/>
  <c r="H58" i="12"/>
  <c r="F58" i="12"/>
  <c r="G58" i="12" s="1"/>
  <c r="F57" i="12"/>
  <c r="G57" i="12" s="1"/>
  <c r="E57" i="12"/>
  <c r="D57" i="12"/>
  <c r="F56" i="12"/>
  <c r="E56" i="12"/>
  <c r="D56" i="12"/>
  <c r="F55" i="12"/>
  <c r="E55" i="12"/>
  <c r="D55" i="12"/>
  <c r="F54" i="12"/>
  <c r="G54" i="12" s="1"/>
  <c r="E54" i="12"/>
  <c r="D54" i="12"/>
  <c r="F53" i="12"/>
  <c r="G53" i="12" s="1"/>
  <c r="E53" i="12"/>
  <c r="D53" i="12"/>
  <c r="Y52" i="12"/>
  <c r="X52" i="12"/>
  <c r="W52" i="12"/>
  <c r="V52" i="12"/>
  <c r="U52" i="12"/>
  <c r="T52" i="12"/>
  <c r="S52" i="12"/>
  <c r="R52" i="12"/>
  <c r="Q52" i="12"/>
  <c r="P52" i="12"/>
  <c r="O52" i="12"/>
  <c r="N52" i="12"/>
  <c r="D52" i="12" s="1"/>
  <c r="M52" i="12"/>
  <c r="L52" i="12"/>
  <c r="E52" i="12" s="1"/>
  <c r="K52" i="12"/>
  <c r="J52" i="12"/>
  <c r="F52" i="12" s="1"/>
  <c r="G52" i="12" s="1"/>
  <c r="I52" i="12"/>
  <c r="H52" i="12"/>
  <c r="F51" i="12"/>
  <c r="G51" i="12" s="1"/>
  <c r="E51" i="12"/>
  <c r="D51" i="12"/>
  <c r="F50" i="12"/>
  <c r="G50" i="12" s="1"/>
  <c r="E50" i="12"/>
  <c r="D50" i="12"/>
  <c r="Y49" i="12"/>
  <c r="X49" i="12"/>
  <c r="X59" i="12" s="1"/>
  <c r="W49" i="12"/>
  <c r="V49" i="12"/>
  <c r="U49" i="12"/>
  <c r="T49" i="12"/>
  <c r="T59" i="12" s="1"/>
  <c r="S49" i="12"/>
  <c r="R49" i="12"/>
  <c r="Q49" i="12"/>
  <c r="P49" i="12"/>
  <c r="P59" i="12" s="1"/>
  <c r="O49" i="12"/>
  <c r="N49" i="12"/>
  <c r="M49" i="12"/>
  <c r="L49" i="12"/>
  <c r="K49" i="12"/>
  <c r="J49" i="12"/>
  <c r="I49" i="12"/>
  <c r="H49" i="12"/>
  <c r="H59" i="12" s="1"/>
  <c r="F48" i="12"/>
  <c r="G48" i="12" s="1"/>
  <c r="D48" i="12"/>
  <c r="G47" i="12"/>
  <c r="F47" i="12"/>
  <c r="E47" i="12"/>
  <c r="D47" i="12"/>
  <c r="F46" i="12"/>
  <c r="E46" i="12"/>
  <c r="D46" i="12"/>
  <c r="F45" i="12"/>
  <c r="E45" i="12"/>
  <c r="D45" i="12"/>
  <c r="F44" i="12"/>
  <c r="E44" i="12"/>
  <c r="G44" i="12" s="1"/>
  <c r="D44" i="12"/>
  <c r="F43" i="12"/>
  <c r="E43" i="12"/>
  <c r="D43" i="12"/>
  <c r="F42" i="12"/>
  <c r="G42" i="12" s="1"/>
  <c r="E42" i="12"/>
  <c r="D42" i="12"/>
  <c r="F41" i="12"/>
  <c r="E41" i="12"/>
  <c r="D41" i="12"/>
  <c r="F40" i="12"/>
  <c r="E40" i="12"/>
  <c r="D40" i="12"/>
  <c r="Y39" i="12"/>
  <c r="X39" i="12"/>
  <c r="W39" i="12"/>
  <c r="V39" i="12"/>
  <c r="U39" i="12"/>
  <c r="T39" i="12"/>
  <c r="S39" i="12"/>
  <c r="R39" i="12"/>
  <c r="Q39" i="12"/>
  <c r="P39" i="12"/>
  <c r="F39" i="12" s="1"/>
  <c r="O39" i="12"/>
  <c r="N39" i="12"/>
  <c r="M39" i="12"/>
  <c r="L39" i="12"/>
  <c r="E39" i="12" s="1"/>
  <c r="K39" i="12"/>
  <c r="J39" i="12"/>
  <c r="I39" i="12"/>
  <c r="H39" i="12"/>
  <c r="D39" i="12"/>
  <c r="F38" i="12"/>
  <c r="G38" i="12" s="1"/>
  <c r="E38" i="12"/>
  <c r="D38" i="12"/>
  <c r="F37" i="12"/>
  <c r="G37" i="12" s="1"/>
  <c r="E37" i="12"/>
  <c r="D37" i="12"/>
  <c r="Y36" i="12"/>
  <c r="X36" i="12"/>
  <c r="W36" i="12"/>
  <c r="V36" i="12"/>
  <c r="U36" i="12"/>
  <c r="T36" i="12"/>
  <c r="S36" i="12"/>
  <c r="R36" i="12"/>
  <c r="Q36" i="12"/>
  <c r="P36" i="12"/>
  <c r="O36" i="12"/>
  <c r="N36" i="12"/>
  <c r="D36" i="12" s="1"/>
  <c r="M36" i="12"/>
  <c r="L36" i="12"/>
  <c r="E36" i="12" s="1"/>
  <c r="K36" i="12"/>
  <c r="J36" i="12"/>
  <c r="F36" i="12" s="1"/>
  <c r="I36" i="12"/>
  <c r="H36" i="12"/>
  <c r="F35" i="12"/>
  <c r="E35" i="12"/>
  <c r="D35" i="12"/>
  <c r="F34" i="12"/>
  <c r="E34" i="12"/>
  <c r="G34" i="12" s="1"/>
  <c r="D34" i="12"/>
  <c r="F33" i="12"/>
  <c r="E33" i="12"/>
  <c r="G33" i="12" s="1"/>
  <c r="D33" i="12"/>
  <c r="F31" i="12"/>
  <c r="E31" i="12"/>
  <c r="G31" i="12" s="1"/>
  <c r="D31" i="12"/>
  <c r="F30" i="12"/>
  <c r="E30" i="12"/>
  <c r="D30" i="12"/>
  <c r="F29" i="12"/>
  <c r="G29" i="12" s="1"/>
  <c r="E29" i="12"/>
  <c r="D29" i="12"/>
  <c r="F28" i="12"/>
  <c r="E28" i="12"/>
  <c r="D28" i="12"/>
  <c r="G27" i="12"/>
  <c r="F27" i="12"/>
  <c r="E27" i="12"/>
  <c r="D27" i="12"/>
  <c r="Y26" i="12"/>
  <c r="X26" i="12"/>
  <c r="W26" i="12"/>
  <c r="V26" i="12"/>
  <c r="U26" i="12"/>
  <c r="T26" i="12"/>
  <c r="S26" i="12"/>
  <c r="R26" i="12"/>
  <c r="Q26" i="12"/>
  <c r="P26" i="12"/>
  <c r="O26" i="12"/>
  <c r="N26" i="12"/>
  <c r="M26" i="12"/>
  <c r="F26" i="12" s="1"/>
  <c r="L26" i="12"/>
  <c r="K26" i="12"/>
  <c r="D26" i="12" s="1"/>
  <c r="J26" i="12"/>
  <c r="I26" i="12"/>
  <c r="E26" i="12" s="1"/>
  <c r="H26" i="12"/>
  <c r="W24" i="12"/>
  <c r="S24" i="12"/>
  <c r="O24" i="12"/>
  <c r="K24" i="12"/>
  <c r="Y23" i="12"/>
  <c r="Y24" i="12" s="1"/>
  <c r="X23" i="12"/>
  <c r="W23" i="12"/>
  <c r="V23" i="12"/>
  <c r="V24" i="12" s="1"/>
  <c r="U23" i="12"/>
  <c r="U24" i="12" s="1"/>
  <c r="T23" i="12"/>
  <c r="S23" i="12"/>
  <c r="R23" i="12"/>
  <c r="R24" i="12" s="1"/>
  <c r="Q23" i="12"/>
  <c r="D23" i="12" s="1"/>
  <c r="P23" i="12"/>
  <c r="O23" i="12"/>
  <c r="N23" i="12"/>
  <c r="N24" i="12" s="1"/>
  <c r="M23" i="12"/>
  <c r="M24" i="12" s="1"/>
  <c r="L23" i="12"/>
  <c r="K23" i="12"/>
  <c r="J23" i="12"/>
  <c r="J24" i="12" s="1"/>
  <c r="I23" i="12"/>
  <c r="E23" i="12" s="1"/>
  <c r="H23" i="12"/>
  <c r="H24" i="12" s="1"/>
  <c r="F22" i="12"/>
  <c r="E22" i="12"/>
  <c r="G22" i="12" s="1"/>
  <c r="D22" i="12"/>
  <c r="F21" i="12"/>
  <c r="E21" i="12"/>
  <c r="G21" i="12" s="1"/>
  <c r="D21" i="12"/>
  <c r="F20" i="12"/>
  <c r="E20" i="12"/>
  <c r="D20" i="12"/>
  <c r="Y19" i="12"/>
  <c r="X19" i="12"/>
  <c r="X24" i="12" s="1"/>
  <c r="W19" i="12"/>
  <c r="V19" i="12"/>
  <c r="U19" i="12"/>
  <c r="T19" i="12"/>
  <c r="T24" i="12" s="1"/>
  <c r="S19" i="12"/>
  <c r="R19" i="12"/>
  <c r="E19" i="12" s="1"/>
  <c r="Q19" i="12"/>
  <c r="P19" i="12"/>
  <c r="P24" i="12" s="1"/>
  <c r="O19" i="12"/>
  <c r="N19" i="12"/>
  <c r="D19" i="12" s="1"/>
  <c r="M19" i="12"/>
  <c r="L19" i="12"/>
  <c r="L24" i="12" s="1"/>
  <c r="K19" i="12"/>
  <c r="J19" i="12"/>
  <c r="I19" i="12"/>
  <c r="H19" i="12"/>
  <c r="F19" i="12"/>
  <c r="G19" i="12" s="1"/>
  <c r="F18" i="12"/>
  <c r="E18" i="12"/>
  <c r="D18" i="12"/>
  <c r="F17" i="12"/>
  <c r="G17" i="12" s="1"/>
  <c r="E17" i="12"/>
  <c r="D17" i="12"/>
  <c r="F16" i="12"/>
  <c r="E16" i="12"/>
  <c r="D16" i="12"/>
  <c r="G15" i="12"/>
  <c r="F15" i="12"/>
  <c r="E15" i="12"/>
  <c r="D15" i="12"/>
  <c r="F14" i="12"/>
  <c r="E14" i="12"/>
  <c r="D14" i="12"/>
  <c r="G13" i="12"/>
  <c r="F13" i="12"/>
  <c r="E13" i="12"/>
  <c r="D13" i="12"/>
  <c r="F12" i="12"/>
  <c r="E12" i="12"/>
  <c r="D12" i="12"/>
  <c r="F11" i="12"/>
  <c r="G11" i="12" s="1"/>
  <c r="E11" i="12"/>
  <c r="D11" i="12"/>
  <c r="F10" i="12"/>
  <c r="E10" i="12"/>
  <c r="D10" i="12"/>
  <c r="F9" i="12"/>
  <c r="E9" i="12"/>
  <c r="D9" i="12"/>
  <c r="F8" i="12"/>
  <c r="E8" i="12"/>
  <c r="D8" i="12"/>
  <c r="F7" i="12"/>
  <c r="E7" i="12"/>
  <c r="D7" i="12"/>
  <c r="F6" i="12"/>
  <c r="E6" i="12"/>
  <c r="D6" i="12"/>
  <c r="F5" i="12"/>
  <c r="G5" i="12" s="1"/>
  <c r="E5" i="12"/>
  <c r="D5" i="12"/>
  <c r="Q81" i="16"/>
  <c r="N81" i="16"/>
  <c r="K81" i="16"/>
  <c r="H81" i="16"/>
  <c r="F81" i="16"/>
  <c r="E81" i="16"/>
  <c r="D80" i="16"/>
  <c r="D79" i="16"/>
  <c r="D78" i="16"/>
  <c r="D77" i="16"/>
  <c r="D81" i="16" s="1"/>
  <c r="S75" i="16"/>
  <c r="R75" i="16"/>
  <c r="Q75" i="16"/>
  <c r="P75" i="16"/>
  <c r="O75" i="16"/>
  <c r="N75" i="16"/>
  <c r="M75" i="16"/>
  <c r="L75" i="16"/>
  <c r="K75" i="16"/>
  <c r="J75" i="16"/>
  <c r="I75" i="16"/>
  <c r="H75" i="16"/>
  <c r="G74" i="16"/>
  <c r="F74" i="16"/>
  <c r="E74" i="16"/>
  <c r="D74" i="16"/>
  <c r="F73" i="16"/>
  <c r="E73" i="16"/>
  <c r="D73" i="16"/>
  <c r="F72" i="16"/>
  <c r="E72" i="16"/>
  <c r="D72" i="16"/>
  <c r="F71" i="16"/>
  <c r="G71" i="16" s="1"/>
  <c r="E71" i="16"/>
  <c r="D71" i="16"/>
  <c r="F70" i="16"/>
  <c r="E70" i="16"/>
  <c r="D70" i="16"/>
  <c r="F69" i="16"/>
  <c r="E69" i="16"/>
  <c r="D69" i="16"/>
  <c r="D75" i="16" s="1"/>
  <c r="F68" i="16"/>
  <c r="E68" i="16"/>
  <c r="D68" i="16"/>
  <c r="F67" i="16"/>
  <c r="F75" i="16" s="1"/>
  <c r="E67" i="16"/>
  <c r="E75" i="16" s="1"/>
  <c r="D67" i="16"/>
  <c r="S64" i="16"/>
  <c r="R64" i="16"/>
  <c r="Q64" i="16"/>
  <c r="P64" i="16"/>
  <c r="M64" i="16"/>
  <c r="M85" i="16" s="1"/>
  <c r="L64" i="16"/>
  <c r="K64" i="16"/>
  <c r="J64" i="16"/>
  <c r="I64" i="16"/>
  <c r="I85" i="16" s="1"/>
  <c r="F63" i="16"/>
  <c r="E63" i="16"/>
  <c r="D63" i="16"/>
  <c r="R62" i="16"/>
  <c r="Q62" i="16"/>
  <c r="O62" i="16"/>
  <c r="E62" i="16" s="1"/>
  <c r="E64" i="16" s="1"/>
  <c r="N62" i="16"/>
  <c r="D62" i="16" s="1"/>
  <c r="D64" i="16" s="1"/>
  <c r="K62" i="16"/>
  <c r="H62" i="16"/>
  <c r="H64" i="16" s="1"/>
  <c r="F62" i="16"/>
  <c r="F64" i="16" s="1"/>
  <c r="G64" i="16" s="1"/>
  <c r="F61" i="16"/>
  <c r="G61" i="16" s="1"/>
  <c r="E61" i="16"/>
  <c r="D61" i="16"/>
  <c r="R58" i="16"/>
  <c r="Q58" i="16"/>
  <c r="Q59" i="16" s="1"/>
  <c r="P58" i="16"/>
  <c r="O58" i="16"/>
  <c r="N58" i="16"/>
  <c r="M58" i="16"/>
  <c r="M59" i="16" s="1"/>
  <c r="L58" i="16"/>
  <c r="K58" i="16"/>
  <c r="J58" i="16"/>
  <c r="I58" i="16"/>
  <c r="I59" i="16" s="1"/>
  <c r="H58" i="16"/>
  <c r="F57" i="16"/>
  <c r="G57" i="16" s="1"/>
  <c r="E57" i="16"/>
  <c r="E58" i="16" s="1"/>
  <c r="D57" i="16"/>
  <c r="F56" i="16"/>
  <c r="E56" i="16"/>
  <c r="D56" i="16"/>
  <c r="F55" i="16"/>
  <c r="E55" i="16"/>
  <c r="D55" i="16"/>
  <c r="F54" i="16"/>
  <c r="E54" i="16"/>
  <c r="D54" i="16"/>
  <c r="F53" i="16"/>
  <c r="F58" i="16" s="1"/>
  <c r="E53" i="16"/>
  <c r="D53" i="16"/>
  <c r="D58" i="16" s="1"/>
  <c r="S52" i="16"/>
  <c r="S59" i="16" s="1"/>
  <c r="R52" i="16"/>
  <c r="R59" i="16" s="1"/>
  <c r="Q52" i="16"/>
  <c r="P52" i="16"/>
  <c r="P59" i="16" s="1"/>
  <c r="O52" i="16"/>
  <c r="O59" i="16" s="1"/>
  <c r="N52" i="16"/>
  <c r="N59" i="16" s="1"/>
  <c r="M52" i="16"/>
  <c r="L52" i="16"/>
  <c r="L59" i="16" s="1"/>
  <c r="K52" i="16"/>
  <c r="K59" i="16" s="1"/>
  <c r="J52" i="16"/>
  <c r="J59" i="16" s="1"/>
  <c r="I52" i="16"/>
  <c r="H52" i="16"/>
  <c r="F50" i="16"/>
  <c r="F52" i="16" s="1"/>
  <c r="G52" i="16" s="1"/>
  <c r="E50" i="16"/>
  <c r="E52" i="16" s="1"/>
  <c r="D50" i="16"/>
  <c r="D52" i="16" s="1"/>
  <c r="S49" i="16"/>
  <c r="R49" i="16"/>
  <c r="Q49" i="16"/>
  <c r="P49" i="16"/>
  <c r="O49" i="16"/>
  <c r="N49" i="16"/>
  <c r="M49" i="16"/>
  <c r="L49" i="16"/>
  <c r="K49" i="16"/>
  <c r="J49" i="16"/>
  <c r="I49" i="16"/>
  <c r="H49" i="16"/>
  <c r="F48" i="16"/>
  <c r="G48" i="16" s="1"/>
  <c r="E48" i="16"/>
  <c r="D48" i="16"/>
  <c r="F47" i="16"/>
  <c r="G47" i="16" s="1"/>
  <c r="E47" i="16"/>
  <c r="D47" i="16"/>
  <c r="F44" i="16"/>
  <c r="E44" i="16"/>
  <c r="D44" i="16"/>
  <c r="F43" i="16"/>
  <c r="E43" i="16"/>
  <c r="D43" i="16"/>
  <c r="F42" i="16"/>
  <c r="E42" i="16"/>
  <c r="D42" i="16"/>
  <c r="G41" i="16"/>
  <c r="F41" i="16"/>
  <c r="E41" i="16"/>
  <c r="D41" i="16"/>
  <c r="F40" i="16"/>
  <c r="F49" i="16" s="1"/>
  <c r="E40" i="16"/>
  <c r="E49" i="16" s="1"/>
  <c r="D40" i="16"/>
  <c r="D49" i="16" s="1"/>
  <c r="S39" i="16"/>
  <c r="R39" i="16"/>
  <c r="Q39" i="16"/>
  <c r="P39" i="16"/>
  <c r="O39" i="16"/>
  <c r="N39" i="16"/>
  <c r="M39" i="16"/>
  <c r="L39" i="16"/>
  <c r="K39" i="16"/>
  <c r="J39" i="16"/>
  <c r="I39" i="16"/>
  <c r="H39" i="16"/>
  <c r="F38" i="16"/>
  <c r="G38" i="16" s="1"/>
  <c r="E38" i="16"/>
  <c r="D38" i="16"/>
  <c r="F37" i="16"/>
  <c r="G37" i="16" s="1"/>
  <c r="E37" i="16"/>
  <c r="E39" i="16" s="1"/>
  <c r="D37" i="16"/>
  <c r="D39" i="16" s="1"/>
  <c r="S36" i="16"/>
  <c r="R36" i="16"/>
  <c r="Q36" i="16"/>
  <c r="P36" i="16"/>
  <c r="O36" i="16"/>
  <c r="N36" i="16"/>
  <c r="M36" i="16"/>
  <c r="L36" i="16"/>
  <c r="K36" i="16"/>
  <c r="J36" i="16"/>
  <c r="I36" i="16"/>
  <c r="H36" i="16"/>
  <c r="F36" i="16"/>
  <c r="D36" i="16"/>
  <c r="F35" i="16"/>
  <c r="E35" i="16"/>
  <c r="D35" i="16"/>
  <c r="F34" i="16"/>
  <c r="G34" i="16" s="1"/>
  <c r="E34" i="16"/>
  <c r="D34" i="16"/>
  <c r="F33" i="16"/>
  <c r="G33" i="16" s="1"/>
  <c r="E33" i="16"/>
  <c r="E36" i="16" s="1"/>
  <c r="D33" i="16"/>
  <c r="F31" i="16"/>
  <c r="G31" i="16" s="1"/>
  <c r="E31" i="16"/>
  <c r="E26" i="16" s="1"/>
  <c r="D31" i="16"/>
  <c r="F30" i="16"/>
  <c r="E30" i="16"/>
  <c r="D30" i="16"/>
  <c r="F29" i="16"/>
  <c r="G29" i="16" s="1"/>
  <c r="E29" i="16"/>
  <c r="D29" i="16"/>
  <c r="F28" i="16"/>
  <c r="G28" i="16" s="1"/>
  <c r="E28" i="16"/>
  <c r="D28" i="16"/>
  <c r="F27" i="16"/>
  <c r="G27" i="16" s="1"/>
  <c r="E27" i="16"/>
  <c r="D27" i="16"/>
  <c r="S26" i="16"/>
  <c r="R26" i="16"/>
  <c r="Q26" i="16"/>
  <c r="P26" i="16"/>
  <c r="O26" i="16"/>
  <c r="N26" i="16"/>
  <c r="M26" i="16"/>
  <c r="L26" i="16"/>
  <c r="K26" i="16"/>
  <c r="J26" i="16"/>
  <c r="I26" i="16"/>
  <c r="H26" i="16"/>
  <c r="F26" i="16"/>
  <c r="D26" i="16"/>
  <c r="S23" i="16"/>
  <c r="S24" i="16" s="1"/>
  <c r="R23" i="16"/>
  <c r="R24" i="16" s="1"/>
  <c r="Q23" i="16"/>
  <c r="Q24" i="16" s="1"/>
  <c r="P23" i="16"/>
  <c r="P24" i="16" s="1"/>
  <c r="O23" i="16"/>
  <c r="O24" i="16" s="1"/>
  <c r="N23" i="16"/>
  <c r="N24" i="16" s="1"/>
  <c r="M23" i="16"/>
  <c r="M24" i="16" s="1"/>
  <c r="L23" i="16"/>
  <c r="L24" i="16" s="1"/>
  <c r="K23" i="16"/>
  <c r="K24" i="16" s="1"/>
  <c r="J23" i="16"/>
  <c r="J24" i="16" s="1"/>
  <c r="I23" i="16"/>
  <c r="I24" i="16" s="1"/>
  <c r="H23" i="16"/>
  <c r="H24" i="16" s="1"/>
  <c r="F22" i="16"/>
  <c r="G22" i="16" s="1"/>
  <c r="E22" i="16"/>
  <c r="D22" i="16"/>
  <c r="F21" i="16"/>
  <c r="G21" i="16" s="1"/>
  <c r="E21" i="16"/>
  <c r="D21" i="16"/>
  <c r="D23" i="16" s="1"/>
  <c r="D24" i="16" s="1"/>
  <c r="F20" i="16"/>
  <c r="E20" i="16"/>
  <c r="E23" i="16" s="1"/>
  <c r="D20" i="16"/>
  <c r="S19" i="16"/>
  <c r="R19" i="16"/>
  <c r="Q19" i="16"/>
  <c r="P19" i="16"/>
  <c r="O19" i="16"/>
  <c r="N19" i="16"/>
  <c r="M19" i="16"/>
  <c r="L19" i="16"/>
  <c r="K19" i="16"/>
  <c r="J19" i="16"/>
  <c r="I19" i="16"/>
  <c r="H19" i="16"/>
  <c r="F18" i="16"/>
  <c r="E18" i="16"/>
  <c r="D18" i="16"/>
  <c r="F17" i="16"/>
  <c r="G17" i="16" s="1"/>
  <c r="E17" i="16"/>
  <c r="D17" i="16"/>
  <c r="F16" i="16"/>
  <c r="E16" i="16"/>
  <c r="D16" i="16"/>
  <c r="F15" i="16"/>
  <c r="E15" i="16"/>
  <c r="D15" i="16"/>
  <c r="F14" i="16"/>
  <c r="E14" i="16"/>
  <c r="D14" i="16"/>
  <c r="G13" i="16"/>
  <c r="F13" i="16"/>
  <c r="E13" i="16"/>
  <c r="D13" i="16"/>
  <c r="F12" i="16"/>
  <c r="E12" i="16"/>
  <c r="D12" i="16"/>
  <c r="F11" i="16"/>
  <c r="G11" i="16" s="1"/>
  <c r="E11" i="16"/>
  <c r="D11" i="16"/>
  <c r="F10" i="16"/>
  <c r="G10" i="16" s="1"/>
  <c r="E10" i="16"/>
  <c r="D10" i="16"/>
  <c r="F9" i="16"/>
  <c r="E9" i="16"/>
  <c r="D9" i="16"/>
  <c r="F8" i="16"/>
  <c r="G8" i="16" s="1"/>
  <c r="E8" i="16"/>
  <c r="D8" i="16"/>
  <c r="F7" i="16"/>
  <c r="E7" i="16"/>
  <c r="D7" i="16"/>
  <c r="F6" i="16"/>
  <c r="E6" i="16"/>
  <c r="D6" i="16"/>
  <c r="G5" i="16"/>
  <c r="F5" i="16"/>
  <c r="F19" i="16" s="1"/>
  <c r="E5" i="16"/>
  <c r="E19" i="16" s="1"/>
  <c r="D5" i="16"/>
  <c r="D19" i="16" s="1"/>
  <c r="F81" i="14"/>
  <c r="E81" i="14"/>
  <c r="D81" i="14"/>
  <c r="G80" i="14"/>
  <c r="G79" i="14"/>
  <c r="G78" i="14"/>
  <c r="G77" i="14"/>
  <c r="F75" i="14"/>
  <c r="G75" i="14" s="1"/>
  <c r="E75" i="14"/>
  <c r="D75" i="14"/>
  <c r="G74" i="14"/>
  <c r="G71" i="14"/>
  <c r="G70" i="14"/>
  <c r="F65" i="14"/>
  <c r="G64" i="14"/>
  <c r="E63" i="14"/>
  <c r="E65" i="14" s="1"/>
  <c r="G65" i="14" s="1"/>
  <c r="D63" i="14"/>
  <c r="D65" i="14" s="1"/>
  <c r="G62" i="14"/>
  <c r="G61" i="14"/>
  <c r="G58" i="14"/>
  <c r="F58" i="14"/>
  <c r="F59" i="14" s="1"/>
  <c r="E58" i="14"/>
  <c r="E59" i="14" s="1"/>
  <c r="D58" i="14"/>
  <c r="D59" i="14" s="1"/>
  <c r="G57" i="14"/>
  <c r="G53" i="14"/>
  <c r="F52" i="14"/>
  <c r="E52" i="14"/>
  <c r="G52" i="14" s="1"/>
  <c r="D52" i="14"/>
  <c r="G50" i="14"/>
  <c r="F49" i="14"/>
  <c r="G49" i="14" s="1"/>
  <c r="E49" i="14"/>
  <c r="D49" i="14"/>
  <c r="G48" i="14"/>
  <c r="G47" i="14"/>
  <c r="G44" i="14"/>
  <c r="G43" i="14"/>
  <c r="F39" i="14"/>
  <c r="G39" i="14" s="1"/>
  <c r="E39" i="14"/>
  <c r="D39" i="14"/>
  <c r="G38" i="14"/>
  <c r="G37" i="14"/>
  <c r="F36" i="14"/>
  <c r="G36" i="14" s="1"/>
  <c r="E36" i="14"/>
  <c r="D36" i="14"/>
  <c r="G34" i="14"/>
  <c r="G33" i="14"/>
  <c r="G31" i="14"/>
  <c r="G29" i="14"/>
  <c r="G28" i="14"/>
  <c r="G27" i="14"/>
  <c r="F26" i="14"/>
  <c r="G26" i="14" s="1"/>
  <c r="E26" i="14"/>
  <c r="D26" i="14"/>
  <c r="F23" i="14"/>
  <c r="F24" i="14" s="1"/>
  <c r="E23" i="14"/>
  <c r="E24" i="14" s="1"/>
  <c r="D23" i="14"/>
  <c r="D24" i="14" s="1"/>
  <c r="G22" i="14"/>
  <c r="G21" i="14"/>
  <c r="F19" i="14"/>
  <c r="G19" i="14" s="1"/>
  <c r="E19" i="14"/>
  <c r="D19" i="14"/>
  <c r="G17" i="14"/>
  <c r="G16" i="14"/>
  <c r="G15" i="14"/>
  <c r="G14" i="14"/>
  <c r="G13" i="14"/>
  <c r="G11" i="14"/>
  <c r="G8" i="14"/>
  <c r="G7" i="14"/>
  <c r="G5" i="14"/>
  <c r="H59" i="16" l="1"/>
  <c r="H85" i="16" s="1"/>
  <c r="G72" i="12"/>
  <c r="E49" i="12"/>
  <c r="R59" i="12"/>
  <c r="P49" i="15"/>
  <c r="L49" i="15"/>
  <c r="M49" i="15"/>
  <c r="I49" i="15"/>
  <c r="G76" i="12"/>
  <c r="Q86" i="12"/>
  <c r="F24" i="12"/>
  <c r="G39" i="12"/>
  <c r="R86" i="12"/>
  <c r="E86" i="12" s="1"/>
  <c r="K86" i="12"/>
  <c r="S86" i="12"/>
  <c r="W86" i="12"/>
  <c r="D65" i="12"/>
  <c r="G26" i="12"/>
  <c r="G36" i="12"/>
  <c r="D59" i="12"/>
  <c r="F59" i="12"/>
  <c r="J86" i="12"/>
  <c r="V86" i="12"/>
  <c r="G63" i="12"/>
  <c r="N86" i="12"/>
  <c r="H86" i="12"/>
  <c r="P86" i="12"/>
  <c r="T86" i="12"/>
  <c r="X86" i="12"/>
  <c r="D49" i="12"/>
  <c r="L59" i="12"/>
  <c r="L86" i="12" s="1"/>
  <c r="L65" i="12"/>
  <c r="E65" i="12" s="1"/>
  <c r="G65" i="12" s="1"/>
  <c r="F23" i="12"/>
  <c r="G23" i="12" s="1"/>
  <c r="O86" i="12"/>
  <c r="I24" i="12"/>
  <c r="E24" i="12" s="1"/>
  <c r="Q24" i="12"/>
  <c r="D24" i="12" s="1"/>
  <c r="F49" i="12"/>
  <c r="G49" i="12" s="1"/>
  <c r="D58" i="12"/>
  <c r="D82" i="12"/>
  <c r="G36" i="16"/>
  <c r="L85" i="16"/>
  <c r="P85" i="16"/>
  <c r="D59" i="16"/>
  <c r="D85" i="16" s="1"/>
  <c r="J85" i="16"/>
  <c r="S85" i="16"/>
  <c r="K85" i="16"/>
  <c r="E24" i="16"/>
  <c r="G49" i="16"/>
  <c r="E59" i="16"/>
  <c r="E85" i="16" s="1"/>
  <c r="Q85" i="16"/>
  <c r="G19" i="16"/>
  <c r="G26" i="16"/>
  <c r="G58" i="16"/>
  <c r="R85" i="16"/>
  <c r="G75" i="16"/>
  <c r="F39" i="16"/>
  <c r="G39" i="16" s="1"/>
  <c r="G50" i="16"/>
  <c r="G53" i="16"/>
  <c r="G62" i="16"/>
  <c r="N64" i="16"/>
  <c r="N85" i="16" s="1"/>
  <c r="O64" i="16"/>
  <c r="O85" i="16" s="1"/>
  <c r="F23" i="16"/>
  <c r="D85" i="14"/>
  <c r="E85" i="14"/>
  <c r="G24" i="14"/>
  <c r="G59" i="14"/>
  <c r="F85" i="14"/>
  <c r="G23" i="14"/>
  <c r="G63" i="14"/>
  <c r="E59" i="12" l="1"/>
  <c r="I86" i="12"/>
  <c r="F86" i="12"/>
  <c r="G86" i="12" s="1"/>
  <c r="G24" i="12"/>
  <c r="D86" i="12"/>
  <c r="G59" i="12"/>
  <c r="F59" i="16"/>
  <c r="G23" i="16"/>
  <c r="F24" i="16"/>
  <c r="G24" i="16" s="1"/>
  <c r="G85" i="14"/>
  <c r="G59" i="16" l="1"/>
  <c r="F85" i="16"/>
  <c r="G85" i="16" s="1"/>
  <c r="H22" i="40" l="1"/>
  <c r="E10" i="65" l="1"/>
  <c r="D7" i="65"/>
  <c r="D10" i="65" s="1"/>
  <c r="C19" i="64"/>
  <c r="D17" i="64"/>
  <c r="C17" i="64"/>
  <c r="D13" i="64"/>
  <c r="D8" i="64"/>
  <c r="C8" i="64"/>
  <c r="D64" i="62"/>
  <c r="C64" i="62"/>
  <c r="D60" i="62"/>
  <c r="C60" i="62"/>
  <c r="D53" i="62"/>
  <c r="C53" i="62"/>
  <c r="D44" i="62"/>
  <c r="C44" i="62"/>
  <c r="D39" i="62"/>
  <c r="C39" i="62"/>
  <c r="D34" i="62"/>
  <c r="C34" i="62"/>
  <c r="C33" i="62" s="1"/>
  <c r="D33" i="62"/>
  <c r="D28" i="62"/>
  <c r="C28" i="62"/>
  <c r="D23" i="62"/>
  <c r="C23" i="62"/>
  <c r="D18" i="62"/>
  <c r="C18" i="62"/>
  <c r="D13" i="62"/>
  <c r="C13" i="62"/>
  <c r="C8" i="62"/>
  <c r="C7" i="62" s="1"/>
  <c r="G47" i="61"/>
  <c r="G46" i="61"/>
  <c r="G45" i="61"/>
  <c r="G44" i="61"/>
  <c r="G43" i="61"/>
  <c r="G42" i="61"/>
  <c r="G40" i="61"/>
  <c r="G39" i="61"/>
  <c r="G38" i="61"/>
  <c r="G37" i="61"/>
  <c r="G36" i="61"/>
  <c r="G35" i="61"/>
  <c r="G34" i="61"/>
  <c r="F33" i="61"/>
  <c r="E33" i="61"/>
  <c r="D33" i="61"/>
  <c r="C33" i="61"/>
  <c r="B33" i="61"/>
  <c r="B41" i="61" s="1"/>
  <c r="B48" i="61" s="1"/>
  <c r="G32" i="61"/>
  <c r="G31" i="61"/>
  <c r="G30" i="61"/>
  <c r="H30" i="61" s="1"/>
  <c r="G29" i="61"/>
  <c r="H29" i="61" s="1"/>
  <c r="G28" i="61"/>
  <c r="G27" i="61"/>
  <c r="G25" i="61"/>
  <c r="H25" i="61" s="1"/>
  <c r="G24" i="61"/>
  <c r="H24" i="61" s="1"/>
  <c r="F23" i="61"/>
  <c r="E23" i="61"/>
  <c r="D23" i="61"/>
  <c r="C23" i="61"/>
  <c r="B23" i="61"/>
  <c r="G22" i="61"/>
  <c r="H22" i="61" s="1"/>
  <c r="G21" i="61"/>
  <c r="H21" i="61" s="1"/>
  <c r="G20" i="61"/>
  <c r="H20" i="61" s="1"/>
  <c r="F19" i="61"/>
  <c r="E19" i="61"/>
  <c r="D19" i="61"/>
  <c r="C19" i="61"/>
  <c r="B19" i="61"/>
  <c r="G18" i="61"/>
  <c r="H18" i="61" s="1"/>
  <c r="G17" i="61"/>
  <c r="G16" i="61"/>
  <c r="H16" i="61" s="1"/>
  <c r="G15" i="61"/>
  <c r="H15" i="61" s="1"/>
  <c r="F14" i="61"/>
  <c r="E14" i="61"/>
  <c r="D14" i="61"/>
  <c r="C14" i="61"/>
  <c r="B14" i="61"/>
  <c r="G13" i="61"/>
  <c r="H13" i="61" s="1"/>
  <c r="G12" i="61"/>
  <c r="H12" i="61" s="1"/>
  <c r="G11" i="61"/>
  <c r="H11" i="61" s="1"/>
  <c r="G10" i="61"/>
  <c r="H10" i="61" s="1"/>
  <c r="G9" i="61"/>
  <c r="G8" i="61"/>
  <c r="G7" i="61"/>
  <c r="F6" i="61"/>
  <c r="E6" i="61"/>
  <c r="D6" i="61"/>
  <c r="C6" i="61"/>
  <c r="B6" i="61"/>
  <c r="G5" i="61"/>
  <c r="H5" i="61" s="1"/>
  <c r="G4" i="61"/>
  <c r="H4" i="61" s="1"/>
  <c r="G3" i="61"/>
  <c r="H3" i="61" s="1"/>
  <c r="K54" i="60"/>
  <c r="K53" i="60"/>
  <c r="K52" i="60"/>
  <c r="J51" i="60"/>
  <c r="I51" i="60"/>
  <c r="H51" i="60"/>
  <c r="G51" i="60"/>
  <c r="K50" i="60"/>
  <c r="L50" i="60" s="1"/>
  <c r="L49" i="60"/>
  <c r="K49" i="60"/>
  <c r="K48" i="60"/>
  <c r="J47" i="60"/>
  <c r="I47" i="60"/>
  <c r="I55" i="60" s="1"/>
  <c r="H47" i="60"/>
  <c r="G47" i="60"/>
  <c r="K46" i="60"/>
  <c r="L46" i="60" s="1"/>
  <c r="L45" i="60"/>
  <c r="K45" i="60"/>
  <c r="K44" i="60"/>
  <c r="L44" i="60" s="1"/>
  <c r="K43" i="60"/>
  <c r="L43" i="60"/>
  <c r="K42" i="60"/>
  <c r="L42" i="60" s="1"/>
  <c r="L41" i="60"/>
  <c r="K41" i="60"/>
  <c r="K35" i="60"/>
  <c r="K34" i="60"/>
  <c r="J33" i="60"/>
  <c r="I33" i="60"/>
  <c r="H33" i="60"/>
  <c r="G33" i="60"/>
  <c r="K32" i="60"/>
  <c r="L32" i="60" s="1"/>
  <c r="K31" i="60"/>
  <c r="L31" i="60" s="1"/>
  <c r="K30" i="60"/>
  <c r="L30" i="60" s="1"/>
  <c r="J29" i="60"/>
  <c r="I29" i="60"/>
  <c r="H29" i="60"/>
  <c r="K28" i="60"/>
  <c r="K27" i="60"/>
  <c r="K26" i="60"/>
  <c r="G29" i="60"/>
  <c r="K24" i="60"/>
  <c r="L24" i="60" s="1"/>
  <c r="K23" i="60"/>
  <c r="J22" i="60"/>
  <c r="I22" i="60"/>
  <c r="H22" i="60"/>
  <c r="G22" i="60"/>
  <c r="K22" i="60" s="1"/>
  <c r="K21" i="60"/>
  <c r="L21" i="60" s="1"/>
  <c r="K20" i="60"/>
  <c r="K18" i="60"/>
  <c r="L18" i="60"/>
  <c r="J17" i="60"/>
  <c r="I17" i="60"/>
  <c r="H17" i="60"/>
  <c r="G17" i="60"/>
  <c r="K17" i="60" s="1"/>
  <c r="K16" i="60"/>
  <c r="K15" i="60"/>
  <c r="L14" i="60"/>
  <c r="K14" i="60"/>
  <c r="J13" i="60"/>
  <c r="I13" i="60"/>
  <c r="H13" i="60"/>
  <c r="G13" i="60"/>
  <c r="G19" i="60" s="1"/>
  <c r="K12" i="60"/>
  <c r="L12" i="60"/>
  <c r="K11" i="60"/>
  <c r="L11" i="60" s="1"/>
  <c r="K10" i="60"/>
  <c r="K9" i="60"/>
  <c r="L9" i="60" s="1"/>
  <c r="K8" i="60"/>
  <c r="L8" i="60" s="1"/>
  <c r="J7" i="60"/>
  <c r="I7" i="60"/>
  <c r="H7" i="60"/>
  <c r="G7" i="60"/>
  <c r="K7" i="60" s="1"/>
  <c r="L7" i="60" s="1"/>
  <c r="K6" i="60"/>
  <c r="K5" i="60"/>
  <c r="L5" i="60" s="1"/>
  <c r="K4" i="60"/>
  <c r="L4" i="60" s="1"/>
  <c r="D31" i="59"/>
  <c r="C31" i="59"/>
  <c r="D9" i="59"/>
  <c r="C9" i="59"/>
  <c r="G23" i="56"/>
  <c r="F23" i="56"/>
  <c r="E23" i="56"/>
  <c r="D23" i="56"/>
  <c r="G22" i="56"/>
  <c r="F22" i="56"/>
  <c r="E22" i="56"/>
  <c r="D22" i="56"/>
  <c r="G21" i="56"/>
  <c r="F21" i="56"/>
  <c r="E21" i="56"/>
  <c r="D21" i="56"/>
  <c r="G20" i="56"/>
  <c r="G17" i="56"/>
  <c r="F17" i="56"/>
  <c r="E17" i="56"/>
  <c r="D17" i="56"/>
  <c r="G10" i="56"/>
  <c r="F10" i="56"/>
  <c r="E10" i="56"/>
  <c r="D10" i="56"/>
  <c r="C10" i="56"/>
  <c r="G7" i="56"/>
  <c r="F7" i="56"/>
  <c r="F11" i="56" s="1"/>
  <c r="E7" i="56"/>
  <c r="E11" i="56" s="1"/>
  <c r="D7" i="56"/>
  <c r="C7" i="56"/>
  <c r="D23" i="64" l="1"/>
  <c r="D8" i="62"/>
  <c r="D7" i="62" s="1"/>
  <c r="D50" i="62" s="1"/>
  <c r="D69" i="62" s="1"/>
  <c r="F26" i="61"/>
  <c r="F48" i="61" s="1"/>
  <c r="G23" i="61"/>
  <c r="H23" i="61" s="1"/>
  <c r="E26" i="61"/>
  <c r="E48" i="61" s="1"/>
  <c r="G14" i="61"/>
  <c r="H14" i="61" s="1"/>
  <c r="G33" i="61"/>
  <c r="G6" i="61"/>
  <c r="G19" i="61"/>
  <c r="H19" i="61" s="1"/>
  <c r="D26" i="61"/>
  <c r="D48" i="61" s="1"/>
  <c r="C41" i="61"/>
  <c r="G41" i="61" s="1"/>
  <c r="C26" i="61"/>
  <c r="C48" i="61" s="1"/>
  <c r="H33" i="61"/>
  <c r="H6" i="61"/>
  <c r="J55" i="60"/>
  <c r="J19" i="60"/>
  <c r="I19" i="60"/>
  <c r="H55" i="60"/>
  <c r="K33" i="60"/>
  <c r="H19" i="60"/>
  <c r="H36" i="60"/>
  <c r="K51" i="60"/>
  <c r="K55" i="60" s="1"/>
  <c r="K47" i="60"/>
  <c r="L47" i="60" s="1"/>
  <c r="G55" i="60"/>
  <c r="F20" i="56"/>
  <c r="E20" i="56"/>
  <c r="D20" i="56"/>
  <c r="C11" i="56"/>
  <c r="G11" i="56"/>
  <c r="D11" i="56"/>
  <c r="C15" i="63"/>
  <c r="C11" i="63"/>
  <c r="C50" i="62"/>
  <c r="C69" i="62" s="1"/>
  <c r="H41" i="61"/>
  <c r="G26" i="61"/>
  <c r="H26" i="61" s="1"/>
  <c r="I36" i="60"/>
  <c r="K29" i="60"/>
  <c r="L29" i="60" s="1"/>
  <c r="G36" i="60"/>
  <c r="L22" i="60"/>
  <c r="J36" i="60"/>
  <c r="K13" i="60"/>
  <c r="L13" i="60" s="1"/>
  <c r="L17" i="60"/>
  <c r="K25" i="60"/>
  <c r="L25" i="60" s="1"/>
  <c r="L48" i="60"/>
  <c r="H15" i="18"/>
  <c r="C36" i="44"/>
  <c r="C18" i="63" l="1"/>
  <c r="G48" i="61"/>
  <c r="H48" i="61" s="1"/>
  <c r="L51" i="60"/>
  <c r="L33" i="60"/>
  <c r="K19" i="60"/>
  <c r="L19" i="60" s="1"/>
  <c r="L55" i="60"/>
  <c r="K36" i="60" l="1"/>
  <c r="L36" i="60" s="1"/>
  <c r="E46" i="43" l="1"/>
  <c r="N48" i="15" l="1"/>
  <c r="K48" i="15"/>
  <c r="N46" i="15"/>
  <c r="K46" i="15"/>
  <c r="N41" i="15"/>
  <c r="N42" i="15" s="1"/>
  <c r="K41" i="15"/>
  <c r="N39" i="15"/>
  <c r="K39" i="15"/>
  <c r="N36" i="15"/>
  <c r="K36" i="15"/>
  <c r="N27" i="15"/>
  <c r="K27" i="15"/>
  <c r="K42" i="15" s="1"/>
  <c r="N15" i="15"/>
  <c r="K15" i="15"/>
  <c r="K49" i="15" l="1"/>
  <c r="N49" i="15"/>
  <c r="H46" i="15" l="1"/>
  <c r="H48" i="15" s="1"/>
  <c r="H41" i="15"/>
  <c r="H39" i="15"/>
  <c r="H36" i="15"/>
  <c r="H27" i="15"/>
  <c r="H15" i="15"/>
  <c r="H42" i="15" s="1"/>
  <c r="H49" i="15" l="1"/>
  <c r="D30" i="5" l="1"/>
  <c r="E30" i="5"/>
  <c r="F30" i="5"/>
  <c r="D31" i="5"/>
  <c r="E31" i="5"/>
  <c r="F31" i="5"/>
  <c r="D32" i="5"/>
  <c r="E32" i="5"/>
  <c r="F32" i="5"/>
  <c r="D33" i="5"/>
  <c r="E33" i="5"/>
  <c r="F33" i="5"/>
  <c r="E29" i="5"/>
  <c r="F29" i="5"/>
  <c r="X25" i="8"/>
  <c r="W25" i="8"/>
  <c r="W18" i="8"/>
  <c r="N21" i="40"/>
  <c r="O21" i="40" s="1"/>
  <c r="M21" i="40"/>
  <c r="L21" i="40"/>
  <c r="N38" i="40"/>
  <c r="O38" i="40" s="1"/>
  <c r="G22" i="40"/>
  <c r="F22" i="40"/>
  <c r="M38" i="40"/>
  <c r="U9" i="8"/>
  <c r="R7" i="37"/>
  <c r="J7" i="37"/>
  <c r="P8" i="37"/>
  <c r="U13" i="8" s="1"/>
  <c r="O8" i="37"/>
  <c r="Q8" i="37"/>
  <c r="V13" i="8" s="1"/>
  <c r="H8" i="37"/>
  <c r="I8" i="37"/>
  <c r="V9" i="8" s="1"/>
  <c r="G8" i="37"/>
  <c r="AD53" i="54"/>
  <c r="AE53" i="54"/>
  <c r="AF53" i="54"/>
  <c r="U14" i="8" l="1"/>
  <c r="R8" i="37"/>
  <c r="V14" i="8"/>
  <c r="J8" i="37"/>
  <c r="H42" i="52" l="1"/>
  <c r="I42" i="52"/>
  <c r="J42" i="52"/>
  <c r="K42" i="52" s="1"/>
  <c r="H43" i="52"/>
  <c r="I43" i="52"/>
  <c r="J43" i="52"/>
  <c r="K43" i="52" s="1"/>
  <c r="H33" i="52"/>
  <c r="H28" i="52"/>
  <c r="I28" i="52"/>
  <c r="J28" i="52"/>
  <c r="K28" i="52" s="1"/>
  <c r="J31" i="52"/>
  <c r="K31" i="52" s="1"/>
  <c r="I31" i="52"/>
  <c r="H31" i="52"/>
  <c r="C32" i="52"/>
  <c r="F16" i="52"/>
  <c r="E16" i="52"/>
  <c r="C16" i="52"/>
  <c r="B16" i="52"/>
  <c r="J14" i="52"/>
  <c r="K14" i="52" s="1"/>
  <c r="I14" i="52"/>
  <c r="H14" i="52"/>
  <c r="D21" i="45"/>
  <c r="E19" i="45"/>
  <c r="E18" i="45"/>
  <c r="E7" i="43"/>
  <c r="D26" i="9"/>
  <c r="E9" i="40" l="1"/>
  <c r="E40" i="40" s="1"/>
  <c r="G27" i="1"/>
  <c r="G51" i="1"/>
  <c r="G48" i="1"/>
  <c r="F64" i="9" l="1"/>
  <c r="E4" i="44"/>
  <c r="C21" i="45"/>
  <c r="C29" i="45" s="1"/>
  <c r="B21" i="45"/>
  <c r="B29" i="45" s="1"/>
  <c r="B5" i="45"/>
  <c r="C5" i="45"/>
  <c r="D5" i="45"/>
  <c r="D15" i="44" l="1"/>
  <c r="D30" i="44" s="1"/>
  <c r="C15" i="44"/>
  <c r="B15" i="44"/>
  <c r="D22" i="43"/>
  <c r="C22" i="43"/>
  <c r="D13" i="43"/>
  <c r="D18" i="43" s="1"/>
  <c r="D24" i="43" l="1"/>
  <c r="D78" i="9"/>
  <c r="E26" i="9"/>
  <c r="E40" i="9"/>
  <c r="AB21" i="8" l="1"/>
  <c r="AA21" i="8"/>
  <c r="AG85" i="7"/>
  <c r="E74" i="7"/>
  <c r="M29" i="40"/>
  <c r="G16" i="54"/>
  <c r="G15" i="54"/>
  <c r="G61" i="54"/>
  <c r="G12" i="54" l="1"/>
  <c r="AC64" i="54"/>
  <c r="AC59" i="54"/>
  <c r="AC53" i="54"/>
  <c r="AC34" i="54"/>
  <c r="AC28" i="54"/>
  <c r="AC25" i="54"/>
  <c r="AC17" i="54"/>
  <c r="AC14" i="54"/>
  <c r="AC7" i="54"/>
  <c r="AC35" i="54" l="1"/>
  <c r="AC66" i="54"/>
  <c r="E34" i="1" l="1"/>
  <c r="F41" i="52"/>
  <c r="C27" i="52"/>
  <c r="C24" i="52"/>
  <c r="C19" i="52"/>
  <c r="C14" i="45"/>
  <c r="C11" i="45"/>
  <c r="E33" i="44"/>
  <c r="E21" i="44"/>
  <c r="E22" i="44"/>
  <c r="E23" i="44"/>
  <c r="E18" i="44"/>
  <c r="E13" i="44"/>
  <c r="E11" i="44"/>
  <c r="E17" i="43"/>
  <c r="E12" i="43"/>
  <c r="E75" i="9"/>
  <c r="E78" i="9" s="1"/>
  <c r="C33" i="52" l="1"/>
  <c r="I33" i="52" s="1"/>
  <c r="I66" i="15"/>
  <c r="I54" i="15"/>
  <c r="L65" i="15" l="1"/>
  <c r="D69" i="9" l="1"/>
  <c r="E69" i="9"/>
  <c r="AH63" i="7"/>
  <c r="K98" i="7"/>
  <c r="N98" i="7"/>
  <c r="AC98" i="7"/>
  <c r="I35" i="7"/>
  <c r="J35" i="7"/>
  <c r="K35" i="7"/>
  <c r="L35" i="7"/>
  <c r="M35" i="7"/>
  <c r="N35" i="7"/>
  <c r="O35" i="7"/>
  <c r="P35" i="7"/>
  <c r="Q35" i="7"/>
  <c r="R35" i="7"/>
  <c r="S35" i="7"/>
  <c r="T35" i="7"/>
  <c r="U35" i="7"/>
  <c r="V35" i="7"/>
  <c r="W35" i="7"/>
  <c r="X35" i="7"/>
  <c r="Y35" i="7"/>
  <c r="Z35" i="7"/>
  <c r="AA35" i="7"/>
  <c r="AB35" i="7"/>
  <c r="AC35" i="7"/>
  <c r="AD35" i="7"/>
  <c r="AE35" i="7"/>
  <c r="AF35" i="7"/>
  <c r="AG35" i="7"/>
  <c r="AG36" i="7" s="1"/>
  <c r="AH35" i="7"/>
  <c r="K36" i="7"/>
  <c r="N36" i="7"/>
  <c r="Q36" i="7"/>
  <c r="R36" i="7"/>
  <c r="S36" i="7"/>
  <c r="T36" i="7"/>
  <c r="U36" i="7"/>
  <c r="V36" i="7"/>
  <c r="W36" i="7"/>
  <c r="X36" i="7"/>
  <c r="Z36" i="7"/>
  <c r="AC36" i="7"/>
  <c r="AF36" i="7"/>
  <c r="I26" i="7"/>
  <c r="J26" i="7"/>
  <c r="K26" i="7"/>
  <c r="L26" i="7"/>
  <c r="M26" i="7"/>
  <c r="N26" i="7"/>
  <c r="O26" i="7"/>
  <c r="P26" i="7"/>
  <c r="Q26" i="7"/>
  <c r="R26" i="7"/>
  <c r="S26" i="7"/>
  <c r="T26" i="7"/>
  <c r="U26" i="7"/>
  <c r="V26" i="7"/>
  <c r="W26" i="7"/>
  <c r="X26" i="7"/>
  <c r="Y26" i="7"/>
  <c r="Z26" i="7"/>
  <c r="AA26" i="7"/>
  <c r="AB26" i="7"/>
  <c r="AC26" i="7"/>
  <c r="AD26" i="7"/>
  <c r="AE26" i="7"/>
  <c r="AF26" i="7"/>
  <c r="AG26" i="7"/>
  <c r="AH26" i="7"/>
  <c r="I18" i="7"/>
  <c r="J18" i="7"/>
  <c r="K18" i="7"/>
  <c r="L18" i="7"/>
  <c r="M18" i="7"/>
  <c r="N18" i="7"/>
  <c r="O18" i="7"/>
  <c r="P18" i="7"/>
  <c r="Q18" i="7"/>
  <c r="R18" i="7"/>
  <c r="S18" i="7"/>
  <c r="T18" i="7"/>
  <c r="U18" i="7"/>
  <c r="V18" i="7"/>
  <c r="W18" i="7"/>
  <c r="X18" i="7"/>
  <c r="Y18" i="7"/>
  <c r="Z18" i="7"/>
  <c r="AA18" i="7"/>
  <c r="AB18" i="7"/>
  <c r="AC18" i="7"/>
  <c r="AD18" i="7"/>
  <c r="AE18" i="7"/>
  <c r="AF18" i="7"/>
  <c r="AG18" i="7"/>
  <c r="AH18" i="7"/>
  <c r="I15" i="7"/>
  <c r="J15" i="7"/>
  <c r="K15" i="7"/>
  <c r="L15" i="7"/>
  <c r="M15" i="7"/>
  <c r="N15" i="7"/>
  <c r="O15" i="7"/>
  <c r="P15" i="7"/>
  <c r="Q15" i="7"/>
  <c r="R15" i="7"/>
  <c r="S15" i="7"/>
  <c r="T15" i="7"/>
  <c r="U15" i="7"/>
  <c r="V15" i="7"/>
  <c r="W15" i="7"/>
  <c r="X15" i="7"/>
  <c r="Y15" i="7"/>
  <c r="Z15" i="7"/>
  <c r="AA15" i="7"/>
  <c r="AB15" i="7"/>
  <c r="AC15" i="7"/>
  <c r="AD15" i="7"/>
  <c r="AE15" i="7"/>
  <c r="AF15" i="7"/>
  <c r="AG15" i="7"/>
  <c r="AH15" i="7"/>
  <c r="I8" i="7"/>
  <c r="J8" i="7"/>
  <c r="K8" i="7"/>
  <c r="L8" i="7"/>
  <c r="M8" i="7"/>
  <c r="N8" i="7"/>
  <c r="O8" i="7"/>
  <c r="P8" i="7"/>
  <c r="Q8" i="7"/>
  <c r="R8" i="7"/>
  <c r="S8" i="7"/>
  <c r="T8" i="7"/>
  <c r="U8" i="7"/>
  <c r="V8" i="7"/>
  <c r="W8" i="7"/>
  <c r="X8" i="7"/>
  <c r="X98" i="7" s="1"/>
  <c r="Y8" i="7"/>
  <c r="Z8" i="7"/>
  <c r="AA8" i="7"/>
  <c r="AB8" i="7"/>
  <c r="AC8" i="7"/>
  <c r="AD8" i="7"/>
  <c r="AE8" i="7"/>
  <c r="AF8" i="7"/>
  <c r="AG8" i="7"/>
  <c r="AH8" i="7"/>
  <c r="I45" i="6"/>
  <c r="J45" i="6"/>
  <c r="K45" i="6"/>
  <c r="L45" i="6"/>
  <c r="M45" i="6"/>
  <c r="N45" i="6"/>
  <c r="O45" i="6"/>
  <c r="P45" i="6"/>
  <c r="I34" i="6"/>
  <c r="J34" i="6"/>
  <c r="K34" i="6"/>
  <c r="L34" i="6"/>
  <c r="M34" i="6"/>
  <c r="N34" i="6"/>
  <c r="O34" i="6"/>
  <c r="P34" i="6"/>
  <c r="K35" i="6"/>
  <c r="N35" i="6"/>
  <c r="I28" i="6"/>
  <c r="J28" i="6"/>
  <c r="K28" i="6"/>
  <c r="L28" i="6"/>
  <c r="M28" i="6"/>
  <c r="N28" i="6"/>
  <c r="O28" i="6"/>
  <c r="P28" i="6"/>
  <c r="I25" i="6"/>
  <c r="J25" i="6"/>
  <c r="K25" i="6"/>
  <c r="L25" i="6"/>
  <c r="M25" i="6"/>
  <c r="M35" i="6" s="1"/>
  <c r="N25" i="6"/>
  <c r="O25" i="6"/>
  <c r="P25" i="6"/>
  <c r="I17" i="6"/>
  <c r="J17" i="6"/>
  <c r="K17" i="6"/>
  <c r="L17" i="6"/>
  <c r="M17" i="6"/>
  <c r="N17" i="6"/>
  <c r="O17" i="6"/>
  <c r="P17" i="6"/>
  <c r="I14" i="6"/>
  <c r="J14" i="6"/>
  <c r="K14" i="6"/>
  <c r="L14" i="6"/>
  <c r="L35" i="6" s="1"/>
  <c r="M14" i="6"/>
  <c r="N14" i="6"/>
  <c r="O14" i="6"/>
  <c r="P14" i="6"/>
  <c r="I7" i="6"/>
  <c r="J7" i="6"/>
  <c r="K7" i="6"/>
  <c r="L7" i="6"/>
  <c r="M7" i="6"/>
  <c r="N7" i="6"/>
  <c r="O7" i="6"/>
  <c r="P7" i="6"/>
  <c r="K35" i="5"/>
  <c r="N35" i="5"/>
  <c r="Q35" i="5"/>
  <c r="T35" i="5"/>
  <c r="W35" i="5"/>
  <c r="Z35" i="5"/>
  <c r="AC35" i="5"/>
  <c r="AF35" i="5"/>
  <c r="I34" i="5"/>
  <c r="J34" i="5"/>
  <c r="K34" i="5"/>
  <c r="L34" i="5"/>
  <c r="M34" i="5"/>
  <c r="N34" i="5"/>
  <c r="O34" i="5"/>
  <c r="P34" i="5"/>
  <c r="Q34" i="5"/>
  <c r="R34" i="5"/>
  <c r="S34" i="5"/>
  <c r="T34" i="5"/>
  <c r="U34" i="5"/>
  <c r="V34" i="5"/>
  <c r="W34" i="5"/>
  <c r="X34" i="5"/>
  <c r="Y34" i="5"/>
  <c r="Z34" i="5"/>
  <c r="AA34" i="5"/>
  <c r="AB34" i="5"/>
  <c r="AC34" i="5"/>
  <c r="AD34" i="5"/>
  <c r="AE34" i="5"/>
  <c r="AF34" i="5"/>
  <c r="AG34" i="5"/>
  <c r="AH34" i="5"/>
  <c r="I7" i="5"/>
  <c r="J7" i="5"/>
  <c r="K7" i="5"/>
  <c r="L7" i="5"/>
  <c r="M7" i="5"/>
  <c r="N7" i="5"/>
  <c r="O7" i="5"/>
  <c r="P7" i="5"/>
  <c r="Q7" i="5"/>
  <c r="R7" i="5"/>
  <c r="S7" i="5"/>
  <c r="T7" i="5"/>
  <c r="U7" i="5"/>
  <c r="V7" i="5"/>
  <c r="W7" i="5"/>
  <c r="X7" i="5"/>
  <c r="Y7" i="5"/>
  <c r="Z7" i="5"/>
  <c r="AA7" i="5"/>
  <c r="AB7" i="5"/>
  <c r="AC7" i="5"/>
  <c r="AD7" i="5"/>
  <c r="AE7" i="5"/>
  <c r="AF7" i="5"/>
  <c r="AG7" i="5"/>
  <c r="AH7" i="5"/>
  <c r="I59" i="54"/>
  <c r="J59" i="54"/>
  <c r="K59" i="54"/>
  <c r="L59" i="54"/>
  <c r="M59" i="54"/>
  <c r="F59" i="54" s="1"/>
  <c r="N59" i="54"/>
  <c r="O59" i="54"/>
  <c r="P59" i="54"/>
  <c r="Q59" i="54"/>
  <c r="R59" i="54"/>
  <c r="S59" i="54"/>
  <c r="Z59" i="54"/>
  <c r="AA59" i="54"/>
  <c r="AB59" i="54"/>
  <c r="I53" i="54"/>
  <c r="J53" i="54"/>
  <c r="L53" i="54"/>
  <c r="M53" i="54"/>
  <c r="O53" i="54"/>
  <c r="P53" i="54"/>
  <c r="R53" i="54"/>
  <c r="S53" i="54"/>
  <c r="Z53" i="54"/>
  <c r="AA53" i="54"/>
  <c r="AB53" i="54"/>
  <c r="I34" i="54"/>
  <c r="J34" i="54"/>
  <c r="K34" i="54"/>
  <c r="L34" i="54"/>
  <c r="M34" i="54"/>
  <c r="O34" i="54"/>
  <c r="P34" i="54"/>
  <c r="Q34" i="54"/>
  <c r="R34" i="54"/>
  <c r="S34" i="54"/>
  <c r="Z34" i="54"/>
  <c r="AA34" i="54"/>
  <c r="AB34" i="54"/>
  <c r="I28" i="54"/>
  <c r="J28" i="54"/>
  <c r="K28" i="54"/>
  <c r="L28" i="54"/>
  <c r="M28" i="54"/>
  <c r="N28" i="54"/>
  <c r="O28" i="54"/>
  <c r="P28" i="54"/>
  <c r="Q28" i="54"/>
  <c r="R28" i="54"/>
  <c r="S28" i="54"/>
  <c r="Z28" i="54"/>
  <c r="AA28" i="54"/>
  <c r="AB28" i="54"/>
  <c r="I25" i="54"/>
  <c r="J25" i="54"/>
  <c r="K25" i="54"/>
  <c r="L25" i="54"/>
  <c r="M25" i="54"/>
  <c r="N25" i="54"/>
  <c r="O25" i="54"/>
  <c r="P25" i="54"/>
  <c r="Q25" i="54"/>
  <c r="R25" i="54"/>
  <c r="S25" i="54"/>
  <c r="Z25" i="54"/>
  <c r="AA25" i="54"/>
  <c r="AB25" i="54"/>
  <c r="I17" i="54"/>
  <c r="J17" i="54"/>
  <c r="K17" i="54"/>
  <c r="L17" i="54"/>
  <c r="M17" i="54"/>
  <c r="N17" i="54"/>
  <c r="O17" i="54"/>
  <c r="P17" i="54"/>
  <c r="Q17" i="54"/>
  <c r="R17" i="54"/>
  <c r="S17" i="54"/>
  <c r="Z17" i="54"/>
  <c r="AA17" i="54"/>
  <c r="AB17" i="54"/>
  <c r="H17" i="54"/>
  <c r="I14" i="54"/>
  <c r="E14" i="54" s="1"/>
  <c r="J14" i="54"/>
  <c r="F14" i="54" s="1"/>
  <c r="K14" i="54"/>
  <c r="L14" i="54"/>
  <c r="M14" i="54"/>
  <c r="N14" i="54"/>
  <c r="O14" i="54"/>
  <c r="P14" i="54"/>
  <c r="Q14" i="54"/>
  <c r="R14" i="54"/>
  <c r="S14" i="54"/>
  <c r="Z14" i="54"/>
  <c r="AA14" i="54"/>
  <c r="AB14" i="54"/>
  <c r="I7" i="54"/>
  <c r="J7" i="54"/>
  <c r="K7" i="54"/>
  <c r="L7" i="54"/>
  <c r="M7" i="54"/>
  <c r="N7" i="54"/>
  <c r="O7" i="54"/>
  <c r="P7" i="54"/>
  <c r="Q7" i="54"/>
  <c r="R7" i="54"/>
  <c r="S7" i="54"/>
  <c r="Z7" i="54"/>
  <c r="AA7" i="54"/>
  <c r="AB7" i="54"/>
  <c r="H7" i="54"/>
  <c r="E52" i="1"/>
  <c r="F52" i="1"/>
  <c r="D52" i="1"/>
  <c r="F34" i="1"/>
  <c r="E14" i="1"/>
  <c r="F14" i="1"/>
  <c r="E17" i="1"/>
  <c r="F17" i="1"/>
  <c r="E25" i="1"/>
  <c r="F25" i="1"/>
  <c r="E28" i="1"/>
  <c r="F28" i="1"/>
  <c r="D14" i="1"/>
  <c r="E7" i="1"/>
  <c r="F7" i="1"/>
  <c r="D7" i="1"/>
  <c r="B52" i="52"/>
  <c r="F44" i="52"/>
  <c r="F52" i="52" s="1"/>
  <c r="E44" i="52"/>
  <c r="E52" i="52" s="1"/>
  <c r="C52" i="52"/>
  <c r="D14" i="45"/>
  <c r="D11" i="45"/>
  <c r="D27" i="44"/>
  <c r="D24" i="44"/>
  <c r="D19" i="44"/>
  <c r="C47" i="43"/>
  <c r="D47" i="43"/>
  <c r="B47" i="43"/>
  <c r="C44" i="43"/>
  <c r="D44" i="43"/>
  <c r="B44" i="43"/>
  <c r="C65" i="9"/>
  <c r="D65" i="9"/>
  <c r="E65" i="9"/>
  <c r="D52" i="9"/>
  <c r="E52" i="9"/>
  <c r="D43" i="9"/>
  <c r="E43" i="9"/>
  <c r="D37" i="9"/>
  <c r="E37" i="9"/>
  <c r="D12" i="9"/>
  <c r="E12" i="9"/>
  <c r="D11" i="9"/>
  <c r="E11" i="9"/>
  <c r="F53" i="54" l="1"/>
  <c r="D29" i="45"/>
  <c r="I36" i="7"/>
  <c r="I98" i="7" s="1"/>
  <c r="E53" i="54"/>
  <c r="R35" i="54"/>
  <c r="G28" i="1"/>
  <c r="G7" i="1"/>
  <c r="J33" i="52"/>
  <c r="P36" i="7"/>
  <c r="P98" i="7" s="1"/>
  <c r="G52" i="1"/>
  <c r="O36" i="7"/>
  <c r="O98" i="7" s="1"/>
  <c r="AB35" i="54"/>
  <c r="J35" i="54"/>
  <c r="J35" i="6"/>
  <c r="F35" i="1"/>
  <c r="E54" i="9"/>
  <c r="E23" i="9"/>
  <c r="AA36" i="7"/>
  <c r="AA98" i="7" s="1"/>
  <c r="L36" i="7"/>
  <c r="L98" i="7"/>
  <c r="O35" i="6"/>
  <c r="P35" i="6"/>
  <c r="I35" i="6"/>
  <c r="P35" i="54"/>
  <c r="Q35" i="54"/>
  <c r="M35" i="54"/>
  <c r="S35" i="54"/>
  <c r="K35" i="54"/>
  <c r="AA35" i="54"/>
  <c r="O35" i="54"/>
  <c r="L35" i="54"/>
  <c r="I35" i="54"/>
  <c r="Z35" i="54"/>
  <c r="E35" i="1"/>
  <c r="D54" i="9"/>
  <c r="D23" i="9"/>
  <c r="E72" i="9" l="1"/>
  <c r="J18" i="18"/>
  <c r="I18" i="18"/>
  <c r="H18" i="18"/>
  <c r="D44" i="15"/>
  <c r="C24" i="17" s="1"/>
  <c r="AE103" i="7" l="1"/>
  <c r="AE102" i="7"/>
  <c r="AE101" i="7"/>
  <c r="AE100" i="7"/>
  <c r="AB103" i="7"/>
  <c r="AB102" i="7"/>
  <c r="AB101" i="7"/>
  <c r="AB100" i="7"/>
  <c r="AB104" i="7" s="1"/>
  <c r="Y103" i="7"/>
  <c r="Y102" i="7"/>
  <c r="Y101" i="7"/>
  <c r="Y100" i="7"/>
  <c r="P103" i="7"/>
  <c r="P102" i="7"/>
  <c r="P101" i="7"/>
  <c r="P100" i="7"/>
  <c r="P104" i="7" s="1"/>
  <c r="M103" i="7"/>
  <c r="M102" i="7"/>
  <c r="M101" i="7"/>
  <c r="M100" i="7"/>
  <c r="J103" i="7"/>
  <c r="J102" i="7"/>
  <c r="J101" i="7"/>
  <c r="J100" i="7"/>
  <c r="J104" i="7" s="1"/>
  <c r="D74" i="7"/>
  <c r="I104" i="7"/>
  <c r="K104" i="7"/>
  <c r="L104" i="7"/>
  <c r="M104" i="7"/>
  <c r="N104" i="7"/>
  <c r="O104" i="7"/>
  <c r="Q104" i="7"/>
  <c r="R104" i="7"/>
  <c r="S104" i="7"/>
  <c r="T104" i="7"/>
  <c r="U104" i="7"/>
  <c r="V104" i="7"/>
  <c r="W104" i="7"/>
  <c r="X104" i="7"/>
  <c r="Y104" i="7"/>
  <c r="Z104" i="7"/>
  <c r="AA104" i="7"/>
  <c r="AC104" i="7"/>
  <c r="AD104" i="7"/>
  <c r="AE104" i="7"/>
  <c r="AF104" i="7"/>
  <c r="AG104" i="7"/>
  <c r="H104" i="7"/>
  <c r="AG63" i="7"/>
  <c r="AG75" i="7" s="1"/>
  <c r="AG98" i="7" s="1"/>
  <c r="AF63" i="7"/>
  <c r="AF75" i="7" s="1"/>
  <c r="AF98" i="7" s="1"/>
  <c r="AA29" i="7"/>
  <c r="AC29" i="7"/>
  <c r="AD29" i="7"/>
  <c r="AD36" i="7" s="1"/>
  <c r="AD98" i="7" s="1"/>
  <c r="AF29" i="7"/>
  <c r="AG29" i="7"/>
  <c r="AB29" i="7"/>
  <c r="AB36" i="7" s="1"/>
  <c r="AE29" i="7"/>
  <c r="AE36" i="7" s="1"/>
  <c r="AE98" i="7" s="1"/>
  <c r="H35" i="7"/>
  <c r="L29" i="7"/>
  <c r="K29" i="7"/>
  <c r="I29" i="7"/>
  <c r="H26" i="7"/>
  <c r="M29" i="7"/>
  <c r="M36" i="7" s="1"/>
  <c r="M98" i="7" s="1"/>
  <c r="H40" i="40"/>
  <c r="G40" i="40"/>
  <c r="F40" i="40"/>
  <c r="C40" i="40"/>
  <c r="F36" i="40"/>
  <c r="M19" i="40"/>
  <c r="L19" i="40"/>
  <c r="M10" i="40"/>
  <c r="M11" i="40"/>
  <c r="M12" i="40"/>
  <c r="M13" i="40"/>
  <c r="M14" i="40"/>
  <c r="M15" i="40"/>
  <c r="M16" i="40"/>
  <c r="M17" i="40"/>
  <c r="M18" i="40"/>
  <c r="L9" i="40"/>
  <c r="M8" i="40"/>
  <c r="M5" i="40"/>
  <c r="M4" i="40"/>
  <c r="D9" i="40"/>
  <c r="D40" i="40" s="1"/>
  <c r="C9" i="40"/>
  <c r="N4" i="40"/>
  <c r="N5" i="40"/>
  <c r="N6" i="40"/>
  <c r="O6" i="40" s="1"/>
  <c r="N7" i="40"/>
  <c r="O7" i="40" s="1"/>
  <c r="N8" i="40"/>
  <c r="O8" i="40" s="1"/>
  <c r="D8" i="37"/>
  <c r="E8" i="37"/>
  <c r="AE17" i="5"/>
  <c r="AE14" i="5"/>
  <c r="Y17" i="5"/>
  <c r="V14" i="5"/>
  <c r="P58" i="5"/>
  <c r="J58" i="5"/>
  <c r="J43" i="5"/>
  <c r="N17" i="5"/>
  <c r="O17" i="5"/>
  <c r="P17" i="5"/>
  <c r="Q17" i="5"/>
  <c r="R17" i="5"/>
  <c r="S17" i="5"/>
  <c r="T17" i="5"/>
  <c r="U17" i="5"/>
  <c r="V17" i="5"/>
  <c r="W17" i="5"/>
  <c r="X17" i="5"/>
  <c r="Z17" i="5"/>
  <c r="AA17" i="5"/>
  <c r="AB17" i="5"/>
  <c r="AC17" i="5"/>
  <c r="AD17" i="5"/>
  <c r="AF17" i="5"/>
  <c r="AG17" i="5"/>
  <c r="AH17" i="5"/>
  <c r="N14" i="5"/>
  <c r="O14" i="5"/>
  <c r="P14" i="5"/>
  <c r="Q14" i="5"/>
  <c r="R14" i="5"/>
  <c r="S14" i="5"/>
  <c r="T14" i="5"/>
  <c r="U14" i="5"/>
  <c r="W14" i="5"/>
  <c r="X14" i="5"/>
  <c r="Y14" i="5"/>
  <c r="Z14" i="5"/>
  <c r="AA14" i="5"/>
  <c r="AB14" i="5"/>
  <c r="AC14" i="5"/>
  <c r="AD14" i="5"/>
  <c r="AF14" i="5"/>
  <c r="AG14" i="5"/>
  <c r="AH14" i="5"/>
  <c r="AH58" i="5"/>
  <c r="AE58" i="5"/>
  <c r="AB58" i="5"/>
  <c r="Y58" i="5"/>
  <c r="V58" i="5"/>
  <c r="S58" i="5"/>
  <c r="M58" i="5"/>
  <c r="H58" i="5"/>
  <c r="AG58" i="5"/>
  <c r="AF58" i="5"/>
  <c r="AD58" i="5"/>
  <c r="AC58" i="5"/>
  <c r="AA58" i="5"/>
  <c r="Z58" i="5"/>
  <c r="X58" i="5"/>
  <c r="W58" i="5"/>
  <c r="U58" i="5"/>
  <c r="T58" i="5"/>
  <c r="R58" i="5"/>
  <c r="Q58" i="5"/>
  <c r="O58" i="5"/>
  <c r="N58" i="5"/>
  <c r="L58" i="5"/>
  <c r="K58" i="5"/>
  <c r="I58" i="5"/>
  <c r="G6" i="54"/>
  <c r="H13" i="52"/>
  <c r="I13" i="52"/>
  <c r="J13" i="52"/>
  <c r="E36" i="44"/>
  <c r="B36" i="44"/>
  <c r="C27" i="44"/>
  <c r="E27" i="44" s="1"/>
  <c r="B27" i="44"/>
  <c r="B24" i="44"/>
  <c r="B19" i="44"/>
  <c r="B30" i="44" s="1"/>
  <c r="C19" i="44"/>
  <c r="E19" i="44" s="1"/>
  <c r="D49" i="43"/>
  <c r="C49" i="43"/>
  <c r="B49" i="43"/>
  <c r="C13" i="43"/>
  <c r="B13" i="43"/>
  <c r="B24" i="43" s="1"/>
  <c r="B22" i="43"/>
  <c r="E20" i="43"/>
  <c r="E22" i="43"/>
  <c r="M40" i="40" l="1"/>
  <c r="X18" i="8"/>
  <c r="G55" i="54"/>
  <c r="K13" i="52"/>
  <c r="Y18" i="8"/>
  <c r="G58" i="54"/>
  <c r="G30" i="54"/>
  <c r="G49" i="54"/>
  <c r="G29" i="54"/>
  <c r="G24" i="54"/>
  <c r="G14" i="54"/>
  <c r="C24" i="43"/>
  <c r="E13" i="43"/>
  <c r="M9" i="40"/>
  <c r="O4" i="40"/>
  <c r="C24" i="44"/>
  <c r="C30" i="44" s="1"/>
  <c r="G46" i="54"/>
  <c r="G52" i="54"/>
  <c r="G27" i="54"/>
  <c r="F66" i="9" l="1"/>
  <c r="C78" i="9"/>
  <c r="C37" i="9"/>
  <c r="C23" i="9"/>
  <c r="D75" i="9"/>
  <c r="C75" i="9"/>
  <c r="D71" i="9"/>
  <c r="D72" i="9" s="1"/>
  <c r="C71" i="9"/>
  <c r="C69" i="9"/>
  <c r="C52" i="9"/>
  <c r="C43" i="9"/>
  <c r="C54" i="9" s="1"/>
  <c r="D40" i="9"/>
  <c r="C40" i="9"/>
  <c r="C26" i="9"/>
  <c r="C12" i="9"/>
  <c r="C11" i="9"/>
  <c r="E18" i="43" l="1"/>
  <c r="C72" i="9"/>
  <c r="C6" i="37"/>
  <c r="C8" i="37" s="1"/>
  <c r="H45" i="6"/>
  <c r="H34" i="6"/>
  <c r="H28" i="6"/>
  <c r="H25" i="6"/>
  <c r="H17" i="6"/>
  <c r="H14" i="6"/>
  <c r="H7" i="6"/>
  <c r="AB63" i="5"/>
  <c r="AA63" i="5"/>
  <c r="Z63" i="5"/>
  <c r="Y63" i="5"/>
  <c r="X63" i="5"/>
  <c r="W63" i="5"/>
  <c r="S63" i="5"/>
  <c r="R63" i="5"/>
  <c r="Q63" i="5"/>
  <c r="P63" i="5"/>
  <c r="O63" i="5"/>
  <c r="N63" i="5"/>
  <c r="M63" i="5"/>
  <c r="L63" i="5"/>
  <c r="K63" i="5"/>
  <c r="AH52" i="5"/>
  <c r="AG52" i="5"/>
  <c r="AE52" i="5"/>
  <c r="AD52" i="5"/>
  <c r="AC52" i="5"/>
  <c r="AB52" i="5"/>
  <c r="AA52" i="5"/>
  <c r="Z52" i="5"/>
  <c r="Y52" i="5"/>
  <c r="X52" i="5"/>
  <c r="V52" i="5"/>
  <c r="U52" i="5"/>
  <c r="S52" i="5"/>
  <c r="R52" i="5"/>
  <c r="P52" i="5"/>
  <c r="O52" i="5"/>
  <c r="M52" i="5"/>
  <c r="L52" i="5"/>
  <c r="K52" i="5"/>
  <c r="AF51" i="5"/>
  <c r="AF52" i="5" s="1"/>
  <c r="W51" i="5"/>
  <c r="W52" i="5" s="1"/>
  <c r="T51" i="5"/>
  <c r="Q51" i="5"/>
  <c r="Q52" i="5" s="1"/>
  <c r="N51" i="5"/>
  <c r="N52" i="5" s="1"/>
  <c r="T48" i="5"/>
  <c r="T47" i="5"/>
  <c r="T45" i="5"/>
  <c r="AF33" i="5"/>
  <c r="AC33" i="5"/>
  <c r="W33" i="5"/>
  <c r="T33" i="5"/>
  <c r="Q33" i="5"/>
  <c r="K30" i="5"/>
  <c r="AF29" i="5"/>
  <c r="W29" i="5"/>
  <c r="T29" i="5"/>
  <c r="Q29" i="5"/>
  <c r="N29" i="5"/>
  <c r="K29" i="5"/>
  <c r="AH28" i="5"/>
  <c r="AG28" i="5"/>
  <c r="AF28" i="5"/>
  <c r="AE28" i="5"/>
  <c r="AD28" i="5"/>
  <c r="AC28" i="5"/>
  <c r="AB28" i="5"/>
  <c r="AA28" i="5"/>
  <c r="AA35" i="5" s="1"/>
  <c r="Z28" i="5"/>
  <c r="Y28" i="5"/>
  <c r="X28" i="5"/>
  <c r="V28" i="5"/>
  <c r="U28" i="5"/>
  <c r="T28" i="5"/>
  <c r="S28" i="5"/>
  <c r="R28" i="5"/>
  <c r="Q28" i="5"/>
  <c r="P28" i="5"/>
  <c r="O28" i="5"/>
  <c r="N28" i="5"/>
  <c r="M28" i="5"/>
  <c r="L28" i="5"/>
  <c r="K28" i="5"/>
  <c r="W27" i="5"/>
  <c r="W28" i="5" s="1"/>
  <c r="AH25" i="5"/>
  <c r="AG25" i="5"/>
  <c r="AF25" i="5"/>
  <c r="AE25" i="5"/>
  <c r="AD25" i="5"/>
  <c r="AD35" i="5" s="1"/>
  <c r="AC25" i="5"/>
  <c r="AB25" i="5"/>
  <c r="AA25" i="5"/>
  <c r="Z25" i="5"/>
  <c r="Y25" i="5"/>
  <c r="X25" i="5"/>
  <c r="X35" i="5" s="1"/>
  <c r="W25" i="5"/>
  <c r="V25" i="5"/>
  <c r="U25" i="5"/>
  <c r="T25" i="5"/>
  <c r="S25" i="5"/>
  <c r="S35" i="5" s="1"/>
  <c r="R25" i="5"/>
  <c r="P25" i="5"/>
  <c r="P35" i="5" s="1"/>
  <c r="O25" i="5"/>
  <c r="N25" i="5"/>
  <c r="M25" i="5"/>
  <c r="L25" i="5"/>
  <c r="K25" i="5"/>
  <c r="Q24" i="5"/>
  <c r="Q25" i="5" s="1"/>
  <c r="M17" i="5"/>
  <c r="L17" i="5"/>
  <c r="K17" i="5"/>
  <c r="M14" i="5"/>
  <c r="M35" i="5" s="1"/>
  <c r="L14" i="5"/>
  <c r="K14" i="5"/>
  <c r="T9" i="5"/>
  <c r="Q9" i="5"/>
  <c r="T6" i="5"/>
  <c r="Q6" i="5"/>
  <c r="J63" i="5"/>
  <c r="I63" i="5"/>
  <c r="H63" i="5"/>
  <c r="J52" i="5"/>
  <c r="I52" i="5"/>
  <c r="H51" i="5"/>
  <c r="H46" i="5"/>
  <c r="H33" i="5"/>
  <c r="H30" i="5"/>
  <c r="H29" i="5"/>
  <c r="J28" i="5"/>
  <c r="I28" i="5"/>
  <c r="H28" i="5"/>
  <c r="J25" i="5"/>
  <c r="J35" i="5" s="1"/>
  <c r="I25" i="5"/>
  <c r="I35" i="5" s="1"/>
  <c r="H24" i="5"/>
  <c r="H25" i="5" s="1"/>
  <c r="J17" i="5"/>
  <c r="I17" i="5"/>
  <c r="H17" i="5"/>
  <c r="J14" i="5"/>
  <c r="I14" i="5"/>
  <c r="H14" i="5"/>
  <c r="H7" i="5"/>
  <c r="L23" i="8"/>
  <c r="L9" i="8"/>
  <c r="M9" i="8"/>
  <c r="L7" i="8"/>
  <c r="M7" i="8"/>
  <c r="M5" i="8"/>
  <c r="L4" i="8"/>
  <c r="M4" i="8"/>
  <c r="L3" i="8"/>
  <c r="M3" i="8"/>
  <c r="K3" i="8"/>
  <c r="F68" i="54"/>
  <c r="M29" i="8" s="1"/>
  <c r="E68" i="54"/>
  <c r="L29" i="8" s="1"/>
  <c r="D68" i="54"/>
  <c r="K29" i="8" s="1"/>
  <c r="AH64" i="54"/>
  <c r="AG64" i="54"/>
  <c r="AF64" i="54"/>
  <c r="AE64" i="54"/>
  <c r="AD64" i="54"/>
  <c r="AB64" i="54"/>
  <c r="AA64" i="54"/>
  <c r="Z64" i="54"/>
  <c r="S64" i="54"/>
  <c r="R64" i="54"/>
  <c r="Q64" i="54"/>
  <c r="P64" i="54"/>
  <c r="O64" i="54"/>
  <c r="N64" i="54"/>
  <c r="M64" i="54"/>
  <c r="L64" i="54"/>
  <c r="K64" i="54"/>
  <c r="J64" i="54"/>
  <c r="J66" i="54" s="1"/>
  <c r="I64" i="54"/>
  <c r="H64" i="54"/>
  <c r="D63" i="54"/>
  <c r="D62" i="54"/>
  <c r="D61" i="54"/>
  <c r="H59" i="54"/>
  <c r="AH53" i="54"/>
  <c r="AG53" i="54"/>
  <c r="L21" i="8"/>
  <c r="Q47" i="54"/>
  <c r="Q53" i="54" s="1"/>
  <c r="N47" i="54"/>
  <c r="N53" i="54" s="1"/>
  <c r="K47" i="54"/>
  <c r="K53" i="54" s="1"/>
  <c r="H47" i="54"/>
  <c r="D43" i="54"/>
  <c r="D42" i="54"/>
  <c r="D41" i="54"/>
  <c r="D40" i="54"/>
  <c r="D39" i="54"/>
  <c r="D38" i="54"/>
  <c r="AH34" i="54"/>
  <c r="AG34" i="54"/>
  <c r="AF34" i="54"/>
  <c r="AE34" i="54"/>
  <c r="F34" i="54" s="1"/>
  <c r="AD34" i="54"/>
  <c r="E34" i="54" s="1"/>
  <c r="H34" i="54"/>
  <c r="N33" i="54"/>
  <c r="N34" i="54" s="1"/>
  <c r="N35" i="54" s="1"/>
  <c r="H7" i="18"/>
  <c r="AH28" i="54"/>
  <c r="AG28" i="54"/>
  <c r="AF28" i="54"/>
  <c r="AE28" i="54"/>
  <c r="AD28" i="54"/>
  <c r="H28" i="54"/>
  <c r="AH25" i="54"/>
  <c r="AG25" i="54"/>
  <c r="AF25" i="54"/>
  <c r="AE25" i="54"/>
  <c r="AD25" i="54"/>
  <c r="E25" i="54" s="1"/>
  <c r="H25" i="54"/>
  <c r="AH17" i="54"/>
  <c r="AG17" i="54"/>
  <c r="AF17" i="54"/>
  <c r="K10" i="8" s="1"/>
  <c r="AE17" i="54"/>
  <c r="AD17" i="54"/>
  <c r="M10" i="8"/>
  <c r="L10" i="8"/>
  <c r="AH14" i="54"/>
  <c r="AG14" i="54"/>
  <c r="AF14" i="54"/>
  <c r="AE14" i="54"/>
  <c r="AD14" i="54"/>
  <c r="H14" i="54"/>
  <c r="K7" i="8"/>
  <c r="AH7" i="54"/>
  <c r="AG7" i="54"/>
  <c r="AF7" i="54"/>
  <c r="AE7" i="54"/>
  <c r="AD7" i="54"/>
  <c r="E7" i="54" s="1"/>
  <c r="K4" i="8"/>
  <c r="D63" i="1"/>
  <c r="D43" i="1"/>
  <c r="D34" i="1"/>
  <c r="D28" i="1"/>
  <c r="D24" i="1"/>
  <c r="D25" i="1" s="1"/>
  <c r="D17" i="1"/>
  <c r="E41" i="52"/>
  <c r="E37" i="52"/>
  <c r="B27" i="45"/>
  <c r="B14" i="45"/>
  <c r="B11" i="45"/>
  <c r="F25" i="54" l="1"/>
  <c r="U35" i="5"/>
  <c r="L35" i="5"/>
  <c r="AG35" i="5"/>
  <c r="R35" i="5"/>
  <c r="R65" i="5" s="1"/>
  <c r="O35" i="5"/>
  <c r="K12" i="8"/>
  <c r="L12" i="8"/>
  <c r="L5" i="8"/>
  <c r="G7" i="54"/>
  <c r="AB35" i="5"/>
  <c r="AB65" i="5" s="1"/>
  <c r="AH35" i="5"/>
  <c r="AH65" i="5" s="1"/>
  <c r="V35" i="5"/>
  <c r="Y35" i="5"/>
  <c r="Y65" i="5" s="1"/>
  <c r="AE35" i="5"/>
  <c r="AE65" i="5" s="1"/>
  <c r="I58" i="6"/>
  <c r="K58" i="6"/>
  <c r="M58" i="6"/>
  <c r="O58" i="6"/>
  <c r="H35" i="6"/>
  <c r="N58" i="6"/>
  <c r="J58" i="6"/>
  <c r="H35" i="54"/>
  <c r="O66" i="54"/>
  <c r="AA66" i="54"/>
  <c r="AE35" i="54"/>
  <c r="AG35" i="54"/>
  <c r="AG66" i="54" s="1"/>
  <c r="K5" i="8"/>
  <c r="K9" i="8"/>
  <c r="K11" i="8"/>
  <c r="G25" i="54"/>
  <c r="I66" i="54"/>
  <c r="L13" i="8"/>
  <c r="AD35" i="54"/>
  <c r="AF35" i="54"/>
  <c r="AF66" i="54" s="1"/>
  <c r="AH35" i="54"/>
  <c r="AH66" i="54" s="1"/>
  <c r="K23" i="8"/>
  <c r="R66" i="54"/>
  <c r="Z66" i="54"/>
  <c r="AB66" i="54"/>
  <c r="G28" i="54"/>
  <c r="M66" i="54"/>
  <c r="L11" i="8"/>
  <c r="H58" i="6"/>
  <c r="L58" i="6"/>
  <c r="P58" i="6"/>
  <c r="I65" i="5"/>
  <c r="K65" i="5"/>
  <c r="Q65" i="5"/>
  <c r="AC65" i="5"/>
  <c r="O65" i="5"/>
  <c r="U65" i="5"/>
  <c r="T52" i="5"/>
  <c r="H34" i="5"/>
  <c r="H35" i="5" s="1"/>
  <c r="H52" i="5"/>
  <c r="N65" i="5"/>
  <c r="M65" i="5"/>
  <c r="P65" i="5"/>
  <c r="S65" i="5"/>
  <c r="V65" i="5"/>
  <c r="AA65" i="5"/>
  <c r="AG65" i="5"/>
  <c r="L65" i="5"/>
  <c r="AF65" i="5"/>
  <c r="W65" i="5"/>
  <c r="AD65" i="5"/>
  <c r="X65" i="5"/>
  <c r="Z65" i="5"/>
  <c r="J65" i="5"/>
  <c r="L66" i="54"/>
  <c r="K13" i="8"/>
  <c r="K66" i="54"/>
  <c r="Q66" i="54"/>
  <c r="H53" i="54"/>
  <c r="K21" i="8" s="1"/>
  <c r="D35" i="1"/>
  <c r="AE66" i="54" l="1"/>
  <c r="F35" i="54"/>
  <c r="AD66" i="54"/>
  <c r="E66" i="54" s="1"/>
  <c r="E35" i="54"/>
  <c r="M23" i="8"/>
  <c r="G59" i="54"/>
  <c r="H66" i="54"/>
  <c r="M12" i="8"/>
  <c r="M11" i="8"/>
  <c r="K14" i="8"/>
  <c r="G33" i="54"/>
  <c r="S66" i="54"/>
  <c r="N66" i="54"/>
  <c r="T65" i="5"/>
  <c r="H65" i="5"/>
  <c r="G47" i="54" l="1"/>
  <c r="L14" i="8"/>
  <c r="G34" i="54"/>
  <c r="M21" i="8" l="1"/>
  <c r="G53" i="54"/>
  <c r="M13" i="8"/>
  <c r="P66" i="54"/>
  <c r="F66" i="54" s="1"/>
  <c r="G35" i="54"/>
  <c r="M14" i="8" l="1"/>
  <c r="G66" i="54"/>
  <c r="F25" i="7"/>
  <c r="N29" i="40"/>
  <c r="O29" i="40" s="1"/>
  <c r="E44" i="15" l="1"/>
  <c r="H66" i="15" l="1"/>
  <c r="J66" i="15"/>
  <c r="G57" i="15" l="1"/>
  <c r="G64" i="15"/>
  <c r="G69" i="15"/>
  <c r="G71" i="15"/>
  <c r="G75" i="15"/>
  <c r="G77" i="15"/>
  <c r="G79" i="15"/>
  <c r="F5" i="37"/>
  <c r="F6" i="37"/>
  <c r="F4" i="37"/>
  <c r="G9" i="1"/>
  <c r="G11" i="1"/>
  <c r="G12" i="1"/>
  <c r="G15" i="1"/>
  <c r="G16" i="1"/>
  <c r="G23" i="1"/>
  <c r="G24" i="1"/>
  <c r="G29" i="1"/>
  <c r="G33" i="1"/>
  <c r="G6" i="1"/>
  <c r="E8" i="45"/>
  <c r="E9" i="45"/>
  <c r="E10" i="45"/>
  <c r="E13" i="45"/>
  <c r="E16" i="45"/>
  <c r="E17" i="45"/>
  <c r="E7" i="45"/>
  <c r="E5" i="44"/>
  <c r="E7" i="44"/>
  <c r="E8" i="44"/>
  <c r="E9" i="44"/>
  <c r="E10" i="44"/>
  <c r="E14" i="44"/>
  <c r="E15" i="44"/>
  <c r="E24" i="44"/>
  <c r="E26" i="44"/>
  <c r="E3" i="44"/>
  <c r="E44" i="43"/>
  <c r="E47" i="43"/>
  <c r="E43" i="43"/>
  <c r="E31" i="43"/>
  <c r="E32" i="43"/>
  <c r="E33" i="43"/>
  <c r="E30" i="43"/>
  <c r="E6" i="43"/>
  <c r="E8" i="43"/>
  <c r="E9" i="43"/>
  <c r="E10" i="43"/>
  <c r="E11" i="43"/>
  <c r="E5" i="43"/>
  <c r="F6" i="9"/>
  <c r="F7" i="9"/>
  <c r="F8" i="9"/>
  <c r="F9" i="9"/>
  <c r="F13" i="9"/>
  <c r="F16" i="9"/>
  <c r="F17" i="9"/>
  <c r="F19" i="9"/>
  <c r="F20" i="9"/>
  <c r="F26" i="9"/>
  <c r="F29" i="9"/>
  <c r="F44" i="9"/>
  <c r="F45" i="9"/>
  <c r="F46" i="9"/>
  <c r="F47" i="9"/>
  <c r="F50" i="9"/>
  <c r="F53" i="9"/>
  <c r="F56" i="9"/>
  <c r="F57" i="9"/>
  <c r="F58" i="9"/>
  <c r="F60" i="9"/>
  <c r="F61" i="9"/>
  <c r="F62" i="9"/>
  <c r="F68" i="9"/>
  <c r="F74" i="9"/>
  <c r="F75" i="9"/>
  <c r="F76" i="9"/>
  <c r="F77" i="9"/>
  <c r="F78" i="9"/>
  <c r="F5" i="9"/>
  <c r="J6" i="52" l="1"/>
  <c r="J5" i="52"/>
  <c r="H4" i="52"/>
  <c r="I4" i="52"/>
  <c r="J4" i="52"/>
  <c r="H5" i="52"/>
  <c r="I5" i="52"/>
  <c r="H6" i="52"/>
  <c r="I6" i="52"/>
  <c r="H7" i="52"/>
  <c r="I7" i="52"/>
  <c r="J7" i="52"/>
  <c r="H8" i="52"/>
  <c r="I8" i="52"/>
  <c r="J8" i="52"/>
  <c r="H9" i="52"/>
  <c r="I9" i="52"/>
  <c r="J9" i="52"/>
  <c r="H10" i="52"/>
  <c r="I10" i="52"/>
  <c r="J10" i="52"/>
  <c r="H11" i="52"/>
  <c r="I11" i="52"/>
  <c r="J11" i="52"/>
  <c r="H12" i="52"/>
  <c r="I12" i="52"/>
  <c r="J12" i="52"/>
  <c r="H15" i="52"/>
  <c r="I15" i="52"/>
  <c r="J15" i="52"/>
  <c r="H17" i="52"/>
  <c r="I17" i="52"/>
  <c r="J17" i="52"/>
  <c r="H18" i="52"/>
  <c r="I18" i="52"/>
  <c r="J18" i="52"/>
  <c r="H20" i="52"/>
  <c r="I20" i="52"/>
  <c r="J20" i="52"/>
  <c r="H21" i="52"/>
  <c r="I21" i="52"/>
  <c r="J21" i="52"/>
  <c r="H22" i="52"/>
  <c r="I22" i="52"/>
  <c r="J22" i="52"/>
  <c r="H23" i="52"/>
  <c r="I23" i="52"/>
  <c r="J23" i="52"/>
  <c r="H25" i="52"/>
  <c r="I25" i="52"/>
  <c r="J25" i="52"/>
  <c r="H26" i="52"/>
  <c r="I26" i="52"/>
  <c r="J26" i="52"/>
  <c r="H29" i="52"/>
  <c r="I29" i="52"/>
  <c r="J29" i="52"/>
  <c r="H30" i="52"/>
  <c r="I30" i="52"/>
  <c r="J30" i="52"/>
  <c r="H34" i="52"/>
  <c r="I34" i="52"/>
  <c r="J34" i="52"/>
  <c r="H35" i="52"/>
  <c r="I35" i="52"/>
  <c r="J35" i="52"/>
  <c r="H36" i="52"/>
  <c r="I36" i="52"/>
  <c r="J36" i="52"/>
  <c r="H37" i="52"/>
  <c r="I37" i="52"/>
  <c r="J37" i="52"/>
  <c r="H38" i="52"/>
  <c r="I38" i="52"/>
  <c r="J38" i="52"/>
  <c r="H39" i="52"/>
  <c r="I39" i="52"/>
  <c r="J39" i="52"/>
  <c r="H40" i="52"/>
  <c r="I40" i="52"/>
  <c r="J40" i="52"/>
  <c r="H41" i="52"/>
  <c r="I41" i="52"/>
  <c r="J41" i="52"/>
  <c r="I44" i="52"/>
  <c r="H45" i="52"/>
  <c r="I45" i="52"/>
  <c r="J45" i="52"/>
  <c r="H46" i="52"/>
  <c r="I46" i="52"/>
  <c r="J46" i="52"/>
  <c r="H47" i="52"/>
  <c r="I47" i="52"/>
  <c r="J47" i="52"/>
  <c r="H48" i="52"/>
  <c r="I48" i="52"/>
  <c r="J48" i="52"/>
  <c r="H49" i="52"/>
  <c r="I49" i="52"/>
  <c r="J49" i="52"/>
  <c r="H50" i="52"/>
  <c r="I50" i="52"/>
  <c r="J50" i="52"/>
  <c r="H51" i="52"/>
  <c r="I51" i="52"/>
  <c r="J51" i="52"/>
  <c r="I3" i="52"/>
  <c r="J3" i="52"/>
  <c r="J44" i="52"/>
  <c r="K44" i="52" s="1"/>
  <c r="H44" i="52"/>
  <c r="I19" i="52"/>
  <c r="B19" i="52"/>
  <c r="H19" i="52" s="1"/>
  <c r="I24" i="52"/>
  <c r="J24" i="52"/>
  <c r="B24" i="52"/>
  <c r="H24" i="52" s="1"/>
  <c r="I27" i="52"/>
  <c r="J27" i="52"/>
  <c r="B27" i="52"/>
  <c r="H27" i="52" s="1"/>
  <c r="I32" i="52"/>
  <c r="J32" i="52"/>
  <c r="B32" i="52"/>
  <c r="H32" i="52" s="1"/>
  <c r="I16" i="52" l="1"/>
  <c r="H16" i="52"/>
  <c r="J16" i="52"/>
  <c r="K47" i="52"/>
  <c r="K21" i="52"/>
  <c r="K45" i="52"/>
  <c r="K39" i="52"/>
  <c r="K35" i="52"/>
  <c r="K41" i="52"/>
  <c r="K37" i="52"/>
  <c r="K16" i="52"/>
  <c r="K29" i="52"/>
  <c r="K25" i="52"/>
  <c r="K22" i="52"/>
  <c r="K17" i="52"/>
  <c r="K15" i="52"/>
  <c r="K9" i="52"/>
  <c r="K7" i="52"/>
  <c r="K5" i="52"/>
  <c r="K46" i="52"/>
  <c r="K40" i="52"/>
  <c r="K38" i="52"/>
  <c r="K36" i="52"/>
  <c r="K34" i="52"/>
  <c r="K32" i="52"/>
  <c r="K30" i="52"/>
  <c r="K27" i="52"/>
  <c r="K26" i="52"/>
  <c r="B33" i="52"/>
  <c r="K24" i="52"/>
  <c r="K23" i="52"/>
  <c r="K18" i="52"/>
  <c r="K3" i="52"/>
  <c r="K12" i="52"/>
  <c r="K10" i="52"/>
  <c r="K8" i="52"/>
  <c r="K4" i="52"/>
  <c r="K6" i="52"/>
  <c r="K51" i="52"/>
  <c r="K50" i="52"/>
  <c r="J19" i="52"/>
  <c r="K19" i="52" s="1"/>
  <c r="K49" i="52"/>
  <c r="D28" i="18"/>
  <c r="E28" i="18"/>
  <c r="D29" i="18"/>
  <c r="E29" i="18"/>
  <c r="D25" i="18"/>
  <c r="E25" i="18"/>
  <c r="D26" i="18"/>
  <c r="E26" i="18"/>
  <c r="D5" i="18"/>
  <c r="D6" i="5"/>
  <c r="E6" i="5"/>
  <c r="F6" i="5"/>
  <c r="D7" i="5"/>
  <c r="E7" i="5"/>
  <c r="F7" i="5"/>
  <c r="D9" i="5"/>
  <c r="E9" i="5"/>
  <c r="F9" i="5"/>
  <c r="D11" i="5"/>
  <c r="E11" i="5"/>
  <c r="F11" i="5"/>
  <c r="D12" i="5"/>
  <c r="E12" i="5"/>
  <c r="F12" i="5"/>
  <c r="D13" i="5"/>
  <c r="E13" i="5"/>
  <c r="F13" i="5"/>
  <c r="D14" i="5"/>
  <c r="E14" i="5"/>
  <c r="D15" i="5"/>
  <c r="E15" i="5"/>
  <c r="F15" i="5"/>
  <c r="D16" i="5"/>
  <c r="E16" i="5"/>
  <c r="F16" i="5"/>
  <c r="D17" i="5"/>
  <c r="E17" i="5"/>
  <c r="F17" i="5"/>
  <c r="D18" i="5"/>
  <c r="E18" i="5"/>
  <c r="F18" i="5"/>
  <c r="D19" i="5"/>
  <c r="E19" i="5"/>
  <c r="F19" i="5"/>
  <c r="D20" i="5"/>
  <c r="E20" i="5"/>
  <c r="F20" i="5"/>
  <c r="D21" i="5"/>
  <c r="E21" i="5"/>
  <c r="F21" i="5"/>
  <c r="D22" i="5"/>
  <c r="E22" i="5"/>
  <c r="F22" i="5"/>
  <c r="D23" i="5"/>
  <c r="E23" i="5"/>
  <c r="F23" i="5"/>
  <c r="D24" i="5"/>
  <c r="E24" i="5"/>
  <c r="F24" i="5"/>
  <c r="D25" i="5"/>
  <c r="E25" i="5"/>
  <c r="D26" i="5"/>
  <c r="E26" i="5"/>
  <c r="F26" i="5"/>
  <c r="D27" i="5"/>
  <c r="E27" i="5"/>
  <c r="F27" i="5"/>
  <c r="D28" i="5"/>
  <c r="E28" i="5"/>
  <c r="F28" i="5"/>
  <c r="D29" i="5"/>
  <c r="I7" i="18"/>
  <c r="J7" i="18"/>
  <c r="D34" i="5"/>
  <c r="E34" i="5"/>
  <c r="D35" i="5"/>
  <c r="E35" i="5"/>
  <c r="D37" i="5"/>
  <c r="E37" i="5"/>
  <c r="F37" i="5"/>
  <c r="D38" i="5"/>
  <c r="E38" i="5"/>
  <c r="F38" i="5"/>
  <c r="D39" i="5"/>
  <c r="E39" i="5"/>
  <c r="F39" i="5"/>
  <c r="D40" i="5"/>
  <c r="E40" i="5"/>
  <c r="F40" i="5"/>
  <c r="D41" i="5"/>
  <c r="E41" i="5"/>
  <c r="F41" i="5"/>
  <c r="D42" i="5"/>
  <c r="E42" i="5"/>
  <c r="F42" i="5"/>
  <c r="D43" i="5"/>
  <c r="E43" i="5"/>
  <c r="F43" i="5"/>
  <c r="D45" i="5"/>
  <c r="E45" i="5"/>
  <c r="F45" i="5"/>
  <c r="D46" i="5"/>
  <c r="E46" i="5"/>
  <c r="F46" i="5"/>
  <c r="D47" i="5"/>
  <c r="E47" i="5"/>
  <c r="F47" i="5"/>
  <c r="D48" i="5"/>
  <c r="E48" i="5"/>
  <c r="F48" i="5"/>
  <c r="D49" i="5"/>
  <c r="E49" i="5"/>
  <c r="F49" i="5"/>
  <c r="D50" i="5"/>
  <c r="E50" i="5"/>
  <c r="F50" i="5"/>
  <c r="D51" i="5"/>
  <c r="E51" i="5"/>
  <c r="F51" i="5"/>
  <c r="D52" i="5"/>
  <c r="E52" i="5"/>
  <c r="D54" i="5"/>
  <c r="E54" i="5"/>
  <c r="F54" i="5"/>
  <c r="D55" i="5"/>
  <c r="E55" i="5"/>
  <c r="F55" i="5"/>
  <c r="D56" i="5"/>
  <c r="E56" i="5"/>
  <c r="F56" i="5"/>
  <c r="D57" i="5"/>
  <c r="E57" i="5"/>
  <c r="F57" i="5"/>
  <c r="D58" i="5"/>
  <c r="E58" i="5"/>
  <c r="F58" i="5"/>
  <c r="D60" i="5"/>
  <c r="E60" i="5"/>
  <c r="F60" i="5"/>
  <c r="G60" i="5" s="1"/>
  <c r="D61" i="5"/>
  <c r="E61" i="5"/>
  <c r="F61" i="5"/>
  <c r="D62" i="5"/>
  <c r="E62" i="5"/>
  <c r="F62" i="5"/>
  <c r="G62" i="5" s="1"/>
  <c r="E63" i="5"/>
  <c r="E5" i="5"/>
  <c r="F5" i="5"/>
  <c r="D5" i="5"/>
  <c r="E47" i="15"/>
  <c r="F47" i="15"/>
  <c r="F44" i="15"/>
  <c r="E11" i="18" s="1"/>
  <c r="D45" i="15"/>
  <c r="E45" i="15"/>
  <c r="F45" i="15"/>
  <c r="E43" i="15"/>
  <c r="E38" i="15"/>
  <c r="F38" i="15"/>
  <c r="F39" i="15" s="1"/>
  <c r="E37" i="15"/>
  <c r="F37" i="15"/>
  <c r="E29" i="15"/>
  <c r="F29" i="15"/>
  <c r="E30" i="15"/>
  <c r="F30" i="15"/>
  <c r="E31" i="15"/>
  <c r="F31" i="15"/>
  <c r="E32" i="15"/>
  <c r="F32" i="15"/>
  <c r="E33" i="15"/>
  <c r="F33" i="15"/>
  <c r="E34" i="15"/>
  <c r="F34" i="15"/>
  <c r="E35" i="15"/>
  <c r="F35" i="15"/>
  <c r="D5" i="15"/>
  <c r="E5" i="15"/>
  <c r="F5" i="15"/>
  <c r="D6" i="15"/>
  <c r="E6" i="15"/>
  <c r="F6" i="15"/>
  <c r="D7" i="15"/>
  <c r="E7" i="15"/>
  <c r="F7" i="15"/>
  <c r="D8" i="15"/>
  <c r="E8" i="15"/>
  <c r="F8" i="15"/>
  <c r="D9" i="15"/>
  <c r="E9" i="15"/>
  <c r="F9" i="15"/>
  <c r="D10" i="15"/>
  <c r="E10" i="15"/>
  <c r="F10" i="15"/>
  <c r="D11" i="15"/>
  <c r="E11" i="15"/>
  <c r="F11" i="15"/>
  <c r="D12" i="15"/>
  <c r="E12" i="15"/>
  <c r="F12" i="15"/>
  <c r="D13" i="15"/>
  <c r="E13" i="15"/>
  <c r="F13" i="15"/>
  <c r="D14" i="15"/>
  <c r="E14" i="15"/>
  <c r="F14" i="15"/>
  <c r="E15" i="15"/>
  <c r="E16" i="15"/>
  <c r="F16" i="15"/>
  <c r="D17" i="15"/>
  <c r="E17" i="15"/>
  <c r="F17" i="15"/>
  <c r="D18" i="15"/>
  <c r="E18" i="15"/>
  <c r="F18" i="15"/>
  <c r="D19" i="15"/>
  <c r="E19" i="15"/>
  <c r="F19" i="15"/>
  <c r="D20" i="15"/>
  <c r="E20" i="15"/>
  <c r="F20" i="15"/>
  <c r="D21" i="15"/>
  <c r="E21" i="15"/>
  <c r="F21" i="15"/>
  <c r="D22" i="15"/>
  <c r="E22" i="15"/>
  <c r="F22" i="15"/>
  <c r="D23" i="15"/>
  <c r="E23" i="15"/>
  <c r="F23" i="15"/>
  <c r="D24" i="15"/>
  <c r="E24" i="15"/>
  <c r="F24" i="15"/>
  <c r="D25" i="15"/>
  <c r="E25" i="15"/>
  <c r="F25" i="15"/>
  <c r="D26" i="15"/>
  <c r="E26" i="15"/>
  <c r="F26" i="15"/>
  <c r="E27" i="15"/>
  <c r="D28" i="15"/>
  <c r="E28" i="15"/>
  <c r="F28" i="15"/>
  <c r="E4" i="15"/>
  <c r="F4" i="15"/>
  <c r="F26" i="18" l="1"/>
  <c r="AH103" i="7"/>
  <c r="AH104" i="7" s="1"/>
  <c r="G24" i="15"/>
  <c r="G20" i="15"/>
  <c r="G23" i="5"/>
  <c r="G30" i="5"/>
  <c r="G28" i="5"/>
  <c r="G26" i="5"/>
  <c r="G12" i="5"/>
  <c r="G6" i="5"/>
  <c r="G61" i="5"/>
  <c r="G27" i="5"/>
  <c r="G24" i="5"/>
  <c r="H52" i="52"/>
  <c r="K33" i="52"/>
  <c r="I52" i="52"/>
  <c r="F28" i="18"/>
  <c r="J52" i="52"/>
  <c r="G58" i="5"/>
  <c r="G57" i="5"/>
  <c r="G54" i="5"/>
  <c r="G48" i="5"/>
  <c r="G51" i="5"/>
  <c r="G46" i="5"/>
  <c r="G45" i="5"/>
  <c r="G33" i="5"/>
  <c r="G29" i="5"/>
  <c r="G9" i="5"/>
  <c r="G7" i="5"/>
  <c r="F29" i="18"/>
  <c r="G47" i="15"/>
  <c r="G26" i="15"/>
  <c r="G22" i="15"/>
  <c r="G18" i="15"/>
  <c r="G12" i="15"/>
  <c r="G8" i="15"/>
  <c r="G33" i="15"/>
  <c r="G4" i="15"/>
  <c r="G16" i="15"/>
  <c r="G14" i="15"/>
  <c r="G10" i="15"/>
  <c r="G6" i="15"/>
  <c r="G32" i="15"/>
  <c r="G30" i="15"/>
  <c r="G25" i="15"/>
  <c r="G21" i="15"/>
  <c r="G17" i="15"/>
  <c r="G11" i="15"/>
  <c r="G7" i="15"/>
  <c r="G44" i="15"/>
  <c r="D4" i="18"/>
  <c r="G31" i="15"/>
  <c r="G29" i="15"/>
  <c r="G38" i="15"/>
  <c r="G23" i="15"/>
  <c r="G19" i="15"/>
  <c r="G13" i="15"/>
  <c r="G9" i="15"/>
  <c r="G5" i="15"/>
  <c r="E36" i="15"/>
  <c r="E39" i="15"/>
  <c r="G39" i="15" s="1"/>
  <c r="D11" i="18"/>
  <c r="D10" i="18" s="1"/>
  <c r="F10" i="18" s="1"/>
  <c r="F36" i="15"/>
  <c r="E27" i="18"/>
  <c r="D27" i="18"/>
  <c r="K52" i="52" l="1"/>
  <c r="F11" i="18"/>
  <c r="G36" i="15"/>
  <c r="D6" i="18"/>
  <c r="F27" i="18"/>
  <c r="M67" i="15" l="1"/>
  <c r="L67" i="15"/>
  <c r="K67" i="15"/>
  <c r="M65" i="15"/>
  <c r="K65" i="15"/>
  <c r="O70" i="15"/>
  <c r="N70" i="15"/>
  <c r="O67" i="15"/>
  <c r="N67" i="15"/>
  <c r="O65" i="15"/>
  <c r="N65" i="15"/>
  <c r="O62" i="15"/>
  <c r="O61" i="15"/>
  <c r="O59" i="15"/>
  <c r="P58" i="15"/>
  <c r="O58" i="15"/>
  <c r="N68" i="15" l="1"/>
  <c r="O68" i="15"/>
  <c r="N58" i="15"/>
  <c r="N59" i="15"/>
  <c r="N61" i="15"/>
  <c r="K68" i="15"/>
  <c r="P61" i="15"/>
  <c r="P59" i="15"/>
  <c r="P67" i="15"/>
  <c r="P65" i="15"/>
  <c r="M68" i="15"/>
  <c r="L68" i="15"/>
  <c r="P60" i="15"/>
  <c r="N60" i="15"/>
  <c r="L70" i="15"/>
  <c r="K70" i="15"/>
  <c r="O60" i="15"/>
  <c r="N62" i="15"/>
  <c r="P70" i="15" l="1"/>
  <c r="P68" i="15"/>
  <c r="P62" i="15"/>
  <c r="M70" i="15"/>
  <c r="O74" i="15" l="1"/>
  <c r="P74" i="15"/>
  <c r="O72" i="15"/>
  <c r="P72" i="15"/>
  <c r="O56" i="15"/>
  <c r="P56" i="15"/>
  <c r="O54" i="15"/>
  <c r="P54" i="15"/>
  <c r="O53" i="15"/>
  <c r="P53" i="15"/>
  <c r="L74" i="15"/>
  <c r="M74" i="15"/>
  <c r="L72" i="15"/>
  <c r="M72" i="15"/>
  <c r="L62" i="15"/>
  <c r="M62" i="15"/>
  <c r="L61" i="15"/>
  <c r="M61" i="15"/>
  <c r="L60" i="15"/>
  <c r="M60" i="15"/>
  <c r="L59" i="15"/>
  <c r="M59" i="15"/>
  <c r="L58" i="15"/>
  <c r="M58" i="15"/>
  <c r="L56" i="15"/>
  <c r="M56" i="15"/>
  <c r="L54" i="15"/>
  <c r="M54" i="15"/>
  <c r="L53" i="15"/>
  <c r="M53" i="15"/>
  <c r="I74" i="15"/>
  <c r="E74" i="15" s="1"/>
  <c r="J74" i="15"/>
  <c r="I72" i="15"/>
  <c r="J72" i="15"/>
  <c r="I70" i="15"/>
  <c r="I67" i="15"/>
  <c r="J67" i="15"/>
  <c r="J65" i="15"/>
  <c r="F65" i="15" s="1"/>
  <c r="I65" i="15"/>
  <c r="E65" i="15" s="1"/>
  <c r="H65" i="15"/>
  <c r="D65" i="15" s="1"/>
  <c r="E78" i="15"/>
  <c r="F78" i="15"/>
  <c r="I58" i="15"/>
  <c r="I59" i="15"/>
  <c r="I60" i="15"/>
  <c r="I61" i="15"/>
  <c r="I62" i="15"/>
  <c r="I56" i="15"/>
  <c r="I53" i="15"/>
  <c r="D25" i="17"/>
  <c r="E25" i="17"/>
  <c r="D24" i="17"/>
  <c r="E24" i="17"/>
  <c r="D21" i="17"/>
  <c r="E21" i="17"/>
  <c r="D18" i="17"/>
  <c r="E18" i="17"/>
  <c r="D17" i="17"/>
  <c r="E17" i="17"/>
  <c r="F17" i="17" s="1"/>
  <c r="D16" i="17"/>
  <c r="D14" i="17"/>
  <c r="D13" i="17"/>
  <c r="D12" i="17"/>
  <c r="E12" i="17"/>
  <c r="D11" i="17"/>
  <c r="D10" i="17"/>
  <c r="D9" i="17"/>
  <c r="E9" i="17"/>
  <c r="D6" i="17"/>
  <c r="D5" i="17"/>
  <c r="C27" i="45"/>
  <c r="D27" i="45"/>
  <c r="E6" i="44"/>
  <c r="E21" i="45"/>
  <c r="E14" i="45"/>
  <c r="E11" i="45"/>
  <c r="M55" i="15" l="1"/>
  <c r="J68" i="15"/>
  <c r="F68" i="15" s="1"/>
  <c r="I68" i="15"/>
  <c r="E68" i="15" s="1"/>
  <c r="F21" i="17"/>
  <c r="F24" i="17"/>
  <c r="F25" i="17"/>
  <c r="E29" i="45"/>
  <c r="F65" i="9"/>
  <c r="E6" i="18"/>
  <c r="F6" i="18" s="1"/>
  <c r="E13" i="17"/>
  <c r="F13" i="17" s="1"/>
  <c r="F12" i="17"/>
  <c r="P55" i="15"/>
  <c r="E60" i="15"/>
  <c r="G65" i="15"/>
  <c r="F67" i="15"/>
  <c r="I55" i="15"/>
  <c r="E72" i="15"/>
  <c r="E58" i="15"/>
  <c r="E62" i="15"/>
  <c r="I63" i="15"/>
  <c r="D24" i="18"/>
  <c r="D7" i="17"/>
  <c r="D7" i="18"/>
  <c r="O63" i="15"/>
  <c r="E56" i="15"/>
  <c r="E59" i="15"/>
  <c r="E61" i="15"/>
  <c r="O55" i="15"/>
  <c r="E53" i="15"/>
  <c r="E67" i="15"/>
  <c r="F72" i="15"/>
  <c r="L55" i="15"/>
  <c r="E55" i="15" s="1"/>
  <c r="L63" i="15"/>
  <c r="E54" i="15"/>
  <c r="F74" i="15"/>
  <c r="M63" i="15"/>
  <c r="P63" i="15"/>
  <c r="E70" i="15"/>
  <c r="E23" i="17"/>
  <c r="D23" i="17"/>
  <c r="D15" i="17"/>
  <c r="D8" i="17"/>
  <c r="F80" i="9"/>
  <c r="I21" i="8"/>
  <c r="J21" i="8"/>
  <c r="D7" i="7"/>
  <c r="Z4" i="8" s="1"/>
  <c r="E7" i="7"/>
  <c r="AA4" i="8" s="1"/>
  <c r="F7" i="7"/>
  <c r="E8" i="7"/>
  <c r="AA5" i="8" s="1"/>
  <c r="D10" i="7"/>
  <c r="E10" i="7"/>
  <c r="F10" i="7"/>
  <c r="AB7" i="8" s="1"/>
  <c r="D12" i="7"/>
  <c r="E12" i="7"/>
  <c r="F12" i="7"/>
  <c r="D13" i="7"/>
  <c r="E13" i="7"/>
  <c r="F13" i="7"/>
  <c r="D14" i="7"/>
  <c r="E14" i="7"/>
  <c r="F14" i="7"/>
  <c r="D16" i="7"/>
  <c r="E16" i="7"/>
  <c r="F16" i="7"/>
  <c r="D17" i="7"/>
  <c r="E17" i="7"/>
  <c r="F17" i="7"/>
  <c r="D19" i="7"/>
  <c r="E19" i="7"/>
  <c r="F19" i="7"/>
  <c r="D20" i="7"/>
  <c r="E20" i="7"/>
  <c r="F20" i="7"/>
  <c r="D21" i="7"/>
  <c r="E21" i="7"/>
  <c r="F21" i="7"/>
  <c r="D22" i="7"/>
  <c r="E22" i="7"/>
  <c r="F22" i="7"/>
  <c r="D23" i="7"/>
  <c r="E23" i="7"/>
  <c r="F23" i="7"/>
  <c r="D24" i="7"/>
  <c r="E24" i="7"/>
  <c r="F24" i="7"/>
  <c r="D25" i="7"/>
  <c r="E25" i="7"/>
  <c r="D27" i="7"/>
  <c r="E27" i="7"/>
  <c r="F27" i="7"/>
  <c r="D28" i="7"/>
  <c r="E28" i="7"/>
  <c r="F28" i="7"/>
  <c r="D30" i="7"/>
  <c r="E30" i="7"/>
  <c r="D31" i="7"/>
  <c r="E31" i="7"/>
  <c r="F31" i="7"/>
  <c r="D32" i="7"/>
  <c r="E32" i="7"/>
  <c r="F32" i="7"/>
  <c r="D33" i="7"/>
  <c r="E33" i="7"/>
  <c r="F33" i="7"/>
  <c r="D34" i="7"/>
  <c r="E34" i="7"/>
  <c r="F34" i="7"/>
  <c r="D38" i="7"/>
  <c r="E38" i="7"/>
  <c r="F38" i="7"/>
  <c r="D39" i="7"/>
  <c r="E39" i="7"/>
  <c r="F39" i="7"/>
  <c r="G39" i="7" s="1"/>
  <c r="D40" i="7"/>
  <c r="E40" i="7"/>
  <c r="F40" i="7"/>
  <c r="D41" i="7"/>
  <c r="E41" i="7"/>
  <c r="F41" i="7"/>
  <c r="G41" i="7" s="1"/>
  <c r="D42" i="7"/>
  <c r="E42" i="7"/>
  <c r="F42" i="7"/>
  <c r="D43" i="7"/>
  <c r="E43" i="7"/>
  <c r="F43" i="7"/>
  <c r="G43" i="7" s="1"/>
  <c r="D44" i="7"/>
  <c r="E44" i="7"/>
  <c r="F44" i="7"/>
  <c r="D45" i="7"/>
  <c r="E45" i="7"/>
  <c r="F45" i="7"/>
  <c r="G45" i="7" s="1"/>
  <c r="D46" i="7"/>
  <c r="E46" i="7"/>
  <c r="F46" i="7"/>
  <c r="D47" i="7"/>
  <c r="E47" i="7"/>
  <c r="F47" i="7"/>
  <c r="G47" i="7" s="1"/>
  <c r="D48" i="7"/>
  <c r="E48" i="7"/>
  <c r="F48" i="7"/>
  <c r="D49" i="7"/>
  <c r="E49" i="7"/>
  <c r="F49" i="7"/>
  <c r="G49" i="7" s="1"/>
  <c r="D50" i="7"/>
  <c r="E50" i="7"/>
  <c r="F50" i="7"/>
  <c r="D51" i="7"/>
  <c r="E51" i="7"/>
  <c r="F51" i="7"/>
  <c r="G51" i="7" s="1"/>
  <c r="D52" i="7"/>
  <c r="E52" i="7"/>
  <c r="F52" i="7"/>
  <c r="D53" i="7"/>
  <c r="E53" i="7"/>
  <c r="F53" i="7"/>
  <c r="G53" i="7" s="1"/>
  <c r="D54" i="7"/>
  <c r="E54" i="7"/>
  <c r="F54" i="7"/>
  <c r="D55" i="7"/>
  <c r="E55" i="7"/>
  <c r="F55" i="7"/>
  <c r="G55" i="7" s="1"/>
  <c r="D56" i="7"/>
  <c r="E56" i="7"/>
  <c r="F56" i="7"/>
  <c r="D57" i="7"/>
  <c r="E57" i="7"/>
  <c r="F57" i="7"/>
  <c r="G57" i="7" s="1"/>
  <c r="D58" i="7"/>
  <c r="E58" i="7"/>
  <c r="F58" i="7"/>
  <c r="D59" i="7"/>
  <c r="E59" i="7"/>
  <c r="F59" i="7"/>
  <c r="D60" i="7"/>
  <c r="E60" i="7"/>
  <c r="F60" i="7"/>
  <c r="D61" i="7"/>
  <c r="E61" i="7"/>
  <c r="F61" i="7"/>
  <c r="D62" i="7"/>
  <c r="E62" i="7"/>
  <c r="F62" i="7"/>
  <c r="E63" i="7"/>
  <c r="F63" i="7"/>
  <c r="AB19" i="8" s="1"/>
  <c r="F19" i="8" s="1"/>
  <c r="D64" i="7"/>
  <c r="H11" i="18" s="1"/>
  <c r="E64" i="7"/>
  <c r="F64" i="7"/>
  <c r="J11" i="18" s="1"/>
  <c r="D65" i="7"/>
  <c r="E65" i="7"/>
  <c r="F65" i="7"/>
  <c r="D66" i="7"/>
  <c r="E66" i="7"/>
  <c r="F66" i="7"/>
  <c r="D67" i="7"/>
  <c r="H12" i="18" s="1"/>
  <c r="E67" i="7"/>
  <c r="F67" i="7"/>
  <c r="J12" i="18" s="1"/>
  <c r="D68" i="7"/>
  <c r="H13" i="18" s="1"/>
  <c r="E68" i="7"/>
  <c r="F68" i="7"/>
  <c r="J13" i="18" s="1"/>
  <c r="D69" i="7"/>
  <c r="E69" i="7"/>
  <c r="I15" i="18" s="1"/>
  <c r="F69" i="7"/>
  <c r="D70" i="7"/>
  <c r="H14" i="18" s="1"/>
  <c r="E70" i="7"/>
  <c r="F70" i="7"/>
  <c r="J14" i="18" s="1"/>
  <c r="D71" i="7"/>
  <c r="E71" i="7"/>
  <c r="F71" i="7"/>
  <c r="J15" i="18" s="1"/>
  <c r="D72" i="7"/>
  <c r="H16" i="18" s="1"/>
  <c r="E72" i="7"/>
  <c r="F72" i="7"/>
  <c r="J16" i="18" s="1"/>
  <c r="D73" i="7"/>
  <c r="H17" i="18" s="1"/>
  <c r="E73" i="7"/>
  <c r="F73" i="7"/>
  <c r="J17" i="18" s="1"/>
  <c r="D77" i="7"/>
  <c r="E77" i="7"/>
  <c r="F77" i="7"/>
  <c r="D78" i="7"/>
  <c r="E78" i="7"/>
  <c r="F78" i="7"/>
  <c r="D79" i="7"/>
  <c r="E79" i="7"/>
  <c r="F79" i="7"/>
  <c r="D80" i="7"/>
  <c r="E80" i="7"/>
  <c r="F80" i="7"/>
  <c r="D81" i="7"/>
  <c r="E81" i="7"/>
  <c r="F81" i="7"/>
  <c r="D82" i="7"/>
  <c r="E82" i="7"/>
  <c r="F82" i="7"/>
  <c r="D83" i="7"/>
  <c r="E83" i="7"/>
  <c r="F83" i="7"/>
  <c r="D84" i="7"/>
  <c r="E84" i="7"/>
  <c r="F84" i="7"/>
  <c r="D85" i="7"/>
  <c r="E85" i="7"/>
  <c r="F85" i="7"/>
  <c r="D87" i="7"/>
  <c r="E87" i="7"/>
  <c r="F87" i="7"/>
  <c r="D88" i="7"/>
  <c r="E88" i="7"/>
  <c r="F88" i="7"/>
  <c r="D89" i="7"/>
  <c r="E89" i="7"/>
  <c r="F89" i="7"/>
  <c r="D90" i="7"/>
  <c r="E90" i="7"/>
  <c r="F90" i="7"/>
  <c r="D91" i="7"/>
  <c r="E91" i="7"/>
  <c r="F91" i="7"/>
  <c r="D92" i="7"/>
  <c r="E92" i="7"/>
  <c r="F92" i="7"/>
  <c r="D93" i="7"/>
  <c r="E93" i="7"/>
  <c r="F93" i="7"/>
  <c r="D94" i="7"/>
  <c r="E94" i="7"/>
  <c r="F94" i="7"/>
  <c r="D95" i="7"/>
  <c r="E95" i="7"/>
  <c r="F95" i="7"/>
  <c r="D96" i="7"/>
  <c r="E96" i="7"/>
  <c r="F96" i="7"/>
  <c r="D100" i="7"/>
  <c r="E100" i="7"/>
  <c r="F100" i="7"/>
  <c r="D101" i="7"/>
  <c r="H29" i="18" s="1"/>
  <c r="E101" i="7"/>
  <c r="F101" i="7"/>
  <c r="J29" i="18" s="1"/>
  <c r="D102" i="7"/>
  <c r="H30" i="18" s="1"/>
  <c r="E102" i="7"/>
  <c r="F102" i="7"/>
  <c r="J30" i="18" s="1"/>
  <c r="D103" i="7"/>
  <c r="E103" i="7"/>
  <c r="F103" i="7"/>
  <c r="E6" i="7"/>
  <c r="F6" i="7"/>
  <c r="AB3" i="8" s="1"/>
  <c r="D6" i="7"/>
  <c r="AA29" i="8"/>
  <c r="AB29" i="8"/>
  <c r="Z7" i="8"/>
  <c r="D25" i="8"/>
  <c r="E25" i="8"/>
  <c r="I26" i="18" s="1"/>
  <c r="N16" i="40"/>
  <c r="N17" i="40"/>
  <c r="N18" i="40"/>
  <c r="O18" i="40" s="1"/>
  <c r="D6" i="6"/>
  <c r="E6" i="6"/>
  <c r="F6" i="6"/>
  <c r="D7" i="6"/>
  <c r="E7" i="6"/>
  <c r="D9" i="6"/>
  <c r="E9" i="6"/>
  <c r="F9" i="6"/>
  <c r="D11" i="6"/>
  <c r="E11" i="6"/>
  <c r="F11" i="6"/>
  <c r="D12" i="6"/>
  <c r="E12" i="6"/>
  <c r="F12" i="6"/>
  <c r="D13" i="6"/>
  <c r="E13" i="6"/>
  <c r="F13" i="6"/>
  <c r="D15" i="6"/>
  <c r="E15" i="6"/>
  <c r="F15" i="6"/>
  <c r="D16" i="6"/>
  <c r="E16" i="6"/>
  <c r="F16" i="6"/>
  <c r="D18" i="6"/>
  <c r="E18" i="6"/>
  <c r="F18" i="6"/>
  <c r="D19" i="6"/>
  <c r="E19" i="6"/>
  <c r="F19" i="6"/>
  <c r="D20" i="6"/>
  <c r="E20" i="6"/>
  <c r="F20" i="6"/>
  <c r="D21" i="6"/>
  <c r="E21" i="6"/>
  <c r="F21" i="6"/>
  <c r="D22" i="6"/>
  <c r="E22" i="6"/>
  <c r="F22" i="6"/>
  <c r="D23" i="6"/>
  <c r="E23" i="6"/>
  <c r="F23" i="6"/>
  <c r="D24" i="6"/>
  <c r="E24" i="6"/>
  <c r="F24" i="6"/>
  <c r="D26" i="6"/>
  <c r="E26" i="6"/>
  <c r="F26" i="6"/>
  <c r="D27" i="6"/>
  <c r="E27" i="6"/>
  <c r="F27" i="6"/>
  <c r="D29" i="6"/>
  <c r="E29" i="6"/>
  <c r="F29" i="6"/>
  <c r="D30" i="6"/>
  <c r="E30" i="6"/>
  <c r="F30" i="6"/>
  <c r="D31" i="6"/>
  <c r="E31" i="6"/>
  <c r="F31" i="6"/>
  <c r="D32" i="6"/>
  <c r="E32" i="6"/>
  <c r="F32" i="6"/>
  <c r="D33" i="6"/>
  <c r="E33" i="6"/>
  <c r="F33" i="6"/>
  <c r="D37" i="6"/>
  <c r="E37" i="6"/>
  <c r="F37" i="6"/>
  <c r="D38" i="6"/>
  <c r="E38" i="6"/>
  <c r="F38" i="6"/>
  <c r="D39" i="6"/>
  <c r="E39" i="6"/>
  <c r="F39" i="6"/>
  <c r="D40" i="6"/>
  <c r="E40" i="6"/>
  <c r="F40" i="6"/>
  <c r="D41" i="6"/>
  <c r="E41" i="6"/>
  <c r="F41" i="6"/>
  <c r="D42" i="6"/>
  <c r="E42" i="6"/>
  <c r="F42" i="6"/>
  <c r="D43" i="6"/>
  <c r="E43" i="6"/>
  <c r="F43" i="6"/>
  <c r="D44" i="6"/>
  <c r="E44" i="6"/>
  <c r="F44" i="6"/>
  <c r="D47" i="6"/>
  <c r="E47" i="6"/>
  <c r="F47" i="6"/>
  <c r="D48" i="6"/>
  <c r="E48" i="6"/>
  <c r="F48" i="6"/>
  <c r="D49" i="6"/>
  <c r="E49" i="6"/>
  <c r="F49" i="6"/>
  <c r="D50" i="6"/>
  <c r="E50" i="6"/>
  <c r="F50" i="6"/>
  <c r="D51" i="6"/>
  <c r="E51" i="6"/>
  <c r="F51" i="6"/>
  <c r="D53" i="6"/>
  <c r="E53" i="6"/>
  <c r="F53" i="6"/>
  <c r="D54" i="6"/>
  <c r="E54" i="6"/>
  <c r="F54" i="6"/>
  <c r="D55" i="6"/>
  <c r="E55" i="6"/>
  <c r="F55" i="6"/>
  <c r="D56" i="6"/>
  <c r="E56" i="6"/>
  <c r="F56" i="6"/>
  <c r="N5" i="8"/>
  <c r="P10" i="8"/>
  <c r="O12" i="8"/>
  <c r="P12" i="8"/>
  <c r="N11" i="8"/>
  <c r="O21" i="8"/>
  <c r="P4" i="8"/>
  <c r="O7" i="8"/>
  <c r="P7" i="8"/>
  <c r="N21" i="8"/>
  <c r="P23" i="8"/>
  <c r="E5" i="6"/>
  <c r="F5" i="6"/>
  <c r="O9" i="8"/>
  <c r="O10" i="8"/>
  <c r="O11" i="8"/>
  <c r="O13" i="8"/>
  <c r="N4" i="8"/>
  <c r="O4" i="8"/>
  <c r="N7" i="8"/>
  <c r="N9" i="8"/>
  <c r="N10" i="8"/>
  <c r="N12" i="8"/>
  <c r="N13" i="8"/>
  <c r="N23" i="8"/>
  <c r="O23" i="8"/>
  <c r="O3" i="8"/>
  <c r="P3" i="8"/>
  <c r="F25" i="5"/>
  <c r="G25" i="5" s="1"/>
  <c r="F14" i="5"/>
  <c r="G14" i="5" s="1"/>
  <c r="H75" i="7"/>
  <c r="J75" i="7"/>
  <c r="Q75" i="7"/>
  <c r="Q98" i="7" s="1"/>
  <c r="R75" i="7"/>
  <c r="R98" i="7" s="1"/>
  <c r="S75" i="7"/>
  <c r="S98" i="7" s="1"/>
  <c r="T75" i="7"/>
  <c r="T98" i="7" s="1"/>
  <c r="U75" i="7"/>
  <c r="U98" i="7" s="1"/>
  <c r="V75" i="7"/>
  <c r="V98" i="7" s="1"/>
  <c r="W75" i="7"/>
  <c r="W98" i="7" s="1"/>
  <c r="Y75" i="7"/>
  <c r="Z75" i="7"/>
  <c r="Z98" i="7" s="1"/>
  <c r="AB75" i="7"/>
  <c r="AB98" i="7" s="1"/>
  <c r="AH75" i="7"/>
  <c r="D41" i="17" l="1"/>
  <c r="P76" i="15"/>
  <c r="P80" i="15" s="1"/>
  <c r="G69" i="7"/>
  <c r="G65" i="7"/>
  <c r="G58" i="7"/>
  <c r="D104" i="7"/>
  <c r="E75" i="7"/>
  <c r="F75" i="7"/>
  <c r="G95" i="7"/>
  <c r="G93" i="7"/>
  <c r="G91" i="7"/>
  <c r="G89" i="7"/>
  <c r="G87" i="7"/>
  <c r="G85" i="7"/>
  <c r="G83" i="7"/>
  <c r="G81" i="7"/>
  <c r="G79" i="7"/>
  <c r="G77" i="7"/>
  <c r="G96" i="7"/>
  <c r="G94" i="7"/>
  <c r="G92" i="7"/>
  <c r="G90" i="7"/>
  <c r="G88" i="7"/>
  <c r="G84" i="7"/>
  <c r="G82" i="7"/>
  <c r="G80" i="7"/>
  <c r="G78" i="7"/>
  <c r="G56" i="7"/>
  <c r="G54" i="7"/>
  <c r="G52" i="7"/>
  <c r="G50" i="7"/>
  <c r="G48" i="7"/>
  <c r="G46" i="7"/>
  <c r="G44" i="7"/>
  <c r="G42" i="7"/>
  <c r="G40" i="7"/>
  <c r="G38" i="7"/>
  <c r="E43" i="17"/>
  <c r="E54" i="17" s="1"/>
  <c r="C43" i="17"/>
  <c r="J28" i="18"/>
  <c r="G66" i="7"/>
  <c r="G10" i="7"/>
  <c r="G29" i="6"/>
  <c r="G26" i="6"/>
  <c r="G16" i="6"/>
  <c r="G103" i="7"/>
  <c r="F104" i="7"/>
  <c r="G22" i="7"/>
  <c r="G28" i="7"/>
  <c r="G23" i="7"/>
  <c r="G21" i="7"/>
  <c r="G16" i="7"/>
  <c r="P9" i="8"/>
  <c r="F52" i="5"/>
  <c r="G52" i="5" s="1"/>
  <c r="F34" i="5"/>
  <c r="G34" i="5" s="1"/>
  <c r="G27" i="7"/>
  <c r="G20" i="7"/>
  <c r="G13" i="7"/>
  <c r="G34" i="7"/>
  <c r="G31" i="7"/>
  <c r="G25" i="7"/>
  <c r="G11" i="6"/>
  <c r="G5" i="6"/>
  <c r="G24" i="6"/>
  <c r="G15" i="6"/>
  <c r="G12" i="6"/>
  <c r="G9" i="6"/>
  <c r="G6" i="6"/>
  <c r="F52" i="9"/>
  <c r="E11" i="17"/>
  <c r="F11" i="17" s="1"/>
  <c r="F43" i="9"/>
  <c r="E10" i="17"/>
  <c r="F37" i="9"/>
  <c r="E16" i="17"/>
  <c r="F12" i="9"/>
  <c r="E6" i="17"/>
  <c r="F6" i="17" s="1"/>
  <c r="F11" i="9"/>
  <c r="E5" i="17"/>
  <c r="G67" i="15"/>
  <c r="G68" i="15"/>
  <c r="L76" i="15"/>
  <c r="L80" i="15" s="1"/>
  <c r="I76" i="15"/>
  <c r="I80" i="15" s="1"/>
  <c r="G102" i="7"/>
  <c r="I30" i="18"/>
  <c r="K30" i="18" s="1"/>
  <c r="G101" i="7"/>
  <c r="I29" i="18"/>
  <c r="D43" i="17"/>
  <c r="G71" i="7"/>
  <c r="G72" i="7"/>
  <c r="I16" i="18"/>
  <c r="G73" i="7"/>
  <c r="I17" i="18"/>
  <c r="K17" i="18" s="1"/>
  <c r="G67" i="7"/>
  <c r="I12" i="18"/>
  <c r="G63" i="7"/>
  <c r="AA19" i="8"/>
  <c r="E19" i="8" s="1"/>
  <c r="G19" i="8" s="1"/>
  <c r="G68" i="7"/>
  <c r="I13" i="18"/>
  <c r="G64" i="7"/>
  <c r="I11" i="18"/>
  <c r="K11" i="18" s="1"/>
  <c r="K18" i="18"/>
  <c r="G70" i="7"/>
  <c r="I14" i="18"/>
  <c r="K14" i="18" s="1"/>
  <c r="AA7" i="8"/>
  <c r="AA3" i="8"/>
  <c r="G6" i="7"/>
  <c r="E65" i="5"/>
  <c r="E23" i="8"/>
  <c r="D4" i="17"/>
  <c r="D19" i="17" s="1"/>
  <c r="D3" i="18"/>
  <c r="D23" i="18"/>
  <c r="D20" i="17"/>
  <c r="F20" i="17" s="1"/>
  <c r="F23" i="17"/>
  <c r="J10" i="18"/>
  <c r="E37" i="17"/>
  <c r="O14" i="8"/>
  <c r="O76" i="15"/>
  <c r="O80" i="15" s="1"/>
  <c r="E63" i="15"/>
  <c r="M76" i="15"/>
  <c r="M80" i="15" s="1"/>
  <c r="E53" i="17"/>
  <c r="F30" i="7"/>
  <c r="G30" i="7" s="1"/>
  <c r="P11" i="8"/>
  <c r="N14" i="8"/>
  <c r="N27" i="8" s="1"/>
  <c r="N30" i="8" s="1"/>
  <c r="E104" i="7"/>
  <c r="E52" i="17" l="1"/>
  <c r="D37" i="17"/>
  <c r="F37" i="17" s="1"/>
  <c r="D53" i="17"/>
  <c r="F53" i="17" s="1"/>
  <c r="G75" i="7"/>
  <c r="G104" i="7"/>
  <c r="P13" i="8"/>
  <c r="P14" i="8" s="1"/>
  <c r="P21" i="8"/>
  <c r="F35" i="5"/>
  <c r="G35" i="5" s="1"/>
  <c r="F54" i="9"/>
  <c r="E5" i="18"/>
  <c r="F5" i="18" s="1"/>
  <c r="F10" i="17"/>
  <c r="E8" i="17"/>
  <c r="F8" i="17" s="1"/>
  <c r="E24" i="18"/>
  <c r="F16" i="17"/>
  <c r="E15" i="17"/>
  <c r="F15" i="17" s="1"/>
  <c r="F5" i="17"/>
  <c r="E7" i="17"/>
  <c r="F23" i="9"/>
  <c r="D26" i="17"/>
  <c r="I28" i="18"/>
  <c r="K28" i="18" s="1"/>
  <c r="F43" i="17"/>
  <c r="D54" i="17"/>
  <c r="F54" i="17" s="1"/>
  <c r="I10" i="18"/>
  <c r="K10" i="18" s="1"/>
  <c r="D19" i="18"/>
  <c r="D31" i="18"/>
  <c r="D40" i="17"/>
  <c r="I25" i="18"/>
  <c r="E76" i="15"/>
  <c r="E80" i="15"/>
  <c r="D52" i="17" l="1"/>
  <c r="F52" i="17" s="1"/>
  <c r="E23" i="18"/>
  <c r="F24" i="18"/>
  <c r="F7" i="17"/>
  <c r="D32" i="18"/>
  <c r="F8" i="7"/>
  <c r="G8" i="7" s="1"/>
  <c r="H8" i="7"/>
  <c r="D8" i="7" s="1"/>
  <c r="Z5" i="8" s="1"/>
  <c r="E31" i="18" l="1"/>
  <c r="F31" i="18" s="1"/>
  <c r="F23" i="18"/>
  <c r="G34" i="1"/>
  <c r="G25" i="1"/>
  <c r="G14" i="1"/>
  <c r="F15" i="15"/>
  <c r="J62" i="15"/>
  <c r="F62" i="15" s="1"/>
  <c r="G62" i="15" s="1"/>
  <c r="J61" i="15"/>
  <c r="F61" i="15" s="1"/>
  <c r="G61" i="15" s="1"/>
  <c r="J60" i="15"/>
  <c r="F60" i="15" s="1"/>
  <c r="G60" i="15" s="1"/>
  <c r="J59" i="15"/>
  <c r="F59" i="15" s="1"/>
  <c r="G59" i="15" s="1"/>
  <c r="J58" i="15"/>
  <c r="G15" i="15" l="1"/>
  <c r="E4" i="18"/>
  <c r="F4" i="18" s="1"/>
  <c r="G17" i="1"/>
  <c r="G35" i="1"/>
  <c r="J63" i="15"/>
  <c r="F63" i="15" s="1"/>
  <c r="G63" i="15" s="1"/>
  <c r="F58" i="15"/>
  <c r="G58" i="15" s="1"/>
  <c r="E49" i="43" l="1"/>
  <c r="K7" i="18"/>
  <c r="F23" i="8"/>
  <c r="E30" i="44"/>
  <c r="E40" i="17" l="1"/>
  <c r="F40" i="17" s="1"/>
  <c r="G23" i="8"/>
  <c r="J25" i="18"/>
  <c r="K25" i="18" s="1"/>
  <c r="C11" i="21"/>
  <c r="C16" i="21" s="1"/>
  <c r="C19" i="37" l="1"/>
  <c r="L17" i="40" l="1"/>
  <c r="L16" i="40"/>
  <c r="M31" i="40"/>
  <c r="N31" i="40"/>
  <c r="M32" i="40"/>
  <c r="N32" i="40"/>
  <c r="M33" i="40"/>
  <c r="N33" i="40"/>
  <c r="M34" i="40"/>
  <c r="N34" i="40"/>
  <c r="M35" i="40"/>
  <c r="N35" i="40"/>
  <c r="M36" i="40"/>
  <c r="N36" i="40"/>
  <c r="M37" i="40"/>
  <c r="N37" i="40"/>
  <c r="M39" i="40"/>
  <c r="N39" i="40"/>
  <c r="L32" i="40"/>
  <c r="L33" i="40"/>
  <c r="L34" i="40"/>
  <c r="L35" i="40"/>
  <c r="L37" i="40"/>
  <c r="L39" i="40"/>
  <c r="L36" i="40"/>
  <c r="L29" i="40"/>
  <c r="O35" i="40" l="1"/>
  <c r="O33" i="40"/>
  <c r="O32" i="40"/>
  <c r="O31" i="40"/>
  <c r="O37" i="40"/>
  <c r="O36" i="40"/>
  <c r="O34" i="40"/>
  <c r="D30" i="15" l="1"/>
  <c r="D31" i="15"/>
  <c r="E29" i="8" l="1"/>
  <c r="F29" i="8"/>
  <c r="G29" i="8" l="1"/>
  <c r="D11" i="21" l="1"/>
  <c r="D16" i="21" s="1"/>
  <c r="L6" i="40" l="1"/>
  <c r="L7" i="40"/>
  <c r="L5" i="40"/>
  <c r="D23" i="8" l="1"/>
  <c r="J72" i="52"/>
  <c r="H72" i="52"/>
  <c r="H3" i="52"/>
  <c r="C26" i="18" l="1"/>
  <c r="J14" i="29" l="1"/>
  <c r="E14" i="29"/>
  <c r="F14" i="29"/>
  <c r="G14" i="29"/>
  <c r="H14" i="29"/>
  <c r="I14" i="29"/>
  <c r="D14" i="29"/>
  <c r="F8" i="37"/>
  <c r="J40" i="40" l="1"/>
  <c r="K40" i="40"/>
  <c r="I40" i="40"/>
  <c r="L8" i="40"/>
  <c r="N9" i="40"/>
  <c r="O9" i="40" s="1"/>
  <c r="L10" i="40"/>
  <c r="N10" i="40"/>
  <c r="O10" i="40" s="1"/>
  <c r="L11" i="40"/>
  <c r="N11" i="40"/>
  <c r="O11" i="40" s="1"/>
  <c r="L12" i="40"/>
  <c r="N12" i="40"/>
  <c r="O12" i="40" s="1"/>
  <c r="L13" i="40"/>
  <c r="N13" i="40"/>
  <c r="O13" i="40" s="1"/>
  <c r="L14" i="40"/>
  <c r="N14" i="40"/>
  <c r="O14" i="40" s="1"/>
  <c r="L15" i="40"/>
  <c r="N15" i="40"/>
  <c r="O15" i="40" s="1"/>
  <c r="L18" i="40"/>
  <c r="N19" i="40"/>
  <c r="O19" i="40" s="1"/>
  <c r="M22" i="40"/>
  <c r="N22" i="40"/>
  <c r="L25" i="40"/>
  <c r="M25" i="40"/>
  <c r="N25" i="40"/>
  <c r="L24" i="40"/>
  <c r="M24" i="40"/>
  <c r="N24" i="40"/>
  <c r="L26" i="40"/>
  <c r="M26" i="40"/>
  <c r="N26" i="40"/>
  <c r="L23" i="40"/>
  <c r="M23" i="40"/>
  <c r="N23" i="40"/>
  <c r="L27" i="40"/>
  <c r="M27" i="40"/>
  <c r="N27" i="40"/>
  <c r="L28" i="40"/>
  <c r="M28" i="40"/>
  <c r="N28" i="40"/>
  <c r="L30" i="40"/>
  <c r="M30" i="40"/>
  <c r="N30" i="40"/>
  <c r="L31" i="40"/>
  <c r="L4" i="40"/>
  <c r="Y25" i="8" l="1"/>
  <c r="F25" i="8" s="1"/>
  <c r="N40" i="40"/>
  <c r="O28" i="40"/>
  <c r="O24" i="40"/>
  <c r="O30" i="40"/>
  <c r="O27" i="40"/>
  <c r="O23" i="40"/>
  <c r="O26" i="40"/>
  <c r="O22" i="40"/>
  <c r="O25" i="40"/>
  <c r="F15" i="37"/>
  <c r="D19" i="37"/>
  <c r="J26" i="18" l="1"/>
  <c r="K26" i="18" s="1"/>
  <c r="E41" i="17"/>
  <c r="F41" i="17" s="1"/>
  <c r="F14" i="37"/>
  <c r="F18" i="37"/>
  <c r="F13" i="37"/>
  <c r="F16" i="37"/>
  <c r="F12" i="37"/>
  <c r="E19" i="37"/>
  <c r="F19" i="37" s="1"/>
  <c r="D75" i="7" l="1"/>
  <c r="D63" i="7"/>
  <c r="Z29" i="7" l="1"/>
  <c r="E11" i="21" l="1"/>
  <c r="C28" i="18" l="1"/>
  <c r="D32" i="15"/>
  <c r="D33" i="15"/>
  <c r="D34" i="15"/>
  <c r="D35" i="15"/>
  <c r="C21" i="17"/>
  <c r="L40" i="40" l="1"/>
  <c r="C29" i="18"/>
  <c r="L22" i="40" l="1"/>
  <c r="C27" i="18"/>
  <c r="F7" i="6" l="1"/>
  <c r="G7" i="6" s="1"/>
  <c r="C25" i="18" l="1"/>
  <c r="C58" i="43" l="1"/>
  <c r="D58" i="43"/>
  <c r="E58" i="43" s="1"/>
  <c r="B58" i="43"/>
  <c r="C37" i="43"/>
  <c r="D37" i="43"/>
  <c r="B37" i="43"/>
  <c r="E37" i="43" l="1"/>
  <c r="E24" i="43"/>
  <c r="F72" i="9" l="1"/>
  <c r="F69" i="9"/>
  <c r="E14" i="17"/>
  <c r="I9" i="8"/>
  <c r="J9" i="8"/>
  <c r="I10" i="8"/>
  <c r="J10" i="8"/>
  <c r="I11" i="8"/>
  <c r="J11" i="8"/>
  <c r="I12" i="8"/>
  <c r="J12" i="8"/>
  <c r="I13" i="8"/>
  <c r="J13" i="8"/>
  <c r="H9" i="8"/>
  <c r="I7" i="8"/>
  <c r="J7" i="8"/>
  <c r="H7" i="8"/>
  <c r="AB4" i="8"/>
  <c r="AB5" i="8"/>
  <c r="E7" i="18" l="1"/>
  <c r="F14" i="17"/>
  <c r="E4" i="17"/>
  <c r="Z3" i="8"/>
  <c r="Z19" i="8"/>
  <c r="D19" i="8" s="1"/>
  <c r="I14" i="8"/>
  <c r="J14" i="8"/>
  <c r="L27" i="8"/>
  <c r="L30" i="8" s="1"/>
  <c r="R7" i="8"/>
  <c r="E7" i="8" s="1"/>
  <c r="S7" i="8"/>
  <c r="F7" i="8" s="1"/>
  <c r="R4" i="8"/>
  <c r="R3" i="8"/>
  <c r="D5" i="6"/>
  <c r="T16" i="8"/>
  <c r="D16" i="8" s="1"/>
  <c r="U16" i="8"/>
  <c r="E16" i="8" s="1"/>
  <c r="V16" i="8"/>
  <c r="F16" i="8" s="1"/>
  <c r="S3" i="8"/>
  <c r="F3" i="8" s="1"/>
  <c r="I3" i="8"/>
  <c r="J3" i="8"/>
  <c r="I4" i="8"/>
  <c r="J4" i="8"/>
  <c r="H3" i="8"/>
  <c r="E3" i="8" l="1"/>
  <c r="G3" i="8" s="1"/>
  <c r="F4" i="17"/>
  <c r="E26" i="17"/>
  <c r="F26" i="17" s="1"/>
  <c r="E19" i="17"/>
  <c r="F19" i="17" s="1"/>
  <c r="F7" i="18"/>
  <c r="E3" i="18"/>
  <c r="G16" i="8"/>
  <c r="J8" i="18"/>
  <c r="E35" i="17"/>
  <c r="I8" i="18"/>
  <c r="D35" i="17"/>
  <c r="G7" i="8"/>
  <c r="I5" i="18"/>
  <c r="D33" i="17"/>
  <c r="E4" i="8"/>
  <c r="V27" i="8"/>
  <c r="V30" i="8" s="1"/>
  <c r="X27" i="8"/>
  <c r="X30" i="8" s="1"/>
  <c r="U27" i="8"/>
  <c r="U30" i="8" s="1"/>
  <c r="T27" i="8"/>
  <c r="T30" i="8" s="1"/>
  <c r="H10" i="18"/>
  <c r="C37" i="17"/>
  <c r="J5" i="8"/>
  <c r="W27" i="8"/>
  <c r="W30" i="8" s="1"/>
  <c r="I5" i="8"/>
  <c r="I27" i="8" s="1"/>
  <c r="I30" i="8" s="1"/>
  <c r="S4" i="8"/>
  <c r="S5" i="8" s="1"/>
  <c r="R5" i="8"/>
  <c r="N29" i="7"/>
  <c r="J29" i="7"/>
  <c r="J36" i="7" s="1"/>
  <c r="J98" i="7" s="1"/>
  <c r="H29" i="7"/>
  <c r="H18" i="7"/>
  <c r="H15" i="7"/>
  <c r="H36" i="7" l="1"/>
  <c r="H98" i="7" s="1"/>
  <c r="F35" i="17"/>
  <c r="F4" i="8"/>
  <c r="G4" i="8" s="1"/>
  <c r="E19" i="18"/>
  <c r="F3" i="18"/>
  <c r="K8" i="18"/>
  <c r="J27" i="8"/>
  <c r="J30" i="8" s="1"/>
  <c r="O40" i="40"/>
  <c r="Y27" i="8" l="1"/>
  <c r="Y30" i="8" s="1"/>
  <c r="E32" i="18"/>
  <c r="F32" i="18" s="1"/>
  <c r="F19" i="18"/>
  <c r="M27" i="8"/>
  <c r="M30" i="8" s="1"/>
  <c r="J11" i="29"/>
  <c r="J10" i="29"/>
  <c r="I9" i="29"/>
  <c r="H9" i="29"/>
  <c r="G9" i="29"/>
  <c r="F9" i="29"/>
  <c r="F17" i="29" s="1"/>
  <c r="E9" i="29"/>
  <c r="E17" i="29" s="1"/>
  <c r="D9" i="29"/>
  <c r="E5" i="29"/>
  <c r="E16" i="21"/>
  <c r="AH29" i="7"/>
  <c r="AH36" i="7" s="1"/>
  <c r="AH98" i="7" s="1"/>
  <c r="N74" i="15"/>
  <c r="K74" i="15"/>
  <c r="H28" i="18"/>
  <c r="D47" i="15"/>
  <c r="C25" i="17"/>
  <c r="E46" i="15"/>
  <c r="E48" i="15" s="1"/>
  <c r="H4" i="8"/>
  <c r="C17" i="17"/>
  <c r="C12" i="17"/>
  <c r="E42" i="15"/>
  <c r="D29" i="15"/>
  <c r="C39" i="15"/>
  <c r="C9" i="17"/>
  <c r="D78" i="15"/>
  <c r="H74" i="15"/>
  <c r="D40" i="15"/>
  <c r="D41" i="15" s="1"/>
  <c r="D38" i="15"/>
  <c r="D39" i="15" s="1"/>
  <c r="C14" i="17" s="1"/>
  <c r="D37" i="15"/>
  <c r="O5" i="8"/>
  <c r="P5" i="8"/>
  <c r="F5" i="8" s="1"/>
  <c r="E35" i="7"/>
  <c r="Q29" i="7"/>
  <c r="R29" i="7"/>
  <c r="E29" i="7" s="1"/>
  <c r="S29" i="7"/>
  <c r="T29" i="7"/>
  <c r="U29" i="7"/>
  <c r="V29" i="7"/>
  <c r="W29" i="7"/>
  <c r="Y29" i="7"/>
  <c r="Y36" i="7" s="1"/>
  <c r="Y98" i="7" s="1"/>
  <c r="E18" i="7"/>
  <c r="Q28" i="6"/>
  <c r="R28" i="6"/>
  <c r="S28" i="6"/>
  <c r="F28" i="6" s="1"/>
  <c r="T28" i="6"/>
  <c r="U28" i="6"/>
  <c r="V28" i="6"/>
  <c r="Q45" i="6"/>
  <c r="R45" i="6"/>
  <c r="S45" i="6"/>
  <c r="F45" i="6" s="1"/>
  <c r="T45" i="6"/>
  <c r="U45" i="6"/>
  <c r="V45" i="6"/>
  <c r="Q34" i="6"/>
  <c r="R34" i="6"/>
  <c r="S34" i="6"/>
  <c r="T34" i="6"/>
  <c r="U34" i="6"/>
  <c r="V34" i="6"/>
  <c r="V25" i="6"/>
  <c r="U25" i="6"/>
  <c r="T25" i="6"/>
  <c r="S25" i="6"/>
  <c r="R25" i="6"/>
  <c r="E25" i="6" s="1"/>
  <c r="R11" i="8" s="1"/>
  <c r="Q25" i="6"/>
  <c r="D25" i="6" s="1"/>
  <c r="V17" i="6"/>
  <c r="U17" i="6"/>
  <c r="T17" i="6"/>
  <c r="S17" i="6"/>
  <c r="R17" i="6"/>
  <c r="E17" i="6" s="1"/>
  <c r="R10" i="8" s="1"/>
  <c r="Q17" i="6"/>
  <c r="D17" i="6" s="1"/>
  <c r="V14" i="6"/>
  <c r="U14" i="6"/>
  <c r="T14" i="6"/>
  <c r="S14" i="6"/>
  <c r="R14" i="6"/>
  <c r="E14" i="6" s="1"/>
  <c r="R9" i="8" s="1"/>
  <c r="Q14" i="6"/>
  <c r="E65" i="1"/>
  <c r="F65" i="1"/>
  <c r="H21" i="8"/>
  <c r="H13" i="8"/>
  <c r="H12" i="8"/>
  <c r="H11" i="8"/>
  <c r="H10" i="8"/>
  <c r="D4" i="15"/>
  <c r="E26" i="7" l="1"/>
  <c r="AA11" i="8" s="1"/>
  <c r="E11" i="8" s="1"/>
  <c r="F15" i="7"/>
  <c r="D35" i="7"/>
  <c r="F29" i="7"/>
  <c r="G29" i="7" s="1"/>
  <c r="D29" i="7"/>
  <c r="D18" i="7"/>
  <c r="Z10" i="8" s="1"/>
  <c r="F18" i="7"/>
  <c r="G18" i="7" s="1"/>
  <c r="D15" i="7"/>
  <c r="Z9" i="8" s="1"/>
  <c r="E15" i="7"/>
  <c r="AA9" i="8" s="1"/>
  <c r="E9" i="8" s="1"/>
  <c r="F26" i="7"/>
  <c r="D26" i="7"/>
  <c r="E34" i="6"/>
  <c r="R13" i="8" s="1"/>
  <c r="R14" i="8" s="1"/>
  <c r="E45" i="6"/>
  <c r="R21" i="8" s="1"/>
  <c r="E28" i="6"/>
  <c r="R12" i="8" s="1"/>
  <c r="D14" i="6"/>
  <c r="D34" i="6"/>
  <c r="D45" i="6"/>
  <c r="D28" i="6"/>
  <c r="G65" i="1"/>
  <c r="F35" i="7"/>
  <c r="G35" i="7" s="1"/>
  <c r="S12" i="8"/>
  <c r="S21" i="8"/>
  <c r="F21" i="8" s="1"/>
  <c r="J70" i="15"/>
  <c r="F70" i="15" s="1"/>
  <c r="J56" i="15"/>
  <c r="F56" i="15" s="1"/>
  <c r="J54" i="15"/>
  <c r="F54" i="15" s="1"/>
  <c r="G54" i="15" s="1"/>
  <c r="J53" i="15"/>
  <c r="E49" i="15"/>
  <c r="D16" i="15"/>
  <c r="C16" i="17" s="1"/>
  <c r="C24" i="18" s="1"/>
  <c r="C23" i="18" s="1"/>
  <c r="F63" i="5"/>
  <c r="F65" i="5"/>
  <c r="G65" i="5" s="1"/>
  <c r="D63" i="5"/>
  <c r="F43" i="15"/>
  <c r="O27" i="8"/>
  <c r="O30" i="8" s="1"/>
  <c r="E5" i="8"/>
  <c r="P27" i="8"/>
  <c r="P30" i="8" s="1"/>
  <c r="F34" i="6"/>
  <c r="F25" i="6"/>
  <c r="F17" i="6"/>
  <c r="F14" i="6"/>
  <c r="H72" i="15"/>
  <c r="C7" i="18"/>
  <c r="Z12" i="8"/>
  <c r="AA12" i="8"/>
  <c r="H61" i="15"/>
  <c r="AA10" i="8"/>
  <c r="E10" i="8" s="1"/>
  <c r="AA13" i="8"/>
  <c r="AB9" i="8"/>
  <c r="C6" i="17"/>
  <c r="K61" i="15"/>
  <c r="H58" i="15"/>
  <c r="H59" i="15"/>
  <c r="J9" i="29"/>
  <c r="J17" i="29" s="1"/>
  <c r="K27" i="8"/>
  <c r="K30" i="8" s="1"/>
  <c r="H17" i="29"/>
  <c r="D17" i="29"/>
  <c r="G17" i="29"/>
  <c r="I17" i="29"/>
  <c r="H62" i="15"/>
  <c r="H60" i="15"/>
  <c r="H70" i="15"/>
  <c r="H67" i="15"/>
  <c r="H68" i="15" s="1"/>
  <c r="H54" i="15"/>
  <c r="C11" i="17"/>
  <c r="H56" i="15"/>
  <c r="C10" i="17"/>
  <c r="D36" i="15"/>
  <c r="C5" i="17"/>
  <c r="AA18" i="8"/>
  <c r="E18" i="8" s="1"/>
  <c r="AB18" i="8"/>
  <c r="F18" i="8" s="1"/>
  <c r="D43" i="15"/>
  <c r="D46" i="15" s="1"/>
  <c r="D48" i="15" s="1"/>
  <c r="D74" i="15"/>
  <c r="H5" i="8"/>
  <c r="N56" i="15"/>
  <c r="N53" i="15"/>
  <c r="C18" i="17"/>
  <c r="H14" i="8"/>
  <c r="Z11" i="8"/>
  <c r="U35" i="6"/>
  <c r="U58" i="6" s="1"/>
  <c r="S35" i="6"/>
  <c r="C40" i="17"/>
  <c r="N3" i="8"/>
  <c r="T35" i="6"/>
  <c r="T58" i="6" s="1"/>
  <c r="Q4" i="8"/>
  <c r="D4" i="8" s="1"/>
  <c r="V35" i="6"/>
  <c r="V58" i="6" s="1"/>
  <c r="Q7" i="8"/>
  <c r="D7" i="8" s="1"/>
  <c r="R35" i="6"/>
  <c r="E35" i="6" s="1"/>
  <c r="Q35" i="6"/>
  <c r="D35" i="6" s="1"/>
  <c r="K62" i="15"/>
  <c r="D15" i="15"/>
  <c r="D65" i="1"/>
  <c r="Q12" i="8"/>
  <c r="H53" i="15"/>
  <c r="N72" i="15"/>
  <c r="K72" i="15"/>
  <c r="N54" i="15"/>
  <c r="C11" i="18"/>
  <c r="R27" i="8" l="1"/>
  <c r="R30" i="8" s="1"/>
  <c r="E21" i="8"/>
  <c r="D39" i="17" s="1"/>
  <c r="D38" i="17" s="1"/>
  <c r="E12" i="8"/>
  <c r="AB10" i="8"/>
  <c r="E13" i="8"/>
  <c r="G28" i="6"/>
  <c r="G21" i="8"/>
  <c r="G26" i="7"/>
  <c r="E98" i="7"/>
  <c r="D27" i="15"/>
  <c r="F46" i="15"/>
  <c r="G43" i="15"/>
  <c r="AB12" i="8"/>
  <c r="F12" i="8" s="1"/>
  <c r="AB11" i="8"/>
  <c r="AB13" i="8"/>
  <c r="G15" i="7"/>
  <c r="D36" i="7"/>
  <c r="E36" i="7"/>
  <c r="D98" i="7"/>
  <c r="D12" i="8"/>
  <c r="J9" i="18"/>
  <c r="E36" i="17"/>
  <c r="F98" i="7"/>
  <c r="F36" i="7"/>
  <c r="S13" i="8"/>
  <c r="G34" i="6"/>
  <c r="S11" i="8"/>
  <c r="G25" i="6"/>
  <c r="S10" i="8"/>
  <c r="G17" i="6"/>
  <c r="S9" i="8"/>
  <c r="F9" i="8" s="1"/>
  <c r="G9" i="8" s="1"/>
  <c r="G14" i="6"/>
  <c r="G70" i="15"/>
  <c r="J24" i="18"/>
  <c r="J23" i="18" s="1"/>
  <c r="J31" i="18" s="1"/>
  <c r="E39" i="17"/>
  <c r="E38" i="17" s="1"/>
  <c r="G56" i="15"/>
  <c r="E33" i="17"/>
  <c r="F33" i="17" s="1"/>
  <c r="J5" i="18"/>
  <c r="K5" i="18" s="1"/>
  <c r="J55" i="15"/>
  <c r="F53" i="15"/>
  <c r="G53" i="15" s="1"/>
  <c r="G18" i="8"/>
  <c r="D36" i="17"/>
  <c r="I9" i="18"/>
  <c r="D32" i="17"/>
  <c r="I4" i="18"/>
  <c r="G5" i="8"/>
  <c r="F35" i="6"/>
  <c r="G35" i="6" s="1"/>
  <c r="C6" i="18"/>
  <c r="D65" i="5"/>
  <c r="H63" i="15"/>
  <c r="Q9" i="8"/>
  <c r="D9" i="8" s="1"/>
  <c r="Q10" i="8"/>
  <c r="D10" i="8" s="1"/>
  <c r="Q11" i="8"/>
  <c r="D11" i="8" s="1"/>
  <c r="Q13" i="8"/>
  <c r="H27" i="8"/>
  <c r="H30" i="8" s="1"/>
  <c r="Q21" i="8"/>
  <c r="D21" i="8" s="1"/>
  <c r="Z13" i="8"/>
  <c r="D13" i="8" s="1"/>
  <c r="C10" i="18"/>
  <c r="C8" i="17"/>
  <c r="D70" i="15"/>
  <c r="K56" i="15"/>
  <c r="D56" i="15" s="1"/>
  <c r="K53" i="15"/>
  <c r="D53" i="15" s="1"/>
  <c r="K59" i="15"/>
  <c r="K54" i="15"/>
  <c r="D54" i="15" s="1"/>
  <c r="K58" i="15"/>
  <c r="C54" i="17"/>
  <c r="C23" i="17"/>
  <c r="C7" i="17"/>
  <c r="C13" i="17"/>
  <c r="D61" i="15"/>
  <c r="AA14" i="8"/>
  <c r="AA27" i="8" s="1"/>
  <c r="Z29" i="8"/>
  <c r="D29" i="8" s="1"/>
  <c r="C15" i="17"/>
  <c r="N55" i="15"/>
  <c r="S58" i="6"/>
  <c r="F58" i="6" s="1"/>
  <c r="Q58" i="6"/>
  <c r="D58" i="6" s="1"/>
  <c r="Q3" i="8"/>
  <c r="Q5" i="8" s="1"/>
  <c r="D5" i="8" s="1"/>
  <c r="D72" i="15"/>
  <c r="C4" i="18"/>
  <c r="R58" i="6"/>
  <c r="E58" i="6" s="1"/>
  <c r="H25" i="18"/>
  <c r="K60" i="15"/>
  <c r="C5" i="18"/>
  <c r="H55" i="15"/>
  <c r="D62" i="15"/>
  <c r="G12" i="8" l="1"/>
  <c r="I24" i="18"/>
  <c r="I23" i="18" s="1"/>
  <c r="I31" i="18" s="1"/>
  <c r="K31" i="18" s="1"/>
  <c r="F10" i="8"/>
  <c r="G10" i="8" s="1"/>
  <c r="G58" i="6"/>
  <c r="F27" i="15"/>
  <c r="F48" i="15"/>
  <c r="G46" i="15"/>
  <c r="F13" i="8"/>
  <c r="G13" i="8" s="1"/>
  <c r="AB14" i="8"/>
  <c r="AB27" i="8" s="1"/>
  <c r="G36" i="7"/>
  <c r="G98" i="7"/>
  <c r="F11" i="8"/>
  <c r="G11" i="8" s="1"/>
  <c r="F36" i="17"/>
  <c r="K9" i="18"/>
  <c r="F39" i="17"/>
  <c r="S14" i="8"/>
  <c r="S27" i="8" s="1"/>
  <c r="S30" i="8" s="1"/>
  <c r="F38" i="17"/>
  <c r="K24" i="18"/>
  <c r="F55" i="15"/>
  <c r="J76" i="15"/>
  <c r="K23" i="18"/>
  <c r="E27" i="8"/>
  <c r="E30" i="8" s="1"/>
  <c r="E14" i="8"/>
  <c r="Q14" i="8"/>
  <c r="Z14" i="8"/>
  <c r="K55" i="15"/>
  <c r="D55" i="15" s="1"/>
  <c r="C20" i="17"/>
  <c r="D59" i="15"/>
  <c r="D58" i="15"/>
  <c r="D3" i="8"/>
  <c r="C4" i="17"/>
  <c r="N63" i="15"/>
  <c r="C3" i="18"/>
  <c r="C33" i="17"/>
  <c r="H5" i="18"/>
  <c r="H76" i="15"/>
  <c r="D60" i="15"/>
  <c r="K63" i="15"/>
  <c r="D67" i="15"/>
  <c r="D42" i="15"/>
  <c r="C41" i="17"/>
  <c r="H26" i="18"/>
  <c r="G27" i="15" l="1"/>
  <c r="F42" i="15"/>
  <c r="G42" i="15" s="1"/>
  <c r="G48" i="15"/>
  <c r="AA30" i="8"/>
  <c r="D14" i="8"/>
  <c r="F14" i="8"/>
  <c r="G14" i="8" s="1"/>
  <c r="F27" i="8"/>
  <c r="F30" i="8" s="1"/>
  <c r="G30" i="8" s="1"/>
  <c r="J80" i="15"/>
  <c r="F80" i="15" s="1"/>
  <c r="G80" i="15" s="1"/>
  <c r="F76" i="15"/>
  <c r="G76" i="15" s="1"/>
  <c r="G55" i="15"/>
  <c r="J4" i="18"/>
  <c r="K4" i="18" s="1"/>
  <c r="E32" i="17"/>
  <c r="F32" i="17" s="1"/>
  <c r="D34" i="17"/>
  <c r="I6" i="18"/>
  <c r="AB30" i="8"/>
  <c r="H24" i="18"/>
  <c r="Q27" i="8"/>
  <c r="Q30" i="8" s="1"/>
  <c r="C53" i="17"/>
  <c r="C19" i="18"/>
  <c r="C19" i="17"/>
  <c r="C26" i="17"/>
  <c r="D49" i="15"/>
  <c r="Z18" i="8"/>
  <c r="D18" i="8" s="1"/>
  <c r="C32" i="17"/>
  <c r="C39" i="17"/>
  <c r="H8" i="18"/>
  <c r="C35" i="17"/>
  <c r="H4" i="18"/>
  <c r="N76" i="15"/>
  <c r="N80" i="15" s="1"/>
  <c r="D68" i="15"/>
  <c r="K76" i="15"/>
  <c r="K80" i="15" s="1"/>
  <c r="D63" i="15"/>
  <c r="H80" i="15"/>
  <c r="F49" i="15" l="1"/>
  <c r="G49" i="15" s="1"/>
  <c r="E34" i="17"/>
  <c r="E31" i="17" s="1"/>
  <c r="E42" i="17" s="1"/>
  <c r="E48" i="17" s="1"/>
  <c r="J6" i="18"/>
  <c r="J3" i="18" s="1"/>
  <c r="J19" i="18" s="1"/>
  <c r="J32" i="18" s="1"/>
  <c r="G27" i="8"/>
  <c r="I3" i="18"/>
  <c r="D31" i="17"/>
  <c r="C31" i="18"/>
  <c r="C52" i="17"/>
  <c r="H23" i="18"/>
  <c r="C38" i="17"/>
  <c r="Z27" i="8"/>
  <c r="H9" i="18"/>
  <c r="C34" i="17"/>
  <c r="H6" i="18"/>
  <c r="D80" i="15"/>
  <c r="D76" i="15"/>
  <c r="F34" i="17" l="1"/>
  <c r="K6" i="18"/>
  <c r="E44" i="17"/>
  <c r="E57" i="17" s="1"/>
  <c r="D42" i="17"/>
  <c r="F31" i="17"/>
  <c r="I19" i="18"/>
  <c r="K3" i="18"/>
  <c r="Z30" i="8"/>
  <c r="D27" i="8"/>
  <c r="D30" i="8" s="1"/>
  <c r="C32" i="18"/>
  <c r="H31" i="18"/>
  <c r="H3" i="18"/>
  <c r="H19" i="18" s="1"/>
  <c r="C36" i="17"/>
  <c r="I32" i="18" l="1"/>
  <c r="K32" i="18" s="1"/>
  <c r="K19" i="18"/>
  <c r="D44" i="17"/>
  <c r="D48" i="17"/>
  <c r="F48" i="17" s="1"/>
  <c r="F42" i="17"/>
  <c r="H32" i="18"/>
  <c r="C31" i="17"/>
  <c r="D57" i="17" l="1"/>
  <c r="F44" i="17"/>
  <c r="C42" i="17"/>
  <c r="C44" i="17" l="1"/>
  <c r="C57" i="17" s="1"/>
  <c r="C48" i="17"/>
</calcChain>
</file>

<file path=xl/comments1.xml><?xml version="1.0" encoding="utf-8"?>
<comments xmlns="http://schemas.openxmlformats.org/spreadsheetml/2006/main">
  <authors>
    <author>Felhasználó</author>
  </authors>
  <commentList>
    <comment ref="B16" authorId="0" shapeId="0">
      <text>
        <r>
          <rPr>
            <b/>
            <sz val="9"/>
            <color indexed="81"/>
            <rFont val="Segoe UI"/>
            <family val="2"/>
            <charset val="238"/>
          </rPr>
          <t>Felhasználó:</t>
        </r>
        <r>
          <rPr>
            <sz val="9"/>
            <color indexed="81"/>
            <rFont val="Segoe UI"/>
            <family val="2"/>
            <charset val="238"/>
          </rPr>
          <t xml:space="preserve">
Mezőőri; iskolatej</t>
        </r>
      </text>
    </comment>
    <comment ref="B17" authorId="0" shapeId="0">
      <text>
        <r>
          <rPr>
            <b/>
            <sz val="9"/>
            <color indexed="81"/>
            <rFont val="Segoe UI"/>
            <family val="2"/>
            <charset val="238"/>
          </rPr>
          <t>Felhasználó:</t>
        </r>
        <r>
          <rPr>
            <sz val="9"/>
            <color indexed="81"/>
            <rFont val="Segoe UI"/>
            <family val="2"/>
            <charset val="238"/>
          </rPr>
          <t xml:space="preserve">
Védőnő</t>
        </r>
      </text>
    </comment>
    <comment ref="B18" authorId="0" shapeId="0">
      <text>
        <r>
          <rPr>
            <b/>
            <sz val="9"/>
            <color indexed="81"/>
            <rFont val="Segoe UI"/>
            <family val="2"/>
            <charset val="238"/>
          </rPr>
          <t>Felhasználó:</t>
        </r>
        <r>
          <rPr>
            <sz val="9"/>
            <color indexed="81"/>
            <rFont val="Segoe UI"/>
            <family val="2"/>
            <charset val="238"/>
          </rPr>
          <t xml:space="preserve">
Közfogis</t>
        </r>
      </text>
    </comment>
  </commentList>
</comments>
</file>

<file path=xl/comments2.xml><?xml version="1.0" encoding="utf-8"?>
<comments xmlns="http://schemas.openxmlformats.org/spreadsheetml/2006/main">
  <authors>
    <author>Felhasználó</author>
  </authors>
  <commentList>
    <comment ref="B8" authorId="0" shapeId="0">
      <text>
        <r>
          <rPr>
            <b/>
            <sz val="9"/>
            <color indexed="81"/>
            <rFont val="Segoe UI"/>
            <family val="2"/>
            <charset val="238"/>
          </rPr>
          <t>Felhasználó:</t>
        </r>
        <r>
          <rPr>
            <sz val="9"/>
            <color indexed="81"/>
            <rFont val="Segoe UI"/>
            <family val="2"/>
            <charset val="238"/>
          </rPr>
          <t xml:space="preserve">
munkaszervezet 4mFt és a 2018.évi megtakarítások visszafizetése 3mFt</t>
        </r>
      </text>
    </comment>
    <comment ref="B9" authorId="0" shapeId="0">
      <text>
        <r>
          <rPr>
            <b/>
            <sz val="9"/>
            <color indexed="81"/>
            <rFont val="Segoe UI"/>
            <family val="2"/>
            <charset val="238"/>
          </rPr>
          <t>Felhasználó:</t>
        </r>
        <r>
          <rPr>
            <sz val="9"/>
            <color indexed="81"/>
            <rFont val="Segoe UI"/>
            <family val="2"/>
            <charset val="238"/>
          </rPr>
          <t xml:space="preserve">
1310*12=15720e</t>
        </r>
      </text>
    </comment>
  </commentList>
</comments>
</file>

<file path=xl/comments3.xml><?xml version="1.0" encoding="utf-8"?>
<comments xmlns="http://schemas.openxmlformats.org/spreadsheetml/2006/main">
  <authors>
    <author>Felhasználó</author>
  </authors>
  <commentList>
    <comment ref="H2" authorId="0" shapeId="0">
      <text>
        <r>
          <rPr>
            <b/>
            <sz val="9"/>
            <color indexed="81"/>
            <rFont val="Segoe UI"/>
            <family val="2"/>
            <charset val="238"/>
          </rPr>
          <t>Felhasználó:</t>
        </r>
        <r>
          <rPr>
            <sz val="9"/>
            <color indexed="81"/>
            <rFont val="Segoe UI"/>
            <family val="2"/>
            <charset val="238"/>
          </rPr>
          <t xml:space="preserve">
Járási Hivatal isk. kiváltása; ing.vás; tornacsarnok + óvoda pály.
</t>
        </r>
      </text>
    </comment>
    <comment ref="K2" authorId="0" shapeId="0">
      <text>
        <r>
          <rPr>
            <b/>
            <sz val="9"/>
            <color indexed="81"/>
            <rFont val="Segoe UI"/>
            <family val="2"/>
            <charset val="238"/>
          </rPr>
          <t>Felhasználó:</t>
        </r>
        <r>
          <rPr>
            <sz val="9"/>
            <color indexed="81"/>
            <rFont val="Segoe UI"/>
            <family val="2"/>
            <charset val="238"/>
          </rPr>
          <t xml:space="preserve">
Út és közmű
20Kv </t>
        </r>
      </text>
    </comment>
    <comment ref="N2" authorId="0" shapeId="0">
      <text>
        <r>
          <rPr>
            <b/>
            <sz val="9"/>
            <color indexed="81"/>
            <rFont val="Segoe UI"/>
            <family val="2"/>
            <charset val="238"/>
          </rPr>
          <t>Felhasználó:</t>
        </r>
        <r>
          <rPr>
            <sz val="9"/>
            <color indexed="81"/>
            <rFont val="Segoe UI"/>
            <family val="2"/>
            <charset val="238"/>
          </rPr>
          <t xml:space="preserve">
VÜ telephely 800M</t>
        </r>
      </text>
    </comment>
    <comment ref="Q2" authorId="0" shapeId="0">
      <text>
        <r>
          <rPr>
            <b/>
            <sz val="9"/>
            <color indexed="81"/>
            <rFont val="Segoe UI"/>
            <family val="2"/>
            <charset val="238"/>
          </rPr>
          <t>Felhasználó:</t>
        </r>
        <r>
          <rPr>
            <sz val="9"/>
            <color indexed="81"/>
            <rFont val="Segoe UI"/>
            <family val="2"/>
            <charset val="238"/>
          </rPr>
          <t xml:space="preserve">
Rekreációs terület 800M</t>
        </r>
      </text>
    </comment>
    <comment ref="K30" authorId="0" shapeId="0">
      <text>
        <r>
          <rPr>
            <b/>
            <sz val="9"/>
            <color indexed="81"/>
            <rFont val="Segoe UI"/>
            <family val="2"/>
            <charset val="238"/>
          </rPr>
          <t>Felhasználó:</t>
        </r>
        <r>
          <rPr>
            <sz val="9"/>
            <color indexed="81"/>
            <rFont val="Segoe UI"/>
            <family val="2"/>
            <charset val="238"/>
          </rPr>
          <t xml:space="preserve">
Puhi: 36099 + egyéb nem ismert: 4746
</t>
        </r>
      </text>
    </comment>
    <comment ref="H47" authorId="0" shapeId="0">
      <text>
        <r>
          <rPr>
            <b/>
            <sz val="9"/>
            <color indexed="81"/>
            <rFont val="Segoe UI"/>
            <family val="2"/>
            <charset val="238"/>
          </rPr>
          <t>Felhasználó:</t>
        </r>
        <r>
          <rPr>
            <sz val="9"/>
            <color indexed="81"/>
            <rFont val="Segoe UI"/>
            <family val="2"/>
            <charset val="238"/>
          </rPr>
          <t xml:space="preserve">
ingatlan vásárlás (Rákóczi út) 218/2018. (12. 18.) kt.hat.
Óvoda napelem pm-ből 1531+áfa</t>
        </r>
      </text>
    </comment>
    <comment ref="K47" authorId="0" shapeId="0">
      <text>
        <r>
          <rPr>
            <b/>
            <sz val="9"/>
            <color indexed="81"/>
            <rFont val="Segoe UI"/>
            <family val="2"/>
            <charset val="238"/>
          </rPr>
          <t>Felhasználó:</t>
        </r>
        <r>
          <rPr>
            <sz val="9"/>
            <color indexed="81"/>
            <rFont val="Segoe UI"/>
            <family val="2"/>
            <charset val="238"/>
          </rPr>
          <t xml:space="preserve">
Puhi: 133700 + egyéb nem ismert: 17576</t>
        </r>
      </text>
    </comment>
    <comment ref="H55" authorId="0" shapeId="0">
      <text>
        <r>
          <rPr>
            <b/>
            <sz val="9"/>
            <color indexed="81"/>
            <rFont val="Segoe UI"/>
            <family val="2"/>
            <charset val="238"/>
          </rPr>
          <t>Felhasználó:</t>
        </r>
        <r>
          <rPr>
            <sz val="9"/>
            <color indexed="81"/>
            <rFont val="Segoe UI"/>
            <family val="2"/>
            <charset val="238"/>
          </rPr>
          <t xml:space="preserve">
tornacsarnok felújításhoz 2500 Ft biztosíték a 36-os szláról kifizetve</t>
        </r>
      </text>
    </comment>
  </commentList>
</comments>
</file>

<file path=xl/comments4.xml><?xml version="1.0" encoding="utf-8"?>
<comments xmlns="http://schemas.openxmlformats.org/spreadsheetml/2006/main">
  <authors>
    <author>Felhasználó</author>
  </authors>
  <commentList>
    <comment ref="C6" authorId="0" shapeId="0">
      <text>
        <r>
          <rPr>
            <b/>
            <sz val="9"/>
            <color indexed="81"/>
            <rFont val="Segoe UI"/>
            <family val="2"/>
            <charset val="238"/>
          </rPr>
          <t xml:space="preserve">Felhasználó: </t>
        </r>
        <r>
          <rPr>
            <sz val="9"/>
            <color indexed="81"/>
            <rFont val="Segoe UI"/>
            <family val="2"/>
            <charset val="238"/>
          </rPr>
          <t>5650 telep.tám-ra + 10000</t>
        </r>
      </text>
    </comment>
  </commentList>
</comments>
</file>

<file path=xl/comments5.xml><?xml version="1.0" encoding="utf-8"?>
<comments xmlns="http://schemas.openxmlformats.org/spreadsheetml/2006/main">
  <authors>
    <author>Felhasználó</author>
  </authors>
  <commentList>
    <comment ref="AF3" authorId="0" shapeId="0">
      <text>
        <r>
          <rPr>
            <b/>
            <sz val="9"/>
            <color indexed="81"/>
            <rFont val="Segoe UI"/>
            <family val="2"/>
            <charset val="238"/>
          </rPr>
          <t>Felhasználó:</t>
        </r>
        <r>
          <rPr>
            <sz val="9"/>
            <color indexed="81"/>
            <rFont val="Segoe UI"/>
            <family val="2"/>
            <charset val="238"/>
          </rPr>
          <t xml:space="preserve">
ASP, Fejérvíz Áfa</t>
        </r>
      </text>
    </comment>
    <comment ref="AG78" authorId="0" shapeId="0">
      <text>
        <r>
          <rPr>
            <b/>
            <sz val="9"/>
            <color indexed="81"/>
            <rFont val="Segoe UI"/>
            <family val="2"/>
            <charset val="238"/>
          </rPr>
          <t>Felhasználó:</t>
        </r>
        <r>
          <rPr>
            <sz val="9"/>
            <color indexed="81"/>
            <rFont val="Segoe UI"/>
            <family val="2"/>
            <charset val="238"/>
          </rPr>
          <t xml:space="preserve">
MG</t>
        </r>
      </text>
    </comment>
  </commentList>
</comments>
</file>

<file path=xl/comments6.xml><?xml version="1.0" encoding="utf-8"?>
<comments xmlns="http://schemas.openxmlformats.org/spreadsheetml/2006/main">
  <authors>
    <author>Felhasználó</author>
  </authors>
  <commentList>
    <comment ref="C3" authorId="0" shapeId="0">
      <text>
        <r>
          <rPr>
            <b/>
            <sz val="9"/>
            <color indexed="81"/>
            <rFont val="Segoe UI"/>
            <family val="2"/>
            <charset val="238"/>
          </rPr>
          <t>Felhasználó:</t>
        </r>
        <r>
          <rPr>
            <sz val="9"/>
            <color indexed="81"/>
            <rFont val="Segoe UI"/>
            <family val="2"/>
            <charset val="238"/>
          </rPr>
          <t xml:space="preserve">
év végi bevétel + kedvezmények összege
</t>
        </r>
      </text>
    </comment>
    <comment ref="D3" authorId="0" shapeId="0">
      <text>
        <r>
          <rPr>
            <b/>
            <sz val="9"/>
            <color indexed="81"/>
            <rFont val="Segoe UI"/>
            <family val="2"/>
            <charset val="238"/>
          </rPr>
          <t>Felhasználó:</t>
        </r>
        <r>
          <rPr>
            <sz val="9"/>
            <color indexed="81"/>
            <rFont val="Segoe UI"/>
            <family val="2"/>
            <charset val="238"/>
          </rPr>
          <t xml:space="preserve">
fizetési könnyítési eljárás során biztosított adóelengedés
</t>
        </r>
      </text>
    </comment>
  </commentList>
</comments>
</file>

<file path=xl/comments7.xml><?xml version="1.0" encoding="utf-8"?>
<comments xmlns="http://schemas.openxmlformats.org/spreadsheetml/2006/main">
  <authors>
    <author>user</author>
  </authors>
  <commentList>
    <comment ref="A4" authorId="0" shapeId="0">
      <text>
        <r>
          <rPr>
            <b/>
            <sz val="8"/>
            <color indexed="81"/>
            <rFont val="Tahoma"/>
            <family val="2"/>
            <charset val="238"/>
          </rPr>
          <t>user:</t>
        </r>
        <r>
          <rPr>
            <sz val="8"/>
            <color indexed="81"/>
            <rFont val="Tahoma"/>
            <family val="2"/>
            <charset val="238"/>
          </rPr>
          <t xml:space="preserve">
Szolgáltatások </t>
        </r>
      </text>
    </comment>
    <comment ref="A5" authorId="0" shapeId="0">
      <text>
        <r>
          <rPr>
            <b/>
            <sz val="8"/>
            <color indexed="81"/>
            <rFont val="Tahoma"/>
            <family val="2"/>
            <charset val="238"/>
          </rPr>
          <t>user:</t>
        </r>
        <r>
          <rPr>
            <sz val="8"/>
            <color indexed="81"/>
            <rFont val="Tahoma"/>
            <family val="2"/>
            <charset val="238"/>
          </rPr>
          <t xml:space="preserve">
Tulajdonosi bevételek</t>
        </r>
      </text>
    </comment>
    <comment ref="A11" authorId="0" shapeId="0">
      <text>
        <r>
          <rPr>
            <b/>
            <sz val="8"/>
            <color indexed="81"/>
            <rFont val="Tahoma"/>
            <family val="2"/>
            <charset val="238"/>
          </rPr>
          <t>user:</t>
        </r>
        <r>
          <rPr>
            <sz val="8"/>
            <color indexed="81"/>
            <rFont val="Tahoma"/>
            <family val="2"/>
            <charset val="238"/>
          </rPr>
          <t xml:space="preserve">
Önk működési tám: mezőőr, közfogi tám, Tkt bevétel, pályázat bevétel</t>
        </r>
      </text>
    </comment>
    <comment ref="A12" authorId="0" shapeId="0">
      <text>
        <r>
          <rPr>
            <b/>
            <sz val="8"/>
            <color indexed="81"/>
            <rFont val="Tahoma"/>
            <family val="2"/>
            <charset val="238"/>
          </rPr>
          <t>user:</t>
        </r>
        <r>
          <rPr>
            <sz val="8"/>
            <color indexed="81"/>
            <rFont val="Tahoma"/>
            <family val="2"/>
            <charset val="238"/>
          </rPr>
          <t xml:space="preserve">
Központi felhalmozási célú támogatások </t>
        </r>
      </text>
    </comment>
    <comment ref="A13" authorId="0" shapeId="0">
      <text>
        <r>
          <rPr>
            <sz val="8"/>
            <color indexed="81"/>
            <rFont val="Tahoma"/>
            <family val="2"/>
            <charset val="238"/>
          </rPr>
          <t>anyagok, áruk nyereségjellegű leltárértékelési különbözetének összegét, a térítés nélkül átvett - részesedésnek vagy értékpapírnak nem minősülő - eszközök bekerülési értékét, az ajándékként, hagyatékként kapott, többletként fellelt részesedésnek vagy értékpapírnak nem minősülő eszközök bekerülési értékét
 Felhalmozási célú önkormányzati támogatások, 
 Biztosító által fizetett kártérítés, 
 Egyéb működési bevételek, 
 Immateriális, ingatlanok, tárgyi eszközök értékesítése, 
Értékvesztés visszaírása</t>
        </r>
      </text>
    </comment>
    <comment ref="A25" authorId="0" shapeId="0">
      <text>
        <r>
          <rPr>
            <b/>
            <sz val="8"/>
            <color indexed="81"/>
            <rFont val="Tahoma"/>
            <family val="2"/>
            <charset val="238"/>
          </rPr>
          <t>user:</t>
        </r>
        <r>
          <rPr>
            <sz val="8"/>
            <color indexed="81"/>
            <rFont val="Tahoma"/>
            <family val="2"/>
            <charset val="238"/>
          </rPr>
          <t xml:space="preserve">
Az egyéb ráfordítások között kell elszámolni az immateriális jószág, a tárgyi eszköz értékesítésekor azok könyv szerinti értékét, a hiányzó, megsemmisült, állományból kivezetett - részesedésnek vagy értékpapírnak nem minősülő - eszközök könyv szerinti értékét,
Anyagok, áruk veszteségjellegű leltárértékelési különbözetének összegét, a kötelezett megszűnése és a más okból behajthatatlan - vásárolt követelésnek nem minősülő - követelés leírt összegét, a térítés nélkül átadott részesedésnek, értékpapírnak vagy vásárolt követelésnek nem minősülő - eszközök nyilvántartás szerinti értékét, 
Kincstárnak fizetett elvonások és befizetések, 
Egyéb működési célú támogatások államháztartáson belülre, 
Felhalmozási célú garancia- és kezességvállalásból származó kifizetés államháztartáson belülre, 
Egyéb felhalmozási célú támogatások államháztartáson belülre, kívülre 
Egyéb felhalmozási célú támogatások államháztartáson kívülre 
Központi, irányító szervi támogatás folyósítása 
Egyéb dologi kiadások, 
Ellátottak pénzbeli juttatásai, 
Egyéb működési célú támogatások államháztartáson kívülre (Martongazda Kft, Martonsport Kft)
az előzetesen felszámított, le nem vonható általános forgalmi adót,
az immateriális javak, a tárgyi eszközök elszámolt terven felüli értékcsökkenésének
követelések és a készletek értékvesztésének összegét,
</t>
        </r>
      </text>
    </comment>
    <comment ref="A34" authorId="0" shapeId="0">
      <text>
        <r>
          <rPr>
            <b/>
            <sz val="8"/>
            <color indexed="81"/>
            <rFont val="Tahoma"/>
            <family val="2"/>
            <charset val="238"/>
          </rPr>
          <t>user:</t>
        </r>
        <r>
          <rPr>
            <sz val="8"/>
            <color indexed="81"/>
            <rFont val="Tahoma"/>
            <family val="2"/>
            <charset val="238"/>
          </rPr>
          <t xml:space="preserve">
befektetett pénzügyi eszközök között kimutatott részesedések értékesítésekor a könyv szerinti érték és az eladási ár közötti veszteségjellegű különbözetet</t>
        </r>
      </text>
    </comment>
    <comment ref="A35" authorId="0" shapeId="0">
      <text>
        <r>
          <rPr>
            <b/>
            <sz val="8"/>
            <color indexed="81"/>
            <rFont val="Tahoma"/>
            <family val="2"/>
            <charset val="238"/>
          </rPr>
          <t>user:</t>
        </r>
        <r>
          <rPr>
            <sz val="8"/>
            <color indexed="81"/>
            <rFont val="Tahoma"/>
            <family val="2"/>
            <charset val="238"/>
          </rPr>
          <t xml:space="preserve">
 befektetett pénzügyi eszközök között kimutatott hitelviszonyt megtestesítő értékpapírok értékesítésekor, beváltásakor - kamatozó értékpapírnál az eladási árban lévő kamattal csökkentett - az eladási ára, illetve névértéke és a könyv szerinti értéke közötti veszteségjellegű különbözet</t>
        </r>
      </text>
    </comment>
  </commentList>
</comments>
</file>

<file path=xl/sharedStrings.xml><?xml version="1.0" encoding="utf-8"?>
<sst xmlns="http://schemas.openxmlformats.org/spreadsheetml/2006/main" count="2945" uniqueCount="1248">
  <si>
    <t>Rovat-szám</t>
  </si>
  <si>
    <t>Törvény szerinti illetmények, munkabérek</t>
  </si>
  <si>
    <t>K1101</t>
  </si>
  <si>
    <t>Normatív jutalmak</t>
  </si>
  <si>
    <t>K1102</t>
  </si>
  <si>
    <t>Céljuttatás, projektprémium</t>
  </si>
  <si>
    <t>K1103</t>
  </si>
  <si>
    <t>Készenléti, ügyeleti, helyettesítési díj, túlóra, túlszolgálat</t>
  </si>
  <si>
    <t>K1104</t>
  </si>
  <si>
    <t>Végkielégítés</t>
  </si>
  <si>
    <t>K1105</t>
  </si>
  <si>
    <t>Jubileumi jutalom</t>
  </si>
  <si>
    <t>K1106</t>
  </si>
  <si>
    <t>Béren kívüli juttatások</t>
  </si>
  <si>
    <t>K1107</t>
  </si>
  <si>
    <t>Ruházati költségtérítés</t>
  </si>
  <si>
    <t>K1108</t>
  </si>
  <si>
    <t>Közlekedési költségtérítés</t>
  </si>
  <si>
    <t>K1109</t>
  </si>
  <si>
    <t>Egyéb költségtérítések</t>
  </si>
  <si>
    <t>K1110</t>
  </si>
  <si>
    <t>Lakhatási támogatások</t>
  </si>
  <si>
    <t>K1111</t>
  </si>
  <si>
    <t>Szociális támogatások</t>
  </si>
  <si>
    <t>K1112</t>
  </si>
  <si>
    <t>K1113</t>
  </si>
  <si>
    <t>ebből:biztosítási díjak</t>
  </si>
  <si>
    <t>K11</t>
  </si>
  <si>
    <t>Választott tisztségviselők juttatásai</t>
  </si>
  <si>
    <t>K121</t>
  </si>
  <si>
    <t>Munkavégzésre irányuló egyéb jogviszonyban nem saját foglalkoztatottnak fizetett juttatások</t>
  </si>
  <si>
    <t>Egyéb külső személyi juttatások</t>
  </si>
  <si>
    <t>K123</t>
  </si>
  <si>
    <t>K12</t>
  </si>
  <si>
    <t>K1</t>
  </si>
  <si>
    <t>K2</t>
  </si>
  <si>
    <t>ebből: szociális hozzájárulási adó</t>
  </si>
  <si>
    <t>ebből: rehabilitációs hozzájárulás</t>
  </si>
  <si>
    <t>ebből: egészségügyi hozzájárulás</t>
  </si>
  <si>
    <t>ebből: munkaadót a foglalkoztatottak részére történő kifizetésekkel kapcsolatban terhelő más járulék jellegű kötelezettségek</t>
  </si>
  <si>
    <t>ebből: munkáltatót terhelő személyi jövedelemadó</t>
  </si>
  <si>
    <t>Szakmai anyagok beszerzése</t>
  </si>
  <si>
    <t>K311</t>
  </si>
  <si>
    <t>Üzemeltetési anyagok beszerzése</t>
  </si>
  <si>
    <t>K312</t>
  </si>
  <si>
    <t>Árubeszerzés</t>
  </si>
  <si>
    <t>K313</t>
  </si>
  <si>
    <t>K31</t>
  </si>
  <si>
    <t>Informatikai szolgáltatások igénybevétele</t>
  </si>
  <si>
    <t>K321</t>
  </si>
  <si>
    <t>Egyéb kommunikációs szolgáltatások</t>
  </si>
  <si>
    <t>K322</t>
  </si>
  <si>
    <t>K32</t>
  </si>
  <si>
    <t>Közüzemi díjak</t>
  </si>
  <si>
    <t>K331</t>
  </si>
  <si>
    <t>Vásárolt élelmezés</t>
  </si>
  <si>
    <t>K332</t>
  </si>
  <si>
    <t>K333</t>
  </si>
  <si>
    <t>Karbantartási, kisjavítási szolgáltatások</t>
  </si>
  <si>
    <t>K334</t>
  </si>
  <si>
    <t>K335</t>
  </si>
  <si>
    <t>ebből: államháztartáson belül</t>
  </si>
  <si>
    <t xml:space="preserve">Szakmai tevékenységet segítő szolgáltatások </t>
  </si>
  <si>
    <t>K336</t>
  </si>
  <si>
    <t xml:space="preserve">Egyéb szolgáltatások </t>
  </si>
  <si>
    <t>K337</t>
  </si>
  <si>
    <t>K33</t>
  </si>
  <si>
    <t>Kiküldetések kiadásai</t>
  </si>
  <si>
    <t>K341</t>
  </si>
  <si>
    <t>Reklám- és propagandakiadások</t>
  </si>
  <si>
    <t>K342</t>
  </si>
  <si>
    <t>K34</t>
  </si>
  <si>
    <t>Működési célú előzetesen felszámított általános forgalmi adó</t>
  </si>
  <si>
    <t>K351</t>
  </si>
  <si>
    <t xml:space="preserve">Fizetendő általános forgalmi adó </t>
  </si>
  <si>
    <t>K352</t>
  </si>
  <si>
    <t>K353</t>
  </si>
  <si>
    <t>K354</t>
  </si>
  <si>
    <t>Egyéb dologi kiadások</t>
  </si>
  <si>
    <t>K355</t>
  </si>
  <si>
    <t>K35</t>
  </si>
  <si>
    <t>K3</t>
  </si>
  <si>
    <t>Társadalombiztosítási ellátások</t>
  </si>
  <si>
    <t>K41</t>
  </si>
  <si>
    <t>K42</t>
  </si>
  <si>
    <t>Pénzbeli kárpótlások, kártérítések</t>
  </si>
  <si>
    <t>K43</t>
  </si>
  <si>
    <t>K44</t>
  </si>
  <si>
    <t>ebből: ápolási díj</t>
  </si>
  <si>
    <t>K45</t>
  </si>
  <si>
    <t>K46</t>
  </si>
  <si>
    <t>K47</t>
  </si>
  <si>
    <t>ebből: oktatásban résztvevők pénzbeli juttatásai</t>
  </si>
  <si>
    <t>K48</t>
  </si>
  <si>
    <t>K4</t>
  </si>
  <si>
    <t>Elvonások és befizetések</t>
  </si>
  <si>
    <t>K502</t>
  </si>
  <si>
    <t>Működési célú visszatérítendő támogatások, kölcsönök nyújtása államháztartáson belülre (=135+…+144)</t>
  </si>
  <si>
    <t>K504</t>
  </si>
  <si>
    <t>ebből: helyi önkormányzatok és költségvetési szerveik</t>
  </si>
  <si>
    <t>ebből: társulások és költségvetési szerveik</t>
  </si>
  <si>
    <t>K506</t>
  </si>
  <si>
    <t>Működési célú visszatérítendő támogatások, kölcsönök nyújtása államháztartáson kívülre (=170+…+180)</t>
  </si>
  <si>
    <t>K508</t>
  </si>
  <si>
    <t>ebből:önkormányzati többségi tulajdonú nem pénzügyi vállalkozások</t>
  </si>
  <si>
    <t>K511</t>
  </si>
  <si>
    <t>Tartalékok</t>
  </si>
  <si>
    <t>K512</t>
  </si>
  <si>
    <t>K5</t>
  </si>
  <si>
    <t>Immateriális javak beszerzése, létesítése</t>
  </si>
  <si>
    <t>K61</t>
  </si>
  <si>
    <t>K62</t>
  </si>
  <si>
    <t>ebből: termőföld-vásárlás kiadásai</t>
  </si>
  <si>
    <t>Informatikai eszközök beszerzése, létesítése</t>
  </si>
  <si>
    <t>K63</t>
  </si>
  <si>
    <t>Egyéb tárgyi eszközök beszerzése, létesítése</t>
  </si>
  <si>
    <t>K64</t>
  </si>
  <si>
    <t>Részesedések beszerzése</t>
  </si>
  <si>
    <t>K65</t>
  </si>
  <si>
    <t>Meglévő részesedések növeléséhez kapcsolódó kiadások</t>
  </si>
  <si>
    <t>K66</t>
  </si>
  <si>
    <t>Beruházási célú előzetesen felszámított általános forgalmi adó</t>
  </si>
  <si>
    <t>K67</t>
  </si>
  <si>
    <t>K6</t>
  </si>
  <si>
    <t>Ingatlanok felújítása</t>
  </si>
  <si>
    <t>K71</t>
  </si>
  <si>
    <t>Informatikai eszközök felújítása</t>
  </si>
  <si>
    <t>K72</t>
  </si>
  <si>
    <t xml:space="preserve">Egyéb tárgyi eszközök felújítása </t>
  </si>
  <si>
    <t>K73</t>
  </si>
  <si>
    <t>Felújítási célú előzetesen felszámított általános forgalmi adó</t>
  </si>
  <si>
    <t>K74</t>
  </si>
  <si>
    <t>K7</t>
  </si>
  <si>
    <t>K88</t>
  </si>
  <si>
    <t>K8</t>
  </si>
  <si>
    <t>K1-K8</t>
  </si>
  <si>
    <t>Családi támogatások</t>
  </si>
  <si>
    <t>ebből: önkormányzati segély (átmeneti segély, rendkívüli gyermekvédelmi tám., temetési segély)</t>
  </si>
  <si>
    <t xml:space="preserve">ebből: óvodáztatási támogatás </t>
  </si>
  <si>
    <t xml:space="preserve">Betegséggel kapcsolatos (nem társadalombiztosítási) ellátások </t>
  </si>
  <si>
    <t xml:space="preserve">ebből: helyi megállapítású közgyógyellátás </t>
  </si>
  <si>
    <t xml:space="preserve">Foglalkoztatással, munkanélküliséggel kapcsolatos ellátások </t>
  </si>
  <si>
    <t xml:space="preserve">ebből: foglalkoztatást helyettesítő támogatás </t>
  </si>
  <si>
    <t xml:space="preserve">Lakhatással kapcsolatos ellátások </t>
  </si>
  <si>
    <t xml:space="preserve">ebből: lakásfenntartási támogatás </t>
  </si>
  <si>
    <t xml:space="preserve">Intézményi ellátottak pénzbeli juttatásai </t>
  </si>
  <si>
    <t xml:space="preserve">Egyéb nem intézményi ellátások </t>
  </si>
  <si>
    <t>ebből: rendszeres szociális segély</t>
  </si>
  <si>
    <t>ebből: köztemetés</t>
  </si>
  <si>
    <t xml:space="preserve">ebből: rászorultságtól függõ normatív kedvezmények </t>
  </si>
  <si>
    <t xml:space="preserve">Ellátottak pénzbeli juttatásai </t>
  </si>
  <si>
    <t xml:space="preserve">Dologi kiadások </t>
  </si>
  <si>
    <t>Különféle befizetések és egyéb dologi kiadások</t>
  </si>
  <si>
    <t xml:space="preserve">Egyéb pénzügyi műveletek kiadásai </t>
  </si>
  <si>
    <t xml:space="preserve">Kamatkiadások   </t>
  </si>
  <si>
    <t>Kiküldetések, reklám- és propagandakiadások</t>
  </si>
  <si>
    <t xml:space="preserve">Szolgáltatási kiadások </t>
  </si>
  <si>
    <t xml:space="preserve">Költségvetési kiadások </t>
  </si>
  <si>
    <t>Egyéb felhalmozási célú kiadások</t>
  </si>
  <si>
    <t xml:space="preserve">Egyéb felhalmozási célú támogatások államháztartáson kívülre </t>
  </si>
  <si>
    <t xml:space="preserve">Felújítások </t>
  </si>
  <si>
    <t>Beruházások</t>
  </si>
  <si>
    <t xml:space="preserve">Ingatlanok beszerzése, létesítése </t>
  </si>
  <si>
    <t>Egyéb működési célú kiadások</t>
  </si>
  <si>
    <t>Egyéb működési célú támogatások államháztartáson kívülre</t>
  </si>
  <si>
    <t xml:space="preserve">Egyéb működési célú támogatások államháztartáson belülre </t>
  </si>
  <si>
    <t>Közvetített szolgáltatások</t>
  </si>
  <si>
    <t xml:space="preserve">Bérleti és lízing díjak </t>
  </si>
  <si>
    <t>ebből: államháztartáson kívül</t>
  </si>
  <si>
    <t xml:space="preserve">Kommunikációs szolgáltatások </t>
  </si>
  <si>
    <t xml:space="preserve">Készletbeszerzés </t>
  </si>
  <si>
    <t xml:space="preserve">Munkaadókat terhelő járulékok és szociális hozzájárulási adó                                                                   </t>
  </si>
  <si>
    <t xml:space="preserve">Személyi juttatások összesen </t>
  </si>
  <si>
    <t xml:space="preserve">Külső személyi juttatások </t>
  </si>
  <si>
    <t xml:space="preserve">Foglalkoztatottak személyi juttatásai </t>
  </si>
  <si>
    <t>Foglalkoztatottak egyéb személyi juttatásai</t>
  </si>
  <si>
    <t>011130- Önkormányzati jogalkotás</t>
  </si>
  <si>
    <t>Eredeti ei.</t>
  </si>
  <si>
    <t>Mód. Ei.</t>
  </si>
  <si>
    <t>Telj. Ei.</t>
  </si>
  <si>
    <t>Összesen</t>
  </si>
  <si>
    <t>066020 Város- és községgazdálkodási egyéb szolgáltatások</t>
  </si>
  <si>
    <t>Megnevezése</t>
  </si>
  <si>
    <t xml:space="preserve">Működési célú visszatérítendő támogatások, kölcsönök nyújtása államháztartáson kívülre </t>
  </si>
  <si>
    <t>Működési célú visszatérítendő támogatások, kölcsönök nyújtása államháztartáson belülre</t>
  </si>
  <si>
    <t>091110- Óvodai nevelés, ellátás szakmai feladatai</t>
  </si>
  <si>
    <t>074031- Család és nővédelmi eü gondozás</t>
  </si>
  <si>
    <t>074032- Ifjúság-eüi gondozás</t>
  </si>
  <si>
    <t>072420- Eü laboratóriumi szolg.</t>
  </si>
  <si>
    <t>Kötelező feladat</t>
  </si>
  <si>
    <t>Önként vállalt feladat</t>
  </si>
  <si>
    <t>072210 - Járóbetegek gyógyító szakellátása</t>
  </si>
  <si>
    <t>074011- Foglalkozás eü-i alapellátás</t>
  </si>
  <si>
    <t>091250- Alapfokú művokt. Összefüggő működési feladatok</t>
  </si>
  <si>
    <t>Helyi önkormányzatok működésének általános támogatása</t>
  </si>
  <si>
    <t>B111</t>
  </si>
  <si>
    <t>Települési önkormányzatok egyes köznevelési feladatainak támogatása</t>
  </si>
  <si>
    <t>B112</t>
  </si>
  <si>
    <t>Települési önkormányzatok szociális gyermekjóléti és gyermekétkeztetési feladatainak támogatása</t>
  </si>
  <si>
    <t>B113</t>
  </si>
  <si>
    <t>Települési önkormányzatok kulturális feladatainak támogatása</t>
  </si>
  <si>
    <t>B114</t>
  </si>
  <si>
    <t>B115</t>
  </si>
  <si>
    <t>B116</t>
  </si>
  <si>
    <t>B11</t>
  </si>
  <si>
    <t>Egyéb működési célú támogatások bevételei államháztartáson belülről</t>
  </si>
  <si>
    <t>B16</t>
  </si>
  <si>
    <t>B1</t>
  </si>
  <si>
    <t>Egyéb felhalmozási célú támogatások bevételei államháztartáson belülről</t>
  </si>
  <si>
    <t>B25</t>
  </si>
  <si>
    <t>B2</t>
  </si>
  <si>
    <t>Magánszemélyek jövedelemadói</t>
  </si>
  <si>
    <t>B311</t>
  </si>
  <si>
    <t xml:space="preserve">Társaságok jövedelemadói </t>
  </si>
  <si>
    <t>B312</t>
  </si>
  <si>
    <t>B31</t>
  </si>
  <si>
    <t>Szociális hozzájárulási adó és járulékok</t>
  </si>
  <si>
    <t>B32</t>
  </si>
  <si>
    <t>Bérhez és foglalkoztatáshoz kapcsolódó adók</t>
  </si>
  <si>
    <t>B33</t>
  </si>
  <si>
    <t xml:space="preserve">Vagyoni tipusú adók </t>
  </si>
  <si>
    <t>B34</t>
  </si>
  <si>
    <t xml:space="preserve">Értékesítési és forgalmi adók </t>
  </si>
  <si>
    <t>B351</t>
  </si>
  <si>
    <t xml:space="preserve">Fogyasztási adók </t>
  </si>
  <si>
    <t>B352</t>
  </si>
  <si>
    <t xml:space="preserve">Pénzügyi monopóliumok nyereségét terhelő adók </t>
  </si>
  <si>
    <t>B353</t>
  </si>
  <si>
    <t>Gépjárműadók</t>
  </si>
  <si>
    <t>B354</t>
  </si>
  <si>
    <t xml:space="preserve">Egyéb áruhasználati és szolgáltatási adók </t>
  </si>
  <si>
    <t>B355</t>
  </si>
  <si>
    <t>B35</t>
  </si>
  <si>
    <t xml:space="preserve">Egyéb közhatalmi bevételek </t>
  </si>
  <si>
    <t>B36</t>
  </si>
  <si>
    <t>B3</t>
  </si>
  <si>
    <t>Készletértékesítés ellenértéke</t>
  </si>
  <si>
    <t>B401</t>
  </si>
  <si>
    <t>Szolgáltatások ellenértéke</t>
  </si>
  <si>
    <t>B402</t>
  </si>
  <si>
    <t>Közvetített szolgáltatások ellenértéke</t>
  </si>
  <si>
    <t>B403</t>
  </si>
  <si>
    <t>Tulajdonosi bevételek</t>
  </si>
  <si>
    <t>B404</t>
  </si>
  <si>
    <t>Ellátási díjak</t>
  </si>
  <si>
    <t>B405</t>
  </si>
  <si>
    <t>Kiszámlázott általános forgalmi adó</t>
  </si>
  <si>
    <t>B406</t>
  </si>
  <si>
    <t>Általános forgalmi adó visszatérítése</t>
  </si>
  <si>
    <t>B407</t>
  </si>
  <si>
    <t>Kamatbevételek</t>
  </si>
  <si>
    <t>B408</t>
  </si>
  <si>
    <t>Egyéb pénzügyi műveletek bevételei</t>
  </si>
  <si>
    <t>B409</t>
  </si>
  <si>
    <t>Egyéb működési bevételek</t>
  </si>
  <si>
    <t>B4</t>
  </si>
  <si>
    <t>B5</t>
  </si>
  <si>
    <t>Egyéb működési célú átvett pénzeszközök</t>
  </si>
  <si>
    <t>B6</t>
  </si>
  <si>
    <t>Egyéb felhalmozási célú átvett pénzeszközök</t>
  </si>
  <si>
    <t>B73</t>
  </si>
  <si>
    <t>B7</t>
  </si>
  <si>
    <t>B1-B7</t>
  </si>
  <si>
    <t>Jogalkotás</t>
  </si>
  <si>
    <t>Szociális ellátások</t>
  </si>
  <si>
    <t>Egyéb tevékenységek</t>
  </si>
  <si>
    <t>K911</t>
  </si>
  <si>
    <t>K9</t>
  </si>
  <si>
    <t>Előző év költségvetési maradványának igénybevétele</t>
  </si>
  <si>
    <t>B8131</t>
  </si>
  <si>
    <t>B813</t>
  </si>
  <si>
    <t>B8</t>
  </si>
  <si>
    <t xml:space="preserve">Költségvetési bevételek </t>
  </si>
  <si>
    <t>Finanszírozási kiadások</t>
  </si>
  <si>
    <t xml:space="preserve">Működési célú átvett pénzeszközök </t>
  </si>
  <si>
    <t xml:space="preserve">Felhalmozási bevételek </t>
  </si>
  <si>
    <t xml:space="preserve">Működési bevételek </t>
  </si>
  <si>
    <t>Mindösszesen</t>
  </si>
  <si>
    <t>Eredeti előirányzat</t>
  </si>
  <si>
    <t>Megnevezés</t>
  </si>
  <si>
    <t xml:space="preserve">Felhalmozási célú átvett pénzeszközök </t>
  </si>
  <si>
    <t>B816</t>
  </si>
  <si>
    <t>Központi, irányítószervi támogatás</t>
  </si>
  <si>
    <t>Finanszírozási bevételek</t>
  </si>
  <si>
    <t>Összes bevétel</t>
  </si>
  <si>
    <t>Kiadások összesen</t>
  </si>
  <si>
    <t>091140- Óvodai nevelés, ellátás működési feladatai</t>
  </si>
  <si>
    <t>091120- SNI gyermekek óvodai nevelés, ellátás szakmai feladatai</t>
  </si>
  <si>
    <t>Polgármesteri Hivatal</t>
  </si>
  <si>
    <t>Brunszvik Teréz Óvoda</t>
  </si>
  <si>
    <t>Brunszvik-Beethoven Rendezvényszervező Központ</t>
  </si>
  <si>
    <t>Pályázat</t>
  </si>
  <si>
    <t>011130-Önkormányzati hivatalok jogalkotó és általános igazgatási tevékenysége</t>
  </si>
  <si>
    <t>Intézmények összesen</t>
  </si>
  <si>
    <t>083030- Egyéb kiadói tevékenység</t>
  </si>
  <si>
    <t>B E V É T E L E K</t>
  </si>
  <si>
    <t>1. sz. táblázat</t>
  </si>
  <si>
    <t>Módosított előirányzat</t>
  </si>
  <si>
    <t>Teljesített  előirányzat</t>
  </si>
  <si>
    <t>A</t>
  </si>
  <si>
    <t>C</t>
  </si>
  <si>
    <t>D</t>
  </si>
  <si>
    <t>E</t>
  </si>
  <si>
    <t>1.</t>
  </si>
  <si>
    <t>2. sz. táblázat</t>
  </si>
  <si>
    <t>B</t>
  </si>
  <si>
    <t>1.1.</t>
  </si>
  <si>
    <t>1.2.</t>
  </si>
  <si>
    <t>Felújítások</t>
  </si>
  <si>
    <t>KÖLTSÉGVETÉSI BEVÉTELEK ÉS KIADÁSOK EGYENLEGE</t>
  </si>
  <si>
    <t>3. sz. táblázat</t>
  </si>
  <si>
    <t>FINANSZÍROZÁSI CÉLÚ BEVÉTELEK ÉS KIADÁSOK EGYENLEGE</t>
  </si>
  <si>
    <t>4. sz. táblázat</t>
  </si>
  <si>
    <r>
      <t xml:space="preserve">Finanszírozási célú műveletek egyenlege </t>
    </r>
    <r>
      <rPr>
        <sz val="8"/>
        <rFont val="Times New Roman CE"/>
        <charset val="238"/>
      </rPr>
      <t>(1.1 - 1.2) +/-</t>
    </r>
  </si>
  <si>
    <t>5 sz. táblázat</t>
  </si>
  <si>
    <t>ebből:Központi ktgvetési szervek</t>
  </si>
  <si>
    <t>ebből: központi kezelésű előirányzatok</t>
  </si>
  <si>
    <t>ebből: fejezeti kezelésű előirányzatok, EU-s programok és azok hazai társfinanszírozása</t>
  </si>
  <si>
    <t>ebből: egyéb fejezeti kezelésű előirányzatok</t>
  </si>
  <si>
    <t>ebből: TB pénzügy alapjai</t>
  </si>
  <si>
    <t>ebből: elkülönített állami pénzalapok</t>
  </si>
  <si>
    <t>ebből: nezmetiségi önkormányzatok és költségvetési szerveik</t>
  </si>
  <si>
    <t>ebből: térségi fejlesztési tanácsok és költségvetési szerveik</t>
  </si>
  <si>
    <t>Működési célú támogatások államháztartáson belülről</t>
  </si>
  <si>
    <t xml:space="preserve">Felhalmozási célú támogatások államháztartáson belülről </t>
  </si>
  <si>
    <t xml:space="preserve">Önkormányzatok működési támogatásai </t>
  </si>
  <si>
    <t>ebből:központi ktgvetési szervek</t>
  </si>
  <si>
    <t xml:space="preserve">Jövedelemadók </t>
  </si>
  <si>
    <t>Termékek és szolgáltatások adói</t>
  </si>
  <si>
    <t xml:space="preserve">Közhatalmi bevételek </t>
  </si>
  <si>
    <t xml:space="preserve">Maradvány igénybevétele </t>
  </si>
  <si>
    <t xml:space="preserve">Finanszírozási bevételek </t>
  </si>
  <si>
    <t>Bevételek</t>
  </si>
  <si>
    <t>Teljesített előirányzat</t>
  </si>
  <si>
    <t>Kiadások</t>
  </si>
  <si>
    <t>Működési bevételek</t>
  </si>
  <si>
    <t>Személyi juttatások</t>
  </si>
  <si>
    <t>Munkaadókat terhelő járulékok</t>
  </si>
  <si>
    <t>Dologi kiadások</t>
  </si>
  <si>
    <t>Ellátottak juttatási</t>
  </si>
  <si>
    <t>I. Működtetés összesen</t>
  </si>
  <si>
    <t>Felhalmozásra átvett pénzeszközök</t>
  </si>
  <si>
    <t>II.Fejlesztés összesen</t>
  </si>
  <si>
    <t>Sorsz.</t>
  </si>
  <si>
    <t>Beruházás  megnevezése</t>
  </si>
  <si>
    <t>Áthúzódó EU-s pályázatok összesen</t>
  </si>
  <si>
    <t>Egyéb beruházások</t>
  </si>
  <si>
    <t xml:space="preserve">Áthúzódó egyéb beruházások </t>
  </si>
  <si>
    <t>Egyéb beruházások összesen</t>
  </si>
  <si>
    <t>Hazai támogatású fejlesztési programok</t>
  </si>
  <si>
    <t>Hazai támogatású fejlesztési programok összesen</t>
  </si>
  <si>
    <t>Intézményi beruházások összesen</t>
  </si>
  <si>
    <t>BERUHÁZÁSOK ÖSSZESEN:</t>
  </si>
  <si>
    <t>Európai uniós támogatással megvalósuló felújítások összesen</t>
  </si>
  <si>
    <t>Egyéb felújítások</t>
  </si>
  <si>
    <t>Egyéb felújítások összesen</t>
  </si>
  <si>
    <t>Intézményi felújítások összesen</t>
  </si>
  <si>
    <t>Sorszám</t>
  </si>
  <si>
    <t>Intézmények</t>
  </si>
  <si>
    <t>BB Központ</t>
  </si>
  <si>
    <t>INTÉZMÉNYEK ÖSSZESEN:</t>
  </si>
  <si>
    <t>Területi Védőnői Szolgálat</t>
  </si>
  <si>
    <t xml:space="preserve">Mezei Őrszolgálat </t>
  </si>
  <si>
    <t>MINDÖSSZESEN:</t>
  </si>
  <si>
    <t>ebből: Építményadó</t>
  </si>
  <si>
    <t>ebből: Telekadó</t>
  </si>
  <si>
    <t>ebből: Kommunális adó</t>
  </si>
  <si>
    <t>K915</t>
  </si>
  <si>
    <t>Központi, irányító szervi támogatás folyósítása</t>
  </si>
  <si>
    <t>Működési célú tám.ért.kiadások</t>
  </si>
  <si>
    <t>K82</t>
  </si>
  <si>
    <t>Felhalmozási célú visszatérítendő támogatások, kölcsönök nyújtása ÁH belülre</t>
  </si>
  <si>
    <t>B23</t>
  </si>
  <si>
    <t>Felh.célú visszatérítendő támogatások, kölcsönök visszatérülése ÁH belülről</t>
  </si>
  <si>
    <t>Működési célú maradvány</t>
  </si>
  <si>
    <t>Felhalmozási célú maradvány</t>
  </si>
  <si>
    <t>KÖLTSÉGVETÉSI BEVÉTELEK ÖSSZESEN</t>
  </si>
  <si>
    <t>BEVÉTELEK ÖSSZESEN</t>
  </si>
  <si>
    <t xml:space="preserve">Polgármesteri Hivatal </t>
  </si>
  <si>
    <t>Adatok E forintban</t>
  </si>
  <si>
    <t>B21</t>
  </si>
  <si>
    <t>Felhalmozási célú önkormnyzati támogatások</t>
  </si>
  <si>
    <t>Adatok E Ft-ban</t>
  </si>
  <si>
    <t>K84</t>
  </si>
  <si>
    <t>Egyéb felhalmozási célú támogatások áh belülre</t>
  </si>
  <si>
    <t xml:space="preserve">Egyéb felhalmozási célú támogatások áh kívülre </t>
  </si>
  <si>
    <t>ebből működési maradvány</t>
  </si>
  <si>
    <t>ebből felhalmozási maradvány</t>
  </si>
  <si>
    <t>a</t>
  </si>
  <si>
    <t>b</t>
  </si>
  <si>
    <t xml:space="preserve"> Működési célú bevételek</t>
  </si>
  <si>
    <t>I.</t>
  </si>
  <si>
    <t>2.</t>
  </si>
  <si>
    <t>a.</t>
  </si>
  <si>
    <t>b.</t>
  </si>
  <si>
    <t>c.</t>
  </si>
  <si>
    <t>d.</t>
  </si>
  <si>
    <t>II.</t>
  </si>
  <si>
    <t>III.</t>
  </si>
  <si>
    <t>Működési célú támogatások ÁH belülről</t>
  </si>
  <si>
    <t>KÖLTSÉGVETÉSI KIADÁSOK ÖSSZESEN</t>
  </si>
  <si>
    <t>KIADÁSOK ÖSSZESEN</t>
  </si>
  <si>
    <t xml:space="preserve"> Működési célú kiadások</t>
  </si>
  <si>
    <t>II</t>
  </si>
  <si>
    <t>Felhalmozási kiadások</t>
  </si>
  <si>
    <t>III</t>
  </si>
  <si>
    <t>Költségvetési hiány, többlet ( költségvetési bevételek  - költségvetési kiadások) (+/-)</t>
  </si>
  <si>
    <t>Finanszírozási célú műv. bevételei (1. sz. mell.1. sz. táblázat III.)</t>
  </si>
  <si>
    <t>Finanszírozási célú műv. kiadásai (1. sz. mell .2. sz. táblázat III:)</t>
  </si>
  <si>
    <t>Működési célú tám. Áh belülről</t>
  </si>
  <si>
    <t>Műk. célú átvett pénzeszközök</t>
  </si>
  <si>
    <t>Egyéb felhalmozási kiadások</t>
  </si>
  <si>
    <t>Tartalék</t>
  </si>
  <si>
    <t>Európai uniós támogatással megvalósuló beruházások összesen</t>
  </si>
  <si>
    <t xml:space="preserve">Európai uniós támogatással megvalósuló beruházások </t>
  </si>
  <si>
    <t>Foglalkoztatottak személyi juttatásai</t>
  </si>
  <si>
    <t>Külső személyi juttatások</t>
  </si>
  <si>
    <t>Személyi juttatások összesen</t>
  </si>
  <si>
    <t>Munkaadókat terhelő járulékok és szociális hozzájárulási adó</t>
  </si>
  <si>
    <t>Készletbeszerzés</t>
  </si>
  <si>
    <t>Kommunikációs szolgáltatások</t>
  </si>
  <si>
    <t>Bérleti és lízing díjak</t>
  </si>
  <si>
    <t>Szakmai tevékenységet segítő szolgáltatások</t>
  </si>
  <si>
    <t>Egyéb szolgáltatások</t>
  </si>
  <si>
    <t>Szolgáltatási kiadások</t>
  </si>
  <si>
    <t>Fizetendő általános forgalmi adó</t>
  </si>
  <si>
    <t>Kamatkiadások</t>
  </si>
  <si>
    <t>Egyéb pénzügyi műveletek kiadásai</t>
  </si>
  <si>
    <t>Ingatlanok beszerzése, létesítése</t>
  </si>
  <si>
    <t>Egyéb tárgyi eszközök felújítása</t>
  </si>
  <si>
    <t>Működési kiadások</t>
  </si>
  <si>
    <t>Közhatalmi bevételek</t>
  </si>
  <si>
    <t>Köztemető fenntartása</t>
  </si>
  <si>
    <t>Felhalmozási bevételek</t>
  </si>
  <si>
    <t xml:space="preserve"> Ezer forintban !</t>
  </si>
  <si>
    <t>3.</t>
  </si>
  <si>
    <t>4.</t>
  </si>
  <si>
    <t>5.</t>
  </si>
  <si>
    <t>6.</t>
  </si>
  <si>
    <t>7.</t>
  </si>
  <si>
    <t>8.</t>
  </si>
  <si>
    <t>9.</t>
  </si>
  <si>
    <t>10.</t>
  </si>
  <si>
    <t>Többéves kihatással járó döntésekből származó kötelezettségek célok szerint, évenkénti bontásban</t>
  </si>
  <si>
    <t>Sor-
szám</t>
  </si>
  <si>
    <t>Kötelezettség jogcíme</t>
  </si>
  <si>
    <t>Köt. váll.
 éve</t>
  </si>
  <si>
    <t>Tárgyév előtti tőke kifizetés összesen</t>
  </si>
  <si>
    <t>Kiadás vonzata évenként</t>
  </si>
  <si>
    <t>Tárgyév</t>
  </si>
  <si>
    <t>Tárgyévi teljesítés</t>
  </si>
  <si>
    <t>Tárgyévet követő év</t>
  </si>
  <si>
    <t>Tárgyévet követő 2. év</t>
  </si>
  <si>
    <t>10=(4+5+7+8+9)</t>
  </si>
  <si>
    <t>Működési célú hiteltörlesztés (tőke+kamat)</t>
  </si>
  <si>
    <t>Felhalmozási célú hiteltörlesztés (tőke+kamat)</t>
  </si>
  <si>
    <t xml:space="preserve">    Egyéb elismert kötelezettségek</t>
  </si>
  <si>
    <t>Összesen (1+5+10)</t>
  </si>
  <si>
    <t>Sportszervezetek támogatása</t>
  </si>
  <si>
    <t>011130</t>
  </si>
  <si>
    <t>Út, autópálya építése</t>
  </si>
  <si>
    <t>Egyéb szárazföldi személyszállítás</t>
  </si>
  <si>
    <t>Nem veszélyes hulladék vegyes begyűjtése, szállítása, átrakása</t>
  </si>
  <si>
    <t>Közvilágítás</t>
  </si>
  <si>
    <t>Zöldterület-kezlés</t>
  </si>
  <si>
    <t>Város- és községgazdálkodás</t>
  </si>
  <si>
    <t>Sportlétesítmények, edzőtáborok működtetése</t>
  </si>
  <si>
    <t>Egyéb működési célú támogatások áh-n kívülre</t>
  </si>
  <si>
    <t>084032</t>
  </si>
  <si>
    <t>Civil szervezetek programtámogatása</t>
  </si>
  <si>
    <t>081041</t>
  </si>
  <si>
    <t>Cofog</t>
  </si>
  <si>
    <t>Rovatrend</t>
  </si>
  <si>
    <t>107060</t>
  </si>
  <si>
    <t>TKT-nak pénzeszköz átadás</t>
  </si>
  <si>
    <t>Városfejlesztés saját forrásból</t>
  </si>
  <si>
    <t>Városfejlesztés EU forrásból</t>
  </si>
  <si>
    <t>Védőnő, Eü</t>
  </si>
  <si>
    <t>Átadott pénzeszközök</t>
  </si>
  <si>
    <t>Közfoglalkoztatás</t>
  </si>
  <si>
    <t xml:space="preserve">092111-Köznev.int tanuló szakmai feladatai                     </t>
  </si>
  <si>
    <t>Működési célú támogatások visszatérülése ÁH-n kívülről</t>
  </si>
  <si>
    <t>Index, %</t>
  </si>
  <si>
    <t>Zsidó Hitközség</t>
  </si>
  <si>
    <t>Felhalmozási saját bevételek összesen</t>
  </si>
  <si>
    <t xml:space="preserve">  </t>
  </si>
  <si>
    <t>Építményadó</t>
  </si>
  <si>
    <t>Telekadó</t>
  </si>
  <si>
    <t>Magánszemélyek komm. adója</t>
  </si>
  <si>
    <t>Iparűzési adó</t>
  </si>
  <si>
    <t>Helyi  adók összesen</t>
  </si>
  <si>
    <t>Gépjárműadó</t>
  </si>
  <si>
    <t>Átengedett központi adók összesen</t>
  </si>
  <si>
    <t>Talajterhelési díj</t>
  </si>
  <si>
    <t>Egyéb közhatalmi bevételek összesen</t>
  </si>
  <si>
    <t>Közhatalmi bevételek mindösszesen</t>
  </si>
  <si>
    <t>Működési célú támogatások</t>
  </si>
  <si>
    <t>Felhalmozási célú támogatások</t>
  </si>
  <si>
    <t>Működési célú átvett pénzeszköz</t>
  </si>
  <si>
    <t>Felhalmozási célú átvett pénzeszköz</t>
  </si>
  <si>
    <t xml:space="preserve">Pótlékok, bírságok </t>
  </si>
  <si>
    <t>Normatíva jogcíme</t>
  </si>
  <si>
    <t xml:space="preserve">Önkormányzati hivatal műk. </t>
  </si>
  <si>
    <t>Település-üzemeltetés tám.</t>
  </si>
  <si>
    <t>Beszámítás összege (elvárt bevétel, visszavonás)</t>
  </si>
  <si>
    <t>Egyéb köt. Önk. Feladatok</t>
  </si>
  <si>
    <t>Pénzbeli szociális ellátás támogatása</t>
  </si>
  <si>
    <t>Helyi önk műk ált támogatás összesen</t>
  </si>
  <si>
    <t>Óvodaped bértámogatása</t>
  </si>
  <si>
    <t>Óvodaped pótlólagos támogatás</t>
  </si>
  <si>
    <t>Óvodaműködtetési támogatás</t>
  </si>
  <si>
    <t>Elismert bértámogatás</t>
  </si>
  <si>
    <t>Üzemeltetési támogatás</t>
  </si>
  <si>
    <t>Gyermekétkeztetés támogatás</t>
  </si>
  <si>
    <t>Köznevelési támogatások összesen</t>
  </si>
  <si>
    <t>Házi segítségnyújtás</t>
  </si>
  <si>
    <t>Tanyagondnoki szolgálat</t>
  </si>
  <si>
    <t>Idősek nappali ellátása</t>
  </si>
  <si>
    <t>Szociális feladatok összesen</t>
  </si>
  <si>
    <t>Könyvtári, közművelődési feladat támogatása</t>
  </si>
  <si>
    <t>Üdülőhelyi feladatok támogatása</t>
  </si>
  <si>
    <t>Lakott külterülettel kapcsol. Tám</t>
  </si>
  <si>
    <t>Bérkompenzáció</t>
  </si>
  <si>
    <t>TÁMOGATÁSOK ÖSSZESEN</t>
  </si>
  <si>
    <t>Index %</t>
  </si>
  <si>
    <t>Ebből:  Tartalék</t>
  </si>
  <si>
    <t>Kieg.támogatás óvodaped. Minősítésből adódó kiadáshoz</t>
  </si>
  <si>
    <t>Hivatal működési támogatása</t>
  </si>
  <si>
    <t>C: tel.típus kt. Létszám min.</t>
  </si>
  <si>
    <t>D: tel.típus kt. Létszám max.</t>
  </si>
  <si>
    <t>Emelés (járási székhely)</t>
  </si>
  <si>
    <t>ÖSSZESEN</t>
  </si>
  <si>
    <t>ebből: Zöldterület gazdálkodás</t>
  </si>
  <si>
    <t>ebből: Közutak fenntartása</t>
  </si>
  <si>
    <t>ebből: Közvilágítás fenntartása</t>
  </si>
  <si>
    <t>ebből: Köztemető fenntartása</t>
  </si>
  <si>
    <t xml:space="preserve">Index % </t>
  </si>
  <si>
    <t>Hitelek, kölcsön felvétel pénzügyi vállalkozástól</t>
  </si>
  <si>
    <t>B811</t>
  </si>
  <si>
    <t>013350- Az önkormányzati vagyonnal való gazdálkodással kapcsolatos feladat</t>
  </si>
  <si>
    <t>ebből fordított áfa</t>
  </si>
  <si>
    <t>INTÉZMÉNYI BERUHÁZÁSOK</t>
  </si>
  <si>
    <t>Martongazdának átadott pe városüzemeltetési feladatokra</t>
  </si>
  <si>
    <t xml:space="preserve">Tárgyévet követő  évek
</t>
  </si>
  <si>
    <t>Egyéb működési célú támogatások áh-n belülre</t>
  </si>
  <si>
    <t>096015- Gyermekétkeztetés köznevelési intézményben</t>
  </si>
  <si>
    <t>Költségvetési egyenleg</t>
  </si>
  <si>
    <t>Rendkívüli települési támogatás (pénzbeni és természetbeni ellátások)</t>
  </si>
  <si>
    <t>Köztemetés</t>
  </si>
  <si>
    <t>MINDÖSSZESEN</t>
  </si>
  <si>
    <t>1.sz. melléklet</t>
  </si>
  <si>
    <t>2.sz. melléklet</t>
  </si>
  <si>
    <t>3.sz. melléklet</t>
  </si>
  <si>
    <t>4.sz. melléklet</t>
  </si>
  <si>
    <t>5.sz. melléklet</t>
  </si>
  <si>
    <t>6.sz. melléklet</t>
  </si>
  <si>
    <t>Martonvásár Város Önkormányzat- Intézmények bevételei és kiadásai mindösszesen</t>
  </si>
  <si>
    <t>7.sz. melléklet</t>
  </si>
  <si>
    <t>Martonvásár Város Önkormányzat beruházási (felhalmozási) célú kiadásai feladatonként</t>
  </si>
  <si>
    <t>8.sz. melléklet</t>
  </si>
  <si>
    <t>Martonvásár Város Önkormányzat felújítási célú kiadásai feladatonként</t>
  </si>
  <si>
    <t>9.sz.melléklet</t>
  </si>
  <si>
    <t>3/a.sz. melléklet</t>
  </si>
  <si>
    <t>3/b.sz. melléklet</t>
  </si>
  <si>
    <t>3/c.sz. melléklet</t>
  </si>
  <si>
    <t>Martonvásár Város Önkormányzata</t>
  </si>
  <si>
    <t>Szent László Völgye TKT</t>
  </si>
  <si>
    <t>Csatorna fejlesztési ct.</t>
  </si>
  <si>
    <t>Városmenedzsment MT szerint fogl.</t>
  </si>
  <si>
    <t>Martonsport Kft-nek átadott pe</t>
  </si>
  <si>
    <t>Rászoruló gyermekek szünidei étkeztetésének támogatása</t>
  </si>
  <si>
    <t>Család- és gyermekjóléti szolgálat</t>
  </si>
  <si>
    <t>Család- és gyermekjóléti központ</t>
  </si>
  <si>
    <t>Szociális étkeztetés</t>
  </si>
  <si>
    <t>Támogató szolgáltatás</t>
  </si>
  <si>
    <t>Idősek nappali feladatainak ellátása</t>
  </si>
  <si>
    <t>Házi segítségnyújtás ellátása</t>
  </si>
  <si>
    <t>Támogatószolgálati feladatok ellátása</t>
  </si>
  <si>
    <t>102030</t>
  </si>
  <si>
    <t>Orvosi ügylet, tagdíj, belső ellenőrzés</t>
  </si>
  <si>
    <t xml:space="preserve">Szociális étkeztetés </t>
  </si>
  <si>
    <t>101222</t>
  </si>
  <si>
    <t>107052</t>
  </si>
  <si>
    <t>104042</t>
  </si>
  <si>
    <t>104043</t>
  </si>
  <si>
    <t>107051</t>
  </si>
  <si>
    <t>Kisajátítási céltartalék</t>
  </si>
  <si>
    <t>Általános tartalék</t>
  </si>
  <si>
    <t xml:space="preserve">Fejlesztési célú ct. </t>
  </si>
  <si>
    <t>K513</t>
  </si>
  <si>
    <t>K89</t>
  </si>
  <si>
    <t>B411</t>
  </si>
  <si>
    <t>Működési célú költségvetési támogatások és kiegészítő támogatások</t>
  </si>
  <si>
    <t>Elszámolásból származó bevételek</t>
  </si>
  <si>
    <t>B65</t>
  </si>
  <si>
    <t>B64</t>
  </si>
  <si>
    <t>B75</t>
  </si>
  <si>
    <t>TKT-nak pénzeszköz átadás felhalmozási</t>
  </si>
  <si>
    <t>TKT-nak pénzeszköz átadás normatíva</t>
  </si>
  <si>
    <t>Martongazda Kft-nek átadott felhalmozási c. pénzeszköz</t>
  </si>
  <si>
    <t>Iskolatej</t>
  </si>
  <si>
    <t>Mezőőri szolgálat</t>
  </si>
  <si>
    <t>Közfoglalkoztatás támogatása</t>
  </si>
  <si>
    <t>Eü. Finanszírozás</t>
  </si>
  <si>
    <t>Iskolatej támogatás</t>
  </si>
  <si>
    <t xml:space="preserve">Egyéb felhalmozási célú támogatások </t>
  </si>
  <si>
    <t>Felhalmozási bevétel</t>
  </si>
  <si>
    <t>bértömeg gazd.</t>
  </si>
  <si>
    <t>K122</t>
  </si>
  <si>
    <t>OMSZ pe átvétel (kerítés építés)</t>
  </si>
  <si>
    <t>066020- Város- és községgazdálkodás</t>
  </si>
  <si>
    <t>Családi napközi / bölcsőde</t>
  </si>
  <si>
    <t>013350</t>
  </si>
  <si>
    <t>Malom, Martongazda telephely</t>
  </si>
  <si>
    <t>Hátralékok behajtása</t>
  </si>
  <si>
    <t>Telekadó hátralék</t>
  </si>
  <si>
    <t>Magánsz.komm.adó hátralék</t>
  </si>
  <si>
    <t>Rendezvények céltartléka</t>
  </si>
  <si>
    <t>Iparűzési adó hátralék</t>
  </si>
  <si>
    <t>1494/2016 (IX.15) Korm. Határozat szerinti támogatás keretében megvalósuló beruházások</t>
  </si>
  <si>
    <t>Építés</t>
  </si>
  <si>
    <t>Egyéb tárgyi eszköz beszerzés</t>
  </si>
  <si>
    <t>Beruházás áfa</t>
  </si>
  <si>
    <t>Közlekedési és közmű infrastruktúra felújítása, fejlesztése</t>
  </si>
  <si>
    <t>Tervezés</t>
  </si>
  <si>
    <t>Felújítás megnevezése</t>
  </si>
  <si>
    <t>Felújítás</t>
  </si>
  <si>
    <t>Áthúzódó egyéb felújítások</t>
  </si>
  <si>
    <t>1494/2016 (IX.15) Korm. Határozat szerinti támogatás keretében megvalósuló felújítások</t>
  </si>
  <si>
    <t>1494/2016 (IX.15) Korm. Határozat szerinti támogatás keretében megvalósuló beruházások összesen</t>
  </si>
  <si>
    <t>INTÉZMÉNYI FELÚJÍTÁSOK</t>
  </si>
  <si>
    <t>FELÚJÍTÁSOK ÖSSZESEN:</t>
  </si>
  <si>
    <t>1494/2016 (IX.15) Korm. Határozat szerinti támogatás keretében megvalósuló felújítások összesen</t>
  </si>
  <si>
    <t>Városüzemeltetési telephely fejlesztése</t>
  </si>
  <si>
    <t>Rekreációs terület előkészítése</t>
  </si>
  <si>
    <t>Felújítás áfa</t>
  </si>
  <si>
    <t xml:space="preserve"> </t>
  </si>
  <si>
    <t>Ssz.</t>
  </si>
  <si>
    <t>Óvodapedagógusok nev. munkáját közvetlenül segítők bértámogatása</t>
  </si>
  <si>
    <t>TOP 2.1.2 (Zöld város)</t>
  </si>
  <si>
    <t>TOP 4.1.1 (Egészségház)</t>
  </si>
  <si>
    <t>Nemzetközi kapcsolatok és kiemelt rendezvények</t>
  </si>
  <si>
    <t>Építményadó hátralék</t>
  </si>
  <si>
    <t>Pályázati céltartalék</t>
  </si>
  <si>
    <t>051030</t>
  </si>
  <si>
    <t>045120</t>
  </si>
  <si>
    <t>013320</t>
  </si>
  <si>
    <t>045150</t>
  </si>
  <si>
    <t>064010</t>
  </si>
  <si>
    <t>066010</t>
  </si>
  <si>
    <t>066020</t>
  </si>
  <si>
    <t>081030</t>
  </si>
  <si>
    <t>Forgatási célú belföldi értékpapírok beváltása</t>
  </si>
  <si>
    <t>B812</t>
  </si>
  <si>
    <t>Forgatási célú értékpapírok bevátlása</t>
  </si>
  <si>
    <t xml:space="preserve">Tartalék </t>
  </si>
  <si>
    <t>Működési céltartalék (Martonvásári Napokra)</t>
  </si>
  <si>
    <t>Felhalmozási célú támogatás</t>
  </si>
  <si>
    <t>Piacterület, vásártartás</t>
  </si>
  <si>
    <t>Egészségház</t>
  </si>
  <si>
    <t>Gyermekorvosi, fogorvosi rendelő</t>
  </si>
  <si>
    <t>Védőnői helyiségek</t>
  </si>
  <si>
    <t>Járási Hivatal B épület földszint</t>
  </si>
  <si>
    <t>Létesítmény üzemeltetés</t>
  </si>
  <si>
    <t>Bölcsöde</t>
  </si>
  <si>
    <t>Fogorvosi szolgáltatás</t>
  </si>
  <si>
    <t>104030</t>
  </si>
  <si>
    <t>Polgármesteri illetmény támogatása</t>
  </si>
  <si>
    <t>Martongazda Kft fejlesztési tartalék (4fő bére)</t>
  </si>
  <si>
    <t>Önkormányzati tartalék</t>
  </si>
  <si>
    <t>Brunszvik T. óvoda beruházások</t>
  </si>
  <si>
    <t>Brunszvik Beethoven Központ beruházások</t>
  </si>
  <si>
    <t>TOP 2.1.2 Zöld város pályázat</t>
  </si>
  <si>
    <t>TOP 4.1.1 Egészségház pályázat</t>
  </si>
  <si>
    <t>Út- és közmű felújítás</t>
  </si>
  <si>
    <t>Polgármesteri Hivatal beruházások:</t>
  </si>
  <si>
    <t>Szoc.ágazati pótlék</t>
  </si>
  <si>
    <t>TOP 5.3.1 (Helyi identitás)</t>
  </si>
  <si>
    <t>Egyéb működési célú támogatások államháztartáson belülre</t>
  </si>
  <si>
    <t>Martongazda Nonprofit Kft finanszírozási tartaléka</t>
  </si>
  <si>
    <t>K912</t>
  </si>
  <si>
    <t>Belföldi értékpapírok kiadásai</t>
  </si>
  <si>
    <t>K914</t>
  </si>
  <si>
    <t>ÁH belüli megelőlegezések visszafizetése</t>
  </si>
  <si>
    <t>Hitel-, kölcsöntörlesztés államháztartáson kívülre</t>
  </si>
  <si>
    <t>Települési adó</t>
  </si>
  <si>
    <t>Egyéb működési célú támogatások áh belülre</t>
  </si>
  <si>
    <t>Egyéb működési célú támogatások áh kívülre</t>
  </si>
  <si>
    <t>082091- Közművelődés -közösségi és társadalmi részvétel fejlesztése</t>
  </si>
  <si>
    <t>082061- Múzeumi gyűjteményi tevékenység</t>
  </si>
  <si>
    <t>082030- Művészeti tevékenység</t>
  </si>
  <si>
    <t>082042- Könyvtári állomány gyarapítása</t>
  </si>
  <si>
    <t>082044- Könyvtári szolgáltatás</t>
  </si>
  <si>
    <t>Egyéb működési célú támogatások ÁH-n belül</t>
  </si>
  <si>
    <t>Belföldi értékpapír vásárlás</t>
  </si>
  <si>
    <t>ÁH-n belüli megelőlegezés</t>
  </si>
  <si>
    <t>TOP 5.3.1 Helyi identitás pályázat</t>
  </si>
  <si>
    <t>KIADÁSOK</t>
  </si>
  <si>
    <t>Háztartásoknak működési célú visszatérítendő támogatás, kölcsön nyújtás kiadásai</t>
  </si>
  <si>
    <t>102031</t>
  </si>
  <si>
    <t>Köztisztviselői bértámogatás</t>
  </si>
  <si>
    <t>Választás (Önkormányzati)</t>
  </si>
  <si>
    <t>Választás (EU-s)</t>
  </si>
  <si>
    <t>Kisajátítási tartalék visszautalása</t>
  </si>
  <si>
    <t>VP Piac</t>
  </si>
  <si>
    <t>EFOP 4.1.9 Múzeum</t>
  </si>
  <si>
    <t>VP 7.2.1 Külterületi utak</t>
  </si>
  <si>
    <t>2019. évi</t>
  </si>
  <si>
    <t>2019. évi mindösszesen eredeti ei.</t>
  </si>
  <si>
    <t>2019. évi mindösszesen módosított ei.</t>
  </si>
  <si>
    <t>2019. évi mindösszesen teljesítés</t>
  </si>
  <si>
    <t>2019. évi támogatás</t>
  </si>
  <si>
    <t>2019. évi támogatás módosítása</t>
  </si>
  <si>
    <t>2019. évi támogatás teljesítése</t>
  </si>
  <si>
    <t>045120-Útépítés</t>
  </si>
  <si>
    <t>013350- Városüzemeltetési telephely építés</t>
  </si>
  <si>
    <t>EFOP 4.1.8 (Könyvtár)</t>
  </si>
  <si>
    <t>EFOP 4.1.9 (Múzeum)</t>
  </si>
  <si>
    <t>VP 7.2.7 (Külterületi út)</t>
  </si>
  <si>
    <t>TOP-3.2.1 Iskolaenergetika</t>
  </si>
  <si>
    <t>téli rezscsökk pm-bő</t>
  </si>
  <si>
    <t>Műk.célú pénzeszk.átvétel SZLV TKT és Segítő Szolg.</t>
  </si>
  <si>
    <t>PM elvonás intézményektől</t>
  </si>
  <si>
    <t>Önkormányzat összesen</t>
  </si>
  <si>
    <t>PH összesen</t>
  </si>
  <si>
    <t>Kehop-2.2.1 csatorna beruházás</t>
  </si>
  <si>
    <t>Munkáltatói kölcsön visszatérítése</t>
  </si>
  <si>
    <t xml:space="preserve">Mezőőri szolgáltatás bevétele </t>
  </si>
  <si>
    <t>Újság hirdetés bevétele</t>
  </si>
  <si>
    <t>Gyermekétkeztetés bevétele</t>
  </si>
  <si>
    <t>Tulajdonosi bevételek (csatorna, víz)</t>
  </si>
  <si>
    <t>Áfa megtérülés</t>
  </si>
  <si>
    <t xml:space="preserve">Továbbszámlázott szolg.  bevétele </t>
  </si>
  <si>
    <t>Működési célú kamatbevétel</t>
  </si>
  <si>
    <t>Bérleti díj bevétel</t>
  </si>
  <si>
    <t>Kiszámlázott áfa</t>
  </si>
  <si>
    <t>BBK bevételek</t>
  </si>
  <si>
    <t>Áfa visszatérülés</t>
  </si>
  <si>
    <t>BBKP összesen</t>
  </si>
  <si>
    <t>Óvodai bevételek</t>
  </si>
  <si>
    <t>Óvoda összesen</t>
  </si>
  <si>
    <t>Ingatlan értékesítés (Mirrotron)</t>
  </si>
  <si>
    <t>084032;
011130</t>
  </si>
  <si>
    <t>Polgárőrség, Rendőrség, Mentőszolgálat és Tűzoltóság  támogatása</t>
  </si>
  <si>
    <r>
      <t xml:space="preserve">Működési céltartalék </t>
    </r>
    <r>
      <rPr>
        <i/>
        <sz val="10"/>
        <color indexed="8"/>
        <rFont val="Times New Roman"/>
        <family val="1"/>
        <charset val="238"/>
      </rPr>
      <t>(Nyári rendezvényekre)</t>
    </r>
  </si>
  <si>
    <t>Adós bevételből származó többlet tartalék</t>
  </si>
  <si>
    <t>EFOP 4.1.8. Könyvtár pályázat</t>
  </si>
  <si>
    <t>EFOP 4.1.9. Múzeum pályázat</t>
  </si>
  <si>
    <t>VP 7.2.7 Külterületi utak</t>
  </si>
  <si>
    <t>TOP 3.2.1 Iskolaenergetika</t>
  </si>
  <si>
    <t>Kehop 2.2.1 csatorna</t>
  </si>
  <si>
    <t>BM Óvoda</t>
  </si>
  <si>
    <t>Tornacsarnok tervezési különbözet</t>
  </si>
  <si>
    <t>ingatlan vásárlás (Rákóczi út)</t>
  </si>
  <si>
    <t>MTA-tól ingatlan vásárlás</t>
  </si>
  <si>
    <t>óvodai tűzjelző kiépítése</t>
  </si>
  <si>
    <t>könyvtárba könyvállvány</t>
  </si>
  <si>
    <t>szennyvíz gyűjtéssel és vízellátással kapcsolatos beruházás</t>
  </si>
  <si>
    <t>Martongazdának adott előleg</t>
  </si>
  <si>
    <t>Európai uniós támogatással megvalósuló felújítások</t>
  </si>
  <si>
    <t>11.</t>
  </si>
  <si>
    <t>Tornacsarnok</t>
  </si>
  <si>
    <t>12.</t>
  </si>
  <si>
    <t>13.</t>
  </si>
  <si>
    <t>14.</t>
  </si>
  <si>
    <t>15.</t>
  </si>
  <si>
    <t>16.</t>
  </si>
  <si>
    <t>17.</t>
  </si>
  <si>
    <t>18.</t>
  </si>
  <si>
    <t>19.</t>
  </si>
  <si>
    <t>20.</t>
  </si>
  <si>
    <t>21.</t>
  </si>
  <si>
    <t>22.</t>
  </si>
  <si>
    <t>23.</t>
  </si>
  <si>
    <t>24.</t>
  </si>
  <si>
    <t>25.</t>
  </si>
  <si>
    <t>26.</t>
  </si>
  <si>
    <t>27.</t>
  </si>
  <si>
    <t>28.</t>
  </si>
  <si>
    <t>29.</t>
  </si>
  <si>
    <t>30.</t>
  </si>
  <si>
    <t>31.</t>
  </si>
  <si>
    <t>32.</t>
  </si>
  <si>
    <t>2019. évi tervezett  létszám (fő)</t>
  </si>
  <si>
    <t>2019. évi módosított   létszám (fő)</t>
  </si>
  <si>
    <t>2019. évi létszám (fő)</t>
  </si>
  <si>
    <t>TOP-5.3.1 helyi identitás (BBK)</t>
  </si>
  <si>
    <t>Tó-Coop óvadékikamat jóváírás</t>
  </si>
  <si>
    <t>Kulturális ill.pótlék</t>
  </si>
  <si>
    <t>Könyvtári érdekeltségnövelő támogatás</t>
  </si>
  <si>
    <t>052020 Szennyvíz gyűjtése, tisztítása, elhelyezése;
063080 Vízellátással kapcsolatos közmű építése, fenntartása, üzemeltetése</t>
  </si>
  <si>
    <t>KEHOP 2.1.2 (Csatorna)</t>
  </si>
  <si>
    <t>tűzcsap létesítése (Rákóczi út)</t>
  </si>
  <si>
    <t>mobiltelefon</t>
  </si>
  <si>
    <t>oklevél</t>
  </si>
  <si>
    <t>egészségház eszközbeszerzések</t>
  </si>
  <si>
    <t>Ingatlan részlet (Imre Mihályné)</t>
  </si>
  <si>
    <t>Igazgatási szolg.díj befizetése, behajtási eng</t>
  </si>
  <si>
    <t>Végrehajtói bevételek, kerekítési különbözet</t>
  </si>
  <si>
    <t>2018/2019 8hó</t>
  </si>
  <si>
    <t>2019/2020 4 hó</t>
  </si>
  <si>
    <t>2018/2019 8 hó</t>
  </si>
  <si>
    <t>066020 - BM támogatás 400M (Brunszvik Terv megvalósítása)</t>
  </si>
  <si>
    <t>104035- Gyermekétkeztetés bölcsödében és fogyatékosok nappali intézményében               104037 - Intézményen kívüli gyermekétkeztetés</t>
  </si>
  <si>
    <t>Önkormányzati beruházások összesen</t>
  </si>
  <si>
    <t>Nyári diákmunka támogatása</t>
  </si>
  <si>
    <t xml:space="preserve">PH  bevételek </t>
  </si>
  <si>
    <t>Mezőőri járulék</t>
  </si>
  <si>
    <t>Behajtási engedély, közterület foglalás</t>
  </si>
  <si>
    <t>Min.bér és gar.bérmin emelés ált.támogatása</t>
  </si>
  <si>
    <t>Min.bér és gar.bérmin emelés étkeztetési támogatása</t>
  </si>
  <si>
    <t>Min.bér és gar.bérmin emelés közoktatási támogatása</t>
  </si>
  <si>
    <t>Óvodai és iskolai szociális segítő tev.támogatása</t>
  </si>
  <si>
    <t>Min.bér és gar.bérmin emelés, tanyagond. szociális támogatása</t>
  </si>
  <si>
    <t>Min.bér és gar.bérmin emelés kulturális támogatása</t>
  </si>
  <si>
    <t xml:space="preserve">104030 - TOP -1.4.1 Bölcsöde </t>
  </si>
  <si>
    <t>K312 - Üzemeltetési anyagok beszerzése</t>
  </si>
  <si>
    <t>K351 - Működési célú előzetesen felszámított ÁFA</t>
  </si>
  <si>
    <t>K48 - Egyéb nem intézményi ellátások</t>
  </si>
  <si>
    <t>2018.évi utólagos finanszírozás(bér)</t>
  </si>
  <si>
    <t>1521/2018. (X.17.) Korm. Határozat szerinti támogatás keretében megvalósuló beruházások</t>
  </si>
  <si>
    <t>1521/2018. (X.17.) Korm. Határozat szerinti támogatás keretében megvalósuló beruházások összesen</t>
  </si>
  <si>
    <t xml:space="preserve">Üveg vitrin </t>
  </si>
  <si>
    <t>Dell Inspiron laptop beszerzése</t>
  </si>
  <si>
    <t>Fejlesztési tartalék, adós tartalék</t>
  </si>
  <si>
    <t>5.a.sz. melléklet</t>
  </si>
  <si>
    <t>5.b.sz. melléklet</t>
  </si>
  <si>
    <t>5.c.sz. melléklet</t>
  </si>
  <si>
    <t>5.d.sz. melléklet</t>
  </si>
  <si>
    <t>5.e.sz. melléklet</t>
  </si>
  <si>
    <t>5.f.sz. melléklet</t>
  </si>
  <si>
    <t>5.g.sz. melléklet</t>
  </si>
  <si>
    <t>6.a.sz. melléklet</t>
  </si>
  <si>
    <t>6.b.sz.melléklet</t>
  </si>
  <si>
    <t>6.c.sz.melléklet</t>
  </si>
  <si>
    <t>11.sz. melléklet</t>
  </si>
  <si>
    <t>12.sz. melléklet</t>
  </si>
  <si>
    <t>Martonvásár Város Önkormányzata - Pénzeszköz változás</t>
  </si>
  <si>
    <t>13.sz. melléklet</t>
  </si>
  <si>
    <t>14.sz. melléklet</t>
  </si>
  <si>
    <t>15.sz. melléklet</t>
  </si>
  <si>
    <t>16.sz. melléklet</t>
  </si>
  <si>
    <t>Martonvásár Város Önkormányzatának mérlege</t>
  </si>
  <si>
    <t>17.sz. melléklet</t>
  </si>
  <si>
    <t>Martonvásár Város Önkormányzatának eredménykimutatása</t>
  </si>
  <si>
    <t>18.a.sz. melléklet</t>
  </si>
  <si>
    <t>Martonvásár Város Önkormányzatának Vagyonkimutatása - eszközök</t>
  </si>
  <si>
    <t>18.b.sz. melléklet</t>
  </si>
  <si>
    <t>Martonvásár Város Önkormányzatának Vagyonkimutatása - források</t>
  </si>
  <si>
    <t>18.c.sz. melléklet</t>
  </si>
  <si>
    <t>Martonvásár Város Önkormányzatának Vagyonkimutatása - érték nélkül nyilvántartott eszközök</t>
  </si>
  <si>
    <t>19.sz. melléklet</t>
  </si>
  <si>
    <t xml:space="preserve"> Martonvásár Város 2019. évi költségvetése  teljesítésének elfogadásáról szóló ……/2020(………) önkormányzati határozat</t>
  </si>
  <si>
    <t>Martonvásár Város Önkormányzatának 2019.évi költségvetésének pénzügyi mérlege I.</t>
  </si>
  <si>
    <t>Martonvásár Város Önkormányzatának 2019.évi költségvetésének pénzügyi mérlege II.</t>
  </si>
  <si>
    <t>Martonvásár Város Önkormányzatának 2019. évi bevétele (intézmények nélkül)</t>
  </si>
  <si>
    <t>Martonvásár Város Önkormányzatának 2019. évi átvett pénzeszközei</t>
  </si>
  <si>
    <t>Martonvásár Város Önkormányzatának 2019. évi működési bevételei</t>
  </si>
  <si>
    <t>Martonvásár Város Önkormányzatának 2019. évi  közhatalmi bevételei</t>
  </si>
  <si>
    <t>Martonvásár Város Önkormányzatának 2019. évi normatív támogatásai</t>
  </si>
  <si>
    <t>Martonvásár Város Önkormányzatának 2019. évi kiadásai (intézmények nélkül)</t>
  </si>
  <si>
    <t>Martonvásár Város Önkormányzatának 2019. évi kiadásai - Önkormányzati jogalkotás kormányzati funkció</t>
  </si>
  <si>
    <t>Martonvásár Város Önkormányzatának 2019. évi kiadásai - Városfejlesztési feladatok ellátása saját forrásból</t>
  </si>
  <si>
    <t>Martonvásár Város Önkormányzatának 2019. évi kiadásai - Városfejlesztési feladatok ellátása EU forrásból</t>
  </si>
  <si>
    <t>Martonvásár Város Önkormányzatának 2019. évi kiadásai - Védőnői és eü feladatok ellátása</t>
  </si>
  <si>
    <t>Martonvásár Város Önkormányzatának 2019. évi kiadásai - Szociális feladatok ellátása</t>
  </si>
  <si>
    <t>Martonvásár Város Önkormányzatának 2019. évi kiadásai - Átadott pénzeszközök</t>
  </si>
  <si>
    <t>Martonvásár Város Önkormányzatának 2019. évi kiadásai - Egyéb feladatok ellátása</t>
  </si>
  <si>
    <t>Martonvásári Polgármesteri Hivatal 2019. évi kiadásai</t>
  </si>
  <si>
    <t>Brunszvik Teréz Óvoda 2019. évi kiadásai</t>
  </si>
  <si>
    <t>Martonvásár Város Önkormányzata és Intézményei  2019. évi létszámkerete</t>
  </si>
  <si>
    <t>Martonvásár Város Önkormányzatának kiadásai 2019. Működési és felhalmozási támogatások részletezése</t>
  </si>
  <si>
    <t>Martonvásár Város Önkormányzata  2019. évi pénzmaradványa</t>
  </si>
  <si>
    <t>Martonvásár Város Önkormányzata  2019. évi pénzmaradvány felosztása</t>
  </si>
  <si>
    <t>Martonvásár Város Önkormányzata által adott 2019. évi közvetett támogatások</t>
  </si>
  <si>
    <t>A Martonvásár Város Önkormányzat tulajdonában álló gazdálkodó szervezetek működéséből származó kötelezettségek és részesedések alakulása 2019. évben</t>
  </si>
  <si>
    <t>Támogatott szervezet neve</t>
  </si>
  <si>
    <t>Tárgyévi eredeti előirányzat</t>
  </si>
  <si>
    <t>Módosított  előirányzat</t>
  </si>
  <si>
    <t>Martonvásári Sport Club</t>
  </si>
  <si>
    <t xml:space="preserve">Golden Tiger's Kung Fu Club </t>
  </si>
  <si>
    <t>Martonvásári Kézilabda Sportegyesület</t>
  </si>
  <si>
    <t>Martontenisz Sport Egyesület</t>
  </si>
  <si>
    <t>MartonVál Sakk Club</t>
  </si>
  <si>
    <t>Civil szervezetek támogatása</t>
  </si>
  <si>
    <t>Rákóczi Szövetség</t>
  </si>
  <si>
    <t>Együtt-Értük Alapítvány</t>
  </si>
  <si>
    <t>Martonvásári Önkéntes Tűzoltó Egyesület</t>
  </si>
  <si>
    <t>Martonvásári Fúvószenei Egyesület</t>
  </si>
  <si>
    <t>Kisebbségekért-Pro Minoritate Alapítvány</t>
  </si>
  <si>
    <t>Embertársainkért Alapítvány</t>
  </si>
  <si>
    <t>Martonvásári Kertbarát Egyesület</t>
  </si>
  <si>
    <t>Martonvásári Nyugdíjas Klub</t>
  </si>
  <si>
    <t>Martonvásári Gyermekkert Alapítvány</t>
  </si>
  <si>
    <t>Martonvásári Kulturális Egyesület</t>
  </si>
  <si>
    <t>Szent László Huszár Egyesület</t>
  </si>
  <si>
    <t>Százszorszép Alapítvány</t>
  </si>
  <si>
    <t>Martonvásári Tehetséggondozó Alapítvány</t>
  </si>
  <si>
    <t>Egyéb támogatás</t>
  </si>
  <si>
    <t>Polgárőrség támogatása</t>
  </si>
  <si>
    <t>Mentőszolgálat támogatása</t>
  </si>
  <si>
    <t>TKT támogatás</t>
  </si>
  <si>
    <t>33.</t>
  </si>
  <si>
    <t>Martongazda Kft támogatás</t>
  </si>
  <si>
    <t>Összesen:</t>
  </si>
  <si>
    <t>a) Költségvetési maradvány megállapítás</t>
  </si>
  <si>
    <t>Ft</t>
  </si>
  <si>
    <t>Sor-szám</t>
  </si>
  <si>
    <t>Martonvásár Város Önkormányzat konszolidált maradványa</t>
  </si>
  <si>
    <t>Martonvásári Polgármesteri Hivatal</t>
  </si>
  <si>
    <t>Brunszvik-Beethoven Központ</t>
  </si>
  <si>
    <t>Alaptevékenység költségvetési bevételei</t>
  </si>
  <si>
    <t>Alaptevékenység költségvetési kiadásai</t>
  </si>
  <si>
    <t>Alaptevékenység költségvetési egyenlege</t>
  </si>
  <si>
    <t>Alaptevékenység finanszírozási bevételei</t>
  </si>
  <si>
    <t>Alaptevékenység finanszírozási kiadásai</t>
  </si>
  <si>
    <t>Alaptevékenység finanszírozási egyenlege</t>
  </si>
  <si>
    <t>Alaptevékenység maradványa</t>
  </si>
  <si>
    <t>b) Pénzeszköz változás</t>
  </si>
  <si>
    <t>E Ft</t>
  </si>
  <si>
    <t>Bankszámlák egyenlege</t>
  </si>
  <si>
    <t>Pénztárak és betétkönyvek egyenlege</t>
  </si>
  <si>
    <t>Pénzeszközök változásai</t>
  </si>
  <si>
    <t>változás bankszámla</t>
  </si>
  <si>
    <t>változás pénztár</t>
  </si>
  <si>
    <t>10.sz. melléklet</t>
  </si>
  <si>
    <t>F</t>
  </si>
  <si>
    <t>G</t>
  </si>
  <si>
    <t>H</t>
  </si>
  <si>
    <t>I</t>
  </si>
  <si>
    <t>J</t>
  </si>
  <si>
    <t>K</t>
  </si>
  <si>
    <t>Költségvetési szervek megnevezése</t>
  </si>
  <si>
    <t>Alaptevékeny-ség maradványa</t>
  </si>
  <si>
    <t>Alul- és túlfinanszírozás miatti korrekció</t>
  </si>
  <si>
    <t>Normatíva visszafizetési kötelezettség (TKT nélkül)</t>
  </si>
  <si>
    <r>
      <t>Korrigált költségvetési maradvány (</t>
    </r>
    <r>
      <rPr>
        <b/>
        <i/>
        <sz val="9"/>
        <rFont val="Times New Roman"/>
        <family val="1"/>
        <charset val="238"/>
      </rPr>
      <t>E=B-D)</t>
    </r>
  </si>
  <si>
    <t>Maradvány elvonás</t>
  </si>
  <si>
    <t>Eredeti költségve-tésben jóváhagyott</t>
  </si>
  <si>
    <t xml:space="preserve">Sajátos elszámolások </t>
  </si>
  <si>
    <t>Kötelezettség-gel terhelt maradvány</t>
  </si>
  <si>
    <r>
      <t xml:space="preserve">Felosztható maradvány </t>
    </r>
    <r>
      <rPr>
        <b/>
        <i/>
        <sz val="9"/>
        <rFont val="Times New Roman"/>
        <family val="1"/>
        <charset val="238"/>
      </rPr>
      <t>(K=G-(H+I+J))</t>
    </r>
  </si>
  <si>
    <t>Brunszvik Beethoven Központ</t>
  </si>
  <si>
    <t>Bevételi jogcím</t>
  </si>
  <si>
    <t>Kedvezmény nélkül elérhető bevétel</t>
  </si>
  <si>
    <t>Kedvezmények összege</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</si>
  <si>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</si>
  <si>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</si>
  <si>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</si>
  <si>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</si>
  <si>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</si>
  <si>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 xml:space="preserve">-ebből:            Építményadó </t>
  </si>
  <si>
    <t xml:space="preserve">Telekadó </t>
  </si>
  <si>
    <t xml:space="preserve">Vállalkozók kommunális adója </t>
  </si>
  <si>
    <t xml:space="preserve">Magánszemélyek kommunális adója </t>
  </si>
  <si>
    <t xml:space="preserve">Idegenforgalmi adó tartózkodás után </t>
  </si>
  <si>
    <t xml:space="preserve">Idegenforgalmi adó épület után </t>
  </si>
  <si>
    <t xml:space="preserve">Iparűzési adó állandó jelleggel végzett iparűzési tevékenység után </t>
  </si>
  <si>
    <t>Gépjárműadóból biztosított kedvezmény, mentesség</t>
  </si>
  <si>
    <t>Helyiségek hasznosítása utáni kedvezmény, menteség</t>
  </si>
  <si>
    <t>Eszközök hasznosítása utáni kedvezmény, menteség</t>
  </si>
  <si>
    <t>Egyéb kedvezmény (ingyenes, kedvezményes bérbeadás)</t>
  </si>
  <si>
    <t>Egyéb kölcsön elengedése</t>
  </si>
  <si>
    <t>ESZKÖZÖK</t>
  </si>
  <si>
    <t>2018. évi állományi értékek</t>
  </si>
  <si>
    <t>Index</t>
  </si>
  <si>
    <t>A/I/1        Vagyoni értékű jogok</t>
  </si>
  <si>
    <t>A/I/2        Szellemi termékek</t>
  </si>
  <si>
    <t>A/I/3        Immateriális javak értékhelyesbítése</t>
  </si>
  <si>
    <t xml:space="preserve">A/I        Immateriális javak </t>
  </si>
  <si>
    <t>A/II/1        Ingatlanok és a kapcsolódó vagyoni értékű jogok</t>
  </si>
  <si>
    <t>A/II/2        Gépek, berendezések, felszerelések, járművek</t>
  </si>
  <si>
    <t>A/II/3        Tenyészállatok</t>
  </si>
  <si>
    <t>A/II/4        Beruházások, felújítások</t>
  </si>
  <si>
    <t>A/II/5        Tárgyi eszközök értékhelyesbítése</t>
  </si>
  <si>
    <t xml:space="preserve">A/II        Tárgyi eszközök </t>
  </si>
  <si>
    <t xml:space="preserve">A/III/1        Tartós részesedések </t>
  </si>
  <si>
    <t xml:space="preserve">A/III/2        Tartós hitelviszonyt megtestesítő értékpapírok </t>
  </si>
  <si>
    <t>A/III/3        Befektetett pénzügyi eszközök értékhelyesbítése</t>
  </si>
  <si>
    <t xml:space="preserve">A/III        Befektetett pénzügyi eszközök </t>
  </si>
  <si>
    <t xml:space="preserve">A/IV        Koncesszióba, vagyonkezelésbe adott eszközök </t>
  </si>
  <si>
    <t xml:space="preserve">A)        NEMZETI VAGYONBA TARTOZÓ BEFEKTETETT ESZKÖZÖK </t>
  </si>
  <si>
    <t xml:space="preserve">B/I        Készletek </t>
  </si>
  <si>
    <t xml:space="preserve">B/II        Értékpapírok </t>
  </si>
  <si>
    <t>B)        NEMZETI VAGYONBA TARTOZÓ FORGÓESZKÖZÖK</t>
  </si>
  <si>
    <t>C/I        Hosszú lejáratú betétek</t>
  </si>
  <si>
    <t>C/II        Pénztárak, csekkek, betétkönyvek</t>
  </si>
  <si>
    <t>C/III        Kincstáron kívüli forintszámlák</t>
  </si>
  <si>
    <t>C/III        Kincstárban vezetett forintszámlák</t>
  </si>
  <si>
    <t>C/IV        Devizaszámlák</t>
  </si>
  <si>
    <t>C/V        Idegen pénzeszközök</t>
  </si>
  <si>
    <t xml:space="preserve">C)        PÉNZESZKÖZÖK </t>
  </si>
  <si>
    <t xml:space="preserve">D/I        Költségvetési évben esedékes követelések </t>
  </si>
  <si>
    <t xml:space="preserve">D/II        Költségvetési évet követően esedékes követelések </t>
  </si>
  <si>
    <t xml:space="preserve">D/III        Követelés jellegű sajátos elszámolások </t>
  </si>
  <si>
    <t>D)        KÖVETELÉSEK</t>
  </si>
  <si>
    <t>E)        EGYÉB SAJÁTOS ESZKÖZOLDALI ELSZÁMOLÁSOK</t>
  </si>
  <si>
    <t>F)        AKTÍV IDŐBELI ELHATÁROLÁSOK</t>
  </si>
  <si>
    <t xml:space="preserve">ESZKÖZÖK ÖSSZESEN </t>
  </si>
  <si>
    <t>FORRÁSOK</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</si>
  <si>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</si>
  <si>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</si>
  <si>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</si>
  <si>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</si>
  <si>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</si>
  <si>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</si>
  <si>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 xml:space="preserve">G)        SAJÁT TŐKE </t>
  </si>
  <si>
    <t xml:space="preserve">H/I        Költségvetési évben esedékes kötelezettségek </t>
  </si>
  <si>
    <t xml:space="preserve">H/II        Költségvetési évet követően esedékes kötelezettségek </t>
  </si>
  <si>
    <t xml:space="preserve">H/III        Kötelezettség jellegű sajátos elszámolások </t>
  </si>
  <si>
    <t xml:space="preserve">H)        KÖTELEZETTSÉGEK </t>
  </si>
  <si>
    <t>I)        EGYÉB SAJÁTOS FORRÁSOLDALI ELSZÁMOLÁSOK</t>
  </si>
  <si>
    <t>J)        KINCSTÁRI SZÁMLAVEZETÉSSEL KAPCSOLATOS ELSZÁMOLÁSOK</t>
  </si>
  <si>
    <t xml:space="preserve">K)        PASSZÍV IDŐBELI ELHATÁROLÁSOK </t>
  </si>
  <si>
    <t xml:space="preserve">FORRÁSOK ÖSSZESEN </t>
  </si>
  <si>
    <t>Eredménykimutatás</t>
  </si>
  <si>
    <t>Összesen 2018. év</t>
  </si>
  <si>
    <t>01        Közhatalmi eredményszemléletű bevételek</t>
  </si>
  <si>
    <t>02        Eszközök és szolgáltatások értékesítése nettó eredményszemléletű bevételei</t>
  </si>
  <si>
    <t>03        Tevékenység egyéb nettó eredményszemléletű bevételei</t>
  </si>
  <si>
    <t xml:space="preserve">I        Tevékenység nettó eredményszemléletű bevétele </t>
  </si>
  <si>
    <t>04        Saját termelésű készletek állományváltozása</t>
  </si>
  <si>
    <t>05        Saját előállítású eszközök aktivált értéke</t>
  </si>
  <si>
    <t xml:space="preserve">II        Aktivált saját teljesítmények értéke </t>
  </si>
  <si>
    <t>06        Központi működési célú támogatások eredményszemléletű bevételei</t>
  </si>
  <si>
    <t>07        Egyéb működési célú támogatások eredményszemléletű bevételei</t>
  </si>
  <si>
    <t>08        Felhalmozási célú támogatások eredményszemléletű bevételei</t>
  </si>
  <si>
    <t>09        Különféle egyéb eredményszemléletű bevételek</t>
  </si>
  <si>
    <t xml:space="preserve">III        Egyéb eredményszemléletű bevételek </t>
  </si>
  <si>
    <t>10        Anyagköltség</t>
  </si>
  <si>
    <t>11        Igénybe vett szolgáltatások értéke</t>
  </si>
  <si>
    <t>12        Eladott áruk beszerzési értéke</t>
  </si>
  <si>
    <t>13        Eladott (közvetített) szolgáltatások értéke</t>
  </si>
  <si>
    <t xml:space="preserve">IV        Anyagjellegű ráfordítások </t>
  </si>
  <si>
    <t>14        Bérköltség</t>
  </si>
  <si>
    <t>15        Személyi jellegű egyéb kifizetések</t>
  </si>
  <si>
    <t>16        Bérjárulékok</t>
  </si>
  <si>
    <t xml:space="preserve">V        Személyi jellegű ráfordítások </t>
  </si>
  <si>
    <t>VI        Értékcsökkenési leírás</t>
  </si>
  <si>
    <t>VII        Egyéb ráfordítások</t>
  </si>
  <si>
    <t xml:space="preserve">A) TEVÉKENYSÉGEK EREDMÉNYE </t>
  </si>
  <si>
    <t>17        Kapott (járó) osztalék és részesedés</t>
  </si>
  <si>
    <t>18        Részesedésekből származó eredményszemléletű bevételek</t>
  </si>
  <si>
    <t>19        Befektetett pénzügyi eszközökből származó bevételek</t>
  </si>
  <si>
    <t>20        Egyéb kapott (járó) kamatok és kamatjellegű eredményszemléletű bevételek</t>
  </si>
  <si>
    <t xml:space="preserve">21        Pénzügyi műveletek egyéb eredményszemléletű bevételei </t>
  </si>
  <si>
    <t>21a        - ebből: árfolyamnyereség</t>
  </si>
  <si>
    <t>VIII      Pénzügyi műveletek eredményszemléletű bevételei</t>
  </si>
  <si>
    <t>22        Részesedésekből származó ráfordítások</t>
  </si>
  <si>
    <t>23        Befektetett pénzügyi eszközökből származó ráfordítások</t>
  </si>
  <si>
    <t>24        Fizetendő kamatok és kamatjellegű ráfordítások</t>
  </si>
  <si>
    <t>25        Részesedések, értékpapírok, pénzeszközök értékvesztése</t>
  </si>
  <si>
    <t xml:space="preserve">26        Pénzügyi műveletek egyéb ráfordításai </t>
  </si>
  <si>
    <t xml:space="preserve">26a        - ebből: árfolyamveszteség </t>
  </si>
  <si>
    <t>IX        Pénzügyi műveletek ráfordításai</t>
  </si>
  <si>
    <t xml:space="preserve">B)        PÉNZÜGYI MŰVELETEK EREDMÉNYE </t>
  </si>
  <si>
    <t>C)        SZOKÁSOS EREDMÉNY</t>
  </si>
  <si>
    <t>27        Felhalmozási célú támogatások eredményszemléletű bevételei</t>
  </si>
  <si>
    <t>28        Különféle rendkívüli eredményszemléletű bevételek</t>
  </si>
  <si>
    <t xml:space="preserve">X         Rendkívüli eredményszemléletű bevételek </t>
  </si>
  <si>
    <t>XI        Rendkívüli ráfordítások</t>
  </si>
  <si>
    <t>D)        RENDKÍVÜLI EREDMÉNY</t>
  </si>
  <si>
    <t xml:space="preserve">E)        MÉRLEG SZERINTI EREDMÉNY </t>
  </si>
  <si>
    <t>Bruttó</t>
  </si>
  <si>
    <t xml:space="preserve">Könyv szerinti </t>
  </si>
  <si>
    <t>állományi érték</t>
  </si>
  <si>
    <t xml:space="preserve">A </t>
  </si>
  <si>
    <t xml:space="preserve"> I. Immateriális javak </t>
  </si>
  <si>
    <t>01.</t>
  </si>
  <si>
    <t xml:space="preserve">II. Tárgyi eszközök </t>
  </si>
  <si>
    <t>02.</t>
  </si>
  <si>
    <t xml:space="preserve">1. Ingatlanok és kapcsolódó vagyoni értékű jogok  </t>
  </si>
  <si>
    <t>03.</t>
  </si>
  <si>
    <t>1.1. Forgalomképtelen ingatlanok és kapcsolódó vagyoni értékű jogok</t>
  </si>
  <si>
    <t>04.</t>
  </si>
  <si>
    <t>1.2. Nemzetgazdasági szempontból kiemelt jelentőségű ingatlanok és kapcsolódó vagyoni értékű jogok</t>
  </si>
  <si>
    <t>05.</t>
  </si>
  <si>
    <t>1.3. Korlátozottan forgalomképes ingatlanok és kapcsolódó vagyoni értékű jogok</t>
  </si>
  <si>
    <t>06.</t>
  </si>
  <si>
    <t>1.4. Üzleti ingatlanok és kapcsolódó vagyoni értékű jogok</t>
  </si>
  <si>
    <t>07.</t>
  </si>
  <si>
    <t xml:space="preserve">2. Gépek, berendezések, felszerelések, járművek </t>
  </si>
  <si>
    <t>08.</t>
  </si>
  <si>
    <t>2.1. Forgalomképtelen gépek, berendezések, felszerelések, járművek</t>
  </si>
  <si>
    <t>09.</t>
  </si>
  <si>
    <t>2.2. Nemzetgazdasági szempontból kiemelt jelentőségű gépek, berendezések, 
       felszerelések, járművek</t>
  </si>
  <si>
    <t>2.3. Korlátozottan forgalomképes gépek, berendezések, felszerelések, járművek</t>
  </si>
  <si>
    <t>2.4. Üzleti gépek, berendezések, felszerelések, járművek</t>
  </si>
  <si>
    <t xml:space="preserve">3. Tenyészállatok </t>
  </si>
  <si>
    <t>3.1. Forgalomképtelen tenyészállatok</t>
  </si>
  <si>
    <t>3.2. Nemzetgazdasági szempontból kiemelt jelentőségű tenyészállatok</t>
  </si>
  <si>
    <t>3.3. Korlátozottan forgalomképes tenyészállatok</t>
  </si>
  <si>
    <t>3.4. Üzleti tenyészállatok</t>
  </si>
  <si>
    <t xml:space="preserve">4. Beruházások, felújítások </t>
  </si>
  <si>
    <t>4.1. Forgalomképtelen beruházások, felújítások</t>
  </si>
  <si>
    <t>4.2. Nemzetgazdasági szempontból kiemelt jelentőségű beruházások, felújítások</t>
  </si>
  <si>
    <t>4.3. Korlátozottan forgalomképes beruházások, felújítások</t>
  </si>
  <si>
    <t>4.4. Üzleti beruházások, felújítások</t>
  </si>
  <si>
    <t xml:space="preserve">5. Tárgyi eszközök értékhelyesbítése </t>
  </si>
  <si>
    <t>5.1. Forgalomképtelen tárgyi eszközök értékhelyesbítése</t>
  </si>
  <si>
    <t>5.2. Nemzetgazdasági szempontból kiemelt jelentőségű tárgyi eszközök 
       értékhelyesbítése</t>
  </si>
  <si>
    <t>5.3. Korlátozottan forgalomképes tárgyi eszközök értékhelyesbítése</t>
  </si>
  <si>
    <t>5.4. Üzleti tárgyi eszközök értékhelyesbítése</t>
  </si>
  <si>
    <t>III. Befektetett pénzügyi eszközök</t>
  </si>
  <si>
    <t xml:space="preserve">1. Tartós részesedések </t>
  </si>
  <si>
    <t>1.1. Forgalomképtelen tartós részesedések</t>
  </si>
  <si>
    <t>1.2. Nemzetgazdasági szempontból kiemelt jelentőségű tartós részesedések</t>
  </si>
  <si>
    <t>1.3. Korlátozottan forgalomképes tartós részesedések</t>
  </si>
  <si>
    <t>1.4. Üzleti tartós részesedések</t>
  </si>
  <si>
    <t>2. Tartós hitelviszonyt megtestesítő értékpapírok</t>
  </si>
  <si>
    <t>34.</t>
  </si>
  <si>
    <t>2.1. Forgalomképtelen tartós hitelviszonyt megtestesítő értékpapírok</t>
  </si>
  <si>
    <t>35.</t>
  </si>
  <si>
    <t>2.2. Nemzetgazdasági szempontból kiemelt jelentőségű tartós hitelviszonyt 
       megtestesítő értékpapírok</t>
  </si>
  <si>
    <t>36.</t>
  </si>
  <si>
    <t>2.3. Korlátozottan forgalomképes tartós hitelviszonyt megtestesítő értékpapírok</t>
  </si>
  <si>
    <t>37.</t>
  </si>
  <si>
    <t>2.4. Üzleti tartós hitelviszonyt megtestesítő értékpapírok</t>
  </si>
  <si>
    <t>38.</t>
  </si>
  <si>
    <t>3. Befektetett pénzügyi eszközök értékhelyesbítése</t>
  </si>
  <si>
    <t>39.</t>
  </si>
  <si>
    <t>3.1. Forgalomképtelen befektetett pénzügyi eszközök értékhelyesbítése</t>
  </si>
  <si>
    <t>40.</t>
  </si>
  <si>
    <t>3.2. Nemzetgazdasági szempontból kiemelt jelentőségű befektetett pénzügyi 
       eszközök értékhelyesbítése</t>
  </si>
  <si>
    <t>41.</t>
  </si>
  <si>
    <t>3.3. Korlátozottan forgalomképes befektetett pénzügyi eszközök értékhelyesbítése</t>
  </si>
  <si>
    <t>42.</t>
  </si>
  <si>
    <t>3.4. Üzleti befektetett pénzügyi eszközök értékhelyesbítése</t>
  </si>
  <si>
    <t>43.</t>
  </si>
  <si>
    <t>IV. Koncesszióba, vagyonkezelésbe adott eszközök</t>
  </si>
  <si>
    <t>44.</t>
  </si>
  <si>
    <t xml:space="preserve">A) NEMZETI VAGYONBA TARTOZÓ BEFEKTETETT ESZKÖZÖK </t>
  </si>
  <si>
    <t>45.</t>
  </si>
  <si>
    <t>I. Készletek</t>
  </si>
  <si>
    <t>46.</t>
  </si>
  <si>
    <t>II. Értékpapírok</t>
  </si>
  <si>
    <t>47.</t>
  </si>
  <si>
    <t xml:space="preserve">B) NEMZETI VAGYONBA TARTOZÓ FORGÓESZKÖZÖK </t>
  </si>
  <si>
    <t>48.</t>
  </si>
  <si>
    <t>I. Lekötött bankbetétek</t>
  </si>
  <si>
    <t>49.</t>
  </si>
  <si>
    <t>II. Pénztárak, csekkek, betétkönyvek</t>
  </si>
  <si>
    <t>50.</t>
  </si>
  <si>
    <t>III. Forintszámlák (kincstáron kívüli)</t>
  </si>
  <si>
    <t>51.</t>
  </si>
  <si>
    <t>III. Forintszámlák (kincstárban vezetett)</t>
  </si>
  <si>
    <t>52.</t>
  </si>
  <si>
    <t>IV. Devizaszámlák</t>
  </si>
  <si>
    <t>53.</t>
  </si>
  <si>
    <t>V. Idegen pénzeszközök</t>
  </si>
  <si>
    <t>54.</t>
  </si>
  <si>
    <t xml:space="preserve">C) PÉNZESZKÖZÖK </t>
  </si>
  <si>
    <t>55.</t>
  </si>
  <si>
    <t>I. Költségvetési évben esedékes követelések</t>
  </si>
  <si>
    <t>56.</t>
  </si>
  <si>
    <t>II. Költségvetési évet követően esedékes követelések</t>
  </si>
  <si>
    <t>57.</t>
  </si>
  <si>
    <t>III. Követelés jellegű sajátos elszámolások</t>
  </si>
  <si>
    <t>58.</t>
  </si>
  <si>
    <t xml:space="preserve">D) KÖVETELÉSEK </t>
  </si>
  <si>
    <t>59.</t>
  </si>
  <si>
    <t>I. December havi illetmények, munkabérek elszámolása</t>
  </si>
  <si>
    <t>60.</t>
  </si>
  <si>
    <t>II. Utalványok, bérletek és más hasonló, készpénz-helyettesítő fizetési 
     eszköznek nem minősülő eszközök elszámolásai</t>
  </si>
  <si>
    <t>61.</t>
  </si>
  <si>
    <t xml:space="preserve">E) EGYÉB SAJÁTOS ESZKÖZOLDALI ELSZÁMOLÁSOK </t>
  </si>
  <si>
    <t>62.</t>
  </si>
  <si>
    <t>F) AKTÍV IDŐBELI ELHATÁROLÁSOK</t>
  </si>
  <si>
    <t>63.</t>
  </si>
  <si>
    <t xml:space="preserve">ESZKÖZÖK ÖSSZESEN  </t>
  </si>
  <si>
    <t>64.</t>
  </si>
  <si>
    <t>állományi 
érték</t>
  </si>
  <si>
    <t>I. Nemzeti vagyon induláskori értéke</t>
  </si>
  <si>
    <t>II. Nemzeti vagyon változásai</t>
  </si>
  <si>
    <t>III. Egyéb eszközök induláskori értéke és változásai</t>
  </si>
  <si>
    <t>IV. Felhalmozott eredmény</t>
  </si>
  <si>
    <t>V. Eszközök értékhelyesbítésének forrása</t>
  </si>
  <si>
    <t>VI. Mérleg szerinti eredmény</t>
  </si>
  <si>
    <t xml:space="preserve">G) SAJÁT TŐKE </t>
  </si>
  <si>
    <t>I. Költségvetési évben esedékes kötelezettségek</t>
  </si>
  <si>
    <t>II. Költségvetési évet követően esedékes kötelezettségek</t>
  </si>
  <si>
    <t>III. Kötelezettség jellegű sajátos elszámolások</t>
  </si>
  <si>
    <t xml:space="preserve">H) KÖTELEZETTSÉGEK </t>
  </si>
  <si>
    <t>I)EGYÉB SAJÁTOS FORRÁSOLDALI ELSZÁMOLÁSOK</t>
  </si>
  <si>
    <t>J) PASSZÍV IDŐBELI ELHATÁROLÁSOK</t>
  </si>
  <si>
    <t xml:space="preserve">FORRÁSOK ÖSSZESEN  </t>
  </si>
  <si>
    <t>Mennyiség
(db)</t>
  </si>
  <si>
    <t>Értéke
(E Ft)</t>
  </si>
  <si>
    <t>„0”-ra leírt eszközök</t>
  </si>
  <si>
    <t>Használatban lévő kisértékű immateriális javak</t>
  </si>
  <si>
    <t>Használatban lévő kisértékű tárgyi eszközök</t>
  </si>
  <si>
    <t>Készletek</t>
  </si>
  <si>
    <t xml:space="preserve">01 számlacsoportban nyilvántartott befektetett eszközök </t>
  </si>
  <si>
    <t>Államháztartáson belüli vagyonkezelésbe adott eszközök</t>
  </si>
  <si>
    <t>Bérbe vett befektetett eszközök</t>
  </si>
  <si>
    <t>Letétbe, bizományba, üzemeltetésre átvett befektetett eszközök</t>
  </si>
  <si>
    <t> PPP konstrukcióban használt befektetett eszközök</t>
  </si>
  <si>
    <t xml:space="preserve"> 02 számlacsoportban nyilvántartott készletek </t>
  </si>
  <si>
    <t> Bérbe vett készletek</t>
  </si>
  <si>
    <t> Letétbe bizományba átvett készletek</t>
  </si>
  <si>
    <t> Intervenciós készletek</t>
  </si>
  <si>
    <t>Gyűjtemény, régészeti lelet*</t>
  </si>
  <si>
    <t>Közgyűjtemény</t>
  </si>
  <si>
    <t> Saját gyűjteményben nyilvántartott kulturális javak</t>
  </si>
  <si>
    <t> Régészeti lelet</t>
  </si>
  <si>
    <t> Egyéb érték nélkül nyilvántartott eszközök</t>
  </si>
  <si>
    <t xml:space="preserve">Összesen </t>
  </si>
  <si>
    <t>* Nvt. 1. § (2) bekezdés g) és h) pontja szerinti kulturális javak és régészeti eszközök</t>
  </si>
  <si>
    <t>Gazdálkodó szervezet megnevezése</t>
  </si>
  <si>
    <t>Részesedés mértéke (%-ban)</t>
  </si>
  <si>
    <t>Részesedés összege (Ft-ban)</t>
  </si>
  <si>
    <t>Működésből származó kötelezettségek összege XII. 31-én
 (Ft-ban)</t>
  </si>
  <si>
    <t>Martongazda Városfejlesztési és Üzemeltetési Nonprofit Kft</t>
  </si>
  <si>
    <t>MartonSport Nonprofit Kft</t>
  </si>
  <si>
    <t>Fejér Megyei Önk.Temetekzési Kft</t>
  </si>
  <si>
    <t>Közép-Duna Vidéke Hulladékgazd. Zrt.</t>
  </si>
  <si>
    <t>Velencei-tavi Kistérségi Járóbeteg Szakellátó Kft</t>
  </si>
  <si>
    <t>Fejérvíz Zrt</t>
  </si>
  <si>
    <t xml:space="preserve">       ÖSSZESEN:</t>
  </si>
  <si>
    <t>Brunszvik-Beethoven Közösségi Ház És Könyvtár 2019. évi kiadásai</t>
  </si>
  <si>
    <t>Helyi közlekedés 2018.évi támogatása</t>
  </si>
  <si>
    <t>Infrastruktura fejlesztésre pe.átvétel</t>
  </si>
  <si>
    <t xml:space="preserve">Ingatlan értékesítés </t>
  </si>
  <si>
    <t>045120-Útépítés (saját forrás)</t>
  </si>
  <si>
    <t>066020- Város- és községgazdálkodás (saját forrás)</t>
  </si>
  <si>
    <t>K337 - Egyéb szolgáltatások</t>
  </si>
  <si>
    <t>Deák Ferenc utca felújításához kiviteli terv</t>
  </si>
  <si>
    <t>Lenovo Ideapad laptop beszerzése</t>
  </si>
  <si>
    <t>Egészségház zöldfelület rendezése</t>
  </si>
  <si>
    <t>Kerítés építése</t>
  </si>
  <si>
    <t>Deák F. utca és Sz.László út között járda építése</t>
  </si>
  <si>
    <t>Védőnői eszközbeszerzés</t>
  </si>
  <si>
    <t>Rendőrség részére laptop beszerzése</t>
  </si>
  <si>
    <t>Vadkamera beszerzése mezőőri szolgálatnak</t>
  </si>
  <si>
    <t>B814</t>
  </si>
  <si>
    <t xml:space="preserve">Államháztartáson belüli megelőlegezések </t>
  </si>
  <si>
    <t xml:space="preserve">Áht-n belüli megelőlegezés </t>
  </si>
  <si>
    <t xml:space="preserve">ÁHT-n belüli megelőlegezés </t>
  </si>
  <si>
    <t>Működési bevételek összesen</t>
  </si>
  <si>
    <t>Martonsport Kft támogatás</t>
  </si>
  <si>
    <t>Martonvásári Színjátszók Közössége</t>
  </si>
  <si>
    <t>Martonvásárért Alapítvány</t>
  </si>
  <si>
    <t>Bicske Város Önkormányzata</t>
  </si>
  <si>
    <t xml:space="preserve">Pénzkészlet 2019. január 1-jén                            </t>
  </si>
  <si>
    <t>Záró pénzkészlet 2019. december 31-én ebből:</t>
  </si>
  <si>
    <r>
      <t>Módosított maradvány (</t>
    </r>
    <r>
      <rPr>
        <b/>
        <i/>
        <sz val="10"/>
        <rFont val="Times New Roman"/>
        <family val="1"/>
        <charset val="238"/>
      </rPr>
      <t>G=E+F)</t>
    </r>
  </si>
  <si>
    <t>2019. évi állományi értékek</t>
  </si>
  <si>
    <t>Összesen 2019. év</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</si>
</sst>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0__"/>
    <numFmt numFmtId="165" formatCode="#,###"/>
    <numFmt numFmtId="166" formatCode="#,##0\ ;\-#,##0"/>
    <numFmt numFmtId="167" formatCode="_-* #,##0\ _F_t_-;\-* #,##0\ _F_t_-;_-* &quot;-&quot;??\ _F_t_-;_-@_-"/>
    <numFmt numFmtId="168" formatCode="00"/>
    <numFmt numFmtId="169" formatCode="#,###__;\-#,###__"/>
    <numFmt numFmtId="170" formatCode="#,###\ _F_t;\-#,###\ _F_t"/>
    <numFmt numFmtId="171" formatCode="0.000%"/>
  </numFmts>
  <fonts count="101" x14ac:knownFonts="1">
    <font>
      <sz val="11"/>
      <color theme="1"/>
      <name val="Calibri"/>
      <family val="2"/>
      <charset val="238"/>
      <scheme val="minor"/>
    </font>
    <font>
      <sz val="10"/>
      <name val="Arial CE"/>
      <charset val="238"/>
    </font>
    <font>
      <b/>
      <sz val="10"/>
      <color indexed="8"/>
      <name val="Times New Roman"/>
      <family val="1"/>
      <charset val="238"/>
    </font>
    <font>
      <b/>
      <sz val="10"/>
      <name val="Times New Roman"/>
      <family val="1"/>
      <charset val="238"/>
    </font>
    <font>
      <sz val="10"/>
      <color indexed="8"/>
      <name val="Times New Roman"/>
      <family val="1"/>
      <charset val="238"/>
    </font>
    <font>
      <sz val="10"/>
      <name val="Times New Roman"/>
      <family val="1"/>
      <charset val="238"/>
    </font>
    <font>
      <i/>
      <sz val="10"/>
      <color indexed="8"/>
      <name val="Times New Roman"/>
      <family val="1"/>
      <charset val="238"/>
    </font>
    <font>
      <i/>
      <sz val="10"/>
      <name val="Times New Roman"/>
      <family val="1"/>
      <charset val="238"/>
    </font>
    <font>
      <b/>
      <i/>
      <sz val="10"/>
      <name val="Times New Roman"/>
      <family val="1"/>
      <charset val="238"/>
    </font>
    <font>
      <sz val="12"/>
      <name val="Times New Roman CE"/>
      <charset val="238"/>
    </font>
    <font>
      <sz val="8"/>
      <name val="Times New Roman CE"/>
      <charset val="238"/>
    </font>
    <font>
      <b/>
      <sz val="12"/>
      <name val="Times New Roman CE"/>
      <charset val="238"/>
    </font>
    <font>
      <b/>
      <i/>
      <sz val="9"/>
      <name val="Times New Roman CE"/>
      <charset val="238"/>
    </font>
    <font>
      <b/>
      <i/>
      <sz val="10"/>
      <name val="Times New Roman CE"/>
      <charset val="238"/>
    </font>
    <font>
      <b/>
      <sz val="9"/>
      <name val="Times New Roman CE"/>
      <charset val="238"/>
    </font>
    <font>
      <b/>
      <sz val="8"/>
      <name val="Times New Roman CE"/>
      <charset val="238"/>
    </font>
    <font>
      <sz val="10"/>
      <name val="Times New Roman CE"/>
      <charset val="238"/>
    </font>
    <font>
      <b/>
      <sz val="10"/>
      <name val="Times New Roman CE"/>
      <charset val="238"/>
    </font>
    <font>
      <i/>
      <sz val="10"/>
      <name val="Times New Roman CE"/>
      <charset val="238"/>
    </font>
    <font>
      <b/>
      <sz val="12"/>
      <name val="Times New Roman"/>
      <family val="1"/>
      <charset val="238"/>
    </font>
    <font>
      <b/>
      <i/>
      <sz val="10"/>
      <name val="Times New Roman CE"/>
      <family val="1"/>
      <charset val="238"/>
    </font>
    <font>
      <b/>
      <sz val="9"/>
      <name val="Times New Roman CE"/>
      <family val="1"/>
      <charset val="238"/>
    </font>
    <font>
      <b/>
      <sz val="8"/>
      <name val="Times New Roman CE"/>
      <family val="1"/>
      <charset val="238"/>
    </font>
    <font>
      <b/>
      <sz val="11"/>
      <name val="Times New Roman CE"/>
      <family val="1"/>
      <charset val="238"/>
    </font>
    <font>
      <sz val="8"/>
      <name val="Times New Roman CE"/>
      <family val="1"/>
      <charset val="238"/>
    </font>
    <font>
      <sz val="10"/>
      <name val="Times New Roman CE"/>
      <family val="1"/>
      <charset val="238"/>
    </font>
    <font>
      <i/>
      <sz val="8"/>
      <name val="Times New Roman CE"/>
      <charset val="238"/>
    </font>
    <font>
      <sz val="10"/>
      <color indexed="10"/>
      <name val="Times New Roman CE"/>
      <charset val="238"/>
    </font>
    <font>
      <b/>
      <sz val="11"/>
      <color theme="1"/>
      <name val="Calibri"/>
      <family val="2"/>
      <charset val="238"/>
      <scheme val="minor"/>
    </font>
    <font>
      <b/>
      <sz val="10"/>
      <color theme="1"/>
      <name val="Times New Roman"/>
      <family val="1"/>
      <charset val="238"/>
    </font>
    <font>
      <sz val="10"/>
      <color theme="1"/>
      <name val="Times New Roman"/>
      <family val="1"/>
      <charset val="238"/>
    </font>
    <font>
      <i/>
      <sz val="10"/>
      <color theme="1"/>
      <name val="Times New Roman"/>
      <family val="1"/>
      <charset val="238"/>
    </font>
    <font>
      <b/>
      <sz val="12"/>
      <color theme="1"/>
      <name val="Times New Roman"/>
      <family val="1"/>
      <charset val="238"/>
    </font>
    <font>
      <sz val="11"/>
      <color rgb="FF000000"/>
      <name val="Calibri"/>
      <family val="2"/>
      <charset val="238"/>
    </font>
    <font>
      <b/>
      <sz val="10"/>
      <color rgb="FF000000"/>
      <name val="Times New Roman"/>
      <family val="1"/>
      <charset val="238"/>
    </font>
    <font>
      <b/>
      <sz val="11"/>
      <color rgb="FF000000"/>
      <name val="Calibri"/>
      <family val="2"/>
      <charset val="238"/>
    </font>
    <font>
      <sz val="10"/>
      <color rgb="FF000000"/>
      <name val="Times New Roman"/>
      <family val="1"/>
      <charset val="238"/>
    </font>
    <font>
      <i/>
      <sz val="10"/>
      <color rgb="FF000000"/>
      <name val="Times New Roman"/>
      <family val="1"/>
      <charset val="238"/>
    </font>
    <font>
      <b/>
      <sz val="12"/>
      <color rgb="FF000000"/>
      <name val="Times new roman ce"/>
    </font>
    <font>
      <b/>
      <i/>
      <sz val="10"/>
      <color rgb="FF000000"/>
      <name val="Times new roman ce"/>
    </font>
    <font>
      <sz val="11"/>
      <color theme="1"/>
      <name val="Calibri"/>
      <family val="2"/>
      <charset val="238"/>
      <scheme val="minor"/>
    </font>
    <font>
      <sz val="11"/>
      <color indexed="8"/>
      <name val="Calibri"/>
      <family val="2"/>
      <charset val="238"/>
    </font>
    <font>
      <sz val="11"/>
      <color indexed="9"/>
      <name val="Calibri"/>
      <family val="2"/>
      <charset val="238"/>
    </font>
    <font>
      <sz val="11"/>
      <color indexed="62"/>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theme="1"/>
      <name val="Calibri"/>
      <family val="2"/>
      <scheme val="minor"/>
    </font>
    <font>
      <sz val="10"/>
      <name val="Arial"/>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8"/>
      <name val="Times New Roman"/>
      <family val="1"/>
      <charset val="238"/>
    </font>
    <font>
      <i/>
      <sz val="8"/>
      <name val="Times New Roman"/>
      <family val="1"/>
      <charset val="238"/>
    </font>
    <font>
      <sz val="9"/>
      <color indexed="81"/>
      <name val="Segoe UI"/>
      <family val="2"/>
      <charset val="238"/>
    </font>
    <font>
      <b/>
      <sz val="9"/>
      <color indexed="81"/>
      <name val="Segoe UI"/>
      <family val="2"/>
      <charset val="238"/>
    </font>
    <font>
      <sz val="11"/>
      <color theme="1"/>
      <name val="Times New Roman"/>
      <family val="1"/>
      <charset val="238"/>
    </font>
    <font>
      <b/>
      <i/>
      <sz val="10"/>
      <color theme="1"/>
      <name val="Times New Roman"/>
      <family val="1"/>
      <charset val="238"/>
    </font>
    <font>
      <sz val="11"/>
      <color rgb="FF000000"/>
      <name val="Times New Roman"/>
      <family val="1"/>
      <charset val="238"/>
    </font>
    <font>
      <b/>
      <sz val="11"/>
      <color rgb="FF000000"/>
      <name val="Times New Roman"/>
      <family val="1"/>
      <charset val="238"/>
    </font>
    <font>
      <b/>
      <sz val="11"/>
      <color theme="1"/>
      <name val="Times New Roman"/>
      <family val="1"/>
      <charset val="238"/>
    </font>
    <font>
      <sz val="11"/>
      <name val="Times New Roman"/>
      <family val="1"/>
      <charset val="238"/>
    </font>
    <font>
      <sz val="10"/>
      <color rgb="FFFF0000"/>
      <name val="Times New Roman"/>
      <family val="1"/>
      <charset val="238"/>
    </font>
    <font>
      <b/>
      <sz val="11"/>
      <name val="Times New Roman"/>
      <family val="1"/>
      <charset val="238"/>
    </font>
    <font>
      <i/>
      <sz val="11"/>
      <name val="Times New Roman"/>
      <family val="1"/>
      <charset val="238"/>
    </font>
    <font>
      <b/>
      <sz val="11"/>
      <color indexed="8"/>
      <name val="Times New Roman"/>
      <family val="1"/>
      <charset val="238"/>
    </font>
    <font>
      <b/>
      <sz val="9"/>
      <name val="Times New Roman"/>
      <family val="1"/>
      <charset val="238"/>
    </font>
    <font>
      <b/>
      <i/>
      <sz val="9"/>
      <name val="Times New Roman"/>
      <family val="1"/>
      <charset val="238"/>
    </font>
    <font>
      <b/>
      <i/>
      <sz val="12"/>
      <color theme="1"/>
      <name val="Times New Roman"/>
      <family val="1"/>
      <charset val="238"/>
    </font>
    <font>
      <b/>
      <i/>
      <sz val="11"/>
      <color theme="1"/>
      <name val="Times New Roman"/>
      <family val="1"/>
      <charset val="238"/>
    </font>
    <font>
      <b/>
      <sz val="11"/>
      <name val="Times New Roman CE"/>
      <charset val="238"/>
    </font>
    <font>
      <i/>
      <sz val="11"/>
      <name val="Times New Roman CE"/>
      <family val="1"/>
      <charset val="238"/>
    </font>
    <font>
      <b/>
      <sz val="10"/>
      <name val="Times New Roman CE"/>
      <family val="1"/>
      <charset val="238"/>
    </font>
    <font>
      <sz val="8"/>
      <name val="Times New Roman"/>
      <family val="1"/>
      <charset val="238"/>
    </font>
    <font>
      <b/>
      <sz val="10"/>
      <color rgb="FFFF0000"/>
      <name val="Times New Roman"/>
      <family val="1"/>
      <charset val="238"/>
    </font>
    <font>
      <b/>
      <sz val="8"/>
      <color indexed="81"/>
      <name val="Tahoma"/>
      <family val="2"/>
      <charset val="238"/>
    </font>
    <font>
      <sz val="8"/>
      <color indexed="81"/>
      <name val="Tahoma"/>
      <family val="2"/>
      <charset val="238"/>
    </font>
    <font>
      <sz val="12"/>
      <name val="Times New Roman"/>
      <family val="1"/>
      <charset val="238"/>
    </font>
    <font>
      <sz val="12"/>
      <color indexed="10"/>
      <name val="Times New Roman"/>
      <family val="1"/>
      <charset val="238"/>
    </font>
    <font>
      <b/>
      <i/>
      <sz val="9"/>
      <name val="Times New Roman CE"/>
      <family val="1"/>
      <charset val="238"/>
    </font>
    <font>
      <b/>
      <i/>
      <sz val="8"/>
      <name val="Times New Roman"/>
      <family val="1"/>
      <charset val="238"/>
    </font>
    <font>
      <b/>
      <sz val="8"/>
      <name val="Times New Roman"/>
      <family val="1"/>
      <charset val="238"/>
    </font>
    <font>
      <b/>
      <sz val="8"/>
      <name val="Times New Roman"/>
      <family val="1"/>
    </font>
    <font>
      <i/>
      <sz val="9"/>
      <name val="Times New Roman"/>
      <family val="1"/>
      <charset val="238"/>
    </font>
    <font>
      <b/>
      <i/>
      <sz val="4"/>
      <color indexed="8"/>
      <name val="Times New Roman"/>
      <family val="1"/>
      <charset val="238"/>
    </font>
    <font>
      <b/>
      <sz val="12"/>
      <color indexed="8"/>
      <name val="Times New Roman"/>
      <family val="1"/>
      <charset val="238"/>
    </font>
    <font>
      <sz val="12"/>
      <color indexed="8"/>
      <name val="Times New Roman"/>
      <family val="1"/>
      <charset val="238"/>
    </font>
    <font>
      <sz val="11"/>
      <color rgb="FFFF0000"/>
      <name val="Times New Roman"/>
      <family val="1"/>
      <charset val="238"/>
    </font>
    <font>
      <sz val="14"/>
      <name val="Times New Roman"/>
      <family val="1"/>
      <charset val="238"/>
    </font>
  </fonts>
  <fills count="31">
    <fill>
      <patternFill patternType="none"/>
    </fill>
    <fill>
      <patternFill patternType="gray125"/>
    </fill>
    <fill>
      <patternFill patternType="solid">
        <fgColor indexed="9"/>
        <bgColor indexed="64"/>
      </patternFill>
    </fill>
    <fill>
      <patternFill patternType="lightHorizontal"/>
    </fill>
    <fill>
      <patternFill patternType="solid">
        <fgColor rgb="FFFFFFFF"/>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9"/>
      </patternFill>
    </fill>
    <fill>
      <patternFill patternType="solid">
        <fgColor indexed="45"/>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
      <patternFill patternType="gray125">
        <bgColor indexed="47"/>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thin">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s>
  <cellStyleXfs count="105">
    <xf numFmtId="0" fontId="0" fillId="0" borderId="0"/>
    <xf numFmtId="0" fontId="1" fillId="0" borderId="0"/>
    <xf numFmtId="0" fontId="9" fillId="0" borderId="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0"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2" fillId="10"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3" fillId="10" borderId="62" applyNumberFormat="0" applyAlignment="0" applyProtection="0"/>
    <xf numFmtId="0" fontId="44" fillId="0" borderId="0" applyNumberFormat="0" applyFill="0" applyBorder="0" applyAlignment="0" applyProtection="0"/>
    <xf numFmtId="0" fontId="45" fillId="0" borderId="63" applyNumberFormat="0" applyFill="0" applyAlignment="0" applyProtection="0"/>
    <xf numFmtId="0" fontId="46" fillId="0" borderId="64" applyNumberFormat="0" applyFill="0" applyAlignment="0" applyProtection="0"/>
    <xf numFmtId="0" fontId="47" fillId="0" borderId="65" applyNumberFormat="0" applyFill="0" applyAlignment="0" applyProtection="0"/>
    <xf numFmtId="0" fontId="47" fillId="0" borderId="0" applyNumberFormat="0" applyFill="0" applyBorder="0" applyAlignment="0" applyProtection="0"/>
    <xf numFmtId="0" fontId="48" fillId="13" borderId="66" applyNumberFormat="0" applyAlignment="0" applyProtection="0"/>
    <xf numFmtId="0" fontId="49" fillId="0" borderId="0" applyNumberFormat="0" applyFill="0" applyBorder="0" applyAlignment="0" applyProtection="0"/>
    <xf numFmtId="0" fontId="50" fillId="0" borderId="67" applyNumberFormat="0" applyFill="0" applyAlignment="0" applyProtection="0"/>
    <xf numFmtId="0" fontId="16" fillId="7" borderId="68" applyNumberFormat="0" applyFont="0" applyAlignment="0" applyProtection="0"/>
    <xf numFmtId="0" fontId="42" fillId="12"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2" borderId="0" applyNumberFormat="0" applyBorder="0" applyAlignment="0" applyProtection="0"/>
    <xf numFmtId="0" fontId="42" fillId="17" borderId="0" applyNumberFormat="0" applyBorder="0" applyAlignment="0" applyProtection="0"/>
    <xf numFmtId="0" fontId="51" fillId="18" borderId="0" applyNumberFormat="0" applyBorder="0" applyAlignment="0" applyProtection="0"/>
    <xf numFmtId="0" fontId="52" fillId="19" borderId="69" applyNumberFormat="0" applyAlignment="0" applyProtection="0"/>
    <xf numFmtId="0" fontId="53" fillId="0" borderId="0" applyNumberFormat="0" applyFill="0" applyBorder="0" applyAlignment="0" applyProtection="0"/>
    <xf numFmtId="0" fontId="54" fillId="0" borderId="0"/>
    <xf numFmtId="0" fontId="41" fillId="0" borderId="0"/>
    <xf numFmtId="0" fontId="55" fillId="0" borderId="0"/>
    <xf numFmtId="0" fontId="16" fillId="0" borderId="0"/>
    <xf numFmtId="0" fontId="55" fillId="0" borderId="0"/>
    <xf numFmtId="0" fontId="40" fillId="0" borderId="0"/>
    <xf numFmtId="0" fontId="40" fillId="0" borderId="0"/>
    <xf numFmtId="0" fontId="40" fillId="0" borderId="0"/>
    <xf numFmtId="0" fontId="1" fillId="0" borderId="0"/>
    <xf numFmtId="0" fontId="55" fillId="0" borderId="0"/>
    <xf numFmtId="0" fontId="56" fillId="0" borderId="70" applyNumberFormat="0" applyFill="0" applyAlignment="0" applyProtection="0"/>
    <xf numFmtId="0" fontId="57" fillId="20" borderId="0" applyNumberFormat="0" applyBorder="0" applyAlignment="0" applyProtection="0"/>
    <xf numFmtId="0" fontId="58" fillId="10" borderId="0" applyNumberFormat="0" applyBorder="0" applyAlignment="0" applyProtection="0"/>
    <xf numFmtId="0" fontId="59" fillId="19" borderId="62" applyNumberFormat="0" applyAlignment="0" applyProtection="0"/>
    <xf numFmtId="9" fontId="55" fillId="0" borderId="0" applyFont="0" applyFill="0" applyBorder="0" applyAlignment="0" applyProtection="0"/>
    <xf numFmtId="43" fontId="55" fillId="0" borderId="0" applyFont="0" applyFill="0" applyBorder="0" applyAlignment="0" applyProtection="0"/>
    <xf numFmtId="0" fontId="41" fillId="21" borderId="0" applyNumberFormat="0" applyBorder="0" applyAlignment="0" applyProtection="0"/>
    <xf numFmtId="0" fontId="41" fillId="20"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8"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23" borderId="0" applyNumberFormat="0" applyBorder="0" applyAlignment="0" applyProtection="0"/>
    <xf numFmtId="0" fontId="41" fillId="22" borderId="0" applyNumberFormat="0" applyBorder="0" applyAlignment="0" applyProtection="0"/>
    <xf numFmtId="0" fontId="41" fillId="11"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2" fillId="6"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12"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26" borderId="0" applyNumberFormat="0" applyBorder="0" applyAlignment="0" applyProtection="0"/>
    <xf numFmtId="0" fontId="42" fillId="12" borderId="0" applyNumberFormat="0" applyBorder="0" applyAlignment="0" applyProtection="0"/>
    <xf numFmtId="0" fontId="42" fillId="17" borderId="0" applyNumberFormat="0" applyBorder="0" applyAlignment="0" applyProtection="0"/>
    <xf numFmtId="0" fontId="57" fillId="20" borderId="0" applyNumberFormat="0" applyBorder="0" applyAlignment="0" applyProtection="0"/>
    <xf numFmtId="0" fontId="59" fillId="9" borderId="62" applyNumberFormat="0" applyAlignment="0" applyProtection="0"/>
    <xf numFmtId="0" fontId="48" fillId="13" borderId="66" applyNumberFormat="0" applyAlignment="0" applyProtection="0"/>
    <xf numFmtId="0" fontId="53" fillId="0" borderId="0" applyNumberFormat="0" applyFill="0" applyBorder="0" applyAlignment="0" applyProtection="0"/>
    <xf numFmtId="0" fontId="51" fillId="18" borderId="0" applyNumberFormat="0" applyBorder="0" applyAlignment="0" applyProtection="0"/>
    <xf numFmtId="0" fontId="60" fillId="0" borderId="72" applyNumberFormat="0" applyFill="0" applyAlignment="0" applyProtection="0"/>
    <xf numFmtId="0" fontId="61" fillId="0" borderId="64" applyNumberFormat="0" applyFill="0" applyAlignment="0" applyProtection="0"/>
    <xf numFmtId="0" fontId="62" fillId="0" borderId="73" applyNumberFormat="0" applyFill="0" applyAlignment="0" applyProtection="0"/>
    <xf numFmtId="0" fontId="62" fillId="0" borderId="0" applyNumberFormat="0" applyFill="0" applyBorder="0" applyAlignment="0" applyProtection="0"/>
    <xf numFmtId="0" fontId="43" fillId="5" borderId="62" applyNumberFormat="0" applyAlignment="0" applyProtection="0"/>
    <xf numFmtId="0" fontId="50" fillId="0" borderId="67" applyNumberFormat="0" applyFill="0" applyAlignment="0" applyProtection="0"/>
    <xf numFmtId="0" fontId="58" fillId="10" borderId="0" applyNumberFormat="0" applyBorder="0" applyAlignment="0" applyProtection="0"/>
    <xf numFmtId="0" fontId="55" fillId="7" borderId="68" applyNumberFormat="0" applyFont="0" applyAlignment="0" applyProtection="0"/>
    <xf numFmtId="0" fontId="52" fillId="9" borderId="69" applyNumberFormat="0" applyAlignment="0" applyProtection="0"/>
    <xf numFmtId="0" fontId="63" fillId="0" borderId="0" applyNumberFormat="0" applyFill="0" applyBorder="0" applyAlignment="0" applyProtection="0"/>
    <xf numFmtId="0" fontId="56" fillId="0" borderId="74" applyNumberFormat="0" applyFill="0" applyAlignment="0" applyProtection="0"/>
    <xf numFmtId="0" fontId="49" fillId="0" borderId="0" applyNumberForma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43" fontId="55" fillId="0" borderId="0" applyFont="0" applyFill="0" applyBorder="0" applyAlignment="0" applyProtection="0"/>
    <xf numFmtId="43" fontId="40" fillId="0" borderId="0" applyFont="0" applyFill="0" applyBorder="0" applyAlignment="0" applyProtection="0"/>
    <xf numFmtId="0" fontId="89" fillId="0" borderId="0"/>
    <xf numFmtId="0" fontId="16" fillId="0" borderId="0"/>
    <xf numFmtId="9" fontId="16" fillId="0" borderId="0" applyFont="0" applyFill="0" applyBorder="0" applyAlignment="0" applyProtection="0"/>
    <xf numFmtId="43" fontId="16" fillId="0" borderId="0" applyFont="0" applyFill="0" applyBorder="0" applyAlignment="0" applyProtection="0"/>
  </cellStyleXfs>
  <cellXfs count="1733">
    <xf numFmtId="0" fontId="0" fillId="0" borderId="0" xfId="0"/>
    <xf numFmtId="0" fontId="0" fillId="0" borderId="0" xfId="0" applyBorder="1"/>
    <xf numFmtId="0" fontId="28" fillId="0" borderId="0" xfId="0" applyFont="1" applyBorder="1" applyAlignment="1">
      <alignment horizontal="center" vertical="center" wrapText="1"/>
    </xf>
    <xf numFmtId="0" fontId="3" fillId="0" borderId="1" xfId="1" applyFont="1" applyBorder="1" applyAlignment="1">
      <alignment horizontal="center" vertical="center" wrapText="1"/>
    </xf>
    <xf numFmtId="0" fontId="4" fillId="0" borderId="1" xfId="1" applyFont="1" applyFill="1" applyBorder="1" applyAlignment="1">
      <alignment horizontal="right" vertical="center"/>
    </xf>
    <xf numFmtId="0" fontId="2" fillId="0" borderId="1" xfId="1" applyFont="1" applyFill="1" applyBorder="1" applyAlignment="1">
      <alignment horizontal="right" vertical="center"/>
    </xf>
    <xf numFmtId="0" fontId="2" fillId="0" borderId="2" xfId="1" applyFont="1" applyFill="1" applyBorder="1" applyAlignment="1">
      <alignment horizontal="right" vertical="center"/>
    </xf>
    <xf numFmtId="0" fontId="2" fillId="0" borderId="3" xfId="1" applyFont="1" applyFill="1" applyBorder="1" applyAlignment="1">
      <alignment horizontal="right" vertical="center"/>
    </xf>
    <xf numFmtId="0" fontId="4" fillId="0" borderId="4" xfId="1" applyFont="1" applyFill="1" applyBorder="1" applyAlignment="1">
      <alignment horizontal="left" vertical="center" wrapText="1"/>
    </xf>
    <xf numFmtId="0" fontId="2" fillId="0" borderId="5" xfId="1" applyFont="1" applyFill="1" applyBorder="1" applyAlignment="1">
      <alignment horizontal="right" vertical="center"/>
    </xf>
    <xf numFmtId="0" fontId="4" fillId="0" borderId="3" xfId="1" applyFont="1" applyFill="1" applyBorder="1" applyAlignment="1">
      <alignment horizontal="right" vertical="center"/>
    </xf>
    <xf numFmtId="164" fontId="4" fillId="0" borderId="6" xfId="1" applyNumberFormat="1" applyFont="1" applyFill="1" applyBorder="1" applyAlignment="1">
      <alignment horizontal="left" vertical="center" wrapText="1"/>
    </xf>
    <xf numFmtId="0" fontId="4" fillId="0" borderId="5" xfId="1" applyFont="1" applyFill="1" applyBorder="1" applyAlignment="1">
      <alignment horizontal="right" vertical="center"/>
    </xf>
    <xf numFmtId="0" fontId="5" fillId="0" borderId="1" xfId="0" applyFont="1" applyFill="1" applyBorder="1" applyAlignment="1">
      <alignment vertical="center" wrapText="1"/>
    </xf>
    <xf numFmtId="0" fontId="2" fillId="0" borderId="7" xfId="1" applyFont="1" applyFill="1" applyBorder="1" applyAlignment="1">
      <alignment horizontal="right" vertical="center"/>
    </xf>
    <xf numFmtId="0" fontId="2" fillId="0" borderId="4" xfId="1" applyFont="1" applyFill="1" applyBorder="1" applyAlignment="1">
      <alignment horizontal="left" vertical="center" wrapText="1"/>
    </xf>
    <xf numFmtId="0" fontId="2" fillId="0" borderId="5" xfId="1" applyFont="1" applyFill="1" applyBorder="1" applyAlignment="1">
      <alignment horizontal="right" vertical="center" wrapText="1"/>
    </xf>
    <xf numFmtId="0" fontId="29" fillId="0" borderId="0" xfId="0" applyFont="1" applyBorder="1" applyAlignment="1">
      <alignment horizontal="center" vertical="center" wrapText="1"/>
    </xf>
    <xf numFmtId="0" fontId="30" fillId="0" borderId="0" xfId="0" applyFont="1" applyBorder="1"/>
    <xf numFmtId="0" fontId="30" fillId="0" borderId="1" xfId="0" applyFont="1" applyBorder="1"/>
    <xf numFmtId="0" fontId="30" fillId="0" borderId="6" xfId="0" applyFont="1" applyBorder="1" applyAlignment="1">
      <alignment horizontal="left"/>
    </xf>
    <xf numFmtId="0" fontId="30" fillId="0" borderId="0" xfId="0" applyFont="1" applyBorder="1" applyAlignment="1">
      <alignment horizontal="right"/>
    </xf>
    <xf numFmtId="0" fontId="30" fillId="0" borderId="0" xfId="0" applyFont="1" applyBorder="1" applyAlignment="1">
      <alignment horizontal="left"/>
    </xf>
    <xf numFmtId="3" fontId="5" fillId="0" borderId="1" xfId="1" applyNumberFormat="1" applyFont="1" applyBorder="1"/>
    <xf numFmtId="3" fontId="30" fillId="0" borderId="1" xfId="0" applyNumberFormat="1" applyFont="1" applyBorder="1"/>
    <xf numFmtId="3" fontId="30" fillId="0" borderId="4" xfId="0" applyNumberFormat="1" applyFont="1" applyBorder="1"/>
    <xf numFmtId="3" fontId="30" fillId="0" borderId="8" xfId="0" applyNumberFormat="1" applyFont="1" applyBorder="1"/>
    <xf numFmtId="3" fontId="30" fillId="0" borderId="5" xfId="0" applyNumberFormat="1" applyFont="1" applyBorder="1"/>
    <xf numFmtId="49" fontId="30" fillId="0" borderId="0" xfId="0" applyNumberFormat="1" applyFont="1" applyBorder="1" applyAlignment="1">
      <alignment horizontal="center" vertical="center" wrapText="1"/>
    </xf>
    <xf numFmtId="0" fontId="6" fillId="0" borderId="3" xfId="1" applyFont="1" applyFill="1" applyBorder="1" applyAlignment="1">
      <alignment horizontal="right" vertical="center"/>
    </xf>
    <xf numFmtId="164" fontId="6" fillId="0" borderId="8" xfId="1" applyNumberFormat="1" applyFont="1" applyFill="1" applyBorder="1" applyAlignment="1">
      <alignment horizontal="left" vertical="center" wrapText="1"/>
    </xf>
    <xf numFmtId="0" fontId="6" fillId="0" borderId="10" xfId="1" applyFont="1" applyFill="1" applyBorder="1" applyAlignment="1">
      <alignment horizontal="right" vertical="center"/>
    </xf>
    <xf numFmtId="0" fontId="7" fillId="0" borderId="8" xfId="1" applyFont="1" applyFill="1" applyBorder="1" applyAlignment="1">
      <alignment horizontal="left" vertical="center" wrapText="1"/>
    </xf>
    <xf numFmtId="0" fontId="6" fillId="0" borderId="1" xfId="1" applyFont="1" applyFill="1" applyBorder="1" applyAlignment="1">
      <alignment horizontal="right" vertical="center"/>
    </xf>
    <xf numFmtId="0" fontId="30" fillId="0" borderId="0" xfId="0" applyFont="1" applyBorder="1" applyAlignment="1">
      <alignment vertical="center"/>
    </xf>
    <xf numFmtId="0" fontId="31" fillId="0" borderId="3" xfId="0" applyFont="1" applyBorder="1" applyAlignment="1">
      <alignment horizontal="left"/>
    </xf>
    <xf numFmtId="0" fontId="31" fillId="0" borderId="0" xfId="0" applyFont="1" applyBorder="1"/>
    <xf numFmtId="0" fontId="6" fillId="0" borderId="3" xfId="1" applyFont="1" applyFill="1" applyBorder="1" applyAlignment="1">
      <alignment horizontal="right" vertical="center" wrapText="1"/>
    </xf>
    <xf numFmtId="0" fontId="6" fillId="0" borderId="8" xfId="1" applyFont="1" applyFill="1" applyBorder="1" applyAlignment="1">
      <alignment horizontal="left" vertical="center" wrapText="1"/>
    </xf>
    <xf numFmtId="0" fontId="29" fillId="0" borderId="0" xfId="0" applyFont="1" applyBorder="1"/>
    <xf numFmtId="0" fontId="29" fillId="0" borderId="1" xfId="0" applyFont="1" applyBorder="1"/>
    <xf numFmtId="0" fontId="28" fillId="0" borderId="0" xfId="0" applyFont="1" applyBorder="1"/>
    <xf numFmtId="0" fontId="2" fillId="0" borderId="10" xfId="1" applyFont="1" applyFill="1" applyBorder="1" applyAlignment="1">
      <alignment horizontal="right" vertical="center"/>
    </xf>
    <xf numFmtId="0" fontId="2" fillId="0" borderId="11" xfId="1" applyFont="1" applyFill="1" applyBorder="1" applyAlignment="1">
      <alignment horizontal="left" vertical="center" wrapText="1"/>
    </xf>
    <xf numFmtId="0" fontId="2" fillId="0" borderId="12" xfId="1" applyFont="1" applyFill="1" applyBorder="1" applyAlignment="1">
      <alignment horizontal="right" vertical="center" wrapText="1"/>
    </xf>
    <xf numFmtId="3" fontId="31" fillId="0" borderId="1" xfId="0" applyNumberFormat="1" applyFont="1" applyBorder="1"/>
    <xf numFmtId="3" fontId="29" fillId="0" borderId="7" xfId="0" applyNumberFormat="1" applyFont="1" applyBorder="1"/>
    <xf numFmtId="3" fontId="29" fillId="0" borderId="5" xfId="0" applyNumberFormat="1" applyFont="1" applyBorder="1"/>
    <xf numFmtId="3" fontId="29" fillId="0" borderId="2" xfId="0" applyNumberFormat="1" applyFont="1" applyBorder="1"/>
    <xf numFmtId="3" fontId="29" fillId="0" borderId="1" xfId="0" applyNumberFormat="1" applyFont="1" applyBorder="1"/>
    <xf numFmtId="3" fontId="4"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3" fontId="30" fillId="0" borderId="0" xfId="0" applyNumberFormat="1" applyFont="1" applyBorder="1"/>
    <xf numFmtId="3" fontId="29" fillId="0" borderId="13" xfId="0" applyNumberFormat="1" applyFont="1" applyBorder="1"/>
    <xf numFmtId="0" fontId="3" fillId="0" borderId="3" xfId="0" applyFont="1" applyFill="1" applyBorder="1" applyAlignment="1">
      <alignment horizontal="left" vertical="center"/>
    </xf>
    <xf numFmtId="3" fontId="2" fillId="0" borderId="1" xfId="0" applyNumberFormat="1" applyFont="1" applyFill="1" applyBorder="1" applyAlignment="1">
      <alignment vertical="center"/>
    </xf>
    <xf numFmtId="0" fontId="5" fillId="0" borderId="1" xfId="0" applyFont="1" applyFill="1" applyBorder="1" applyAlignment="1">
      <alignment horizontal="left" vertical="center"/>
    </xf>
    <xf numFmtId="0" fontId="5" fillId="0" borderId="1" xfId="1" applyFont="1" applyBorder="1" applyAlignment="1">
      <alignment horizontal="center" vertical="center" wrapText="1"/>
    </xf>
    <xf numFmtId="0" fontId="30" fillId="0" borderId="0" xfId="0" applyFont="1" applyBorder="1" applyAlignment="1">
      <alignment horizontal="center" vertical="center" wrapText="1"/>
    </xf>
    <xf numFmtId="0" fontId="2" fillId="0" borderId="1" xfId="1" applyFont="1" applyFill="1" applyBorder="1" applyAlignment="1">
      <alignment horizontal="right" vertical="center" wrapText="1"/>
    </xf>
    <xf numFmtId="0" fontId="30" fillId="0" borderId="0" xfId="0" applyFont="1" applyBorder="1" applyAlignment="1"/>
    <xf numFmtId="0" fontId="5" fillId="0" borderId="1" xfId="0" applyFont="1" applyFill="1" applyBorder="1" applyAlignment="1">
      <alignment horizontal="right" vertical="center"/>
    </xf>
    <xf numFmtId="0" fontId="3" fillId="0" borderId="1" xfId="0" applyFont="1" applyFill="1" applyBorder="1" applyAlignment="1">
      <alignment horizontal="right" vertical="center"/>
    </xf>
    <xf numFmtId="0" fontId="5"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xf>
    <xf numFmtId="0" fontId="29" fillId="0" borderId="1" xfId="0" applyFont="1" applyBorder="1" applyAlignment="1"/>
    <xf numFmtId="0" fontId="0"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3" fontId="5" fillId="0" borderId="1" xfId="0" applyNumberFormat="1" applyFont="1" applyFill="1" applyBorder="1" applyAlignment="1">
      <alignment vertical="center"/>
    </xf>
    <xf numFmtId="0" fontId="3" fillId="0" borderId="0" xfId="0" applyFont="1" applyFill="1"/>
    <xf numFmtId="0" fontId="5" fillId="0" borderId="0" xfId="0" applyFont="1" applyFill="1"/>
    <xf numFmtId="0" fontId="5" fillId="0" borderId="0" xfId="0" applyFont="1" applyFill="1" applyBorder="1"/>
    <xf numFmtId="3" fontId="3" fillId="0" borderId="1" xfId="0" applyNumberFormat="1" applyFont="1" applyFill="1" applyBorder="1" applyAlignment="1">
      <alignment vertical="center"/>
    </xf>
    <xf numFmtId="0" fontId="5" fillId="0" borderId="0" xfId="0" applyFont="1" applyFill="1" applyAlignment="1">
      <alignment horizontal="left"/>
    </xf>
    <xf numFmtId="49" fontId="11" fillId="0" borderId="0" xfId="2" applyNumberFormat="1" applyFont="1" applyFill="1" applyBorder="1" applyAlignment="1" applyProtection="1">
      <alignment horizontal="centerContinuous" vertical="center"/>
    </xf>
    <xf numFmtId="3" fontId="11" fillId="0" borderId="0" xfId="2" applyNumberFormat="1" applyFont="1" applyFill="1" applyBorder="1" applyAlignment="1" applyProtection="1">
      <alignment horizontal="centerContinuous" vertical="center"/>
    </xf>
    <xf numFmtId="3" fontId="15" fillId="0" borderId="1" xfId="2" applyNumberFormat="1" applyFont="1" applyFill="1" applyBorder="1" applyAlignment="1" applyProtection="1">
      <alignment horizontal="right" vertical="center" wrapText="1"/>
    </xf>
    <xf numFmtId="3" fontId="10" fillId="0" borderId="1" xfId="2" applyNumberFormat="1" applyFont="1" applyFill="1" applyBorder="1" applyAlignment="1" applyProtection="1">
      <alignment horizontal="left" vertical="center" wrapText="1" indent="1"/>
    </xf>
    <xf numFmtId="3" fontId="10" fillId="0" borderId="1" xfId="2" applyNumberFormat="1" applyFont="1" applyFill="1" applyBorder="1" applyAlignment="1" applyProtection="1">
      <alignment horizontal="right" vertical="center" wrapText="1"/>
    </xf>
    <xf numFmtId="3" fontId="15" fillId="0" borderId="1" xfId="2" applyNumberFormat="1" applyFont="1" applyFill="1" applyBorder="1" applyAlignment="1" applyProtection="1">
      <alignment vertical="center" wrapText="1"/>
    </xf>
    <xf numFmtId="3" fontId="10" fillId="0" borderId="0" xfId="2" applyNumberFormat="1" applyFont="1" applyFill="1" applyBorder="1"/>
    <xf numFmtId="3" fontId="3" fillId="0" borderId="1" xfId="1" applyNumberFormat="1" applyFont="1" applyBorder="1"/>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indent="5"/>
    </xf>
    <xf numFmtId="3" fontId="7" fillId="0" borderId="1" xfId="0" applyNumberFormat="1" applyFont="1" applyFill="1" applyBorder="1" applyAlignment="1">
      <alignment vertical="center"/>
    </xf>
    <xf numFmtId="0" fontId="7" fillId="0" borderId="0" xfId="0" applyFont="1" applyFill="1"/>
    <xf numFmtId="0" fontId="7" fillId="0" borderId="1" xfId="0" applyFont="1" applyFill="1" applyBorder="1" applyAlignment="1">
      <alignment horizontal="right" vertical="center"/>
    </xf>
    <xf numFmtId="165" fontId="0" fillId="0" borderId="0" xfId="0" applyNumberFormat="1" applyFont="1" applyFill="1" applyAlignment="1">
      <alignment vertical="center" wrapText="1"/>
    </xf>
    <xf numFmtId="165" fontId="0" fillId="0" borderId="0" xfId="0" applyNumberFormat="1" applyFont="1" applyFill="1" applyAlignment="1">
      <alignment horizontal="center" vertical="center" wrapText="1"/>
    </xf>
    <xf numFmtId="165" fontId="17" fillId="0" borderId="0" xfId="0" applyNumberFormat="1" applyFont="1" applyFill="1" applyAlignment="1">
      <alignment horizontal="center" vertical="center" wrapText="1"/>
    </xf>
    <xf numFmtId="165" fontId="0" fillId="0" borderId="0" xfId="0" applyNumberFormat="1" applyFont="1" applyFill="1" applyAlignment="1" applyProtection="1">
      <alignment vertical="center" wrapText="1"/>
    </xf>
    <xf numFmtId="165" fontId="17" fillId="0" borderId="0" xfId="0" applyNumberFormat="1" applyFont="1" applyFill="1" applyAlignment="1">
      <alignment vertical="center" wrapText="1"/>
    </xf>
    <xf numFmtId="0" fontId="4" fillId="0" borderId="25" xfId="1" applyFont="1" applyFill="1" applyBorder="1" applyAlignment="1">
      <alignment horizontal="right" vertical="center"/>
    </xf>
    <xf numFmtId="0" fontId="30" fillId="0" borderId="25" xfId="0" applyFont="1" applyBorder="1" applyAlignment="1">
      <alignment horizontal="right"/>
    </xf>
    <xf numFmtId="49" fontId="15" fillId="0" borderId="0" xfId="2" applyNumberFormat="1" applyFont="1" applyFill="1" applyBorder="1" applyAlignment="1" applyProtection="1">
      <alignment horizontal="left" vertical="center" wrapText="1" indent="1"/>
    </xf>
    <xf numFmtId="0" fontId="4" fillId="0" borderId="35" xfId="1" applyFont="1" applyFill="1" applyBorder="1" applyAlignment="1">
      <alignment horizontal="right" vertical="center"/>
    </xf>
    <xf numFmtId="3" fontId="30" fillId="0" borderId="6" xfId="0" applyNumberFormat="1" applyFont="1" applyBorder="1"/>
    <xf numFmtId="3" fontId="30" fillId="0" borderId="36" xfId="0" applyNumberFormat="1" applyFont="1" applyBorder="1"/>
    <xf numFmtId="165" fontId="5" fillId="0" borderId="1"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pplyProtection="1">
      <alignment vertical="center" wrapText="1"/>
      <protection locked="0"/>
    </xf>
    <xf numFmtId="165" fontId="5" fillId="0" borderId="1" xfId="0" applyNumberFormat="1" applyFont="1" applyFill="1" applyBorder="1" applyAlignment="1" applyProtection="1">
      <alignment vertical="center" wrapText="1"/>
      <protection locked="0"/>
    </xf>
    <xf numFmtId="165" fontId="30" fillId="0" borderId="1" xfId="0" applyNumberFormat="1" applyFont="1" applyFill="1" applyBorder="1" applyAlignment="1" applyProtection="1">
      <alignment horizontal="left" vertical="center" wrapText="1" indent="1"/>
      <protection locked="0"/>
    </xf>
    <xf numFmtId="3" fontId="30" fillId="0" borderId="1" xfId="0" applyNumberFormat="1" applyFont="1" applyFill="1" applyBorder="1" applyAlignment="1" applyProtection="1">
      <alignment vertical="center" wrapText="1"/>
      <protection locked="0"/>
    </xf>
    <xf numFmtId="3" fontId="30" fillId="0"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protection locked="0"/>
    </xf>
    <xf numFmtId="165" fontId="3" fillId="0" borderId="1" xfId="0" applyNumberFormat="1" applyFont="1" applyFill="1" applyBorder="1" applyAlignment="1" applyProtection="1">
      <alignment vertical="center" wrapText="1"/>
      <protection locked="0"/>
    </xf>
    <xf numFmtId="165" fontId="3" fillId="0" borderId="0" xfId="0" applyNumberFormat="1" applyFont="1" applyFill="1" applyBorder="1" applyAlignment="1" applyProtection="1">
      <alignment vertical="center" wrapText="1"/>
      <protection locked="0"/>
    </xf>
    <xf numFmtId="0" fontId="4" fillId="0" borderId="1" xfId="1" applyFont="1" applyFill="1" applyBorder="1" applyAlignment="1">
      <alignment vertical="center" wrapText="1"/>
    </xf>
    <xf numFmtId="0" fontId="5" fillId="0" borderId="1" xfId="1" applyFont="1" applyFill="1" applyBorder="1" applyAlignment="1">
      <alignment vertical="center" wrapText="1"/>
    </xf>
    <xf numFmtId="0" fontId="7" fillId="0" borderId="3" xfId="0" applyFont="1" applyFill="1" applyBorder="1" applyAlignment="1">
      <alignment horizontal="left" vertical="center" wrapText="1" indent="5"/>
    </xf>
    <xf numFmtId="49" fontId="30" fillId="0" borderId="1" xfId="0" applyNumberFormat="1" applyFont="1" applyBorder="1" applyAlignment="1">
      <alignment horizontal="center" vertical="center" wrapText="1"/>
    </xf>
    <xf numFmtId="0" fontId="2" fillId="0" borderId="1" xfId="1" applyFont="1" applyFill="1" applyBorder="1" applyAlignment="1">
      <alignment vertical="center" wrapText="1"/>
    </xf>
    <xf numFmtId="0" fontId="30" fillId="0" borderId="0" xfId="0" applyFont="1" applyBorder="1" applyAlignment="1">
      <alignment horizontal="left" wrapText="1"/>
    </xf>
    <xf numFmtId="0" fontId="3" fillId="0" borderId="1" xfId="0" applyFont="1" applyFill="1" applyBorder="1"/>
    <xf numFmtId="0" fontId="5" fillId="0" borderId="0" xfId="0" applyFont="1" applyFill="1" applyBorder="1" applyAlignment="1">
      <alignment horizontal="left"/>
    </xf>
    <xf numFmtId="3" fontId="9" fillId="0" borderId="0" xfId="2" applyNumberFormat="1" applyFont="1" applyFill="1" applyBorder="1"/>
    <xf numFmtId="3" fontId="16" fillId="0" borderId="0" xfId="2" applyNumberFormat="1" applyFont="1" applyFill="1" applyBorder="1"/>
    <xf numFmtId="3" fontId="13" fillId="0" borderId="0" xfId="0" applyNumberFormat="1" applyFont="1" applyFill="1" applyBorder="1" applyAlignment="1" applyProtection="1">
      <alignment horizontal="right"/>
    </xf>
    <xf numFmtId="49" fontId="10" fillId="0" borderId="0" xfId="2" applyNumberFormat="1" applyFont="1" applyFill="1" applyBorder="1"/>
    <xf numFmtId="49" fontId="12" fillId="0" borderId="0" xfId="2" applyNumberFormat="1" applyFont="1" applyFill="1" applyBorder="1" applyAlignment="1" applyProtection="1">
      <alignment horizontal="left" vertical="center"/>
    </xf>
    <xf numFmtId="3" fontId="12" fillId="0" borderId="0" xfId="2" applyNumberFormat="1" applyFont="1" applyFill="1" applyBorder="1" applyAlignment="1" applyProtection="1">
      <alignment horizontal="left" vertical="center"/>
    </xf>
    <xf numFmtId="49" fontId="9" fillId="0" borderId="0" xfId="2" applyNumberFormat="1" applyFont="1" applyFill="1" applyBorder="1"/>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49" fontId="15" fillId="0" borderId="1" xfId="2" applyNumberFormat="1" applyFont="1" applyFill="1" applyBorder="1" applyAlignment="1" applyProtection="1">
      <alignment horizontal="left" vertical="center" wrapText="1" indent="1"/>
    </xf>
    <xf numFmtId="49" fontId="10" fillId="0" borderId="1" xfId="2" applyNumberFormat="1" applyFont="1" applyFill="1" applyBorder="1" applyAlignment="1" applyProtection="1">
      <alignment horizontal="left" vertical="center" wrapText="1" indent="1"/>
    </xf>
    <xf numFmtId="0" fontId="3" fillId="0" borderId="1" xfId="1" applyFont="1" applyFill="1" applyBorder="1" applyAlignment="1">
      <alignment horizontal="left" vertical="center" wrapText="1"/>
    </xf>
    <xf numFmtId="3" fontId="5" fillId="0" borderId="1" xfId="0" applyNumberFormat="1" applyFont="1" applyFill="1" applyBorder="1"/>
    <xf numFmtId="0" fontId="5" fillId="0" borderId="1" xfId="1" applyFont="1" applyFill="1" applyBorder="1" applyAlignment="1">
      <alignment horizontal="right" vertical="center" wrapText="1"/>
    </xf>
    <xf numFmtId="3" fontId="5" fillId="0" borderId="0" xfId="0" applyNumberFormat="1" applyFont="1" applyFill="1" applyBorder="1"/>
    <xf numFmtId="0" fontId="7" fillId="0" borderId="3" xfId="0" applyFont="1" applyFill="1" applyBorder="1" applyAlignment="1">
      <alignment horizontal="left" vertical="center" wrapText="1"/>
    </xf>
    <xf numFmtId="0" fontId="3" fillId="0" borderId="1" xfId="1" applyFont="1" applyFill="1" applyBorder="1" applyAlignment="1">
      <alignment horizontal="right" vertical="center" wrapText="1"/>
    </xf>
    <xf numFmtId="3" fontId="15" fillId="0" borderId="0" xfId="2" applyNumberFormat="1" applyFont="1" applyFill="1" applyBorder="1"/>
    <xf numFmtId="3" fontId="11" fillId="0" borderId="0" xfId="2" applyNumberFormat="1" applyFont="1" applyFill="1" applyBorder="1"/>
    <xf numFmtId="3" fontId="17" fillId="0" borderId="0" xfId="2" applyNumberFormat="1" applyFont="1" applyFill="1" applyBorder="1"/>
    <xf numFmtId="0" fontId="7" fillId="0" borderId="1" xfId="1" applyFont="1" applyFill="1" applyBorder="1" applyAlignment="1">
      <alignment horizontal="right" vertical="center" wrapText="1"/>
    </xf>
    <xf numFmtId="0" fontId="7" fillId="0" borderId="1" xfId="0" applyFont="1" applyFill="1" applyBorder="1" applyAlignment="1">
      <alignment horizontal="left" vertical="center" wrapText="1" indent="3"/>
    </xf>
    <xf numFmtId="3" fontId="3" fillId="0" borderId="1" xfId="1" applyNumberFormat="1" applyFont="1" applyBorder="1" applyAlignment="1">
      <alignment horizontal="right" vertical="center" wrapText="1"/>
    </xf>
    <xf numFmtId="3" fontId="3" fillId="0" borderId="1" xfId="0" applyNumberFormat="1" applyFont="1" applyFill="1" applyBorder="1"/>
    <xf numFmtId="3" fontId="5" fillId="0" borderId="1" xfId="1" applyNumberFormat="1" applyFont="1" applyBorder="1" applyAlignment="1">
      <alignment horizontal="center" vertical="center" wrapText="1"/>
    </xf>
    <xf numFmtId="0" fontId="3" fillId="0" borderId="1" xfId="0" applyFont="1" applyFill="1" applyBorder="1" applyAlignment="1">
      <alignment vertical="center" wrapText="1"/>
    </xf>
    <xf numFmtId="165" fontId="8" fillId="0" borderId="1" xfId="0" applyNumberFormat="1" applyFont="1" applyFill="1" applyBorder="1" applyAlignment="1" applyProtection="1">
      <alignment vertical="center" wrapText="1"/>
      <protection locked="0"/>
    </xf>
    <xf numFmtId="3" fontId="3" fillId="0" borderId="1" xfId="0" applyNumberFormat="1" applyFont="1" applyFill="1" applyBorder="1" applyAlignment="1" applyProtection="1">
      <alignment vertical="center" wrapText="1"/>
      <protection locked="0"/>
    </xf>
    <xf numFmtId="3" fontId="0" fillId="0" borderId="0" xfId="0" applyNumberFormat="1"/>
    <xf numFmtId="165" fontId="30" fillId="0" borderId="0" xfId="0" applyNumberFormat="1" applyFont="1" applyFill="1" applyAlignment="1">
      <alignment vertical="center" wrapText="1"/>
    </xf>
    <xf numFmtId="165" fontId="30" fillId="0" borderId="0" xfId="0" applyNumberFormat="1" applyFont="1" applyFill="1" applyAlignment="1">
      <alignment horizontal="center" vertical="center" wrapText="1"/>
    </xf>
    <xf numFmtId="165" fontId="30" fillId="0" borderId="0" xfId="0" applyNumberFormat="1" applyFont="1" applyFill="1" applyAlignment="1">
      <alignment horizontal="right" vertical="center" wrapText="1"/>
    </xf>
    <xf numFmtId="165" fontId="29" fillId="0" borderId="0" xfId="0" applyNumberFormat="1" applyFont="1" applyFill="1" applyAlignment="1">
      <alignment vertical="center" wrapText="1"/>
    </xf>
    <xf numFmtId="165" fontId="8"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pplyProtection="1">
      <alignment horizontal="left" vertical="center" wrapText="1" indent="1"/>
      <protection locked="0"/>
    </xf>
    <xf numFmtId="3" fontId="30" fillId="0" borderId="0" xfId="0" applyNumberFormat="1" applyFont="1" applyFill="1" applyAlignment="1">
      <alignment vertical="center" wrapText="1"/>
    </xf>
    <xf numFmtId="3" fontId="30" fillId="0" borderId="0" xfId="0" applyNumberFormat="1" applyFont="1" applyFill="1" applyAlignment="1">
      <alignment horizontal="right" vertical="center" wrapText="1"/>
    </xf>
    <xf numFmtId="0" fontId="33" fillId="0" borderId="0" xfId="0" applyFont="1"/>
    <xf numFmtId="0" fontId="0" fillId="0" borderId="0" xfId="0" applyAlignment="1">
      <alignment wrapText="1"/>
    </xf>
    <xf numFmtId="0" fontId="36" fillId="0" borderId="0" xfId="0" applyFont="1"/>
    <xf numFmtId="3" fontId="38" fillId="0" borderId="37" xfId="0" applyNumberFormat="1" applyFont="1" applyBorder="1" applyAlignment="1">
      <alignment horizontal="center"/>
    </xf>
    <xf numFmtId="3" fontId="39" fillId="0" borderId="37" xfId="0" applyNumberFormat="1" applyFont="1" applyBorder="1" applyAlignment="1">
      <alignment horizontal="right"/>
    </xf>
    <xf numFmtId="0" fontId="34" fillId="0" borderId="34" xfId="0" applyFont="1" applyBorder="1" applyAlignment="1">
      <alignment horizontal="center" vertical="center"/>
    </xf>
    <xf numFmtId="0" fontId="34" fillId="4" borderId="34" xfId="0" applyFont="1" applyFill="1" applyBorder="1" applyAlignment="1">
      <alignment horizontal="center" vertical="center" wrapText="1"/>
    </xf>
    <xf numFmtId="9" fontId="34" fillId="0" borderId="34" xfId="0" applyNumberFormat="1" applyFont="1" applyBorder="1" applyAlignment="1">
      <alignment horizontal="center" vertical="center" wrapText="1"/>
    </xf>
    <xf numFmtId="0" fontId="33" fillId="0" borderId="25" xfId="0" applyFont="1" applyBorder="1"/>
    <xf numFmtId="0" fontId="34" fillId="0" borderId="39" xfId="0" applyFont="1" applyBorder="1" applyAlignment="1">
      <alignment horizontal="left" vertical="center"/>
    </xf>
    <xf numFmtId="0" fontId="34" fillId="4" borderId="39" xfId="0" applyFont="1" applyFill="1" applyBorder="1" applyAlignment="1">
      <alignment horizontal="center" vertical="center" wrapText="1"/>
    </xf>
    <xf numFmtId="9" fontId="34" fillId="0" borderId="39" xfId="0" applyNumberFormat="1" applyFont="1" applyBorder="1" applyAlignment="1">
      <alignment horizontal="center" vertical="center" wrapText="1"/>
    </xf>
    <xf numFmtId="0" fontId="36" fillId="0" borderId="40" xfId="0" applyFont="1" applyBorder="1"/>
    <xf numFmtId="3" fontId="36" fillId="0" borderId="40" xfId="0" applyNumberFormat="1" applyFont="1" applyBorder="1"/>
    <xf numFmtId="9" fontId="36" fillId="0" borderId="40" xfId="0" applyNumberFormat="1" applyFont="1" applyBorder="1"/>
    <xf numFmtId="3" fontId="36" fillId="0" borderId="40" xfId="0" applyNumberFormat="1" applyFont="1" applyBorder="1" applyAlignment="1">
      <alignment wrapText="1"/>
    </xf>
    <xf numFmtId="0" fontId="34" fillId="0" borderId="40" xfId="0" applyFont="1" applyBorder="1" applyAlignment="1">
      <alignment horizontal="left" vertical="center"/>
    </xf>
    <xf numFmtId="3" fontId="34" fillId="4" borderId="40" xfId="0" applyNumberFormat="1" applyFont="1" applyFill="1" applyBorder="1" applyAlignment="1">
      <alignment horizontal="center" vertical="center" wrapText="1"/>
    </xf>
    <xf numFmtId="0" fontId="34" fillId="0" borderId="40" xfId="0" applyFont="1" applyBorder="1"/>
    <xf numFmtId="0" fontId="36" fillId="4" borderId="0" xfId="0" applyFont="1" applyFill="1"/>
    <xf numFmtId="0" fontId="34" fillId="0" borderId="34" xfId="0" applyFont="1" applyBorder="1" applyAlignment="1">
      <alignment vertical="center"/>
    </xf>
    <xf numFmtId="3" fontId="34" fillId="0" borderId="34" xfId="0" applyNumberFormat="1" applyFont="1" applyBorder="1" applyAlignment="1">
      <alignment vertical="center"/>
    </xf>
    <xf numFmtId="0" fontId="36" fillId="0" borderId="0" xfId="0" applyFont="1" applyAlignment="1">
      <alignment vertical="center"/>
    </xf>
    <xf numFmtId="3" fontId="34" fillId="0" borderId="41" xfId="0" applyNumberFormat="1" applyFont="1" applyBorder="1"/>
    <xf numFmtId="9" fontId="36" fillId="0" borderId="41" xfId="0" applyNumberFormat="1" applyFont="1" applyBorder="1"/>
    <xf numFmtId="0" fontId="36" fillId="0" borderId="41" xfId="0" applyFont="1" applyBorder="1"/>
    <xf numFmtId="0" fontId="33" fillId="0" borderId="37" xfId="0" applyFont="1" applyBorder="1"/>
    <xf numFmtId="9" fontId="36" fillId="0" borderId="37" xfId="0" applyNumberFormat="1" applyFont="1" applyBorder="1"/>
    <xf numFmtId="9" fontId="34" fillId="0" borderId="40" xfId="0" applyNumberFormat="1" applyFont="1" applyBorder="1" applyAlignment="1">
      <alignment horizontal="center" vertical="center" wrapText="1"/>
    </xf>
    <xf numFmtId="166" fontId="36" fillId="0" borderId="40" xfId="0" applyNumberFormat="1" applyFont="1" applyBorder="1"/>
    <xf numFmtId="166" fontId="36" fillId="0" borderId="0" xfId="0" applyNumberFormat="1" applyFont="1"/>
    <xf numFmtId="166" fontId="36" fillId="0" borderId="40" xfId="0" applyNumberFormat="1" applyFont="1" applyBorder="1" applyAlignment="1">
      <alignment horizontal="right"/>
    </xf>
    <xf numFmtId="166" fontId="34" fillId="0" borderId="40" xfId="0" applyNumberFormat="1" applyFont="1" applyBorder="1" applyAlignment="1">
      <alignment horizontal="center"/>
    </xf>
    <xf numFmtId="0" fontId="33" fillId="0" borderId="41" xfId="0" applyFont="1" applyBorder="1"/>
    <xf numFmtId="3" fontId="36" fillId="0" borderId="41" xfId="0" applyNumberFormat="1" applyFont="1" applyBorder="1"/>
    <xf numFmtId="3" fontId="36" fillId="0" borderId="0" xfId="0" applyNumberFormat="1" applyFont="1"/>
    <xf numFmtId="0" fontId="35" fillId="0" borderId="0" xfId="0" applyFont="1"/>
    <xf numFmtId="0" fontId="36" fillId="0" borderId="40" xfId="0" applyFont="1" applyBorder="1"/>
    <xf numFmtId="0" fontId="37" fillId="0" borderId="40" xfId="0" applyFont="1" applyBorder="1"/>
    <xf numFmtId="3" fontId="37" fillId="0" borderId="40" xfId="0" applyNumberFormat="1" applyFont="1" applyBorder="1"/>
    <xf numFmtId="0" fontId="34" fillId="4" borderId="34" xfId="0" applyFont="1" applyFill="1" applyBorder="1" applyAlignment="1">
      <alignment horizontal="center" vertical="center" wrapText="1"/>
    </xf>
    <xf numFmtId="3" fontId="36" fillId="0" borderId="40" xfId="0" applyNumberFormat="1" applyFont="1" applyBorder="1"/>
    <xf numFmtId="0" fontId="34" fillId="0" borderId="27" xfId="0" applyFont="1" applyBorder="1" applyAlignment="1">
      <alignment horizontal="center" vertical="center"/>
    </xf>
    <xf numFmtId="0" fontId="34" fillId="0" borderId="48" xfId="0" applyFont="1" applyBorder="1" applyAlignment="1">
      <alignment horizontal="left" vertical="center"/>
    </xf>
    <xf numFmtId="0" fontId="36" fillId="0" borderId="48" xfId="0" applyFont="1" applyBorder="1"/>
    <xf numFmtId="0" fontId="34" fillId="0" borderId="46" xfId="0" applyFont="1" applyBorder="1" applyAlignment="1">
      <alignment horizontal="left" vertical="center"/>
    </xf>
    <xf numFmtId="0" fontId="34" fillId="0" borderId="40" xfId="0" applyFont="1" applyBorder="1" applyAlignment="1">
      <alignment horizontal="left" vertical="center"/>
    </xf>
    <xf numFmtId="0" fontId="33" fillId="0" borderId="0" xfId="0" applyFont="1" applyBorder="1"/>
    <xf numFmtId="3" fontId="29" fillId="0" borderId="0" xfId="0" applyNumberFormat="1" applyFont="1" applyBorder="1"/>
    <xf numFmtId="3" fontId="31" fillId="0" borderId="11" xfId="0" applyNumberFormat="1" applyFont="1" applyBorder="1"/>
    <xf numFmtId="0" fontId="6" fillId="0" borderId="11" xfId="1" applyFont="1" applyFill="1" applyBorder="1" applyAlignment="1">
      <alignment horizontal="right" vertical="center"/>
    </xf>
    <xf numFmtId="0" fontId="31" fillId="0" borderId="11" xfId="0" applyFont="1" applyBorder="1" applyAlignment="1">
      <alignment horizontal="left"/>
    </xf>
    <xf numFmtId="164" fontId="6" fillId="0" borderId="11" xfId="1" applyNumberFormat="1" applyFont="1" applyFill="1" applyBorder="1" applyAlignment="1">
      <alignment horizontal="left" vertical="center" wrapText="1"/>
    </xf>
    <xf numFmtId="3" fontId="0" fillId="0" borderId="0" xfId="0" applyNumberFormat="1" applyFill="1" applyAlignment="1">
      <alignment horizontal="center" vertical="center" wrapText="1"/>
    </xf>
    <xf numFmtId="3" fontId="0" fillId="0" borderId="0" xfId="0" applyNumberFormat="1" applyFill="1" applyAlignment="1">
      <alignment vertical="center" wrapText="1"/>
    </xf>
    <xf numFmtId="3" fontId="10" fillId="0" borderId="1" xfId="0" applyNumberFormat="1" applyFont="1" applyFill="1" applyBorder="1" applyAlignment="1" applyProtection="1">
      <alignment vertical="center" wrapText="1"/>
      <protection locked="0"/>
    </xf>
    <xf numFmtId="3" fontId="20" fillId="0" borderId="0" xfId="0" applyNumberFormat="1" applyFont="1" applyFill="1" applyAlignment="1">
      <alignment horizontal="right"/>
    </xf>
    <xf numFmtId="3" fontId="23" fillId="0" borderId="0" xfId="0" applyNumberFormat="1" applyFont="1" applyFill="1" applyAlignment="1">
      <alignment vertical="center"/>
    </xf>
    <xf numFmtId="3" fontId="23" fillId="0" borderId="0" xfId="0" applyNumberFormat="1" applyFont="1" applyFill="1" applyAlignment="1">
      <alignment horizontal="center" vertical="center"/>
    </xf>
    <xf numFmtId="3" fontId="21" fillId="0" borderId="55" xfId="0" applyNumberFormat="1" applyFont="1" applyFill="1" applyBorder="1" applyAlignment="1">
      <alignment horizontal="center" vertical="center"/>
    </xf>
    <xf numFmtId="3" fontId="21" fillId="0" borderId="54" xfId="0" applyNumberFormat="1" applyFont="1" applyFill="1" applyBorder="1" applyAlignment="1">
      <alignment horizontal="center" vertical="center" wrapText="1"/>
    </xf>
    <xf numFmtId="3" fontId="21" fillId="0" borderId="45" xfId="0" applyNumberFormat="1" applyFont="1" applyFill="1" applyBorder="1" applyAlignment="1">
      <alignment horizontal="center" vertical="center" wrapText="1"/>
    </xf>
    <xf numFmtId="3" fontId="23" fillId="0" borderId="0" xfId="0" applyNumberFormat="1" applyFont="1" applyFill="1" applyAlignment="1">
      <alignment horizontal="center" vertical="center" wrapText="1"/>
    </xf>
    <xf numFmtId="3" fontId="22" fillId="0" borderId="47" xfId="0" applyNumberFormat="1" applyFont="1" applyFill="1" applyBorder="1" applyAlignment="1">
      <alignment horizontal="center" vertical="center" wrapText="1"/>
    </xf>
    <xf numFmtId="3" fontId="22" fillId="0" borderId="52" xfId="0" applyNumberFormat="1" applyFont="1" applyFill="1" applyBorder="1" applyAlignment="1">
      <alignment horizontal="center" vertical="center" wrapText="1"/>
    </xf>
    <xf numFmtId="3" fontId="22" fillId="0" borderId="36" xfId="0" applyNumberFormat="1" applyFont="1" applyFill="1" applyBorder="1" applyAlignment="1">
      <alignment horizontal="center" vertical="center" wrapText="1"/>
    </xf>
    <xf numFmtId="3" fontId="22" fillId="0" borderId="5" xfId="0" applyNumberFormat="1" applyFont="1" applyFill="1" applyBorder="1" applyAlignment="1">
      <alignment horizontal="center" vertical="center" wrapText="1"/>
    </xf>
    <xf numFmtId="3" fontId="22" fillId="0" borderId="35" xfId="0" applyNumberFormat="1" applyFont="1" applyFill="1" applyBorder="1" applyAlignment="1">
      <alignment horizontal="center" vertical="center" wrapText="1"/>
    </xf>
    <xf numFmtId="3" fontId="15" fillId="0" borderId="40" xfId="0" applyNumberFormat="1" applyFont="1" applyFill="1" applyBorder="1" applyAlignment="1">
      <alignment horizontal="center" vertical="center" wrapText="1"/>
    </xf>
    <xf numFmtId="3" fontId="15" fillId="0" borderId="28" xfId="0" applyNumberFormat="1" applyFont="1" applyFill="1" applyBorder="1" applyAlignment="1">
      <alignment horizontal="left" vertical="center" wrapText="1" indent="1"/>
    </xf>
    <xf numFmtId="3" fontId="15" fillId="0" borderId="40" xfId="0" applyNumberFormat="1" applyFont="1" applyFill="1" applyBorder="1" applyAlignment="1" applyProtection="1">
      <alignment horizontal="left" vertical="center" wrapText="1" indent="2"/>
    </xf>
    <xf numFmtId="3" fontId="15" fillId="0" borderId="40" xfId="0" applyNumberFormat="1" applyFont="1" applyFill="1" applyBorder="1" applyAlignment="1" applyProtection="1">
      <alignment vertical="center" wrapText="1"/>
    </xf>
    <xf numFmtId="3" fontId="15" fillId="0" borderId="8" xfId="0" applyNumberFormat="1" applyFont="1" applyFill="1" applyBorder="1" applyAlignment="1" applyProtection="1">
      <alignment vertical="center" wrapText="1"/>
    </xf>
    <xf numFmtId="3" fontId="15" fillId="0" borderId="1" xfId="0" applyNumberFormat="1" applyFont="1" applyFill="1" applyBorder="1" applyAlignment="1" applyProtection="1">
      <alignment vertical="center" wrapText="1"/>
    </xf>
    <xf numFmtId="3" fontId="15" fillId="0" borderId="3" xfId="0" applyNumberFormat="1" applyFont="1" applyFill="1" applyBorder="1" applyAlignment="1" applyProtection="1">
      <alignment vertical="center" wrapText="1"/>
    </xf>
    <xf numFmtId="3" fontId="15" fillId="0" borderId="40" xfId="0" applyNumberFormat="1" applyFont="1" applyFill="1" applyBorder="1" applyAlignment="1">
      <alignment vertical="center" wrapText="1"/>
    </xf>
    <xf numFmtId="3" fontId="17" fillId="0" borderId="0" xfId="0" applyNumberFormat="1" applyFont="1" applyFill="1" applyAlignment="1">
      <alignment vertical="center" wrapText="1"/>
    </xf>
    <xf numFmtId="3" fontId="24" fillId="0" borderId="28" xfId="0" applyNumberFormat="1" applyFont="1" applyFill="1" applyBorder="1" applyAlignment="1" applyProtection="1">
      <alignment horizontal="left" vertical="center" wrapText="1" indent="1"/>
      <protection locked="0"/>
    </xf>
    <xf numFmtId="3" fontId="25" fillId="0" borderId="40" xfId="0" applyNumberFormat="1" applyFont="1" applyFill="1" applyBorder="1" applyAlignment="1" applyProtection="1">
      <alignment horizontal="left" vertical="center" wrapText="1" indent="2"/>
      <protection locked="0"/>
    </xf>
    <xf numFmtId="3" fontId="24" fillId="0" borderId="40" xfId="0" applyNumberFormat="1" applyFont="1" applyFill="1" applyBorder="1" applyAlignment="1" applyProtection="1">
      <alignment vertical="center" wrapText="1"/>
      <protection locked="0"/>
    </xf>
    <xf numFmtId="3" fontId="24" fillId="0" borderId="8" xfId="0" applyNumberFormat="1" applyFont="1" applyFill="1" applyBorder="1" applyAlignment="1" applyProtection="1">
      <alignment vertical="center" wrapText="1"/>
      <protection locked="0"/>
    </xf>
    <xf numFmtId="3" fontId="24" fillId="0" borderId="1" xfId="0" applyNumberFormat="1" applyFont="1" applyFill="1" applyBorder="1" applyAlignment="1" applyProtection="1">
      <alignment vertical="center" wrapText="1"/>
      <protection locked="0"/>
    </xf>
    <xf numFmtId="3" fontId="24" fillId="0" borderId="3" xfId="0" applyNumberFormat="1" applyFont="1" applyFill="1" applyBorder="1" applyAlignment="1" applyProtection="1">
      <alignment vertical="center" wrapText="1"/>
      <protection locked="0"/>
    </xf>
    <xf numFmtId="3" fontId="0" fillId="0" borderId="28" xfId="0" applyNumberFormat="1" applyFill="1" applyBorder="1" applyAlignment="1">
      <alignment vertical="center" wrapText="1"/>
    </xf>
    <xf numFmtId="3" fontId="25" fillId="2" borderId="40" xfId="0" applyNumberFormat="1" applyFont="1" applyFill="1" applyBorder="1" applyAlignment="1" applyProtection="1">
      <alignment horizontal="left" vertical="center" wrapText="1" indent="2"/>
      <protection locked="0"/>
    </xf>
    <xf numFmtId="3" fontId="15" fillId="0" borderId="28" xfId="0" applyNumberFormat="1" applyFont="1" applyFill="1" applyBorder="1" applyAlignment="1" applyProtection="1">
      <alignment horizontal="left" vertical="center" wrapText="1" indent="1"/>
      <protection locked="0"/>
    </xf>
    <xf numFmtId="3" fontId="17" fillId="0" borderId="40" xfId="0" applyNumberFormat="1" applyFont="1" applyFill="1" applyBorder="1" applyAlignment="1" applyProtection="1">
      <alignment horizontal="left" vertical="center" wrapText="1" indent="2"/>
    </xf>
    <xf numFmtId="3" fontId="0" fillId="0" borderId="0" xfId="0" applyNumberFormat="1" applyFill="1" applyAlignment="1" applyProtection="1">
      <alignment vertical="center" wrapText="1"/>
      <protection locked="0"/>
    </xf>
    <xf numFmtId="3" fontId="26" fillId="0" borderId="28" xfId="0" applyNumberFormat="1" applyFont="1" applyFill="1" applyBorder="1" applyAlignment="1" applyProtection="1">
      <alignment horizontal="left" vertical="center" wrapText="1" indent="1"/>
      <protection locked="0"/>
    </xf>
    <xf numFmtId="3" fontId="18" fillId="0" borderId="40" xfId="0" applyNumberFormat="1" applyFont="1" applyFill="1" applyBorder="1" applyAlignment="1" applyProtection="1">
      <alignment horizontal="left" vertical="center" wrapText="1" indent="2"/>
      <protection locked="0"/>
    </xf>
    <xf numFmtId="3" fontId="26" fillId="0" borderId="40" xfId="0" applyNumberFormat="1" applyFont="1" applyFill="1" applyBorder="1" applyAlignment="1" applyProtection="1">
      <alignment vertical="center" wrapText="1"/>
      <protection locked="0"/>
    </xf>
    <xf numFmtId="3" fontId="26" fillId="0" borderId="8" xfId="0" applyNumberFormat="1" applyFont="1" applyFill="1" applyBorder="1" applyAlignment="1" applyProtection="1">
      <alignment vertical="center" wrapText="1"/>
      <protection locked="0"/>
    </xf>
    <xf numFmtId="3" fontId="26" fillId="0" borderId="1" xfId="0" applyNumberFormat="1" applyFont="1" applyFill="1" applyBorder="1" applyAlignment="1" applyProtection="1">
      <alignment vertical="center" wrapText="1"/>
      <protection locked="0"/>
    </xf>
    <xf numFmtId="3" fontId="26" fillId="0" borderId="3" xfId="0" applyNumberFormat="1" applyFont="1" applyFill="1" applyBorder="1" applyAlignment="1" applyProtection="1">
      <alignment vertical="center" wrapText="1"/>
      <protection locked="0"/>
    </xf>
    <xf numFmtId="3" fontId="15" fillId="0" borderId="28" xfId="0" applyNumberFormat="1" applyFont="1" applyFill="1" applyBorder="1" applyAlignment="1">
      <alignment vertical="center" wrapText="1"/>
    </xf>
    <xf numFmtId="3" fontId="15" fillId="0" borderId="40" xfId="0" applyNumberFormat="1" applyFont="1" applyFill="1" applyBorder="1" applyAlignment="1" applyProtection="1">
      <alignment vertical="center" wrapText="1"/>
      <protection locked="0"/>
    </xf>
    <xf numFmtId="3" fontId="0" fillId="0" borderId="40" xfId="0" applyNumberFormat="1" applyFont="1" applyFill="1" applyBorder="1" applyAlignment="1" applyProtection="1">
      <alignment horizontal="left" vertical="center" wrapText="1" indent="2"/>
      <protection locked="0"/>
    </xf>
    <xf numFmtId="3" fontId="10" fillId="0" borderId="40" xfId="0" applyNumberFormat="1" applyFont="1" applyFill="1" applyBorder="1" applyAlignment="1" applyProtection="1">
      <alignment vertical="center" wrapText="1"/>
      <protection locked="0"/>
    </xf>
    <xf numFmtId="3" fontId="10" fillId="0" borderId="8"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27" fillId="0" borderId="0" xfId="0" applyNumberFormat="1" applyFont="1" applyFill="1" applyAlignment="1">
      <alignment vertical="center" wrapText="1"/>
    </xf>
    <xf numFmtId="3" fontId="15" fillId="0" borderId="50" xfId="0" applyNumberFormat="1" applyFont="1" applyFill="1" applyBorder="1" applyAlignment="1">
      <alignment horizontal="center" vertical="center" wrapText="1"/>
    </xf>
    <xf numFmtId="3" fontId="24" fillId="0" borderId="50" xfId="0" applyNumberFormat="1" applyFont="1" applyFill="1" applyBorder="1" applyAlignment="1" applyProtection="1">
      <alignment vertical="center" wrapText="1"/>
      <protection locked="0"/>
    </xf>
    <xf numFmtId="3" fontId="24" fillId="0" borderId="9" xfId="0" applyNumberFormat="1" applyFont="1" applyFill="1" applyBorder="1" applyAlignment="1" applyProtection="1">
      <alignment vertical="center" wrapText="1"/>
      <protection locked="0"/>
    </xf>
    <xf numFmtId="3" fontId="24" fillId="0" borderId="2" xfId="0" applyNumberFormat="1" applyFont="1" applyFill="1" applyBorder="1" applyAlignment="1" applyProtection="1">
      <alignment vertical="center" wrapText="1"/>
      <protection locked="0"/>
    </xf>
    <xf numFmtId="3" fontId="24" fillId="0" borderId="10" xfId="0" applyNumberFormat="1" applyFont="1" applyFill="1" applyBorder="1" applyAlignment="1" applyProtection="1">
      <alignment vertical="center" wrapText="1"/>
      <protection locked="0"/>
    </xf>
    <xf numFmtId="3" fontId="17" fillId="3" borderId="34" xfId="0" applyNumberFormat="1" applyFont="1" applyFill="1" applyBorder="1" applyAlignment="1" applyProtection="1">
      <alignment horizontal="left" vertical="center" wrapText="1" indent="2"/>
    </xf>
    <xf numFmtId="3" fontId="15" fillId="0" borderId="34" xfId="0" applyNumberFormat="1" applyFont="1" applyFill="1" applyBorder="1" applyAlignment="1" applyProtection="1">
      <alignment vertical="center" wrapText="1"/>
    </xf>
    <xf numFmtId="3" fontId="15" fillId="0" borderId="57" xfId="0" applyNumberFormat="1" applyFont="1" applyFill="1" applyBorder="1" applyAlignment="1" applyProtection="1">
      <alignment vertical="center" wrapText="1"/>
    </xf>
    <xf numFmtId="3" fontId="15" fillId="0" borderId="13" xfId="0" applyNumberFormat="1" applyFont="1" applyFill="1" applyBorder="1" applyAlignment="1" applyProtection="1">
      <alignment vertical="center" wrapText="1"/>
    </xf>
    <xf numFmtId="3" fontId="15" fillId="0" borderId="43" xfId="0" applyNumberFormat="1" applyFont="1" applyFill="1" applyBorder="1" applyAlignment="1" applyProtection="1">
      <alignment vertical="center" wrapText="1"/>
    </xf>
    <xf numFmtId="3" fontId="3" fillId="0" borderId="1" xfId="1" applyNumberFormat="1" applyFont="1" applyBorder="1" applyAlignment="1">
      <alignment horizontal="center" vertical="center" wrapText="1"/>
    </xf>
    <xf numFmtId="9" fontId="36" fillId="0" borderId="48" xfId="0" applyNumberFormat="1" applyFont="1" applyBorder="1"/>
    <xf numFmtId="0" fontId="7" fillId="0" borderId="0" xfId="0" applyFont="1" applyFill="1" applyAlignment="1">
      <alignment horizontal="center"/>
    </xf>
    <xf numFmtId="0" fontId="3" fillId="0" borderId="1" xfId="1" applyFont="1" applyBorder="1" applyAlignment="1">
      <alignment horizontal="center" vertical="center" wrapText="1"/>
    </xf>
    <xf numFmtId="3" fontId="30" fillId="0" borderId="0" xfId="0" applyNumberFormat="1" applyFont="1" applyBorder="1" applyAlignment="1">
      <alignment horizontal="center" vertical="center" wrapText="1"/>
    </xf>
    <xf numFmtId="0" fontId="30" fillId="0" borderId="0" xfId="0" applyFont="1"/>
    <xf numFmtId="49" fontId="30" fillId="0" borderId="0" xfId="0" applyNumberFormat="1" applyFont="1"/>
    <xf numFmtId="49" fontId="30" fillId="0" borderId="1" xfId="0" applyNumberFormat="1" applyFont="1" applyBorder="1" applyAlignment="1">
      <alignment vertical="center" wrapText="1"/>
    </xf>
    <xf numFmtId="0" fontId="30" fillId="0" borderId="1" xfId="0" applyFont="1" applyBorder="1" applyAlignment="1">
      <alignment vertical="center" wrapText="1"/>
    </xf>
    <xf numFmtId="0" fontId="30" fillId="0" borderId="0" xfId="0" applyFont="1" applyAlignment="1">
      <alignment vertical="center"/>
    </xf>
    <xf numFmtId="0" fontId="3" fillId="0" borderId="1" xfId="1" applyFont="1" applyBorder="1" applyAlignment="1">
      <alignment horizontal="center" vertical="center" wrapText="1"/>
    </xf>
    <xf numFmtId="49"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0" xfId="0" applyFont="1" applyBorder="1" applyAlignment="1">
      <alignment horizontal="right"/>
    </xf>
    <xf numFmtId="3" fontId="29" fillId="0" borderId="0" xfId="0" applyNumberFormat="1" applyFont="1" applyBorder="1" applyAlignment="1">
      <alignment horizontal="center" vertical="center" wrapText="1"/>
    </xf>
    <xf numFmtId="3" fontId="0" fillId="0" borderId="0" xfId="0" applyNumberFormat="1" applyBorder="1"/>
    <xf numFmtId="3" fontId="3" fillId="0" borderId="21" xfId="1" applyNumberFormat="1" applyFont="1" applyBorder="1" applyAlignment="1">
      <alignment horizontal="center" vertical="center" wrapText="1"/>
    </xf>
    <xf numFmtId="0" fontId="4" fillId="0" borderId="26" xfId="1" applyFont="1" applyFill="1" applyBorder="1" applyAlignment="1">
      <alignment horizontal="left" vertical="center" wrapText="1"/>
    </xf>
    <xf numFmtId="164" fontId="4" fillId="0" borderId="26" xfId="1" applyNumberFormat="1" applyFont="1" applyFill="1" applyBorder="1" applyAlignment="1">
      <alignment horizontal="left" vertical="center" wrapText="1"/>
    </xf>
    <xf numFmtId="0" fontId="30" fillId="0" borderId="26" xfId="0" applyFont="1" applyBorder="1" applyAlignment="1">
      <alignment horizontal="left" wrapText="1"/>
    </xf>
    <xf numFmtId="3" fontId="30" fillId="0" borderId="1" xfId="0" applyNumberFormat="1" applyFont="1" applyBorder="1" applyAlignment="1">
      <alignment vertical="center" wrapText="1"/>
    </xf>
    <xf numFmtId="3" fontId="5" fillId="0" borderId="40" xfId="0" applyNumberFormat="1" applyFont="1" applyBorder="1"/>
    <xf numFmtId="3" fontId="29" fillId="0" borderId="1" xfId="0" applyNumberFormat="1" applyFont="1" applyBorder="1" applyAlignment="1">
      <alignment vertical="center"/>
    </xf>
    <xf numFmtId="167" fontId="29" fillId="0" borderId="1" xfId="97" applyNumberFormat="1" applyFont="1" applyBorder="1"/>
    <xf numFmtId="167" fontId="29" fillId="0" borderId="2" xfId="97" applyNumberFormat="1" applyFont="1" applyBorder="1"/>
    <xf numFmtId="167" fontId="29" fillId="0" borderId="1" xfId="97" applyNumberFormat="1" applyFont="1" applyBorder="1" applyAlignment="1">
      <alignment horizontal="right"/>
    </xf>
    <xf numFmtId="167" fontId="30" fillId="0" borderId="5" xfId="97" applyNumberFormat="1" applyFont="1" applyBorder="1"/>
    <xf numFmtId="167" fontId="30" fillId="0" borderId="1" xfId="97" applyNumberFormat="1" applyFont="1" applyBorder="1"/>
    <xf numFmtId="167" fontId="30" fillId="0" borderId="4" xfId="97" applyNumberFormat="1" applyFont="1" applyBorder="1"/>
    <xf numFmtId="167" fontId="30" fillId="0" borderId="11" xfId="97" applyNumberFormat="1" applyFont="1" applyBorder="1"/>
    <xf numFmtId="167" fontId="29" fillId="0" borderId="13" xfId="97" applyNumberFormat="1" applyFont="1" applyBorder="1"/>
    <xf numFmtId="167" fontId="5" fillId="0" borderId="1" xfId="97" applyNumberFormat="1" applyFont="1" applyFill="1" applyBorder="1" applyAlignment="1">
      <alignment vertical="center"/>
    </xf>
    <xf numFmtId="167" fontId="5" fillId="0" borderId="1" xfId="97" quotePrefix="1" applyNumberFormat="1" applyFont="1" applyFill="1" applyBorder="1" applyAlignment="1">
      <alignment vertical="center"/>
    </xf>
    <xf numFmtId="167" fontId="3" fillId="0" borderId="1" xfId="97" applyNumberFormat="1" applyFont="1" applyFill="1" applyBorder="1" applyAlignment="1">
      <alignment vertical="center"/>
    </xf>
    <xf numFmtId="167" fontId="7" fillId="0" borderId="1" xfId="97" applyNumberFormat="1" applyFont="1" applyFill="1" applyBorder="1" applyAlignment="1">
      <alignment vertical="center"/>
    </xf>
    <xf numFmtId="167" fontId="5" fillId="0" borderId="1" xfId="97" applyNumberFormat="1" applyFont="1" applyFill="1" applyBorder="1"/>
    <xf numFmtId="9" fontId="5" fillId="0" borderId="0" xfId="0" applyNumberFormat="1" applyFont="1" applyFill="1" applyAlignment="1">
      <alignment horizontal="center"/>
    </xf>
    <xf numFmtId="9" fontId="5" fillId="0" borderId="1" xfId="0" applyNumberFormat="1" applyFont="1" applyFill="1" applyBorder="1" applyAlignment="1">
      <alignment horizontal="center" vertical="center"/>
    </xf>
    <xf numFmtId="9" fontId="30" fillId="0" borderId="0" xfId="0" applyNumberFormat="1" applyFont="1" applyBorder="1"/>
    <xf numFmtId="0" fontId="5" fillId="0" borderId="0" xfId="45" applyFont="1" applyAlignment="1">
      <alignment vertical="center"/>
    </xf>
    <xf numFmtId="0" fontId="3" fillId="0" borderId="0" xfId="45" applyFont="1" applyAlignment="1">
      <alignment vertical="center"/>
    </xf>
    <xf numFmtId="0" fontId="5" fillId="0" borderId="0" xfId="45" applyFont="1" applyAlignment="1">
      <alignment horizontal="center" vertical="center" wrapText="1"/>
    </xf>
    <xf numFmtId="0" fontId="5" fillId="0" borderId="6" xfId="45" applyFont="1" applyBorder="1" applyAlignment="1">
      <alignment vertical="center"/>
    </xf>
    <xf numFmtId="0" fontId="5" fillId="0" borderId="0" xfId="45" applyFont="1" applyBorder="1" applyAlignment="1">
      <alignment vertical="center"/>
    </xf>
    <xf numFmtId="0" fontId="5" fillId="0" borderId="0" xfId="45" applyFont="1" applyBorder="1" applyAlignment="1">
      <alignment horizontal="center" vertical="center"/>
    </xf>
    <xf numFmtId="0" fontId="5" fillId="0" borderId="0" xfId="45" applyFont="1" applyAlignment="1">
      <alignment vertical="center" wrapText="1"/>
    </xf>
    <xf numFmtId="0" fontId="3" fillId="0" borderId="1" xfId="0" applyFont="1" applyBorder="1" applyAlignment="1">
      <alignment horizontal="center" vertical="center" wrapText="1"/>
    </xf>
    <xf numFmtId="0" fontId="5" fillId="0" borderId="18" xfId="0" applyFont="1" applyBorder="1" applyAlignment="1">
      <alignment vertical="center" wrapText="1"/>
    </xf>
    <xf numFmtId="3" fontId="5" fillId="0" borderId="1" xfId="0" applyNumberFormat="1" applyFont="1" applyBorder="1" applyAlignment="1">
      <alignment horizontal="right" vertical="center" wrapText="1"/>
    </xf>
    <xf numFmtId="0" fontId="3" fillId="0" borderId="18" xfId="0" applyFont="1" applyBorder="1" applyAlignment="1">
      <alignment vertical="center" wrapText="1"/>
    </xf>
    <xf numFmtId="3" fontId="3" fillId="0" borderId="1" xfId="0" applyNumberFormat="1" applyFont="1" applyBorder="1" applyAlignment="1">
      <alignment horizontal="right" vertical="center" wrapText="1"/>
    </xf>
    <xf numFmtId="0" fontId="3" fillId="0" borderId="18" xfId="0" applyFont="1" applyBorder="1" applyAlignment="1">
      <alignment vertical="center"/>
    </xf>
    <xf numFmtId="0" fontId="3" fillId="0" borderId="12" xfId="0" applyFont="1" applyBorder="1" applyAlignment="1">
      <alignment vertical="center"/>
    </xf>
    <xf numFmtId="3" fontId="3" fillId="0" borderId="13" xfId="0" applyNumberFormat="1" applyFont="1" applyBorder="1" applyAlignment="1">
      <alignment horizontal="right" vertical="center" wrapText="1"/>
    </xf>
    <xf numFmtId="9" fontId="5" fillId="0" borderId="1" xfId="98" applyFont="1" applyBorder="1" applyAlignment="1">
      <alignment horizontal="center"/>
    </xf>
    <xf numFmtId="0" fontId="5" fillId="0" borderId="0" xfId="45" applyFont="1" applyFill="1" applyAlignment="1">
      <alignment vertical="center"/>
    </xf>
    <xf numFmtId="167" fontId="34" fillId="4" borderId="39" xfId="97" applyNumberFormat="1" applyFont="1" applyFill="1" applyBorder="1" applyAlignment="1">
      <alignment horizontal="center" vertical="center" wrapText="1"/>
    </xf>
    <xf numFmtId="167" fontId="34" fillId="4" borderId="40" xfId="97" applyNumberFormat="1" applyFont="1" applyFill="1" applyBorder="1" applyAlignment="1">
      <alignment horizontal="center" vertical="center" wrapText="1"/>
    </xf>
    <xf numFmtId="165" fontId="3" fillId="0" borderId="21" xfId="0" applyNumberFormat="1" applyFont="1" applyFill="1" applyBorder="1" applyAlignment="1">
      <alignment horizontal="left" vertical="center" wrapText="1"/>
    </xf>
    <xf numFmtId="3" fontId="3" fillId="0" borderId="21" xfId="0" applyNumberFormat="1" applyFont="1" applyFill="1" applyBorder="1" applyAlignment="1" applyProtection="1">
      <alignment vertical="center" wrapText="1"/>
    </xf>
    <xf numFmtId="0" fontId="31" fillId="0" borderId="1" xfId="0" applyFont="1" applyBorder="1" applyAlignment="1">
      <alignment vertical="center" wrapText="1"/>
    </xf>
    <xf numFmtId="0" fontId="31" fillId="0" borderId="1" xfId="0" applyFont="1" applyBorder="1" applyAlignment="1">
      <alignment vertical="center"/>
    </xf>
    <xf numFmtId="3" fontId="31" fillId="0" borderId="1" xfId="0" applyNumberFormat="1" applyFont="1" applyBorder="1" applyAlignment="1">
      <alignment vertical="center" wrapText="1"/>
    </xf>
    <xf numFmtId="0" fontId="31" fillId="0" borderId="2" xfId="0" applyFont="1" applyBorder="1" applyAlignment="1">
      <alignment vertical="center" wrapText="1"/>
    </xf>
    <xf numFmtId="0" fontId="31" fillId="0" borderId="2" xfId="0" applyFont="1" applyBorder="1" applyAlignment="1">
      <alignment vertical="center"/>
    </xf>
    <xf numFmtId="3" fontId="31" fillId="0" borderId="2" xfId="0" applyNumberFormat="1" applyFont="1" applyBorder="1" applyAlignment="1">
      <alignment vertical="center" wrapText="1"/>
    </xf>
    <xf numFmtId="3" fontId="29" fillId="0" borderId="13" xfId="0" applyNumberFormat="1" applyFont="1" applyBorder="1" applyAlignment="1">
      <alignment vertical="center" wrapText="1"/>
    </xf>
    <xf numFmtId="0" fontId="64" fillId="0" borderId="0" xfId="41" applyFont="1"/>
    <xf numFmtId="0" fontId="4" fillId="0" borderId="18" xfId="41" applyFont="1" applyBorder="1"/>
    <xf numFmtId="3" fontId="4" fillId="0" borderId="8" xfId="41" applyNumberFormat="1" applyFont="1" applyBorder="1"/>
    <xf numFmtId="3" fontId="4" fillId="0" borderId="1" xfId="41" applyNumberFormat="1" applyFont="1" applyBorder="1"/>
    <xf numFmtId="0" fontId="2" fillId="0" borderId="20" xfId="41" applyFont="1" applyBorder="1"/>
    <xf numFmtId="3" fontId="2" fillId="0" borderId="38" xfId="41" applyNumberFormat="1" applyFont="1" applyBorder="1"/>
    <xf numFmtId="0" fontId="2" fillId="0" borderId="0" xfId="41" applyFont="1" applyBorder="1"/>
    <xf numFmtId="3" fontId="2" fillId="0" borderId="0" xfId="41" applyNumberFormat="1" applyFont="1" applyBorder="1"/>
    <xf numFmtId="2" fontId="4" fillId="0" borderId="0" xfId="41" applyNumberFormat="1" applyFont="1" applyBorder="1"/>
    <xf numFmtId="0" fontId="4" fillId="0" borderId="0" xfId="41" applyFont="1"/>
    <xf numFmtId="3" fontId="4" fillId="0" borderId="0" xfId="41" applyNumberFormat="1" applyFont="1"/>
    <xf numFmtId="0" fontId="4" fillId="0" borderId="0" xfId="41" applyFont="1" applyBorder="1"/>
    <xf numFmtId="3" fontId="4" fillId="0" borderId="0" xfId="41" applyNumberFormat="1" applyFont="1" applyBorder="1"/>
    <xf numFmtId="0" fontId="4" fillId="0" borderId="18" xfId="41" applyFont="1" applyBorder="1" applyAlignment="1">
      <alignment horizontal="left"/>
    </xf>
    <xf numFmtId="3" fontId="4" fillId="0" borderId="8" xfId="41" applyNumberFormat="1" applyFont="1" applyBorder="1" applyAlignment="1">
      <alignment horizontal="right"/>
    </xf>
    <xf numFmtId="3" fontId="4" fillId="0" borderId="1" xfId="41" applyNumberFormat="1" applyFont="1" applyBorder="1" applyAlignment="1">
      <alignment horizontal="right"/>
    </xf>
    <xf numFmtId="2" fontId="4" fillId="0" borderId="19" xfId="41" applyNumberFormat="1" applyFont="1" applyBorder="1"/>
    <xf numFmtId="3" fontId="2" fillId="0" borderId="38" xfId="41" applyNumberFormat="1" applyFont="1" applyBorder="1" applyAlignment="1">
      <alignment horizontal="right"/>
    </xf>
    <xf numFmtId="0" fontId="5" fillId="0" borderId="0" xfId="49" applyFont="1"/>
    <xf numFmtId="0" fontId="5" fillId="0" borderId="18" xfId="49" applyFont="1" applyBorder="1"/>
    <xf numFmtId="3" fontId="5" fillId="0" borderId="8" xfId="49" applyNumberFormat="1" applyFont="1" applyBorder="1"/>
    <xf numFmtId="3" fontId="5" fillId="0" borderId="1" xfId="49" applyNumberFormat="1" applyFont="1" applyFill="1" applyBorder="1"/>
    <xf numFmtId="3" fontId="5" fillId="0" borderId="1" xfId="49" applyNumberFormat="1" applyFont="1" applyBorder="1"/>
    <xf numFmtId="0" fontId="5" fillId="0" borderId="8" xfId="49" applyFont="1" applyBorder="1"/>
    <xf numFmtId="0" fontId="3" fillId="0" borderId="20" xfId="49" applyFont="1" applyBorder="1"/>
    <xf numFmtId="3" fontId="3" fillId="0" borderId="38" xfId="49" applyNumberFormat="1" applyFont="1" applyBorder="1"/>
    <xf numFmtId="3" fontId="3" fillId="0" borderId="21" xfId="49" applyNumberFormat="1" applyFont="1" applyBorder="1"/>
    <xf numFmtId="0" fontId="5" fillId="0" borderId="23" xfId="49" applyFont="1" applyBorder="1"/>
    <xf numFmtId="3" fontId="5" fillId="0" borderId="2" xfId="49" applyNumberFormat="1" applyFont="1" applyBorder="1"/>
    <xf numFmtId="0" fontId="5" fillId="0" borderId="24" xfId="49" applyFont="1" applyBorder="1"/>
    <xf numFmtId="3" fontId="3" fillId="0" borderId="8" xfId="49" applyNumberFormat="1" applyFont="1" applyBorder="1"/>
    <xf numFmtId="3" fontId="5" fillId="0" borderId="0" xfId="49" applyNumberFormat="1" applyFont="1"/>
    <xf numFmtId="0" fontId="64" fillId="0" borderId="0" xfId="41" applyFont="1" applyAlignment="1">
      <alignment wrapText="1"/>
    </xf>
    <xf numFmtId="0" fontId="3" fillId="0" borderId="61" xfId="49" applyFont="1" applyBorder="1" applyAlignment="1">
      <alignment horizontal="center" wrapText="1"/>
    </xf>
    <xf numFmtId="0" fontId="3" fillId="0" borderId="16" xfId="49" applyFont="1" applyBorder="1" applyAlignment="1">
      <alignment horizontal="center" wrapText="1"/>
    </xf>
    <xf numFmtId="0" fontId="3" fillId="0" borderId="17" xfId="49" applyFont="1" applyFill="1" applyBorder="1" applyAlignment="1">
      <alignment horizontal="center" wrapText="1"/>
    </xf>
    <xf numFmtId="0" fontId="5" fillId="0" borderId="0" xfId="49" applyFont="1" applyAlignment="1">
      <alignment wrapText="1"/>
    </xf>
    <xf numFmtId="0" fontId="3" fillId="0" borderId="15" xfId="49" applyFont="1" applyBorder="1" applyAlignment="1">
      <alignment horizontal="center" vertical="center" wrapText="1"/>
    </xf>
    <xf numFmtId="3" fontId="29" fillId="0" borderId="1" xfId="97" applyNumberFormat="1" applyFont="1" applyBorder="1"/>
    <xf numFmtId="3" fontId="29" fillId="0" borderId="18" xfId="97" applyNumberFormat="1" applyFont="1" applyBorder="1"/>
    <xf numFmtId="3" fontId="29" fillId="0" borderId="19" xfId="97" applyNumberFormat="1" applyFont="1" applyBorder="1"/>
    <xf numFmtId="3" fontId="29" fillId="0" borderId="8" xfId="97" applyNumberFormat="1" applyFont="1" applyBorder="1"/>
    <xf numFmtId="3" fontId="29" fillId="0" borderId="25" xfId="97" applyNumberFormat="1" applyFont="1" applyBorder="1"/>
    <xf numFmtId="3" fontId="30" fillId="0" borderId="0" xfId="97" applyNumberFormat="1" applyFont="1" applyBorder="1"/>
    <xf numFmtId="3" fontId="30" fillId="0" borderId="1" xfId="97" applyNumberFormat="1" applyFont="1" applyBorder="1"/>
    <xf numFmtId="3" fontId="30" fillId="0" borderId="19" xfId="97" applyNumberFormat="1" applyFont="1" applyBorder="1"/>
    <xf numFmtId="3" fontId="30" fillId="0" borderId="8" xfId="97" applyNumberFormat="1" applyFont="1" applyBorder="1"/>
    <xf numFmtId="3" fontId="29" fillId="0" borderId="20" xfId="97" applyNumberFormat="1" applyFont="1" applyBorder="1"/>
    <xf numFmtId="3" fontId="29" fillId="0" borderId="21" xfId="97" applyNumberFormat="1" applyFont="1" applyBorder="1"/>
    <xf numFmtId="3" fontId="29" fillId="0" borderId="22" xfId="97" applyNumberFormat="1" applyFont="1" applyBorder="1"/>
    <xf numFmtId="3" fontId="29" fillId="0" borderId="38" xfId="97" applyNumberFormat="1" applyFont="1" applyBorder="1"/>
    <xf numFmtId="0" fontId="19" fillId="0" borderId="37" xfId="49" applyFont="1" applyBorder="1" applyAlignment="1">
      <alignment wrapText="1"/>
    </xf>
    <xf numFmtId="3" fontId="5" fillId="0" borderId="1" xfId="1" applyNumberFormat="1" applyFont="1" applyBorder="1" applyAlignment="1">
      <alignment horizontal="right" vertical="center" wrapText="1"/>
    </xf>
    <xf numFmtId="3" fontId="7" fillId="0" borderId="1" xfId="1" applyNumberFormat="1" applyFont="1" applyBorder="1" applyAlignment="1">
      <alignment horizontal="right" vertical="center" wrapText="1"/>
    </xf>
    <xf numFmtId="9" fontId="5" fillId="0" borderId="1" xfId="98" applyNumberFormat="1" applyFont="1" applyBorder="1" applyAlignment="1">
      <alignment horizontal="right" vertical="center" wrapText="1"/>
    </xf>
    <xf numFmtId="9" fontId="30" fillId="0" borderId="1" xfId="98" applyNumberFormat="1" applyFont="1" applyBorder="1"/>
    <xf numFmtId="0" fontId="65" fillId="0" borderId="1" xfId="0" applyFont="1" applyFill="1" applyBorder="1" applyAlignment="1">
      <alignment horizontal="center" vertical="center" wrapText="1"/>
    </xf>
    <xf numFmtId="0" fontId="6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7" fontId="29" fillId="0" borderId="1" xfId="97" applyNumberFormat="1" applyFont="1" applyFill="1" applyBorder="1" applyAlignment="1">
      <alignment horizontal="right"/>
    </xf>
    <xf numFmtId="3" fontId="30" fillId="0" borderId="1" xfId="0" applyNumberFormat="1" applyFont="1" applyFill="1" applyBorder="1"/>
    <xf numFmtId="0" fontId="5" fillId="0" borderId="11" xfId="45" applyFont="1" applyBorder="1" applyAlignment="1">
      <alignment horizontal="center" vertical="center"/>
    </xf>
    <xf numFmtId="9" fontId="5" fillId="0" borderId="1" xfId="98" applyFont="1" applyBorder="1" applyAlignment="1">
      <alignment horizontal="center" vertical="center" wrapText="1"/>
    </xf>
    <xf numFmtId="9" fontId="15" fillId="0" borderId="1" xfId="98" applyFont="1" applyFill="1" applyBorder="1" applyAlignment="1" applyProtection="1">
      <alignment horizontal="right" vertical="center" wrapText="1"/>
    </xf>
    <xf numFmtId="0" fontId="36" fillId="0" borderId="0" xfId="0" applyFont="1" applyBorder="1"/>
    <xf numFmtId="9" fontId="34" fillId="0" borderId="58" xfId="98" applyFont="1" applyBorder="1" applyAlignment="1">
      <alignment horizontal="center" vertical="center" wrapText="1"/>
    </xf>
    <xf numFmtId="9" fontId="36" fillId="0" borderId="48" xfId="98" applyFont="1" applyBorder="1"/>
    <xf numFmtId="3" fontId="36" fillId="0" borderId="0" xfId="0" applyNumberFormat="1" applyFont="1" applyBorder="1"/>
    <xf numFmtId="0" fontId="34" fillId="0" borderId="49" xfId="0" applyFont="1" applyBorder="1" applyAlignment="1">
      <alignment vertical="center"/>
    </xf>
    <xf numFmtId="167" fontId="34" fillId="4" borderId="50" xfId="97" applyNumberFormat="1" applyFont="1" applyFill="1" applyBorder="1" applyAlignment="1">
      <alignment horizontal="center" vertical="center" wrapText="1"/>
    </xf>
    <xf numFmtId="3" fontId="34" fillId="4" borderId="27" xfId="0" applyNumberFormat="1" applyFont="1" applyFill="1" applyBorder="1" applyAlignment="1">
      <alignment horizontal="center" vertical="center"/>
    </xf>
    <xf numFmtId="3" fontId="34" fillId="4" borderId="34" xfId="0" applyNumberFormat="1" applyFont="1" applyFill="1" applyBorder="1" applyAlignment="1">
      <alignment vertical="center"/>
    </xf>
    <xf numFmtId="3" fontId="34" fillId="4" borderId="40" xfId="0" applyNumberFormat="1" applyFont="1" applyFill="1" applyBorder="1" applyAlignment="1">
      <alignment horizontal="right" vertical="center" wrapText="1"/>
    </xf>
    <xf numFmtId="3" fontId="5" fillId="0" borderId="8" xfId="49" applyNumberFormat="1" applyFont="1" applyFill="1" applyBorder="1"/>
    <xf numFmtId="3" fontId="13" fillId="0" borderId="6" xfId="0" applyNumberFormat="1" applyFont="1" applyFill="1" applyBorder="1" applyAlignment="1" applyProtection="1"/>
    <xf numFmtId="9" fontId="36" fillId="0" borderId="40" xfId="0" applyNumberFormat="1" applyFont="1" applyBorder="1" applyAlignment="1">
      <alignment horizontal="center"/>
    </xf>
    <xf numFmtId="0" fontId="30" fillId="0" borderId="0" xfId="0" applyFont="1" applyAlignment="1">
      <alignment wrapText="1"/>
    </xf>
    <xf numFmtId="0" fontId="30" fillId="0" borderId="0" xfId="0" applyFont="1" applyAlignment="1">
      <alignment horizontal="left" vertical="center"/>
    </xf>
    <xf numFmtId="0" fontId="30" fillId="0" borderId="0" xfId="0" applyFont="1" applyAlignment="1">
      <alignment vertical="center" wrapText="1"/>
    </xf>
    <xf numFmtId="0" fontId="3" fillId="0" borderId="12" xfId="0" applyFont="1" applyBorder="1" applyAlignment="1">
      <alignment vertical="center" wrapText="1"/>
    </xf>
    <xf numFmtId="0" fontId="3" fillId="0" borderId="23" xfId="0" applyFont="1" applyBorder="1" applyAlignment="1">
      <alignment vertical="center"/>
    </xf>
    <xf numFmtId="3" fontId="3" fillId="0" borderId="2" xfId="0" applyNumberFormat="1" applyFont="1" applyBorder="1" applyAlignment="1">
      <alignment horizontal="right" vertical="center" wrapText="1"/>
    </xf>
    <xf numFmtId="9" fontId="29" fillId="0" borderId="1" xfId="98" applyFont="1" applyBorder="1"/>
    <xf numFmtId="0" fontId="0" fillId="0" borderId="0" xfId="0" applyFont="1" applyBorder="1"/>
    <xf numFmtId="9" fontId="30" fillId="0" borderId="14" xfId="98" applyFont="1" applyBorder="1"/>
    <xf numFmtId="9" fontId="30" fillId="0" borderId="1" xfId="98" applyFont="1" applyBorder="1" applyAlignment="1">
      <alignment vertical="center" wrapText="1"/>
    </xf>
    <xf numFmtId="0" fontId="5" fillId="0" borderId="23" xfId="0" applyFont="1" applyBorder="1" applyAlignment="1">
      <alignment vertical="center"/>
    </xf>
    <xf numFmtId="3" fontId="5" fillId="0" borderId="2" xfId="0" applyNumberFormat="1" applyFont="1" applyBorder="1" applyAlignment="1">
      <alignment horizontal="right" vertical="center" wrapText="1"/>
    </xf>
    <xf numFmtId="0" fontId="3" fillId="0" borderId="1" xfId="1" applyFont="1" applyBorder="1" applyAlignment="1">
      <alignment horizontal="center" vertical="center" wrapText="1"/>
    </xf>
    <xf numFmtId="49" fontId="29" fillId="0" borderId="0" xfId="0" applyNumberFormat="1" applyFont="1" applyBorder="1" applyAlignment="1">
      <alignment horizontal="center" vertical="center"/>
    </xf>
    <xf numFmtId="3" fontId="29" fillId="0" borderId="0" xfId="0" applyNumberFormat="1" applyFont="1" applyBorder="1" applyAlignment="1">
      <alignment vertical="center"/>
    </xf>
    <xf numFmtId="49" fontId="30" fillId="0" borderId="0" xfId="0" applyNumberFormat="1" applyFont="1" applyBorder="1" applyAlignment="1">
      <alignment vertical="center" wrapText="1"/>
    </xf>
    <xf numFmtId="0" fontId="30" fillId="0" borderId="0" xfId="0" applyFont="1" applyBorder="1" applyAlignment="1">
      <alignment vertical="center" wrapText="1"/>
    </xf>
    <xf numFmtId="3" fontId="30" fillId="0" borderId="0" xfId="0" applyNumberFormat="1" applyFont="1" applyBorder="1" applyAlignment="1">
      <alignment vertical="center" wrapText="1"/>
    </xf>
    <xf numFmtId="3" fontId="10" fillId="0" borderId="28" xfId="0" applyNumberFormat="1" applyFont="1" applyFill="1" applyBorder="1" applyAlignment="1">
      <alignment horizontal="left" vertical="center" wrapText="1"/>
    </xf>
    <xf numFmtId="0" fontId="3" fillId="0" borderId="1" xfId="1" applyFont="1" applyBorder="1" applyAlignment="1">
      <alignment horizontal="center" vertical="center" wrapText="1"/>
    </xf>
    <xf numFmtId="49" fontId="31" fillId="0" borderId="1" xfId="0" applyNumberFormat="1" applyFont="1" applyBorder="1" applyAlignment="1">
      <alignment vertical="center" wrapText="1"/>
    </xf>
    <xf numFmtId="0" fontId="31" fillId="0" borderId="0" xfId="0" applyFont="1" applyAlignment="1">
      <alignment vertical="center"/>
    </xf>
    <xf numFmtId="0" fontId="3" fillId="0" borderId="1" xfId="0" applyFont="1" applyFill="1" applyBorder="1" applyAlignment="1">
      <alignment horizontal="left" vertical="center"/>
    </xf>
    <xf numFmtId="0" fontId="3" fillId="0" borderId="18" xfId="0" applyFont="1" applyFill="1" applyBorder="1" applyAlignment="1">
      <alignment vertical="center"/>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9" fontId="3" fillId="0" borderId="1" xfId="0" applyNumberFormat="1" applyFont="1" applyFill="1" applyBorder="1" applyAlignment="1">
      <alignment horizontal="center" vertical="center"/>
    </xf>
    <xf numFmtId="3" fontId="5" fillId="0" borderId="1" xfId="41" applyNumberFormat="1" applyFont="1" applyBorder="1"/>
    <xf numFmtId="0" fontId="5" fillId="0" borderId="23" xfId="41" applyFont="1" applyBorder="1"/>
    <xf numFmtId="3" fontId="5" fillId="0" borderId="9" xfId="41" applyNumberFormat="1" applyFont="1" applyBorder="1"/>
    <xf numFmtId="3" fontId="5" fillId="0" borderId="2" xfId="41" applyNumberFormat="1" applyFont="1" applyBorder="1"/>
    <xf numFmtId="0" fontId="3" fillId="0" borderId="20" xfId="41" applyFont="1" applyBorder="1"/>
    <xf numFmtId="3" fontId="3" fillId="0" borderId="38" xfId="41" applyNumberFormat="1" applyFont="1" applyBorder="1"/>
    <xf numFmtId="0" fontId="4" fillId="0" borderId="23" xfId="41" applyFont="1" applyBorder="1"/>
    <xf numFmtId="3" fontId="4" fillId="0" borderId="9" xfId="41" applyNumberFormat="1" applyFont="1" applyBorder="1"/>
    <xf numFmtId="165" fontId="30" fillId="0" borderId="18" xfId="0" applyNumberFormat="1" applyFont="1" applyFill="1" applyBorder="1" applyAlignment="1">
      <alignment horizontal="center" vertical="center" wrapText="1"/>
    </xf>
    <xf numFmtId="0" fontId="5" fillId="0" borderId="1" xfId="0" applyFont="1" applyFill="1" applyBorder="1" applyAlignment="1">
      <alignment vertical="center" wrapText="1"/>
    </xf>
    <xf numFmtId="9" fontId="5" fillId="0" borderId="2" xfId="98" applyFont="1" applyBorder="1" applyAlignment="1">
      <alignment horizontal="center"/>
    </xf>
    <xf numFmtId="164" fontId="4"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wrapText="1"/>
    </xf>
    <xf numFmtId="0" fontId="3" fillId="0" borderId="19" xfId="1" applyFont="1" applyBorder="1" applyAlignment="1">
      <alignment horizontal="center" vertical="center" wrapText="1"/>
    </xf>
    <xf numFmtId="0" fontId="2" fillId="0" borderId="18" xfId="1" applyFont="1" applyFill="1" applyBorder="1" applyAlignment="1">
      <alignment horizontal="right" vertical="center"/>
    </xf>
    <xf numFmtId="3" fontId="29" fillId="0" borderId="19" xfId="0" applyNumberFormat="1" applyFont="1" applyBorder="1"/>
    <xf numFmtId="0" fontId="2" fillId="0" borderId="25" xfId="1" applyFont="1" applyFill="1" applyBorder="1" applyAlignment="1">
      <alignment horizontal="right" vertical="center"/>
    </xf>
    <xf numFmtId="3" fontId="30" fillId="0" borderId="26" xfId="0" applyNumberFormat="1" applyFont="1" applyBorder="1"/>
    <xf numFmtId="0" fontId="4" fillId="0" borderId="18" xfId="1" applyFont="1" applyFill="1" applyBorder="1" applyAlignment="1">
      <alignment horizontal="right" vertical="center"/>
    </xf>
    <xf numFmtId="3" fontId="30" fillId="0" borderId="19" xfId="0" applyNumberFormat="1" applyFont="1" applyBorder="1"/>
    <xf numFmtId="49" fontId="5"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30" fillId="0" borderId="1" xfId="0" applyNumberFormat="1" applyFont="1" applyFill="1" applyBorder="1" applyAlignment="1">
      <alignment vertical="center" wrapText="1"/>
    </xf>
    <xf numFmtId="3" fontId="5" fillId="0" borderId="7" xfId="0" applyNumberFormat="1" applyFont="1" applyFill="1" applyBorder="1" applyAlignment="1" applyProtection="1">
      <alignment vertical="center" wrapText="1"/>
      <protection locked="0"/>
    </xf>
    <xf numFmtId="165" fontId="30" fillId="0" borderId="23" xfId="0" applyNumberFormat="1" applyFont="1" applyFill="1" applyBorder="1" applyAlignment="1">
      <alignment horizontal="center" vertical="center" wrapText="1"/>
    </xf>
    <xf numFmtId="165" fontId="30" fillId="0" borderId="31" xfId="0" applyNumberFormat="1" applyFont="1" applyFill="1" applyBorder="1" applyAlignment="1">
      <alignment horizontal="center" vertical="center" wrapText="1"/>
    </xf>
    <xf numFmtId="165" fontId="30" fillId="0" borderId="12" xfId="0" applyNumberFormat="1" applyFont="1" applyFill="1" applyBorder="1" applyAlignment="1">
      <alignment horizontal="center" vertical="center" wrapText="1"/>
    </xf>
    <xf numFmtId="165" fontId="30" fillId="0" borderId="1" xfId="0" applyNumberFormat="1" applyFont="1" applyFill="1" applyBorder="1" applyAlignment="1">
      <alignment vertical="center" wrapText="1"/>
    </xf>
    <xf numFmtId="165" fontId="3" fillId="0" borderId="7" xfId="0" applyNumberFormat="1" applyFont="1" applyFill="1" applyBorder="1" applyAlignment="1" applyProtection="1">
      <alignment vertical="center" wrapText="1"/>
      <protection locked="0"/>
    </xf>
    <xf numFmtId="3" fontId="3" fillId="0" borderId="7" xfId="0" applyNumberFormat="1" applyFont="1" applyFill="1" applyBorder="1" applyAlignment="1" applyProtection="1">
      <alignment vertical="center" wrapText="1"/>
      <protection locked="0"/>
    </xf>
    <xf numFmtId="165" fontId="3" fillId="0" borderId="1" xfId="0" applyNumberFormat="1" applyFont="1" applyFill="1" applyBorder="1" applyAlignment="1" applyProtection="1">
      <alignment horizontal="left" vertical="center" wrapText="1"/>
      <protection locked="0"/>
    </xf>
    <xf numFmtId="49" fontId="30" fillId="0" borderId="1"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3" fontId="5" fillId="0" borderId="4" xfId="1" applyNumberFormat="1" applyFont="1" applyBorder="1"/>
    <xf numFmtId="9" fontId="29" fillId="0" borderId="4" xfId="98" applyFont="1" applyBorder="1"/>
    <xf numFmtId="3" fontId="31" fillId="0" borderId="4" xfId="0" applyNumberFormat="1" applyFont="1" applyBorder="1"/>
    <xf numFmtId="165" fontId="3" fillId="0" borderId="2" xfId="0" applyNumberFormat="1" applyFont="1" applyFill="1" applyBorder="1" applyAlignment="1" applyProtection="1">
      <alignment vertical="center" wrapText="1"/>
      <protection locked="0"/>
    </xf>
    <xf numFmtId="165" fontId="3" fillId="0" borderId="13" xfId="0" applyNumberFormat="1" applyFont="1" applyFill="1" applyBorder="1" applyAlignment="1">
      <alignment horizontal="left" vertical="center" wrapText="1"/>
    </xf>
    <xf numFmtId="3" fontId="3" fillId="0" borderId="13" xfId="0" applyNumberFormat="1" applyFont="1" applyFill="1" applyBorder="1" applyAlignment="1" applyProtection="1">
      <alignment vertical="center" wrapText="1"/>
    </xf>
    <xf numFmtId="165" fontId="30" fillId="0" borderId="5" xfId="0" applyNumberFormat="1" applyFont="1" applyFill="1" applyBorder="1" applyAlignment="1" applyProtection="1">
      <alignment vertical="center" wrapText="1"/>
      <protection locked="0"/>
    </xf>
    <xf numFmtId="3" fontId="30" fillId="0" borderId="5" xfId="0" applyNumberFormat="1" applyFont="1" applyFill="1" applyBorder="1" applyAlignment="1" applyProtection="1">
      <alignment vertical="center" wrapText="1"/>
      <protection locked="0"/>
    </xf>
    <xf numFmtId="165" fontId="3" fillId="0" borderId="12"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5" fontId="30" fillId="0" borderId="15" xfId="0" applyNumberFormat="1" applyFont="1" applyFill="1" applyBorder="1" applyAlignment="1">
      <alignment horizontal="center" vertical="center" wrapText="1"/>
    </xf>
    <xf numFmtId="165" fontId="8" fillId="0" borderId="16" xfId="0" applyNumberFormat="1" applyFont="1" applyFill="1" applyBorder="1" applyAlignment="1" applyProtection="1">
      <alignment vertical="center" wrapText="1"/>
      <protection locked="0"/>
    </xf>
    <xf numFmtId="3" fontId="5" fillId="0" borderId="16" xfId="0" applyNumberFormat="1" applyFont="1" applyFill="1" applyBorder="1" applyAlignment="1" applyProtection="1">
      <alignment vertical="center" wrapText="1"/>
      <protection locked="0"/>
    </xf>
    <xf numFmtId="3" fontId="3" fillId="0" borderId="16" xfId="0" applyNumberFormat="1" applyFont="1" applyFill="1" applyBorder="1" applyAlignment="1" applyProtection="1">
      <alignment horizontal="right" vertical="center" wrapText="1"/>
      <protection locked="0"/>
    </xf>
    <xf numFmtId="165" fontId="30" fillId="0" borderId="20" xfId="0" applyNumberFormat="1" applyFont="1" applyFill="1" applyBorder="1" applyAlignment="1">
      <alignment horizontal="center" vertical="center" wrapText="1"/>
    </xf>
    <xf numFmtId="165" fontId="3" fillId="0" borderId="21" xfId="0" applyNumberFormat="1" applyFont="1" applyFill="1" applyBorder="1" applyAlignment="1" applyProtection="1">
      <alignment vertical="center" wrapText="1"/>
      <protection locked="0"/>
    </xf>
    <xf numFmtId="3" fontId="3" fillId="0" borderId="21" xfId="0" applyNumberFormat="1" applyFont="1" applyFill="1" applyBorder="1" applyAlignment="1" applyProtection="1">
      <alignment vertical="center" wrapText="1"/>
      <protection locked="0"/>
    </xf>
    <xf numFmtId="165" fontId="30" fillId="0" borderId="71" xfId="0" applyNumberFormat="1" applyFont="1" applyFill="1" applyBorder="1" applyAlignment="1">
      <alignment horizontal="center" vertical="center" wrapText="1"/>
    </xf>
    <xf numFmtId="3" fontId="30" fillId="0" borderId="16" xfId="0" applyNumberFormat="1" applyFont="1" applyFill="1" applyBorder="1" applyAlignment="1" applyProtection="1">
      <alignment vertical="center" wrapText="1"/>
      <protection locked="0"/>
    </xf>
    <xf numFmtId="165" fontId="3" fillId="0" borderId="16" xfId="0" applyNumberFormat="1" applyFont="1" applyFill="1" applyBorder="1" applyAlignment="1" applyProtection="1">
      <alignment vertical="center" wrapText="1"/>
      <protection locked="0"/>
    </xf>
    <xf numFmtId="165" fontId="7" fillId="0" borderId="1" xfId="0" applyNumberFormat="1" applyFont="1" applyFill="1" applyBorder="1" applyAlignment="1" applyProtection="1">
      <alignment horizontal="left" vertical="center" wrapText="1"/>
      <protection locked="0"/>
    </xf>
    <xf numFmtId="165" fontId="3" fillId="0" borderId="75" xfId="0" applyNumberFormat="1" applyFont="1" applyFill="1" applyBorder="1" applyAlignment="1">
      <alignment horizontal="center" vertical="center" wrapText="1"/>
    </xf>
    <xf numFmtId="165" fontId="3" fillId="0" borderId="76" xfId="0" applyNumberFormat="1" applyFont="1" applyFill="1" applyBorder="1" applyAlignment="1">
      <alignment horizontal="center" vertical="center" wrapText="1"/>
    </xf>
    <xf numFmtId="165" fontId="30" fillId="0" borderId="16" xfId="0" applyNumberFormat="1" applyFont="1" applyFill="1" applyBorder="1" applyAlignment="1" applyProtection="1">
      <alignment vertical="center" wrapText="1"/>
      <protection locked="0"/>
    </xf>
    <xf numFmtId="3" fontId="5" fillId="0" borderId="21" xfId="0" applyNumberFormat="1" applyFont="1" applyFill="1" applyBorder="1" applyAlignment="1" applyProtection="1">
      <alignment vertical="center" wrapText="1"/>
      <protection locked="0"/>
    </xf>
    <xf numFmtId="165" fontId="30" fillId="0" borderId="5" xfId="0" applyNumberFormat="1" applyFont="1" applyFill="1" applyBorder="1" applyAlignment="1">
      <alignment vertical="center" wrapText="1"/>
    </xf>
    <xf numFmtId="165" fontId="30" fillId="0" borderId="5" xfId="0" applyNumberFormat="1" applyFont="1" applyFill="1" applyBorder="1" applyAlignment="1">
      <alignment horizontal="right" vertical="center" wrapText="1"/>
    </xf>
    <xf numFmtId="165" fontId="5" fillId="0" borderId="16" xfId="0" applyNumberFormat="1" applyFont="1" applyFill="1" applyBorder="1" applyAlignment="1" applyProtection="1">
      <alignment vertical="center" wrapText="1"/>
      <protection locked="0"/>
    </xf>
    <xf numFmtId="3" fontId="30" fillId="0" borderId="16" xfId="0" applyNumberFormat="1" applyFont="1" applyFill="1" applyBorder="1" applyAlignment="1" applyProtection="1">
      <alignment horizontal="right" vertical="center" wrapText="1"/>
      <protection locked="0"/>
    </xf>
    <xf numFmtId="0" fontId="2" fillId="0" borderId="15" xfId="41" applyFont="1" applyBorder="1" applyAlignment="1">
      <alignment horizontal="center" wrapText="1"/>
    </xf>
    <xf numFmtId="0" fontId="2" fillId="0" borderId="17" xfId="41" applyFont="1" applyBorder="1" applyAlignment="1">
      <alignment horizontal="center" wrapText="1"/>
    </xf>
    <xf numFmtId="0" fontId="2" fillId="0" borderId="31" xfId="41" applyFont="1" applyBorder="1" applyAlignment="1">
      <alignment horizontal="center" wrapText="1"/>
    </xf>
    <xf numFmtId="0" fontId="3" fillId="0" borderId="36" xfId="49" applyFont="1" applyBorder="1" applyAlignment="1">
      <alignment horizontal="center" wrapText="1"/>
    </xf>
    <xf numFmtId="0" fontId="3" fillId="0" borderId="5" xfId="49" applyFont="1" applyBorder="1" applyAlignment="1">
      <alignment horizontal="center" wrapText="1"/>
    </xf>
    <xf numFmtId="0" fontId="2" fillId="0" borderId="30" xfId="41" applyFont="1" applyBorder="1" applyAlignment="1">
      <alignment horizontal="center" wrapText="1"/>
    </xf>
    <xf numFmtId="0" fontId="4" fillId="0" borderId="20" xfId="41" applyFont="1" applyBorder="1"/>
    <xf numFmtId="0" fontId="4" fillId="0" borderId="38" xfId="41" applyFont="1" applyBorder="1"/>
    <xf numFmtId="0" fontId="4" fillId="0" borderId="21" xfId="41" applyFont="1" applyBorder="1"/>
    <xf numFmtId="0" fontId="4" fillId="0" borderId="22" xfId="41" applyFont="1" applyBorder="1"/>
    <xf numFmtId="0" fontId="3" fillId="0" borderId="31" xfId="41" applyFont="1" applyBorder="1" applyAlignment="1">
      <alignment horizontal="center" wrapText="1"/>
    </xf>
    <xf numFmtId="0" fontId="2" fillId="0" borderId="77" xfId="41" applyFont="1" applyBorder="1" applyAlignment="1">
      <alignment horizontal="center"/>
    </xf>
    <xf numFmtId="0" fontId="2" fillId="0" borderId="37" xfId="41" applyFont="1" applyBorder="1" applyAlignment="1">
      <alignment horizontal="center"/>
    </xf>
    <xf numFmtId="0" fontId="2" fillId="0" borderId="78" xfId="41" applyFont="1" applyBorder="1" applyAlignment="1">
      <alignment horizontal="center"/>
    </xf>
    <xf numFmtId="0" fontId="5" fillId="0" borderId="18" xfId="41" applyFont="1" applyBorder="1"/>
    <xf numFmtId="0" fontId="3" fillId="0" borderId="36" xfId="49" applyFont="1" applyBorder="1" applyAlignment="1">
      <alignment horizontal="center" vertical="center" wrapText="1"/>
    </xf>
    <xf numFmtId="0" fontId="3" fillId="0" borderId="30" xfId="41" applyFont="1" applyBorder="1" applyAlignment="1">
      <alignment horizontal="center" vertical="center" wrapText="1"/>
    </xf>
    <xf numFmtId="0" fontId="5" fillId="0" borderId="15" xfId="49" applyFont="1" applyBorder="1"/>
    <xf numFmtId="3" fontId="5" fillId="0" borderId="16" xfId="49" applyNumberFormat="1" applyFont="1" applyBorder="1"/>
    <xf numFmtId="0" fontId="3" fillId="0" borderId="39" xfId="49" applyFont="1" applyBorder="1" applyAlignment="1">
      <alignment horizontal="center" vertical="center" wrapText="1"/>
    </xf>
    <xf numFmtId="0" fontId="5" fillId="0" borderId="40" xfId="49" applyFont="1" applyBorder="1"/>
    <xf numFmtId="0" fontId="3" fillId="0" borderId="40" xfId="49" applyFont="1" applyBorder="1"/>
    <xf numFmtId="0" fontId="3" fillId="0" borderId="33" xfId="49" applyFont="1" applyBorder="1"/>
    <xf numFmtId="3" fontId="29" fillId="0" borderId="14" xfId="0" applyNumberFormat="1" applyFont="1" applyBorder="1"/>
    <xf numFmtId="0" fontId="3" fillId="0" borderId="8" xfId="1" applyFont="1" applyBorder="1" applyAlignment="1">
      <alignment horizontal="center" vertical="center" wrapText="1"/>
    </xf>
    <xf numFmtId="3" fontId="29" fillId="0" borderId="8" xfId="0" applyNumberFormat="1" applyFont="1" applyBorder="1"/>
    <xf numFmtId="3" fontId="29" fillId="0" borderId="57" xfId="0" applyNumberFormat="1" applyFont="1" applyBorder="1"/>
    <xf numFmtId="0" fontId="3" fillId="0" borderId="18" xfId="1" applyFont="1" applyBorder="1" applyAlignment="1">
      <alignment horizontal="center" vertical="center" wrapText="1"/>
    </xf>
    <xf numFmtId="3" fontId="3" fillId="0" borderId="18" xfId="1" applyNumberFormat="1" applyFont="1" applyBorder="1"/>
    <xf numFmtId="3" fontId="29" fillId="0" borderId="26" xfId="0" applyNumberFormat="1" applyFont="1" applyBorder="1"/>
    <xf numFmtId="3" fontId="3" fillId="0" borderId="12" xfId="1" applyNumberFormat="1" applyFont="1" applyBorder="1"/>
    <xf numFmtId="3" fontId="2" fillId="0" borderId="0" xfId="97" applyNumberFormat="1" applyFont="1" applyFill="1" applyBorder="1" applyAlignment="1">
      <alignment horizontal="left" vertical="center"/>
    </xf>
    <xf numFmtId="9" fontId="30" fillId="0" borderId="0" xfId="98" applyNumberFormat="1" applyFont="1" applyBorder="1"/>
    <xf numFmtId="3" fontId="3"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xf>
    <xf numFmtId="9" fontId="36" fillId="0" borderId="1" xfId="98" applyFont="1" applyFill="1" applyBorder="1"/>
    <xf numFmtId="0" fontId="34" fillId="0" borderId="1" xfId="0" applyFont="1" applyFill="1" applyBorder="1" applyAlignment="1">
      <alignment horizontal="right" vertical="center"/>
    </xf>
    <xf numFmtId="0" fontId="37" fillId="0" borderId="1" xfId="0" applyFont="1" applyFill="1" applyBorder="1" applyAlignment="1">
      <alignment horizontal="right" vertical="center"/>
    </xf>
    <xf numFmtId="0" fontId="37" fillId="0" borderId="1" xfId="0" applyFont="1" applyFill="1" applyBorder="1" applyAlignment="1">
      <alignment horizontal="right" vertical="center" wrapText="1"/>
    </xf>
    <xf numFmtId="0" fontId="30" fillId="0" borderId="26" xfId="0" applyFont="1" applyBorder="1"/>
    <xf numFmtId="0" fontId="3" fillId="0" borderId="1" xfId="0" applyFont="1" applyFill="1" applyBorder="1" applyAlignment="1">
      <alignment horizontal="left" vertical="center" wrapText="1"/>
    </xf>
    <xf numFmtId="49" fontId="31" fillId="0" borderId="18" xfId="0" applyNumberFormat="1" applyFont="1" applyBorder="1" applyAlignment="1">
      <alignment vertical="center" wrapText="1"/>
    </xf>
    <xf numFmtId="49" fontId="31" fillId="0" borderId="23" xfId="0" applyNumberFormat="1" applyFont="1" applyBorder="1" applyAlignment="1">
      <alignment vertical="center" wrapText="1"/>
    </xf>
    <xf numFmtId="3" fontId="30" fillId="0" borderId="0" xfId="0" applyNumberFormat="1" applyFont="1" applyFill="1" applyBorder="1"/>
    <xf numFmtId="0" fontId="5" fillId="0" borderId="18" xfId="0" applyFont="1" applyFill="1" applyBorder="1" applyAlignment="1">
      <alignment horizontal="right" vertical="center"/>
    </xf>
    <xf numFmtId="0" fontId="34" fillId="0" borderId="59" xfId="0" applyFont="1" applyBorder="1" applyAlignment="1">
      <alignment horizontal="center" vertical="center"/>
    </xf>
    <xf numFmtId="9" fontId="36" fillId="0" borderId="0" xfId="0" applyNumberFormat="1" applyFont="1" applyBorder="1"/>
    <xf numFmtId="167" fontId="34" fillId="4" borderId="47" xfId="97" applyNumberFormat="1" applyFont="1" applyFill="1" applyBorder="1" applyAlignment="1">
      <alignment horizontal="center" vertical="center" wrapText="1"/>
    </xf>
    <xf numFmtId="9" fontId="36" fillId="0" borderId="28" xfId="0" applyNumberFormat="1" applyFont="1" applyBorder="1"/>
    <xf numFmtId="9" fontId="36" fillId="0" borderId="56" xfId="0" applyNumberFormat="1" applyFont="1" applyBorder="1"/>
    <xf numFmtId="3" fontId="34" fillId="0" borderId="50" xfId="0" applyNumberFormat="1" applyFont="1" applyBorder="1" applyAlignment="1">
      <alignment vertical="center"/>
    </xf>
    <xf numFmtId="9" fontId="34" fillId="0" borderId="29" xfId="0" applyNumberFormat="1" applyFont="1" applyBorder="1" applyAlignment="1">
      <alignment horizontal="center" vertical="center" wrapText="1"/>
    </xf>
    <xf numFmtId="3" fontId="33" fillId="0" borderId="0" xfId="0" applyNumberFormat="1" applyFont="1"/>
    <xf numFmtId="166" fontId="33" fillId="0" borderId="0" xfId="0" applyNumberFormat="1" applyFont="1"/>
    <xf numFmtId="9" fontId="29" fillId="0" borderId="1" xfId="98" applyFont="1" applyFill="1" applyBorder="1"/>
    <xf numFmtId="0" fontId="0" fillId="0" borderId="0" xfId="0" applyFill="1"/>
    <xf numFmtId="0" fontId="30" fillId="0" borderId="0" xfId="0" applyFont="1" applyFill="1" applyBorder="1"/>
    <xf numFmtId="3" fontId="5" fillId="0" borderId="1"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68" fillId="0" borderId="0" xfId="0" applyFont="1"/>
    <xf numFmtId="49" fontId="3" fillId="0" borderId="18"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NumberFormat="1" applyFont="1" applyFill="1" applyBorder="1" applyAlignment="1">
      <alignment horizontal="center"/>
    </xf>
    <xf numFmtId="0" fontId="68" fillId="0" borderId="1" xfId="0" applyFont="1" applyFill="1" applyBorder="1"/>
    <xf numFmtId="0" fontId="3" fillId="0" borderId="20" xfId="0" applyNumberFormat="1" applyFont="1" applyFill="1" applyBorder="1" applyAlignment="1">
      <alignment horizontal="center"/>
    </xf>
    <xf numFmtId="0" fontId="3" fillId="0" borderId="32" xfId="0" applyFont="1" applyFill="1" applyBorder="1"/>
    <xf numFmtId="3" fontId="5" fillId="0" borderId="1" xfId="0" applyNumberFormat="1" applyFont="1" applyBorder="1"/>
    <xf numFmtId="3" fontId="3" fillId="0" borderId="1" xfId="0" applyNumberFormat="1" applyFont="1" applyBorder="1"/>
    <xf numFmtId="3" fontId="5" fillId="0" borderId="1" xfId="0" applyNumberFormat="1" applyFont="1" applyBorder="1" applyAlignment="1">
      <alignment vertical="center" wrapText="1"/>
    </xf>
    <xf numFmtId="3" fontId="8" fillId="0" borderId="1" xfId="0" applyNumberFormat="1" applyFont="1" applyFill="1" applyBorder="1" applyAlignment="1" applyProtection="1">
      <alignment vertical="center" wrapText="1"/>
      <protection locked="0"/>
    </xf>
    <xf numFmtId="3" fontId="69" fillId="0" borderId="1" xfId="0" applyNumberFormat="1" applyFont="1" applyFill="1" applyBorder="1" applyAlignment="1" applyProtection="1">
      <alignment vertical="center" wrapText="1"/>
      <protection locked="0"/>
    </xf>
    <xf numFmtId="3" fontId="30" fillId="0" borderId="5" xfId="0" applyNumberFormat="1" applyFont="1" applyFill="1" applyBorder="1" applyAlignment="1" applyProtection="1">
      <alignment horizontal="right" vertical="center" wrapText="1"/>
      <protection locked="0"/>
    </xf>
    <xf numFmtId="165" fontId="31" fillId="0" borderId="1" xfId="0" applyNumberFormat="1" applyFont="1" applyFill="1" applyBorder="1" applyAlignment="1" applyProtection="1">
      <alignment horizontal="left" vertical="center" wrapText="1" indent="1"/>
      <protection locked="0"/>
    </xf>
    <xf numFmtId="165" fontId="30" fillId="0" borderId="1" xfId="0" applyNumberFormat="1" applyFont="1" applyFill="1" applyBorder="1" applyAlignment="1" applyProtection="1">
      <alignment horizontal="left" vertical="center" wrapText="1" indent="2"/>
      <protection locked="0"/>
    </xf>
    <xf numFmtId="0" fontId="3" fillId="0" borderId="40" xfId="0" applyFont="1" applyFill="1" applyBorder="1" applyAlignment="1">
      <alignment horizontal="center" vertical="center" wrapText="1"/>
    </xf>
    <xf numFmtId="0" fontId="3" fillId="0" borderId="40" xfId="0" applyFont="1" applyFill="1" applyBorder="1"/>
    <xf numFmtId="0" fontId="68" fillId="0" borderId="40" xfId="0" applyFont="1" applyFill="1" applyBorder="1"/>
    <xf numFmtId="0" fontId="3" fillId="0" borderId="40" xfId="0" applyFont="1" applyFill="1" applyBorder="1" applyAlignment="1">
      <alignment horizontal="right"/>
    </xf>
    <xf numFmtId="0" fontId="3" fillId="0" borderId="40" xfId="0" applyFont="1" applyFill="1" applyBorder="1" applyAlignment="1">
      <alignment horizontal="center"/>
    </xf>
    <xf numFmtId="0" fontId="3" fillId="0" borderId="33" xfId="0" applyFont="1" applyFill="1" applyBorder="1" applyAlignment="1">
      <alignment horizontal="right"/>
    </xf>
    <xf numFmtId="0" fontId="3" fillId="0" borderId="40" xfId="0" applyFont="1" applyFill="1" applyBorder="1" applyAlignment="1">
      <alignment horizontal="center" vertical="center" wrapText="1"/>
    </xf>
    <xf numFmtId="3" fontId="30" fillId="0" borderId="0" xfId="97" applyNumberFormat="1" applyFont="1" applyFill="1" applyBorder="1"/>
    <xf numFmtId="3" fontId="30" fillId="0" borderId="1" xfId="97" applyNumberFormat="1" applyFont="1" applyFill="1" applyBorder="1"/>
    <xf numFmtId="0" fontId="64" fillId="0" borderId="1" xfId="41" applyFont="1" applyBorder="1" applyAlignment="1">
      <alignment wrapText="1"/>
    </xf>
    <xf numFmtId="0" fontId="5" fillId="0" borderId="23" xfId="41" applyFont="1" applyBorder="1" applyAlignment="1">
      <alignment vertical="center"/>
    </xf>
    <xf numFmtId="0" fontId="5" fillId="0" borderId="5" xfId="49" applyFont="1" applyBorder="1" applyAlignment="1">
      <alignment horizontal="right" wrapText="1"/>
    </xf>
    <xf numFmtId="0" fontId="30" fillId="0" borderId="0" xfId="0" applyFont="1" applyBorder="1" applyAlignment="1">
      <alignment horizontal="right"/>
    </xf>
    <xf numFmtId="167" fontId="0" fillId="0" borderId="0" xfId="97" applyNumberFormat="1" applyFont="1" applyBorder="1"/>
    <xf numFmtId="167" fontId="28" fillId="0" borderId="0" xfId="97" applyNumberFormat="1" applyFont="1" applyBorder="1" applyAlignment="1">
      <alignment horizontal="center" vertical="center" wrapText="1"/>
    </xf>
    <xf numFmtId="167" fontId="0" fillId="0" borderId="0" xfId="97" applyNumberFormat="1" applyFont="1" applyBorder="1" applyAlignment="1">
      <alignment horizontal="center" vertical="center" wrapText="1"/>
    </xf>
    <xf numFmtId="167" fontId="28" fillId="0" borderId="0" xfId="97" applyNumberFormat="1" applyFont="1" applyBorder="1"/>
    <xf numFmtId="167" fontId="30" fillId="0" borderId="2" xfId="97" applyNumberFormat="1" applyFont="1" applyBorder="1"/>
    <xf numFmtId="0" fontId="0" fillId="0" borderId="0" xfId="0" applyFont="1"/>
    <xf numFmtId="0" fontId="3" fillId="0" borderId="1" xfId="0" applyFont="1" applyFill="1" applyBorder="1" applyAlignment="1">
      <alignment horizontal="left" vertical="center"/>
    </xf>
    <xf numFmtId="3" fontId="30" fillId="0" borderId="1" xfId="0" applyNumberFormat="1" applyFont="1" applyBorder="1" applyAlignment="1">
      <alignment vertical="center"/>
    </xf>
    <xf numFmtId="9" fontId="29" fillId="0" borderId="14" xfId="98" applyFont="1" applyBorder="1" applyAlignment="1">
      <alignment vertical="center" wrapText="1"/>
    </xf>
    <xf numFmtId="0" fontId="34" fillId="0" borderId="0" xfId="0" applyFont="1" applyFill="1" applyBorder="1" applyAlignment="1">
      <alignment horizontal="right" vertical="center"/>
    </xf>
    <xf numFmtId="0" fontId="36" fillId="0" borderId="0" xfId="0" applyFont="1" applyFill="1" applyBorder="1"/>
    <xf numFmtId="0" fontId="33" fillId="0" borderId="0" xfId="0" applyFont="1" applyFill="1" applyBorder="1" applyAlignment="1">
      <alignment horizontal="right"/>
    </xf>
    <xf numFmtId="0" fontId="33" fillId="0" borderId="0" xfId="0" applyFont="1" applyFill="1" applyBorder="1" applyAlignment="1">
      <alignment horizontal="left"/>
    </xf>
    <xf numFmtId="0" fontId="33" fillId="0" borderId="0" xfId="0" applyFont="1" applyFill="1" applyBorder="1"/>
    <xf numFmtId="9" fontId="33" fillId="0" borderId="0" xfId="98" applyFont="1" applyFill="1" applyBorder="1"/>
    <xf numFmtId="0" fontId="0" fillId="0" borderId="0" xfId="0" applyFill="1" applyBorder="1" applyAlignment="1">
      <alignment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right" vertical="center"/>
    </xf>
    <xf numFmtId="9" fontId="36" fillId="0" borderId="0" xfId="98" applyFont="1" applyFill="1" applyBorder="1"/>
    <xf numFmtId="0" fontId="28" fillId="0" borderId="0" xfId="0" applyFont="1" applyFill="1" applyBorder="1" applyAlignment="1">
      <alignment wrapText="1"/>
    </xf>
    <xf numFmtId="0" fontId="35" fillId="0" borderId="0" xfId="0" applyFont="1" applyFill="1" applyBorder="1"/>
    <xf numFmtId="0" fontId="37" fillId="0" borderId="0" xfId="0" applyFont="1" applyFill="1" applyBorder="1" applyAlignment="1">
      <alignment horizontal="right" vertical="center"/>
    </xf>
    <xf numFmtId="0" fontId="37" fillId="0" borderId="0" xfId="0" applyFont="1" applyFill="1" applyBorder="1" applyAlignment="1">
      <alignment horizontal="left"/>
    </xf>
    <xf numFmtId="1" fontId="37" fillId="0" borderId="0" xfId="0" applyNumberFormat="1" applyFont="1" applyFill="1" applyBorder="1" applyAlignment="1">
      <alignment horizontal="left" vertical="center"/>
    </xf>
    <xf numFmtId="0" fontId="0" fillId="0" borderId="0" xfId="0" applyFont="1" applyFill="1" applyBorder="1" applyAlignment="1">
      <alignment wrapText="1"/>
    </xf>
    <xf numFmtId="0" fontId="0" fillId="0" borderId="0" xfId="0" applyFill="1" applyBorder="1" applyAlignment="1">
      <alignment vertical="center" wrapText="1"/>
    </xf>
    <xf numFmtId="0" fontId="36" fillId="0" borderId="0" xfId="0" applyFont="1" applyFill="1" applyBorder="1" applyAlignment="1">
      <alignment horizontal="left"/>
    </xf>
    <xf numFmtId="0" fontId="37" fillId="0" borderId="1" xfId="0" applyFont="1" applyFill="1" applyBorder="1" applyAlignment="1">
      <alignment horizontal="left"/>
    </xf>
    <xf numFmtId="1" fontId="37" fillId="0" borderId="1" xfId="0" applyNumberFormat="1" applyFont="1" applyFill="1" applyBorder="1" applyAlignment="1">
      <alignment horizontal="left" vertical="center"/>
    </xf>
    <xf numFmtId="0" fontId="37" fillId="0" borderId="1" xfId="0" applyFont="1" applyFill="1" applyBorder="1" applyAlignment="1">
      <alignment horizontal="left" vertical="center"/>
    </xf>
    <xf numFmtId="9" fontId="34" fillId="0" borderId="1" xfId="98" applyFont="1" applyFill="1" applyBorder="1"/>
    <xf numFmtId="0" fontId="34" fillId="0" borderId="1" xfId="0" applyFont="1" applyFill="1" applyBorder="1" applyAlignment="1">
      <alignment vertical="center" wrapText="1"/>
    </xf>
    <xf numFmtId="3" fontId="34" fillId="0" borderId="1" xfId="97" applyNumberFormat="1" applyFont="1" applyFill="1" applyBorder="1" applyAlignment="1">
      <alignment horizontal="right" vertical="center"/>
    </xf>
    <xf numFmtId="9" fontId="34" fillId="0" borderId="1" xfId="98" applyFont="1" applyFill="1" applyBorder="1" applyAlignment="1">
      <alignment horizontal="right" vertical="center"/>
    </xf>
    <xf numFmtId="0" fontId="4" fillId="0" borderId="1" xfId="1" applyFont="1" applyFill="1" applyBorder="1" applyAlignment="1">
      <alignment horizontal="left" vertical="center" wrapText="1"/>
    </xf>
    <xf numFmtId="0" fontId="3" fillId="0" borderId="1" xfId="1" applyFont="1" applyBorder="1" applyAlignment="1">
      <alignment horizontal="center" vertical="center" wrapText="1"/>
    </xf>
    <xf numFmtId="0" fontId="4"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3" fillId="0" borderId="1" xfId="0" applyFont="1" applyFill="1" applyBorder="1" applyAlignment="1">
      <alignment horizontal="left" vertical="center"/>
    </xf>
    <xf numFmtId="0" fontId="29" fillId="0" borderId="1" xfId="0" applyFont="1" applyBorder="1" applyAlignment="1">
      <alignment horizontal="left"/>
    </xf>
    <xf numFmtId="0" fontId="30" fillId="0" borderId="0" xfId="0" applyFont="1" applyBorder="1" applyAlignment="1">
      <alignment horizontal="right"/>
    </xf>
    <xf numFmtId="3" fontId="36" fillId="0" borderId="50" xfId="0" applyNumberFormat="1" applyFont="1" applyBorder="1"/>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9" fontId="34" fillId="0" borderId="27" xfId="0" applyNumberFormat="1" applyFont="1" applyBorder="1" applyAlignment="1">
      <alignment horizontal="center" vertical="center" wrapText="1"/>
    </xf>
    <xf numFmtId="0" fontId="34" fillId="0" borderId="50" xfId="0" applyFont="1" applyBorder="1" applyAlignment="1">
      <alignment vertical="center"/>
    </xf>
    <xf numFmtId="9" fontId="34" fillId="0" borderId="50" xfId="0" applyNumberFormat="1" applyFont="1" applyBorder="1" applyAlignment="1">
      <alignment horizontal="center"/>
    </xf>
    <xf numFmtId="3" fontId="34" fillId="4" borderId="34" xfId="0" applyNumberFormat="1" applyFont="1" applyFill="1" applyBorder="1" applyAlignment="1">
      <alignment horizontal="center" vertical="center"/>
    </xf>
    <xf numFmtId="166" fontId="34" fillId="4" borderId="34" xfId="0" applyNumberFormat="1" applyFont="1" applyFill="1" applyBorder="1" applyAlignment="1">
      <alignment horizontal="center" vertical="center"/>
    </xf>
    <xf numFmtId="9" fontId="34" fillId="0" borderId="34" xfId="0" applyNumberFormat="1" applyFont="1" applyBorder="1" applyAlignment="1">
      <alignment horizontal="center"/>
    </xf>
    <xf numFmtId="3" fontId="3" fillId="0" borderId="1" xfId="0" applyNumberFormat="1" applyFont="1" applyBorder="1" applyAlignment="1">
      <alignment horizontal="right" vertical="center"/>
    </xf>
    <xf numFmtId="3" fontId="7"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xf>
    <xf numFmtId="3" fontId="5" fillId="0" borderId="5" xfId="0" applyNumberFormat="1" applyFont="1" applyBorder="1" applyAlignment="1">
      <alignment horizontal="right" vertical="center" wrapText="1"/>
    </xf>
    <xf numFmtId="3" fontId="3" fillId="0" borderId="5" xfId="0" applyNumberFormat="1" applyFont="1" applyBorder="1" applyAlignment="1">
      <alignment horizontal="right" vertical="center"/>
    </xf>
    <xf numFmtId="3" fontId="3" fillId="0" borderId="13" xfId="0" applyNumberFormat="1" applyFont="1" applyBorder="1" applyAlignment="1">
      <alignment horizontal="right" vertical="center"/>
    </xf>
    <xf numFmtId="9" fontId="3" fillId="0" borderId="14" xfId="98" applyFont="1" applyBorder="1" applyAlignment="1">
      <alignment horizontal="right" vertical="center"/>
    </xf>
    <xf numFmtId="3" fontId="5" fillId="0" borderId="13" xfId="0" applyNumberFormat="1" applyFont="1" applyBorder="1" applyAlignment="1">
      <alignment horizontal="right" vertical="center" wrapText="1"/>
    </xf>
    <xf numFmtId="0" fontId="5" fillId="0" borderId="18" xfId="0" applyFont="1" applyBorder="1" applyAlignment="1">
      <alignment vertical="center"/>
    </xf>
    <xf numFmtId="9" fontId="3" fillId="0" borderId="19" xfId="98" applyFont="1" applyBorder="1" applyAlignment="1">
      <alignment horizontal="right" vertical="center"/>
    </xf>
    <xf numFmtId="0" fontId="5" fillId="0" borderId="18" xfId="0" applyFont="1" applyFill="1" applyBorder="1" applyAlignment="1">
      <alignment vertical="center"/>
    </xf>
    <xf numFmtId="0" fontId="7" fillId="0" borderId="18" xfId="0" applyFont="1" applyBorder="1" applyAlignment="1">
      <alignment vertical="center" wrapText="1"/>
    </xf>
    <xf numFmtId="9" fontId="3" fillId="0" borderId="24" xfId="98" applyFont="1" applyBorder="1" applyAlignment="1">
      <alignment horizontal="right" vertical="center"/>
    </xf>
    <xf numFmtId="0" fontId="5" fillId="0" borderId="31" xfId="0" applyFont="1" applyFill="1" applyBorder="1" applyAlignment="1">
      <alignment vertical="center"/>
    </xf>
    <xf numFmtId="9" fontId="3" fillId="0" borderId="30" xfId="98" applyFont="1" applyBorder="1" applyAlignment="1">
      <alignment horizontal="right" vertical="center"/>
    </xf>
    <xf numFmtId="17" fontId="5" fillId="0" borderId="18" xfId="0" applyNumberFormat="1" applyFont="1" applyFill="1" applyBorder="1" applyAlignment="1">
      <alignment vertical="center"/>
    </xf>
    <xf numFmtId="0" fontId="3" fillId="0" borderId="23" xfId="0" applyFont="1" applyFill="1" applyBorder="1" applyAlignment="1">
      <alignment vertical="center"/>
    </xf>
    <xf numFmtId="0" fontId="5" fillId="0" borderId="31" xfId="0" applyFont="1" applyBorder="1" applyAlignment="1">
      <alignment vertical="center" wrapText="1"/>
    </xf>
    <xf numFmtId="0" fontId="3" fillId="0" borderId="31" xfId="0" applyFont="1" applyBorder="1" applyAlignment="1">
      <alignment vertical="center"/>
    </xf>
    <xf numFmtId="3" fontId="3" fillId="0" borderId="8" xfId="0" applyNumberFormat="1" applyFont="1" applyBorder="1" applyAlignment="1">
      <alignment horizontal="right" vertical="center"/>
    </xf>
    <xf numFmtId="3" fontId="3" fillId="0" borderId="9" xfId="0" applyNumberFormat="1" applyFont="1" applyBorder="1" applyAlignment="1">
      <alignment horizontal="right" vertical="center"/>
    </xf>
    <xf numFmtId="3" fontId="3" fillId="0" borderId="57" xfId="0" applyNumberFormat="1" applyFont="1" applyBorder="1" applyAlignment="1">
      <alignment horizontal="right" vertical="center"/>
    </xf>
    <xf numFmtId="3" fontId="3" fillId="0" borderId="36" xfId="0" applyNumberFormat="1" applyFont="1" applyBorder="1" applyAlignment="1">
      <alignment horizontal="right" vertical="center"/>
    </xf>
    <xf numFmtId="0" fontId="3" fillId="0" borderId="19" xfId="0" applyFont="1" applyBorder="1" applyAlignment="1">
      <alignment horizontal="center" vertical="center" wrapText="1"/>
    </xf>
    <xf numFmtId="3" fontId="5" fillId="0" borderId="19" xfId="0" applyNumberFormat="1" applyFont="1" applyBorder="1" applyAlignment="1">
      <alignment horizontal="right" vertical="center" wrapText="1"/>
    </xf>
    <xf numFmtId="3" fontId="5" fillId="0" borderId="19" xfId="0" applyNumberFormat="1" applyFont="1" applyFill="1" applyBorder="1" applyAlignment="1">
      <alignment horizontal="right" vertical="center" wrapText="1"/>
    </xf>
    <xf numFmtId="3" fontId="5" fillId="0" borderId="24"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0" fontId="3" fillId="0" borderId="8" xfId="0" applyFont="1" applyBorder="1" applyAlignment="1">
      <alignment horizontal="center" vertical="center" wrapText="1"/>
    </xf>
    <xf numFmtId="3" fontId="5" fillId="0" borderId="8" xfId="0" applyNumberFormat="1" applyFont="1" applyBorder="1" applyAlignment="1">
      <alignment horizontal="right" vertical="center" wrapText="1"/>
    </xf>
    <xf numFmtId="3" fontId="5" fillId="0" borderId="8" xfId="0" applyNumberFormat="1" applyFont="1" applyFill="1" applyBorder="1" applyAlignment="1">
      <alignment horizontal="right" vertical="center" wrapText="1"/>
    </xf>
    <xf numFmtId="3" fontId="7" fillId="0" borderId="8" xfId="0" applyNumberFormat="1" applyFont="1" applyBorder="1" applyAlignment="1">
      <alignment horizontal="right" vertical="center" wrapText="1"/>
    </xf>
    <xf numFmtId="3" fontId="5" fillId="0" borderId="9" xfId="0" applyNumberFormat="1" applyFont="1" applyBorder="1" applyAlignment="1">
      <alignment horizontal="right" vertical="center" wrapText="1"/>
    </xf>
    <xf numFmtId="3" fontId="3" fillId="0" borderId="57"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3" fontId="3" fillId="0" borderId="8"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3" fontId="3" fillId="0" borderId="19" xfId="0" applyNumberFormat="1" applyFont="1" applyFill="1" applyBorder="1" applyAlignment="1">
      <alignment horizontal="right" vertical="center" wrapText="1"/>
    </xf>
    <xf numFmtId="3" fontId="5" fillId="0" borderId="1" xfId="0" applyNumberFormat="1" applyFont="1" applyFill="1" applyBorder="1" applyAlignment="1" applyProtection="1">
      <alignment horizontal="right" vertical="center" wrapText="1"/>
      <protection locked="0"/>
    </xf>
    <xf numFmtId="3" fontId="30" fillId="0" borderId="2" xfId="0" applyNumberFormat="1" applyFont="1" applyFill="1" applyBorder="1" applyAlignment="1" applyProtection="1">
      <alignment vertical="center" wrapText="1"/>
      <protection locked="0"/>
    </xf>
    <xf numFmtId="3" fontId="30" fillId="0" borderId="2" xfId="0" applyNumberFormat="1" applyFont="1" applyFill="1" applyBorder="1" applyAlignment="1" applyProtection="1">
      <alignment horizontal="right" vertical="center" wrapText="1"/>
      <protection locked="0"/>
    </xf>
    <xf numFmtId="9" fontId="5" fillId="0" borderId="19" xfId="98" applyFont="1" applyBorder="1"/>
    <xf numFmtId="9" fontId="5" fillId="0" borderId="24" xfId="98" applyFont="1" applyBorder="1"/>
    <xf numFmtId="9" fontId="3" fillId="0" borderId="22" xfId="98" applyFont="1" applyBorder="1"/>
    <xf numFmtId="9" fontId="4" fillId="0" borderId="19" xfId="98" applyFont="1" applyBorder="1"/>
    <xf numFmtId="9" fontId="2" fillId="0" borderId="22" xfId="98" applyFont="1" applyBorder="1"/>
    <xf numFmtId="9" fontId="4" fillId="0" borderId="30" xfId="98" applyFont="1" applyBorder="1" applyAlignment="1">
      <alignment horizontal="right" wrapText="1"/>
    </xf>
    <xf numFmtId="9" fontId="2" fillId="0" borderId="44" xfId="98" applyFont="1" applyBorder="1" applyAlignment="1">
      <alignment horizontal="right" wrapText="1"/>
    </xf>
    <xf numFmtId="9" fontId="3" fillId="0" borderId="19" xfId="98" applyFont="1" applyBorder="1"/>
    <xf numFmtId="0" fontId="4" fillId="0" borderId="0" xfId="1" applyFont="1" applyFill="1" applyBorder="1" applyAlignment="1">
      <alignment horizontal="right" vertical="center"/>
    </xf>
    <xf numFmtId="3" fontId="29" fillId="0" borderId="0" xfId="97" applyNumberFormat="1" applyFont="1" applyBorder="1"/>
    <xf numFmtId="0" fontId="2" fillId="0" borderId="0" xfId="1" applyFont="1" applyFill="1" applyBorder="1" applyAlignment="1">
      <alignment horizontal="right" vertical="center"/>
    </xf>
    <xf numFmtId="3" fontId="3" fillId="0" borderId="19" xfId="1" applyNumberFormat="1" applyFont="1" applyBorder="1" applyAlignment="1">
      <alignment horizontal="center" vertical="center" wrapText="1"/>
    </xf>
    <xf numFmtId="0" fontId="2" fillId="0" borderId="20" xfId="1" applyFont="1" applyFill="1" applyBorder="1" applyAlignment="1">
      <alignment horizontal="right" vertical="center"/>
    </xf>
    <xf numFmtId="3" fontId="29" fillId="0" borderId="21" xfId="97" applyNumberFormat="1" applyFont="1" applyFill="1" applyBorder="1"/>
    <xf numFmtId="0" fontId="2" fillId="0" borderId="12" xfId="1" applyFont="1" applyFill="1" applyBorder="1" applyAlignment="1">
      <alignment horizontal="right" vertical="center"/>
    </xf>
    <xf numFmtId="3" fontId="29" fillId="0" borderId="13" xfId="97" applyNumberFormat="1" applyFont="1" applyBorder="1"/>
    <xf numFmtId="3" fontId="29" fillId="0" borderId="13" xfId="97" applyNumberFormat="1" applyFont="1" applyFill="1" applyBorder="1"/>
    <xf numFmtId="3" fontId="29" fillId="0" borderId="14" xfId="97" applyNumberFormat="1" applyFont="1" applyBorder="1"/>
    <xf numFmtId="0" fontId="4" fillId="0" borderId="15" xfId="1" applyFont="1" applyFill="1" applyBorder="1" applyAlignment="1">
      <alignment horizontal="right" vertical="center"/>
    </xf>
    <xf numFmtId="3" fontId="29" fillId="0" borderId="16" xfId="97" applyNumberFormat="1" applyFont="1" applyBorder="1"/>
    <xf numFmtId="3" fontId="30" fillId="0" borderId="16" xfId="97" applyNumberFormat="1" applyFont="1" applyBorder="1"/>
    <xf numFmtId="3" fontId="30" fillId="0" borderId="16" xfId="97" applyNumberFormat="1" applyFont="1" applyFill="1" applyBorder="1"/>
    <xf numFmtId="3" fontId="30" fillId="0" borderId="17" xfId="97" applyNumberFormat="1" applyFont="1" applyBorder="1"/>
    <xf numFmtId="0" fontId="2" fillId="0" borderId="15" xfId="1" applyFont="1" applyFill="1" applyBorder="1" applyAlignment="1">
      <alignment horizontal="right" vertical="center"/>
    </xf>
    <xf numFmtId="3" fontId="29" fillId="0" borderId="17" xfId="97" applyNumberFormat="1" applyFont="1" applyBorder="1"/>
    <xf numFmtId="0" fontId="2" fillId="0" borderId="1" xfId="0" applyFont="1" applyFill="1" applyBorder="1" applyAlignment="1">
      <alignment horizontal="right" vertical="center" wrapText="1"/>
    </xf>
    <xf numFmtId="0" fontId="2" fillId="0" borderId="75" xfId="0" applyFont="1" applyFill="1" applyBorder="1" applyAlignment="1">
      <alignment horizontal="right" vertical="center" wrapText="1"/>
    </xf>
    <xf numFmtId="3" fontId="29" fillId="0" borderId="76" xfId="97" applyNumberFormat="1" applyFont="1" applyBorder="1"/>
    <xf numFmtId="3" fontId="2" fillId="0" borderId="76" xfId="97" applyNumberFormat="1" applyFont="1" applyFill="1" applyBorder="1"/>
    <xf numFmtId="3" fontId="29" fillId="0" borderId="42" xfId="97" applyNumberFormat="1" applyFont="1" applyBorder="1"/>
    <xf numFmtId="3" fontId="3" fillId="0" borderId="13" xfId="97" applyNumberFormat="1" applyFont="1" applyFill="1" applyBorder="1" applyAlignment="1">
      <alignment horizontal="center" vertical="center" wrapText="1"/>
    </xf>
    <xf numFmtId="3" fontId="3" fillId="0" borderId="14" xfId="97" applyNumberFormat="1" applyFont="1" applyFill="1" applyBorder="1" applyAlignment="1">
      <alignment horizontal="center" vertical="center" wrapText="1"/>
    </xf>
    <xf numFmtId="3" fontId="3" fillId="0" borderId="8" xfId="1" applyNumberFormat="1" applyFont="1" applyBorder="1" applyAlignment="1">
      <alignment horizontal="center" vertical="center" wrapText="1"/>
    </xf>
    <xf numFmtId="3" fontId="29" fillId="0" borderId="57" xfId="97" applyNumberFormat="1" applyFont="1" applyBorder="1"/>
    <xf numFmtId="3" fontId="29" fillId="0" borderId="61" xfId="97" applyNumberFormat="1" applyFont="1" applyBorder="1"/>
    <xf numFmtId="3" fontId="3" fillId="0" borderId="57" xfId="97" applyNumberFormat="1" applyFont="1" applyFill="1" applyBorder="1" applyAlignment="1">
      <alignment horizontal="center" vertical="center" wrapText="1"/>
    </xf>
    <xf numFmtId="3" fontId="30" fillId="0" borderId="61" xfId="97" applyNumberFormat="1" applyFont="1" applyBorder="1"/>
    <xf numFmtId="3" fontId="2" fillId="0" borderId="79" xfId="97" applyNumberFormat="1" applyFont="1" applyFill="1" applyBorder="1"/>
    <xf numFmtId="3" fontId="3" fillId="0" borderId="18" xfId="1" applyNumberFormat="1" applyFont="1" applyBorder="1" applyAlignment="1">
      <alignment horizontal="center" vertical="center" wrapText="1"/>
    </xf>
    <xf numFmtId="9" fontId="29" fillId="0" borderId="19" xfId="98" applyNumberFormat="1" applyFont="1" applyBorder="1"/>
    <xf numFmtId="9" fontId="29" fillId="0" borderId="22" xfId="98" applyNumberFormat="1" applyFont="1" applyBorder="1"/>
    <xf numFmtId="9" fontId="29" fillId="0" borderId="26" xfId="98" applyNumberFormat="1" applyFont="1" applyBorder="1"/>
    <xf numFmtId="3" fontId="29" fillId="0" borderId="12" xfId="97" applyNumberFormat="1" applyFont="1" applyBorder="1"/>
    <xf numFmtId="9" fontId="29" fillId="0" borderId="14" xfId="98" applyNumberFormat="1" applyFont="1" applyBorder="1"/>
    <xf numFmtId="3" fontId="29" fillId="0" borderId="15" xfId="97" applyNumberFormat="1" applyFont="1" applyBorder="1"/>
    <xf numFmtId="9" fontId="29" fillId="0" borderId="17" xfId="98" applyNumberFormat="1" applyFont="1" applyBorder="1"/>
    <xf numFmtId="3" fontId="29" fillId="0" borderId="75" xfId="97" applyNumberFormat="1" applyFont="1" applyBorder="1"/>
    <xf numFmtId="9" fontId="29" fillId="0" borderId="42" xfId="98" applyNumberFormat="1" applyFont="1" applyBorder="1"/>
    <xf numFmtId="3" fontId="3" fillId="0" borderId="12" xfId="97" applyNumberFormat="1" applyFont="1" applyFill="1" applyBorder="1" applyAlignment="1">
      <alignment horizontal="center" vertical="center" wrapText="1"/>
    </xf>
    <xf numFmtId="9" fontId="3" fillId="0" borderId="14" xfId="98" applyFont="1" applyFill="1" applyBorder="1" applyAlignment="1">
      <alignment vertical="center" wrapText="1"/>
    </xf>
    <xf numFmtId="9" fontId="30" fillId="0" borderId="0" xfId="98" applyFont="1" applyBorder="1"/>
    <xf numFmtId="0" fontId="30" fillId="0" borderId="19" xfId="0" applyFont="1" applyBorder="1"/>
    <xf numFmtId="9" fontId="30" fillId="0" borderId="19" xfId="98" applyFont="1" applyBorder="1"/>
    <xf numFmtId="9" fontId="30" fillId="0" borderId="26" xfId="98" applyFont="1" applyBorder="1"/>
    <xf numFmtId="0" fontId="4" fillId="0" borderId="31" xfId="1" applyFont="1" applyFill="1" applyBorder="1" applyAlignment="1">
      <alignment horizontal="right" vertical="center"/>
    </xf>
    <xf numFmtId="0" fontId="2" fillId="0" borderId="18" xfId="1" applyFont="1" applyFill="1" applyBorder="1" applyAlignment="1">
      <alignment horizontal="right" vertical="center" wrapText="1"/>
    </xf>
    <xf numFmtId="0" fontId="2" fillId="0" borderId="26" xfId="1" applyFont="1" applyFill="1" applyBorder="1" applyAlignment="1">
      <alignment horizontal="left" vertical="center" wrapText="1"/>
    </xf>
    <xf numFmtId="3" fontId="3" fillId="0" borderId="25" xfId="1" applyNumberFormat="1" applyFont="1" applyBorder="1"/>
    <xf numFmtId="9" fontId="29" fillId="0" borderId="40" xfId="98" applyFont="1" applyBorder="1"/>
    <xf numFmtId="9" fontId="29" fillId="0" borderId="80" xfId="98" applyFont="1" applyBorder="1"/>
    <xf numFmtId="9" fontId="29" fillId="0" borderId="0" xfId="98" applyFont="1" applyBorder="1"/>
    <xf numFmtId="9" fontId="0" fillId="0" borderId="0" xfId="98" applyFont="1" applyBorder="1"/>
    <xf numFmtId="9" fontId="29" fillId="0" borderId="34" xfId="98" applyFont="1" applyBorder="1"/>
    <xf numFmtId="9" fontId="30" fillId="0" borderId="1" xfId="98" applyFont="1" applyBorder="1" applyAlignment="1">
      <alignment horizontal="center" vertical="center"/>
    </xf>
    <xf numFmtId="9" fontId="29" fillId="0" borderId="1" xfId="98" applyFont="1" applyBorder="1" applyAlignment="1">
      <alignment horizontal="center" vertical="center"/>
    </xf>
    <xf numFmtId="0" fontId="5" fillId="0" borderId="0" xfId="1" applyFont="1" applyFill="1" applyBorder="1" applyAlignment="1">
      <alignment horizontal="right" vertical="center"/>
    </xf>
    <xf numFmtId="0" fontId="6" fillId="0" borderId="0" xfId="1" applyFont="1" applyFill="1" applyBorder="1" applyAlignment="1">
      <alignment horizontal="right" vertical="center"/>
    </xf>
    <xf numFmtId="0" fontId="31" fillId="0" borderId="0" xfId="0" applyFont="1" applyBorder="1" applyAlignment="1">
      <alignment horizontal="left"/>
    </xf>
    <xf numFmtId="0" fontId="7" fillId="0" borderId="0" xfId="1" applyFont="1" applyFill="1" applyBorder="1" applyAlignment="1">
      <alignment horizontal="left" vertical="center" wrapText="1"/>
    </xf>
    <xf numFmtId="3" fontId="31" fillId="0" borderId="0" xfId="0" applyNumberFormat="1" applyFont="1" applyBorder="1"/>
    <xf numFmtId="164" fontId="6" fillId="0" borderId="0" xfId="1" applyNumberFormat="1" applyFont="1" applyFill="1" applyBorder="1" applyAlignment="1">
      <alignment horizontal="left" vertical="center" wrapText="1"/>
    </xf>
    <xf numFmtId="0" fontId="7" fillId="0" borderId="0" xfId="0" applyFont="1" applyFill="1" applyBorder="1" applyAlignment="1">
      <alignment horizontal="right" vertical="center" wrapText="1"/>
    </xf>
    <xf numFmtId="3" fontId="7" fillId="0" borderId="0" xfId="0" applyNumberFormat="1" applyFont="1" applyFill="1" applyBorder="1" applyAlignment="1">
      <alignment vertical="center" wrapText="1"/>
    </xf>
    <xf numFmtId="0" fontId="4" fillId="0" borderId="1" xfId="0" applyFont="1" applyFill="1" applyBorder="1" applyAlignment="1">
      <alignment horizontal="right" vertical="center" wrapText="1"/>
    </xf>
    <xf numFmtId="0" fontId="4" fillId="0" borderId="0" xfId="0" applyFont="1" applyFill="1" applyBorder="1" applyAlignment="1">
      <alignment horizontal="right"/>
    </xf>
    <xf numFmtId="0" fontId="4" fillId="0" borderId="0" xfId="0" applyFont="1" applyFill="1" applyBorder="1" applyAlignment="1"/>
    <xf numFmtId="0" fontId="4" fillId="0" borderId="0" xfId="0" applyFont="1" applyFill="1" applyBorder="1"/>
    <xf numFmtId="0" fontId="7" fillId="0" borderId="18" xfId="0" applyFont="1" applyFill="1" applyBorder="1" applyAlignment="1">
      <alignment horizontal="right" vertical="center"/>
    </xf>
    <xf numFmtId="0" fontId="7" fillId="0" borderId="19" xfId="1" applyFont="1" applyBorder="1" applyAlignment="1">
      <alignment horizontal="center" vertical="center" wrapText="1"/>
    </xf>
    <xf numFmtId="0" fontId="3" fillId="0" borderId="18" xfId="0" applyFont="1" applyFill="1" applyBorder="1" applyAlignment="1">
      <alignment horizontal="right" vertical="center"/>
    </xf>
    <xf numFmtId="3" fontId="2" fillId="0" borderId="19" xfId="0" applyNumberFormat="1" applyFont="1" applyFill="1" applyBorder="1" applyAlignment="1">
      <alignment vertical="center"/>
    </xf>
    <xf numFmtId="0" fontId="5" fillId="0" borderId="18" xfId="0" applyFont="1" applyFill="1" applyBorder="1" applyAlignment="1">
      <alignment horizontal="right" vertical="center" wrapText="1"/>
    </xf>
    <xf numFmtId="0" fontId="7" fillId="0" borderId="18" xfId="0" applyFont="1" applyFill="1" applyBorder="1" applyAlignment="1">
      <alignment horizontal="right" vertical="center" wrapText="1"/>
    </xf>
    <xf numFmtId="0" fontId="3" fillId="0" borderId="18" xfId="0" applyFont="1" applyFill="1" applyBorder="1" applyAlignment="1">
      <alignment horizontal="right" vertical="center" wrapText="1"/>
    </xf>
    <xf numFmtId="3" fontId="2" fillId="0" borderId="21" xfId="0" applyNumberFormat="1" applyFont="1" applyFill="1" applyBorder="1" applyAlignment="1">
      <alignment vertical="center"/>
    </xf>
    <xf numFmtId="9" fontId="5" fillId="0" borderId="21" xfId="98" applyNumberFormat="1" applyFont="1" applyBorder="1" applyAlignment="1">
      <alignment horizontal="right" vertical="center" wrapText="1"/>
    </xf>
    <xf numFmtId="3" fontId="2" fillId="0" borderId="22" xfId="0" applyNumberFormat="1" applyFont="1" applyFill="1" applyBorder="1" applyAlignment="1">
      <alignment vertical="center"/>
    </xf>
    <xf numFmtId="0" fontId="5" fillId="0" borderId="31" xfId="0" applyFont="1" applyFill="1" applyBorder="1" applyAlignment="1">
      <alignment horizontal="right" vertical="center"/>
    </xf>
    <xf numFmtId="3" fontId="5" fillId="0" borderId="5" xfId="1" applyNumberFormat="1" applyFont="1" applyBorder="1" applyAlignment="1">
      <alignment horizontal="right" vertical="center" wrapText="1"/>
    </xf>
    <xf numFmtId="9" fontId="5" fillId="0" borderId="5" xfId="98" applyNumberFormat="1" applyFont="1" applyBorder="1" applyAlignment="1">
      <alignment horizontal="right" vertical="center" wrapText="1"/>
    </xf>
    <xf numFmtId="0" fontId="5" fillId="0" borderId="5" xfId="1" applyFont="1" applyBorder="1" applyAlignment="1">
      <alignment horizontal="right"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29" fillId="0" borderId="18" xfId="0" applyFont="1" applyBorder="1" applyAlignment="1">
      <alignment horizontal="right"/>
    </xf>
    <xf numFmtId="3" fontId="30" fillId="0" borderId="5" xfId="97" applyNumberFormat="1" applyFont="1" applyBorder="1"/>
    <xf numFmtId="9" fontId="30" fillId="0" borderId="5" xfId="98" applyNumberFormat="1" applyFont="1" applyBorder="1"/>
    <xf numFmtId="3" fontId="30" fillId="0" borderId="30" xfId="97" applyNumberFormat="1" applyFont="1" applyBorder="1"/>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3" fontId="30" fillId="0" borderId="2" xfId="97" applyNumberFormat="1" applyFont="1" applyBorder="1"/>
    <xf numFmtId="9" fontId="30" fillId="0" borderId="2" xfId="98" applyNumberFormat="1" applyFont="1" applyBorder="1"/>
    <xf numFmtId="3" fontId="30" fillId="0" borderId="24" xfId="97" applyNumberFormat="1" applyFont="1" applyBorder="1"/>
    <xf numFmtId="9" fontId="30" fillId="0" borderId="13" xfId="98" applyNumberFormat="1" applyFont="1" applyBorder="1"/>
    <xf numFmtId="9" fontId="34" fillId="0" borderId="27" xfId="98" applyFont="1" applyBorder="1"/>
    <xf numFmtId="0" fontId="34" fillId="0" borderId="81" xfId="0" applyFont="1" applyBorder="1" applyAlignment="1">
      <alignment horizontal="center" vertical="center"/>
    </xf>
    <xf numFmtId="0" fontId="34" fillId="4" borderId="81" xfId="0" applyFont="1" applyFill="1" applyBorder="1" applyAlignment="1">
      <alignment horizontal="center" vertical="center" wrapText="1"/>
    </xf>
    <xf numFmtId="9" fontId="34" fillId="0" borderId="81" xfId="0" applyNumberFormat="1" applyFont="1" applyBorder="1" applyAlignment="1">
      <alignment horizontal="center" vertical="center" wrapText="1"/>
    </xf>
    <xf numFmtId="3" fontId="34" fillId="0" borderId="29" xfId="0" applyNumberFormat="1" applyFont="1" applyBorder="1" applyAlignment="1">
      <alignment vertical="center"/>
    </xf>
    <xf numFmtId="0" fontId="6" fillId="0" borderId="50" xfId="1" applyFont="1" applyFill="1" applyBorder="1" applyAlignment="1">
      <alignment horizontal="left" vertical="center" wrapText="1" indent="2"/>
    </xf>
    <xf numFmtId="0" fontId="6" fillId="0" borderId="40" xfId="1" applyFont="1" applyFill="1" applyBorder="1" applyAlignment="1">
      <alignment horizontal="left" vertical="center" wrapText="1" indent="2"/>
    </xf>
    <xf numFmtId="167" fontId="34" fillId="4" borderId="40" xfId="97" applyNumberFormat="1" applyFont="1" applyFill="1" applyBorder="1" applyAlignment="1">
      <alignment vertical="center" wrapText="1"/>
    </xf>
    <xf numFmtId="9" fontId="34" fillId="0" borderId="34" xfId="0" applyNumberFormat="1" applyFont="1" applyBorder="1"/>
    <xf numFmtId="9" fontId="34" fillId="0" borderId="48" xfId="98" applyFont="1" applyBorder="1"/>
    <xf numFmtId="9" fontId="34" fillId="0" borderId="56" xfId="0" applyNumberFormat="1" applyFont="1" applyBorder="1"/>
    <xf numFmtId="9" fontId="34" fillId="0" borderId="28" xfId="0" applyNumberFormat="1" applyFont="1" applyBorder="1"/>
    <xf numFmtId="9" fontId="34" fillId="0" borderId="52" xfId="0" applyNumberFormat="1" applyFont="1" applyBorder="1" applyAlignment="1">
      <alignment horizontal="right" vertical="center" wrapText="1"/>
    </xf>
    <xf numFmtId="9" fontId="34" fillId="0" borderId="40" xfId="0" applyNumberFormat="1" applyFont="1" applyBorder="1" applyAlignment="1">
      <alignment horizontal="center"/>
    </xf>
    <xf numFmtId="9" fontId="34" fillId="0" borderId="29" xfId="0" applyNumberFormat="1" applyFont="1" applyBorder="1"/>
    <xf numFmtId="3" fontId="31" fillId="0" borderId="1" xfId="0" applyNumberFormat="1" applyFont="1" applyFill="1" applyBorder="1" applyAlignment="1">
      <alignment vertical="center" wrapText="1"/>
    </xf>
    <xf numFmtId="0" fontId="4" fillId="0" borderId="1" xfId="1" applyFont="1" applyFill="1" applyBorder="1" applyAlignment="1">
      <alignment horizontal="left" vertical="center" wrapText="1"/>
    </xf>
    <xf numFmtId="0" fontId="2" fillId="0" borderId="0" xfId="1" applyFont="1" applyFill="1" applyBorder="1" applyAlignment="1">
      <alignment horizontal="left" vertical="center"/>
    </xf>
    <xf numFmtId="0" fontId="5" fillId="0" borderId="1" xfId="1" applyFont="1" applyBorder="1" applyAlignment="1">
      <alignment horizontal="right" vertical="center" wrapText="1"/>
    </xf>
    <xf numFmtId="0" fontId="7" fillId="0" borderId="1" xfId="1" applyFont="1" applyBorder="1" applyAlignment="1">
      <alignment horizontal="right" vertical="center" wrapText="1"/>
    </xf>
    <xf numFmtId="0" fontId="3" fillId="0" borderId="1" xfId="1" applyFont="1" applyBorder="1" applyAlignment="1">
      <alignment horizontal="right" vertical="center" wrapText="1"/>
    </xf>
    <xf numFmtId="3" fontId="5" fillId="0" borderId="1" xfId="0" applyNumberFormat="1" applyFont="1" applyFill="1" applyBorder="1"/>
    <xf numFmtId="3" fontId="30" fillId="0" borderId="1" xfId="0" applyNumberFormat="1" applyFont="1" applyFill="1" applyBorder="1"/>
    <xf numFmtId="3" fontId="31" fillId="0" borderId="1" xfId="0" applyNumberFormat="1" applyFont="1" applyFill="1" applyBorder="1" applyAlignment="1">
      <alignment vertical="center" wrapText="1"/>
    </xf>
    <xf numFmtId="3" fontId="4" fillId="0" borderId="1" xfId="41" applyNumberFormat="1" applyFont="1" applyFill="1" applyBorder="1" applyAlignment="1">
      <alignment horizontal="right"/>
    </xf>
    <xf numFmtId="3" fontId="4" fillId="0" borderId="1" xfId="41" applyNumberFormat="1" applyFont="1" applyFill="1" applyBorder="1"/>
    <xf numFmtId="3" fontId="5" fillId="0" borderId="2" xfId="41" applyNumberFormat="1" applyFont="1" applyFill="1" applyBorder="1"/>
    <xf numFmtId="3" fontId="5" fillId="0" borderId="1" xfId="41" applyNumberFormat="1" applyFont="1" applyFill="1" applyBorder="1"/>
    <xf numFmtId="3" fontId="3" fillId="0" borderId="8" xfId="49" applyNumberFormat="1" applyFont="1" applyFill="1" applyBorder="1"/>
    <xf numFmtId="0" fontId="73" fillId="0" borderId="40" xfId="0" applyFont="1" applyFill="1" applyBorder="1"/>
    <xf numFmtId="0" fontId="30" fillId="0" borderId="0" xfId="0" applyFont="1" applyBorder="1" applyAlignment="1">
      <alignment horizontal="right"/>
    </xf>
    <xf numFmtId="0" fontId="3" fillId="0" borderId="1" xfId="1" applyFont="1" applyBorder="1" applyAlignment="1">
      <alignment horizontal="center" vertical="center" wrapText="1"/>
    </xf>
    <xf numFmtId="0" fontId="4" fillId="0" borderId="0" xfId="1" applyFont="1" applyFill="1" applyBorder="1" applyAlignment="1">
      <alignment horizontal="left" vertical="center" wrapText="1"/>
    </xf>
    <xf numFmtId="49" fontId="30" fillId="0" borderId="1" xfId="0" applyNumberFormat="1" applyFont="1" applyBorder="1" applyAlignment="1">
      <alignment horizontal="center" vertical="center" wrapText="1"/>
    </xf>
    <xf numFmtId="0" fontId="2" fillId="0" borderId="0" xfId="1" applyFont="1" applyFill="1" applyBorder="1" applyAlignment="1">
      <alignment horizontal="left" vertical="center" wrapText="1"/>
    </xf>
    <xf numFmtId="0" fontId="4" fillId="0" borderId="1" xfId="1" applyFont="1" applyFill="1" applyBorder="1" applyAlignment="1">
      <alignment horizontal="left" vertical="center" wrapText="1"/>
    </xf>
    <xf numFmtId="3" fontId="4" fillId="0" borderId="8" xfId="41" applyNumberFormat="1" applyFont="1" applyFill="1" applyBorder="1"/>
    <xf numFmtId="0" fontId="4" fillId="0" borderId="1" xfId="41" applyFont="1" applyBorder="1"/>
    <xf numFmtId="3" fontId="5" fillId="0" borderId="9" xfId="41" applyNumberFormat="1" applyFont="1" applyFill="1" applyBorder="1"/>
    <xf numFmtId="3" fontId="5" fillId="0" borderId="21" xfId="0" applyNumberFormat="1" applyFont="1" applyFill="1" applyBorder="1" applyAlignment="1">
      <alignment horizontal="right" vertical="center" wrapText="1"/>
    </xf>
    <xf numFmtId="3" fontId="5" fillId="0" borderId="82" xfId="0" applyNumberFormat="1" applyFont="1" applyBorder="1" applyAlignment="1">
      <alignment horizontal="right" vertical="center" wrapText="1"/>
    </xf>
    <xf numFmtId="3" fontId="5" fillId="0" borderId="7" xfId="0" applyNumberFormat="1" applyFont="1" applyBorder="1" applyAlignment="1">
      <alignment horizontal="right" vertical="center" wrapText="1"/>
    </xf>
    <xf numFmtId="167" fontId="29" fillId="0" borderId="2" xfId="97" applyNumberFormat="1" applyFont="1" applyBorder="1" applyAlignment="1">
      <alignment horizontal="right"/>
    </xf>
    <xf numFmtId="0" fontId="30" fillId="0" borderId="4" xfId="0" applyFont="1" applyBorder="1"/>
    <xf numFmtId="167" fontId="30" fillId="0" borderId="6" xfId="97" applyNumberFormat="1" applyFont="1" applyBorder="1"/>
    <xf numFmtId="167" fontId="29" fillId="0" borderId="1" xfId="0" applyNumberFormat="1" applyFont="1" applyBorder="1"/>
    <xf numFmtId="167" fontId="30" fillId="0" borderId="1" xfId="0" applyNumberFormat="1" applyFont="1" applyBorder="1"/>
    <xf numFmtId="167" fontId="29" fillId="0" borderId="13" xfId="97" applyNumberFormat="1" applyFont="1" applyBorder="1" applyAlignment="1">
      <alignment horizontal="right"/>
    </xf>
    <xf numFmtId="3" fontId="29" fillId="0" borderId="18" xfId="0" applyNumberFormat="1" applyFont="1" applyBorder="1"/>
    <xf numFmtId="3" fontId="29" fillId="0" borderId="8" xfId="0" applyNumberFormat="1" applyFont="1" applyFill="1" applyBorder="1"/>
    <xf numFmtId="3" fontId="3" fillId="0" borderId="48" xfId="1" applyNumberFormat="1" applyFont="1" applyBorder="1"/>
    <xf numFmtId="3" fontId="30" fillId="0" borderId="25" xfId="0" applyNumberFormat="1" applyFont="1" applyBorder="1"/>
    <xf numFmtId="3" fontId="30" fillId="0" borderId="18" xfId="0" applyNumberFormat="1" applyFont="1" applyBorder="1"/>
    <xf numFmtId="3" fontId="3" fillId="0" borderId="49" xfId="1" applyNumberFormat="1" applyFont="1" applyBorder="1"/>
    <xf numFmtId="3" fontId="3" fillId="0" borderId="46" xfId="1" applyNumberFormat="1" applyFont="1" applyBorder="1"/>
    <xf numFmtId="3" fontId="29" fillId="0" borderId="12" xfId="0" applyNumberFormat="1" applyFont="1" applyBorder="1"/>
    <xf numFmtId="3" fontId="29" fillId="0" borderId="57" xfId="0" applyNumberFormat="1" applyFont="1" applyFill="1" applyBorder="1"/>
    <xf numFmtId="3" fontId="30" fillId="0" borderId="11" xfId="0" applyNumberFormat="1" applyFont="1" applyBorder="1"/>
    <xf numFmtId="3" fontId="30" fillId="0" borderId="9" xfId="0" applyNumberFormat="1" applyFont="1" applyBorder="1"/>
    <xf numFmtId="3" fontId="74" fillId="0" borderId="1" xfId="0" applyNumberFormat="1" applyFont="1" applyBorder="1"/>
    <xf numFmtId="3" fontId="3" fillId="0" borderId="2" xfId="0" applyNumberFormat="1" applyFont="1" applyBorder="1"/>
    <xf numFmtId="3" fontId="5" fillId="0" borderId="4" xfId="0" applyNumberFormat="1" applyFont="1" applyBorder="1"/>
    <xf numFmtId="3" fontId="5" fillId="0" borderId="5" xfId="0" applyNumberFormat="1" applyFont="1" applyBorder="1"/>
    <xf numFmtId="3" fontId="3" fillId="0" borderId="7" xfId="0" applyNumberFormat="1" applyFont="1" applyBorder="1"/>
    <xf numFmtId="3" fontId="3" fillId="0" borderId="5" xfId="0" applyNumberFormat="1" applyFont="1" applyBorder="1"/>
    <xf numFmtId="3" fontId="5" fillId="0" borderId="5" xfId="49" applyNumberFormat="1" applyFont="1" applyBorder="1" applyAlignment="1">
      <alignment horizontal="right" wrapText="1"/>
    </xf>
    <xf numFmtId="0" fontId="2" fillId="0" borderId="25" xfId="41" applyFont="1" applyBorder="1"/>
    <xf numFmtId="3" fontId="3" fillId="0" borderId="1" xfId="41" applyNumberFormat="1" applyFont="1" applyBorder="1"/>
    <xf numFmtId="0" fontId="2" fillId="0" borderId="23" xfId="41" applyFont="1" applyBorder="1"/>
    <xf numFmtId="3" fontId="2" fillId="0" borderId="9" xfId="41" applyNumberFormat="1" applyFont="1" applyBorder="1"/>
    <xf numFmtId="0" fontId="4" fillId="0" borderId="23" xfId="41" applyFont="1" applyBorder="1" applyAlignment="1">
      <alignment horizontal="left"/>
    </xf>
    <xf numFmtId="0" fontId="3" fillId="0" borderId="18" xfId="49" applyFont="1" applyBorder="1"/>
    <xf numFmtId="3" fontId="3" fillId="0" borderId="1" xfId="49" applyNumberFormat="1" applyFont="1" applyFill="1" applyBorder="1"/>
    <xf numFmtId="0" fontId="3" fillId="0" borderId="23" xfId="49" applyFont="1" applyBorder="1"/>
    <xf numFmtId="3" fontId="3" fillId="0" borderId="1" xfId="49" applyNumberFormat="1" applyFont="1" applyBorder="1"/>
    <xf numFmtId="3" fontId="3" fillId="0" borderId="61" xfId="49" applyNumberFormat="1" applyFont="1" applyBorder="1"/>
    <xf numFmtId="3" fontId="5" fillId="0" borderId="9" xfId="49" applyNumberFormat="1" applyFont="1" applyBorder="1"/>
    <xf numFmtId="3" fontId="3" fillId="0" borderId="8" xfId="1" applyNumberFormat="1" applyFont="1" applyBorder="1"/>
    <xf numFmtId="3" fontId="29" fillId="0" borderId="48" xfId="0" applyNumberFormat="1" applyFont="1" applyBorder="1"/>
    <xf numFmtId="167" fontId="30" fillId="0" borderId="1" xfId="97" applyNumberFormat="1" applyFont="1" applyBorder="1" applyAlignment="1">
      <alignment horizontal="right"/>
    </xf>
    <xf numFmtId="3" fontId="7" fillId="0" borderId="1" xfId="0" applyNumberFormat="1" applyFont="1" applyFill="1" applyBorder="1" applyAlignment="1">
      <alignment vertical="center" wrapText="1"/>
    </xf>
    <xf numFmtId="3" fontId="7" fillId="0" borderId="1" xfId="0" applyNumberFormat="1" applyFont="1" applyBorder="1" applyAlignment="1">
      <alignment vertical="center" wrapText="1"/>
    </xf>
    <xf numFmtId="3" fontId="7" fillId="0" borderId="2" xfId="0" applyNumberFormat="1" applyFont="1" applyBorder="1" applyAlignment="1">
      <alignment vertical="center" wrapText="1"/>
    </xf>
    <xf numFmtId="0" fontId="4" fillId="0" borderId="28" xfId="1" applyFont="1" applyFill="1" applyBorder="1" applyAlignment="1">
      <alignment horizontal="left" vertical="center" wrapText="1"/>
    </xf>
    <xf numFmtId="3" fontId="8" fillId="0" borderId="2" xfId="0" applyNumberFormat="1" applyFont="1" applyFill="1" applyBorder="1" applyAlignment="1" applyProtection="1">
      <alignment vertical="center" wrapText="1"/>
      <protection locked="0"/>
    </xf>
    <xf numFmtId="165" fontId="3" fillId="0" borderId="13"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3" fillId="0" borderId="13"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3" fontId="3" fillId="0" borderId="2" xfId="0" applyNumberFormat="1" applyFont="1" applyFill="1" applyBorder="1" applyAlignment="1" applyProtection="1">
      <alignment vertical="center" wrapText="1"/>
      <protection locked="0"/>
    </xf>
    <xf numFmtId="165" fontId="5" fillId="0" borderId="13" xfId="0" applyNumberFormat="1" applyFont="1" applyFill="1" applyBorder="1" applyAlignment="1" applyProtection="1">
      <alignment vertical="center" wrapText="1"/>
      <protection locked="0"/>
    </xf>
    <xf numFmtId="3" fontId="30" fillId="0" borderId="13" xfId="0" applyNumberFormat="1" applyFont="1" applyFill="1" applyBorder="1" applyAlignment="1" applyProtection="1">
      <alignment vertical="center" wrapText="1"/>
      <protection locked="0"/>
    </xf>
    <xf numFmtId="3" fontId="30" fillId="0" borderId="13" xfId="0" applyNumberFormat="1" applyFont="1" applyFill="1" applyBorder="1" applyAlignment="1" applyProtection="1">
      <alignment horizontal="right" vertical="center" wrapText="1"/>
      <protection locked="0"/>
    </xf>
    <xf numFmtId="3" fontId="30" fillId="0" borderId="14" xfId="0" applyNumberFormat="1" applyFont="1" applyFill="1" applyBorder="1" applyAlignment="1" applyProtection="1">
      <alignment horizontal="right" vertical="center" wrapText="1"/>
      <protection locked="0"/>
    </xf>
    <xf numFmtId="165" fontId="30" fillId="0" borderId="5" xfId="0" applyNumberFormat="1" applyFont="1" applyFill="1" applyBorder="1" applyAlignment="1">
      <alignment horizontal="center" vertical="center" wrapText="1"/>
    </xf>
    <xf numFmtId="165" fontId="30" fillId="0" borderId="1" xfId="0" applyNumberFormat="1" applyFont="1" applyFill="1" applyBorder="1" applyAlignment="1">
      <alignment horizontal="center" vertical="center" wrapText="1"/>
    </xf>
    <xf numFmtId="165" fontId="29" fillId="0" borderId="1" xfId="0" applyNumberFormat="1" applyFont="1" applyFill="1" applyBorder="1" applyAlignment="1">
      <alignment horizontal="center" vertical="center" wrapText="1"/>
    </xf>
    <xf numFmtId="3" fontId="29" fillId="0" borderId="1" xfId="0" applyNumberFormat="1" applyFont="1" applyFill="1" applyBorder="1" applyAlignment="1" applyProtection="1">
      <alignment vertical="center" wrapText="1"/>
      <protection locked="0"/>
    </xf>
    <xf numFmtId="165" fontId="30" fillId="0" borderId="2" xfId="0" applyNumberFormat="1" applyFont="1" applyFill="1" applyBorder="1" applyAlignment="1">
      <alignment horizontal="center" vertical="center" wrapText="1"/>
    </xf>
    <xf numFmtId="165" fontId="5" fillId="0" borderId="2" xfId="0" applyNumberFormat="1" applyFont="1" applyFill="1" applyBorder="1" applyAlignment="1" applyProtection="1">
      <alignment vertical="center" wrapText="1"/>
      <protection locked="0"/>
    </xf>
    <xf numFmtId="165" fontId="8" fillId="0" borderId="5" xfId="0" applyNumberFormat="1" applyFont="1" applyFill="1" applyBorder="1" applyAlignment="1" applyProtection="1">
      <alignment horizontal="left" vertical="center" wrapText="1"/>
      <protection locked="0"/>
    </xf>
    <xf numFmtId="3" fontId="69" fillId="0" borderId="5" xfId="0" applyNumberFormat="1" applyFont="1" applyFill="1" applyBorder="1" applyAlignment="1" applyProtection="1">
      <alignment vertical="center" wrapText="1"/>
      <protection locked="0"/>
    </xf>
    <xf numFmtId="3" fontId="30" fillId="0" borderId="17" xfId="0" applyNumberFormat="1" applyFont="1" applyFill="1" applyBorder="1" applyAlignment="1" applyProtection="1">
      <alignment vertical="center" wrapText="1"/>
      <protection locked="0"/>
    </xf>
    <xf numFmtId="165" fontId="7" fillId="0" borderId="1" xfId="0" applyNumberFormat="1" applyFont="1" applyFill="1" applyBorder="1" applyAlignment="1" applyProtection="1">
      <alignment vertical="center" wrapText="1"/>
      <protection locked="0"/>
    </xf>
    <xf numFmtId="3" fontId="3" fillId="0" borderId="19" xfId="0" applyNumberFormat="1" applyFont="1" applyFill="1" applyBorder="1" applyAlignment="1" applyProtection="1">
      <alignment vertical="center" wrapText="1"/>
      <protection locked="0"/>
    </xf>
    <xf numFmtId="3" fontId="5" fillId="0" borderId="19" xfId="0" applyNumberFormat="1" applyFont="1" applyFill="1" applyBorder="1" applyAlignment="1" applyProtection="1">
      <alignment vertical="center" wrapText="1"/>
      <protection locked="0"/>
    </xf>
    <xf numFmtId="3" fontId="30" fillId="0" borderId="19" xfId="0" applyNumberFormat="1" applyFont="1" applyFill="1" applyBorder="1" applyAlignment="1" applyProtection="1">
      <alignment horizontal="right" vertical="center" wrapText="1"/>
      <protection locked="0"/>
    </xf>
    <xf numFmtId="3" fontId="3" fillId="0" borderId="21" xfId="0" applyNumberFormat="1" applyFont="1" applyFill="1" applyBorder="1" applyAlignment="1" applyProtection="1">
      <alignment horizontal="right" vertical="center" wrapText="1"/>
      <protection locked="0"/>
    </xf>
    <xf numFmtId="3" fontId="3" fillId="0" borderId="22" xfId="0" applyNumberFormat="1" applyFont="1" applyFill="1" applyBorder="1" applyAlignment="1" applyProtection="1">
      <alignment horizontal="right" vertical="center" wrapText="1"/>
      <protection locked="0"/>
    </xf>
    <xf numFmtId="3" fontId="5" fillId="0" borderId="16" xfId="0" applyNumberFormat="1" applyFont="1" applyFill="1" applyBorder="1" applyAlignment="1" applyProtection="1">
      <alignment horizontal="right" vertical="center" wrapText="1"/>
      <protection locked="0"/>
    </xf>
    <xf numFmtId="3" fontId="5" fillId="0" borderId="17" xfId="0" applyNumberFormat="1" applyFont="1" applyFill="1" applyBorder="1" applyAlignment="1" applyProtection="1">
      <alignment horizontal="right" vertical="center" wrapText="1"/>
      <protection locked="0"/>
    </xf>
    <xf numFmtId="165" fontId="5" fillId="0" borderId="2" xfId="0" applyNumberFormat="1" applyFont="1" applyFill="1" applyBorder="1" applyAlignment="1" applyProtection="1">
      <alignment horizontal="left" vertical="center" wrapText="1" indent="1"/>
      <protection locked="0"/>
    </xf>
    <xf numFmtId="3" fontId="30" fillId="0" borderId="24" xfId="0" applyNumberFormat="1" applyFont="1" applyFill="1" applyBorder="1" applyAlignment="1" applyProtection="1">
      <alignment horizontal="right" vertical="center" wrapText="1"/>
      <protection locked="0"/>
    </xf>
    <xf numFmtId="3" fontId="3" fillId="0" borderId="22" xfId="0" applyNumberFormat="1" applyFont="1" applyFill="1" applyBorder="1" applyAlignment="1" applyProtection="1">
      <alignment vertical="center" wrapText="1"/>
      <protection locked="0"/>
    </xf>
    <xf numFmtId="3" fontId="3" fillId="0" borderId="83" xfId="0" applyNumberFormat="1"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protection locked="0"/>
    </xf>
    <xf numFmtId="165" fontId="3" fillId="0" borderId="5" xfId="0" applyNumberFormat="1" applyFont="1" applyFill="1" applyBorder="1" applyAlignment="1" applyProtection="1">
      <alignment vertical="center" wrapText="1"/>
      <protection locked="0"/>
    </xf>
    <xf numFmtId="3" fontId="5" fillId="0" borderId="5" xfId="0" applyNumberFormat="1" applyFont="1" applyFill="1" applyBorder="1" applyAlignment="1" applyProtection="1">
      <alignment vertical="center" wrapText="1"/>
      <protection locked="0"/>
    </xf>
    <xf numFmtId="3" fontId="3" fillId="0" borderId="5" xfId="0" applyNumberFormat="1" applyFont="1" applyFill="1" applyBorder="1" applyAlignment="1" applyProtection="1">
      <alignment horizontal="right" vertical="center" wrapText="1"/>
      <protection locked="0"/>
    </xf>
    <xf numFmtId="3" fontId="3" fillId="0" borderId="30" xfId="0" applyNumberFormat="1" applyFont="1" applyFill="1" applyBorder="1" applyAlignment="1" applyProtection="1">
      <alignment horizontal="right" vertical="center" wrapText="1"/>
      <protection locked="0"/>
    </xf>
    <xf numFmtId="3" fontId="5" fillId="0" borderId="19" xfId="0" applyNumberFormat="1" applyFont="1" applyFill="1" applyBorder="1" applyAlignment="1" applyProtection="1">
      <alignment horizontal="right" vertical="center" wrapText="1"/>
      <protection locked="0"/>
    </xf>
    <xf numFmtId="3" fontId="30" fillId="0" borderId="17" xfId="0" applyNumberFormat="1" applyFont="1" applyFill="1" applyBorder="1" applyAlignment="1" applyProtection="1">
      <alignment horizontal="right" vertical="center" wrapText="1"/>
      <protection locked="0"/>
    </xf>
    <xf numFmtId="3" fontId="3" fillId="0" borderId="19" xfId="0" applyNumberFormat="1" applyFont="1" applyFill="1" applyBorder="1" applyAlignment="1" applyProtection="1">
      <alignment horizontal="right" vertical="center" wrapText="1"/>
      <protection locked="0"/>
    </xf>
    <xf numFmtId="165" fontId="30" fillId="0" borderId="30" xfId="0" applyNumberFormat="1" applyFont="1" applyFill="1" applyBorder="1" applyAlignment="1">
      <alignment horizontal="right" vertical="center" wrapText="1"/>
    </xf>
    <xf numFmtId="3" fontId="5" fillId="0" borderId="1" xfId="1" applyNumberFormat="1" applyFont="1" applyBorder="1" applyAlignment="1">
      <alignment horizontal="right" vertical="center"/>
    </xf>
    <xf numFmtId="3" fontId="30" fillId="0" borderId="1" xfId="0" applyNumberFormat="1" applyFont="1" applyBorder="1" applyAlignment="1">
      <alignment horizontal="right" vertical="center"/>
    </xf>
    <xf numFmtId="3" fontId="5" fillId="0" borderId="1" xfId="97" applyNumberFormat="1" applyFont="1" applyBorder="1" applyAlignment="1">
      <alignment horizontal="right" vertical="center"/>
    </xf>
    <xf numFmtId="3" fontId="29" fillId="0" borderId="1" xfId="97" applyNumberFormat="1" applyFont="1" applyBorder="1" applyAlignment="1">
      <alignment horizontal="right" vertical="center"/>
    </xf>
    <xf numFmtId="3" fontId="29" fillId="0" borderId="2" xfId="97" applyNumberFormat="1" applyFont="1" applyBorder="1" applyAlignment="1">
      <alignment horizontal="right" vertical="center"/>
    </xf>
    <xf numFmtId="3" fontId="30" fillId="0" borderId="8" xfId="97" applyNumberFormat="1" applyFont="1" applyBorder="1" applyAlignment="1">
      <alignment horizontal="right" vertical="center"/>
    </xf>
    <xf numFmtId="3" fontId="29" fillId="0" borderId="5" xfId="97" applyNumberFormat="1" applyFont="1" applyBorder="1" applyAlignment="1">
      <alignment horizontal="right" vertical="center"/>
    </xf>
    <xf numFmtId="3" fontId="30" fillId="0" borderId="1" xfId="97" applyNumberFormat="1" applyFont="1" applyBorder="1" applyAlignment="1">
      <alignment horizontal="right" vertical="center"/>
    </xf>
    <xf numFmtId="3" fontId="30" fillId="0" borderId="5" xfId="97" applyNumberFormat="1" applyFont="1" applyBorder="1" applyAlignment="1">
      <alignment horizontal="right" vertical="center"/>
    </xf>
    <xf numFmtId="3" fontId="30" fillId="0" borderId="9" xfId="97" applyNumberFormat="1" applyFont="1" applyBorder="1" applyAlignment="1">
      <alignment horizontal="right" vertical="center"/>
    </xf>
    <xf numFmtId="3" fontId="29" fillId="0" borderId="13" xfId="97" applyNumberFormat="1" applyFont="1" applyBorder="1" applyAlignment="1">
      <alignment horizontal="right" vertical="center"/>
    </xf>
    <xf numFmtId="3" fontId="30" fillId="0" borderId="4" xfId="97" applyNumberFormat="1" applyFont="1" applyBorder="1" applyAlignment="1">
      <alignment horizontal="right" vertical="center"/>
    </xf>
    <xf numFmtId="3" fontId="30" fillId="0" borderId="2" xfId="97" applyNumberFormat="1" applyFont="1" applyBorder="1" applyAlignment="1">
      <alignment horizontal="right" vertical="center"/>
    </xf>
    <xf numFmtId="3" fontId="30" fillId="0" borderId="11" xfId="97" applyNumberFormat="1" applyFont="1" applyBorder="1" applyAlignment="1">
      <alignment horizontal="right" vertical="center"/>
    </xf>
    <xf numFmtId="3" fontId="36" fillId="0" borderId="1" xfId="0" applyNumberFormat="1" applyFont="1" applyFill="1" applyBorder="1"/>
    <xf numFmtId="3" fontId="34" fillId="0" borderId="1" xfId="0" applyNumberFormat="1" applyFont="1" applyFill="1" applyBorder="1"/>
    <xf numFmtId="3" fontId="36" fillId="0" borderId="0" xfId="0" applyNumberFormat="1" applyFont="1" applyFill="1" applyBorder="1"/>
    <xf numFmtId="3" fontId="34" fillId="0" borderId="0" xfId="0" applyNumberFormat="1" applyFont="1" applyFill="1" applyBorder="1"/>
    <xf numFmtId="3" fontId="36" fillId="0" borderId="1" xfId="0" applyNumberFormat="1" applyFont="1" applyFill="1" applyBorder="1" applyAlignment="1">
      <alignment horizontal="right"/>
    </xf>
    <xf numFmtId="3" fontId="5" fillId="0" borderId="2" xfId="0" applyNumberFormat="1" applyFont="1" applyFill="1" applyBorder="1" applyAlignment="1">
      <alignment horizontal="right" vertical="center" wrapText="1"/>
    </xf>
    <xf numFmtId="3" fontId="5" fillId="0" borderId="5" xfId="0" applyNumberFormat="1" applyFont="1" applyFill="1" applyBorder="1" applyAlignment="1">
      <alignment horizontal="right" vertical="center" wrapText="1"/>
    </xf>
    <xf numFmtId="3" fontId="36" fillId="29" borderId="1" xfId="0" applyNumberFormat="1" applyFont="1" applyFill="1" applyBorder="1"/>
    <xf numFmtId="9" fontId="5" fillId="0" borderId="1" xfId="98" applyFont="1" applyFill="1" applyBorder="1"/>
    <xf numFmtId="3" fontId="36" fillId="0" borderId="1" xfId="0" applyNumberFormat="1" applyFont="1" applyFill="1" applyBorder="1" applyAlignment="1"/>
    <xf numFmtId="3" fontId="68" fillId="0" borderId="1" xfId="0" applyNumberFormat="1" applyFont="1" applyFill="1" applyBorder="1" applyAlignment="1">
      <alignment wrapText="1"/>
    </xf>
    <xf numFmtId="0" fontId="68" fillId="0" borderId="0" xfId="0" applyFont="1" applyFill="1" applyAlignment="1">
      <alignment wrapText="1"/>
    </xf>
    <xf numFmtId="0" fontId="70" fillId="0" borderId="0" xfId="0" applyFont="1" applyFill="1" applyBorder="1" applyAlignment="1">
      <alignment horizontal="right"/>
    </xf>
    <xf numFmtId="0" fontId="70" fillId="0" borderId="0" xfId="0" applyFont="1" applyFill="1" applyBorder="1" applyAlignment="1">
      <alignment horizontal="left"/>
    </xf>
    <xf numFmtId="0" fontId="70" fillId="0" borderId="0" xfId="0" applyFont="1" applyFill="1" applyBorder="1"/>
    <xf numFmtId="9" fontId="70" fillId="0" borderId="0" xfId="98" applyFont="1" applyFill="1" applyBorder="1"/>
    <xf numFmtId="0" fontId="71" fillId="0" borderId="1" xfId="0" applyFont="1" applyFill="1" applyBorder="1" applyAlignment="1">
      <alignment horizontal="center" vertical="center" wrapText="1"/>
    </xf>
    <xf numFmtId="0" fontId="71" fillId="0" borderId="0" xfId="0" applyFont="1" applyFill="1" applyAlignment="1">
      <alignment horizontal="center" vertical="center" wrapText="1"/>
    </xf>
    <xf numFmtId="9" fontId="36" fillId="0" borderId="1" xfId="98" applyFont="1" applyFill="1" applyBorder="1" applyAlignment="1"/>
    <xf numFmtId="3" fontId="34" fillId="0" borderId="1" xfId="0" applyNumberFormat="1" applyFont="1" applyFill="1" applyBorder="1" applyAlignment="1"/>
    <xf numFmtId="0" fontId="71" fillId="0" borderId="0" xfId="0" applyFont="1" applyFill="1"/>
    <xf numFmtId="3" fontId="68" fillId="0" borderId="0" xfId="0" applyNumberFormat="1" applyFont="1" applyFill="1" applyBorder="1" applyAlignment="1">
      <alignment wrapText="1"/>
    </xf>
    <xf numFmtId="0" fontId="36" fillId="0" borderId="1" xfId="0" applyFont="1" applyFill="1" applyBorder="1" applyAlignment="1">
      <alignment horizontal="left"/>
    </xf>
    <xf numFmtId="1" fontId="36" fillId="0" borderId="1" xfId="0" applyNumberFormat="1" applyFont="1" applyFill="1" applyBorder="1" applyAlignment="1">
      <alignment horizontal="left" vertical="center"/>
    </xf>
    <xf numFmtId="9" fontId="3" fillId="0" borderId="1" xfId="98" applyFont="1" applyFill="1" applyBorder="1"/>
    <xf numFmtId="0" fontId="72" fillId="0" borderId="0" xfId="0" applyFont="1" applyFill="1" applyAlignment="1">
      <alignment wrapText="1"/>
    </xf>
    <xf numFmtId="3" fontId="70" fillId="0" borderId="1" xfId="0" applyNumberFormat="1" applyFont="1" applyFill="1" applyBorder="1"/>
    <xf numFmtId="0" fontId="70" fillId="0" borderId="0" xfId="0" applyFont="1" applyFill="1"/>
    <xf numFmtId="3" fontId="5" fillId="0" borderId="1" xfId="0" applyNumberFormat="1" applyFont="1" applyFill="1" applyBorder="1" applyAlignment="1"/>
    <xf numFmtId="9" fontId="36" fillId="0" borderId="1" xfId="98" applyFont="1" applyFill="1" applyBorder="1" applyAlignment="1">
      <alignment horizontal="right"/>
    </xf>
    <xf numFmtId="9" fontId="34" fillId="0" borderId="0" xfId="98" applyFont="1" applyFill="1" applyBorder="1"/>
    <xf numFmtId="0" fontId="68" fillId="0" borderId="0" xfId="0" applyFont="1" applyFill="1" applyBorder="1" applyAlignment="1">
      <alignment wrapText="1"/>
    </xf>
    <xf numFmtId="0" fontId="34" fillId="0" borderId="1" xfId="0" applyFont="1" applyFill="1" applyBorder="1" applyAlignment="1">
      <alignment horizontal="right" vertical="center" wrapText="1"/>
    </xf>
    <xf numFmtId="0" fontId="36" fillId="0" borderId="0" xfId="0" applyFont="1" applyFill="1" applyAlignment="1">
      <alignment horizontal="right"/>
    </xf>
    <xf numFmtId="0" fontId="36" fillId="0" borderId="0" xfId="0" applyFont="1" applyFill="1" applyAlignment="1">
      <alignment horizontal="left"/>
    </xf>
    <xf numFmtId="0" fontId="36" fillId="0" borderId="0" xfId="0" applyFont="1" applyFill="1"/>
    <xf numFmtId="9" fontId="36" fillId="0" borderId="0" xfId="98" applyFont="1" applyFill="1"/>
    <xf numFmtId="3" fontId="3" fillId="0" borderId="1" xfId="41" applyNumberFormat="1" applyFont="1" applyFill="1" applyBorder="1"/>
    <xf numFmtId="9" fontId="3" fillId="0" borderId="24" xfId="98" applyFont="1" applyBorder="1"/>
    <xf numFmtId="0" fontId="2" fillId="0" borderId="18" xfId="41" applyFont="1" applyBorder="1" applyAlignment="1">
      <alignment horizontal="left"/>
    </xf>
    <xf numFmtId="3" fontId="3" fillId="0" borderId="9" xfId="41" applyNumberFormat="1" applyFont="1" applyFill="1" applyBorder="1"/>
    <xf numFmtId="3" fontId="3" fillId="0" borderId="8" xfId="41" applyNumberFormat="1" applyFont="1" applyFill="1" applyBorder="1"/>
    <xf numFmtId="9" fontId="2" fillId="0" borderId="30" xfId="98" applyFont="1" applyBorder="1" applyAlignment="1">
      <alignment horizontal="right" wrapText="1"/>
    </xf>
    <xf numFmtId="0" fontId="3" fillId="0" borderId="23" xfId="41" applyFont="1" applyBorder="1" applyAlignment="1">
      <alignment vertical="center"/>
    </xf>
    <xf numFmtId="3" fontId="2" fillId="0" borderId="8" xfId="41" applyNumberFormat="1" applyFont="1" applyBorder="1" applyAlignment="1">
      <alignment horizontal="right"/>
    </xf>
    <xf numFmtId="9" fontId="5" fillId="0" borderId="17" xfId="98" applyFont="1" applyBorder="1"/>
    <xf numFmtId="3" fontId="7" fillId="0" borderId="1" xfId="0" applyNumberFormat="1" applyFont="1" applyFill="1" applyBorder="1" applyAlignment="1">
      <alignment horizontal="right" vertical="center" wrapText="1"/>
    </xf>
    <xf numFmtId="3" fontId="5" fillId="0" borderId="16" xfId="0" applyNumberFormat="1" applyFont="1" applyFill="1" applyBorder="1" applyAlignment="1">
      <alignment horizontal="right" vertical="center" wrapText="1"/>
    </xf>
    <xf numFmtId="3" fontId="3" fillId="0" borderId="21"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3" fontId="3" fillId="0" borderId="5" xfId="0" applyNumberFormat="1" applyFont="1" applyFill="1" applyBorder="1" applyAlignment="1">
      <alignment horizontal="right" vertical="center" wrapText="1"/>
    </xf>
    <xf numFmtId="3" fontId="5" fillId="0" borderId="16" xfId="0" applyNumberFormat="1" applyFont="1" applyBorder="1" applyAlignment="1">
      <alignment horizontal="right" vertical="center" wrapText="1"/>
    </xf>
    <xf numFmtId="0" fontId="30" fillId="0" borderId="15" xfId="0" applyFont="1" applyBorder="1"/>
    <xf numFmtId="3" fontId="29" fillId="0" borderId="37" xfId="0" applyNumberFormat="1" applyFont="1" applyBorder="1"/>
    <xf numFmtId="0" fontId="31" fillId="0" borderId="1" xfId="0" applyFont="1" applyBorder="1" applyAlignment="1">
      <alignment horizontal="left"/>
    </xf>
    <xf numFmtId="0" fontId="6" fillId="0" borderId="1" xfId="1" applyFont="1" applyFill="1" applyBorder="1" applyAlignment="1">
      <alignment horizontal="left" vertical="center" wrapText="1"/>
    </xf>
    <xf numFmtId="0" fontId="3" fillId="0" borderId="47" xfId="49" applyFont="1" applyBorder="1" applyAlignment="1">
      <alignment horizontal="center" vertical="center" wrapText="1"/>
    </xf>
    <xf numFmtId="0" fontId="3" fillId="0" borderId="30" xfId="49" applyFont="1" applyFill="1" applyBorder="1" applyAlignment="1">
      <alignment horizontal="center" wrapText="1"/>
    </xf>
    <xf numFmtId="0" fontId="5" fillId="0" borderId="4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5" fillId="0" borderId="5" xfId="49" applyFont="1" applyBorder="1" applyAlignment="1">
      <alignment horizontal="center" wrapText="1"/>
    </xf>
    <xf numFmtId="3" fontId="5" fillId="0" borderId="0" xfId="45" applyNumberFormat="1" applyFont="1" applyAlignment="1">
      <alignment vertical="center"/>
    </xf>
    <xf numFmtId="9" fontId="29" fillId="0" borderId="19" xfId="98" applyFont="1" applyBorder="1"/>
    <xf numFmtId="3" fontId="31" fillId="0" borderId="0" xfId="0" applyNumberFormat="1" applyFont="1" applyAlignment="1">
      <alignment vertical="center"/>
    </xf>
    <xf numFmtId="43" fontId="31" fillId="0" borderId="0" xfId="97" applyFont="1" applyAlignment="1">
      <alignment vertical="center"/>
    </xf>
    <xf numFmtId="3" fontId="5" fillId="0" borderId="2" xfId="0" applyNumberFormat="1" applyFont="1" applyFill="1" applyBorder="1" applyAlignment="1">
      <alignment horizontal="right" vertical="center" wrapText="1"/>
    </xf>
    <xf numFmtId="3" fontId="3" fillId="0" borderId="13" xfId="0" applyNumberFormat="1" applyFont="1" applyFill="1" applyBorder="1" applyAlignment="1" applyProtection="1">
      <alignment vertical="center" wrapText="1"/>
      <protection locked="0"/>
    </xf>
    <xf numFmtId="3" fontId="3" fillId="0" borderId="16" xfId="0" applyNumberFormat="1" applyFont="1" applyFill="1" applyBorder="1" applyAlignment="1" applyProtection="1">
      <alignment vertical="center" wrapText="1"/>
      <protection locked="0"/>
    </xf>
    <xf numFmtId="0" fontId="3" fillId="0" borderId="1" xfId="1" applyFont="1" applyBorder="1" applyAlignment="1">
      <alignment horizontal="center" vertical="center" wrapText="1"/>
    </xf>
    <xf numFmtId="0" fontId="5" fillId="0" borderId="20" xfId="0" applyFont="1" applyBorder="1" applyAlignment="1">
      <alignment vertical="center"/>
    </xf>
    <xf numFmtId="3" fontId="5" fillId="0" borderId="24" xfId="0" applyNumberFormat="1" applyFont="1" applyFill="1" applyBorder="1" applyAlignment="1">
      <alignment horizontal="right" vertical="center" wrapText="1"/>
    </xf>
    <xf numFmtId="3" fontId="5" fillId="0" borderId="22" xfId="0" applyNumberFormat="1" applyFont="1" applyFill="1" applyBorder="1" applyAlignment="1">
      <alignment horizontal="right" vertical="center" wrapText="1"/>
    </xf>
    <xf numFmtId="3" fontId="5" fillId="0" borderId="38"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3" fontId="3" fillId="0" borderId="38" xfId="0" applyNumberFormat="1" applyFont="1" applyBorder="1" applyAlignment="1">
      <alignment horizontal="right" vertical="center"/>
    </xf>
    <xf numFmtId="3" fontId="3" fillId="0" borderId="21" xfId="0" applyNumberFormat="1" applyFont="1" applyBorder="1" applyAlignment="1">
      <alignment horizontal="right" vertical="center"/>
    </xf>
    <xf numFmtId="9" fontId="3" fillId="0" borderId="22" xfId="98" applyFont="1" applyBorder="1" applyAlignment="1">
      <alignment horizontal="right" vertical="center"/>
    </xf>
    <xf numFmtId="3" fontId="5" fillId="0" borderId="85"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69" fillId="0" borderId="2" xfId="0" applyFont="1" applyBorder="1" applyAlignment="1">
      <alignment vertical="center" wrapText="1"/>
    </xf>
    <xf numFmtId="3" fontId="30" fillId="0" borderId="3" xfId="0" applyNumberFormat="1" applyFont="1" applyBorder="1" applyAlignment="1">
      <alignment vertical="center" wrapText="1"/>
    </xf>
    <xf numFmtId="9" fontId="30" fillId="0" borderId="8" xfId="98" applyFont="1" applyBorder="1" applyAlignment="1">
      <alignment vertical="center" wrapText="1"/>
    </xf>
    <xf numFmtId="3" fontId="3" fillId="0" borderId="19" xfId="1" applyNumberFormat="1" applyFont="1" applyBorder="1"/>
    <xf numFmtId="2" fontId="34" fillId="0" borderId="1" xfId="0" applyNumberFormat="1" applyFont="1" applyFill="1" applyBorder="1"/>
    <xf numFmtId="3" fontId="3" fillId="0" borderId="0" xfId="45" applyNumberFormat="1" applyFont="1" applyAlignment="1">
      <alignment vertical="center"/>
    </xf>
    <xf numFmtId="0" fontId="5" fillId="0" borderId="71" xfId="49" applyFont="1" applyBorder="1"/>
    <xf numFmtId="3" fontId="3" fillId="0" borderId="60" xfId="49" applyNumberFormat="1" applyFont="1" applyBorder="1"/>
    <xf numFmtId="3" fontId="5" fillId="0" borderId="7" xfId="49" applyNumberFormat="1" applyFont="1" applyBorder="1"/>
    <xf numFmtId="9" fontId="5" fillId="0" borderId="83" xfId="98" applyFont="1" applyBorder="1"/>
    <xf numFmtId="9" fontId="3" fillId="0" borderId="1" xfId="98" applyFont="1" applyFill="1" applyBorder="1" applyAlignment="1">
      <alignment vertical="center"/>
    </xf>
    <xf numFmtId="3" fontId="68" fillId="0" borderId="0" xfId="0" applyNumberFormat="1" applyFont="1" applyFill="1" applyAlignment="1">
      <alignment vertical="center" wrapText="1"/>
    </xf>
    <xf numFmtId="167" fontId="68" fillId="0" borderId="0" xfId="97" applyNumberFormat="1" applyFont="1" applyFill="1" applyAlignment="1">
      <alignment horizontal="right" vertical="center" wrapText="1"/>
    </xf>
    <xf numFmtId="167" fontId="68" fillId="0" borderId="0" xfId="97" applyNumberFormat="1" applyFont="1" applyFill="1" applyBorder="1" applyAlignment="1">
      <alignment horizontal="right" vertical="center" wrapText="1"/>
    </xf>
    <xf numFmtId="167" fontId="64" fillId="0" borderId="0" xfId="97" applyNumberFormat="1" applyFont="1" applyBorder="1" applyAlignment="1">
      <alignment horizontal="right"/>
    </xf>
    <xf numFmtId="3" fontId="68" fillId="0" borderId="0" xfId="0" applyNumberFormat="1" applyFont="1" applyFill="1" applyAlignment="1">
      <alignment horizontal="center"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167" fontId="75" fillId="0" borderId="13" xfId="97" applyNumberFormat="1" applyFont="1" applyBorder="1" applyAlignment="1">
      <alignment horizontal="center" vertical="center" wrapText="1"/>
    </xf>
    <xf numFmtId="167" fontId="75" fillId="0" borderId="14" xfId="97" applyNumberFormat="1" applyFont="1" applyFill="1" applyBorder="1" applyAlignment="1">
      <alignment horizontal="center" vertical="center" wrapText="1"/>
    </xf>
    <xf numFmtId="3" fontId="76" fillId="0" borderId="0" xfId="0" applyNumberFormat="1" applyFont="1" applyFill="1" applyAlignment="1">
      <alignment vertical="center" wrapText="1"/>
    </xf>
    <xf numFmtId="0" fontId="68" fillId="0" borderId="31" xfId="0" applyFont="1" applyBorder="1" applyAlignment="1">
      <alignment horizontal="right" vertical="center" indent="1"/>
    </xf>
    <xf numFmtId="0" fontId="75" fillId="0" borderId="5" xfId="0" applyFont="1" applyBorder="1" applyAlignment="1" applyProtection="1">
      <alignment horizontal="left" vertical="center" indent="1"/>
      <protection locked="0"/>
    </xf>
    <xf numFmtId="167" fontId="72" fillId="0" borderId="5" xfId="97" applyNumberFormat="1" applyFont="1" applyBorder="1" applyAlignment="1" applyProtection="1">
      <alignment horizontal="right" vertical="center"/>
      <protection locked="0"/>
    </xf>
    <xf numFmtId="167" fontId="72" fillId="0" borderId="5" xfId="97" applyNumberFormat="1" applyFont="1" applyFill="1" applyBorder="1" applyAlignment="1" applyProtection="1">
      <alignment horizontal="right" vertical="center"/>
      <protection locked="0"/>
    </xf>
    <xf numFmtId="167" fontId="72" fillId="0" borderId="30" xfId="97" applyNumberFormat="1" applyFont="1" applyFill="1" applyBorder="1" applyAlignment="1">
      <alignment horizontal="right" vertical="center"/>
    </xf>
    <xf numFmtId="3" fontId="75" fillId="0" borderId="0" xfId="0" applyNumberFormat="1" applyFont="1" applyFill="1" applyAlignment="1">
      <alignment horizontal="center" vertical="center" wrapText="1"/>
    </xf>
    <xf numFmtId="3" fontId="68" fillId="0" borderId="1" xfId="0" applyNumberFormat="1" applyFont="1" applyFill="1" applyBorder="1" applyAlignment="1">
      <alignment vertical="center" wrapText="1"/>
    </xf>
    <xf numFmtId="167" fontId="68" fillId="0" borderId="1" xfId="97" applyNumberFormat="1" applyFont="1" applyFill="1" applyBorder="1" applyAlignment="1">
      <alignment horizontal="right" vertical="center" wrapText="1"/>
    </xf>
    <xf numFmtId="167" fontId="68" fillId="0" borderId="19" xfId="97" applyNumberFormat="1" applyFont="1" applyFill="1" applyBorder="1" applyAlignment="1">
      <alignment horizontal="right" vertical="center" wrapText="1"/>
    </xf>
    <xf numFmtId="0" fontId="75" fillId="0" borderId="1" xfId="0" applyFont="1" applyBorder="1" applyAlignment="1" applyProtection="1">
      <alignment horizontal="left" vertical="center" indent="1"/>
      <protection locked="0"/>
    </xf>
    <xf numFmtId="167" fontId="77" fillId="0" borderId="1" xfId="97" applyNumberFormat="1" applyFont="1" applyBorder="1" applyAlignment="1" applyProtection="1">
      <alignment horizontal="right" vertical="center"/>
      <protection locked="0"/>
    </xf>
    <xf numFmtId="167" fontId="77" fillId="0" borderId="19" xfId="97" applyNumberFormat="1" applyFont="1" applyBorder="1" applyAlignment="1" applyProtection="1">
      <alignment horizontal="right" vertical="center"/>
      <protection locked="0"/>
    </xf>
    <xf numFmtId="3" fontId="72" fillId="0" borderId="1" xfId="0" applyNumberFormat="1" applyFont="1" applyFill="1" applyBorder="1" applyAlignment="1">
      <alignment vertical="center" wrapText="1"/>
    </xf>
    <xf numFmtId="167" fontId="77" fillId="0" borderId="5" xfId="97" applyNumberFormat="1" applyFont="1" applyBorder="1" applyAlignment="1" applyProtection="1">
      <alignment horizontal="right" vertical="center"/>
      <protection locked="0"/>
    </xf>
    <xf numFmtId="1" fontId="68" fillId="0" borderId="18" xfId="0" applyNumberFormat="1" applyFont="1" applyBorder="1" applyAlignment="1">
      <alignment horizontal="right" vertical="center" indent="1"/>
    </xf>
    <xf numFmtId="167" fontId="73" fillId="0" borderId="1" xfId="97" applyNumberFormat="1" applyFont="1" applyBorder="1" applyAlignment="1" applyProtection="1">
      <alignment horizontal="right" vertical="center"/>
      <protection locked="0"/>
    </xf>
    <xf numFmtId="167" fontId="68" fillId="0" borderId="19" xfId="97" applyNumberFormat="1" applyFont="1" applyFill="1" applyBorder="1" applyAlignment="1">
      <alignment horizontal="right"/>
    </xf>
    <xf numFmtId="0" fontId="68" fillId="0" borderId="18" xfId="0" applyFont="1" applyBorder="1" applyAlignment="1">
      <alignment horizontal="right" vertical="center" indent="1"/>
    </xf>
    <xf numFmtId="0" fontId="73" fillId="0" borderId="1" xfId="0" applyFont="1" applyBorder="1" applyAlignment="1" applyProtection="1">
      <alignment horizontal="left" vertical="center" indent="1"/>
      <protection locked="0"/>
    </xf>
    <xf numFmtId="0" fontId="68" fillId="0" borderId="23" xfId="0" applyFont="1" applyBorder="1" applyAlignment="1">
      <alignment horizontal="right" vertical="center" indent="1"/>
    </xf>
    <xf numFmtId="0" fontId="75" fillId="0" borderId="2" xfId="0" applyFont="1" applyBorder="1" applyAlignment="1" applyProtection="1">
      <alignment horizontal="left" vertical="center" indent="1"/>
      <protection locked="0"/>
    </xf>
    <xf numFmtId="167" fontId="68" fillId="0" borderId="2" xfId="97" applyNumberFormat="1" applyFont="1" applyFill="1" applyBorder="1" applyAlignment="1">
      <alignment horizontal="right" vertical="center" wrapText="1"/>
    </xf>
    <xf numFmtId="167" fontId="68" fillId="0" borderId="24" xfId="97" applyNumberFormat="1" applyFont="1" applyFill="1" applyBorder="1" applyAlignment="1">
      <alignment horizontal="right" vertical="center" wrapText="1"/>
    </xf>
    <xf numFmtId="167" fontId="75" fillId="0" borderId="13" xfId="97" applyNumberFormat="1" applyFont="1" applyFill="1" applyBorder="1" applyAlignment="1">
      <alignment horizontal="right" vertical="center"/>
    </xf>
    <xf numFmtId="167" fontId="75" fillId="0" borderId="14" xfId="97" applyNumberFormat="1" applyFont="1" applyFill="1" applyBorder="1" applyAlignment="1">
      <alignment horizontal="right" vertical="center"/>
    </xf>
    <xf numFmtId="0" fontId="5" fillId="0" borderId="0" xfId="42" applyFont="1" applyFill="1" applyAlignment="1">
      <alignment horizontal="center" vertical="center" wrapText="1"/>
    </xf>
    <xf numFmtId="0" fontId="3" fillId="0" borderId="0" xfId="42" applyFont="1" applyFill="1" applyAlignment="1">
      <alignment horizontal="center" vertical="center" wrapText="1"/>
    </xf>
    <xf numFmtId="0" fontId="3" fillId="0" borderId="0" xfId="42" applyFont="1" applyFill="1" applyAlignment="1">
      <alignment horizontal="right" vertical="center" wrapText="1"/>
    </xf>
    <xf numFmtId="0" fontId="75" fillId="0" borderId="15" xfId="42" applyFont="1" applyFill="1" applyBorder="1" applyAlignment="1">
      <alignment horizontal="center" vertical="center" wrapText="1"/>
    </xf>
    <xf numFmtId="0" fontId="75" fillId="0" borderId="16" xfId="42" applyFont="1" applyFill="1" applyBorder="1" applyAlignment="1">
      <alignment horizontal="center" vertical="center" wrapText="1"/>
    </xf>
    <xf numFmtId="3" fontId="75" fillId="0" borderId="16" xfId="44" applyNumberFormat="1" applyFont="1" applyBorder="1" applyAlignment="1">
      <alignment horizontal="center" vertical="center" wrapText="1"/>
    </xf>
    <xf numFmtId="3" fontId="75" fillId="0" borderId="17" xfId="44" applyNumberFormat="1" applyFont="1" applyBorder="1" applyAlignment="1">
      <alignment horizontal="center" vertical="center" wrapText="1"/>
    </xf>
    <xf numFmtId="0" fontId="73" fillId="0" borderId="18" xfId="42" applyFont="1" applyFill="1" applyBorder="1" applyAlignment="1">
      <alignment horizontal="center" vertical="center" wrapText="1"/>
    </xf>
    <xf numFmtId="0" fontId="73" fillId="0" borderId="1" xfId="42" applyFont="1" applyFill="1" applyBorder="1" applyAlignment="1">
      <alignment horizontal="left" vertical="center" wrapText="1" indent="1"/>
    </xf>
    <xf numFmtId="3" fontId="73" fillId="0" borderId="1" xfId="42" applyNumberFormat="1" applyFont="1" applyFill="1" applyBorder="1" applyAlignment="1">
      <alignment horizontal="center" vertical="center" wrapText="1"/>
    </xf>
    <xf numFmtId="3" fontId="73" fillId="0" borderId="1" xfId="44" applyNumberFormat="1" applyFont="1" applyFill="1" applyBorder="1" applyAlignment="1">
      <alignment horizontal="center" vertical="center" wrapText="1"/>
    </xf>
    <xf numFmtId="3" fontId="73" fillId="0" borderId="19" xfId="42" applyNumberFormat="1" applyFont="1" applyFill="1" applyBorder="1" applyAlignment="1">
      <alignment horizontal="center" vertical="center" wrapText="1"/>
    </xf>
    <xf numFmtId="0" fontId="75" fillId="0" borderId="1" xfId="42" applyFont="1" applyFill="1" applyBorder="1" applyAlignment="1">
      <alignment horizontal="left" vertical="center" wrapText="1" indent="1"/>
    </xf>
    <xf numFmtId="3" fontId="75" fillId="0" borderId="1" xfId="42" applyNumberFormat="1" applyFont="1" applyFill="1" applyBorder="1" applyAlignment="1">
      <alignment horizontal="center" vertical="center" wrapText="1"/>
    </xf>
    <xf numFmtId="3" fontId="75" fillId="0" borderId="1" xfId="44" applyNumberFormat="1" applyFont="1" applyFill="1" applyBorder="1" applyAlignment="1">
      <alignment horizontal="center" vertical="center" wrapText="1"/>
    </xf>
    <xf numFmtId="3" fontId="75" fillId="0" borderId="19" xfId="44" applyNumberFormat="1" applyFont="1" applyFill="1" applyBorder="1" applyAlignment="1">
      <alignment horizontal="center" vertical="center" wrapText="1"/>
    </xf>
    <xf numFmtId="0" fontId="73" fillId="0" borderId="20" xfId="42" applyFont="1" applyFill="1" applyBorder="1" applyAlignment="1">
      <alignment horizontal="center" vertical="center" wrapText="1"/>
    </xf>
    <xf numFmtId="0" fontId="75" fillId="0" borderId="21" xfId="42" applyFont="1" applyFill="1" applyBorder="1" applyAlignment="1">
      <alignment horizontal="left" vertical="center" wrapText="1" indent="1"/>
    </xf>
    <xf numFmtId="3" fontId="75" fillId="0" borderId="21" xfId="42" applyNumberFormat="1" applyFont="1" applyFill="1" applyBorder="1" applyAlignment="1">
      <alignment horizontal="center" vertical="center" wrapText="1"/>
    </xf>
    <xf numFmtId="3" fontId="75" fillId="0" borderId="21" xfId="44" applyNumberFormat="1" applyFont="1" applyFill="1" applyBorder="1" applyAlignment="1">
      <alignment horizontal="center" vertical="center" wrapText="1"/>
    </xf>
    <xf numFmtId="3" fontId="75" fillId="0" borderId="22" xfId="44" applyNumberFormat="1" applyFont="1" applyFill="1" applyBorder="1" applyAlignment="1">
      <alignment horizontal="center" vertical="center" wrapText="1"/>
    </xf>
    <xf numFmtId="0" fontId="73" fillId="0" borderId="0" xfId="42" applyFont="1" applyFill="1" applyBorder="1" applyAlignment="1">
      <alignment horizontal="center" vertical="center" wrapText="1"/>
    </xf>
    <xf numFmtId="0" fontId="75" fillId="0" borderId="0" xfId="42" applyFont="1" applyFill="1" applyBorder="1" applyAlignment="1">
      <alignment horizontal="left" vertical="center" wrapText="1" indent="1"/>
    </xf>
    <xf numFmtId="3" fontId="75" fillId="0" borderId="0" xfId="42" applyNumberFormat="1" applyFont="1" applyFill="1" applyBorder="1" applyAlignment="1">
      <alignment horizontal="left" vertical="center" wrapText="1" indent="1"/>
    </xf>
    <xf numFmtId="3" fontId="75" fillId="0" borderId="0" xfId="44" applyNumberFormat="1" applyFont="1" applyFill="1" applyBorder="1" applyAlignment="1">
      <alignment horizontal="center" vertical="center" wrapText="1"/>
    </xf>
    <xf numFmtId="0" fontId="75" fillId="0" borderId="0" xfId="42" applyFont="1" applyFill="1" applyBorder="1" applyAlignment="1">
      <alignment horizontal="center" vertical="center" wrapText="1"/>
    </xf>
    <xf numFmtId="3" fontId="75" fillId="0" borderId="0" xfId="44" applyNumberFormat="1" applyFont="1" applyFill="1" applyBorder="1" applyAlignment="1">
      <alignment horizontal="right" vertical="center" wrapText="1"/>
    </xf>
    <xf numFmtId="0" fontId="73" fillId="0" borderId="15" xfId="42" applyFont="1" applyFill="1" applyBorder="1" applyAlignment="1">
      <alignment horizontal="center" vertical="center" wrapText="1"/>
    </xf>
    <xf numFmtId="0" fontId="75" fillId="0" borderId="16" xfId="42" applyFont="1" applyFill="1" applyBorder="1" applyAlignment="1">
      <alignment horizontal="left" vertical="center" wrapText="1" indent="1"/>
    </xf>
    <xf numFmtId="3" fontId="75" fillId="0" borderId="16" xfId="42" applyNumberFormat="1" applyFont="1" applyFill="1" applyBorder="1" applyAlignment="1">
      <alignment horizontal="center" vertical="center" wrapText="1"/>
    </xf>
    <xf numFmtId="3" fontId="75" fillId="0" borderId="17" xfId="42" applyNumberFormat="1" applyFont="1" applyFill="1" applyBorder="1" applyAlignment="1">
      <alignment horizontal="center" vertical="center" wrapText="1"/>
    </xf>
    <xf numFmtId="0" fontId="76" fillId="0" borderId="1" xfId="42" applyFont="1" applyFill="1" applyBorder="1" applyAlignment="1">
      <alignment horizontal="left" vertical="center" wrapText="1" indent="2"/>
    </xf>
    <xf numFmtId="0" fontId="75" fillId="0" borderId="1" xfId="42" applyFont="1" applyFill="1" applyBorder="1" applyAlignment="1">
      <alignment horizontal="left" vertical="center" wrapText="1" indent="2"/>
    </xf>
    <xf numFmtId="3" fontId="73" fillId="0" borderId="19" xfId="44" applyNumberFormat="1" applyFont="1" applyFill="1" applyBorder="1" applyAlignment="1">
      <alignment horizontal="center" vertical="center" wrapText="1"/>
    </xf>
    <xf numFmtId="3" fontId="75" fillId="0" borderId="19" xfId="42" applyNumberFormat="1" applyFont="1" applyFill="1" applyBorder="1" applyAlignment="1">
      <alignment horizontal="center" vertical="center" wrapText="1"/>
    </xf>
    <xf numFmtId="0" fontId="76" fillId="0" borderId="21" xfId="42" applyFont="1" applyFill="1" applyBorder="1" applyAlignment="1">
      <alignment horizontal="left" vertical="center" wrapText="1" indent="2"/>
    </xf>
    <xf numFmtId="3" fontId="73" fillId="0" borderId="21" xfId="44" applyNumberFormat="1" applyFont="1" applyFill="1" applyBorder="1" applyAlignment="1">
      <alignment horizontal="center" vertical="center" wrapText="1"/>
    </xf>
    <xf numFmtId="3" fontId="73" fillId="0" borderId="21" xfId="42" applyNumberFormat="1" applyFont="1" applyFill="1" applyBorder="1" applyAlignment="1">
      <alignment horizontal="center" vertical="center" wrapText="1"/>
    </xf>
    <xf numFmtId="3" fontId="73" fillId="0" borderId="22" xfId="42" applyNumberFormat="1" applyFont="1" applyFill="1" applyBorder="1" applyAlignment="1">
      <alignment horizontal="center" vertical="center" wrapText="1"/>
    </xf>
    <xf numFmtId="0" fontId="5" fillId="0" borderId="0" xfId="44" applyFont="1"/>
    <xf numFmtId="0" fontId="4" fillId="0" borderId="0" xfId="0" applyFont="1" applyBorder="1" applyAlignment="1">
      <alignment horizontal="right"/>
    </xf>
    <xf numFmtId="0" fontId="3" fillId="0" borderId="57" xfId="44" applyFont="1" applyBorder="1" applyAlignment="1">
      <alignment horizontal="center"/>
    </xf>
    <xf numFmtId="0" fontId="3" fillId="0" borderId="13" xfId="44" applyFont="1" applyBorder="1" applyAlignment="1">
      <alignment horizontal="center"/>
    </xf>
    <xf numFmtId="0" fontId="3" fillId="0" borderId="14" xfId="44" applyFont="1" applyBorder="1" applyAlignment="1">
      <alignment horizontal="center"/>
    </xf>
    <xf numFmtId="0" fontId="5" fillId="0" borderId="0" xfId="44" applyFont="1" applyBorder="1"/>
    <xf numFmtId="0" fontId="5" fillId="0" borderId="0" xfId="44" applyFont="1" applyBorder="1" applyAlignment="1">
      <alignment horizontal="right"/>
    </xf>
    <xf numFmtId="0" fontId="78" fillId="0" borderId="0" xfId="44" applyFont="1" applyBorder="1" applyAlignment="1">
      <alignment vertical="center" wrapText="1"/>
    </xf>
    <xf numFmtId="0" fontId="5" fillId="0" borderId="5" xfId="44" applyFont="1" applyBorder="1" applyAlignment="1">
      <alignment horizontal="left" vertical="center" wrapText="1"/>
    </xf>
    <xf numFmtId="3" fontId="5" fillId="0" borderId="5" xfId="44" applyNumberFormat="1" applyFont="1" applyBorder="1" applyAlignment="1">
      <alignment vertical="center" wrapText="1"/>
    </xf>
    <xf numFmtId="3" fontId="5" fillId="0" borderId="1" xfId="44" applyNumberFormat="1" applyFont="1" applyBorder="1" applyAlignment="1">
      <alignment vertical="center"/>
    </xf>
    <xf numFmtId="3" fontId="3" fillId="0" borderId="1" xfId="44" applyNumberFormat="1" applyFont="1" applyBorder="1" applyAlignment="1">
      <alignment vertical="center"/>
    </xf>
    <xf numFmtId="3" fontId="3" fillId="0" borderId="19" xfId="44" applyNumberFormat="1" applyFont="1" applyBorder="1" applyAlignment="1">
      <alignment vertical="center"/>
    </xf>
    <xf numFmtId="0" fontId="5" fillId="0" borderId="1" xfId="44" applyFont="1" applyBorder="1" applyAlignment="1">
      <alignment vertical="center"/>
    </xf>
    <xf numFmtId="0" fontId="3" fillId="0" borderId="57" xfId="44" applyFont="1" applyBorder="1" applyAlignment="1">
      <alignment vertical="center"/>
    </xf>
    <xf numFmtId="3" fontId="5" fillId="0" borderId="13" xfId="44" applyNumberFormat="1" applyFont="1" applyBorder="1" applyAlignment="1">
      <alignment vertical="center"/>
    </xf>
    <xf numFmtId="3" fontId="3" fillId="0" borderId="13" xfId="44" applyNumberFormat="1" applyFont="1" applyBorder="1" applyAlignment="1">
      <alignment vertical="center"/>
    </xf>
    <xf numFmtId="3" fontId="3" fillId="0" borderId="14" xfId="44" applyNumberFormat="1" applyFont="1" applyBorder="1" applyAlignment="1">
      <alignment vertical="center"/>
    </xf>
    <xf numFmtId="3" fontId="5" fillId="0" borderId="0" xfId="44" applyNumberFormat="1" applyFont="1"/>
    <xf numFmtId="0" fontId="72" fillId="0" borderId="0" xfId="0" applyFont="1" applyBorder="1" applyAlignment="1">
      <alignment horizontal="right" vertical="center"/>
    </xf>
    <xf numFmtId="0" fontId="73" fillId="0" borderId="18" xfId="0" applyFont="1" applyBorder="1" applyAlignment="1">
      <alignment vertical="center"/>
    </xf>
    <xf numFmtId="167" fontId="73" fillId="0" borderId="1" xfId="97" applyNumberFormat="1" applyFont="1" applyBorder="1" applyAlignment="1">
      <alignment vertical="center"/>
    </xf>
    <xf numFmtId="0" fontId="73" fillId="0" borderId="1" xfId="0" applyFont="1" applyFill="1" applyBorder="1" applyAlignment="1">
      <alignment vertical="center"/>
    </xf>
    <xf numFmtId="167" fontId="73" fillId="0" borderId="19" xfId="97" applyNumberFormat="1" applyFont="1" applyFill="1" applyBorder="1" applyAlignment="1">
      <alignment vertical="center"/>
    </xf>
    <xf numFmtId="0" fontId="68" fillId="0" borderId="18" xfId="0" applyFont="1" applyBorder="1" applyAlignment="1">
      <alignment vertical="center"/>
    </xf>
    <xf numFmtId="167" fontId="68" fillId="0" borderId="1" xfId="97" applyNumberFormat="1" applyFont="1" applyBorder="1" applyAlignment="1">
      <alignment vertical="center"/>
    </xf>
    <xf numFmtId="0" fontId="68" fillId="0" borderId="1" xfId="0" applyFont="1" applyFill="1" applyBorder="1" applyAlignment="1">
      <alignment vertical="center"/>
    </xf>
    <xf numFmtId="167" fontId="68" fillId="0" borderId="19" xfId="97" applyNumberFormat="1" applyFont="1" applyFill="1" applyBorder="1" applyAlignment="1">
      <alignment vertical="center"/>
    </xf>
    <xf numFmtId="0" fontId="68" fillId="0" borderId="18" xfId="0" applyFont="1" applyBorder="1" applyAlignment="1">
      <alignment horizontal="left" vertical="center"/>
    </xf>
    <xf numFmtId="0" fontId="68" fillId="0" borderId="1" xfId="0" applyFont="1" applyBorder="1"/>
    <xf numFmtId="0" fontId="68" fillId="0" borderId="19" xfId="0" applyFont="1" applyBorder="1"/>
    <xf numFmtId="167" fontId="68" fillId="0" borderId="1" xfId="97" applyNumberFormat="1" applyFont="1" applyFill="1" applyBorder="1" applyAlignment="1">
      <alignment vertical="center"/>
    </xf>
    <xf numFmtId="167" fontId="68" fillId="0" borderId="19" xfId="97" applyNumberFormat="1" applyFont="1" applyFill="1" applyBorder="1"/>
    <xf numFmtId="0" fontId="68" fillId="0" borderId="18" xfId="0" applyFont="1" applyBorder="1"/>
    <xf numFmtId="167" fontId="68" fillId="0" borderId="1" xfId="97" applyNumberFormat="1" applyFont="1" applyBorder="1"/>
    <xf numFmtId="0" fontId="72" fillId="0" borderId="18" xfId="0" applyFont="1" applyFill="1" applyBorder="1" applyAlignment="1">
      <alignment vertical="center"/>
    </xf>
    <xf numFmtId="167" fontId="72" fillId="0" borderId="1" xfId="0" applyNumberFormat="1" applyFont="1" applyBorder="1"/>
    <xf numFmtId="167" fontId="72" fillId="0" borderId="1" xfId="0" applyNumberFormat="1" applyFont="1" applyFill="1" applyBorder="1"/>
    <xf numFmtId="167" fontId="72" fillId="0" borderId="19" xfId="0" applyNumberFormat="1" applyFont="1" applyFill="1" applyBorder="1"/>
    <xf numFmtId="0" fontId="68" fillId="0" borderId="18" xfId="0" applyFont="1" applyFill="1" applyBorder="1" applyAlignment="1">
      <alignment vertical="center"/>
    </xf>
    <xf numFmtId="167" fontId="68" fillId="0" borderId="19" xfId="97" applyNumberFormat="1" applyFont="1" applyFill="1" applyBorder="1" applyAlignment="1">
      <alignment horizontal="right" vertical="center"/>
    </xf>
    <xf numFmtId="0" fontId="73" fillId="0" borderId="18" xfId="0" applyFont="1" applyFill="1" applyBorder="1" applyAlignment="1">
      <alignment vertical="center"/>
    </xf>
    <xf numFmtId="167" fontId="68" fillId="0" borderId="1" xfId="97" applyNumberFormat="1" applyFont="1" applyFill="1" applyBorder="1"/>
    <xf numFmtId="167" fontId="68" fillId="0" borderId="19" xfId="97" applyNumberFormat="1" applyFont="1" applyBorder="1"/>
    <xf numFmtId="0" fontId="72" fillId="0" borderId="1" xfId="0" applyFont="1" applyBorder="1"/>
    <xf numFmtId="167" fontId="72" fillId="0" borderId="19" xfId="97" applyNumberFormat="1" applyFont="1" applyBorder="1"/>
    <xf numFmtId="167" fontId="68" fillId="0" borderId="0" xfId="0" applyNumberFormat="1" applyFont="1"/>
    <xf numFmtId="167" fontId="68" fillId="0" borderId="19" xfId="97" applyNumberFormat="1" applyFont="1" applyBorder="1" applyAlignment="1">
      <alignment horizontal="right" vertical="center"/>
    </xf>
    <xf numFmtId="0" fontId="68" fillId="0" borderId="1" xfId="0" applyFont="1" applyBorder="1" applyAlignment="1">
      <alignment horizontal="left" vertical="center"/>
    </xf>
    <xf numFmtId="0" fontId="72" fillId="0" borderId="18" xfId="0" applyFont="1" applyBorder="1"/>
    <xf numFmtId="167" fontId="72" fillId="0" borderId="19" xfId="0" applyNumberFormat="1" applyFont="1" applyBorder="1"/>
    <xf numFmtId="167" fontId="72" fillId="0" borderId="1" xfId="0" applyNumberFormat="1" applyFont="1" applyBorder="1" applyAlignment="1">
      <alignment horizontal="center"/>
    </xf>
    <xf numFmtId="167" fontId="68" fillId="0" borderId="1" xfId="0" applyNumberFormat="1" applyFont="1" applyBorder="1"/>
    <xf numFmtId="167" fontId="68" fillId="0" borderId="19" xfId="0" applyNumberFormat="1" applyFont="1" applyFill="1" applyBorder="1"/>
    <xf numFmtId="0" fontId="72" fillId="0" borderId="20" xfId="0" applyFont="1" applyFill="1" applyBorder="1"/>
    <xf numFmtId="167" fontId="72" fillId="0" borderId="21" xfId="0" applyNumberFormat="1" applyFont="1" applyBorder="1"/>
    <xf numFmtId="0" fontId="72" fillId="0" borderId="21" xfId="0" applyFont="1" applyBorder="1"/>
    <xf numFmtId="167" fontId="72" fillId="0" borderId="22" xfId="0" applyNumberFormat="1" applyFont="1" applyBorder="1"/>
    <xf numFmtId="167" fontId="80" fillId="0" borderId="43" xfId="0" applyNumberFormat="1" applyFont="1" applyBorder="1" applyAlignment="1">
      <alignment horizontal="center" vertical="center"/>
    </xf>
    <xf numFmtId="167" fontId="81" fillId="0" borderId="29" xfId="0" applyNumberFormat="1" applyFont="1" applyBorder="1" applyAlignment="1">
      <alignment horizontal="center" vertical="center"/>
    </xf>
    <xf numFmtId="3" fontId="16" fillId="0" borderId="0" xfId="43" applyNumberFormat="1" applyFill="1" applyAlignment="1">
      <alignment horizontal="center" vertical="center" wrapText="1"/>
    </xf>
    <xf numFmtId="3" fontId="16" fillId="0" borderId="0" xfId="43" applyNumberFormat="1" applyFill="1" applyAlignment="1">
      <alignment vertical="center" wrapText="1"/>
    </xf>
    <xf numFmtId="3" fontId="82" fillId="0" borderId="0" xfId="43" applyNumberFormat="1" applyFont="1" applyFill="1" applyAlignment="1">
      <alignment vertical="center" wrapText="1"/>
    </xf>
    <xf numFmtId="3" fontId="83" fillId="0" borderId="0" xfId="43" applyNumberFormat="1" applyFont="1" applyFill="1" applyAlignment="1">
      <alignment horizontal="center" vertical="center" wrapText="1"/>
    </xf>
    <xf numFmtId="3" fontId="83" fillId="0" borderId="0" xfId="43" applyNumberFormat="1" applyFont="1" applyFill="1" applyAlignment="1">
      <alignment vertical="center" wrapText="1"/>
    </xf>
    <xf numFmtId="3" fontId="21" fillId="0" borderId="12" xfId="43" applyNumberFormat="1" applyFont="1" applyFill="1" applyBorder="1" applyAlignment="1">
      <alignment horizontal="center" vertical="center" wrapText="1"/>
    </xf>
    <xf numFmtId="3" fontId="21" fillId="0" borderId="13" xfId="43" applyNumberFormat="1" applyFont="1" applyFill="1" applyBorder="1" applyAlignment="1">
      <alignment horizontal="center" vertical="center" wrapText="1"/>
    </xf>
    <xf numFmtId="3" fontId="21" fillId="0" borderId="14" xfId="43" applyNumberFormat="1" applyFont="1" applyFill="1" applyBorder="1" applyAlignment="1">
      <alignment horizontal="center" vertical="center" wrapText="1"/>
    </xf>
    <xf numFmtId="3" fontId="84" fillId="0" borderId="0" xfId="43" applyNumberFormat="1" applyFont="1" applyFill="1" applyAlignment="1">
      <alignment horizontal="center" vertical="center" wrapText="1"/>
    </xf>
    <xf numFmtId="3" fontId="22" fillId="0" borderId="12" xfId="43" applyNumberFormat="1" applyFont="1" applyFill="1" applyBorder="1" applyAlignment="1">
      <alignment horizontal="center" vertical="center" wrapText="1"/>
    </xf>
    <xf numFmtId="3" fontId="22" fillId="0" borderId="13" xfId="43" applyNumberFormat="1" applyFont="1" applyFill="1" applyBorder="1" applyAlignment="1">
      <alignment horizontal="center" vertical="center" wrapText="1"/>
    </xf>
    <xf numFmtId="3" fontId="22" fillId="0" borderId="14" xfId="43" applyNumberFormat="1" applyFont="1" applyFill="1" applyBorder="1" applyAlignment="1">
      <alignment horizontal="center" vertical="center" wrapText="1"/>
    </xf>
    <xf numFmtId="3" fontId="10" fillId="0" borderId="15" xfId="43" applyNumberFormat="1" applyFont="1" applyFill="1" applyBorder="1" applyAlignment="1">
      <alignment horizontal="center" vertical="center" wrapText="1"/>
    </xf>
    <xf numFmtId="3" fontId="85" fillId="0" borderId="36" xfId="43" applyNumberFormat="1" applyFont="1" applyFill="1" applyBorder="1" applyAlignment="1" applyProtection="1">
      <alignment horizontal="left" vertical="center" wrapText="1" indent="1"/>
      <protection locked="0"/>
    </xf>
    <xf numFmtId="3" fontId="10" fillId="0" borderId="36" xfId="43" applyNumberFormat="1" applyFont="1" applyFill="1" applyBorder="1" applyAlignment="1" applyProtection="1">
      <alignment horizontal="right" vertical="center" wrapText="1" indent="1"/>
      <protection locked="0"/>
    </xf>
    <xf numFmtId="3" fontId="10" fillId="0" borderId="30" xfId="43" applyNumberFormat="1" applyFont="1" applyFill="1" applyBorder="1" applyAlignment="1" applyProtection="1">
      <alignment horizontal="right" vertical="center" wrapText="1" indent="1"/>
      <protection locked="0"/>
    </xf>
    <xf numFmtId="3" fontId="10" fillId="0" borderId="18" xfId="43" applyNumberFormat="1" applyFont="1" applyFill="1" applyBorder="1" applyAlignment="1">
      <alignment horizontal="center" vertical="center" wrapText="1"/>
    </xf>
    <xf numFmtId="3" fontId="85" fillId="0" borderId="8" xfId="43" applyNumberFormat="1" applyFont="1" applyFill="1" applyBorder="1" applyAlignment="1" applyProtection="1">
      <alignment horizontal="left" vertical="center" wrapText="1" indent="1"/>
      <protection locked="0"/>
    </xf>
    <xf numFmtId="3" fontId="10" fillId="0" borderId="8" xfId="43" applyNumberFormat="1" applyFont="1" applyFill="1" applyBorder="1" applyAlignment="1" applyProtection="1">
      <alignment horizontal="right" vertical="center" wrapText="1" indent="1"/>
      <protection locked="0"/>
    </xf>
    <xf numFmtId="3" fontId="10" fillId="0" borderId="19" xfId="43" applyNumberFormat="1" applyFont="1" applyFill="1" applyBorder="1" applyAlignment="1" applyProtection="1">
      <alignment horizontal="right" vertical="center" wrapText="1" indent="1"/>
      <protection locked="0"/>
    </xf>
    <xf numFmtId="3" fontId="10" fillId="0" borderId="8" xfId="0" applyNumberFormat="1" applyFont="1" applyFill="1" applyBorder="1" applyAlignment="1" applyProtection="1">
      <alignment horizontal="right" vertical="center" wrapText="1" indent="1"/>
      <protection locked="0"/>
    </xf>
    <xf numFmtId="3" fontId="10" fillId="0" borderId="19" xfId="0" applyNumberFormat="1" applyFont="1" applyFill="1" applyBorder="1" applyAlignment="1" applyProtection="1">
      <alignment horizontal="right" vertical="center" wrapText="1" indent="1"/>
      <protection locked="0"/>
    </xf>
    <xf numFmtId="3" fontId="85" fillId="0" borderId="8" xfId="43" applyNumberFormat="1" applyFont="1" applyFill="1" applyBorder="1" applyAlignment="1" applyProtection="1">
      <alignment horizontal="left" vertical="center" wrapText="1" indent="8"/>
      <protection locked="0"/>
    </xf>
    <xf numFmtId="3" fontId="16" fillId="0" borderId="19" xfId="43" applyNumberFormat="1" applyFont="1" applyFill="1" applyBorder="1" applyAlignment="1" applyProtection="1">
      <alignment horizontal="right" vertical="center" wrapText="1" indent="1"/>
      <protection locked="0"/>
    </xf>
    <xf numFmtId="3" fontId="85" fillId="0" borderId="8" xfId="0" applyNumberFormat="1" applyFont="1" applyFill="1" applyBorder="1" applyAlignment="1" applyProtection="1">
      <alignment horizontal="left" vertical="center" wrapText="1" indent="1"/>
      <protection locked="0"/>
    </xf>
    <xf numFmtId="3" fontId="10" fillId="0" borderId="5" xfId="43" applyNumberFormat="1" applyFont="1" applyFill="1" applyBorder="1" applyAlignment="1" applyProtection="1">
      <alignment vertical="center" wrapText="1"/>
      <protection locked="0"/>
    </xf>
    <xf numFmtId="3" fontId="10" fillId="0" borderId="1" xfId="43" applyNumberFormat="1" applyFont="1" applyFill="1" applyBorder="1" applyAlignment="1" applyProtection="1">
      <alignment horizontal="right" vertical="center" wrapText="1" indent="1"/>
      <protection locked="0"/>
    </xf>
    <xf numFmtId="3" fontId="10" fillId="0" borderId="1" xfId="43" applyNumberFormat="1" applyFont="1" applyFill="1" applyBorder="1" applyAlignment="1" applyProtection="1">
      <alignment vertical="center" wrapText="1"/>
      <protection locked="0"/>
    </xf>
    <xf numFmtId="3" fontId="10" fillId="0" borderId="23" xfId="43" applyNumberFormat="1" applyFont="1" applyFill="1" applyBorder="1" applyAlignment="1">
      <alignment horizontal="center" vertical="center" wrapText="1"/>
    </xf>
    <xf numFmtId="3" fontId="10" fillId="0" borderId="21" xfId="43" applyNumberFormat="1" applyFont="1" applyFill="1" applyBorder="1" applyAlignment="1" applyProtection="1">
      <alignment vertical="center" wrapText="1"/>
      <protection locked="0"/>
    </xf>
    <xf numFmtId="3" fontId="10" fillId="0" borderId="21" xfId="43" applyNumberFormat="1" applyFont="1" applyFill="1" applyBorder="1" applyAlignment="1" applyProtection="1">
      <alignment horizontal="right" vertical="center" wrapText="1" indent="1"/>
      <protection locked="0"/>
    </xf>
    <xf numFmtId="3" fontId="10" fillId="0" borderId="22" xfId="43" applyNumberFormat="1" applyFont="1" applyFill="1" applyBorder="1" applyAlignment="1" applyProtection="1">
      <alignment horizontal="right" vertical="center" wrapText="1" indent="1"/>
      <protection locked="0"/>
    </xf>
    <xf numFmtId="3" fontId="15" fillId="0" borderId="12" xfId="43" applyNumberFormat="1" applyFont="1" applyFill="1" applyBorder="1" applyAlignment="1">
      <alignment horizontal="center" vertical="center" wrapText="1"/>
    </xf>
    <xf numFmtId="3" fontId="14" fillId="0" borderId="54" xfId="43" applyNumberFormat="1" applyFont="1" applyFill="1" applyBorder="1" applyAlignment="1">
      <alignment vertical="center" wrapText="1"/>
    </xf>
    <xf numFmtId="3" fontId="15" fillId="0" borderId="54" xfId="43" applyNumberFormat="1" applyFont="1" applyFill="1" applyBorder="1" applyAlignment="1">
      <alignment vertical="center" wrapText="1"/>
    </xf>
    <xf numFmtId="3" fontId="16" fillId="0" borderId="0" xfId="43" applyNumberFormat="1" applyFill="1" applyAlignment="1">
      <alignment horizontal="right" vertical="center" wrapText="1"/>
    </xf>
    <xf numFmtId="0" fontId="30" fillId="0" borderId="0" xfId="0" applyFont="1" applyAlignment="1">
      <alignment horizontal="left" vertical="center" wrapText="1"/>
    </xf>
    <xf numFmtId="0" fontId="30" fillId="0" borderId="0" xfId="0" applyFont="1" applyAlignment="1">
      <alignment horizontal="right" vertical="center"/>
    </xf>
    <xf numFmtId="0" fontId="30" fillId="0" borderId="85"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45" xfId="0" applyFont="1" applyBorder="1" applyAlignment="1">
      <alignment horizontal="center" vertical="center"/>
    </xf>
    <xf numFmtId="0" fontId="30" fillId="0" borderId="0" xfId="0" applyFont="1" applyAlignment="1">
      <alignment horizontal="center"/>
    </xf>
    <xf numFmtId="0" fontId="5" fillId="0" borderId="46" xfId="0" applyFont="1" applyBorder="1" applyAlignment="1">
      <alignment horizontal="left" vertical="center" wrapText="1"/>
    </xf>
    <xf numFmtId="3" fontId="30" fillId="0" borderId="17" xfId="0" applyNumberFormat="1" applyFont="1" applyBorder="1" applyAlignment="1">
      <alignment horizontal="right" vertical="center"/>
    </xf>
    <xf numFmtId="9" fontId="30" fillId="0" borderId="47" xfId="98" applyFont="1" applyBorder="1" applyAlignment="1">
      <alignment horizontal="right" vertical="center"/>
    </xf>
    <xf numFmtId="0" fontId="5" fillId="0" borderId="48" xfId="0" applyFont="1" applyBorder="1" applyAlignment="1">
      <alignment horizontal="left" vertical="center" wrapText="1"/>
    </xf>
    <xf numFmtId="3" fontId="30" fillId="0" borderId="19" xfId="0" applyNumberFormat="1" applyFont="1" applyBorder="1" applyAlignment="1">
      <alignment horizontal="right" vertical="center"/>
    </xf>
    <xf numFmtId="9" fontId="30" fillId="0" borderId="40" xfId="98" applyFont="1" applyBorder="1" applyAlignment="1">
      <alignment horizontal="right" vertical="center"/>
    </xf>
    <xf numFmtId="0" fontId="3" fillId="0" borderId="48" xfId="0" applyFont="1" applyBorder="1" applyAlignment="1">
      <alignment horizontal="left" vertical="center" wrapText="1"/>
    </xf>
    <xf numFmtId="3" fontId="3" fillId="0" borderId="18" xfId="0" applyNumberFormat="1" applyFont="1" applyBorder="1" applyAlignment="1">
      <alignment horizontal="right" vertical="center" wrapText="1"/>
    </xf>
    <xf numFmtId="3" fontId="29" fillId="0" borderId="19" xfId="0" applyNumberFormat="1" applyFont="1" applyBorder="1" applyAlignment="1">
      <alignment horizontal="right" vertical="center"/>
    </xf>
    <xf numFmtId="0" fontId="29" fillId="0" borderId="0" xfId="0" applyFont="1"/>
    <xf numFmtId="3" fontId="29" fillId="0" borderId="0" xfId="0" applyNumberFormat="1" applyFont="1"/>
    <xf numFmtId="3" fontId="3" fillId="0" borderId="19" xfId="0" applyNumberFormat="1" applyFont="1" applyBorder="1" applyAlignment="1">
      <alignment horizontal="right" vertical="center"/>
    </xf>
    <xf numFmtId="3" fontId="5" fillId="0" borderId="19" xfId="0" applyNumberFormat="1" applyFont="1" applyBorder="1" applyAlignment="1">
      <alignment horizontal="right" vertical="center"/>
    </xf>
    <xf numFmtId="0" fontId="3" fillId="0" borderId="92" xfId="0" applyFont="1" applyBorder="1" applyAlignment="1">
      <alignment horizontal="left" vertical="center" wrapText="1"/>
    </xf>
    <xf numFmtId="3" fontId="3" fillId="0" borderId="20"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9" fontId="30" fillId="0" borderId="33" xfId="98" applyFont="1" applyBorder="1" applyAlignment="1">
      <alignment horizontal="right" vertical="center"/>
    </xf>
    <xf numFmtId="0" fontId="3" fillId="0" borderId="41" xfId="0" applyFont="1" applyBorder="1" applyAlignment="1">
      <alignment horizontal="left" vertical="center" wrapText="1"/>
    </xf>
    <xf numFmtId="3" fontId="3" fillId="0" borderId="41" xfId="0" applyNumberFormat="1" applyFont="1" applyBorder="1" applyAlignment="1">
      <alignment horizontal="right" vertical="center" wrapText="1"/>
    </xf>
    <xf numFmtId="3" fontId="29" fillId="0" borderId="41" xfId="0" applyNumberFormat="1" applyFont="1" applyBorder="1" applyAlignment="1">
      <alignment horizontal="right" vertical="center"/>
    </xf>
    <xf numFmtId="9" fontId="30" fillId="0" borderId="41" xfId="98" applyFont="1" applyBorder="1" applyAlignment="1">
      <alignment horizontal="right" vertical="center"/>
    </xf>
    <xf numFmtId="0" fontId="3" fillId="0" borderId="37" xfId="0" applyFont="1" applyBorder="1" applyAlignment="1">
      <alignment horizontal="left" vertical="center" wrapText="1"/>
    </xf>
    <xf numFmtId="3" fontId="3" fillId="0" borderId="37" xfId="0" applyNumberFormat="1" applyFont="1" applyBorder="1" applyAlignment="1">
      <alignment horizontal="right" vertical="center" wrapText="1"/>
    </xf>
    <xf numFmtId="3" fontId="29" fillId="0" borderId="37" xfId="0" applyNumberFormat="1" applyFont="1" applyBorder="1" applyAlignment="1">
      <alignment horizontal="right" vertical="center"/>
    </xf>
    <xf numFmtId="9" fontId="30" fillId="0" borderId="37" xfId="98" applyFont="1" applyBorder="1" applyAlignment="1">
      <alignment horizontal="right" vertic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xf>
    <xf numFmtId="3" fontId="5" fillId="0" borderId="31" xfId="0" applyNumberFormat="1" applyFont="1" applyBorder="1" applyAlignment="1">
      <alignment horizontal="right" vertical="center" wrapText="1"/>
    </xf>
    <xf numFmtId="3" fontId="5" fillId="0" borderId="30" xfId="0" applyNumberFormat="1" applyFont="1" applyBorder="1" applyAlignment="1">
      <alignment horizontal="right" vertical="center"/>
    </xf>
    <xf numFmtId="9" fontId="30" fillId="0" borderId="0" xfId="98" applyFont="1" applyAlignment="1">
      <alignment horizontal="right" vertical="center"/>
    </xf>
    <xf numFmtId="0" fontId="3"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1" xfId="0" applyFont="1" applyBorder="1" applyAlignment="1">
      <alignment horizontal="left" vertical="center" wrapText="1"/>
    </xf>
    <xf numFmtId="167" fontId="5" fillId="0" borderId="36" xfId="97" applyNumberFormat="1" applyFont="1" applyBorder="1" applyAlignment="1">
      <alignment horizontal="right" vertical="center" wrapText="1"/>
    </xf>
    <xf numFmtId="167" fontId="5" fillId="0" borderId="5" xfId="97" applyNumberFormat="1" applyFont="1" applyBorder="1" applyAlignment="1">
      <alignment vertical="center" wrapText="1"/>
    </xf>
    <xf numFmtId="167" fontId="5" fillId="0" borderId="35" xfId="97" applyNumberFormat="1" applyFont="1" applyBorder="1" applyAlignment="1">
      <alignment vertical="center" wrapText="1"/>
    </xf>
    <xf numFmtId="167" fontId="5" fillId="0" borderId="47" xfId="97" applyNumberFormat="1" applyFont="1" applyBorder="1" applyAlignment="1">
      <alignment vertical="center"/>
    </xf>
    <xf numFmtId="9" fontId="5" fillId="0" borderId="47" xfId="98" applyFont="1" applyBorder="1" applyAlignment="1">
      <alignment vertical="center"/>
    </xf>
    <xf numFmtId="0" fontId="5" fillId="0" borderId="18" xfId="0" applyFont="1" applyBorder="1" applyAlignment="1">
      <alignment horizontal="left" vertical="center" wrapText="1"/>
    </xf>
    <xf numFmtId="167" fontId="5" fillId="0" borderId="8" xfId="97" applyNumberFormat="1" applyFont="1" applyBorder="1" applyAlignment="1">
      <alignment horizontal="right" vertical="center" wrapText="1"/>
    </xf>
    <xf numFmtId="167" fontId="5" fillId="0" borderId="1" xfId="97" applyNumberFormat="1" applyFont="1" applyBorder="1" applyAlignment="1">
      <alignment vertical="center" wrapText="1"/>
    </xf>
    <xf numFmtId="167" fontId="5" fillId="0" borderId="3" xfId="97" applyNumberFormat="1" applyFont="1" applyBorder="1" applyAlignment="1">
      <alignment vertical="center" wrapText="1"/>
    </xf>
    <xf numFmtId="0" fontId="3" fillId="0" borderId="18" xfId="0" applyFont="1" applyBorder="1" applyAlignment="1">
      <alignment horizontal="left" vertical="center" wrapText="1"/>
    </xf>
    <xf numFmtId="167" fontId="3" fillId="0" borderId="8" xfId="97" applyNumberFormat="1" applyFont="1" applyBorder="1" applyAlignment="1">
      <alignment horizontal="right" vertical="center" wrapText="1"/>
    </xf>
    <xf numFmtId="167" fontId="3" fillId="0" borderId="1" xfId="97" applyNumberFormat="1" applyFont="1" applyBorder="1" applyAlignment="1">
      <alignment vertical="center" wrapText="1"/>
    </xf>
    <xf numFmtId="167" fontId="3" fillId="0" borderId="47" xfId="97" applyNumberFormat="1" applyFont="1" applyBorder="1" applyAlignment="1">
      <alignment vertical="center"/>
    </xf>
    <xf numFmtId="167" fontId="3" fillId="0" borderId="3" xfId="97" applyNumberFormat="1" applyFont="1" applyBorder="1" applyAlignment="1">
      <alignment vertical="center" wrapText="1"/>
    </xf>
    <xf numFmtId="9" fontId="74" fillId="0" borderId="47" xfId="98" applyFont="1" applyBorder="1" applyAlignment="1">
      <alignment vertical="center"/>
    </xf>
    <xf numFmtId="167" fontId="86" fillId="0" borderId="1" xfId="97" applyNumberFormat="1" applyFont="1" applyBorder="1" applyAlignment="1">
      <alignment vertical="center" wrapText="1"/>
    </xf>
    <xf numFmtId="167" fontId="86" fillId="0" borderId="47" xfId="97" applyNumberFormat="1" applyFont="1" applyBorder="1" applyAlignment="1">
      <alignment vertical="center"/>
    </xf>
    <xf numFmtId="0" fontId="7" fillId="0" borderId="18" xfId="0" applyFont="1" applyBorder="1" applyAlignment="1">
      <alignment horizontal="left" vertical="center" wrapText="1"/>
    </xf>
    <xf numFmtId="0" fontId="3" fillId="0" borderId="20" xfId="0" applyFont="1" applyBorder="1" applyAlignment="1">
      <alignment horizontal="left" vertical="center" wrapText="1"/>
    </xf>
    <xf numFmtId="167" fontId="86" fillId="0" borderId="21" xfId="97" applyNumberFormat="1" applyFont="1" applyBorder="1" applyAlignment="1">
      <alignment vertical="center" wrapText="1"/>
    </xf>
    <xf numFmtId="167" fontId="86" fillId="0" borderId="91" xfId="97" applyNumberFormat="1" applyFont="1" applyBorder="1" applyAlignment="1">
      <alignment vertical="center"/>
    </xf>
    <xf numFmtId="0" fontId="89" fillId="0" borderId="0" xfId="101" applyFill="1" applyProtection="1"/>
    <xf numFmtId="0" fontId="90" fillId="0" borderId="0" xfId="101" applyFont="1" applyFill="1" applyProtection="1"/>
    <xf numFmtId="0" fontId="79" fillId="0" borderId="37" xfId="101" applyFont="1" applyFill="1" applyBorder="1" applyAlignment="1" applyProtection="1"/>
    <xf numFmtId="0" fontId="4" fillId="0" borderId="37" xfId="0" applyFont="1" applyBorder="1" applyAlignment="1">
      <alignment horizontal="right"/>
    </xf>
    <xf numFmtId="0" fontId="92" fillId="0" borderId="20" xfId="101" applyFont="1" applyFill="1" applyBorder="1" applyAlignment="1" applyProtection="1">
      <alignment horizontal="center" vertical="center" wrapText="1"/>
    </xf>
    <xf numFmtId="0" fontId="92" fillId="0" borderId="21" xfId="101" applyFont="1" applyFill="1" applyBorder="1" applyAlignment="1" applyProtection="1">
      <alignment horizontal="center" vertical="center" wrapText="1"/>
    </xf>
    <xf numFmtId="0" fontId="92" fillId="0" borderId="22" xfId="101" applyFont="1" applyFill="1" applyBorder="1" applyAlignment="1" applyProtection="1">
      <alignment horizontal="center" vertical="center" wrapText="1"/>
    </xf>
    <xf numFmtId="0" fontId="93" fillId="0" borderId="15" xfId="101" applyFont="1" applyFill="1" applyBorder="1" applyAlignment="1" applyProtection="1">
      <alignment vertical="center" wrapText="1"/>
    </xf>
    <xf numFmtId="168" fontId="24" fillId="0" borderId="16" xfId="102" applyNumberFormat="1" applyFont="1" applyFill="1" applyBorder="1" applyAlignment="1" applyProtection="1">
      <alignment horizontal="center" vertical="center"/>
    </xf>
    <xf numFmtId="169" fontId="94" fillId="0" borderId="16" xfId="101" applyNumberFormat="1" applyFont="1" applyFill="1" applyBorder="1" applyAlignment="1" applyProtection="1">
      <alignment horizontal="right" vertical="center" wrapText="1"/>
      <protection locked="0"/>
    </xf>
    <xf numFmtId="169" fontId="94" fillId="0" borderId="17" xfId="101" applyNumberFormat="1" applyFont="1" applyFill="1" applyBorder="1" applyAlignment="1" applyProtection="1">
      <alignment horizontal="right" vertical="center" wrapText="1"/>
      <protection locked="0"/>
    </xf>
    <xf numFmtId="0" fontId="93" fillId="0" borderId="18" xfId="101" applyFont="1" applyFill="1" applyBorder="1" applyAlignment="1" applyProtection="1">
      <alignment vertical="center" wrapText="1"/>
    </xf>
    <xf numFmtId="168" fontId="24" fillId="0" borderId="1" xfId="102" applyNumberFormat="1" applyFont="1" applyFill="1" applyBorder="1" applyAlignment="1" applyProtection="1">
      <alignment horizontal="center" vertical="center"/>
    </xf>
    <xf numFmtId="169" fontId="94" fillId="0" borderId="1" xfId="101" applyNumberFormat="1" applyFont="1" applyFill="1" applyBorder="1" applyAlignment="1" applyProtection="1">
      <alignment horizontal="right" vertical="center" wrapText="1"/>
    </xf>
    <xf numFmtId="169" fontId="94" fillId="0" borderId="19" xfId="101" applyNumberFormat="1" applyFont="1" applyFill="1" applyBorder="1" applyAlignment="1" applyProtection="1">
      <alignment horizontal="right" vertical="center" wrapText="1"/>
    </xf>
    <xf numFmtId="0" fontId="65" fillId="0" borderId="18" xfId="101" applyFont="1" applyFill="1" applyBorder="1" applyAlignment="1" applyProtection="1">
      <alignment horizontal="left" vertical="center" wrapText="1" indent="1"/>
    </xf>
    <xf numFmtId="169" fontId="85" fillId="0" borderId="1" xfId="101" applyNumberFormat="1" applyFont="1" applyFill="1" applyBorder="1" applyAlignment="1" applyProtection="1">
      <alignment horizontal="right" vertical="center" wrapText="1"/>
      <protection locked="0"/>
    </xf>
    <xf numFmtId="169" fontId="85" fillId="0" borderId="19" xfId="101" applyNumberFormat="1" applyFont="1" applyFill="1" applyBorder="1" applyAlignment="1" applyProtection="1">
      <alignment horizontal="right" vertical="center" wrapText="1"/>
      <protection locked="0"/>
    </xf>
    <xf numFmtId="169" fontId="93" fillId="0" borderId="1" xfId="101" applyNumberFormat="1" applyFont="1" applyFill="1" applyBorder="1" applyAlignment="1" applyProtection="1">
      <alignment horizontal="right" vertical="center" wrapText="1"/>
    </xf>
    <xf numFmtId="169" fontId="85" fillId="0" borderId="1" xfId="101" applyNumberFormat="1" applyFont="1" applyFill="1" applyBorder="1" applyAlignment="1" applyProtection="1">
      <alignment horizontal="right" vertical="center" wrapText="1"/>
    </xf>
    <xf numFmtId="169" fontId="85" fillId="0" borderId="19" xfId="101" applyNumberFormat="1" applyFont="1" applyFill="1" applyBorder="1" applyAlignment="1" applyProtection="1">
      <alignment horizontal="right" vertical="center" wrapText="1"/>
    </xf>
    <xf numFmtId="168" fontId="22" fillId="0" borderId="1" xfId="102" applyNumberFormat="1" applyFont="1" applyFill="1" applyBorder="1" applyAlignment="1" applyProtection="1">
      <alignment horizontal="center" vertical="center"/>
    </xf>
    <xf numFmtId="169" fontId="93" fillId="0" borderId="19" xfId="101" applyNumberFormat="1" applyFont="1" applyFill="1" applyBorder="1" applyAlignment="1" applyProtection="1">
      <alignment horizontal="right" vertical="center" wrapText="1"/>
    </xf>
    <xf numFmtId="169" fontId="93" fillId="0" borderId="1" xfId="101" applyNumberFormat="1" applyFont="1" applyFill="1" applyBorder="1" applyAlignment="1" applyProtection="1">
      <alignment horizontal="right" vertical="center" wrapText="1"/>
      <protection locked="0"/>
    </xf>
    <xf numFmtId="169" fontId="93" fillId="0" borderId="19" xfId="101" applyNumberFormat="1" applyFont="1" applyFill="1" applyBorder="1" applyAlignment="1" applyProtection="1">
      <alignment horizontal="right" vertical="center" wrapText="1"/>
      <protection locked="0"/>
    </xf>
    <xf numFmtId="168" fontId="15" fillId="0" borderId="1" xfId="102" applyNumberFormat="1" applyFont="1" applyFill="1" applyBorder="1" applyAlignment="1" applyProtection="1">
      <alignment horizontal="center" vertical="center"/>
    </xf>
    <xf numFmtId="0" fontId="93" fillId="0" borderId="20" xfId="101" applyFont="1" applyFill="1" applyBorder="1" applyAlignment="1" applyProtection="1">
      <alignment vertical="center" wrapText="1"/>
    </xf>
    <xf numFmtId="169" fontId="94" fillId="0" borderId="21" xfId="101" applyNumberFormat="1" applyFont="1" applyFill="1" applyBorder="1" applyAlignment="1" applyProtection="1">
      <alignment horizontal="right" vertical="center" wrapText="1"/>
    </xf>
    <xf numFmtId="169" fontId="94" fillId="0" borderId="22" xfId="101" applyNumberFormat="1" applyFont="1" applyFill="1" applyBorder="1" applyAlignment="1" applyProtection="1">
      <alignment horizontal="right" vertical="center" wrapText="1"/>
    </xf>
    <xf numFmtId="0" fontId="16" fillId="0" borderId="0" xfId="102" applyFill="1" applyAlignment="1" applyProtection="1">
      <alignment vertical="center" wrapText="1"/>
    </xf>
    <xf numFmtId="49" fontId="22" fillId="0" borderId="20" xfId="102" applyNumberFormat="1" applyFont="1" applyFill="1" applyBorder="1" applyAlignment="1" applyProtection="1">
      <alignment horizontal="center" vertical="center" wrapText="1"/>
    </xf>
    <xf numFmtId="49" fontId="22" fillId="0" borderId="21" xfId="102" applyNumberFormat="1" applyFont="1" applyFill="1" applyBorder="1" applyAlignment="1" applyProtection="1">
      <alignment horizontal="center" vertical="center"/>
    </xf>
    <xf numFmtId="49" fontId="22" fillId="0" borderId="22" xfId="102" applyNumberFormat="1" applyFont="1" applyFill="1" applyBorder="1" applyAlignment="1" applyProtection="1">
      <alignment horizontal="center" vertical="center"/>
    </xf>
    <xf numFmtId="168" fontId="24" fillId="0" borderId="5" xfId="102" applyNumberFormat="1" applyFont="1" applyFill="1" applyBorder="1" applyAlignment="1" applyProtection="1">
      <alignment horizontal="center" vertical="center"/>
    </xf>
    <xf numFmtId="170" fontId="24" fillId="0" borderId="30" xfId="102" applyNumberFormat="1" applyFont="1" applyFill="1" applyBorder="1" applyAlignment="1" applyProtection="1">
      <alignment vertical="center"/>
      <protection locked="0"/>
    </xf>
    <xf numFmtId="170" fontId="24" fillId="0" borderId="19" xfId="102" applyNumberFormat="1" applyFont="1" applyFill="1" applyBorder="1" applyAlignment="1" applyProtection="1">
      <alignment vertical="center"/>
      <protection locked="0"/>
    </xf>
    <xf numFmtId="170" fontId="22" fillId="0" borderId="19" xfId="102" applyNumberFormat="1" applyFont="1" applyFill="1" applyBorder="1" applyAlignment="1" applyProtection="1">
      <alignment vertical="center"/>
    </xf>
    <xf numFmtId="170" fontId="15" fillId="0" borderId="19" xfId="102" applyNumberFormat="1" applyFont="1" applyFill="1" applyBorder="1" applyAlignment="1" applyProtection="1">
      <alignment vertical="center"/>
      <protection locked="0"/>
    </xf>
    <xf numFmtId="0" fontId="22" fillId="0" borderId="20" xfId="102" applyFont="1" applyFill="1" applyBorder="1" applyAlignment="1" applyProtection="1">
      <alignment horizontal="left" vertical="center" wrapText="1"/>
    </xf>
    <xf numFmtId="168" fontId="24" fillId="0" borderId="21" xfId="102" applyNumberFormat="1" applyFont="1" applyFill="1" applyBorder="1" applyAlignment="1" applyProtection="1">
      <alignment horizontal="center" vertical="center"/>
    </xf>
    <xf numFmtId="170" fontId="22" fillId="0" borderId="22" xfId="102" applyNumberFormat="1" applyFont="1" applyFill="1" applyBorder="1" applyAlignment="1" applyProtection="1">
      <alignment vertical="center"/>
    </xf>
    <xf numFmtId="0" fontId="89" fillId="0" borderId="0" xfId="101" applyFill="1"/>
    <xf numFmtId="0" fontId="78" fillId="0" borderId="75" xfId="101" applyFont="1" applyFill="1" applyBorder="1" applyAlignment="1">
      <alignment horizontal="center" vertical="center"/>
    </xf>
    <xf numFmtId="0" fontId="91" fillId="0" borderId="76" xfId="102" applyFont="1" applyFill="1" applyBorder="1" applyAlignment="1" applyProtection="1">
      <alignment horizontal="center" vertical="center" textRotation="90"/>
    </xf>
    <xf numFmtId="0" fontId="78" fillId="0" borderId="76" xfId="101" applyFont="1" applyFill="1" applyBorder="1" applyAlignment="1">
      <alignment horizontal="center" vertical="center" wrapText="1"/>
    </xf>
    <xf numFmtId="0" fontId="78" fillId="0" borderId="42" xfId="101" applyFont="1" applyFill="1" applyBorder="1" applyAlignment="1">
      <alignment horizontal="center" vertical="center" wrapText="1"/>
    </xf>
    <xf numFmtId="0" fontId="78" fillId="0" borderId="12" xfId="101" applyFont="1" applyFill="1" applyBorder="1" applyAlignment="1">
      <alignment horizontal="center" vertical="center"/>
    </xf>
    <xf numFmtId="0" fontId="78" fillId="0" borderId="13" xfId="101" applyFont="1" applyFill="1" applyBorder="1" applyAlignment="1">
      <alignment horizontal="center" vertical="center" wrapText="1"/>
    </xf>
    <xf numFmtId="0" fontId="78" fillId="0" borderId="14" xfId="101" applyFont="1" applyFill="1" applyBorder="1" applyAlignment="1">
      <alignment horizontal="center" vertical="center" wrapText="1"/>
    </xf>
    <xf numFmtId="0" fontId="85" fillId="0" borderId="18" xfId="101" applyFont="1" applyFill="1" applyBorder="1" applyProtection="1">
      <protection locked="0"/>
    </xf>
    <xf numFmtId="0" fontId="85" fillId="0" borderId="5" xfId="101" applyFont="1" applyFill="1" applyBorder="1" applyAlignment="1">
      <alignment horizontal="right" indent="1"/>
    </xf>
    <xf numFmtId="3" fontId="85" fillId="0" borderId="5" xfId="101" applyNumberFormat="1" applyFont="1" applyFill="1" applyBorder="1" applyProtection="1">
      <protection locked="0"/>
    </xf>
    <xf numFmtId="3" fontId="85" fillId="0" borderId="30" xfId="101" applyNumberFormat="1" applyFont="1" applyFill="1" applyBorder="1" applyProtection="1">
      <protection locked="0"/>
    </xf>
    <xf numFmtId="0" fontId="85" fillId="0" borderId="1" xfId="101" applyFont="1" applyFill="1" applyBorder="1" applyAlignment="1">
      <alignment horizontal="right" indent="1"/>
    </xf>
    <xf numFmtId="3" fontId="85" fillId="0" borderId="1" xfId="101" applyNumberFormat="1" applyFont="1" applyFill="1" applyBorder="1" applyProtection="1">
      <protection locked="0"/>
    </xf>
    <xf numFmtId="3" fontId="85" fillId="0" borderId="19" xfId="101" applyNumberFormat="1" applyFont="1" applyFill="1" applyBorder="1" applyProtection="1">
      <protection locked="0"/>
    </xf>
    <xf numFmtId="0" fontId="85" fillId="0" borderId="23" xfId="101" applyFont="1" applyFill="1" applyBorder="1" applyProtection="1">
      <protection locked="0"/>
    </xf>
    <xf numFmtId="0" fontId="85" fillId="0" borderId="2" xfId="101" applyFont="1" applyFill="1" applyBorder="1" applyAlignment="1">
      <alignment horizontal="right" indent="1"/>
    </xf>
    <xf numFmtId="3" fontId="85" fillId="0" borderId="2" xfId="101" applyNumberFormat="1" applyFont="1" applyFill="1" applyBorder="1" applyProtection="1">
      <protection locked="0"/>
    </xf>
    <xf numFmtId="3" fontId="85" fillId="0" borderId="24" xfId="101" applyNumberFormat="1" applyFont="1" applyFill="1" applyBorder="1" applyProtection="1">
      <protection locked="0"/>
    </xf>
    <xf numFmtId="0" fontId="93" fillId="0" borderId="12" xfId="101" applyFont="1" applyFill="1" applyBorder="1" applyProtection="1">
      <protection locked="0"/>
    </xf>
    <xf numFmtId="0" fontId="85" fillId="0" borderId="13" xfId="101" applyFont="1" applyFill="1" applyBorder="1" applyAlignment="1">
      <alignment horizontal="right" indent="1"/>
    </xf>
    <xf numFmtId="3" fontId="93" fillId="0" borderId="13" xfId="101" applyNumberFormat="1" applyFont="1" applyFill="1" applyBorder="1" applyProtection="1">
      <protection locked="0"/>
    </xf>
    <xf numFmtId="170" fontId="22" fillId="0" borderId="14" xfId="102" applyNumberFormat="1" applyFont="1" applyFill="1" applyBorder="1" applyAlignment="1" applyProtection="1">
      <alignment vertical="center"/>
    </xf>
    <xf numFmtId="0" fontId="85" fillId="0" borderId="31" xfId="101" applyFont="1" applyFill="1" applyBorder="1" applyProtection="1">
      <protection locked="0"/>
    </xf>
    <xf numFmtId="3" fontId="85" fillId="0" borderId="13" xfId="101" applyNumberFormat="1" applyFont="1" applyFill="1" applyBorder="1" applyProtection="1">
      <protection locked="0"/>
    </xf>
    <xf numFmtId="3" fontId="85" fillId="0" borderId="93" xfId="101" applyNumberFormat="1" applyFont="1" applyFill="1" applyBorder="1"/>
    <xf numFmtId="0" fontId="95" fillId="0" borderId="0" xfId="101" applyFont="1" applyFill="1"/>
    <xf numFmtId="0" fontId="96" fillId="0" borderId="0" xfId="0" applyFont="1" applyAlignment="1" applyProtection="1">
      <alignment horizontal="right"/>
    </xf>
    <xf numFmtId="0" fontId="0" fillId="0" borderId="0" xfId="0" applyProtection="1"/>
    <xf numFmtId="0" fontId="97" fillId="0" borderId="0" xfId="0" applyFont="1" applyAlignment="1" applyProtection="1">
      <alignment horizontal="center"/>
    </xf>
    <xf numFmtId="0" fontId="2" fillId="0" borderId="12" xfId="0" applyFont="1" applyBorder="1" applyAlignment="1" applyProtection="1">
      <alignment horizontal="center" vertical="center" wrapText="1"/>
    </xf>
    <xf numFmtId="0" fontId="97" fillId="0" borderId="13" xfId="0" applyFont="1" applyBorder="1" applyAlignment="1" applyProtection="1">
      <alignment horizontal="center" vertical="center" wrapText="1"/>
    </xf>
    <xf numFmtId="0" fontId="97" fillId="0" borderId="14" xfId="0" applyFont="1" applyBorder="1" applyAlignment="1" applyProtection="1">
      <alignment horizontal="center" vertical="center" wrapText="1"/>
    </xf>
    <xf numFmtId="0" fontId="97" fillId="0" borderId="31" xfId="0" applyFont="1" applyBorder="1" applyAlignment="1" applyProtection="1">
      <alignment horizontal="center" vertical="top" wrapText="1"/>
    </xf>
    <xf numFmtId="0" fontId="98" fillId="0" borderId="5" xfId="0" applyFont="1" applyBorder="1" applyAlignment="1" applyProtection="1">
      <alignment horizontal="left" vertical="top" wrapText="1"/>
      <protection locked="0"/>
    </xf>
    <xf numFmtId="171" fontId="98" fillId="0" borderId="5" xfId="103" applyNumberFormat="1" applyFont="1" applyBorder="1" applyAlignment="1" applyProtection="1">
      <alignment horizontal="center" vertical="center" wrapText="1"/>
      <protection locked="0"/>
    </xf>
    <xf numFmtId="167" fontId="98" fillId="0" borderId="5" xfId="104" applyNumberFormat="1" applyFont="1" applyBorder="1" applyAlignment="1" applyProtection="1">
      <alignment horizontal="center" vertical="center" wrapText="1"/>
      <protection locked="0"/>
    </xf>
    <xf numFmtId="167" fontId="98" fillId="0" borderId="30" xfId="104" applyNumberFormat="1" applyFont="1" applyBorder="1" applyAlignment="1" applyProtection="1">
      <alignment horizontal="center" vertical="top" wrapText="1"/>
      <protection locked="0"/>
    </xf>
    <xf numFmtId="0" fontId="97" fillId="0" borderId="18" xfId="0" applyFont="1" applyBorder="1" applyAlignment="1" applyProtection="1">
      <alignment horizontal="center" vertical="top" wrapText="1"/>
    </xf>
    <xf numFmtId="0" fontId="98" fillId="0" borderId="1" xfId="0" applyFont="1" applyBorder="1" applyAlignment="1" applyProtection="1">
      <alignment horizontal="left" vertical="top" wrapText="1"/>
      <protection locked="0"/>
    </xf>
    <xf numFmtId="171" fontId="98" fillId="0" borderId="1" xfId="103" applyNumberFormat="1" applyFont="1" applyBorder="1" applyAlignment="1" applyProtection="1">
      <alignment horizontal="center" vertical="center" wrapText="1"/>
      <protection locked="0"/>
    </xf>
    <xf numFmtId="167" fontId="98" fillId="0" borderId="1" xfId="104" applyNumberFormat="1" applyFont="1" applyBorder="1" applyAlignment="1" applyProtection="1">
      <alignment horizontal="center" vertical="center" wrapText="1"/>
      <protection locked="0"/>
    </xf>
    <xf numFmtId="167" fontId="98" fillId="0" borderId="19" xfId="104" applyNumberFormat="1" applyFont="1" applyBorder="1" applyAlignment="1" applyProtection="1">
      <alignment horizontal="center" vertical="top" wrapText="1"/>
      <protection locked="0"/>
    </xf>
    <xf numFmtId="0" fontId="97" fillId="30" borderId="13" xfId="0" applyFont="1" applyFill="1" applyBorder="1" applyAlignment="1" applyProtection="1">
      <alignment horizontal="center" vertical="top" wrapText="1"/>
    </xf>
    <xf numFmtId="167" fontId="98" fillId="0" borderId="13" xfId="104" applyNumberFormat="1" applyFont="1" applyBorder="1" applyAlignment="1" applyProtection="1">
      <alignment horizontal="center" vertical="center" wrapText="1"/>
    </xf>
    <xf numFmtId="167" fontId="98" fillId="0" borderId="14" xfId="104" applyNumberFormat="1" applyFont="1" applyBorder="1" applyAlignment="1" applyProtection="1">
      <alignment horizontal="center" vertical="top" wrapText="1"/>
    </xf>
    <xf numFmtId="0" fontId="30" fillId="0" borderId="0" xfId="0" applyFont="1" applyBorder="1" applyAlignment="1">
      <alignment horizontal="right"/>
    </xf>
    <xf numFmtId="0" fontId="3" fillId="0" borderId="1" xfId="1" applyFont="1" applyBorder="1" applyAlignment="1">
      <alignment horizontal="center" vertical="center" wrapText="1"/>
    </xf>
    <xf numFmtId="0" fontId="34" fillId="0" borderId="1" xfId="0" applyFont="1" applyFill="1" applyBorder="1" applyAlignment="1">
      <alignment horizontal="left" vertical="center"/>
    </xf>
    <xf numFmtId="0" fontId="34" fillId="0" borderId="0" xfId="0" applyFont="1" applyFill="1" applyBorder="1" applyAlignment="1">
      <alignment horizontal="left" vertical="center"/>
    </xf>
    <xf numFmtId="0" fontId="36" fillId="0" borderId="0" xfId="0" applyFont="1" applyFill="1" applyBorder="1" applyAlignment="1">
      <alignment horizontal="left" vertical="center"/>
    </xf>
    <xf numFmtId="0" fontId="34" fillId="0" borderId="1" xfId="0" applyFont="1" applyFill="1" applyBorder="1" applyAlignment="1">
      <alignment horizontal="center" vertical="center" wrapText="1"/>
    </xf>
    <xf numFmtId="0" fontId="36" fillId="0" borderId="0" xfId="0" applyFont="1" applyFill="1" applyBorder="1" applyAlignment="1">
      <alignment horizontal="right"/>
    </xf>
    <xf numFmtId="0" fontId="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5" fillId="0" borderId="1" xfId="0" applyFont="1" applyFill="1" applyBorder="1" applyAlignment="1">
      <alignment horizontal="left" vertical="center" wrapText="1"/>
    </xf>
    <xf numFmtId="165" fontId="30" fillId="0" borderId="61" xfId="0" applyNumberFormat="1" applyFont="1" applyFill="1" applyBorder="1" applyAlignment="1">
      <alignment horizontal="center" vertical="center" wrapText="1"/>
    </xf>
    <xf numFmtId="165" fontId="8" fillId="0" borderId="5" xfId="0" applyNumberFormat="1" applyFont="1" applyFill="1" applyBorder="1" applyAlignment="1" applyProtection="1">
      <alignment vertical="center" wrapText="1"/>
      <protection locked="0"/>
    </xf>
    <xf numFmtId="3" fontId="30" fillId="0" borderId="30" xfId="0" applyNumberFormat="1" applyFont="1" applyFill="1" applyBorder="1" applyAlignment="1" applyProtection="1">
      <alignment horizontal="right" vertical="center" wrapText="1"/>
      <protection locked="0"/>
    </xf>
    <xf numFmtId="3" fontId="29" fillId="0" borderId="19" xfId="0" applyNumberFormat="1" applyFont="1" applyFill="1" applyBorder="1" applyAlignment="1" applyProtection="1">
      <alignment vertical="center" wrapText="1"/>
      <protection locked="0"/>
    </xf>
    <xf numFmtId="3" fontId="30" fillId="0" borderId="22" xfId="0" applyNumberFormat="1" applyFont="1" applyFill="1" applyBorder="1" applyAlignment="1" applyProtection="1">
      <alignment horizontal="right" vertical="center" wrapText="1"/>
      <protection locked="0"/>
    </xf>
    <xf numFmtId="3" fontId="7" fillId="0" borderId="19" xfId="0" applyNumberFormat="1" applyFont="1" applyFill="1" applyBorder="1" applyAlignment="1">
      <alignment horizontal="right" vertical="center" wrapText="1"/>
    </xf>
    <xf numFmtId="3" fontId="5" fillId="0" borderId="14" xfId="0" applyNumberFormat="1" applyFont="1" applyBorder="1" applyAlignment="1">
      <alignment horizontal="right" vertical="center" wrapText="1"/>
    </xf>
    <xf numFmtId="3" fontId="7" fillId="0" borderId="19" xfId="0" applyNumberFormat="1" applyFont="1" applyBorder="1" applyAlignment="1">
      <alignment horizontal="right" vertical="center" wrapText="1"/>
    </xf>
    <xf numFmtId="3" fontId="5" fillId="0" borderId="1" xfId="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3" fontId="29" fillId="0" borderId="3" xfId="0" applyNumberFormat="1" applyFont="1" applyBorder="1"/>
    <xf numFmtId="3" fontId="30" fillId="0" borderId="3" xfId="0" applyNumberFormat="1" applyFont="1" applyBorder="1"/>
    <xf numFmtId="3" fontId="29" fillId="0" borderId="4" xfId="0" applyNumberFormat="1" applyFont="1" applyBorder="1"/>
    <xf numFmtId="3" fontId="29" fillId="0" borderId="43" xfId="0" applyNumberFormat="1" applyFont="1" applyBorder="1"/>
    <xf numFmtId="3" fontId="29" fillId="0" borderId="40" xfId="0" applyNumberFormat="1" applyFont="1" applyBorder="1"/>
    <xf numFmtId="3" fontId="5" fillId="0" borderId="0" xfId="42" applyNumberFormat="1" applyFont="1" applyFill="1" applyAlignment="1">
      <alignment horizontal="center" vertical="center" wrapText="1"/>
    </xf>
    <xf numFmtId="3" fontId="5" fillId="0" borderId="5" xfId="44" applyNumberFormat="1" applyFont="1" applyFill="1" applyBorder="1" applyAlignment="1">
      <alignment vertical="center" wrapText="1"/>
    </xf>
    <xf numFmtId="0" fontId="3" fillId="0" borderId="0" xfId="44" applyFont="1"/>
    <xf numFmtId="167" fontId="5" fillId="0" borderId="0" xfId="97" applyNumberFormat="1" applyFont="1"/>
    <xf numFmtId="3" fontId="5" fillId="0" borderId="0" xfId="97" applyNumberFormat="1" applyFont="1"/>
    <xf numFmtId="0" fontId="7" fillId="0" borderId="0" xfId="44" applyFont="1"/>
    <xf numFmtId="3" fontId="7" fillId="0" borderId="0" xfId="97" applyNumberFormat="1" applyFont="1"/>
    <xf numFmtId="3" fontId="3" fillId="0" borderId="0" xfId="97" applyNumberFormat="1" applyFont="1"/>
    <xf numFmtId="3" fontId="3" fillId="0" borderId="0" xfId="44" applyNumberFormat="1" applyFont="1"/>
    <xf numFmtId="3" fontId="3" fillId="0" borderId="1" xfId="44" applyNumberFormat="1" applyFont="1" applyFill="1" applyBorder="1" applyAlignment="1">
      <alignment vertical="center"/>
    </xf>
    <xf numFmtId="0" fontId="99" fillId="0" borderId="0" xfId="0" applyFont="1"/>
    <xf numFmtId="0" fontId="68" fillId="0" borderId="8" xfId="0" applyFont="1" applyFill="1" applyBorder="1"/>
    <xf numFmtId="0" fontId="72" fillId="0" borderId="23" xfId="0" applyFont="1" applyBorder="1"/>
    <xf numFmtId="0" fontId="68" fillId="0" borderId="2" xfId="0" applyFont="1" applyBorder="1"/>
    <xf numFmtId="167" fontId="72" fillId="0" borderId="2" xfId="0" applyNumberFormat="1" applyFont="1" applyBorder="1"/>
    <xf numFmtId="167" fontId="72" fillId="0" borderId="24" xfId="0" applyNumberFormat="1" applyFont="1" applyFill="1" applyBorder="1"/>
    <xf numFmtId="0" fontId="72" fillId="0" borderId="27" xfId="0" applyFont="1" applyFill="1" applyBorder="1" applyAlignment="1">
      <alignment horizontal="center"/>
    </xf>
    <xf numFmtId="0" fontId="72" fillId="0" borderId="90" xfId="0" applyFont="1" applyFill="1" applyBorder="1" applyAlignment="1">
      <alignment horizontal="center"/>
    </xf>
    <xf numFmtId="0" fontId="72" fillId="0" borderId="29" xfId="0" applyFont="1" applyFill="1" applyBorder="1" applyAlignment="1">
      <alignment horizontal="center"/>
    </xf>
    <xf numFmtId="167" fontId="99" fillId="0" borderId="0" xfId="0" applyNumberFormat="1" applyFont="1" applyFill="1"/>
    <xf numFmtId="167" fontId="68" fillId="0" borderId="0" xfId="0" applyNumberFormat="1" applyFont="1" applyFill="1"/>
    <xf numFmtId="0" fontId="68" fillId="0" borderId="0" xfId="0" applyFont="1" applyFill="1"/>
    <xf numFmtId="167" fontId="73" fillId="0" borderId="19" xfId="97" applyNumberFormat="1" applyFont="1" applyFill="1" applyBorder="1"/>
    <xf numFmtId="167" fontId="3" fillId="0" borderId="38" xfId="97" applyNumberFormat="1" applyFont="1" applyBorder="1" applyAlignment="1">
      <alignment horizontal="right" vertical="center" wrapText="1"/>
    </xf>
    <xf numFmtId="167" fontId="3" fillId="0" borderId="21" xfId="97" applyNumberFormat="1" applyFont="1" applyBorder="1" applyAlignment="1">
      <alignment vertical="center" wrapText="1"/>
    </xf>
    <xf numFmtId="0" fontId="3" fillId="0" borderId="0" xfId="0" applyFont="1"/>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xf numFmtId="0" fontId="100" fillId="0" borderId="12" xfId="0" applyFont="1" applyBorder="1" applyAlignment="1">
      <alignment horizontal="center" vertical="center"/>
    </xf>
    <xf numFmtId="167" fontId="7" fillId="0" borderId="8" xfId="97" applyNumberFormat="1" applyFont="1" applyBorder="1" applyAlignment="1">
      <alignment horizontal="right" vertical="center" wrapText="1"/>
    </xf>
    <xf numFmtId="167" fontId="7" fillId="0" borderId="1" xfId="97" applyNumberFormat="1" applyFont="1" applyBorder="1" applyAlignment="1">
      <alignment vertical="center" wrapText="1"/>
    </xf>
    <xf numFmtId="167" fontId="7" fillId="0" borderId="3" xfId="97" applyNumberFormat="1" applyFont="1" applyBorder="1" applyAlignment="1">
      <alignment vertical="center" wrapText="1"/>
    </xf>
    <xf numFmtId="167" fontId="7" fillId="0" borderId="47" xfId="97" applyNumberFormat="1" applyFont="1" applyBorder="1" applyAlignment="1">
      <alignment vertical="center"/>
    </xf>
    <xf numFmtId="9" fontId="7" fillId="0" borderId="47" xfId="98" applyFont="1" applyBorder="1" applyAlignment="1">
      <alignment vertical="center"/>
    </xf>
    <xf numFmtId="0" fontId="7" fillId="0" borderId="0" xfId="0" applyFont="1"/>
    <xf numFmtId="168" fontId="15" fillId="0" borderId="21" xfId="102" applyNumberFormat="1" applyFont="1" applyFill="1" applyBorder="1" applyAlignment="1" applyProtection="1">
      <alignment horizontal="center" vertical="center"/>
    </xf>
    <xf numFmtId="0" fontId="72" fillId="0" borderId="0" xfId="0" applyFont="1" applyBorder="1" applyAlignment="1">
      <alignment horizontal="center" vertical="center"/>
    </xf>
    <xf numFmtId="0" fontId="72" fillId="0" borderId="18" xfId="0" applyFont="1" applyBorder="1" applyAlignment="1">
      <alignment horizontal="center"/>
    </xf>
    <xf numFmtId="0" fontId="72" fillId="0" borderId="1" xfId="0" applyFont="1" applyBorder="1" applyAlignment="1">
      <alignment horizontal="center"/>
    </xf>
    <xf numFmtId="3" fontId="5" fillId="29" borderId="5" xfId="44" applyNumberFormat="1" applyFont="1" applyFill="1" applyBorder="1" applyAlignment="1">
      <alignment vertical="center" wrapText="1"/>
    </xf>
    <xf numFmtId="0" fontId="32" fillId="0" borderId="0" xfId="0" applyFont="1" applyAlignment="1">
      <alignment horizontal="center" vertical="center" wrapText="1"/>
    </xf>
    <xf numFmtId="0" fontId="3" fillId="0" borderId="3" xfId="0" applyFont="1" applyFill="1" applyBorder="1" applyAlignment="1">
      <alignment horizontal="center"/>
    </xf>
    <xf numFmtId="0" fontId="3" fillId="0" borderId="8" xfId="0" applyFont="1" applyFill="1" applyBorder="1" applyAlignment="1">
      <alignment horizont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3" fontId="11" fillId="0" borderId="0" xfId="2" applyNumberFormat="1" applyFont="1" applyFill="1" applyBorder="1" applyAlignment="1">
      <alignment horizontal="center"/>
    </xf>
    <xf numFmtId="3" fontId="12" fillId="0" borderId="0" xfId="2" applyNumberFormat="1" applyFont="1" applyFill="1" applyBorder="1" applyAlignment="1" applyProtection="1">
      <alignment horizontal="left" vertical="center"/>
    </xf>
    <xf numFmtId="3" fontId="13" fillId="0" borderId="6" xfId="0" applyNumberFormat="1" applyFont="1" applyFill="1" applyBorder="1" applyAlignment="1" applyProtection="1">
      <alignment horizontal="center"/>
    </xf>
    <xf numFmtId="3" fontId="11" fillId="0" borderId="0" xfId="2" applyNumberFormat="1" applyFont="1" applyFill="1" applyBorder="1" applyAlignment="1" applyProtection="1">
      <alignment horizontal="center" vertical="center"/>
    </xf>
    <xf numFmtId="0" fontId="19" fillId="0" borderId="0" xfId="0" applyFont="1" applyFill="1" applyAlignment="1">
      <alignment horizontal="center"/>
    </xf>
    <xf numFmtId="9" fontId="3" fillId="0" borderId="1" xfId="1" applyNumberFormat="1" applyFont="1" applyBorder="1" applyAlignment="1">
      <alignment horizontal="center" vertical="center" wrapText="1"/>
    </xf>
    <xf numFmtId="0" fontId="3" fillId="0" borderId="1" xfId="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6" xfId="0" applyFont="1" applyFill="1" applyBorder="1" applyAlignment="1">
      <alignment horizontal="right"/>
    </xf>
    <xf numFmtId="0" fontId="64" fillId="0" borderId="37" xfId="41" applyFont="1" applyBorder="1" applyAlignment="1">
      <alignment horizontal="right"/>
    </xf>
    <xf numFmtId="0" fontId="2" fillId="0" borderId="15" xfId="41" applyFont="1" applyBorder="1" applyAlignment="1">
      <alignment horizontal="center"/>
    </xf>
    <xf numFmtId="0" fontId="2" fillId="0" borderId="61" xfId="41" applyFont="1" applyBorder="1" applyAlignment="1">
      <alignment horizontal="center"/>
    </xf>
    <xf numFmtId="0" fontId="2" fillId="0" borderId="16" xfId="41" applyFont="1" applyBorder="1" applyAlignment="1">
      <alignment horizontal="center"/>
    </xf>
    <xf numFmtId="0" fontId="2" fillId="0" borderId="17" xfId="41" applyFont="1" applyBorder="1" applyAlignment="1">
      <alignment horizontal="center"/>
    </xf>
    <xf numFmtId="0" fontId="5" fillId="0" borderId="17" xfId="49" applyFont="1" applyBorder="1" applyAlignment="1">
      <alignment horizontal="center"/>
    </xf>
    <xf numFmtId="0" fontId="2" fillId="0" borderId="58" xfId="41" applyFont="1" applyBorder="1" applyAlignment="1">
      <alignment horizontal="center"/>
    </xf>
    <xf numFmtId="0" fontId="2" fillId="0" borderId="51" xfId="41" applyFont="1" applyBorder="1" applyAlignment="1">
      <alignment horizontal="center"/>
    </xf>
    <xf numFmtId="0" fontId="2" fillId="0" borderId="59" xfId="41" applyFont="1" applyBorder="1" applyAlignment="1">
      <alignment horizontal="center"/>
    </xf>
    <xf numFmtId="0" fontId="5" fillId="0" borderId="37" xfId="49" applyFont="1" applyBorder="1" applyAlignment="1">
      <alignment horizontal="right" wrapText="1"/>
    </xf>
    <xf numFmtId="0" fontId="5" fillId="0" borderId="0" xfId="49" applyFont="1" applyBorder="1" applyAlignment="1">
      <alignment horizontal="right"/>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6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5"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9" xfId="1" applyFont="1" applyFill="1" applyBorder="1" applyAlignment="1">
      <alignment horizontal="center" vertical="center" wrapText="1"/>
    </xf>
    <xf numFmtId="3" fontId="30" fillId="0" borderId="15" xfId="0" applyNumberFormat="1" applyFont="1" applyBorder="1" applyAlignment="1">
      <alignment horizontal="center" vertical="center" wrapText="1"/>
    </xf>
    <xf numFmtId="3" fontId="30" fillId="0" borderId="16" xfId="0" applyNumberFormat="1" applyFont="1" applyBorder="1" applyAlignment="1">
      <alignment horizontal="center" vertical="center" wrapText="1"/>
    </xf>
    <xf numFmtId="3" fontId="30" fillId="0" borderId="17" xfId="0" applyNumberFormat="1" applyFont="1" applyBorder="1" applyAlignment="1">
      <alignment horizontal="center" vertical="center" wrapText="1"/>
    </xf>
    <xf numFmtId="9" fontId="30" fillId="0" borderId="17" xfId="0" applyNumberFormat="1" applyFont="1" applyBorder="1" applyAlignment="1">
      <alignment horizontal="center" vertical="center" wrapText="1"/>
    </xf>
    <xf numFmtId="9" fontId="30" fillId="0" borderId="19" xfId="0" applyNumberFormat="1" applyFont="1" applyBorder="1" applyAlignment="1">
      <alignment horizontal="center" vertical="center" wrapText="1"/>
    </xf>
    <xf numFmtId="3" fontId="30" fillId="0" borderId="61"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9" xfId="1" applyFont="1" applyFill="1" applyBorder="1" applyAlignment="1">
      <alignment horizontal="left" vertical="center" wrapText="1"/>
    </xf>
    <xf numFmtId="0" fontId="4" fillId="0" borderId="16" xfId="1" applyFont="1" applyFill="1" applyBorder="1" applyAlignment="1">
      <alignment horizontal="left" vertical="center" wrapText="1"/>
    </xf>
    <xf numFmtId="0" fontId="4" fillId="0" borderId="17"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horizontal="left" vertical="center" wrapText="1"/>
    </xf>
    <xf numFmtId="0" fontId="30" fillId="0" borderId="0" xfId="0" applyFont="1" applyBorder="1" applyAlignment="1">
      <alignment horizontal="right"/>
    </xf>
    <xf numFmtId="0" fontId="2" fillId="0" borderId="1" xfId="1" applyFont="1" applyFill="1" applyBorder="1" applyAlignment="1">
      <alignment horizontal="left" vertical="center" wrapText="1"/>
    </xf>
    <xf numFmtId="0" fontId="30" fillId="0" borderId="16" xfId="0" applyFont="1" applyFill="1" applyBorder="1" applyAlignment="1">
      <alignment horizontal="center" vertical="center"/>
    </xf>
    <xf numFmtId="0" fontId="3" fillId="0" borderId="1" xfId="1" applyFont="1" applyBorder="1" applyAlignment="1">
      <alignment horizontal="center" vertical="center" wrapText="1"/>
    </xf>
    <xf numFmtId="0" fontId="2" fillId="0" borderId="15"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2" fillId="0" borderId="17"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3" xfId="1" applyFont="1" applyFill="1" applyBorder="1" applyAlignment="1">
      <alignment horizontal="left" vertical="center" wrapText="1"/>
    </xf>
    <xf numFmtId="0" fontId="2" fillId="0" borderId="43" xfId="1" applyFont="1" applyFill="1" applyBorder="1" applyAlignment="1">
      <alignment horizontal="left" vertical="center" wrapText="1"/>
    </xf>
    <xf numFmtId="0" fontId="4" fillId="0" borderId="3" xfId="1" applyFont="1" applyFill="1" applyBorder="1" applyAlignment="1">
      <alignment horizontal="left" vertical="center" wrapText="1"/>
    </xf>
    <xf numFmtId="0" fontId="3" fillId="0" borderId="0" xfId="1" applyFont="1" applyFill="1" applyBorder="1" applyAlignment="1">
      <alignment horizontal="left" vertical="center" wrapText="1"/>
    </xf>
    <xf numFmtId="49" fontId="30" fillId="0" borderId="18"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 xfId="0" applyNumberFormat="1" applyFont="1" applyBorder="1" applyAlignment="1">
      <alignment horizontal="center" vertical="center" wrapText="1"/>
    </xf>
    <xf numFmtId="49" fontId="30" fillId="0" borderId="61"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49" fontId="30" fillId="0" borderId="17" xfId="0" applyNumberFormat="1" applyFont="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8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7" xfId="0" applyNumberFormat="1" applyFont="1" applyFill="1" applyBorder="1" applyAlignment="1">
      <alignment horizontal="center" vertical="center" wrapText="1"/>
    </xf>
    <xf numFmtId="49" fontId="30" fillId="0" borderId="61" xfId="0" applyNumberFormat="1" applyFont="1" applyFill="1" applyBorder="1" applyAlignment="1">
      <alignment horizontal="center" vertical="center" wrapText="1"/>
    </xf>
    <xf numFmtId="49" fontId="29" fillId="0" borderId="18" xfId="0" applyNumberFormat="1" applyFont="1" applyBorder="1" applyAlignment="1">
      <alignment horizontal="center" vertical="center" wrapText="1"/>
    </xf>
    <xf numFmtId="49" fontId="29" fillId="0" borderId="1" xfId="0" applyNumberFormat="1" applyFont="1" applyBorder="1" applyAlignment="1">
      <alignment horizontal="center" vertical="center" wrapText="1"/>
    </xf>
    <xf numFmtId="49" fontId="29" fillId="0" borderId="19" xfId="0" applyNumberFormat="1" applyFont="1" applyBorder="1" applyAlignment="1">
      <alignment horizontal="center" vertical="center" wrapText="1"/>
    </xf>
    <xf numFmtId="49" fontId="30" fillId="0" borderId="3" xfId="0" applyNumberFormat="1" applyFont="1" applyBorder="1" applyAlignment="1">
      <alignment horizontal="center" vertical="center" wrapText="1"/>
    </xf>
    <xf numFmtId="49" fontId="30" fillId="0" borderId="15" xfId="0" applyNumberFormat="1" applyFont="1" applyBorder="1" applyAlignment="1">
      <alignment horizontal="center" vertical="center" wrapText="1"/>
    </xf>
    <xf numFmtId="0" fontId="2" fillId="0" borderId="84" xfId="1" applyFont="1" applyFill="1" applyBorder="1" applyAlignment="1">
      <alignment horizontal="center" vertical="center" wrapText="1"/>
    </xf>
    <xf numFmtId="0" fontId="2" fillId="0" borderId="3" xfId="1" applyFont="1" applyFill="1" applyBorder="1" applyAlignment="1">
      <alignment horizontal="center" vertical="center" wrapText="1"/>
    </xf>
    <xf numFmtId="49" fontId="29" fillId="0" borderId="15" xfId="0" applyNumberFormat="1" applyFont="1" applyBorder="1" applyAlignment="1">
      <alignment horizontal="center" vertical="center" wrapText="1"/>
    </xf>
    <xf numFmtId="49" fontId="29" fillId="0" borderId="16" xfId="0" applyNumberFormat="1" applyFont="1" applyBorder="1" applyAlignment="1">
      <alignment horizontal="center" vertical="center" wrapText="1"/>
    </xf>
    <xf numFmtId="49" fontId="29" fillId="0" borderId="17" xfId="0" applyNumberFormat="1" applyFont="1" applyBorder="1" applyAlignment="1">
      <alignment horizontal="center" vertical="center" wrapText="1"/>
    </xf>
    <xf numFmtId="9" fontId="29" fillId="0" borderId="81" xfId="98" applyFont="1" applyBorder="1" applyAlignment="1">
      <alignment horizontal="center" vertical="center" wrapText="1"/>
    </xf>
    <xf numFmtId="9" fontId="29" fillId="0" borderId="80" xfId="98" applyFont="1" applyBorder="1" applyAlignment="1">
      <alignment horizontal="center" vertical="center" wrapText="1"/>
    </xf>
    <xf numFmtId="9" fontId="29" fillId="0" borderId="47" xfId="98" applyFont="1" applyBorder="1" applyAlignment="1">
      <alignment horizontal="center" vertical="center" wrapText="1"/>
    </xf>
    <xf numFmtId="49" fontId="30" fillId="0" borderId="4" xfId="0" applyNumberFormat="1" applyFont="1" applyBorder="1" applyAlignment="1">
      <alignment horizontal="center" vertical="center" wrapText="1"/>
    </xf>
    <xf numFmtId="49" fontId="30" fillId="0" borderId="28" xfId="0" applyNumberFormat="1" applyFont="1" applyBorder="1" applyAlignment="1">
      <alignment horizontal="center" vertical="center" wrapText="1"/>
    </xf>
    <xf numFmtId="49" fontId="30" fillId="0" borderId="84" xfId="0" applyNumberFormat="1" applyFont="1" applyBorder="1" applyAlignment="1">
      <alignment horizontal="center" vertical="center" wrapText="1"/>
    </xf>
    <xf numFmtId="49" fontId="30" fillId="0" borderId="51" xfId="0" applyNumberFormat="1" applyFont="1" applyBorder="1" applyAlignment="1">
      <alignment horizontal="center" vertical="center" wrapText="1"/>
    </xf>
    <xf numFmtId="49" fontId="30" fillId="0" borderId="59" xfId="0" applyNumberFormat="1" applyFont="1" applyBorder="1" applyAlignment="1">
      <alignment horizontal="center" vertical="center" wrapText="1"/>
    </xf>
    <xf numFmtId="0" fontId="4" fillId="0" borderId="26"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3" fillId="0" borderId="26" xfId="1" applyFont="1" applyFill="1" applyBorder="1" applyAlignment="1">
      <alignment horizontal="left" vertical="center" wrapText="1"/>
    </xf>
    <xf numFmtId="0" fontId="4" fillId="0" borderId="8" xfId="1" applyFont="1" applyFill="1" applyBorder="1" applyAlignment="1">
      <alignment horizontal="left" vertical="center" wrapText="1"/>
    </xf>
    <xf numFmtId="49" fontId="30" fillId="0" borderId="1" xfId="0" applyNumberFormat="1" applyFont="1" applyFill="1" applyBorder="1" applyAlignment="1">
      <alignment horizontal="center" vertical="center" wrapText="1"/>
    </xf>
    <xf numFmtId="0" fontId="30" fillId="0" borderId="6" xfId="0" applyFont="1" applyBorder="1" applyAlignment="1">
      <alignment horizontal="right"/>
    </xf>
    <xf numFmtId="0" fontId="2" fillId="0" borderId="2" xfId="1" applyFont="1" applyFill="1" applyBorder="1" applyAlignment="1">
      <alignment horizontal="left" vertical="center" wrapText="1"/>
    </xf>
    <xf numFmtId="49" fontId="30" fillId="0" borderId="2" xfId="0"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9" fontId="30" fillId="0" borderId="5" xfId="0" applyNumberFormat="1" applyFont="1" applyBorder="1" applyAlignment="1">
      <alignment horizontal="center" vertical="center" wrapText="1"/>
    </xf>
    <xf numFmtId="0" fontId="4" fillId="0" borderId="5"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9" fillId="0" borderId="2" xfId="0" applyFont="1" applyBorder="1" applyAlignment="1">
      <alignment horizontal="center" vertical="center"/>
    </xf>
    <xf numFmtId="0" fontId="29" fillId="0" borderId="5" xfId="0" applyFont="1" applyBorder="1" applyAlignment="1">
      <alignment horizontal="center" vertical="center"/>
    </xf>
    <xf numFmtId="0" fontId="5" fillId="0" borderId="4" xfId="1" applyFont="1" applyFill="1" applyBorder="1" applyAlignment="1">
      <alignment horizontal="center" vertical="center" wrapText="1"/>
    </xf>
    <xf numFmtId="0" fontId="5" fillId="0" borderId="8" xfId="1" applyFont="1" applyFill="1" applyBorder="1" applyAlignment="1">
      <alignment horizontal="center" vertical="center" wrapText="1"/>
    </xf>
    <xf numFmtId="49" fontId="29" fillId="0" borderId="3"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30" fillId="0" borderId="1"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8" xfId="0" applyNumberFormat="1" applyFont="1" applyBorder="1" applyAlignment="1">
      <alignment horizontal="center" vertical="center"/>
    </xf>
    <xf numFmtId="0" fontId="29" fillId="0" borderId="2"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9" xfId="0" applyFont="1" applyBorder="1" applyAlignment="1">
      <alignment horizontal="center" vertical="center"/>
    </xf>
    <xf numFmtId="0" fontId="30" fillId="0" borderId="35" xfId="0" applyFont="1" applyBorder="1" applyAlignment="1">
      <alignment horizontal="center" vertical="center"/>
    </xf>
    <xf numFmtId="0" fontId="30" fillId="0" borderId="6" xfId="0" applyFont="1" applyBorder="1" applyAlignment="1">
      <alignment horizontal="center" vertical="center"/>
    </xf>
    <xf numFmtId="0" fontId="30" fillId="0" borderId="36" xfId="0" applyFont="1" applyBorder="1" applyAlignment="1">
      <alignment horizontal="center" vertical="center"/>
    </xf>
    <xf numFmtId="0" fontId="5" fillId="0" borderId="1" xfId="1" applyFont="1" applyFill="1" applyBorder="1" applyAlignment="1">
      <alignment horizontal="center" vertical="center" wrapText="1"/>
    </xf>
    <xf numFmtId="0" fontId="30" fillId="0" borderId="1" xfId="0" applyFont="1" applyBorder="1" applyAlignment="1">
      <alignment horizontal="center"/>
    </xf>
    <xf numFmtId="49" fontId="29" fillId="0" borderId="27" xfId="0" applyNumberFormat="1" applyFont="1" applyBorder="1" applyAlignment="1">
      <alignment horizontal="center"/>
    </xf>
    <xf numFmtId="49" fontId="29" fillId="0" borderId="57" xfId="0" applyNumberFormat="1" applyFont="1" applyBorder="1" applyAlignment="1">
      <alignment horizontal="center"/>
    </xf>
    <xf numFmtId="0" fontId="30" fillId="0" borderId="3" xfId="0" applyFont="1" applyFill="1" applyBorder="1" applyAlignment="1">
      <alignment horizontal="left" vertical="center" wrapText="1"/>
    </xf>
    <xf numFmtId="0" fontId="30" fillId="0" borderId="8" xfId="0" applyFont="1" applyFill="1" applyBorder="1" applyAlignment="1">
      <alignment horizontal="left" vertical="center" wrapText="1"/>
    </xf>
    <xf numFmtId="49" fontId="30" fillId="0" borderId="3" xfId="0" applyNumberFormat="1" applyFont="1" applyBorder="1" applyAlignment="1">
      <alignment horizontal="left" vertical="center" wrapText="1"/>
    </xf>
    <xf numFmtId="49" fontId="30" fillId="0" borderId="8" xfId="0" applyNumberFormat="1" applyFont="1" applyBorder="1" applyAlignment="1">
      <alignment horizontal="left" vertical="center" wrapText="1"/>
    </xf>
    <xf numFmtId="0" fontId="30" fillId="0" borderId="3" xfId="0" applyFont="1" applyBorder="1" applyAlignment="1">
      <alignment horizontal="left" vertical="center" wrapText="1"/>
    </xf>
    <xf numFmtId="0" fontId="30" fillId="0" borderId="8" xfId="0" applyFont="1" applyBorder="1" applyAlignment="1">
      <alignment horizontal="left" vertical="center" wrapText="1"/>
    </xf>
    <xf numFmtId="49" fontId="30" fillId="0" borderId="1" xfId="0" applyNumberFormat="1" applyFont="1" applyBorder="1" applyAlignment="1">
      <alignment horizontal="center"/>
    </xf>
    <xf numFmtId="0" fontId="30" fillId="0" borderId="1" xfId="0" applyFont="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3" fontId="30" fillId="0" borderId="2" xfId="0" applyNumberFormat="1" applyFont="1" applyBorder="1" applyAlignment="1">
      <alignment horizontal="right" vertical="center" wrapText="1"/>
    </xf>
    <xf numFmtId="3" fontId="30" fillId="0" borderId="7" xfId="0" applyNumberFormat="1" applyFont="1" applyBorder="1" applyAlignment="1">
      <alignment horizontal="right" vertical="center" wrapText="1"/>
    </xf>
    <xf numFmtId="3" fontId="30" fillId="0" borderId="5" xfId="0" applyNumberFormat="1" applyFont="1" applyBorder="1" applyAlignment="1">
      <alignment horizontal="right" vertical="center" wrapText="1"/>
    </xf>
    <xf numFmtId="9" fontId="30" fillId="0" borderId="2" xfId="98" applyFont="1" applyBorder="1" applyAlignment="1">
      <alignment horizontal="right" vertical="center" wrapText="1"/>
    </xf>
    <xf numFmtId="9" fontId="30" fillId="0" borderId="7" xfId="98" applyFont="1" applyBorder="1" applyAlignment="1">
      <alignment horizontal="right" vertical="center" wrapText="1"/>
    </xf>
    <xf numFmtId="9" fontId="30" fillId="0" borderId="5" xfId="98" applyFont="1" applyBorder="1" applyAlignment="1">
      <alignment horizontal="right" vertical="center" wrapText="1"/>
    </xf>
    <xf numFmtId="3" fontId="5" fillId="0" borderId="2"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2" xfId="0" applyNumberFormat="1" applyFont="1" applyFill="1" applyBorder="1" applyAlignment="1">
      <alignment horizontal="right" vertical="center" wrapText="1"/>
    </xf>
    <xf numFmtId="3" fontId="5" fillId="0" borderId="7" xfId="0" applyNumberFormat="1" applyFont="1" applyFill="1" applyBorder="1" applyAlignment="1">
      <alignment horizontal="right" vertical="center" wrapText="1"/>
    </xf>
    <xf numFmtId="3" fontId="5" fillId="0" borderId="5" xfId="0" applyNumberFormat="1" applyFont="1" applyFill="1" applyBorder="1" applyAlignment="1">
      <alignment horizontal="right" vertical="center" wrapText="1"/>
    </xf>
    <xf numFmtId="3" fontId="30" fillId="0" borderId="2" xfId="0" applyNumberFormat="1" applyFont="1" applyBorder="1" applyAlignment="1">
      <alignment horizontal="center" vertical="center" wrapText="1"/>
    </xf>
    <xf numFmtId="3" fontId="30" fillId="0" borderId="7"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2" fillId="0" borderId="0" xfId="0" applyFont="1" applyBorder="1" applyAlignment="1">
      <alignment horizontal="center"/>
    </xf>
    <xf numFmtId="0" fontId="5"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1" applyFont="1" applyFill="1" applyBorder="1" applyAlignment="1">
      <alignment horizontal="left" vertical="center" wrapText="1"/>
    </xf>
    <xf numFmtId="0" fontId="30" fillId="0" borderId="3" xfId="0" applyFont="1" applyBorder="1" applyAlignment="1">
      <alignment horizontal="left"/>
    </xf>
    <xf numFmtId="0" fontId="30" fillId="0" borderId="8" xfId="0" applyFont="1" applyBorder="1" applyAlignment="1">
      <alignment horizontal="left"/>
    </xf>
    <xf numFmtId="0" fontId="2" fillId="0" borderId="0" xfId="1" applyFont="1" applyFill="1" applyBorder="1" applyAlignment="1">
      <alignment horizontal="left" vertical="center"/>
    </xf>
    <xf numFmtId="0" fontId="2" fillId="0" borderId="23" xfId="1" applyFont="1" applyFill="1" applyBorder="1" applyAlignment="1">
      <alignment horizontal="left" vertical="center"/>
    </xf>
    <xf numFmtId="0" fontId="2" fillId="0" borderId="2" xfId="1" applyFont="1" applyFill="1" applyBorder="1" applyAlignment="1">
      <alignment horizontal="left" vertical="center"/>
    </xf>
    <xf numFmtId="0" fontId="2" fillId="0" borderId="18" xfId="1" applyFont="1" applyFill="1" applyBorder="1" applyAlignment="1">
      <alignment horizontal="left" vertical="center"/>
    </xf>
    <xf numFmtId="0" fontId="2" fillId="0" borderId="1" xfId="1" applyFont="1" applyFill="1" applyBorder="1" applyAlignment="1">
      <alignment horizontal="left" vertical="center"/>
    </xf>
    <xf numFmtId="0" fontId="7" fillId="0" borderId="1" xfId="0" applyFont="1" applyFill="1" applyBorder="1" applyAlignment="1">
      <alignment horizontal="left" vertical="center" wrapText="1" indent="5"/>
    </xf>
    <xf numFmtId="0" fontId="3" fillId="0" borderId="1" xfId="0" applyFont="1" applyFill="1" applyBorder="1" applyAlignment="1">
      <alignment vertical="center" wrapText="1"/>
    </xf>
    <xf numFmtId="0" fontId="30" fillId="0" borderId="16" xfId="0" applyFont="1" applyBorder="1" applyAlignment="1">
      <alignment horizontal="center" vertical="center" wrapText="1"/>
    </xf>
    <xf numFmtId="0" fontId="2" fillId="0" borderId="1" xfId="1" applyFont="1" applyFill="1" applyBorder="1" applyAlignment="1">
      <alignment vertical="center" wrapText="1"/>
    </xf>
    <xf numFmtId="9" fontId="30" fillId="0" borderId="16" xfId="0" applyNumberFormat="1" applyFont="1" applyBorder="1" applyAlignment="1">
      <alignment horizontal="center" vertical="center" wrapText="1"/>
    </xf>
    <xf numFmtId="9" fontId="30" fillId="0" borderId="21" xfId="0" applyNumberFormat="1" applyFont="1" applyBorder="1" applyAlignment="1">
      <alignment horizontal="center" vertical="center" wrapText="1"/>
    </xf>
    <xf numFmtId="0" fontId="30" fillId="0" borderId="21" xfId="0" applyFont="1" applyBorder="1" applyAlignment="1">
      <alignment horizontal="center" vertical="center" wrapText="1"/>
    </xf>
    <xf numFmtId="0" fontId="4" fillId="0" borderId="1" xfId="1"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30" fillId="0" borderId="17" xfId="0" applyFont="1" applyBorder="1" applyAlignment="1">
      <alignment horizontal="center" vertical="center" wrapText="1"/>
    </xf>
    <xf numFmtId="0" fontId="5" fillId="0" borderId="5" xfId="0" applyFont="1" applyFill="1" applyBorder="1" applyAlignment="1">
      <alignment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2" fillId="0" borderId="20"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5" fillId="0" borderId="1" xfId="1" applyFont="1" applyFill="1" applyBorder="1" applyAlignment="1">
      <alignment vertical="center" wrapText="1"/>
    </xf>
    <xf numFmtId="0" fontId="29" fillId="0" borderId="12" xfId="0" applyFont="1" applyBorder="1" applyAlignment="1">
      <alignment horizontal="left"/>
    </xf>
    <xf numFmtId="0" fontId="29" fillId="0" borderId="13" xfId="0" applyFont="1" applyBorder="1" applyAlignment="1">
      <alignment horizontal="left"/>
    </xf>
    <xf numFmtId="0" fontId="4" fillId="0" borderId="5" xfId="1" applyFont="1" applyFill="1" applyBorder="1" applyAlignment="1">
      <alignment vertical="center" wrapText="1"/>
    </xf>
    <xf numFmtId="0" fontId="4" fillId="0" borderId="2" xfId="1" applyFont="1" applyFill="1" applyBorder="1" applyAlignment="1">
      <alignment horizontal="left" vertical="center" wrapText="1"/>
    </xf>
    <xf numFmtId="0" fontId="2" fillId="0" borderId="2"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5" fillId="0" borderId="7"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2" fillId="0" borderId="11"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60"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 xfId="0"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8" xfId="1" applyFont="1" applyBorder="1" applyAlignment="1">
      <alignment horizontal="center" vertical="center" wrapText="1"/>
    </xf>
    <xf numFmtId="0" fontId="34" fillId="0" borderId="1" xfId="0" applyFont="1" applyFill="1" applyBorder="1" applyAlignment="1">
      <alignment horizontal="left" vertical="center"/>
    </xf>
    <xf numFmtId="0" fontId="36" fillId="0" borderId="1" xfId="0" applyFont="1" applyFill="1" applyBorder="1" applyAlignment="1">
      <alignment horizontal="center" vertical="center" wrapText="1"/>
    </xf>
    <xf numFmtId="9" fontId="36" fillId="0" borderId="1" xfId="98" applyFont="1" applyFill="1" applyBorder="1" applyAlignment="1">
      <alignment horizontal="center" vertical="center" wrapText="1"/>
    </xf>
    <xf numFmtId="0" fontId="34" fillId="0" borderId="0" xfId="0" applyFont="1" applyFill="1" applyBorder="1" applyAlignment="1">
      <alignment horizontal="left" vertical="center"/>
    </xf>
    <xf numFmtId="0" fontId="36" fillId="0" borderId="1"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right"/>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68" fillId="0" borderId="1" xfId="0" applyFont="1" applyFill="1" applyBorder="1" applyAlignment="1">
      <alignment horizontal="center" wrapText="1"/>
    </xf>
    <xf numFmtId="0" fontId="37" fillId="0" borderId="3" xfId="0" applyFont="1" applyFill="1" applyBorder="1" applyAlignment="1">
      <alignment horizontal="left" vertical="center"/>
    </xf>
    <xf numFmtId="0" fontId="37" fillId="0" borderId="8" xfId="0" applyFont="1" applyFill="1" applyBorder="1" applyAlignment="1">
      <alignment horizontal="left" vertical="center"/>
    </xf>
    <xf numFmtId="0" fontId="68" fillId="0" borderId="0" xfId="0" applyFont="1" applyFill="1" applyBorder="1" applyAlignment="1">
      <alignment horizont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8" xfId="0" applyFont="1" applyFill="1" applyBorder="1" applyAlignment="1">
      <alignment horizontal="center" vertical="center" wrapText="1"/>
    </xf>
    <xf numFmtId="1" fontId="37" fillId="0" borderId="3" xfId="0" applyNumberFormat="1" applyFont="1" applyFill="1" applyBorder="1" applyAlignment="1">
      <alignment horizontal="center" vertical="center"/>
    </xf>
    <xf numFmtId="1" fontId="37" fillId="0" borderId="8" xfId="0" applyNumberFormat="1" applyFont="1" applyFill="1" applyBorder="1" applyAlignment="1">
      <alignment horizontal="center" vertical="center"/>
    </xf>
    <xf numFmtId="0" fontId="30" fillId="0" borderId="37" xfId="0" applyFont="1" applyBorder="1" applyAlignment="1">
      <alignment horizontal="right"/>
    </xf>
    <xf numFmtId="49" fontId="3" fillId="0" borderId="15"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3" fontId="21" fillId="0" borderId="12"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3" fontId="21" fillId="0" borderId="43" xfId="0" applyNumberFormat="1" applyFont="1" applyFill="1" applyBorder="1" applyAlignment="1">
      <alignment horizontal="center" vertical="center"/>
    </xf>
    <xf numFmtId="3" fontId="21" fillId="0" borderId="39" xfId="0" applyNumberFormat="1" applyFont="1" applyFill="1" applyBorder="1" applyAlignment="1">
      <alignment horizontal="center" vertical="center"/>
    </xf>
    <xf numFmtId="3" fontId="21" fillId="0" borderId="33" xfId="0" applyNumberFormat="1" applyFont="1" applyFill="1" applyBorder="1" applyAlignment="1">
      <alignment horizontal="center" vertical="center"/>
    </xf>
    <xf numFmtId="3" fontId="14" fillId="0" borderId="12" xfId="0" applyNumberFormat="1" applyFont="1" applyFill="1" applyBorder="1" applyAlignment="1">
      <alignment horizontal="left" vertical="center" wrapText="1" indent="2"/>
    </xf>
    <xf numFmtId="3" fontId="14" fillId="0" borderId="14" xfId="0" applyNumberFormat="1" applyFont="1" applyFill="1" applyBorder="1" applyAlignment="1">
      <alignment horizontal="left" vertical="center" wrapText="1" indent="2"/>
    </xf>
    <xf numFmtId="3" fontId="21" fillId="0" borderId="39" xfId="0" applyNumberFormat="1" applyFont="1" applyFill="1" applyBorder="1" applyAlignment="1">
      <alignment horizontal="center" vertical="center" wrapText="1"/>
    </xf>
    <xf numFmtId="3" fontId="21" fillId="0" borderId="33" xfId="0" applyNumberFormat="1" applyFont="1" applyFill="1" applyBorder="1" applyAlignment="1">
      <alignment horizontal="center" vertical="center" wrapText="1"/>
    </xf>
    <xf numFmtId="3" fontId="21" fillId="0" borderId="59" xfId="0" applyNumberFormat="1" applyFont="1" applyFill="1" applyBorder="1" applyAlignment="1">
      <alignment horizontal="center" vertical="center"/>
    </xf>
    <xf numFmtId="3" fontId="21" fillId="0" borderId="53" xfId="0" applyNumberFormat="1" applyFont="1" applyFill="1" applyBorder="1" applyAlignment="1">
      <alignment horizontal="center" vertical="center"/>
    </xf>
    <xf numFmtId="167" fontId="64" fillId="0" borderId="2" xfId="97" applyNumberFormat="1" applyFont="1" applyBorder="1" applyAlignment="1" applyProtection="1">
      <alignment horizontal="right" vertical="center"/>
      <protection locked="0"/>
    </xf>
    <xf numFmtId="167" fontId="64" fillId="0" borderId="7" xfId="97" applyNumberFormat="1" applyFont="1" applyBorder="1" applyAlignment="1" applyProtection="1">
      <alignment horizontal="right" vertical="center"/>
      <protection locked="0"/>
    </xf>
    <xf numFmtId="0" fontId="72" fillId="0" borderId="27" xfId="0" applyFont="1" applyBorder="1" applyAlignment="1">
      <alignment horizontal="center" vertical="center"/>
    </xf>
    <xf numFmtId="0" fontId="72" fillId="0" borderId="57" xfId="0" applyFont="1" applyBorder="1" applyAlignment="1">
      <alignment horizontal="center" vertical="center"/>
    </xf>
    <xf numFmtId="167" fontId="64" fillId="0" borderId="2" xfId="97" applyNumberFormat="1" applyFont="1" applyBorder="1" applyAlignment="1" applyProtection="1">
      <alignment horizontal="center" vertical="center"/>
      <protection locked="0"/>
    </xf>
    <xf numFmtId="167" fontId="64" fillId="0" borderId="7" xfId="97" applyNumberFormat="1" applyFont="1" applyBorder="1" applyAlignment="1" applyProtection="1">
      <alignment horizontal="center" vertical="center"/>
      <protection locked="0"/>
    </xf>
    <xf numFmtId="167" fontId="64" fillId="0" borderId="5" xfId="97" applyNumberFormat="1" applyFont="1" applyBorder="1" applyAlignment="1" applyProtection="1">
      <alignment horizontal="center" vertical="center"/>
      <protection locked="0"/>
    </xf>
    <xf numFmtId="0" fontId="19" fillId="0" borderId="0" xfId="42" applyFont="1" applyFill="1" applyAlignment="1">
      <alignment horizontal="center" vertical="center" wrapText="1"/>
    </xf>
    <xf numFmtId="0" fontId="19" fillId="0" borderId="0" xfId="42" applyFont="1" applyFill="1" applyBorder="1" applyAlignment="1">
      <alignment horizontal="center" vertical="center" wrapText="1"/>
    </xf>
    <xf numFmtId="0" fontId="75" fillId="0" borderId="86" xfId="42" applyFont="1" applyFill="1" applyBorder="1" applyAlignment="1">
      <alignment horizontal="center" vertical="center" wrapText="1"/>
    </xf>
    <xf numFmtId="0" fontId="75" fillId="0" borderId="87" xfId="42" applyFont="1" applyFill="1" applyBorder="1" applyAlignment="1">
      <alignment horizontal="center" vertical="center" wrapText="1"/>
    </xf>
    <xf numFmtId="0" fontId="75" fillId="0" borderId="88" xfId="42" applyFont="1" applyFill="1" applyBorder="1" applyAlignment="1">
      <alignment horizontal="center" vertical="center" wrapText="1"/>
    </xf>
    <xf numFmtId="0" fontId="78" fillId="0" borderId="76" xfId="44" applyFont="1" applyBorder="1" applyAlignment="1">
      <alignment horizontal="center" vertical="center" wrapText="1"/>
    </xf>
    <xf numFmtId="0" fontId="78" fillId="0" borderId="54" xfId="44" applyFont="1" applyBorder="1" applyAlignment="1">
      <alignment horizontal="center" vertical="center" wrapText="1"/>
    </xf>
    <xf numFmtId="0" fontId="78" fillId="0" borderId="60" xfId="44" applyFont="1" applyBorder="1" applyAlignment="1">
      <alignment horizontal="center" vertical="center" wrapText="1"/>
    </xf>
    <xf numFmtId="0" fontId="78" fillId="0" borderId="55" xfId="44" applyFont="1" applyBorder="1" applyAlignment="1">
      <alignment horizontal="center" vertical="center" wrapText="1"/>
    </xf>
    <xf numFmtId="0" fontId="78" fillId="0" borderId="7" xfId="44" applyFont="1" applyBorder="1" applyAlignment="1">
      <alignment horizontal="center" vertical="center" wrapText="1"/>
    </xf>
    <xf numFmtId="0" fontId="78" fillId="0" borderId="0" xfId="44" applyFont="1" applyBorder="1" applyAlignment="1">
      <alignment horizontal="center" vertical="center" wrapText="1"/>
    </xf>
    <xf numFmtId="0" fontId="3" fillId="0" borderId="76" xfId="44" applyFont="1" applyBorder="1" applyAlignment="1">
      <alignment horizontal="center" vertical="center" wrapText="1"/>
    </xf>
    <xf numFmtId="0" fontId="3" fillId="0" borderId="54" xfId="44" applyFont="1" applyBorder="1" applyAlignment="1">
      <alignment horizontal="center" vertical="center" wrapText="1"/>
    </xf>
    <xf numFmtId="0" fontId="78" fillId="0" borderId="83" xfId="44" applyFont="1" applyBorder="1" applyAlignment="1">
      <alignment horizontal="center" vertical="center" wrapText="1"/>
    </xf>
    <xf numFmtId="0" fontId="78" fillId="0" borderId="44" xfId="44" applyFont="1" applyBorder="1" applyAlignment="1">
      <alignment horizontal="center" vertical="center" wrapText="1"/>
    </xf>
    <xf numFmtId="0" fontId="80" fillId="0" borderId="27" xfId="0" applyFont="1" applyFill="1" applyBorder="1" applyAlignment="1">
      <alignment horizontal="left" vertical="center"/>
    </xf>
    <xf numFmtId="0" fontId="80" fillId="0" borderId="57" xfId="0" applyFont="1" applyFill="1" applyBorder="1" applyAlignment="1">
      <alignment horizontal="left" vertical="center"/>
    </xf>
    <xf numFmtId="0" fontId="72" fillId="0" borderId="0" xfId="0" applyFont="1" applyBorder="1" applyAlignment="1">
      <alignment horizontal="center" vertical="center"/>
    </xf>
    <xf numFmtId="0" fontId="72" fillId="0" borderId="58" xfId="0" applyFont="1" applyBorder="1" applyAlignment="1">
      <alignment horizontal="center"/>
    </xf>
    <xf numFmtId="0" fontId="72" fillId="0" borderId="61" xfId="0" applyFont="1" applyBorder="1" applyAlignment="1">
      <alignment horizontal="center"/>
    </xf>
    <xf numFmtId="0" fontId="72" fillId="0" borderId="84" xfId="0" applyFont="1" applyBorder="1" applyAlignment="1">
      <alignment horizontal="center"/>
    </xf>
    <xf numFmtId="0" fontId="72" fillId="0" borderId="59" xfId="0" applyFont="1" applyBorder="1" applyAlignment="1">
      <alignment horizontal="center"/>
    </xf>
    <xf numFmtId="0" fontId="72" fillId="0" borderId="48" xfId="0" applyFont="1" applyFill="1" applyBorder="1" applyAlignment="1">
      <alignment horizontal="center" vertical="center"/>
    </xf>
    <xf numFmtId="0" fontId="72" fillId="0" borderId="4"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48" xfId="0" applyFont="1" applyBorder="1" applyAlignment="1">
      <alignment horizontal="center"/>
    </xf>
    <xf numFmtId="0" fontId="72" fillId="0" borderId="8" xfId="0" applyFont="1" applyBorder="1" applyAlignment="1">
      <alignment horizontal="center"/>
    </xf>
    <xf numFmtId="0" fontId="72" fillId="0" borderId="3" xfId="0" applyFont="1" applyFill="1" applyBorder="1" applyAlignment="1">
      <alignment horizontal="center"/>
    </xf>
    <xf numFmtId="0" fontId="72" fillId="0" borderId="28" xfId="0" applyFont="1" applyFill="1" applyBorder="1" applyAlignment="1">
      <alignment horizontal="center"/>
    </xf>
    <xf numFmtId="3" fontId="10" fillId="0" borderId="41" xfId="43" applyNumberFormat="1" applyFont="1" applyFill="1" applyBorder="1" applyAlignment="1">
      <alignment horizontal="justify" vertical="center" wrapText="1"/>
    </xf>
    <xf numFmtId="0" fontId="3" fillId="0" borderId="89" xfId="0" applyFont="1" applyBorder="1" applyAlignment="1">
      <alignment horizontal="center" vertical="center" wrapText="1"/>
    </xf>
    <xf numFmtId="0" fontId="3" fillId="0" borderId="77" xfId="0" applyFont="1" applyBorder="1" applyAlignment="1">
      <alignment horizontal="center" vertical="center" wrapText="1"/>
    </xf>
    <xf numFmtId="0" fontId="30" fillId="0" borderId="27" xfId="0" applyFont="1" applyBorder="1" applyAlignment="1">
      <alignment horizontal="center" vertical="center"/>
    </xf>
    <xf numFmtId="0" fontId="30" fillId="0" borderId="90" xfId="0" applyFont="1" applyBorder="1" applyAlignment="1">
      <alignment horizontal="center" vertical="center"/>
    </xf>
    <xf numFmtId="9" fontId="30" fillId="0" borderId="81" xfId="98" applyFont="1" applyBorder="1" applyAlignment="1">
      <alignment horizontal="center" vertical="center"/>
    </xf>
    <xf numFmtId="9" fontId="30" fillId="0" borderId="91" xfId="98" applyFont="1" applyBorder="1" applyAlignment="1">
      <alignment horizontal="center" vertical="center"/>
    </xf>
    <xf numFmtId="0" fontId="4" fillId="0" borderId="37" xfId="0" applyFont="1" applyBorder="1" applyAlignment="1">
      <alignment horizontal="center"/>
    </xf>
    <xf numFmtId="0" fontId="5" fillId="0" borderId="37" xfId="0" applyFont="1" applyBorder="1" applyAlignment="1">
      <alignment horizontal="center"/>
    </xf>
    <xf numFmtId="0" fontId="5" fillId="0" borderId="0" xfId="0" applyFont="1" applyAlignment="1">
      <alignment horizontal="left" vertical="center" wrapText="1"/>
    </xf>
    <xf numFmtId="0" fontId="75" fillId="0" borderId="75" xfId="101" applyFont="1" applyFill="1" applyBorder="1" applyAlignment="1" applyProtection="1">
      <alignment horizontal="center" vertical="center" wrapText="1"/>
    </xf>
    <xf numFmtId="0" fontId="75" fillId="0" borderId="71" xfId="101" applyFont="1" applyFill="1" applyBorder="1" applyAlignment="1" applyProtection="1">
      <alignment horizontal="center" vertical="center" wrapText="1"/>
    </xf>
    <xf numFmtId="0" fontId="75" fillId="0" borderId="31" xfId="101" applyFont="1" applyFill="1" applyBorder="1" applyAlignment="1" applyProtection="1">
      <alignment horizontal="center" vertical="center" wrapText="1"/>
    </xf>
    <xf numFmtId="0" fontId="91" fillId="0" borderId="76" xfId="102" applyFont="1" applyFill="1" applyBorder="1" applyAlignment="1" applyProtection="1">
      <alignment horizontal="center" vertical="center" textRotation="90"/>
    </xf>
    <xf numFmtId="0" fontId="91" fillId="0" borderId="7" xfId="102" applyFont="1" applyFill="1" applyBorder="1" applyAlignment="1" applyProtection="1">
      <alignment horizontal="center" vertical="center" textRotation="90"/>
    </xf>
    <xf numFmtId="0" fontId="91" fillId="0" borderId="5" xfId="102" applyFont="1" applyFill="1" applyBorder="1" applyAlignment="1" applyProtection="1">
      <alignment horizontal="center" vertical="center" textRotation="90"/>
    </xf>
    <xf numFmtId="0" fontId="79" fillId="0" borderId="16" xfId="101" applyFont="1" applyFill="1" applyBorder="1" applyAlignment="1" applyProtection="1">
      <alignment horizontal="center" vertical="center" wrapText="1"/>
    </xf>
    <xf numFmtId="0" fontId="79" fillId="0" borderId="1" xfId="101" applyFont="1" applyFill="1" applyBorder="1" applyAlignment="1" applyProtection="1">
      <alignment horizontal="center" vertical="center" wrapText="1"/>
    </xf>
    <xf numFmtId="0" fontId="79" fillId="0" borderId="17" xfId="101" applyFont="1" applyFill="1" applyBorder="1" applyAlignment="1" applyProtection="1">
      <alignment horizontal="center" vertical="center" wrapText="1"/>
    </xf>
    <xf numFmtId="0" fontId="79" fillId="0" borderId="19" xfId="101" applyFont="1" applyFill="1" applyBorder="1" applyAlignment="1" applyProtection="1">
      <alignment horizontal="center" vertical="center" wrapText="1"/>
    </xf>
    <xf numFmtId="0" fontId="79" fillId="0" borderId="1" xfId="101" applyFont="1" applyFill="1" applyBorder="1" applyAlignment="1" applyProtection="1">
      <alignment horizontal="center" wrapText="1"/>
    </xf>
    <xf numFmtId="0" fontId="79" fillId="0" borderId="19" xfId="101" applyFont="1" applyFill="1" applyBorder="1" applyAlignment="1" applyProtection="1">
      <alignment horizontal="center" wrapText="1"/>
    </xf>
    <xf numFmtId="0" fontId="4" fillId="0" borderId="37" xfId="0" applyFont="1" applyBorder="1" applyAlignment="1">
      <alignment horizontal="right"/>
    </xf>
    <xf numFmtId="0" fontId="11" fillId="0" borderId="15" xfId="102" applyFont="1" applyFill="1" applyBorder="1" applyAlignment="1" applyProtection="1">
      <alignment horizontal="center" vertical="center" wrapText="1"/>
    </xf>
    <xf numFmtId="0" fontId="11" fillId="0" borderId="18" xfId="102" applyFont="1" applyFill="1" applyBorder="1" applyAlignment="1" applyProtection="1">
      <alignment horizontal="center" vertical="center" wrapText="1"/>
    </xf>
    <xf numFmtId="0" fontId="91" fillId="0" borderId="16" xfId="102" applyFont="1" applyFill="1" applyBorder="1" applyAlignment="1" applyProtection="1">
      <alignment horizontal="center" vertical="center" textRotation="90"/>
    </xf>
    <xf numFmtId="0" fontId="91" fillId="0" borderId="1" xfId="102" applyFont="1" applyFill="1" applyBorder="1" applyAlignment="1" applyProtection="1">
      <alignment horizontal="center" vertical="center" textRotation="90"/>
    </xf>
    <xf numFmtId="0" fontId="20" fillId="0" borderId="17" xfId="102" applyFont="1" applyFill="1" applyBorder="1" applyAlignment="1" applyProtection="1">
      <alignment horizontal="center" vertical="center" wrapText="1"/>
    </xf>
    <xf numFmtId="0" fontId="20" fillId="0" borderId="19" xfId="102" applyFont="1" applyFill="1" applyBorder="1" applyAlignment="1" applyProtection="1">
      <alignment horizontal="center" vertical="center"/>
    </xf>
    <xf numFmtId="0" fontId="78" fillId="0" borderId="27" xfId="101" applyFont="1" applyFill="1" applyBorder="1" applyAlignment="1">
      <alignment horizontal="left"/>
    </xf>
    <xf numFmtId="0" fontId="78" fillId="0" borderId="57" xfId="101" applyFont="1" applyFill="1" applyBorder="1" applyAlignment="1">
      <alignment horizontal="left"/>
    </xf>
    <xf numFmtId="0" fontId="97" fillId="0" borderId="12" xfId="0" applyFont="1" applyBorder="1" applyAlignment="1" applyProtection="1">
      <alignment wrapText="1"/>
    </xf>
    <xf numFmtId="0" fontId="97" fillId="0" borderId="13" xfId="0" applyFont="1" applyBorder="1" applyAlignment="1" applyProtection="1">
      <alignment wrapText="1"/>
    </xf>
  </cellXfs>
  <cellStyles count="105">
    <cellStyle name="20% - 1. jelölőszín 2" xfId="3"/>
    <cellStyle name="20% - 2. jelölőszín 2" xfId="4"/>
    <cellStyle name="20% - 3. jelölőszín 2" xfId="5"/>
    <cellStyle name="20% - 4. jelölőszín 2" xfId="6"/>
    <cellStyle name="20% - 5. jelölőszín 2" xfId="7"/>
    <cellStyle name="20% - 6. jelölőszín 2" xfId="8"/>
    <cellStyle name="20% - Accent1" xfId="56"/>
    <cellStyle name="20% - Accent2" xfId="57"/>
    <cellStyle name="20% - Accent3" xfId="58"/>
    <cellStyle name="20% - Accent4" xfId="59"/>
    <cellStyle name="20% - Accent5" xfId="60"/>
    <cellStyle name="20% - Accent6" xfId="61"/>
    <cellStyle name="40% - 1. jelölőszín 2" xfId="9"/>
    <cellStyle name="40% - 2. jelölőszín 2" xfId="10"/>
    <cellStyle name="40% - 3. jelölőszín 2" xfId="11"/>
    <cellStyle name="40% - 4. jelölőszín 2" xfId="12"/>
    <cellStyle name="40% - 5. jelölőszín 2" xfId="13"/>
    <cellStyle name="40% - 6. jelölőszín 2" xfId="14"/>
    <cellStyle name="40% - Accent1" xfId="62"/>
    <cellStyle name="40% - Accent2" xfId="63"/>
    <cellStyle name="40% - Accent3" xfId="64"/>
    <cellStyle name="40% - Accent4" xfId="65"/>
    <cellStyle name="40% - Accent5" xfId="66"/>
    <cellStyle name="40% - Accent6" xfId="67"/>
    <cellStyle name="60% - 1. jelölőszín 2" xfId="15"/>
    <cellStyle name="60% - 2. jelölőszín 2" xfId="16"/>
    <cellStyle name="60% - 3. jelölőszín 2" xfId="17"/>
    <cellStyle name="60% - 4. jelölőszín 2" xfId="18"/>
    <cellStyle name="60% - 5. jelölőszín 2" xfId="19"/>
    <cellStyle name="60% - 6. jelölőszín 2" xfId="20"/>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Bevitel 2" xfId="21"/>
    <cellStyle name="Calculation" xfId="81"/>
    <cellStyle name="Check Cell" xfId="82"/>
    <cellStyle name="Cím 2" xfId="22"/>
    <cellStyle name="Címsor 1 2" xfId="23"/>
    <cellStyle name="Címsor 2 2" xfId="24"/>
    <cellStyle name="Címsor 3 2" xfId="25"/>
    <cellStyle name="Címsor 4 2" xfId="26"/>
    <cellStyle name="Ellenőrzőcella 2" xfId="27"/>
    <cellStyle name="Explanatory Text" xfId="83"/>
    <cellStyle name="Ezres" xfId="97" builtinId="3"/>
    <cellStyle name="Ezres 2" xfId="55"/>
    <cellStyle name="Ezres 2 2" xfId="99"/>
    <cellStyle name="Ezres 2 2 2" xfId="104"/>
    <cellStyle name="Ezres 3" xfId="100"/>
    <cellStyle name="Figyelmeztetés 2" xfId="28"/>
    <cellStyle name="Good" xfId="84"/>
    <cellStyle name="Heading 1" xfId="85"/>
    <cellStyle name="Heading 2" xfId="86"/>
    <cellStyle name="Heading 3" xfId="87"/>
    <cellStyle name="Heading 4" xfId="88"/>
    <cellStyle name="Hivatkozott cella 2" xfId="29"/>
    <cellStyle name="Input" xfId="89"/>
    <cellStyle name="Jegyzet 2" xfId="30"/>
    <cellStyle name="Jelölőszín (1) 2" xfId="31"/>
    <cellStyle name="Jelölőszín (2) 2" xfId="32"/>
    <cellStyle name="Jelölőszín (3) 2" xfId="33"/>
    <cellStyle name="Jelölőszín (4) 2" xfId="34"/>
    <cellStyle name="Jelölőszín (5) 2" xfId="35"/>
    <cellStyle name="Jelölőszín (6) 2" xfId="36"/>
    <cellStyle name="Jó 2" xfId="37"/>
    <cellStyle name="Kimenet 2" xfId="38"/>
    <cellStyle name="Linked Cell" xfId="90"/>
    <cellStyle name="Magyarázó szöveg 2" xfId="39"/>
    <cellStyle name="Neutral" xfId="91"/>
    <cellStyle name="Normál" xfId="0" builtinId="0"/>
    <cellStyle name="Normál 2" xfId="1"/>
    <cellStyle name="Normál 2 2" xfId="40"/>
    <cellStyle name="Normál 2_TÁJÉKOZTATÓ _TÁBLÁK" xfId="41"/>
    <cellStyle name="Normál 3" xfId="42"/>
    <cellStyle name="Normál 4" xfId="43"/>
    <cellStyle name="Normál 4 2" xfId="44"/>
    <cellStyle name="Normál 5" xfId="45"/>
    <cellStyle name="Normál 5 2" xfId="46"/>
    <cellStyle name="Normál 5 3" xfId="47"/>
    <cellStyle name="Normal_KARSZJ3" xfId="48"/>
    <cellStyle name="Normál_KVRENMUNKA" xfId="2"/>
    <cellStyle name="Normál_TÁJÉKOZTATÓ _TÁBLÁK" xfId="49"/>
    <cellStyle name="Normál_VAGYONK" xfId="102"/>
    <cellStyle name="Normál_VAGYONKIM" xfId="101"/>
    <cellStyle name="Note" xfId="92"/>
    <cellStyle name="Output" xfId="93"/>
    <cellStyle name="Összesen 2" xfId="50"/>
    <cellStyle name="Rossz 2" xfId="51"/>
    <cellStyle name="Semleges 2" xfId="52"/>
    <cellStyle name="Számítás 2" xfId="53"/>
    <cellStyle name="Százalék" xfId="98" builtinId="5"/>
    <cellStyle name="Százalék 2" xfId="54"/>
    <cellStyle name="Százalék 2 3" xfId="103"/>
    <cellStyle name="Title" xfId="94"/>
    <cellStyle name="Total" xfId="95"/>
    <cellStyle name="Warning Text" xfId="96"/>
  </cellStyles>
  <dxfs count="1">
    <dxf>
      <font>
        <condense val="0"/>
        <extend val="0"/>
        <color indexed="1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6</xdr:col>
      <xdr:colOff>9525</xdr:colOff>
      <xdr:row>24</xdr:row>
      <xdr:rowOff>0</xdr:rowOff>
    </xdr:to>
    <xdr:sp macro="" textlink="">
      <xdr:nvSpPr>
        <xdr:cNvPr id="57349" name="Line 2"/>
        <xdr:cNvSpPr>
          <a:spLocks noChangeShapeType="1"/>
        </xdr:cNvSpPr>
      </xdr:nvSpPr>
      <xdr:spPr bwMode="auto">
        <a:xfrm flipV="1">
          <a:off x="1257300" y="4943475"/>
          <a:ext cx="47434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1600200</xdr:colOff>
      <xdr:row>3</xdr:row>
      <xdr:rowOff>0</xdr:rowOff>
    </xdr:from>
    <xdr:to>
      <xdr:col>10</xdr:col>
      <xdr:colOff>12700</xdr:colOff>
      <xdr:row>3</xdr:row>
      <xdr:rowOff>190500</xdr:rowOff>
    </xdr:to>
    <xdr:sp macro="" textlink="">
      <xdr:nvSpPr>
        <xdr:cNvPr id="2" name="Text Box 1"/>
        <xdr:cNvSpPr txBox="1">
          <a:spLocks noChangeArrowheads="1"/>
        </xdr:cNvSpPr>
      </xdr:nvSpPr>
      <xdr:spPr bwMode="auto">
        <a:xfrm>
          <a:off x="11605260" y="647700"/>
          <a:ext cx="12700" cy="190500"/>
        </a:xfrm>
        <a:prstGeom prst="rect">
          <a:avLst/>
        </a:prstGeom>
        <a:noFill/>
        <a:ln w="9525">
          <a:noFill/>
          <a:miter lim="800000"/>
          <a:headEnd/>
          <a:tailEnd/>
        </a:ln>
      </xdr:spPr>
    </xdr:sp>
    <xdr:clientData/>
  </xdr:twoCellAnchor>
  <xdr:twoCellAnchor editAs="oneCell">
    <xdr:from>
      <xdr:col>9</xdr:col>
      <xdr:colOff>1600200</xdr:colOff>
      <xdr:row>3</xdr:row>
      <xdr:rowOff>0</xdr:rowOff>
    </xdr:from>
    <xdr:to>
      <xdr:col>10</xdr:col>
      <xdr:colOff>6350</xdr:colOff>
      <xdr:row>3</xdr:row>
      <xdr:rowOff>190500</xdr:rowOff>
    </xdr:to>
    <xdr:sp macro="" textlink="">
      <xdr:nvSpPr>
        <xdr:cNvPr id="3" name="Text Box 1"/>
        <xdr:cNvSpPr txBox="1">
          <a:spLocks noChangeArrowheads="1"/>
        </xdr:cNvSpPr>
      </xdr:nvSpPr>
      <xdr:spPr bwMode="auto">
        <a:xfrm>
          <a:off x="11605260" y="647700"/>
          <a:ext cx="6350" cy="1905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246;z&#246;s/Users/cora/AppData/Local/Microsoft/Messenger/irodavezeto@rkt.hu/Sharing%20Folders/csermenyih@freemail.hu/Normat&#237;va/2008/Szent%20L&#225;szl&#243;%20V&#246;lgye%20T&#246;bbc&#233;l&#250;%20Kist&#233;rs&#233;gi%20T&#225;rsul&#225;s,700107,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umok/T&#246;bbc&#233;l&#250;Kist&#233;rs&#233;giT&#225;rsul&#225;s/Normat&#237;va_2006/BMelfogadott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3\P&#233;nz&#252;gy\Dokumentumok\T&#246;bbc&#233;l&#250;Kist&#233;rs&#233;giT&#225;rsul&#225;s\Normat&#237;va_2006\BMelfogadott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kumentumok\T&#246;bbc&#233;l&#250;Kist&#233;rs&#233;giT&#225;rsul&#225;s\Normat&#237;va_2006\BMelfogadott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kumentumok/T&#246;bbc&#233;l&#250;Kist&#233;rs&#233;giT&#225;rsul&#225;s/Normat&#237;va_2007/normat&#237;vafelm&#233;r&#233;s200611h&#243;/4002_kit&#246;lt&#246;tt1204(V&#201;GLEG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0.3\P&#233;nz&#252;gy\Dokumentumok\T&#246;bbc&#233;l&#250;Kist&#233;rs&#233;giT&#225;rsul&#225;s\Normat&#237;va_2007\normat&#237;vafelm&#233;r&#233;s200611h&#243;\4002_kit&#246;lt&#246;tt1204(V&#201;GLEG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vasar\k&#246;z&#246;s\Users\cora\AppData\Local\Microsoft\Messenger\irodavezeto@rkt.hu\Sharing%20Folders\csermenyih@freemail.hu\Normat&#237;va\2008\Szent%20L&#225;szl&#243;%20V&#246;lgye%20T&#246;bbc&#233;l&#250;%20Kist&#233;rs&#233;gi%20T&#225;rsul&#225;s,700107,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FELHAS~1\AppData\Local\Temp\Z&#225;rsz&#225;mad&#225;shoz%20jav&#237;t&#225;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2007-2008)"/>
      <sheetName val="2.2.1. (TKT fennt.2008-2009)"/>
      <sheetName val="2.2.2.-2.3. feladatok"/>
      <sheetName val="szakszolgálati adatok"/>
      <sheetName val="2.4. feladat-szoc. étkeztetés"/>
      <sheetName val="2.4. feladat"/>
      <sheetName val="2.5.-2.8. feladatok"/>
      <sheetName val="info"/>
    </sheetNames>
    <sheetDataSet>
      <sheetData sheetId="0" refreshError="1">
        <row r="34">
          <cell r="BT34" t="e">
            <v>#N/A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e">
            <v>#N/A</v>
          </cell>
        </row>
        <row r="44">
          <cell r="BT44" t="e">
            <v>#N/A</v>
          </cell>
        </row>
        <row r="45">
          <cell r="BT45" t="e">
            <v>#N/A</v>
          </cell>
        </row>
        <row r="46">
          <cell r="BT46" t="e">
            <v>#N/A</v>
          </cell>
        </row>
        <row r="47">
          <cell r="BT47" t="e">
            <v>#N/A</v>
          </cell>
        </row>
        <row r="48">
          <cell r="BT48" t="str">
            <v>Ács</v>
          </cell>
        </row>
        <row r="49">
          <cell r="BT49" t="e">
            <v>#N/A</v>
          </cell>
        </row>
        <row r="50">
          <cell r="BT50" t="str">
            <v>Acsád</v>
          </cell>
        </row>
        <row r="51">
          <cell r="BT51" t="e">
            <v>#N/A</v>
          </cell>
        </row>
        <row r="52">
          <cell r="BT52" t="str">
            <v>Ácsteszér</v>
          </cell>
        </row>
        <row r="53">
          <cell r="BT53" t="str">
            <v>Adács</v>
          </cell>
        </row>
        <row r="54">
          <cell r="BT54" t="e">
            <v>#N/A</v>
          </cell>
        </row>
        <row r="55">
          <cell r="BT55" t="e">
            <v>#N/A</v>
          </cell>
        </row>
        <row r="56">
          <cell r="BT56" t="str">
            <v>Adony</v>
          </cell>
        </row>
        <row r="57">
          <cell r="BT57" t="e">
            <v>#N/A</v>
          </cell>
        </row>
        <row r="58">
          <cell r="BT58" t="str">
            <v>Adorjás</v>
          </cell>
        </row>
        <row r="59">
          <cell r="BT59" t="str">
            <v>Ág</v>
          </cell>
        </row>
        <row r="60">
          <cell r="BT60" t="e">
            <v>#N/A</v>
          </cell>
        </row>
        <row r="61">
          <cell r="BT61" t="e">
            <v>#N/A</v>
          </cell>
        </row>
        <row r="62">
          <cell r="BT62" t="e">
            <v>#N/A</v>
          </cell>
        </row>
        <row r="63">
          <cell r="BT63" t="e">
            <v>#N/A</v>
          </cell>
        </row>
        <row r="64">
          <cell r="BT64" t="e">
            <v>#N/A</v>
          </cell>
        </row>
        <row r="65">
          <cell r="BT65" t="str">
            <v>Ajka</v>
          </cell>
        </row>
        <row r="66">
          <cell r="BT66" t="e">
            <v>#N/A</v>
          </cell>
        </row>
        <row r="67">
          <cell r="BT67" t="e">
            <v>#N/A</v>
          </cell>
        </row>
        <row r="68">
          <cell r="BT68" t="e">
            <v>#N/A</v>
          </cell>
        </row>
        <row r="69">
          <cell r="BT69" t="e">
            <v>#N/A</v>
          </cell>
        </row>
        <row r="70">
          <cell r="BT70" t="str">
            <v>Alattyán</v>
          </cell>
        </row>
        <row r="71">
          <cell r="BT71" t="str">
            <v>Albertirsa</v>
          </cell>
        </row>
        <row r="72">
          <cell r="BT72" t="e">
            <v>#N/A</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e">
            <v>#N/A</v>
          </cell>
        </row>
        <row r="81">
          <cell r="BT81" t="e">
            <v>#N/A</v>
          </cell>
        </row>
        <row r="82">
          <cell r="BT82" t="e">
            <v>#N/A</v>
          </cell>
        </row>
        <row r="83">
          <cell r="BT83" t="e">
            <v>#N/A</v>
          </cell>
        </row>
        <row r="84">
          <cell r="BT84" t="e">
            <v>#N/A</v>
          </cell>
        </row>
        <row r="85">
          <cell r="BT85" t="e">
            <v>#N/A</v>
          </cell>
        </row>
        <row r="86">
          <cell r="BT86" t="e">
            <v>#N/A</v>
          </cell>
        </row>
        <row r="87">
          <cell r="BT87" t="str">
            <v>Alsónána</v>
          </cell>
        </row>
        <row r="88">
          <cell r="BT88" t="str">
            <v>Alsónémedi</v>
          </cell>
        </row>
        <row r="89">
          <cell r="BT89" t="e">
            <v>#N/A</v>
          </cell>
        </row>
        <row r="90">
          <cell r="BT90" t="str">
            <v>Alsónyék</v>
          </cell>
        </row>
        <row r="91">
          <cell r="BT91" t="e">
            <v>#N/A</v>
          </cell>
        </row>
        <row r="92">
          <cell r="BT92" t="str">
            <v>Szücs Attila Gábor</v>
          </cell>
        </row>
        <row r="93">
          <cell r="BT93" t="str">
            <v>Alsópetény</v>
          </cell>
        </row>
        <row r="94">
          <cell r="BT94" t="str">
            <v>Szent István u. 8.</v>
          </cell>
        </row>
        <row r="95">
          <cell r="BT95" t="e">
            <v>#N/A</v>
          </cell>
        </row>
        <row r="96">
          <cell r="BT96" t="str">
            <v>500_1000</v>
          </cell>
        </row>
        <row r="97">
          <cell r="BT97" t="e">
            <v>#N/A</v>
          </cell>
        </row>
        <row r="98">
          <cell r="BT98" t="str">
            <v>Alsószentmárton</v>
          </cell>
        </row>
        <row r="99">
          <cell r="BT99" t="str">
            <v>Alsószölnök</v>
          </cell>
        </row>
        <row r="100">
          <cell r="BT100" t="e">
            <v>#N/A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e">
            <v>#N/A</v>
          </cell>
        </row>
        <row r="108">
          <cell r="BT108" t="e">
            <v>#N/A</v>
          </cell>
        </row>
        <row r="109">
          <cell r="BT109" t="str">
            <v>Andornaktálya</v>
          </cell>
        </row>
        <row r="110">
          <cell r="BT110" t="str">
            <v>Andrásfa</v>
          </cell>
        </row>
        <row r="111">
          <cell r="BT111" t="str">
            <v>Annavölgy</v>
          </cell>
        </row>
        <row r="112">
          <cell r="BT112" t="e">
            <v>#N/A</v>
          </cell>
        </row>
        <row r="113">
          <cell r="BT113" t="e">
            <v>#N/A</v>
          </cell>
        </row>
        <row r="114">
          <cell r="BT114" t="str">
            <v>Apaj</v>
          </cell>
        </row>
        <row r="115">
          <cell r="BT115" t="str">
            <v>Aparhant</v>
          </cell>
        </row>
        <row r="116">
          <cell r="BT116" t="e">
            <v>#N/A</v>
          </cell>
        </row>
        <row r="117">
          <cell r="BT117" t="str">
            <v>Apátistvánfalva</v>
          </cell>
        </row>
        <row r="118">
          <cell r="BT118" t="e">
            <v>#N/A</v>
          </cell>
        </row>
        <row r="119">
          <cell r="BT119" t="str">
            <v>Apc</v>
          </cell>
        </row>
        <row r="120">
          <cell r="BT120" t="e">
            <v>#N/A</v>
          </cell>
        </row>
        <row r="121">
          <cell r="BT121" t="e">
            <v>#N/A</v>
          </cell>
        </row>
        <row r="122">
          <cell r="BT122" t="e">
            <v>#N/A</v>
          </cell>
        </row>
        <row r="123">
          <cell r="BT123" t="e">
            <v>#N/A</v>
          </cell>
        </row>
        <row r="124">
          <cell r="BT124" t="str">
            <v>Arka</v>
          </cell>
        </row>
        <row r="125">
          <cell r="BT125" t="str">
            <v>Arló</v>
          </cell>
        </row>
        <row r="126">
          <cell r="BT126" t="str">
            <v>Arnót</v>
          </cell>
        </row>
        <row r="127">
          <cell r="BT127" t="e">
            <v>#N/A</v>
          </cell>
        </row>
        <row r="128">
          <cell r="BT128" t="e">
            <v>#N/A</v>
          </cell>
        </row>
        <row r="129">
          <cell r="BT129" t="e">
            <v>#N/A</v>
          </cell>
        </row>
        <row r="130">
          <cell r="BT130" t="e">
            <v>#N/A</v>
          </cell>
        </row>
        <row r="131">
          <cell r="BT131" t="e">
            <v>#N/A</v>
          </cell>
        </row>
        <row r="132">
          <cell r="BT132" t="e">
            <v>#N/A</v>
          </cell>
        </row>
        <row r="133">
          <cell r="BT133" t="str">
            <v>Aszaló</v>
          </cell>
        </row>
        <row r="134">
          <cell r="BT134" t="str">
            <v>Ászár</v>
          </cell>
        </row>
        <row r="135">
          <cell r="BT135" t="str">
            <v>Aszód</v>
          </cell>
        </row>
        <row r="136">
          <cell r="BT136" t="e">
            <v>#N/A</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e">
            <v>#N/A</v>
          </cell>
        </row>
        <row r="145">
          <cell r="BT145" t="str">
            <v>Bábonymegyer</v>
          </cell>
        </row>
        <row r="146">
          <cell r="BT146" t="str">
            <v>Babosdöbréte</v>
          </cell>
        </row>
        <row r="147">
          <cell r="BT147" t="e">
            <v>#N/A</v>
          </cell>
        </row>
        <row r="148">
          <cell r="BT148" t="str">
            <v>Bácsalmás</v>
          </cell>
        </row>
        <row r="149">
          <cell r="BT149" t="e">
            <v>#N/A</v>
          </cell>
        </row>
        <row r="150">
          <cell r="BT150" t="e">
            <v>#N/A</v>
          </cell>
        </row>
        <row r="151">
          <cell r="BT151" t="str">
            <v>Bácsszentgyörgy</v>
          </cell>
        </row>
        <row r="152">
          <cell r="BT152" t="str">
            <v>Bácsszőlős</v>
          </cell>
        </row>
        <row r="153">
          <cell r="BT153" t="e">
            <v>#N/A</v>
          </cell>
        </row>
        <row r="154">
          <cell r="BT154" t="e">
            <v>#N/A</v>
          </cell>
        </row>
        <row r="155">
          <cell r="BT155" t="e">
            <v>#N/A</v>
          </cell>
        </row>
        <row r="156">
          <cell r="BT156" t="str">
            <v>Bagamér</v>
          </cell>
        </row>
        <row r="157">
          <cell r="BT157" t="str">
            <v>Baglad</v>
          </cell>
        </row>
        <row r="158">
          <cell r="BT158" t="e">
            <v>#N/A</v>
          </cell>
        </row>
        <row r="159">
          <cell r="BT159" t="e">
            <v>#N/A</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e">
            <v>#N/A</v>
          </cell>
        </row>
        <row r="170">
          <cell r="BT170" t="str">
            <v>Bakonybánk</v>
          </cell>
        </row>
        <row r="171">
          <cell r="BT171" t="str">
            <v>Bakonybél</v>
          </cell>
        </row>
        <row r="172">
          <cell r="BT172" t="e">
            <v>#N/A</v>
          </cell>
        </row>
        <row r="173">
          <cell r="BT173" t="e">
            <v>#N/A</v>
          </cell>
        </row>
        <row r="174">
          <cell r="BT174" t="e">
            <v>#N/A</v>
          </cell>
        </row>
        <row r="175">
          <cell r="BT175" t="e">
            <v>#N/A</v>
          </cell>
        </row>
        <row r="176">
          <cell r="BT176" t="e">
            <v>#N/A</v>
          </cell>
        </row>
        <row r="177">
          <cell r="BT177" t="e">
            <v>#N/A</v>
          </cell>
        </row>
        <row r="178">
          <cell r="BT178" t="str">
            <v>Bakonyoszlop</v>
          </cell>
        </row>
        <row r="179">
          <cell r="BT179" t="str">
            <v>Bakonypéterd</v>
          </cell>
        </row>
        <row r="180">
          <cell r="BT180" t="e">
            <v>#N/A</v>
          </cell>
        </row>
        <row r="181">
          <cell r="BT181" t="e">
            <v>#N/A</v>
          </cell>
        </row>
        <row r="182">
          <cell r="BT182" t="str">
            <v>Bakonysárkány</v>
          </cell>
        </row>
        <row r="183">
          <cell r="BT183" t="e">
            <v>#N/A</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e">
            <v>#N/A</v>
          </cell>
        </row>
        <row r="192">
          <cell r="BT192" t="e">
            <v>#N/A</v>
          </cell>
        </row>
        <row r="193">
          <cell r="BT193" t="str">
            <v>Baktüttös</v>
          </cell>
        </row>
        <row r="194">
          <cell r="BT194" t="e">
            <v>#N/A</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e">
            <v>#N/A</v>
          </cell>
        </row>
        <row r="202">
          <cell r="BT202" t="str">
            <v>Balatoncsicsó</v>
          </cell>
        </row>
        <row r="203">
          <cell r="BT203" t="str">
            <v>Balatonederics</v>
          </cell>
        </row>
        <row r="204">
          <cell r="BT204" t="e">
            <v>#N/A</v>
          </cell>
        </row>
        <row r="205">
          <cell r="BT205" t="e">
            <v>#N/A</v>
          </cell>
        </row>
        <row r="206">
          <cell r="BT206" t="str">
            <v>Balatonfőkajár</v>
          </cell>
        </row>
        <row r="207">
          <cell r="BT207" t="e">
            <v>#N/A</v>
          </cell>
        </row>
        <row r="208">
          <cell r="BT208" t="str">
            <v>Balatonfüred</v>
          </cell>
        </row>
        <row r="209">
          <cell r="BT209" t="e">
            <v>#N/A</v>
          </cell>
        </row>
        <row r="210">
          <cell r="BT210" t="e">
            <v>#N/A</v>
          </cell>
        </row>
        <row r="211">
          <cell r="BT211" t="e">
            <v>#N/A</v>
          </cell>
        </row>
        <row r="212">
          <cell r="BT212" t="e">
            <v>#N/A</v>
          </cell>
        </row>
        <row r="213">
          <cell r="BT213" t="str">
            <v>Balatonkeresztúr</v>
          </cell>
        </row>
        <row r="214">
          <cell r="BT214" t="e">
            <v>#N/A</v>
          </cell>
        </row>
        <row r="215">
          <cell r="BT215" t="e">
            <v>#N/A</v>
          </cell>
        </row>
        <row r="216">
          <cell r="BT216" t="e">
            <v>#N/A</v>
          </cell>
        </row>
        <row r="217">
          <cell r="BT217" t="e">
            <v>#N/A</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e">
            <v>#N/A</v>
          </cell>
        </row>
        <row r="229">
          <cell r="BT229" t="e">
            <v>#N/A</v>
          </cell>
        </row>
        <row r="230">
          <cell r="BT230" t="e">
            <v>#N/A</v>
          </cell>
        </row>
        <row r="231">
          <cell r="BT231" t="str">
            <v>Balmazújváros</v>
          </cell>
        </row>
        <row r="232">
          <cell r="BT232" t="str">
            <v>Balogunyom</v>
          </cell>
        </row>
        <row r="233">
          <cell r="BT233" t="str">
            <v>Balotaszállás</v>
          </cell>
        </row>
        <row r="234">
          <cell r="BT234" t="e">
            <v>#N/A</v>
          </cell>
        </row>
        <row r="235">
          <cell r="BT235" t="str">
            <v>Bálványos</v>
          </cell>
        </row>
        <row r="236">
          <cell r="BT236" t="str">
            <v>Bana</v>
          </cell>
        </row>
        <row r="237">
          <cell r="BT237" t="str">
            <v>Bánd</v>
          </cell>
        </row>
        <row r="238">
          <cell r="BT238" t="e">
            <v>#N/A</v>
          </cell>
        </row>
        <row r="239">
          <cell r="BT239" t="str">
            <v>Bánhorváti</v>
          </cell>
        </row>
        <row r="240">
          <cell r="BT240" t="str">
            <v>Bánk</v>
          </cell>
        </row>
        <row r="241">
          <cell r="BT241" t="str">
            <v>Bánokszentgyörgy</v>
          </cell>
        </row>
        <row r="242">
          <cell r="BT242" t="str">
            <v>Bánréve</v>
          </cell>
        </row>
        <row r="243">
          <cell r="BT243" t="e">
            <v>#N/A</v>
          </cell>
        </row>
        <row r="244">
          <cell r="BT244" t="e">
            <v>#N/A</v>
          </cell>
        </row>
        <row r="245">
          <cell r="BT245" t="e">
            <v>#N/A</v>
          </cell>
        </row>
        <row r="246">
          <cell r="BT246" t="e">
            <v>#N/A</v>
          </cell>
        </row>
        <row r="247">
          <cell r="BT247" t="str">
            <v>Báránd</v>
          </cell>
        </row>
        <row r="248">
          <cell r="BT248" t="e">
            <v>#N/A</v>
          </cell>
        </row>
        <row r="249">
          <cell r="BT249" t="str">
            <v>Baranyajenő</v>
          </cell>
        </row>
        <row r="250">
          <cell r="BT250" t="str">
            <v>Baranyaszentgyörgy</v>
          </cell>
        </row>
        <row r="251">
          <cell r="BT251" t="e">
            <v>#N/A</v>
          </cell>
        </row>
        <row r="252">
          <cell r="BT252" t="str">
            <v>Barcs</v>
          </cell>
        </row>
        <row r="253">
          <cell r="BT253" t="str">
            <v>Bárdudvarnok</v>
          </cell>
        </row>
        <row r="254">
          <cell r="BT254" t="e">
            <v>#N/A</v>
          </cell>
        </row>
        <row r="255">
          <cell r="BT255" t="str">
            <v>Bárna</v>
          </cell>
        </row>
        <row r="256">
          <cell r="BT256" t="str">
            <v>Barnag</v>
          </cell>
        </row>
        <row r="257">
          <cell r="BT257" t="e">
            <v>#N/A</v>
          </cell>
        </row>
        <row r="258">
          <cell r="BT258" t="str">
            <v>Basal</v>
          </cell>
        </row>
        <row r="259">
          <cell r="BT259" t="e">
            <v>#N/A</v>
          </cell>
        </row>
        <row r="260">
          <cell r="BT260" t="str">
            <v>Báta</v>
          </cell>
        </row>
        <row r="261">
          <cell r="BT261" t="e">
            <v>#N/A</v>
          </cell>
        </row>
        <row r="262">
          <cell r="BT262" t="e">
            <v>#N/A</v>
          </cell>
        </row>
        <row r="263">
          <cell r="BT263" t="e">
            <v>#N/A</v>
          </cell>
        </row>
        <row r="264">
          <cell r="BT264" t="str">
            <v>Bátmonostor</v>
          </cell>
        </row>
        <row r="265">
          <cell r="BT265" t="str">
            <v>Bátonyterenye</v>
          </cell>
        </row>
        <row r="266">
          <cell r="BT266" t="str">
            <v>Bátor</v>
          </cell>
        </row>
        <row r="267">
          <cell r="BT267" t="e">
            <v>#N/A</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e">
            <v>#N/A</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e">
            <v>#N/A</v>
          </cell>
        </row>
        <row r="286">
          <cell r="BT286" t="str">
            <v>Békésszentandrás</v>
          </cell>
        </row>
        <row r="287">
          <cell r="BT287" t="str">
            <v>Bekölce</v>
          </cell>
        </row>
        <row r="288">
          <cell r="BT288" t="str">
            <v>Bélapátfalva</v>
          </cell>
        </row>
        <row r="289">
          <cell r="BT289" t="e">
            <v>#N/A</v>
          </cell>
        </row>
        <row r="290">
          <cell r="BT290" t="e">
            <v>#N/A</v>
          </cell>
        </row>
        <row r="291">
          <cell r="BT291" t="e">
            <v>#N/A</v>
          </cell>
        </row>
        <row r="292">
          <cell r="BT292" t="e">
            <v>#N/A</v>
          </cell>
        </row>
        <row r="293">
          <cell r="BT293" t="str">
            <v>Belezna</v>
          </cell>
        </row>
        <row r="294">
          <cell r="BT294" t="str">
            <v>Bélmegyer</v>
          </cell>
        </row>
        <row r="295">
          <cell r="BT295" t="e">
            <v>#N/A</v>
          </cell>
        </row>
        <row r="296">
          <cell r="BT296" t="str">
            <v>Belsősárd</v>
          </cell>
        </row>
        <row r="297">
          <cell r="BT297" t="e">
            <v>#N/A</v>
          </cell>
        </row>
        <row r="298">
          <cell r="BT298" t="e">
            <v>#N/A</v>
          </cell>
        </row>
        <row r="299">
          <cell r="BT299" t="e">
            <v>#N/A</v>
          </cell>
        </row>
        <row r="300">
          <cell r="BT300" t="e">
            <v>#N/A</v>
          </cell>
        </row>
        <row r="301">
          <cell r="BT301" t="str">
            <v>Bérbaltavár</v>
          </cell>
        </row>
        <row r="302">
          <cell r="BT302" t="str">
            <v>Bercel</v>
          </cell>
        </row>
        <row r="303">
          <cell r="BT303" t="e">
            <v>#N/A</v>
          </cell>
        </row>
        <row r="304">
          <cell r="BT304" t="e">
            <v>#N/A</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e">
            <v>#N/A</v>
          </cell>
        </row>
        <row r="313">
          <cell r="BT313" t="str">
            <v>Berkesd</v>
          </cell>
        </row>
        <row r="314">
          <cell r="BT314" t="e">
            <v>#N/A</v>
          </cell>
        </row>
        <row r="315">
          <cell r="BT315" t="e">
            <v>#N/A</v>
          </cell>
        </row>
        <row r="316">
          <cell r="BT316" t="str">
            <v>Berzék</v>
          </cell>
        </row>
        <row r="317">
          <cell r="BT317" t="e">
            <v>#N/A</v>
          </cell>
        </row>
        <row r="318">
          <cell r="BT318" t="str">
            <v>Besence</v>
          </cell>
        </row>
        <row r="319">
          <cell r="BT319" t="e">
            <v>#N/A</v>
          </cell>
        </row>
        <row r="320">
          <cell r="BT320" t="str">
            <v>Besenyőtelek</v>
          </cell>
        </row>
        <row r="321">
          <cell r="BT321" t="str">
            <v>Besenyszög</v>
          </cell>
        </row>
        <row r="322">
          <cell r="BT322" t="e">
            <v>#N/A</v>
          </cell>
        </row>
        <row r="323">
          <cell r="BT323" t="e">
            <v>#N/A</v>
          </cell>
        </row>
        <row r="324">
          <cell r="BT324" t="e">
            <v>#N/A</v>
          </cell>
        </row>
        <row r="325">
          <cell r="BT325" t="str">
            <v>Bezenye</v>
          </cell>
        </row>
        <row r="326">
          <cell r="BT326" t="str">
            <v>Bezeréd</v>
          </cell>
        </row>
        <row r="327">
          <cell r="BT327" t="str">
            <v>Bezi</v>
          </cell>
        </row>
        <row r="328">
          <cell r="BT328" t="e">
            <v>#N/A</v>
          </cell>
        </row>
        <row r="329">
          <cell r="BT329" t="str">
            <v>Bicsérd</v>
          </cell>
        </row>
        <row r="330">
          <cell r="BT330" t="e">
            <v>#N/A</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e">
            <v>#N/A</v>
          </cell>
        </row>
        <row r="337">
          <cell r="BT337" t="str">
            <v>Bikal</v>
          </cell>
        </row>
        <row r="338">
          <cell r="BT338" t="e">
            <v>#N/A</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e">
            <v>#N/A</v>
          </cell>
        </row>
        <row r="349">
          <cell r="BT349" t="e">
            <v>#N/A</v>
          </cell>
        </row>
        <row r="350">
          <cell r="BT350" t="str">
            <v>Bodolyabér</v>
          </cell>
        </row>
        <row r="351">
          <cell r="BT351" t="str">
            <v>Bodonhely</v>
          </cell>
        </row>
        <row r="352">
          <cell r="BT352" t="str">
            <v>Bodony</v>
          </cell>
        </row>
        <row r="353">
          <cell r="BT353" t="str">
            <v>Bodorfa</v>
          </cell>
        </row>
        <row r="354">
          <cell r="BT354" t="e">
            <v>#N/A</v>
          </cell>
        </row>
        <row r="355">
          <cell r="BT355" t="str">
            <v>Bodroghalom</v>
          </cell>
        </row>
        <row r="356">
          <cell r="BT356" t="str">
            <v>Bodrogkeresztúr</v>
          </cell>
        </row>
        <row r="357">
          <cell r="BT357" t="str">
            <v>Bodrogkisfalud</v>
          </cell>
        </row>
        <row r="358">
          <cell r="BT358" t="str">
            <v>Bodrogolaszi</v>
          </cell>
        </row>
        <row r="359">
          <cell r="BT359" t="e">
            <v>#N/A</v>
          </cell>
        </row>
        <row r="360">
          <cell r="BT360" t="str">
            <v>步渠灡扺湥⁩汥慳E⠀戲 湉浺滩楹琠狡畳⁳泡慴⁬汥潴瑴朠敹浲步步渠灡扺湥⁩汥慳ó؉䄀 ㄀　 　　　 昀儀渁氀 渀愀最礀漀戀戀 氀愀欀漀猀猀最猀稀洀切 渀欀漀爀洀渀礀稀愀琀 氀琀愀氀 渀氀氀愀渀 昀攀渀渀琀愀爀琀漀琀琀 瘀漀搀欀戀愀渀 愀稀 渀氀氀愀渀 攀氀椀渀搀琀漀琀琀 ㄀⸀ 渀攀瘀攀氀猀椀 瘀 渀攀洀 瘀攀最礀攀猀 挀猀漀瀀漀爀琀樀愀椀戀愀 樀爀 最礀攀爀洀攀欀攀欀 猀稀洀愀 ⠀愀 ㄀　 　　　 昀儀渁氀 渀愀最礀漀戀戀 氀愀欀漀猀猀最猀稀洀</v>
          </cell>
        </row>
        <row r="361">
          <cell r="BT361" t="e">
            <v>#N/A</v>
          </cell>
        </row>
        <row r="362">
          <cell r="BT362" t="str">
            <v>Bogács</v>
          </cell>
        </row>
        <row r="363">
          <cell r="BT363" t="e">
            <v>#N/A</v>
          </cell>
        </row>
        <row r="364">
          <cell r="BT364" t="str">
            <v>Bogádmindszent</v>
          </cell>
        </row>
        <row r="365">
          <cell r="BT365" t="str">
            <v>Bogdása</v>
          </cell>
        </row>
        <row r="366">
          <cell r="BT366" t="e">
            <v>#N/A</v>
          </cell>
        </row>
        <row r="367">
          <cell r="BT367" t="str">
            <v>Bogyoszló</v>
          </cell>
        </row>
        <row r="368">
          <cell r="BT368" t="str">
            <v>Dr. Ferencz Márton</v>
          </cell>
        </row>
        <row r="369">
          <cell r="BT369" t="str">
            <v>Bókaháza</v>
          </cell>
        </row>
        <row r="370">
          <cell r="BT370" t="e">
            <v>#N/A</v>
          </cell>
        </row>
        <row r="371">
          <cell r="BT371" t="str">
            <v>Bokor</v>
          </cell>
        </row>
        <row r="372">
          <cell r="BT372" t="str">
            <v>Boldog</v>
          </cell>
        </row>
        <row r="373">
          <cell r="BT373" t="e">
            <v>#N/A</v>
          </cell>
        </row>
        <row r="374">
          <cell r="BT374" t="str">
            <v>Boldogkőújfalu</v>
          </cell>
        </row>
        <row r="375">
          <cell r="BT375" t="str">
            <v>Boldogkőváralja</v>
          </cell>
        </row>
        <row r="376">
          <cell r="BT376" t="e">
            <v>#N/A</v>
          </cell>
        </row>
        <row r="377">
          <cell r="BT377" t="e">
            <v>#N/A</v>
          </cell>
        </row>
        <row r="378">
          <cell r="BT378" t="str">
            <v>Bolhó</v>
          </cell>
        </row>
        <row r="379">
          <cell r="BT379" t="str">
            <v>Bóly</v>
          </cell>
        </row>
        <row r="380">
          <cell r="BT380" t="str">
            <v>Boncodfölde</v>
          </cell>
        </row>
        <row r="381">
          <cell r="BT381" t="str">
            <v>Bonnya</v>
          </cell>
        </row>
        <row r="382">
          <cell r="BT382" t="str">
            <v>Bonyhád</v>
          </cell>
        </row>
        <row r="383">
          <cell r="BT383" t="e">
            <v>#N/A</v>
          </cell>
        </row>
        <row r="384">
          <cell r="BT384" t="str">
            <v>Bordány</v>
          </cell>
        </row>
        <row r="385">
          <cell r="BT385" t="str">
            <v>Borgáta</v>
          </cell>
        </row>
        <row r="386">
          <cell r="BT386" t="e">
            <v>#N/A</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e">
            <v>#N/A</v>
          </cell>
        </row>
        <row r="399">
          <cell r="BT399" t="e">
            <v>#N/A</v>
          </cell>
        </row>
        <row r="400">
          <cell r="BT400" t="e">
            <v>#N/A</v>
          </cell>
        </row>
        <row r="401">
          <cell r="BT401" t="str">
            <v>Bozsok</v>
          </cell>
        </row>
        <row r="402">
          <cell r="BT402" t="str">
            <v>Bozzai</v>
          </cell>
        </row>
        <row r="403">
          <cell r="BT403" t="e">
            <v>#N/A</v>
          </cell>
        </row>
        <row r="404">
          <cell r="BT404" t="e">
            <v>#N/A</v>
          </cell>
        </row>
        <row r="405">
          <cell r="BT405" t="e">
            <v>#N/A</v>
          </cell>
        </row>
        <row r="406">
          <cell r="BT406" t="str">
            <v>Böde</v>
          </cell>
        </row>
        <row r="407">
          <cell r="BT407" t="str">
            <v>Bödeháza</v>
          </cell>
        </row>
        <row r="408">
          <cell r="BT408" t="str">
            <v>Bögöt</v>
          </cell>
        </row>
        <row r="409">
          <cell r="BT409" t="str">
            <v>Bögöte</v>
          </cell>
        </row>
        <row r="410">
          <cell r="BT410" t="str">
            <v>Böhönye</v>
          </cell>
        </row>
        <row r="411">
          <cell r="BT411" t="e">
            <v>#N/A</v>
          </cell>
        </row>
        <row r="412">
          <cell r="BT412" t="e">
            <v>#N/A</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e">
            <v>#N/A</v>
          </cell>
        </row>
        <row r="420">
          <cell r="BT420" t="str">
            <v>Búcsúszentlászló</v>
          </cell>
        </row>
        <row r="421">
          <cell r="BT421" t="str">
            <v>Bucsuta</v>
          </cell>
        </row>
        <row r="422">
          <cell r="BT422" t="e">
            <v>#N/A</v>
          </cell>
        </row>
        <row r="423">
          <cell r="BT423" t="str">
            <v>Budakalász</v>
          </cell>
        </row>
        <row r="424">
          <cell r="BT424" t="str">
            <v>Budakeszi</v>
          </cell>
        </row>
        <row r="425">
          <cell r="BT425" t="e">
            <v>#N/A</v>
          </cell>
        </row>
        <row r="426">
          <cell r="BT426" t="str">
            <v>Bugac</v>
          </cell>
        </row>
        <row r="427">
          <cell r="BT427" t="str">
            <v>Bugacpusztaháza</v>
          </cell>
        </row>
        <row r="428">
          <cell r="BT428" t="str">
            <v>Bugyi</v>
          </cell>
        </row>
        <row r="429">
          <cell r="BT429" t="e">
            <v>#N/A</v>
          </cell>
        </row>
        <row r="430">
          <cell r="BT430" t="str">
            <v>Buják</v>
          </cell>
        </row>
        <row r="431">
          <cell r="BT431" t="str">
            <v>Buzsák</v>
          </cell>
        </row>
        <row r="432">
          <cell r="BT432" t="e">
            <v>#N/A</v>
          </cell>
        </row>
        <row r="433">
          <cell r="BT433" t="e">
            <v>#N/A</v>
          </cell>
        </row>
        <row r="434">
          <cell r="BT434" t="e">
            <v>#N/A</v>
          </cell>
        </row>
        <row r="435">
          <cell r="BT435" t="e">
            <v>#N/A</v>
          </cell>
        </row>
        <row r="436">
          <cell r="BT436" t="str">
            <v>Bükkösd</v>
          </cell>
        </row>
        <row r="437">
          <cell r="BT437" t="str">
            <v>Bükkszék</v>
          </cell>
        </row>
        <row r="438">
          <cell r="BT438" t="str">
            <v>Bükkszenterzsébet</v>
          </cell>
        </row>
        <row r="439">
          <cell r="BT439" t="e">
            <v>#N/A</v>
          </cell>
        </row>
        <row r="440">
          <cell r="BT440" t="str">
            <v>Bükkszentmárton</v>
          </cell>
        </row>
        <row r="441">
          <cell r="BT441" t="e">
            <v>#N/A</v>
          </cell>
        </row>
        <row r="442">
          <cell r="BT442" t="str">
            <v>Bürüs</v>
          </cell>
        </row>
        <row r="443">
          <cell r="BT443" t="str">
            <v>Büssü</v>
          </cell>
        </row>
        <row r="444">
          <cell r="BT444" t="e">
            <v>#N/A</v>
          </cell>
        </row>
        <row r="445">
          <cell r="BT445" t="e">
            <v>#N/A</v>
          </cell>
        </row>
        <row r="446">
          <cell r="BT446" t="str">
            <v>Cakóháza</v>
          </cell>
        </row>
        <row r="447">
          <cell r="BT447" t="e">
            <v>#N/A</v>
          </cell>
        </row>
        <row r="448">
          <cell r="BT448" t="e">
            <v>#N/A</v>
          </cell>
        </row>
        <row r="449">
          <cell r="BT449" t="e">
            <v>#N/A</v>
          </cell>
        </row>
        <row r="450">
          <cell r="BT450" t="str">
            <v>Dr. Jakab Róbert</v>
          </cell>
        </row>
        <row r="451">
          <cell r="BT451" t="str">
            <v>Celldömölk</v>
          </cell>
        </row>
        <row r="452">
          <cell r="BT452" t="str">
            <v>Cered</v>
          </cell>
        </row>
        <row r="453">
          <cell r="BT453" t="e">
            <v>#N/A</v>
          </cell>
        </row>
        <row r="454">
          <cell r="BT454" t="str">
            <v>Cibakháza</v>
          </cell>
        </row>
        <row r="455">
          <cell r="BT455" t="str">
            <v>Cigánd</v>
          </cell>
        </row>
        <row r="456">
          <cell r="BT456" t="e">
            <v>#N/A</v>
          </cell>
        </row>
        <row r="457">
          <cell r="BT457" t="str">
            <v>Cirák</v>
          </cell>
        </row>
        <row r="458">
          <cell r="BT458" t="str">
            <v>Csabacsűd</v>
          </cell>
        </row>
        <row r="459">
          <cell r="BT459" t="str">
            <v>Csabaszabadi</v>
          </cell>
        </row>
        <row r="460">
          <cell r="BT460" t="e">
            <v>#N/A</v>
          </cell>
        </row>
        <row r="461">
          <cell r="BT461" t="str">
            <v>Csabrendek</v>
          </cell>
        </row>
        <row r="462">
          <cell r="BT462" t="str">
            <v>Csáfordjánosfa</v>
          </cell>
        </row>
        <row r="463">
          <cell r="BT463" t="e">
            <v>#N/A</v>
          </cell>
        </row>
        <row r="464">
          <cell r="BT464" t="str">
            <v>Csajág</v>
          </cell>
        </row>
        <row r="465">
          <cell r="BT465" t="str">
            <v>Csákány</v>
          </cell>
        </row>
        <row r="466">
          <cell r="BT466" t="e">
            <v>#N/A</v>
          </cell>
        </row>
        <row r="467">
          <cell r="BT467" t="e">
            <v>#N/A</v>
          </cell>
        </row>
        <row r="468">
          <cell r="BT468" t="str">
            <v>Csákvár</v>
          </cell>
        </row>
        <row r="469">
          <cell r="BT469" t="str">
            <v>Csanádalberti</v>
          </cell>
        </row>
        <row r="470">
          <cell r="BT470" t="str">
            <v>Csanádapáca</v>
          </cell>
        </row>
        <row r="471">
          <cell r="BT471" t="str">
            <v>Csanádpalota</v>
          </cell>
        </row>
        <row r="472">
          <cell r="BT472" t="e">
            <v>#N/A</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e">
            <v>#N/A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e">
            <v>#N/A</v>
          </cell>
        </row>
        <row r="488">
          <cell r="BT488" t="str">
            <v>Csávoly</v>
          </cell>
        </row>
        <row r="489">
          <cell r="BT489" t="e">
            <v>#N/A</v>
          </cell>
        </row>
        <row r="490">
          <cell r="BT490" t="str">
            <v>Csécse</v>
          </cell>
        </row>
        <row r="491">
          <cell r="BT491" t="str">
            <v>Csegöld</v>
          </cell>
        </row>
        <row r="492">
          <cell r="BT492" t="str">
            <v>Csehbánya</v>
          </cell>
        </row>
        <row r="493">
          <cell r="BT493" t="e">
            <v>#N/A</v>
          </cell>
        </row>
        <row r="494">
          <cell r="BT494" t="e">
            <v>#N/A</v>
          </cell>
        </row>
        <row r="495">
          <cell r="BT495" t="str">
            <v>Csém</v>
          </cell>
        </row>
        <row r="496">
          <cell r="BT496" t="str">
            <v>Kossuth  L. u. 28.</v>
          </cell>
        </row>
        <row r="497">
          <cell r="BT497" t="e">
            <v>#N/A</v>
          </cell>
        </row>
        <row r="498">
          <cell r="BT498" t="str">
            <v>Csengele</v>
          </cell>
        </row>
        <row r="499">
          <cell r="BT499" t="e">
            <v>#N/A</v>
          </cell>
        </row>
        <row r="500">
          <cell r="BT500" t="str">
            <v>Csengersima</v>
          </cell>
        </row>
        <row r="501">
          <cell r="BT501" t="str">
            <v>Csengerújfalu</v>
          </cell>
        </row>
        <row r="502">
          <cell r="BT502" t="str">
            <v>Csengőd</v>
          </cell>
        </row>
        <row r="503">
          <cell r="BT503" t="e">
            <v>#N/A</v>
          </cell>
        </row>
        <row r="504">
          <cell r="BT504" t="e">
            <v>#N/A</v>
          </cell>
        </row>
        <row r="505">
          <cell r="BT505" t="str">
            <v>Csép</v>
          </cell>
        </row>
        <row r="506">
          <cell r="BT506" t="str">
            <v>Csépa</v>
          </cell>
        </row>
        <row r="507">
          <cell r="BT507" t="str">
            <v>Csepreg</v>
          </cell>
        </row>
        <row r="508">
          <cell r="BT508" t="e">
            <v>#N/A</v>
          </cell>
        </row>
        <row r="509">
          <cell r="BT509" t="e">
            <v>#N/A</v>
          </cell>
        </row>
        <row r="510">
          <cell r="BT510" t="e">
            <v>#N/A</v>
          </cell>
        </row>
        <row r="511">
          <cell r="BT511" t="e">
            <v>#N/A</v>
          </cell>
        </row>
        <row r="512">
          <cell r="BT512" t="e">
            <v>#N/A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e">
            <v>#N/A</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Bonyhádvarasd</v>
          </cell>
        </row>
        <row r="527">
          <cell r="BT527" t="e">
            <v>#N/A</v>
          </cell>
        </row>
        <row r="528">
          <cell r="BT528" t="e">
            <v>#N/A</v>
          </cell>
        </row>
        <row r="529">
          <cell r="BT529" t="e">
            <v>#N/A</v>
          </cell>
        </row>
        <row r="530">
          <cell r="BT530" t="e">
            <v>#N/A</v>
          </cell>
        </row>
        <row r="531">
          <cell r="BT531" t="e">
            <v>#N/A</v>
          </cell>
        </row>
        <row r="532">
          <cell r="BT532" t="e">
            <v>#N/A</v>
          </cell>
        </row>
        <row r="533">
          <cell r="BT533" t="str">
            <v>Csitár</v>
          </cell>
        </row>
        <row r="534">
          <cell r="BT534" t="e">
            <v>#N/A</v>
          </cell>
        </row>
        <row r="535">
          <cell r="BT535" t="e">
            <v>#N/A</v>
          </cell>
        </row>
        <row r="536">
          <cell r="BT536" t="e">
            <v>#N/A</v>
          </cell>
        </row>
        <row r="537">
          <cell r="BT537" t="str">
            <v>Csókakő</v>
          </cell>
        </row>
        <row r="538">
          <cell r="BT538" t="str">
            <v>Csokonyavisonta</v>
          </cell>
        </row>
        <row r="539">
          <cell r="BT539" t="str">
            <v>Csokvaomány</v>
          </cell>
        </row>
        <row r="540">
          <cell r="BT540" t="str">
            <v>Csolnok</v>
          </cell>
        </row>
        <row r="541">
          <cell r="BT541" t="e">
            <v>#N/A</v>
          </cell>
        </row>
        <row r="542">
          <cell r="BT542" t="str">
            <v>Csoma</v>
          </cell>
        </row>
        <row r="543">
          <cell r="BT543" t="e">
            <v>#N/A</v>
          </cell>
        </row>
        <row r="544">
          <cell r="BT544" t="e">
            <v>#N/A</v>
          </cell>
        </row>
        <row r="545">
          <cell r="BT545" t="str">
            <v>Csongrád</v>
          </cell>
        </row>
        <row r="546">
          <cell r="BT546" t="str">
            <v>Csonkahegyhát</v>
          </cell>
        </row>
        <row r="547">
          <cell r="BT547" t="str">
            <v>Csonkamindszent</v>
          </cell>
        </row>
        <row r="548">
          <cell r="BT548" t="str">
            <v>Csopak</v>
          </cell>
        </row>
        <row r="549">
          <cell r="BT549" t="str">
            <v>Orbán Zsolt</v>
          </cell>
        </row>
        <row r="550">
          <cell r="BT550" t="e">
            <v>#N/A</v>
          </cell>
        </row>
        <row r="551">
          <cell r="BT551" t="str">
            <v>Csorvás</v>
          </cell>
        </row>
        <row r="552">
          <cell r="BT552" t="str">
            <v>Csót</v>
          </cell>
        </row>
        <row r="553">
          <cell r="BT553" t="str">
            <v>Csöde</v>
          </cell>
        </row>
        <row r="554">
          <cell r="BT554" t="str">
            <v>Csögle</v>
          </cell>
        </row>
        <row r="555">
          <cell r="BT555" t="str">
            <v>Csökmő</v>
          </cell>
        </row>
        <row r="556">
          <cell r="BT556" t="e">
            <v>#N/A</v>
          </cell>
        </row>
        <row r="557">
          <cell r="BT557" t="e">
            <v>#N/A</v>
          </cell>
        </row>
        <row r="558">
          <cell r="BT558" t="str">
            <v>Csömödér</v>
          </cell>
        </row>
        <row r="559">
          <cell r="BT559" t="str">
            <v>Csömör</v>
          </cell>
        </row>
        <row r="560">
          <cell r="BT560" t="e">
            <v>#N/A</v>
          </cell>
        </row>
        <row r="561">
          <cell r="BT561" t="str">
            <v>Csörnyeföld</v>
          </cell>
        </row>
        <row r="562">
          <cell r="BT562" t="e">
            <v>#N/A</v>
          </cell>
        </row>
        <row r="563">
          <cell r="BT563" t="e">
            <v>#N/A</v>
          </cell>
        </row>
        <row r="564">
          <cell r="BT564" t="str">
            <v>Vaszari Dezső</v>
          </cell>
        </row>
        <row r="565">
          <cell r="BT565" t="str">
            <v>Csővár</v>
          </cell>
        </row>
        <row r="566">
          <cell r="BT566" t="str">
            <v>Csurgó</v>
          </cell>
        </row>
        <row r="567">
          <cell r="BT567" t="e">
            <v>#N/A</v>
          </cell>
        </row>
        <row r="568">
          <cell r="BT568" t="str">
            <v>Zalaszentlőrinc</v>
          </cell>
        </row>
        <row r="569">
          <cell r="BT569" t="e">
            <v>#N/A</v>
          </cell>
        </row>
        <row r="570">
          <cell r="BT570" t="str">
            <v>Dabronc</v>
          </cell>
        </row>
        <row r="571">
          <cell r="BT571" t="str">
            <v>Dabrony</v>
          </cell>
        </row>
        <row r="572">
          <cell r="BT572" t="str">
            <v>Dad</v>
          </cell>
        </row>
        <row r="573">
          <cell r="BT573" t="str">
            <v>Dág</v>
          </cell>
        </row>
        <row r="574">
          <cell r="BT574" t="str">
            <v>Dáka</v>
          </cell>
        </row>
        <row r="575">
          <cell r="BT575" t="e">
            <v>#N/A</v>
          </cell>
        </row>
        <row r="576">
          <cell r="BT576" t="str">
            <v>Damak</v>
          </cell>
        </row>
        <row r="577">
          <cell r="BT577" t="str">
            <v>Dámóc</v>
          </cell>
        </row>
        <row r="578">
          <cell r="BT578" t="str">
            <v>Dánszentmiklós</v>
          </cell>
        </row>
        <row r="579">
          <cell r="BT579" t="str">
            <v>Dány</v>
          </cell>
        </row>
        <row r="580">
          <cell r="BT580" t="e">
            <v>#N/A</v>
          </cell>
        </row>
        <row r="581">
          <cell r="BT581" t="e">
            <v>#N/A</v>
          </cell>
        </row>
        <row r="582">
          <cell r="BT582" t="str">
            <v>Darnó</v>
          </cell>
        </row>
        <row r="583">
          <cell r="BT583" t="e">
            <v>#N/A</v>
          </cell>
        </row>
        <row r="584">
          <cell r="BT584" t="e">
            <v>#N/A</v>
          </cell>
        </row>
        <row r="585">
          <cell r="BT585" t="str">
            <v>Darvas</v>
          </cell>
        </row>
        <row r="586">
          <cell r="BT586" t="e">
            <v>#N/A</v>
          </cell>
        </row>
        <row r="587">
          <cell r="BT587" t="str">
            <v>Debercsény</v>
          </cell>
        </row>
        <row r="588">
          <cell r="BT588" t="str">
            <v>Debrecen</v>
          </cell>
        </row>
        <row r="589">
          <cell r="BT589" t="str">
            <v>Debréte</v>
          </cell>
        </row>
        <row r="590">
          <cell r="BT590" t="e">
            <v>#N/A</v>
          </cell>
        </row>
        <row r="591">
          <cell r="BT591" t="str">
            <v>Dédestapolcsány</v>
          </cell>
        </row>
        <row r="592">
          <cell r="BT592" t="str">
            <v>Rákóczi u. 57.</v>
          </cell>
        </row>
        <row r="593">
          <cell r="BT593" t="str">
            <v>Dejtár</v>
          </cell>
        </row>
        <row r="594">
          <cell r="BT594" t="str">
            <v>Délegyháza</v>
          </cell>
        </row>
        <row r="595">
          <cell r="BT595" t="str">
            <v>Demecser</v>
          </cell>
        </row>
        <row r="596">
          <cell r="BT596" t="str">
            <v>Demjén</v>
          </cell>
        </row>
        <row r="597">
          <cell r="BT597" t="str">
            <v>Zalaújlak</v>
          </cell>
        </row>
        <row r="598">
          <cell r="BT598" t="e">
            <v>#N/A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e">
            <v>#N/A</v>
          </cell>
        </row>
        <row r="611">
          <cell r="BT611" t="str">
            <v>Diósviszló</v>
          </cell>
        </row>
        <row r="612">
          <cell r="BT612" t="str">
            <v>Doba</v>
          </cell>
        </row>
        <row r="613">
          <cell r="BT613" t="str">
            <v>Doboz</v>
          </cell>
        </row>
        <row r="614">
          <cell r="BT614" t="e">
            <v>#N/A</v>
          </cell>
        </row>
        <row r="615">
          <cell r="BT615" t="e">
            <v>#N/A</v>
          </cell>
        </row>
        <row r="616">
          <cell r="BT616" t="e">
            <v>#N/A</v>
          </cell>
        </row>
        <row r="617">
          <cell r="BT617" t="str">
            <v>Domaháza</v>
          </cell>
        </row>
        <row r="618">
          <cell r="BT618" t="e">
            <v>#N/A</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e">
            <v>#N/A</v>
          </cell>
        </row>
        <row r="629">
          <cell r="BT629" t="e">
            <v>#N/A</v>
          </cell>
        </row>
        <row r="630">
          <cell r="BT630" t="str">
            <v>Döbröce</v>
          </cell>
        </row>
        <row r="631">
          <cell r="BT631" t="str">
            <v>Döbrököz</v>
          </cell>
        </row>
        <row r="632">
          <cell r="BT632" t="str">
            <v>Döbrönte</v>
          </cell>
        </row>
        <row r="633">
          <cell r="BT633" t="e">
            <v>#N/A</v>
          </cell>
        </row>
        <row r="634">
          <cell r="BT634" t="e">
            <v>#N/A</v>
          </cell>
        </row>
        <row r="635">
          <cell r="BT635" t="str">
            <v>Dömsöd</v>
          </cell>
        </row>
        <row r="636">
          <cell r="BT636" t="e">
            <v>#N/A</v>
          </cell>
        </row>
        <row r="637">
          <cell r="BT637" t="str">
            <v>Dörgicse</v>
          </cell>
        </row>
        <row r="638">
          <cell r="BT638" t="e">
            <v>#N/A</v>
          </cell>
        </row>
        <row r="639">
          <cell r="BT639" t="str">
            <v>Dötk</v>
          </cell>
        </row>
        <row r="640">
          <cell r="BT640" t="str">
            <v>Dövény</v>
          </cell>
        </row>
        <row r="641">
          <cell r="BT641" t="e">
            <v>#N/A</v>
          </cell>
        </row>
        <row r="642">
          <cell r="BT642" t="str">
            <v>Drávacsehi</v>
          </cell>
        </row>
        <row r="643">
          <cell r="BT643" t="str">
            <v>Drávacsepely</v>
          </cell>
        </row>
        <row r="644">
          <cell r="BT644" t="str">
            <v>Drávafok</v>
          </cell>
        </row>
        <row r="645">
          <cell r="BT645" t="e">
            <v>#N/A</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e">
            <v>#N/A</v>
          </cell>
        </row>
        <row r="654">
          <cell r="BT654" t="str">
            <v>Drégelypalánk</v>
          </cell>
        </row>
        <row r="655">
          <cell r="BT655" t="e">
            <v>#N/A</v>
          </cell>
        </row>
        <row r="656">
          <cell r="BT656" t="str">
            <v>Dudar</v>
          </cell>
        </row>
        <row r="657">
          <cell r="BT657" t="e">
            <v>#N/A</v>
          </cell>
        </row>
        <row r="658">
          <cell r="BT658" t="e">
            <v>#N/A</v>
          </cell>
        </row>
        <row r="659">
          <cell r="BT659" t="str">
            <v>Dunabogdány</v>
          </cell>
        </row>
        <row r="660">
          <cell r="BT660" t="e">
            <v>#N/A</v>
          </cell>
        </row>
        <row r="661">
          <cell r="BT661" t="e">
            <v>#N/A</v>
          </cell>
        </row>
        <row r="662">
          <cell r="BT662" t="str">
            <v>Dunaföldvár</v>
          </cell>
        </row>
        <row r="663">
          <cell r="BT663" t="str">
            <v>Dunaharaszti</v>
          </cell>
        </row>
        <row r="664">
          <cell r="BT664" t="e">
            <v>#N/A</v>
          </cell>
        </row>
        <row r="665">
          <cell r="BT665" t="e">
            <v>#N/A</v>
          </cell>
        </row>
        <row r="666">
          <cell r="BT666" t="e">
            <v>#N/A</v>
          </cell>
        </row>
        <row r="667">
          <cell r="BT667" t="str">
            <v>Dunaremete</v>
          </cell>
        </row>
        <row r="668">
          <cell r="BT668" t="str">
            <v>Dunaszeg</v>
          </cell>
        </row>
        <row r="669">
          <cell r="BT669" t="e">
            <v>#N/A</v>
          </cell>
        </row>
        <row r="670">
          <cell r="BT670" t="e">
            <v>#N/A</v>
          </cell>
        </row>
        <row r="671">
          <cell r="BT671" t="str">
            <v>Dunaszentgyörgy</v>
          </cell>
        </row>
        <row r="672">
          <cell r="BT672" t="e">
            <v>#N/A</v>
          </cell>
        </row>
        <row r="673">
          <cell r="BT673" t="str">
            <v>Dunaszentpál</v>
          </cell>
        </row>
        <row r="674">
          <cell r="BT674" t="str">
            <v>Dunasziget</v>
          </cell>
        </row>
        <row r="675">
          <cell r="BT675" t="e">
            <v>#N/A</v>
          </cell>
        </row>
        <row r="676">
          <cell r="BT676" t="str">
            <v>Dunaújváros</v>
          </cell>
        </row>
        <row r="677">
          <cell r="BT677" t="str">
            <v>潨⁬瑬穯珡瘠湡਩_x0000_汁敭楤_x0011_䐀⹲䜠杲⁹慂獺_x0007_䘁儀 甀 㔀㠀Ѐ_x0000_灁橡	一癯毡倠泡_x000F_䠁攀最攀搀焀猁 䰀愀樀漀猀渀ࠀĀFő tér 2_x000F_䐀竳慳䜠⹹甠‮⸳_x000B_䄀獬瓳汥步獥_x000C_䈀摯⁲楔潢୲_x0000_敫甠‮㘳ਮ_x0000_汁慶穳_x000D_䬀獩⁳穳_x001F_䬀獩⁳穳䜠潲正⁩敖潲楮慫	䘁儀 切琀 㘀㌀⸀਀_x0000_汁獺汯慣_x000F_娀楳潲⁳摮牯_x0012_䬀獯畳桴䰠‮⹵ㄠ㠲Ю_x0000_牁慫_x000E_嘀牡湡楡䰠珡決ჳ_x0000_畈祮摡⁩瑵慣㈠⸹_x0004_䄀汲ෳ_x0000_獚杩慲⁹狁൤_x0000_獚杩慲⁩狁ཤ_x0000_摁⁹⹅瑵慣ㄠ㈶Ԯ_x0000_牁൴_x0000_潋敬歮⃳潢ၲĀPetőfi utca 120._x0006_䄀穳污ೳ_x0000_狁慶</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e">
            <v>#N/A</v>
          </cell>
        </row>
        <row r="688">
          <cell r="BT688" t="e">
            <v>#N/A</v>
          </cell>
        </row>
        <row r="689">
          <cell r="BT689" t="e">
            <v>#N/A</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e">
            <v>#N/A</v>
          </cell>
        </row>
        <row r="697">
          <cell r="BT697" t="str">
            <v>Egerbocs</v>
          </cell>
        </row>
        <row r="698">
          <cell r="BT698" t="str">
            <v>Egercsehi</v>
          </cell>
        </row>
        <row r="699">
          <cell r="BT699" t="e">
            <v>#N/A</v>
          </cell>
        </row>
        <row r="700">
          <cell r="BT700" t="e">
            <v>#N/A</v>
          </cell>
        </row>
        <row r="701">
          <cell r="BT701" t="e">
            <v>#N/A</v>
          </cell>
        </row>
        <row r="702">
          <cell r="BT702" t="str">
            <v>Egerszólát</v>
          </cell>
        </row>
        <row r="703">
          <cell r="BT703" t="str">
            <v>Égerszög</v>
          </cell>
        </row>
        <row r="704">
          <cell r="BT704" t="e">
            <v>#N/A</v>
          </cell>
        </row>
        <row r="705">
          <cell r="BT705" t="e">
            <v>#N/A</v>
          </cell>
        </row>
        <row r="706">
          <cell r="BT706" t="str">
            <v>Egyed</v>
          </cell>
        </row>
        <row r="707">
          <cell r="BT707" t="str">
            <v>Egyek</v>
          </cell>
        </row>
        <row r="708">
          <cell r="BT708" t="str">
            <v>Egyházasdengeleg</v>
          </cell>
        </row>
        <row r="709">
          <cell r="BT709" t="str">
            <v>Egyházasfalu</v>
          </cell>
        </row>
        <row r="710">
          <cell r="BT710" t="str">
            <v>Zsálek Ferenc Csaba</v>
          </cell>
        </row>
        <row r="711">
          <cell r="BT711" t="e">
            <v>#N/A</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e">
            <v>#N/A</v>
          </cell>
        </row>
        <row r="721">
          <cell r="BT721" t="str">
            <v>Encs</v>
          </cell>
        </row>
        <row r="722">
          <cell r="BT722" t="e">
            <v>#N/A</v>
          </cell>
        </row>
        <row r="723">
          <cell r="BT723" t="str">
            <v>Lovászi, Kútfej u. 112.</v>
          </cell>
        </row>
        <row r="724">
          <cell r="BT724" t="e">
            <v>#N/A</v>
          </cell>
        </row>
        <row r="725">
          <cell r="BT725" t="str">
            <v>Enese</v>
          </cell>
        </row>
        <row r="726">
          <cell r="BT726" t="str">
            <v>Enying</v>
          </cell>
        </row>
        <row r="727">
          <cell r="BT727" t="e">
            <v>#N/A</v>
          </cell>
        </row>
        <row r="728">
          <cell r="BT728" t="e">
            <v>#N/A</v>
          </cell>
        </row>
        <row r="729">
          <cell r="BT729" t="str">
            <v>Eplény</v>
          </cell>
        </row>
        <row r="730">
          <cell r="BT730" t="e">
            <v>#N/A</v>
          </cell>
        </row>
        <row r="731">
          <cell r="BT731" t="e">
            <v>#N/A</v>
          </cell>
        </row>
        <row r="732">
          <cell r="BT732" t="e">
            <v>#N/A</v>
          </cell>
        </row>
        <row r="733">
          <cell r="BT733" t="e">
            <v>#N/A</v>
          </cell>
        </row>
        <row r="734">
          <cell r="BT734" t="e">
            <v>#N/A</v>
          </cell>
        </row>
        <row r="735">
          <cell r="BT735" t="e">
            <v>#N/A</v>
          </cell>
        </row>
        <row r="736">
          <cell r="BT736" t="str">
            <v>Erdőkövesd</v>
          </cell>
        </row>
        <row r="737">
          <cell r="BT737" t="str">
            <v>Erdőkürt</v>
          </cell>
        </row>
        <row r="738">
          <cell r="BT738" t="e">
            <v>#N/A</v>
          </cell>
        </row>
        <row r="739">
          <cell r="BT739" t="str">
            <v>Erdősmecske</v>
          </cell>
        </row>
        <row r="740">
          <cell r="BT740" t="str">
            <v>Kiss u. 2.</v>
          </cell>
        </row>
        <row r="741">
          <cell r="BT741" t="str">
            <v>Erdőtelek</v>
          </cell>
        </row>
        <row r="742">
          <cell r="BT742" t="str">
            <v>Erk</v>
          </cell>
        </row>
        <row r="743">
          <cell r="BT743" t="str">
            <v>Érpatak</v>
          </cell>
        </row>
        <row r="744">
          <cell r="BT744" t="str">
            <v>Érsekcsanád</v>
          </cell>
        </row>
        <row r="745">
          <cell r="BT745" t="str">
            <v>Érsekhalma</v>
          </cell>
        </row>
        <row r="746">
          <cell r="BT746" t="str">
            <v>Kanizsai u. 6.</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Blatt Antal</v>
          </cell>
        </row>
        <row r="755">
          <cell r="BT755" t="str">
            <v>Etyek</v>
          </cell>
        </row>
        <row r="756">
          <cell r="BT756" t="str">
            <v>Fábiánháza</v>
          </cell>
        </row>
        <row r="757">
          <cell r="BT757" t="e">
            <v>#N/A</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e">
            <v>#N/A</v>
          </cell>
        </row>
        <row r="767">
          <cell r="BT767" t="e">
            <v>#N/A</v>
          </cell>
        </row>
        <row r="768">
          <cell r="BT768" t="str">
            <v>Fedémes</v>
          </cell>
        </row>
        <row r="769">
          <cell r="BT769" t="str">
            <v>Fegyvernek</v>
          </cell>
        </row>
        <row r="770">
          <cell r="BT770" t="e">
            <v>#N/A</v>
          </cell>
        </row>
        <row r="771">
          <cell r="BT771" t="str">
            <v>Fehértó</v>
          </cell>
        </row>
        <row r="772">
          <cell r="BT772" t="str">
            <v>Fehérvárcsurgó</v>
          </cell>
        </row>
        <row r="773">
          <cell r="BT773" t="e">
            <v>#N/A</v>
          </cell>
        </row>
        <row r="774">
          <cell r="BT774" t="str">
            <v>Feketeerdő</v>
          </cell>
        </row>
        <row r="775">
          <cell r="BT775" t="str">
            <v>Felcsút</v>
          </cell>
        </row>
        <row r="776">
          <cell r="BT776" t="str">
            <v>Feldebrő</v>
          </cell>
        </row>
        <row r="777">
          <cell r="BT777" t="e">
            <v>#N/A</v>
          </cell>
        </row>
        <row r="778">
          <cell r="BT778" t="str">
            <v>Felpéc</v>
          </cell>
        </row>
        <row r="779">
          <cell r="BT779" t="e">
            <v>#N/A</v>
          </cell>
        </row>
        <row r="780">
          <cell r="BT780" t="str">
            <v>Felsőcsatár</v>
          </cell>
        </row>
        <row r="781">
          <cell r="BT781" t="e">
            <v>#N/A</v>
          </cell>
        </row>
        <row r="782">
          <cell r="BT782" t="str">
            <v>Felsőegerszeg</v>
          </cell>
        </row>
        <row r="783">
          <cell r="BT783" t="e">
            <v>#N/A</v>
          </cell>
        </row>
        <row r="784">
          <cell r="BT784" t="str">
            <v>Felsőjánosfa</v>
          </cell>
        </row>
        <row r="785">
          <cell r="BT785" t="e">
            <v>#N/A</v>
          </cell>
        </row>
        <row r="786">
          <cell r="BT786" t="e">
            <v>#N/A</v>
          </cell>
        </row>
        <row r="787">
          <cell r="BT787" t="e">
            <v>#N/A</v>
          </cell>
        </row>
        <row r="788">
          <cell r="BT788" t="e">
            <v>#N/A</v>
          </cell>
        </row>
        <row r="789">
          <cell r="BT789" t="str">
            <v>Felsőnána</v>
          </cell>
        </row>
        <row r="790">
          <cell r="BT790" t="e">
            <v>#N/A</v>
          </cell>
        </row>
        <row r="791">
          <cell r="BT791" t="str">
            <v>Felsőnyék</v>
          </cell>
        </row>
        <row r="792">
          <cell r="BT792" t="str">
            <v>Felsőörs</v>
          </cell>
        </row>
        <row r="793">
          <cell r="BT793" t="str">
            <v>Felsőpáhok</v>
          </cell>
        </row>
        <row r="794">
          <cell r="BT794" t="e">
            <v>#N/A</v>
          </cell>
        </row>
        <row r="795">
          <cell r="BT795" t="str">
            <v>Kossuth L. u. 112.</v>
          </cell>
        </row>
        <row r="796">
          <cell r="BT796" t="str">
            <v>Felsőrajk</v>
          </cell>
        </row>
        <row r="797">
          <cell r="BT797" t="str">
            <v>Felsőregmec</v>
          </cell>
        </row>
        <row r="798">
          <cell r="BT798" t="str">
            <v>Felsőszenterzsébet</v>
          </cell>
        </row>
        <row r="799">
          <cell r="BT799" t="e">
            <v>#N/A</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e">
            <v>#N/A</v>
          </cell>
        </row>
        <row r="806">
          <cell r="BT806" t="e">
            <v>#N/A</v>
          </cell>
        </row>
        <row r="807">
          <cell r="BT807" t="str">
            <v>Fényeslitke</v>
          </cell>
        </row>
        <row r="808">
          <cell r="BT808" t="str">
            <v>Fenyőfő</v>
          </cell>
        </row>
        <row r="809">
          <cell r="BT809" t="e">
            <v>#N/A</v>
          </cell>
        </row>
        <row r="810">
          <cell r="BT810" t="str">
            <v>Fertőboz</v>
          </cell>
        </row>
        <row r="811">
          <cell r="BT811" t="str">
            <v>Fertőd</v>
          </cell>
        </row>
        <row r="812">
          <cell r="BT812" t="str">
            <v>Fertőendréd</v>
          </cell>
        </row>
        <row r="813">
          <cell r="BT813" t="e">
            <v>#N/A</v>
          </cell>
        </row>
        <row r="814">
          <cell r="BT814" t="str">
            <v>Fertőrákos</v>
          </cell>
        </row>
        <row r="815">
          <cell r="BT815" t="str">
            <v>Fertőszentmiklós</v>
          </cell>
        </row>
        <row r="816">
          <cell r="BT816" t="str">
            <v>Fertőszéplak</v>
          </cell>
        </row>
        <row r="817">
          <cell r="BT817" t="e">
            <v>#N/A</v>
          </cell>
        </row>
        <row r="818">
          <cell r="BT818" t="e">
            <v>#N/A</v>
          </cell>
        </row>
        <row r="819">
          <cell r="BT819" t="str">
            <v>Fityeház</v>
          </cell>
        </row>
        <row r="820">
          <cell r="BT820" t="str">
            <v>Foktő</v>
          </cell>
        </row>
        <row r="821">
          <cell r="BT821" t="str">
            <v>Folyás</v>
          </cell>
        </row>
        <row r="822">
          <cell r="BT822" t="e">
            <v>#N/A</v>
          </cell>
        </row>
        <row r="823">
          <cell r="BT823" t="e">
            <v>#N/A</v>
          </cell>
        </row>
        <row r="824">
          <cell r="BT824" t="str">
            <v>Fonyód</v>
          </cell>
        </row>
        <row r="825">
          <cell r="BT825" t="str">
            <v>Forráskút</v>
          </cell>
        </row>
        <row r="826">
          <cell r="BT826" t="e">
            <v>#N/A</v>
          </cell>
        </row>
        <row r="827">
          <cell r="BT827" t="str">
            <v>Fót</v>
          </cell>
        </row>
        <row r="828">
          <cell r="BT828" t="str">
            <v>Földeák</v>
          </cell>
        </row>
        <row r="829">
          <cell r="BT829" t="str">
            <v>Földes</v>
          </cell>
        </row>
        <row r="830">
          <cell r="BT830" t="e">
            <v>#N/A</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e">
            <v>#N/A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e">
            <v>#N/A</v>
          </cell>
        </row>
        <row r="869">
          <cell r="BT869" t="e">
            <v>#N/A</v>
          </cell>
        </row>
        <row r="870">
          <cell r="BT870" t="str">
            <v>Garabonc</v>
          </cell>
        </row>
        <row r="871">
          <cell r="BT871" t="e">
            <v>#N/A</v>
          </cell>
        </row>
        <row r="872">
          <cell r="BT872" t="str">
            <v>Garbolc</v>
          </cell>
        </row>
        <row r="873">
          <cell r="BT873" t="str">
            <v>Gárdony</v>
          </cell>
        </row>
        <row r="874">
          <cell r="BT874" t="e">
            <v>#N/A</v>
          </cell>
        </row>
        <row r="875">
          <cell r="BT875" t="str">
            <v>Gasztony</v>
          </cell>
        </row>
        <row r="876">
          <cell r="BT876" t="e">
            <v>#N/A</v>
          </cell>
        </row>
        <row r="877">
          <cell r="BT877" t="str">
            <v>Gávavencsellő</v>
          </cell>
        </row>
        <row r="878">
          <cell r="BT878" t="str">
            <v>Géberjén</v>
          </cell>
        </row>
        <row r="879">
          <cell r="BT879" t="str">
            <v>Gecse</v>
          </cell>
        </row>
        <row r="880">
          <cell r="BT880" t="e">
            <v>#N/A</v>
          </cell>
        </row>
        <row r="881">
          <cell r="BT881" t="str">
            <v>Gégény</v>
          </cell>
        </row>
        <row r="882">
          <cell r="BT882" t="e">
            <v>#N/A</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e">
            <v>#N/A</v>
          </cell>
        </row>
        <row r="891">
          <cell r="BT891" t="str">
            <v>Gerendás</v>
          </cell>
        </row>
        <row r="892">
          <cell r="BT892" t="e">
            <v>#N/A</v>
          </cell>
        </row>
        <row r="893">
          <cell r="BT893" t="e">
            <v>#N/A</v>
          </cell>
        </row>
        <row r="894">
          <cell r="BT894" t="e">
            <v>#N/A</v>
          </cell>
        </row>
        <row r="895">
          <cell r="BT895" t="str">
            <v>Gersekarát</v>
          </cell>
        </row>
        <row r="896">
          <cell r="BT896" t="str">
            <v>Geszt</v>
          </cell>
        </row>
        <row r="897">
          <cell r="BT897" t="e">
            <v>#N/A</v>
          </cell>
        </row>
        <row r="898">
          <cell r="BT898" t="str">
            <v>Geszteréd</v>
          </cell>
        </row>
        <row r="899">
          <cell r="BT899" t="str">
            <v>Gétye</v>
          </cell>
        </row>
        <row r="900">
          <cell r="BT900" t="e">
            <v>#N/A</v>
          </cell>
        </row>
        <row r="901">
          <cell r="BT901" t="str">
            <v>Gic</v>
          </cell>
        </row>
        <row r="902">
          <cell r="BT902" t="str">
            <v>Gige</v>
          </cell>
        </row>
        <row r="903">
          <cell r="BT903" t="e">
            <v>#N/A</v>
          </cell>
        </row>
        <row r="904">
          <cell r="BT904" t="e">
            <v>#N/A</v>
          </cell>
        </row>
        <row r="905">
          <cell r="BT905" t="str">
            <v>Gógánfa</v>
          </cell>
        </row>
        <row r="906">
          <cell r="BT906" t="e">
            <v>#N/A</v>
          </cell>
        </row>
        <row r="907">
          <cell r="BT907" t="str">
            <v>Gomba</v>
          </cell>
        </row>
        <row r="908">
          <cell r="BT908" t="str">
            <v>Gombosszeg</v>
          </cell>
        </row>
        <row r="909">
          <cell r="BT909" t="str">
            <v>Gór</v>
          </cell>
        </row>
        <row r="910">
          <cell r="BT910" t="str">
            <v>Gordisa</v>
          </cell>
        </row>
        <row r="911">
          <cell r="BT911" t="str">
            <v>Gosztola</v>
          </cell>
        </row>
        <row r="912">
          <cell r="BT912" t="e">
            <v>#N/A</v>
          </cell>
        </row>
        <row r="913">
          <cell r="BT913" t="e">
            <v>#N/A</v>
          </cell>
        </row>
        <row r="914">
          <cell r="BT914" t="str">
            <v>Gödre</v>
          </cell>
        </row>
        <row r="915">
          <cell r="BT915" t="str">
            <v>Gölle</v>
          </cell>
        </row>
        <row r="916">
          <cell r="BT916" t="e">
            <v>#N/A</v>
          </cell>
        </row>
        <row r="917">
          <cell r="BT917" t="e">
            <v>#N/A</v>
          </cell>
        </row>
        <row r="918">
          <cell r="BT918" t="e">
            <v>#N/A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e">
            <v>#N/A</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e">
            <v>#N/A</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e">
            <v>#N/A</v>
          </cell>
        </row>
        <row r="951">
          <cell r="BT951" t="e">
            <v>#N/A</v>
          </cell>
        </row>
        <row r="952">
          <cell r="BT952" t="str">
            <v>Győrasszonyfa</v>
          </cell>
        </row>
        <row r="953">
          <cell r="BT953" t="e">
            <v>#N/A</v>
          </cell>
        </row>
        <row r="954">
          <cell r="BT954" t="e">
            <v>#N/A</v>
          </cell>
        </row>
        <row r="955">
          <cell r="BT955" t="e">
            <v>#N/A</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e">
            <v>#N/A</v>
          </cell>
        </row>
        <row r="969">
          <cell r="BT969" t="e">
            <v>#N/A</v>
          </cell>
        </row>
        <row r="970">
          <cell r="BT970" t="str">
            <v>Gyulakeszi</v>
          </cell>
        </row>
        <row r="971">
          <cell r="BT971" t="str">
            <v>Gyúró</v>
          </cell>
        </row>
        <row r="972">
          <cell r="BT972" t="e">
            <v>#N/A</v>
          </cell>
        </row>
        <row r="973">
          <cell r="BT973" t="e">
            <v>#N/A</v>
          </cell>
        </row>
        <row r="974">
          <cell r="BT974" t="str">
            <v>Gyűrűs</v>
          </cell>
        </row>
        <row r="975">
          <cell r="BT975" t="str">
            <v>Hács</v>
          </cell>
        </row>
        <row r="976">
          <cell r="BT976" t="str">
            <v>Hagyárosbörönd</v>
          </cell>
        </row>
        <row r="977">
          <cell r="BT977" t="str">
            <v>Hahót</v>
          </cell>
        </row>
        <row r="978">
          <cell r="BT978" t="str">
            <v>Hajdúbagos</v>
          </cell>
        </row>
        <row r="979">
          <cell r="BT979" t="e">
            <v>#N/A</v>
          </cell>
        </row>
        <row r="980">
          <cell r="BT980" t="str">
            <v>Hajdúdorog</v>
          </cell>
        </row>
        <row r="981">
          <cell r="BT981" t="str">
            <v>Zalaszentmárton</v>
          </cell>
        </row>
        <row r="982">
          <cell r="BT982" t="str">
            <v>Hajdúnánás</v>
          </cell>
        </row>
        <row r="983">
          <cell r="BT983" t="str">
            <v>Hajdúsámson</v>
          </cell>
        </row>
        <row r="984">
          <cell r="BT984" t="e">
            <v>#N/A</v>
          </cell>
        </row>
        <row r="985">
          <cell r="BT985" t="str">
            <v>Hajdúszovát</v>
          </cell>
        </row>
        <row r="986">
          <cell r="BT986" t="str">
            <v>Hajmás</v>
          </cell>
        </row>
        <row r="987">
          <cell r="BT987" t="str">
            <v>Hajmáskér</v>
          </cell>
        </row>
        <row r="988">
          <cell r="BT988" t="e">
            <v>#N/A</v>
          </cell>
        </row>
        <row r="989">
          <cell r="BT989" t="str">
            <v>Halastó</v>
          </cell>
        </row>
        <row r="990">
          <cell r="BT990" t="str">
            <v>Halászi</v>
          </cell>
        </row>
        <row r="991">
          <cell r="BT991" t="e">
            <v>#N/A</v>
          </cell>
        </row>
        <row r="992">
          <cell r="BT992" t="e">
            <v>#N/A</v>
          </cell>
        </row>
        <row r="993">
          <cell r="BT993" t="e">
            <v>#N/A</v>
          </cell>
        </row>
        <row r="994">
          <cell r="BT994" t="str">
            <v>Halmajugra</v>
          </cell>
        </row>
        <row r="995">
          <cell r="BT995" t="str">
            <v>Halogy</v>
          </cell>
        </row>
        <row r="996">
          <cell r="BT996" t="e">
            <v>#N/A</v>
          </cell>
        </row>
        <row r="997">
          <cell r="BT997" t="e">
            <v>#N/A</v>
          </cell>
        </row>
        <row r="998">
          <cell r="BT998" t="str">
            <v>Hantos</v>
          </cell>
        </row>
        <row r="999">
          <cell r="BT999" t="str">
            <v>Harasztifalu</v>
          </cell>
        </row>
        <row r="1000">
          <cell r="BT1000" t="e">
            <v>#N/A</v>
          </cell>
        </row>
        <row r="1001">
          <cell r="BT1001" t="str">
            <v>Harka</v>
          </cell>
        </row>
        <row r="1002">
          <cell r="BT1002" t="e">
            <v>#N/A</v>
          </cell>
        </row>
        <row r="1003">
          <cell r="BT1003" t="str">
            <v>Harkány</v>
          </cell>
        </row>
        <row r="1004">
          <cell r="BT1004" t="str">
            <v>Háromfa</v>
          </cell>
        </row>
        <row r="1005">
          <cell r="BT1005" t="e">
            <v>#N/A</v>
          </cell>
        </row>
        <row r="1006">
          <cell r="BT1006" t="e">
            <v>#N/A</v>
          </cell>
        </row>
        <row r="1007">
          <cell r="BT1007" t="e">
            <v>#N/A</v>
          </cell>
        </row>
        <row r="1008">
          <cell r="BT1008" t="e">
            <v>#N/A</v>
          </cell>
        </row>
        <row r="1009">
          <cell r="BT1009" t="str">
            <v>Hásságy</v>
          </cell>
        </row>
        <row r="1010">
          <cell r="BT1010" t="e">
            <v>#N/A</v>
          </cell>
        </row>
        <row r="1011">
          <cell r="BT1011" t="str">
            <v>Hédervár</v>
          </cell>
        </row>
        <row r="1012">
          <cell r="BT1012" t="str">
            <v>Hedrehely</v>
          </cell>
        </row>
        <row r="1013">
          <cell r="BT1013" t="e">
            <v>#N/A</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e">
            <v>#N/A</v>
          </cell>
        </row>
        <row r="1021">
          <cell r="BT1021" t="e">
            <v>#N/A</v>
          </cell>
        </row>
        <row r="1022">
          <cell r="BT1022" t="str">
            <v>Hegykő</v>
          </cell>
        </row>
        <row r="1023">
          <cell r="BT1023" t="e">
            <v>#N/A</v>
          </cell>
        </row>
        <row r="1024">
          <cell r="BT1024" t="e">
            <v>#N/A</v>
          </cell>
        </row>
        <row r="1025">
          <cell r="BT1025" t="str">
            <v>Hegyszentmárton</v>
          </cell>
        </row>
        <row r="1026">
          <cell r="BT1026" t="e">
            <v>#N/A</v>
          </cell>
        </row>
        <row r="1027">
          <cell r="BT1027" t="e">
            <v>#N/A</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Balmazújvárosi</v>
          </cell>
        </row>
        <row r="1034">
          <cell r="BT1034" t="e">
            <v>#N/A</v>
          </cell>
        </row>
        <row r="1035">
          <cell r="BT1035" t="str">
            <v>Hencida</v>
          </cell>
        </row>
        <row r="1036">
          <cell r="BT1036" t="str">
            <v>Hencse</v>
          </cell>
        </row>
        <row r="1037">
          <cell r="BT1037" t="e">
            <v>#N/A</v>
          </cell>
        </row>
        <row r="1038">
          <cell r="BT1038" t="e">
            <v>#N/A</v>
          </cell>
        </row>
        <row r="1039">
          <cell r="BT1039" t="e">
            <v>#N/A</v>
          </cell>
        </row>
        <row r="1040">
          <cell r="BT1040" t="e">
            <v>#N/A</v>
          </cell>
        </row>
        <row r="1041">
          <cell r="BT1041" t="e">
            <v>#N/A</v>
          </cell>
        </row>
        <row r="1042">
          <cell r="BT1042" t="e">
            <v>#N/A</v>
          </cell>
        </row>
        <row r="1043">
          <cell r="BT1043" t="e">
            <v>#N/A</v>
          </cell>
        </row>
        <row r="1044">
          <cell r="BT1044" t="e">
            <v>#N/A</v>
          </cell>
        </row>
        <row r="1045">
          <cell r="BT1045" t="e">
            <v>#N/A</v>
          </cell>
        </row>
        <row r="1046">
          <cell r="BT1046" t="str">
            <v>Hernád</v>
          </cell>
        </row>
        <row r="1047">
          <cell r="BT1047" t="e">
            <v>#N/A</v>
          </cell>
        </row>
        <row r="1048">
          <cell r="BT1048" t="e">
            <v>#N/A</v>
          </cell>
        </row>
        <row r="1049">
          <cell r="BT1049" t="e">
            <v>#N/A</v>
          </cell>
        </row>
        <row r="1050">
          <cell r="BT1050" t="e">
            <v>#N/A</v>
          </cell>
        </row>
        <row r="1051">
          <cell r="BT1051" t="e">
            <v>#N/A</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e">
            <v>#N/A</v>
          </cell>
        </row>
        <row r="1060">
          <cell r="BT1060" t="str">
            <v>Hajdúhadházi Többcélú Kistérségi Társulás</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e">
            <v>#N/A</v>
          </cell>
        </row>
        <row r="1073">
          <cell r="BT1073" t="str">
            <v>Himod</v>
          </cell>
        </row>
        <row r="1074">
          <cell r="BT1074" t="e">
            <v>#N/A</v>
          </cell>
        </row>
        <row r="1075">
          <cell r="BT1075" t="e">
            <v>#N/A</v>
          </cell>
        </row>
        <row r="1076">
          <cell r="BT1076" t="str">
            <v>Hodász</v>
          </cell>
        </row>
        <row r="1077">
          <cell r="BT1077" t="e">
            <v>#N/A</v>
          </cell>
        </row>
        <row r="1078">
          <cell r="BT1078" t="e">
            <v>#N/A</v>
          </cell>
        </row>
        <row r="1079">
          <cell r="BT1079" t="str">
            <v>Hollóháza</v>
          </cell>
        </row>
        <row r="1080">
          <cell r="BT1080" t="e">
            <v>#N/A</v>
          </cell>
        </row>
        <row r="1081">
          <cell r="BT1081" t="e">
            <v>#N/A</v>
          </cell>
        </row>
        <row r="1082">
          <cell r="BT1082" t="str">
            <v>Homokkomárom</v>
          </cell>
        </row>
        <row r="1083">
          <cell r="BT1083" t="str">
            <v>Homokmégy</v>
          </cell>
        </row>
        <row r="1084">
          <cell r="BT1084" t="e">
            <v>#N/A</v>
          </cell>
        </row>
        <row r="1085">
          <cell r="BT1085" t="e">
            <v>#N/A</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e">
            <v>#N/A</v>
          </cell>
        </row>
        <row r="1098">
          <cell r="BT1098" t="str">
            <v>Hosszúvölgy</v>
          </cell>
        </row>
        <row r="1099">
          <cell r="BT1099" t="e">
            <v>#N/A</v>
          </cell>
        </row>
        <row r="1100">
          <cell r="BT1100" t="str">
            <v>Hottó</v>
          </cell>
        </row>
        <row r="1101">
          <cell r="BT1101" t="e">
            <v>#N/A</v>
          </cell>
        </row>
        <row r="1102">
          <cell r="BT1102" t="str">
            <v>Hövej</v>
          </cell>
        </row>
        <row r="1103">
          <cell r="BT1103" t="str">
            <v>Hugyag</v>
          </cell>
        </row>
        <row r="1104">
          <cell r="BT1104" t="str">
            <v>Hunya</v>
          </cell>
        </row>
        <row r="1105">
          <cell r="BT1105" t="e">
            <v>#N/A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e">
            <v>#N/A</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e">
            <v>#N/A</v>
          </cell>
        </row>
        <row r="1133">
          <cell r="BT1133" t="str">
            <v>Ipolyvece</v>
          </cell>
        </row>
        <row r="1134">
          <cell r="BT1134" t="e">
            <v>#N/A</v>
          </cell>
        </row>
        <row r="1135">
          <cell r="BT1135" t="str">
            <v>Irota</v>
          </cell>
        </row>
        <row r="1136">
          <cell r="BT1136" t="str">
            <v>Isaszeg</v>
          </cell>
        </row>
        <row r="1137">
          <cell r="BT1137" t="e">
            <v>#N/A</v>
          </cell>
        </row>
        <row r="1138">
          <cell r="BT1138" t="str">
            <v>Istenmezeje</v>
          </cell>
        </row>
        <row r="1139">
          <cell r="BT1139" t="str">
            <v>Istvándi</v>
          </cell>
        </row>
        <row r="1140">
          <cell r="BT1140" t="str">
            <v>Iszkaszentgyörgy</v>
          </cell>
        </row>
        <row r="1141">
          <cell r="BT1141" t="e">
            <v>#N/A</v>
          </cell>
        </row>
        <row r="1142">
          <cell r="BT1142" t="str">
            <v>Isztimér</v>
          </cell>
        </row>
        <row r="1143">
          <cell r="BT1143" t="str">
            <v>Ivád</v>
          </cell>
        </row>
        <row r="1144">
          <cell r="BT1144" t="str">
            <v>Iván</v>
          </cell>
        </row>
        <row r="1145">
          <cell r="BT1145" t="str">
            <v>Baráth Béla</v>
          </cell>
        </row>
        <row r="1146">
          <cell r="BT1146" t="e">
            <v>#N/A</v>
          </cell>
        </row>
        <row r="1147">
          <cell r="BT1147" t="str">
            <v>Iváncsa</v>
          </cell>
        </row>
        <row r="1148">
          <cell r="BT1148" t="str">
            <v>Ivándárda</v>
          </cell>
        </row>
        <row r="1149">
          <cell r="BT1149" t="str">
            <v>Izmény</v>
          </cell>
        </row>
        <row r="1150">
          <cell r="BT1150" t="str">
            <v>Izsák</v>
          </cell>
        </row>
        <row r="1151">
          <cell r="BT1151" t="e">
            <v>#N/A</v>
          </cell>
        </row>
        <row r="1152">
          <cell r="BT1152" t="str">
            <v>Jágónak</v>
          </cell>
        </row>
        <row r="1153">
          <cell r="BT1153" t="e">
            <v>#N/A</v>
          </cell>
        </row>
        <row r="1154">
          <cell r="BT1154" t="str">
            <v>Jakabszállás</v>
          </cell>
        </row>
        <row r="1155">
          <cell r="BT1155" t="e">
            <v>#N/A</v>
          </cell>
        </row>
        <row r="1156">
          <cell r="BT1156" t="e">
            <v>#N/A</v>
          </cell>
        </row>
        <row r="1157">
          <cell r="BT1157" t="str">
            <v>Jákó</v>
          </cell>
        </row>
        <row r="1158">
          <cell r="BT1158" t="e">
            <v>#N/A</v>
          </cell>
        </row>
        <row r="1159">
          <cell r="BT1159" t="e">
            <v>#N/A</v>
          </cell>
        </row>
        <row r="1160">
          <cell r="BT1160" t="e">
            <v>#N/A</v>
          </cell>
        </row>
        <row r="1161">
          <cell r="BT1161" t="str">
            <v>Jánosháza</v>
          </cell>
        </row>
        <row r="1162">
          <cell r="BT1162" t="e">
            <v>#N/A</v>
          </cell>
        </row>
        <row r="1163">
          <cell r="BT1163" t="e">
            <v>#N/A</v>
          </cell>
        </row>
        <row r="1164">
          <cell r="BT1164" t="e">
            <v>#N/A</v>
          </cell>
        </row>
        <row r="1165">
          <cell r="BT1165" t="e">
            <v>#N/A</v>
          </cell>
        </row>
        <row r="1166">
          <cell r="BT1166" t="e">
            <v>#N/A</v>
          </cell>
        </row>
        <row r="1167">
          <cell r="BT1167" t="str">
            <v>Jászágó</v>
          </cell>
        </row>
        <row r="1168">
          <cell r="BT1168" t="e">
            <v>#N/A</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k_x0000_a_x0000_r_x0000_a_x0000_j_x0000_e_x0000_n_x0000_Q_x0001__x0014__x0000__x0000_Dióskál, Béke tér 1._x0007__x0000__x0000_Egervár_x000C__x0000__x0001_G_x0000_y_x0000_Q_x0001_r_x0000_i_x0000_ _x0000_J_x0000_ó_x0000_z_x0000_s_x0000_e_x0000_f_x0000__x0008__x0000__x0000_Vár u. 2_x000E__x0000__x0000_Bátonyterenyei#_x0000__x0000_Pásztó Kistérség Többcélú Társulása_x0006__x0000__x0000_454052_x0011__x0000__x0000_Kölcsey F. u. 35._x0007__x0000__x0000_Pásztói_x0013__x0000__x0000_Szentgyörgyi József_x000D__x0000__x0000_Stoffán Antal_x0000__x0000_Postaköz 1_x000B__x0000__x0000_Herceghalom	_x0000__x0001_F_x0000_Q_x0001_ _x0000_</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e">
            <v>#N/A</v>
          </cell>
        </row>
        <row r="1185">
          <cell r="BT1185" t="str">
            <v>Jenő</v>
          </cell>
        </row>
        <row r="1186">
          <cell r="BT1186" t="e">
            <v>#N/A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e">
            <v>#N/A</v>
          </cell>
        </row>
        <row r="1196">
          <cell r="BT1196" t="str">
            <v>Kajászó</v>
          </cell>
        </row>
        <row r="1197">
          <cell r="BT1197" t="str">
            <v>Kajdacs</v>
          </cell>
        </row>
        <row r="1198">
          <cell r="BT1198" t="str">
            <v>Kakasd</v>
          </cell>
        </row>
        <row r="1199">
          <cell r="BT1199" t="str">
            <v>Kákics</v>
          </cell>
        </row>
        <row r="1200">
          <cell r="BT1200" t="str">
            <v>Kadarkút</v>
          </cell>
        </row>
        <row r="1201">
          <cell r="BT1201" t="str">
            <v>Kál</v>
          </cell>
        </row>
        <row r="1202">
          <cell r="BT1202" t="str">
            <v>Kalaznó</v>
          </cell>
        </row>
        <row r="1203">
          <cell r="BT1203" t="e">
            <v>#N/A</v>
          </cell>
        </row>
        <row r="1204">
          <cell r="BT1204" t="str">
            <v>Kálló</v>
          </cell>
        </row>
        <row r="1205">
          <cell r="BT1205" t="e">
            <v>#N/A</v>
          </cell>
        </row>
        <row r="1206">
          <cell r="BT1206" t="e">
            <v>#N/A</v>
          </cell>
        </row>
        <row r="1207">
          <cell r="BT1207" t="str">
            <v>Kálmáncsa</v>
          </cell>
        </row>
        <row r="1208">
          <cell r="BT1208" t="str">
            <v>Kálmánháza</v>
          </cell>
        </row>
        <row r="1209">
          <cell r="BT1209" t="e">
            <v>#N/A</v>
          </cell>
        </row>
        <row r="1210">
          <cell r="BT1210" t="str">
            <v>Kalocsa</v>
          </cell>
        </row>
        <row r="1211">
          <cell r="BT1211" t="str">
            <v>Káloz</v>
          </cell>
        </row>
        <row r="1212">
          <cell r="BT1212" t="e">
            <v>#N/A</v>
          </cell>
        </row>
        <row r="1213">
          <cell r="BT1213" t="e">
            <v>#N/A</v>
          </cell>
        </row>
        <row r="1214">
          <cell r="BT1214" t="str">
            <v>Kamut</v>
          </cell>
        </row>
        <row r="1215">
          <cell r="BT1215" t="str">
            <v>Kánó</v>
          </cell>
        </row>
        <row r="1216">
          <cell r="BT1216" t="str">
            <v>Kántorjánosi</v>
          </cell>
        </row>
        <row r="1217">
          <cell r="BT1217" t="str">
            <v>Kány</v>
          </cell>
        </row>
        <row r="1218">
          <cell r="BT1218" t="str">
            <v>Kánya</v>
          </cell>
        </row>
        <row r="1219">
          <cell r="BT1219" t="e">
            <v>#N/A</v>
          </cell>
        </row>
        <row r="1220">
          <cell r="BT1220" t="e">
            <v>#N/A</v>
          </cell>
        </row>
        <row r="1221">
          <cell r="BT1221" t="str">
            <v>Kápolna</v>
          </cell>
        </row>
        <row r="1222">
          <cell r="BT1222" t="str">
            <v>Kápolnásnyék</v>
          </cell>
        </row>
        <row r="1223">
          <cell r="BT1223" t="e">
            <v>#N/A</v>
          </cell>
        </row>
        <row r="1224">
          <cell r="BT1224" t="str">
            <v>Kaposfő</v>
          </cell>
        </row>
        <row r="1225">
          <cell r="BT1225" t="str">
            <v>Kaposgyarmat</v>
          </cell>
        </row>
        <row r="1226">
          <cell r="BT1226" t="str">
            <v>Kaposhomok</v>
          </cell>
        </row>
        <row r="1227">
          <cell r="BT1227" t="str">
            <v>Kaposkeresztúr</v>
          </cell>
        </row>
        <row r="1228">
          <cell r="BT1228" t="e">
            <v>#N/A</v>
          </cell>
        </row>
        <row r="1229">
          <cell r="BT1229" t="str">
            <v>Kapospula</v>
          </cell>
        </row>
        <row r="1230">
          <cell r="BT1230" t="str">
            <v>Kaposszekcső</v>
          </cell>
        </row>
        <row r="1231">
          <cell r="BT1231" t="e">
            <v>#N/A</v>
          </cell>
        </row>
        <row r="1232">
          <cell r="BT1232" t="e">
            <v>#N/A</v>
          </cell>
        </row>
        <row r="1233">
          <cell r="BT1233" t="str">
            <v>Kaposvár</v>
          </cell>
        </row>
        <row r="1234">
          <cell r="BT1234" t="e">
            <v>#N/A</v>
          </cell>
        </row>
        <row r="1235">
          <cell r="BT1235" t="e">
            <v>#N/A</v>
          </cell>
        </row>
        <row r="1236">
          <cell r="BT1236" t="e">
            <v>#N/A</v>
          </cell>
        </row>
        <row r="1237">
          <cell r="BT1237" t="str">
            <v>Kára</v>
          </cell>
        </row>
        <row r="1238">
          <cell r="BT1238" t="str">
            <v>Karácsond</v>
          </cell>
        </row>
        <row r="1239">
          <cell r="BT1239" t="str">
            <v>Karád</v>
          </cell>
        </row>
        <row r="1240">
          <cell r="BT1240" t="str">
            <v>Karakó</v>
          </cell>
        </row>
        <row r="1241">
          <cell r="BT1241" t="e">
            <v>#N/A</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e">
            <v>#N/A</v>
          </cell>
        </row>
        <row r="1249">
          <cell r="BT1249" t="str">
            <v>Karcsa</v>
          </cell>
        </row>
        <row r="1250">
          <cell r="BT1250" t="str">
            <v>Kardos</v>
          </cell>
        </row>
        <row r="1251">
          <cell r="BT1251" t="str">
            <v>Kardoskút</v>
          </cell>
        </row>
        <row r="1252">
          <cell r="BT1252" t="e">
            <v>#N/A</v>
          </cell>
        </row>
        <row r="1253">
          <cell r="BT1253" t="e">
            <v>#N/A</v>
          </cell>
        </row>
        <row r="1254">
          <cell r="BT1254" t="str">
            <v>Karos</v>
          </cell>
        </row>
        <row r="1255">
          <cell r="BT1255" t="str">
            <v>E_1.78</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e">
            <v>#N/A</v>
          </cell>
        </row>
        <row r="1263">
          <cell r="BT1263" t="str">
            <v>Kátoly</v>
          </cell>
        </row>
        <row r="1264">
          <cell r="BT1264" t="str">
            <v>Katymár</v>
          </cell>
        </row>
        <row r="1265">
          <cell r="BT1265" t="e">
            <v>#N/A</v>
          </cell>
        </row>
        <row r="1266">
          <cell r="BT1266" t="e">
            <v>#N/A</v>
          </cell>
        </row>
        <row r="1267">
          <cell r="BT1267" t="str">
            <v>Kazár</v>
          </cell>
        </row>
        <row r="1268">
          <cell r="BT1268" t="e">
            <v>#N/A</v>
          </cell>
        </row>
        <row r="1269">
          <cell r="BT1269" t="str">
            <v>Kázsmárk</v>
          </cell>
        </row>
        <row r="1270">
          <cell r="BT1270" t="str">
            <v>Kazsok</v>
          </cell>
        </row>
        <row r="1271">
          <cell r="BT1271" t="str">
            <v>Kecel</v>
          </cell>
        </row>
        <row r="1272">
          <cell r="BT1272" t="e">
            <v>#N/A</v>
          </cell>
        </row>
        <row r="1273">
          <cell r="BT1273" t="str">
            <v>Kecskemét</v>
          </cell>
        </row>
        <row r="1274">
          <cell r="BT1274" t="e">
            <v>#N/A</v>
          </cell>
        </row>
        <row r="1275">
          <cell r="BT1275" t="e">
            <v>#N/A</v>
          </cell>
        </row>
        <row r="1276">
          <cell r="BT1276" t="e">
            <v>#N/A</v>
          </cell>
        </row>
        <row r="1277">
          <cell r="BT1277" t="str">
            <v>Kéked</v>
          </cell>
        </row>
        <row r="1278">
          <cell r="BT1278" t="str">
            <v>Kékesd</v>
          </cell>
        </row>
        <row r="1279">
          <cell r="BT1279" t="str">
            <v>Kékkút</v>
          </cell>
        </row>
        <row r="1280">
          <cell r="BT1280" t="str">
            <v>Kelebia</v>
          </cell>
        </row>
        <row r="1281">
          <cell r="BT1281" t="e">
            <v>#N/A</v>
          </cell>
        </row>
        <row r="1282">
          <cell r="BT1282" t="str">
            <v>Kelemér</v>
          </cell>
        </row>
        <row r="1283">
          <cell r="BT1283" t="str">
            <v>Kéleshalom</v>
          </cell>
        </row>
        <row r="1284">
          <cell r="BT1284" t="str">
            <v>Kelevíz</v>
          </cell>
        </row>
        <row r="1285">
          <cell r="BT1285" t="e">
            <v>#N/A</v>
          </cell>
        </row>
        <row r="1286">
          <cell r="BT1286" t="e">
            <v>#N/A</v>
          </cell>
        </row>
        <row r="1287">
          <cell r="BT1287" t="e">
            <v>#N/A</v>
          </cell>
        </row>
        <row r="1288">
          <cell r="BT1288" t="str">
            <v>Kemeneshőgyész</v>
          </cell>
        </row>
        <row r="1289">
          <cell r="BT1289" t="e">
            <v>#N/A</v>
          </cell>
        </row>
        <row r="1290">
          <cell r="BT1290" t="e">
            <v>#N/A</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e">
            <v>#N/A</v>
          </cell>
        </row>
        <row r="1311">
          <cell r="BT1311" t="str">
            <v>Kereki</v>
          </cell>
        </row>
        <row r="1312">
          <cell r="BT1312" t="e">
            <v>#N/A</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e">
            <v>#N/A</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e">
            <v>#N/A</v>
          </cell>
        </row>
        <row r="1329">
          <cell r="BT1329" t="str">
            <v>Keszü</v>
          </cell>
        </row>
        <row r="1330">
          <cell r="BT1330" t="str">
            <v>Kétbodony</v>
          </cell>
        </row>
        <row r="1331">
          <cell r="BT1331" t="e">
            <v>#N/A</v>
          </cell>
        </row>
        <row r="1332">
          <cell r="BT1332" t="str">
            <v>Kéthely</v>
          </cell>
        </row>
        <row r="1333">
          <cell r="BT1333" t="str">
            <v>Kétpó</v>
          </cell>
        </row>
        <row r="1334">
          <cell r="BT1334" t="e">
            <v>#N/A</v>
          </cell>
        </row>
        <row r="1335">
          <cell r="BT1335" t="str">
            <v>Kétújfalu</v>
          </cell>
        </row>
        <row r="1336">
          <cell r="BT1336" t="str">
            <v>Kétvölgy</v>
          </cell>
        </row>
        <row r="1337">
          <cell r="BT1337" t="str">
            <v>Kéty</v>
          </cell>
        </row>
        <row r="1338">
          <cell r="BT1338" t="e">
            <v>#N/A</v>
          </cell>
        </row>
        <row r="1339">
          <cell r="BT1339" t="str">
            <v>Kilimán</v>
          </cell>
        </row>
        <row r="1340">
          <cell r="BT1340" t="e">
            <v>#N/A</v>
          </cell>
        </row>
        <row r="1341">
          <cell r="BT1341" t="str">
            <v>Kincsesbánya</v>
          </cell>
        </row>
        <row r="1342">
          <cell r="BT1342" t="str">
            <v>Királd</v>
          </cell>
        </row>
        <row r="1343">
          <cell r="BT1343" t="e">
            <v>#N/A</v>
          </cell>
        </row>
        <row r="1344">
          <cell r="BT1344" t="e">
            <v>#N/A</v>
          </cell>
        </row>
        <row r="1345">
          <cell r="BT1345" t="str">
            <v>Királyszentistván</v>
          </cell>
        </row>
        <row r="1346">
          <cell r="BT1346" t="str">
            <v>Kisapáti</v>
          </cell>
        </row>
        <row r="1347">
          <cell r="BT1347" t="str">
            <v>Kisapostag</v>
          </cell>
        </row>
        <row r="1348">
          <cell r="BT1348" t="e">
            <v>#N/A</v>
          </cell>
        </row>
        <row r="1349">
          <cell r="BT1349" t="str">
            <v>Kisasszond</v>
          </cell>
        </row>
        <row r="1350">
          <cell r="BT1350" t="str">
            <v>Kisasszonyfa</v>
          </cell>
        </row>
        <row r="1351">
          <cell r="BT1351" t="e">
            <v>#N/A</v>
          </cell>
        </row>
        <row r="1352">
          <cell r="BT1352" t="str">
            <v>Kisbágyon</v>
          </cell>
        </row>
        <row r="1353">
          <cell r="BT1353" t="e">
            <v>#N/A</v>
          </cell>
        </row>
        <row r="1354">
          <cell r="BT1354" t="str">
            <v>Kisbajom</v>
          </cell>
        </row>
        <row r="1355">
          <cell r="BT1355" t="str">
            <v>Kisbárapáti</v>
          </cell>
        </row>
        <row r="1356">
          <cell r="BT1356" t="str">
            <v>Kisbárkány</v>
          </cell>
        </row>
        <row r="1357">
          <cell r="BT1357" t="e">
            <v>#N/A</v>
          </cell>
        </row>
        <row r="1358">
          <cell r="BT1358" t="str">
            <v>Kisberény</v>
          </cell>
        </row>
        <row r="1359">
          <cell r="BT1359" t="str">
            <v>Kisberzseny</v>
          </cell>
        </row>
        <row r="1360">
          <cell r="BT1360" t="str">
            <v>Kisbeszterce</v>
          </cell>
        </row>
        <row r="1361">
          <cell r="BT1361" t="e">
            <v>#N/A</v>
          </cell>
        </row>
        <row r="1362">
          <cell r="BT1362" t="str">
            <v>Kisbucsa</v>
          </cell>
        </row>
        <row r="1363">
          <cell r="BT1363" t="str">
            <v>Kisbudmér</v>
          </cell>
        </row>
        <row r="1364">
          <cell r="BT1364" t="e">
            <v>#N/A</v>
          </cell>
        </row>
        <row r="1365">
          <cell r="BT1365" t="str">
            <v>Kiscsehi</v>
          </cell>
        </row>
        <row r="1366">
          <cell r="BT1366" t="str">
            <v>Kiscsősz</v>
          </cell>
        </row>
        <row r="1367">
          <cell r="BT1367" t="str">
            <v>Kisdér</v>
          </cell>
        </row>
        <row r="1368">
          <cell r="BT1368" t="e">
            <v>#N/A</v>
          </cell>
        </row>
        <row r="1369">
          <cell r="BT1369" t="e">
            <v>#N/A</v>
          </cell>
        </row>
        <row r="1370">
          <cell r="BT1370" t="str">
            <v>Kisdorog</v>
          </cell>
        </row>
        <row r="1371">
          <cell r="BT1371" t="str">
            <v>Kisecset</v>
          </cell>
        </row>
        <row r="1372">
          <cell r="BT1372" t="e">
            <v>#N/A</v>
          </cell>
        </row>
        <row r="1373">
          <cell r="BT1373" t="str">
            <v>Kisfüzes</v>
          </cell>
        </row>
        <row r="1374">
          <cell r="BT1374" t="e">
            <v>#N/A</v>
          </cell>
        </row>
        <row r="1375">
          <cell r="BT1375" t="str">
            <v>Kisgyalán</v>
          </cell>
        </row>
        <row r="1376">
          <cell r="BT1376" t="e">
            <v>#N/A</v>
          </cell>
        </row>
        <row r="1377">
          <cell r="BT1377" t="e">
            <v>#N/A</v>
          </cell>
        </row>
        <row r="1378">
          <cell r="BT1378" t="e">
            <v>#N/A</v>
          </cell>
        </row>
        <row r="1379">
          <cell r="BT1379" t="str">
            <v>zsgó_x0013__x0000__x0000_Ölbei Mihály Zoltán_x000C__x0000__x0000_Ölbei Mihály_x0010__x0000__x0000_Batthyány u. 15._x0005__x0000__x0000_T_8.1_x0005__x0000__x0000_K_8.1_x0000__x0000_Nagybudmér_x000B__x0000__x0000_Tetz Ferenc_x000D__x0000__x0001_P_x0000_e_x0000_t_x0000_Q_x0001_f_x0000_i_x0000_ _x0000_ú_x0000_t_x0000_ _x0000_1_x0000_7_x0000_._x0000__x0005__x0000__x0000_T_8.2_x0005__x0000__x0000_K_8.2_x0010__x0000__x0000_Csizmadia Attila_x0004__x0000__x0000_Igal_x000E__x0000__x0000_Köteles László_x0010__x0000__x0000_Bajcsy-Zs. u. 6._x0005__x0000__x0000_Kondó_x000E__x0000__x0000_Lovas Bertalan_x0016__x0000__x0001_S_x0000_o_x0000_l_x0000_t_x0000_é_x0000_s_x0000_z_x0000_ _x0000_K</v>
          </cell>
        </row>
        <row r="1380">
          <cell r="BT1380" t="str">
            <v>Kisherend</v>
          </cell>
        </row>
        <row r="1381">
          <cell r="BT1381" t="e">
            <v>#N/A</v>
          </cell>
        </row>
        <row r="1382">
          <cell r="BT1382" t="e">
            <v>#N/A</v>
          </cell>
        </row>
        <row r="1383">
          <cell r="BT1383" t="e">
            <v>#N/A</v>
          </cell>
        </row>
        <row r="1384">
          <cell r="BT1384" t="str">
            <v>Kisjakabfalva</v>
          </cell>
        </row>
        <row r="1385">
          <cell r="BT1385" t="str">
            <v>Kiskassa</v>
          </cell>
        </row>
        <row r="1386">
          <cell r="BT1386" t="e">
            <v>#N/A</v>
          </cell>
        </row>
        <row r="1387">
          <cell r="BT1387" t="str">
            <v>Kiskorpád</v>
          </cell>
        </row>
        <row r="1388">
          <cell r="BT1388" t="str">
            <v>Kisköre</v>
          </cell>
        </row>
        <row r="1389">
          <cell r="BT1389" t="e">
            <v>#N/A</v>
          </cell>
        </row>
        <row r="1390">
          <cell r="BT1390" t="e">
            <v>#N/A</v>
          </cell>
        </row>
        <row r="1391">
          <cell r="BT1391" t="e">
            <v>#N/A</v>
          </cell>
        </row>
        <row r="1392">
          <cell r="BT1392" t="str">
            <v>Kiskunlacháza</v>
          </cell>
        </row>
        <row r="1393">
          <cell r="BT1393" t="e">
            <v>#N/A</v>
          </cell>
        </row>
        <row r="1394">
          <cell r="BT1394" t="e">
            <v>#N/A</v>
          </cell>
        </row>
        <row r="1395">
          <cell r="BT1395" t="str">
            <v>Kisláng</v>
          </cell>
        </row>
        <row r="1396">
          <cell r="BT1396" t="str">
            <v>Kisléta</v>
          </cell>
        </row>
        <row r="1397">
          <cell r="BT1397" t="str">
            <v>Kislippó</v>
          </cell>
        </row>
        <row r="1398">
          <cell r="BT1398" t="str">
            <v>Kislőd</v>
          </cell>
        </row>
        <row r="1399">
          <cell r="BT1399" t="e">
            <v>#N/A</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e">
            <v>#N/A</v>
          </cell>
        </row>
        <row r="1409">
          <cell r="BT1409" t="str">
            <v>Kispirit</v>
          </cell>
        </row>
        <row r="1410">
          <cell r="BT1410" t="str">
            <v>Kisrákos</v>
          </cell>
        </row>
        <row r="1411">
          <cell r="BT1411" t="e">
            <v>#N/A</v>
          </cell>
        </row>
        <row r="1412">
          <cell r="BT1412" t="e">
            <v>#N/A</v>
          </cell>
        </row>
        <row r="1413">
          <cell r="BT1413" t="e">
            <v>#N/A</v>
          </cell>
        </row>
        <row r="1414">
          <cell r="BT1414" t="str">
            <v>Kissomlyó</v>
          </cell>
        </row>
        <row r="1415">
          <cell r="BT1415" t="str">
            <v>Kisszállás</v>
          </cell>
        </row>
        <row r="1416">
          <cell r="BT1416" t="e">
            <v>#N/A</v>
          </cell>
        </row>
        <row r="1417">
          <cell r="BT1417" t="str">
            <v>Kisszekeres</v>
          </cell>
        </row>
        <row r="1418">
          <cell r="BT1418" t="str">
            <v>Kisszentmárton</v>
          </cell>
        </row>
        <row r="1419">
          <cell r="BT1419" t="e">
            <v>#N/A</v>
          </cell>
        </row>
        <row r="1420">
          <cell r="BT1420" t="str">
            <v>Kisszőlős</v>
          </cell>
        </row>
        <row r="1421">
          <cell r="BT1421" t="str">
            <v>Kistamási</v>
          </cell>
        </row>
        <row r="1422">
          <cell r="BT1422" t="str">
            <v>Kistapolca</v>
          </cell>
        </row>
        <row r="1423">
          <cell r="BT1423" t="str">
            <v>Kistarcsa</v>
          </cell>
        </row>
        <row r="1424">
          <cell r="BT1424" t="e">
            <v>#N/A</v>
          </cell>
        </row>
        <row r="1425">
          <cell r="BT1425" t="e">
            <v>#N/A</v>
          </cell>
        </row>
        <row r="1426">
          <cell r="BT1426" t="e">
            <v>#N/A</v>
          </cell>
        </row>
        <row r="1427">
          <cell r="BT1427" t="e">
            <v>#N/A</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e">
            <v>#N/A</v>
          </cell>
        </row>
        <row r="1434">
          <cell r="BT1434" t="str">
            <v>Kisvaszar</v>
          </cell>
        </row>
        <row r="1435">
          <cell r="BT1435" t="e">
            <v>#N/A</v>
          </cell>
        </row>
        <row r="1436">
          <cell r="BT1436" t="e">
            <v>#N/A</v>
          </cell>
        </row>
        <row r="1437">
          <cell r="BT1437" t="str">
            <v>Kiszsidány</v>
          </cell>
        </row>
        <row r="1438">
          <cell r="BT1438" t="e">
            <v>#N/A</v>
          </cell>
        </row>
        <row r="1439">
          <cell r="BT1439" t="e">
            <v>#N/A</v>
          </cell>
        </row>
        <row r="1440">
          <cell r="BT1440" t="str">
            <v>Kocsér</v>
          </cell>
        </row>
        <row r="1441">
          <cell r="BT1441" t="e">
            <v>#N/A</v>
          </cell>
        </row>
        <row r="1442">
          <cell r="BT1442" t="e">
            <v>#N/A</v>
          </cell>
        </row>
        <row r="1443">
          <cell r="BT1443" t="str">
            <v>Kóka</v>
          </cell>
        </row>
        <row r="1444">
          <cell r="BT1444" t="str">
            <v>Kokad</v>
          </cell>
        </row>
        <row r="1445">
          <cell r="BT1445" t="str">
            <v>Kolontár</v>
          </cell>
        </row>
        <row r="1446">
          <cell r="BT1446" t="str">
            <v>Komádi</v>
          </cell>
        </row>
        <row r="1447">
          <cell r="BT1447" t="str">
            <v>Komárom</v>
          </cell>
        </row>
        <row r="1448">
          <cell r="BT1448" t="e">
            <v>#N/A</v>
          </cell>
        </row>
        <row r="1449">
          <cell r="BT1449" t="e">
            <v>#N/A</v>
          </cell>
        </row>
        <row r="1450">
          <cell r="BT1450" t="e">
            <v>#N/A</v>
          </cell>
        </row>
        <row r="1451">
          <cell r="BT1451" t="str">
            <v>Komlósd</v>
          </cell>
        </row>
        <row r="1452">
          <cell r="BT1452" t="e">
            <v>#N/A</v>
          </cell>
        </row>
        <row r="1453">
          <cell r="BT1453" t="str">
            <v>Komoró</v>
          </cell>
        </row>
        <row r="1454">
          <cell r="BT1454" t="str">
            <v>Kompolt</v>
          </cell>
        </row>
        <row r="1455">
          <cell r="BT1455" t="str">
            <v>Kondó</v>
          </cell>
        </row>
        <row r="1456">
          <cell r="BT1456" t="str">
            <v>Kondorfa</v>
          </cell>
        </row>
        <row r="1457">
          <cell r="BT1457" t="e">
            <v>#N/A</v>
          </cell>
        </row>
        <row r="1458">
          <cell r="BT1458" t="str">
            <v>Kóny</v>
          </cell>
        </row>
        <row r="1459">
          <cell r="BT1459" t="str">
            <v>Konyár</v>
          </cell>
        </row>
        <row r="1460">
          <cell r="BT1460" t="str">
            <v>Kópháza</v>
          </cell>
        </row>
        <row r="1461">
          <cell r="BT1461" t="e">
            <v>#N/A</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e">
            <v>#N/A</v>
          </cell>
        </row>
        <row r="1472">
          <cell r="BT1472" t="str">
            <v>Kozármisleny</v>
          </cell>
        </row>
        <row r="1473">
          <cell r="BT1473" t="e">
            <v>#N/A</v>
          </cell>
        </row>
        <row r="1474">
          <cell r="BT1474" t="e">
            <v>#N/A</v>
          </cell>
        </row>
        <row r="1475">
          <cell r="BT1475" t="str">
            <v>Köcsk</v>
          </cell>
        </row>
        <row r="1476">
          <cell r="BT1476" t="e">
            <v>#N/A</v>
          </cell>
        </row>
        <row r="1477">
          <cell r="BT1477" t="e">
            <v>#N/A</v>
          </cell>
        </row>
        <row r="1478">
          <cell r="BT1478" t="str">
            <v>Kölcse</v>
          </cell>
        </row>
        <row r="1479">
          <cell r="BT1479" t="str">
            <v>Kölesd</v>
          </cell>
        </row>
        <row r="1480">
          <cell r="BT1480" t="str">
            <v>Kölked</v>
          </cell>
        </row>
        <row r="1481">
          <cell r="BT1481" t="str">
            <v>Kömlő</v>
          </cell>
        </row>
        <row r="1482">
          <cell r="BT1482" t="e">
            <v>#N/A</v>
          </cell>
        </row>
        <row r="1483">
          <cell r="BT1483" t="e">
            <v>#N/A</v>
          </cell>
        </row>
        <row r="1484">
          <cell r="BT1484" t="e">
            <v>#N/A</v>
          </cell>
        </row>
        <row r="1485">
          <cell r="BT1485" t="str">
            <v>Körmend</v>
          </cell>
        </row>
        <row r="1486">
          <cell r="BT1486" t="e">
            <v>#N/A</v>
          </cell>
        </row>
        <row r="1487">
          <cell r="BT1487" t="str">
            <v>Köröm</v>
          </cell>
        </row>
        <row r="1488">
          <cell r="BT1488" t="e">
            <v>#N/A</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e">
            <v>#N/A</v>
          </cell>
        </row>
        <row r="1508">
          <cell r="BT1508" t="str">
            <v>Köveskál</v>
          </cell>
        </row>
        <row r="1509">
          <cell r="BT1509" t="str">
            <v>Krasznokvajda</v>
          </cell>
        </row>
        <row r="1510">
          <cell r="BT1510" t="str">
            <v>Kulcs</v>
          </cell>
        </row>
        <row r="1511">
          <cell r="BT1511" t="e">
            <v>#N/A</v>
          </cell>
        </row>
        <row r="1512">
          <cell r="BT1512" t="str">
            <v>Kunágota</v>
          </cell>
        </row>
        <row r="1513">
          <cell r="BT1513" t="e">
            <v>#N/A</v>
          </cell>
        </row>
        <row r="1514">
          <cell r="BT1514" t="e">
            <v>#N/A</v>
          </cell>
        </row>
        <row r="1515">
          <cell r="BT1515" t="str">
            <v>Kuncsorba</v>
          </cell>
        </row>
        <row r="1516">
          <cell r="BT1516" t="e">
            <v>#N/A</v>
          </cell>
        </row>
        <row r="1517">
          <cell r="BT1517" t="str">
            <v>Kunhegyes</v>
          </cell>
        </row>
        <row r="1518">
          <cell r="BT1518" t="str">
            <v>Kunmadaras</v>
          </cell>
        </row>
        <row r="1519">
          <cell r="BT1519" t="e">
            <v>#N/A</v>
          </cell>
        </row>
        <row r="1520">
          <cell r="BT1520" t="e">
            <v>#N/A</v>
          </cell>
        </row>
        <row r="1521">
          <cell r="BT1521" t="str">
            <v>Kunszentmárton</v>
          </cell>
        </row>
        <row r="1522">
          <cell r="BT1522" t="e">
            <v>#N/A</v>
          </cell>
        </row>
        <row r="1523">
          <cell r="BT1523" t="str">
            <v>Kunsziget</v>
          </cell>
        </row>
        <row r="1524">
          <cell r="BT1524" t="str">
            <v>Kup</v>
          </cell>
        </row>
        <row r="1525">
          <cell r="BT1525" t="str">
            <v>Kupa</v>
          </cell>
        </row>
        <row r="1526">
          <cell r="BT1526" t="str">
            <v>Kurd</v>
          </cell>
        </row>
        <row r="1527">
          <cell r="BT1527" t="str">
            <v>Kurityán</v>
          </cell>
        </row>
        <row r="1528">
          <cell r="BT1528" t="e">
            <v>#N/A</v>
          </cell>
        </row>
        <row r="1529">
          <cell r="BT1529" t="str">
            <v>Kutas</v>
          </cell>
        </row>
        <row r="1530">
          <cell r="BT1530" t="e">
            <v>#N/A</v>
          </cell>
        </row>
        <row r="1531">
          <cell r="BT1531" t="str">
            <v>Kübekháza</v>
          </cell>
        </row>
        <row r="1532">
          <cell r="BT1532" t="e">
            <v>#N/A</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e">
            <v>#N/A</v>
          </cell>
        </row>
        <row r="1540">
          <cell r="BT1540" t="str">
            <v>Ládbesenyő</v>
          </cell>
        </row>
        <row r="1541">
          <cell r="BT1541" t="str">
            <v>Lajoskomárom</v>
          </cell>
        </row>
        <row r="1542">
          <cell r="BT1542" t="e">
            <v>#N/A</v>
          </cell>
        </row>
        <row r="1543">
          <cell r="BT1543" t="str">
            <v>Lak</v>
          </cell>
        </row>
        <row r="1544">
          <cell r="BT1544" t="str">
            <v>Lakhegy</v>
          </cell>
        </row>
        <row r="1545">
          <cell r="BT1545" t="str">
            <v>Lakitelek</v>
          </cell>
        </row>
        <row r="1546">
          <cell r="BT1546" t="str">
            <v>Lakócsa</v>
          </cell>
        </row>
        <row r="1547">
          <cell r="BT1547" t="e">
            <v>#N/A</v>
          </cell>
        </row>
        <row r="1548">
          <cell r="BT1548" t="str">
            <v>Lápafő</v>
          </cell>
        </row>
        <row r="1549">
          <cell r="BT1549" t="str">
            <v>Lapáncsa</v>
          </cell>
        </row>
        <row r="1550">
          <cell r="BT1550" t="e">
            <v>#N/A</v>
          </cell>
        </row>
        <row r="1551">
          <cell r="BT1551" t="str">
            <v>Lasztonya</v>
          </cell>
        </row>
        <row r="1552">
          <cell r="BT1552" t="str">
            <v>Látrány</v>
          </cell>
        </row>
        <row r="1553">
          <cell r="BT1553" t="e">
            <v>#N/A</v>
          </cell>
        </row>
        <row r="1554">
          <cell r="BT1554" t="str">
            <v>Leányfalu</v>
          </cell>
        </row>
        <row r="1555">
          <cell r="BT1555" t="str">
            <v>Leányvár</v>
          </cell>
        </row>
        <row r="1556">
          <cell r="BT1556" t="e">
            <v>#N/A</v>
          </cell>
        </row>
        <row r="1557">
          <cell r="BT1557" t="e">
            <v>#N/A</v>
          </cell>
        </row>
        <row r="1558">
          <cell r="BT1558" t="str">
            <v>Legyesbénye</v>
          </cell>
        </row>
        <row r="1559">
          <cell r="BT1559" t="str">
            <v>Léh</v>
          </cell>
        </row>
        <row r="1560">
          <cell r="BT1560" t="str">
            <v>Lénárddaróc</v>
          </cell>
        </row>
        <row r="1561">
          <cell r="BT1561" t="str">
            <v>Lendvadedes</v>
          </cell>
        </row>
        <row r="1562">
          <cell r="BT1562" t="e">
            <v>#N/A</v>
          </cell>
        </row>
        <row r="1563">
          <cell r="BT1563" t="str">
            <v>Lengyel</v>
          </cell>
        </row>
        <row r="1564">
          <cell r="BT1564" t="str">
            <v>Lengyeltóti</v>
          </cell>
        </row>
        <row r="1565">
          <cell r="BT1565" t="str">
            <v>Lenti</v>
          </cell>
        </row>
        <row r="1566">
          <cell r="BT1566" t="e">
            <v>#N/A</v>
          </cell>
        </row>
        <row r="1567">
          <cell r="BT1567" t="str">
            <v>Lesencefalu</v>
          </cell>
        </row>
        <row r="1568">
          <cell r="BT1568" t="e">
            <v>#N/A</v>
          </cell>
        </row>
        <row r="1569">
          <cell r="BT1569" t="e">
            <v>#N/A</v>
          </cell>
        </row>
        <row r="1570">
          <cell r="BT1570" t="str">
            <v>Létavértes</v>
          </cell>
        </row>
        <row r="1571">
          <cell r="BT1571" t="str">
            <v>Letenye</v>
          </cell>
        </row>
        <row r="1572">
          <cell r="BT1572" t="str">
            <v>Letkés</v>
          </cell>
        </row>
        <row r="1573">
          <cell r="BT1573" t="e">
            <v>#N/A</v>
          </cell>
        </row>
        <row r="1574">
          <cell r="BT1574" t="str">
            <v>Levelek</v>
          </cell>
        </row>
        <row r="1575">
          <cell r="BT1575" t="str">
            <v>Libickozma</v>
          </cell>
        </row>
        <row r="1576">
          <cell r="BT1576" t="e">
            <v>#N/A</v>
          </cell>
        </row>
        <row r="1577">
          <cell r="BT1577" t="e">
            <v>#N/A</v>
          </cell>
        </row>
        <row r="1578">
          <cell r="BT1578" t="str">
            <v>Ligetfalva</v>
          </cell>
        </row>
        <row r="1579">
          <cell r="BT1579" t="e">
            <v>#N/A</v>
          </cell>
        </row>
        <row r="1580">
          <cell r="BT1580" t="str">
            <v>Lippó</v>
          </cell>
        </row>
        <row r="1581">
          <cell r="BT1581" t="str">
            <v>Liptód</v>
          </cell>
        </row>
        <row r="1582">
          <cell r="BT1582" t="str">
            <v>Lispeszentadorján</v>
          </cell>
        </row>
        <row r="1583">
          <cell r="BT1583" t="str">
            <v>Liszó</v>
          </cell>
        </row>
        <row r="1584">
          <cell r="BT1584" t="e">
            <v>#N/A</v>
          </cell>
        </row>
        <row r="1585">
          <cell r="BT1585" t="str">
            <v>Litka</v>
          </cell>
        </row>
        <row r="1586">
          <cell r="BT1586" t="e">
            <v>#N/A</v>
          </cell>
        </row>
        <row r="1587">
          <cell r="BT1587" t="str">
            <v>Lócs</v>
          </cell>
        </row>
        <row r="1588">
          <cell r="BT1588" t="e">
            <v>#N/A</v>
          </cell>
        </row>
        <row r="1589">
          <cell r="BT1589" t="str">
            <v>Lónya</v>
          </cell>
        </row>
        <row r="1590">
          <cell r="BT1590" t="str">
            <v>Lórév</v>
          </cell>
        </row>
        <row r="1591">
          <cell r="BT1591" t="str">
            <v>Lothárd</v>
          </cell>
        </row>
        <row r="1592">
          <cell r="BT1592" t="e">
            <v>#N/A</v>
          </cell>
        </row>
        <row r="1593">
          <cell r="BT1593" t="e">
            <v>#N/A</v>
          </cell>
        </row>
        <row r="1594">
          <cell r="BT1594" t="str">
            <v>Lovászhetény</v>
          </cell>
        </row>
        <row r="1595">
          <cell r="BT1595" t="str">
            <v>Lovászi</v>
          </cell>
        </row>
        <row r="1596">
          <cell r="BT1596" t="e">
            <v>#N/A</v>
          </cell>
        </row>
        <row r="1597">
          <cell r="BT1597" t="str">
            <v>571553</v>
          </cell>
        </row>
        <row r="1598">
          <cell r="BT1598" t="e">
            <v>#N/A</v>
          </cell>
        </row>
        <row r="1599">
          <cell r="BT1599" t="e">
            <v>#N/A</v>
          </cell>
        </row>
        <row r="1600">
          <cell r="BT1600" t="str">
            <v>Lövőpetri</v>
          </cell>
        </row>
        <row r="1601">
          <cell r="BT1601" t="e">
            <v>#N/A</v>
          </cell>
        </row>
        <row r="1602">
          <cell r="BT1602" t="e">
            <v>#N/A</v>
          </cell>
        </row>
        <row r="1603">
          <cell r="BT1603" t="e">
            <v>#N/A</v>
          </cell>
        </row>
        <row r="1604">
          <cell r="BT1604" t="str">
            <v>Lukácsháza</v>
          </cell>
        </row>
        <row r="1605">
          <cell r="BT1605" t="str">
            <v>Lulla</v>
          </cell>
        </row>
        <row r="1606">
          <cell r="BT1606" t="str">
            <v>Lúzsok</v>
          </cell>
        </row>
        <row r="1607">
          <cell r="BT1607" t="str">
            <v>Mád</v>
          </cell>
        </row>
        <row r="1608">
          <cell r="BT1608" t="str">
            <v>Madaras</v>
          </cell>
        </row>
        <row r="1609">
          <cell r="BT1609" t="e">
            <v>#N/A</v>
          </cell>
        </row>
        <row r="1610">
          <cell r="BT1610" t="e">
            <v>#N/A</v>
          </cell>
        </row>
        <row r="1611">
          <cell r="BT1611" t="str">
            <v>Maglód</v>
          </cell>
        </row>
        <row r="1612">
          <cell r="BT1612" t="str">
            <v>Mágocs</v>
          </cell>
        </row>
        <row r="1613">
          <cell r="BT1613" t="str">
            <v>Magosliget</v>
          </cell>
        </row>
        <row r="1614">
          <cell r="BT1614" t="str">
            <v>Magy</v>
          </cell>
        </row>
        <row r="1615">
          <cell r="BT1615" t="str">
            <v>Magyaralmás</v>
          </cell>
        </row>
        <row r="1616">
          <cell r="BT1616" t="e">
            <v>#N/A</v>
          </cell>
        </row>
        <row r="1617">
          <cell r="BT1617" t="str">
            <v>Krachun Szilárd</v>
          </cell>
        </row>
        <row r="1618">
          <cell r="BT1618" t="str">
            <v>Magyarbóly</v>
          </cell>
        </row>
        <row r="1619">
          <cell r="BT1619" t="str">
            <v>Magyarcsanád</v>
          </cell>
        </row>
        <row r="1620">
          <cell r="BT1620" t="str">
            <v>Magyardombegyház</v>
          </cell>
        </row>
        <row r="1621">
          <cell r="BT1621" t="str">
            <v>Magyaregregy</v>
          </cell>
        </row>
        <row r="1622">
          <cell r="BT1622" t="e">
            <v>#N/A</v>
          </cell>
        </row>
        <row r="1623">
          <cell r="BT1623" t="str">
            <v>Magyarföld</v>
          </cell>
        </row>
        <row r="1624">
          <cell r="BT1624" t="e">
            <v>#N/A</v>
          </cell>
        </row>
        <row r="1625">
          <cell r="BT1625" t="e">
            <v>#N/A</v>
          </cell>
        </row>
        <row r="1626">
          <cell r="BT1626" t="str">
            <v>Magyarhertelend</v>
          </cell>
        </row>
        <row r="1627">
          <cell r="BT1627" t="str">
            <v>Magyarhomorog</v>
          </cell>
        </row>
        <row r="1628">
          <cell r="BT1628" t="e">
            <v>#N/A</v>
          </cell>
        </row>
        <row r="1629">
          <cell r="BT1629" t="e">
            <v>#N/A</v>
          </cell>
        </row>
        <row r="1630">
          <cell r="BT1630" t="str">
            <v>Magyarlak</v>
          </cell>
        </row>
        <row r="1631">
          <cell r="BT1631" t="str">
            <v>Magyarlukafa</v>
          </cell>
        </row>
        <row r="1632">
          <cell r="BT1632" t="str">
            <v>Magyarmecske</v>
          </cell>
        </row>
        <row r="1633">
          <cell r="BT1633" t="str">
            <v>Magyarnádalja</v>
          </cell>
        </row>
        <row r="1634">
          <cell r="BT1634" t="e">
            <v>#N/A</v>
          </cell>
        </row>
        <row r="1635">
          <cell r="BT1635" t="e">
            <v>#N/A</v>
          </cell>
        </row>
        <row r="1636">
          <cell r="BT1636" t="str">
            <v>Magyarsarlós</v>
          </cell>
        </row>
        <row r="1637">
          <cell r="BT1637" t="str">
            <v>Magyarszecsőd</v>
          </cell>
        </row>
        <row r="1638">
          <cell r="BT1638" t="str">
            <v>Magyarszék</v>
          </cell>
        </row>
        <row r="1639">
          <cell r="BT1639" t="str">
            <v>Magyarszentmiklós</v>
          </cell>
        </row>
        <row r="1640">
          <cell r="BT1640" t="e">
            <v>#N/A</v>
          </cell>
        </row>
        <row r="1641">
          <cell r="BT1641" t="e">
            <v>#N/A</v>
          </cell>
        </row>
        <row r="1642">
          <cell r="BT1642" t="str">
            <v>Magyartelek</v>
          </cell>
        </row>
        <row r="1643">
          <cell r="BT1643" t="str">
            <v>Majosháza</v>
          </cell>
        </row>
        <row r="1644">
          <cell r="BT1644" t="str">
            <v>Majs</v>
          </cell>
        </row>
        <row r="1645">
          <cell r="BT1645" t="str">
            <v>Makád</v>
          </cell>
        </row>
        <row r="1646">
          <cell r="BT1646" t="str">
            <v>Makkoshotyka</v>
          </cell>
        </row>
        <row r="1647">
          <cell r="BT1647" t="e">
            <v>#N/A</v>
          </cell>
        </row>
        <row r="1648">
          <cell r="BT1648" t="str">
            <v>Makó</v>
          </cell>
        </row>
        <row r="1649">
          <cell r="BT1649" t="str">
            <v>Malomsok</v>
          </cell>
        </row>
        <row r="1650">
          <cell r="BT1650" t="str">
            <v>Mályi</v>
          </cell>
        </row>
        <row r="1651">
          <cell r="BT1651" t="str">
            <v>Mályinka</v>
          </cell>
        </row>
        <row r="1652">
          <cell r="BT1652" t="str">
            <v>Mánd</v>
          </cell>
        </row>
        <row r="1653">
          <cell r="BT1653" t="e">
            <v>#N/A</v>
          </cell>
        </row>
        <row r="1654">
          <cell r="BT1654" t="str">
            <v>Mánfa</v>
          </cell>
        </row>
        <row r="1655">
          <cell r="BT1655" t="e">
            <v>#N/A</v>
          </cell>
        </row>
        <row r="1656">
          <cell r="BT1656" t="str">
            <v>Maráza</v>
          </cell>
        </row>
        <row r="1657">
          <cell r="BT1657" t="str">
            <v>Marcalgergelyi</v>
          </cell>
        </row>
        <row r="1658">
          <cell r="BT1658" t="str">
            <v>Marcali</v>
          </cell>
        </row>
        <row r="1659">
          <cell r="BT1659" t="str">
            <v>Marcaltő</v>
          </cell>
        </row>
        <row r="1660">
          <cell r="BT1660" t="str">
            <v>Salamon Gyula</v>
          </cell>
        </row>
        <row r="1661">
          <cell r="BT1661" t="str">
            <v>Máriahalom</v>
          </cell>
        </row>
        <row r="1662">
          <cell r="BT1662" t="e">
            <v>#N/A</v>
          </cell>
        </row>
        <row r="1663">
          <cell r="BT1663" t="e">
            <v>#N/A</v>
          </cell>
        </row>
        <row r="1664">
          <cell r="BT1664" t="str">
            <v>Márianosztra</v>
          </cell>
        </row>
        <row r="1665">
          <cell r="BT1665" t="e">
            <v>#N/A</v>
          </cell>
        </row>
        <row r="1666">
          <cell r="BT1666" t="str">
            <v>Markaz</v>
          </cell>
        </row>
        <row r="1667">
          <cell r="BT1667" t="e">
            <v>#N/A</v>
          </cell>
        </row>
        <row r="1668">
          <cell r="BT1668" t="str">
            <v>Márkó</v>
          </cell>
        </row>
        <row r="1669">
          <cell r="BT1669" t="str">
            <v>Markóc</v>
          </cell>
        </row>
        <row r="1670">
          <cell r="BT1670" t="e">
            <v>#N/A</v>
          </cell>
        </row>
        <row r="1671">
          <cell r="BT1671" t="str">
            <v>Maróc</v>
          </cell>
        </row>
        <row r="1672">
          <cell r="BT1672" t="str">
            <v>Marócsa</v>
          </cell>
        </row>
        <row r="1673">
          <cell r="BT1673" t="str">
            <v>汩慬_x000E_䬀獯畳桴甠‮㠵ਮ_x0000_穓浡獯穳来_x0011_伀⁨潮⁳楍汫珳伀⁨潮๳_x0000_敂捲祮⁩⹵⸶_x0010_匀慺潭瑳瑡狡慦癬ཡ_x0000_潐歲汯拡䐠满敩ཬ_x0000_⁮牋獩瑺ᕮ_x0000_敦ⱪ删毡揳楺甠‮㠴മ_x0000_慂慬潴杮ᅫ_x0000_楋獳䰠珡決⃳楔潢ᅲ_x0000_潋獳瑵⁨⹌甠‮㤲༮_x0000_慂慬潴浮条慹੤_x0000_潲灳瑡歡_x000B_匀牡獯慰慴楫_x0006_䤀ㅟ㌮ص_x0000_彔⸱㔳_x0006_䬀ㅟ㌮ص_x0000_彅⸱㔳_x0005_䤀㍟㔮_x0006_䈀扡牡ౣ_x0000_獣⁩摮牯_x000B_䈀毩⁥⹵㐠⸱_x000F_匀瓡牯污慪櫺敨祬_x0010_匀瑡牯污慪橵敨祬٩_x0000_彉⸱㘳_x0006_吀ㅟ㌮ض_x0000_彋⸱㘳_x0006_䔀ㅟ㌮Զ_x0000_彉⸳ض_x0000_彉⸲㘱_x000C_䈁愀戀愀爀挀猀稀儀氁儀猁ഀ_x0000_畒灰牥⁴湁慴੬_x0000_浬满慺_x0016_一擡獡祳䄠摮⁳</v>
          </cell>
        </row>
        <row r="1674">
          <cell r="BT1674" t="str">
            <v>Márokföld</v>
          </cell>
        </row>
        <row r="1675">
          <cell r="BT1675" t="e">
            <v>#N/A</v>
          </cell>
        </row>
        <row r="1676">
          <cell r="BT1676" t="str">
            <v>Maroslele</v>
          </cell>
        </row>
        <row r="1677">
          <cell r="BT1677" t="str">
            <v>Mártély</v>
          </cell>
        </row>
        <row r="1678">
          <cell r="BT1678" t="str">
            <v>Martfű</v>
          </cell>
        </row>
        <row r="1679">
          <cell r="BT1679" t="str">
            <v>Martonfa</v>
          </cell>
        </row>
        <row r="1680">
          <cell r="BT1680" t="e">
            <v>#N/A</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e">
            <v>#N/A</v>
          </cell>
        </row>
        <row r="1687">
          <cell r="BT1687" t="e">
            <v>#N/A</v>
          </cell>
        </row>
        <row r="1688">
          <cell r="BT1688" t="e">
            <v>#N/A</v>
          </cell>
        </row>
        <row r="1689">
          <cell r="BT1689" t="str">
            <v>Mátraszentimre</v>
          </cell>
        </row>
        <row r="1690">
          <cell r="BT1690" t="str">
            <v>Mátraszőlős</v>
          </cell>
        </row>
        <row r="1691">
          <cell r="BT1691" t="str">
            <v>Mátraterenye</v>
          </cell>
        </row>
        <row r="1692">
          <cell r="BT1692" t="str">
            <v>Mátraverebély</v>
          </cell>
        </row>
        <row r="1693">
          <cell r="BT1693" t="e">
            <v>#N/A</v>
          </cell>
        </row>
        <row r="1694">
          <cell r="BT1694" t="str">
            <v>Matty</v>
          </cell>
        </row>
        <row r="1695">
          <cell r="BT1695" t="e">
            <v>#N/A</v>
          </cell>
        </row>
        <row r="1696">
          <cell r="BT1696" t="str">
            <v>Máza</v>
          </cell>
        </row>
        <row r="1697">
          <cell r="BT1697" t="e">
            <v>#N/A</v>
          </cell>
        </row>
        <row r="1698">
          <cell r="BT1698" t="e">
            <v>#N/A</v>
          </cell>
        </row>
        <row r="1699">
          <cell r="BT1699" t="e">
            <v>#N/A</v>
          </cell>
        </row>
        <row r="1700">
          <cell r="BT1700" t="str">
            <v>Medgyesbodzás</v>
          </cell>
        </row>
        <row r="1701">
          <cell r="BT1701" t="str">
            <v>Medgyesegyháza</v>
          </cell>
        </row>
        <row r="1702">
          <cell r="BT1702" t="e">
            <v>#N/A</v>
          </cell>
        </row>
        <row r="1703">
          <cell r="BT1703" t="e">
            <v>#N/A</v>
          </cell>
        </row>
        <row r="1704">
          <cell r="BT1704" t="e">
            <v>#N/A</v>
          </cell>
        </row>
        <row r="1705">
          <cell r="BT1705" t="e">
            <v>#N/A</v>
          </cell>
        </row>
        <row r="1706">
          <cell r="BT1706" t="str">
            <v>Megyer</v>
          </cell>
        </row>
        <row r="1707">
          <cell r="BT1707" t="e">
            <v>#N/A</v>
          </cell>
        </row>
        <row r="1708">
          <cell r="BT1708" t="str">
            <v>Méhtelek</v>
          </cell>
        </row>
        <row r="1709">
          <cell r="BT1709" t="e">
            <v>#N/A</v>
          </cell>
        </row>
        <row r="1710">
          <cell r="BT1710" t="str">
            <v>Mélykút</v>
          </cell>
        </row>
        <row r="1711">
          <cell r="BT1711" t="str">
            <v>Mencshely</v>
          </cell>
        </row>
        <row r="1712">
          <cell r="BT1712" t="str">
            <v>Mende</v>
          </cell>
        </row>
        <row r="1713">
          <cell r="BT1713" t="str">
            <v>Méra</v>
          </cell>
        </row>
        <row r="1714">
          <cell r="BT1714" t="e">
            <v>#N/A</v>
          </cell>
        </row>
        <row r="1715">
          <cell r="BT1715" t="e">
            <v>#N/A</v>
          </cell>
        </row>
        <row r="1716">
          <cell r="BT1716" t="str">
            <v>Mérk</v>
          </cell>
        </row>
        <row r="1717">
          <cell r="BT1717" t="e">
            <v>#N/A</v>
          </cell>
        </row>
        <row r="1718">
          <cell r="BT1718" t="e">
            <v>#N/A</v>
          </cell>
        </row>
        <row r="1719">
          <cell r="BT1719" t="e">
            <v>#N/A</v>
          </cell>
        </row>
        <row r="1720">
          <cell r="BT1720" t="e">
            <v>#N/A</v>
          </cell>
        </row>
        <row r="1721">
          <cell r="BT1721" t="str">
            <v>Mesterszállás</v>
          </cell>
        </row>
        <row r="1722">
          <cell r="BT1722" t="e">
            <v>#N/A</v>
          </cell>
        </row>
        <row r="1723">
          <cell r="BT1723" t="e">
            <v>#N/A</v>
          </cell>
        </row>
        <row r="1724">
          <cell r="BT1724" t="e">
            <v>#N/A</v>
          </cell>
        </row>
        <row r="1725">
          <cell r="BT1725" t="str">
            <v>Mezőberény</v>
          </cell>
        </row>
        <row r="1726">
          <cell r="BT1726" t="str">
            <v>Mezőcsát</v>
          </cell>
        </row>
        <row r="1727">
          <cell r="BT1727" t="e">
            <v>#N/A</v>
          </cell>
        </row>
        <row r="1728">
          <cell r="BT1728" t="e">
            <v>#N/A</v>
          </cell>
        </row>
        <row r="1729">
          <cell r="BT1729" t="e">
            <v>#N/A</v>
          </cell>
        </row>
        <row r="1730">
          <cell r="BT1730" t="str">
            <v>Mezőgyán</v>
          </cell>
        </row>
        <row r="1731">
          <cell r="BT1731" t="e">
            <v>#N/A</v>
          </cell>
        </row>
        <row r="1732">
          <cell r="BT1732" t="str">
            <v>Mezőhék</v>
          </cell>
        </row>
        <row r="1733">
          <cell r="BT1733" t="str">
            <v>Mezőkeresztes</v>
          </cell>
        </row>
        <row r="1734">
          <cell r="BT1734" t="e">
            <v>#N/A</v>
          </cell>
        </row>
        <row r="1735">
          <cell r="BT1735" t="str">
            <v>Mezőkovácsháza</v>
          </cell>
        </row>
        <row r="1736">
          <cell r="BT1736" t="e">
            <v>#N/A</v>
          </cell>
        </row>
        <row r="1737">
          <cell r="BT1737" t="str">
            <v>Mezőladány</v>
          </cell>
        </row>
        <row r="1738">
          <cell r="BT1738" t="str">
            <v>Mezőlak</v>
          </cell>
        </row>
        <row r="1739">
          <cell r="BT1739" t="str">
            <v>Mezőnagymihály</v>
          </cell>
        </row>
        <row r="1740">
          <cell r="BT1740" t="str">
            <v>Mezőnyárád</v>
          </cell>
        </row>
        <row r="1741">
          <cell r="BT1741" t="e">
            <v>#N/A</v>
          </cell>
        </row>
        <row r="1742">
          <cell r="BT1742" t="str">
            <v>Mezőpeterd</v>
          </cell>
        </row>
        <row r="1743">
          <cell r="BT1743" t="str">
            <v>Mezősas</v>
          </cell>
        </row>
        <row r="1744">
          <cell r="BT1744" t="str">
            <v>Mezőszemere</v>
          </cell>
        </row>
        <row r="1745">
          <cell r="BT1745" t="e">
            <v>#N/A</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e">
            <v>#N/A</v>
          </cell>
        </row>
        <row r="1756">
          <cell r="BT1756" t="str">
            <v>Mikebuda</v>
          </cell>
        </row>
        <row r="1757">
          <cell r="BT1757" t="str">
            <v>Mikekarácsonyfa</v>
          </cell>
        </row>
        <row r="1758">
          <cell r="BT1758" t="str">
            <v>Mikepércs</v>
          </cell>
        </row>
        <row r="1759">
          <cell r="BT1759" t="e">
            <v>#N/A</v>
          </cell>
        </row>
        <row r="1760">
          <cell r="BT1760" t="e">
            <v>#N/A</v>
          </cell>
        </row>
        <row r="1761">
          <cell r="BT1761" t="str">
            <v>Mikóháza</v>
          </cell>
        </row>
        <row r="1762">
          <cell r="BT1762" t="e">
            <v>#N/A</v>
          </cell>
        </row>
        <row r="1763">
          <cell r="BT1763" t="str">
            <v>Milejszeg</v>
          </cell>
        </row>
        <row r="1764">
          <cell r="BT1764" t="str">
            <v>Milota</v>
          </cell>
        </row>
        <row r="1765">
          <cell r="BT1765" t="str">
            <v>Mindszent</v>
          </cell>
        </row>
        <row r="1766">
          <cell r="BT1766" t="e">
            <v>#N/A</v>
          </cell>
        </row>
        <row r="1767">
          <cell r="BT1767" t="str">
            <v>Mindszentkálla</v>
          </cell>
        </row>
        <row r="1768">
          <cell r="BT1768" t="str">
            <v>Misefa</v>
          </cell>
        </row>
        <row r="1769">
          <cell r="BT1769" t="e">
            <v>#N/A</v>
          </cell>
        </row>
        <row r="1770">
          <cell r="BT1770" t="e">
            <v>#N/A</v>
          </cell>
        </row>
        <row r="1771">
          <cell r="BT1771" t="e">
            <v>#N/A</v>
          </cell>
        </row>
        <row r="1772">
          <cell r="BT1772" t="e">
            <v>#N/A</v>
          </cell>
        </row>
        <row r="1773">
          <cell r="BT1773" t="str">
            <v>Mogyoród</v>
          </cell>
        </row>
        <row r="1774">
          <cell r="BT1774" t="e">
            <v>#N/A</v>
          </cell>
        </row>
        <row r="1775">
          <cell r="BT1775" t="str">
            <v>Mogyoróska</v>
          </cell>
        </row>
        <row r="1776">
          <cell r="BT1776" t="str">
            <v>Moha</v>
          </cell>
        </row>
        <row r="1777">
          <cell r="BT1777" t="str">
            <v>Mohács</v>
          </cell>
        </row>
        <row r="1778">
          <cell r="BT1778" t="str">
            <v>Mohora</v>
          </cell>
        </row>
        <row r="1779">
          <cell r="BT1779" t="str">
            <v>Molnári</v>
          </cell>
        </row>
        <row r="1780">
          <cell r="BT1780" t="e">
            <v>#N/A</v>
          </cell>
        </row>
        <row r="1781">
          <cell r="BT1781" t="str">
            <v>Molvány</v>
          </cell>
        </row>
        <row r="1782">
          <cell r="BT1782" t="str">
            <v>Monaj</v>
          </cell>
        </row>
        <row r="1783">
          <cell r="BT1783" t="str">
            <v>Monok</v>
          </cell>
        </row>
        <row r="1784">
          <cell r="BT1784" t="str">
            <v>Monor</v>
          </cell>
        </row>
        <row r="1785">
          <cell r="BT1785" t="str">
            <v>Monorierdő</v>
          </cell>
        </row>
        <row r="1786">
          <cell r="BT1786" t="e">
            <v>#N/A</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e">
            <v>#N/A</v>
          </cell>
        </row>
        <row r="1795">
          <cell r="BT1795" t="e">
            <v>#N/A</v>
          </cell>
        </row>
        <row r="1796">
          <cell r="BT1796" t="e">
            <v>#N/A</v>
          </cell>
        </row>
        <row r="1797">
          <cell r="BT1797" t="e">
            <v>#N/A</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e">
            <v>#N/A</v>
          </cell>
        </row>
        <row r="1811">
          <cell r="BT1811" t="e">
            <v>#N/A</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e">
            <v>#N/A</v>
          </cell>
        </row>
        <row r="1822">
          <cell r="BT1822" t="str">
            <v>Nagybajom</v>
          </cell>
        </row>
        <row r="1823">
          <cell r="BT1823" t="str">
            <v>Nagybakónak</v>
          </cell>
        </row>
        <row r="1824">
          <cell r="BT1824" t="str">
            <v>Nagybánhegyes</v>
          </cell>
        </row>
        <row r="1825">
          <cell r="BT1825" t="e">
            <v>#N/A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e">
            <v>#N/A</v>
          </cell>
        </row>
        <row r="1838">
          <cell r="BT1838" t="str">
            <v>Nagydobos</v>
          </cell>
        </row>
        <row r="1839">
          <cell r="BT1839" t="str">
            <v>Nagydobsza</v>
          </cell>
        </row>
        <row r="1840">
          <cell r="BT1840" t="str">
            <v>Nagydorog</v>
          </cell>
        </row>
        <row r="1841">
          <cell r="BT1841" t="str">
            <v>Nagyecsed</v>
          </cell>
        </row>
        <row r="1842">
          <cell r="BT1842" t="str">
            <v>Nagyér</v>
          </cell>
        </row>
        <row r="1843">
          <cell r="BT1843" t="e">
            <v>#N/A</v>
          </cell>
        </row>
        <row r="1844">
          <cell r="BT1844" t="e">
            <v>#N/A</v>
          </cell>
        </row>
        <row r="1845">
          <cell r="BT1845" t="e">
            <v>#N/A</v>
          </cell>
        </row>
        <row r="1846">
          <cell r="BT1846" t="str">
            <v>Nagygörbő</v>
          </cell>
        </row>
        <row r="1847">
          <cell r="BT1847" t="e">
            <v>#N/A</v>
          </cell>
        </row>
        <row r="1848">
          <cell r="BT1848" t="str">
            <v>Nagyhajmás</v>
          </cell>
        </row>
        <row r="1849">
          <cell r="BT1849" t="str">
            <v>Nagyhalász</v>
          </cell>
        </row>
        <row r="1850">
          <cell r="BT1850" t="e">
            <v>#N/A</v>
          </cell>
        </row>
        <row r="1851">
          <cell r="BT1851" t="str">
            <v>Nagyhegyes</v>
          </cell>
        </row>
        <row r="1852">
          <cell r="BT1852" t="str">
            <v>Nagyhódos</v>
          </cell>
        </row>
        <row r="1853">
          <cell r="BT1853" t="str">
            <v>Nagyhuta</v>
          </cell>
        </row>
        <row r="1854">
          <cell r="BT1854" t="e">
            <v>#N/A</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e">
            <v>#N/A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e">
            <v>#N/A</v>
          </cell>
        </row>
        <row r="1869">
          <cell r="BT1869" t="str">
            <v>Nagykökényes</v>
          </cell>
        </row>
        <row r="1870">
          <cell r="BT1870" t="e">
            <v>#N/A</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e">
            <v>#N/A</v>
          </cell>
        </row>
        <row r="1883">
          <cell r="BT1883" t="str">
            <v>Nagynyárád</v>
          </cell>
        </row>
        <row r="1884">
          <cell r="BT1884" t="str">
            <v>Nagyoroszi</v>
          </cell>
        </row>
        <row r="1885">
          <cell r="BT1885" t="str">
            <v>Nagypáli</v>
          </cell>
        </row>
        <row r="1886">
          <cell r="BT1886" t="str">
            <v>Nagypall</v>
          </cell>
        </row>
        <row r="1887">
          <cell r="BT1887" t="e">
            <v>#N/A</v>
          </cell>
        </row>
        <row r="1888">
          <cell r="BT1888" t="e">
            <v>#N/A</v>
          </cell>
        </row>
        <row r="1889">
          <cell r="BT1889" t="str">
            <v>Nagyrábé</v>
          </cell>
        </row>
        <row r="1890">
          <cell r="BT1890" t="str">
            <v>Nagyrada</v>
          </cell>
        </row>
        <row r="1891">
          <cell r="BT1891" t="e">
            <v>#N/A</v>
          </cell>
        </row>
        <row r="1892">
          <cell r="BT1892" t="str">
            <v>Nagyrécse</v>
          </cell>
        </row>
        <row r="1893">
          <cell r="BT1893" t="str">
            <v>Nagyréde</v>
          </cell>
        </row>
        <row r="1894">
          <cell r="BT1894" t="str">
            <v>Nagyrév</v>
          </cell>
        </row>
        <row r="1895">
          <cell r="BT1895" t="str">
            <v>Nagyrozvágy</v>
          </cell>
        </row>
        <row r="1896">
          <cell r="BT1896" t="e">
            <v>#N/A</v>
          </cell>
        </row>
        <row r="1897">
          <cell r="BT1897" t="e">
            <v>#N/A</v>
          </cell>
        </row>
        <row r="1898">
          <cell r="BT1898" t="str">
            <v>Nagyszakácsi</v>
          </cell>
        </row>
        <row r="1899">
          <cell r="BT1899" t="str">
            <v>Nagyszékely</v>
          </cell>
        </row>
        <row r="1900">
          <cell r="BT1900" t="e">
            <v>#N/A</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e">
            <v>#N/A</v>
          </cell>
        </row>
        <row r="1907">
          <cell r="BT1907" t="e">
            <v>#N/A</v>
          </cell>
        </row>
        <row r="1908">
          <cell r="BT1908" t="str">
            <v>Nagytótfalu</v>
          </cell>
        </row>
        <row r="1909">
          <cell r="BT1909" t="e">
            <v>#N/A</v>
          </cell>
        </row>
        <row r="1910">
          <cell r="BT1910" t="str">
            <v>Nagyút</v>
          </cell>
        </row>
        <row r="1911">
          <cell r="BT1911" t="e">
            <v>#N/A</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e">
            <v>#N/A</v>
          </cell>
        </row>
        <row r="1920">
          <cell r="BT1920" t="str">
            <v>Nárai</v>
          </cell>
        </row>
        <row r="1921">
          <cell r="BT1921" t="e">
            <v>#N/A</v>
          </cell>
        </row>
        <row r="1922">
          <cell r="BT1922" t="e">
            <v>#N/A</v>
          </cell>
        </row>
        <row r="1923">
          <cell r="BT1923" t="str">
            <v>Négyes</v>
          </cell>
        </row>
        <row r="1924">
          <cell r="BT1924" t="str">
            <v>Nekézseny</v>
          </cell>
        </row>
        <row r="1925">
          <cell r="BT1925" t="str">
            <v>Nemesapáti</v>
          </cell>
        </row>
        <row r="1926">
          <cell r="BT1926" t="str">
            <v>Nemesbikk</v>
          </cell>
        </row>
        <row r="1927">
          <cell r="BT1927" t="e">
            <v>#N/A</v>
          </cell>
        </row>
        <row r="1928">
          <cell r="BT1928" t="str">
            <v>Nemesbőd</v>
          </cell>
        </row>
        <row r="1929">
          <cell r="BT1929" t="e">
            <v>#N/A</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e">
            <v>#N/A</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e">
            <v>#N/A</v>
          </cell>
        </row>
        <row r="1946">
          <cell r="BT1946" t="e">
            <v>#N/A</v>
          </cell>
        </row>
        <row r="1947">
          <cell r="BT1947" t="e">
            <v>#N/A</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e">
            <v>#N/A</v>
          </cell>
        </row>
        <row r="1957">
          <cell r="BT1957" t="str">
            <v>Németkér</v>
          </cell>
        </row>
        <row r="1958">
          <cell r="BT1958" t="str">
            <v>Nemti</v>
          </cell>
        </row>
        <row r="1959">
          <cell r="BT1959" t="e">
            <v>#N/A</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e">
            <v>#N/A</v>
          </cell>
        </row>
        <row r="1974">
          <cell r="BT1974" t="str">
            <v>Novaj</v>
          </cell>
        </row>
        <row r="1975">
          <cell r="BT1975" t="str">
            <v>Novajidrány</v>
          </cell>
        </row>
        <row r="1976">
          <cell r="BT1976" t="str">
            <v>Nőtincs</v>
          </cell>
        </row>
        <row r="1977">
          <cell r="BT1977" t="e">
            <v>#N/A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e">
            <v>#N/A</v>
          </cell>
        </row>
        <row r="1984">
          <cell r="BT1984" t="str">
            <v>Zvekán László</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e">
            <v>#N/A</v>
          </cell>
        </row>
        <row r="1999">
          <cell r="BT1999" t="e">
            <v>#N/A</v>
          </cell>
        </row>
        <row r="2000">
          <cell r="BT2000" t="str">
            <v>Fiad</v>
          </cell>
        </row>
        <row r="2001">
          <cell r="BT2001" t="e">
            <v>#N/A</v>
          </cell>
        </row>
        <row r="2002">
          <cell r="BT2002" t="e">
            <v>#N/A</v>
          </cell>
        </row>
        <row r="2003">
          <cell r="BT2003" t="e">
            <v>#N/A</v>
          </cell>
        </row>
        <row r="2004">
          <cell r="BT2004" t="e">
            <v>#N/A</v>
          </cell>
        </row>
        <row r="2005">
          <cell r="BT2005" t="e">
            <v>#N/A</v>
          </cell>
        </row>
        <row r="2006">
          <cell r="BT2006" t="e">
            <v>#N/A</v>
          </cell>
        </row>
        <row r="2007">
          <cell r="BT2007" t="e">
            <v>#N/A</v>
          </cell>
        </row>
        <row r="2008">
          <cell r="BT2008" t="e">
            <v>#N/A</v>
          </cell>
        </row>
        <row r="2009">
          <cell r="BT2009" t="str">
            <v>Nyírmártonfalva</v>
          </cell>
        </row>
        <row r="2010">
          <cell r="BT2010" t="e">
            <v>#N/A</v>
          </cell>
        </row>
        <row r="2011">
          <cell r="BT2011" t="e">
            <v>#N/A</v>
          </cell>
        </row>
        <row r="2012">
          <cell r="BT2012" t="e">
            <v>#N/A</v>
          </cell>
        </row>
        <row r="2013">
          <cell r="BT2013" t="e">
            <v>#N/A</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e">
            <v>#N/A</v>
          </cell>
        </row>
        <row r="2021">
          <cell r="BT2021" t="str">
            <v>Nyőgér</v>
          </cell>
        </row>
        <row r="2022">
          <cell r="BT2022" t="str">
            <v>Nyugotszenterzsébet</v>
          </cell>
        </row>
        <row r="2023">
          <cell r="BT2023" t="e">
            <v>#N/A</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e">
            <v>#N/A</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e">
            <v>#N/A</v>
          </cell>
        </row>
        <row r="2040">
          <cell r="BT2040" t="str">
            <v>Olcsva</v>
          </cell>
        </row>
        <row r="2041">
          <cell r="BT2041" t="str">
            <v>Olcsvaapáti</v>
          </cell>
        </row>
        <row r="2042">
          <cell r="BT2042" t="e">
            <v>#N/A</v>
          </cell>
        </row>
        <row r="2043">
          <cell r="BT2043" t="str">
            <v>Ólmod</v>
          </cell>
        </row>
        <row r="2044">
          <cell r="BT2044" t="str">
            <v>Oltárc</v>
          </cell>
        </row>
        <row r="2045">
          <cell r="BT2045" t="e">
            <v>#N/A</v>
          </cell>
        </row>
        <row r="2046">
          <cell r="BT2046" t="e">
            <v>#N/A</v>
          </cell>
        </row>
        <row r="2047">
          <cell r="BT2047" t="str">
            <v>Ópályi</v>
          </cell>
        </row>
        <row r="2048">
          <cell r="BT2048" t="e">
            <v>#N/A</v>
          </cell>
        </row>
        <row r="2049">
          <cell r="BT2049" t="str">
            <v>Orbányosfa</v>
          </cell>
        </row>
        <row r="2050">
          <cell r="BT2050" t="str">
            <v>Orci</v>
          </cell>
        </row>
        <row r="2051">
          <cell r="BT2051" t="str">
            <v>Ordacsehi</v>
          </cell>
        </row>
        <row r="2052">
          <cell r="BT2052" t="str">
            <v>Ordas</v>
          </cell>
        </row>
        <row r="2053">
          <cell r="BT2053" t="str">
            <v>Orfalu</v>
          </cell>
        </row>
        <row r="2054">
          <cell r="BT2054" t="e">
            <v>#N/A</v>
          </cell>
        </row>
        <row r="2055">
          <cell r="BT2055" t="e">
            <v>#N/A</v>
          </cell>
        </row>
        <row r="2056">
          <cell r="BT2056" t="str">
            <v>Ormándlak</v>
          </cell>
        </row>
        <row r="2057">
          <cell r="BT2057" t="e">
            <v>#N/A</v>
          </cell>
        </row>
        <row r="2058">
          <cell r="BT2058" t="str">
            <v>Orosháza</v>
          </cell>
        </row>
        <row r="2059">
          <cell r="BT2059" t="str">
            <v>Oroszi</v>
          </cell>
        </row>
        <row r="2060">
          <cell r="BT2060" t="str">
            <v>Oroszlány</v>
          </cell>
        </row>
        <row r="2061">
          <cell r="BT2061" t="e">
            <v>#N/A</v>
          </cell>
        </row>
        <row r="2062">
          <cell r="BT2062" t="str">
            <v>Orosztony</v>
          </cell>
        </row>
        <row r="2063">
          <cell r="BT2063" t="str">
            <v>Ortaháza</v>
          </cell>
        </row>
        <row r="2064">
          <cell r="BT2064" t="e">
            <v>#N/A</v>
          </cell>
        </row>
        <row r="2065">
          <cell r="BT2065" t="str">
            <v>Ostffyasszonyfa</v>
          </cell>
        </row>
        <row r="2066">
          <cell r="BT2066" t="str">
            <v>Ostoros</v>
          </cell>
        </row>
        <row r="2067">
          <cell r="BT2067" t="e">
            <v>#N/A</v>
          </cell>
        </row>
        <row r="2068">
          <cell r="BT2068" t="e">
            <v>#N/A</v>
          </cell>
        </row>
        <row r="2069">
          <cell r="BT2069" t="str">
            <v>Osztopán</v>
          </cell>
        </row>
        <row r="2070">
          <cell r="BT2070" t="str">
            <v>Ózd</v>
          </cell>
        </row>
        <row r="2071">
          <cell r="BT2071" t="e">
            <v>#N/A</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e">
            <v>#N/A</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e">
            <v>#N/A</v>
          </cell>
        </row>
        <row r="2091">
          <cell r="BT2091" t="str">
            <v>Örvényes</v>
          </cell>
        </row>
        <row r="2092">
          <cell r="BT2092" t="str">
            <v>Ősagárd</v>
          </cell>
        </row>
        <row r="2093">
          <cell r="BT2093" t="str">
            <v>Ősi</v>
          </cell>
        </row>
        <row r="2094">
          <cell r="BT2094" t="str">
            <v>Öskü</v>
          </cell>
        </row>
        <row r="2095">
          <cell r="BT2095" t="str">
            <v>Öttevény</v>
          </cell>
        </row>
        <row r="2096">
          <cell r="BT2096" t="e">
            <v>#N/A</v>
          </cell>
        </row>
        <row r="2097">
          <cell r="BT2097" t="str">
            <v>Ötvöskónyi</v>
          </cell>
        </row>
        <row r="2098">
          <cell r="BT2098" t="e">
            <v>#N/A</v>
          </cell>
        </row>
        <row r="2099">
          <cell r="BT2099" t="str">
            <v>Pacsa</v>
          </cell>
        </row>
        <row r="2100">
          <cell r="BT2100" t="str">
            <v>Pácsony</v>
          </cell>
        </row>
        <row r="2101">
          <cell r="BT2101" t="str">
            <v>Padár</v>
          </cell>
        </row>
        <row r="2102">
          <cell r="BT2102" t="str">
            <v>Páhi</v>
          </cell>
        </row>
        <row r="2103">
          <cell r="BT2103" t="e">
            <v>#N/A</v>
          </cell>
        </row>
        <row r="2104">
          <cell r="BT2104" t="str">
            <v>Pakod</v>
          </cell>
        </row>
        <row r="2105">
          <cell r="BT2105" t="str">
            <v>Pákozd</v>
          </cell>
        </row>
        <row r="2106">
          <cell r="BT2106" t="str">
            <v>Paks</v>
          </cell>
        </row>
        <row r="2107">
          <cell r="BT2107" t="e">
            <v>#N/A</v>
          </cell>
        </row>
        <row r="2108">
          <cell r="BT2108" t="str">
            <v>Pálfa</v>
          </cell>
        </row>
        <row r="2109">
          <cell r="BT2109" t="e">
            <v>#N/A</v>
          </cell>
        </row>
        <row r="2110">
          <cell r="BT2110" t="e">
            <v>#N/A</v>
          </cell>
        </row>
        <row r="2111">
          <cell r="BT2111" t="e">
            <v>#N/A</v>
          </cell>
        </row>
        <row r="2112">
          <cell r="BT2112" t="e">
            <v>#N/A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e">
            <v>#N/A</v>
          </cell>
        </row>
        <row r="2120">
          <cell r="BT2120" t="str">
            <v>Pamuk</v>
          </cell>
        </row>
        <row r="2121">
          <cell r="BT2121" t="str">
            <v>Pánd</v>
          </cell>
        </row>
        <row r="2122">
          <cell r="BT2122" t="str">
            <v>Pankasz</v>
          </cell>
        </row>
        <row r="2123">
          <cell r="BT2123" t="str">
            <v>Pannonhalma</v>
          </cell>
        </row>
        <row r="2124">
          <cell r="BT2124" t="e">
            <v>#N/A</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e">
            <v>#N/A</v>
          </cell>
        </row>
        <row r="2139">
          <cell r="BT2139" t="str">
            <v>Pári</v>
          </cell>
        </row>
        <row r="2140">
          <cell r="BT2140" t="str">
            <v>Paszab</v>
          </cell>
        </row>
        <row r="2141">
          <cell r="BT2141" t="str">
            <v>Pásztó</v>
          </cell>
        </row>
        <row r="2142">
          <cell r="BT2142" t="e">
            <v>#N/A</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e">
            <v>#N/A</v>
          </cell>
        </row>
        <row r="2156">
          <cell r="BT2156" t="str">
            <v>Pécel</v>
          </cell>
        </row>
        <row r="2157">
          <cell r="BT2157" t="str">
            <v>Pecöl</v>
          </cell>
        </row>
        <row r="2158">
          <cell r="BT2158" t="str">
            <v>Pécs</v>
          </cell>
        </row>
        <row r="2159">
          <cell r="BT2159" t="e">
            <v>#N/A</v>
          </cell>
        </row>
        <row r="2160">
          <cell r="BT2160" t="e">
            <v>#N/A</v>
          </cell>
        </row>
        <row r="2161">
          <cell r="BT2161" t="str">
            <v>Pécsely</v>
          </cell>
        </row>
        <row r="2162">
          <cell r="BT2162" t="e">
            <v>#N/A</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e">
            <v>#N/A</v>
          </cell>
        </row>
        <row r="2171">
          <cell r="BT2171" t="str">
            <v>Perbál</v>
          </cell>
        </row>
        <row r="2172">
          <cell r="BT2172" t="str">
            <v>Pere</v>
          </cell>
        </row>
        <row r="2173">
          <cell r="BT2173" t="str">
            <v>Perecse</v>
          </cell>
        </row>
        <row r="2174">
          <cell r="BT2174" t="str">
            <v>Pereked</v>
          </cell>
        </row>
        <row r="2175">
          <cell r="BT2175" t="str">
            <v>Perenye</v>
          </cell>
        </row>
        <row r="2176">
          <cell r="BT2176" t="e">
            <v>#N/A</v>
          </cell>
        </row>
        <row r="2177">
          <cell r="BT2177" t="e">
            <v>#N/A</v>
          </cell>
        </row>
        <row r="2178">
          <cell r="BT2178" t="str">
            <v>Perkáta</v>
          </cell>
        </row>
        <row r="2179">
          <cell r="BT2179" t="str">
            <v>Perkupa</v>
          </cell>
        </row>
        <row r="2180">
          <cell r="BT2180" t="str">
            <v>Perőcsény</v>
          </cell>
        </row>
        <row r="2181">
          <cell r="BT2181" t="e">
            <v>#N/A</v>
          </cell>
        </row>
        <row r="2182">
          <cell r="BT2182" t="str">
            <v>Péterhida</v>
          </cell>
        </row>
        <row r="2183">
          <cell r="BT2183" t="str">
            <v>Péteri</v>
          </cell>
        </row>
        <row r="2184">
          <cell r="BT2184" t="str">
            <v>Pétervására</v>
          </cell>
        </row>
        <row r="2185">
          <cell r="BT2185" t="str">
            <v>Pétfürdő</v>
          </cell>
        </row>
        <row r="2186">
          <cell r="BT2186" t="e">
            <v>#N/A</v>
          </cell>
        </row>
        <row r="2187">
          <cell r="BT2187" t="str">
            <v>Petneháza</v>
          </cell>
        </row>
        <row r="2188">
          <cell r="BT2188" t="str">
            <v>Petőfibánya</v>
          </cell>
        </row>
        <row r="2189">
          <cell r="BT2189" t="str">
            <v>Petőfiszállás</v>
          </cell>
        </row>
        <row r="2190">
          <cell r="BT2190" t="e">
            <v>#N/A</v>
          </cell>
        </row>
        <row r="2191">
          <cell r="BT2191" t="e">
            <v>#N/A</v>
          </cell>
        </row>
        <row r="2192">
          <cell r="BT2192" t="e">
            <v>#N/A</v>
          </cell>
        </row>
        <row r="2193">
          <cell r="BT2193" t="str">
            <v>Petrivente</v>
          </cell>
        </row>
        <row r="2194">
          <cell r="BT2194" t="e">
            <v>#N/A</v>
          </cell>
        </row>
        <row r="2195">
          <cell r="BT2195" t="str">
            <v>Piliny</v>
          </cell>
        </row>
        <row r="2196">
          <cell r="BT2196" t="str">
            <v>Pilis</v>
          </cell>
        </row>
        <row r="2197">
          <cell r="BT2197" t="str">
            <v>Pilisborosjenő</v>
          </cell>
        </row>
        <row r="2198">
          <cell r="BT2198" t="str">
            <v>Piliscsaba</v>
          </cell>
        </row>
        <row r="2199">
          <cell r="BT2199" t="e">
            <v>#N/A</v>
          </cell>
        </row>
        <row r="2200">
          <cell r="BT2200" t="str">
            <v>Pilisjászfalu</v>
          </cell>
        </row>
        <row r="2201">
          <cell r="BT2201" t="e">
            <v>#N/A</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e">
            <v>#N/A</v>
          </cell>
        </row>
        <row r="2209">
          <cell r="BT2209" t="e">
            <v>#N/A</v>
          </cell>
        </row>
        <row r="2210">
          <cell r="BT2210" t="str">
            <v>Piricse</v>
          </cell>
        </row>
        <row r="2211">
          <cell r="BT2211" t="str">
            <v>Pirtó</v>
          </cell>
        </row>
        <row r="2212">
          <cell r="BT2212" t="e">
            <v>#N/A</v>
          </cell>
        </row>
        <row r="2213">
          <cell r="BT2213" t="e">
            <v>#N/A</v>
          </cell>
        </row>
        <row r="2214">
          <cell r="BT2214" t="e">
            <v>#N/A</v>
          </cell>
        </row>
        <row r="2215">
          <cell r="BT2215" t="str">
            <v>Pocsaj</v>
          </cell>
        </row>
        <row r="2216">
          <cell r="BT2216" t="str">
            <v>Pócsmegyer</v>
          </cell>
        </row>
        <row r="2217">
          <cell r="BT2217" t="e">
            <v>#N/A</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e">
            <v>#N/A</v>
          </cell>
        </row>
        <row r="2227">
          <cell r="BT2227" t="str">
            <v>Poroszló</v>
          </cell>
        </row>
        <row r="2228">
          <cell r="BT2228" t="e">
            <v>#N/A</v>
          </cell>
        </row>
        <row r="2229">
          <cell r="BT2229" t="e">
            <v>#N/A</v>
          </cell>
        </row>
        <row r="2230">
          <cell r="BT2230" t="e">
            <v>#N/A</v>
          </cell>
        </row>
        <row r="2231">
          <cell r="BT2231" t="e">
            <v>#N/A</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e">
            <v>#N/A</v>
          </cell>
        </row>
        <row r="2242">
          <cell r="BT2242" t="str">
            <v>Prügy</v>
          </cell>
        </row>
        <row r="2243">
          <cell r="BT2243" t="str">
            <v>Pula</v>
          </cell>
        </row>
        <row r="2244">
          <cell r="BT2244" t="e">
            <v>#N/A</v>
          </cell>
        </row>
        <row r="2245">
          <cell r="BT2245" t="str">
            <v>Pusztaberki</v>
          </cell>
        </row>
        <row r="2246">
          <cell r="BT2246" t="str">
            <v>Pusztacsalád</v>
          </cell>
        </row>
        <row r="2247">
          <cell r="BT2247" t="str">
            <v>Pusztacsó</v>
          </cell>
        </row>
        <row r="2248">
          <cell r="BT2248" t="str">
            <v>_x0000_Rákóczibánya_x000C__x0000__x0001_B_x0000_e_x0000_n_x0000_c_x0000_s_x0000_i_x0000_k_x0000_ _x0000_E_x0000_r_x0000_n_x0000_Q_x0001__x0005__x0000__x0000_Abony_x001A__x0000__x0000_Romhányiné Dr. Balogh Edit_x0011__x0000__x0000_Dr.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 84._x0005__x0000__x0000_Gyönk_x0000__x0000_Katz Gyula_x0012__x0000__x0000_Ady E. u. 561-562._x0005__x0000__x0000_Györe_x000C__x0000__x0000_Cso</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e">
            <v>#N/A</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e">
            <v>#N/A</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e">
            <v>#N/A</v>
          </cell>
        </row>
        <row r="2274">
          <cell r="BT2274" t="e">
            <v>#N/A</v>
          </cell>
        </row>
        <row r="2275">
          <cell r="BT2275" t="str">
            <v>Rábagyarmat</v>
          </cell>
        </row>
        <row r="2276">
          <cell r="BT2276" t="str">
            <v>Rábahídvég</v>
          </cell>
        </row>
        <row r="2277">
          <cell r="BT2277" t="e">
            <v>#N/A</v>
          </cell>
        </row>
        <row r="2278">
          <cell r="BT2278" t="e">
            <v>#N/A</v>
          </cell>
        </row>
        <row r="2279">
          <cell r="BT2279" t="str">
            <v>Rábapaty</v>
          </cell>
        </row>
        <row r="2280">
          <cell r="BT2280" t="e">
            <v>#N/A</v>
          </cell>
        </row>
        <row r="2281">
          <cell r="BT2281" t="e">
            <v>#N/A</v>
          </cell>
        </row>
        <row r="2282">
          <cell r="BT2282" t="e">
            <v>#N/A</v>
          </cell>
        </row>
        <row r="2283">
          <cell r="BT2283" t="e">
            <v>#N/A</v>
          </cell>
        </row>
        <row r="2284">
          <cell r="BT2284" t="e">
            <v>#N/A</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e">
            <v>#N/A</v>
          </cell>
        </row>
        <row r="2291">
          <cell r="BT2291" t="str">
            <v>Rád</v>
          </cell>
        </row>
        <row r="2292">
          <cell r="BT2292" t="str">
            <v>Rádfalva</v>
          </cell>
        </row>
        <row r="2293">
          <cell r="BT2293" t="str">
            <v>Rádóckölked</v>
          </cell>
        </row>
        <row r="2294">
          <cell r="BT2294" t="e">
            <v>#N/A</v>
          </cell>
        </row>
        <row r="2295">
          <cell r="BT2295" t="e">
            <v>#N/A</v>
          </cell>
        </row>
        <row r="2296">
          <cell r="BT2296" t="str">
            <v>Rajka</v>
          </cell>
        </row>
        <row r="2297">
          <cell r="BT2297" t="str">
            <v>Rakaca</v>
          </cell>
        </row>
        <row r="2298">
          <cell r="BT2298" t="str">
            <v>Rakacaszend</v>
          </cell>
        </row>
        <row r="2299">
          <cell r="BT2299" t="e">
            <v>#N/A</v>
          </cell>
        </row>
        <row r="2300">
          <cell r="BT2300" t="e">
            <v>#N/A</v>
          </cell>
        </row>
        <row r="2301">
          <cell r="BT2301" t="str">
            <v>Rákóczifalva</v>
          </cell>
        </row>
        <row r="2302">
          <cell r="BT2302" t="str">
            <v>Rákócziújfalu</v>
          </cell>
        </row>
        <row r="2303">
          <cell r="BT2303" t="str">
            <v>Ráksi</v>
          </cell>
        </row>
        <row r="2304">
          <cell r="BT2304" t="str">
            <v>Ramocsa</v>
          </cell>
        </row>
        <row r="2305">
          <cell r="BT2305" t="e">
            <v>#N/A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e">
            <v>#N/A</v>
          </cell>
        </row>
        <row r="2312">
          <cell r="BT2312" t="str">
            <v>Recsk</v>
          </cell>
        </row>
        <row r="2313">
          <cell r="BT2313" t="e">
            <v>#N/A</v>
          </cell>
        </row>
        <row r="2314">
          <cell r="BT2314" t="str">
            <v>Rédics</v>
          </cell>
        </row>
        <row r="2315">
          <cell r="BT2315" t="str">
            <v>Regéc</v>
          </cell>
        </row>
        <row r="2316">
          <cell r="BT2316" t="str">
            <v>Regenye</v>
          </cell>
        </row>
        <row r="2317">
          <cell r="BT2317" t="str">
            <v>Regöly</v>
          </cell>
        </row>
        <row r="2318">
          <cell r="BT2318" t="str">
            <v>Rém</v>
          </cell>
        </row>
        <row r="2319">
          <cell r="BT2319" t="e">
            <v>#N/A</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e">
            <v>#N/A</v>
          </cell>
        </row>
        <row r="2327">
          <cell r="BT2327" t="e">
            <v>#N/A</v>
          </cell>
        </row>
        <row r="2328">
          <cell r="BT2328" t="e">
            <v>#N/A</v>
          </cell>
        </row>
        <row r="2329">
          <cell r="BT2329" t="e">
            <v>#N/A</v>
          </cell>
        </row>
        <row r="2330">
          <cell r="BT2330" t="str">
            <v>Révleányvár</v>
          </cell>
        </row>
        <row r="2331">
          <cell r="BT2331" t="str">
            <v>Rezi</v>
          </cell>
        </row>
        <row r="2332">
          <cell r="BT2332" t="str">
            <v>Ricse</v>
          </cell>
        </row>
        <row r="2333">
          <cell r="BT2333" t="e">
            <v>#N/A</v>
          </cell>
        </row>
        <row r="2334">
          <cell r="BT2334" t="str">
            <v>I_1.23</v>
          </cell>
        </row>
        <row r="2335">
          <cell r="BT2335" t="str">
            <v>Rimóc</v>
          </cell>
        </row>
        <row r="2336">
          <cell r="BT2336" t="e">
            <v>#N/A</v>
          </cell>
        </row>
        <row r="2337">
          <cell r="BT2337" t="e">
            <v>#N/A</v>
          </cell>
        </row>
        <row r="2338">
          <cell r="BT2338" t="e">
            <v>#N/A</v>
          </cell>
        </row>
        <row r="2339">
          <cell r="BT2339" t="e">
            <v>#N/A</v>
          </cell>
        </row>
        <row r="2340">
          <cell r="BT2340" t="e">
            <v>#N/A</v>
          </cell>
        </row>
        <row r="2341">
          <cell r="BT2341" t="e">
            <v>#N/A</v>
          </cell>
        </row>
        <row r="2342">
          <cell r="BT2342" t="e">
            <v>#N/A</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e">
            <v>#N/A</v>
          </cell>
        </row>
        <row r="2349">
          <cell r="BT2349" t="e">
            <v>#N/A</v>
          </cell>
        </row>
        <row r="2350">
          <cell r="BT2350" t="e">
            <v>#N/A</v>
          </cell>
        </row>
        <row r="2351">
          <cell r="BT2351" t="str">
            <v>Rudabánya</v>
          </cell>
        </row>
        <row r="2352">
          <cell r="BT2352" t="str">
            <v>Rudolftelep</v>
          </cell>
        </row>
        <row r="2353">
          <cell r="BT2353" t="e">
            <v>#N/A</v>
          </cell>
        </row>
        <row r="2354">
          <cell r="BT2354" t="e">
            <v>#N/A</v>
          </cell>
        </row>
        <row r="2355">
          <cell r="BT2355" t="str">
            <v>Ságújfalu</v>
          </cell>
        </row>
        <row r="2356">
          <cell r="BT2356" t="e">
            <v>#N/A</v>
          </cell>
        </row>
        <row r="2357">
          <cell r="BT2357" t="e">
            <v>#N/A</v>
          </cell>
        </row>
        <row r="2358">
          <cell r="BT2358" t="e">
            <v>#N/A</v>
          </cell>
        </row>
        <row r="2359">
          <cell r="BT2359" t="e">
            <v>#N/A</v>
          </cell>
        </row>
        <row r="2360">
          <cell r="BT2360" t="e">
            <v>#N/A</v>
          </cell>
        </row>
        <row r="2361">
          <cell r="BT2361" t="e">
            <v>#N/A</v>
          </cell>
        </row>
        <row r="2362">
          <cell r="BT2362" t="e">
            <v>#N/A</v>
          </cell>
        </row>
        <row r="2363">
          <cell r="BT2363" t="e">
            <v>#N/A</v>
          </cell>
        </row>
        <row r="2364">
          <cell r="BT2364" t="str">
            <v>Sajókeresztúr</v>
          </cell>
        </row>
        <row r="2365">
          <cell r="BT2365" t="str">
            <v>Sajólád</v>
          </cell>
        </row>
        <row r="2366">
          <cell r="BT2366" t="str">
            <v>Sajólászlófalva</v>
          </cell>
        </row>
        <row r="2367">
          <cell r="BT2367" t="str">
            <v>Sajómercse</v>
          </cell>
        </row>
        <row r="2368">
          <cell r="BT2368" t="e">
            <v>#N/A</v>
          </cell>
        </row>
        <row r="2369">
          <cell r="BT2369" t="e">
            <v>#N/A</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e">
            <v>#N/A</v>
          </cell>
        </row>
        <row r="2376">
          <cell r="BT2376" t="e">
            <v>#N/A</v>
          </cell>
        </row>
        <row r="2377">
          <cell r="BT2377" t="e">
            <v>#N/A</v>
          </cell>
        </row>
        <row r="2378">
          <cell r="BT2378" t="e">
            <v>#N/A</v>
          </cell>
        </row>
        <row r="2379">
          <cell r="BT2379" t="str">
            <v>Salföld</v>
          </cell>
        </row>
        <row r="2380">
          <cell r="BT2380" t="e">
            <v>#N/A</v>
          </cell>
        </row>
        <row r="2381">
          <cell r="BT2381" t="str">
            <v>Salköveskút</v>
          </cell>
        </row>
        <row r="2382">
          <cell r="BT2382" t="str">
            <v>Salomvár</v>
          </cell>
        </row>
        <row r="2383">
          <cell r="BT2383" t="e">
            <v>#N/A</v>
          </cell>
        </row>
        <row r="2384">
          <cell r="BT2384" t="str">
            <v>Sámod</v>
          </cell>
        </row>
        <row r="2385">
          <cell r="BT2385" t="str">
            <v>Sámsonháza</v>
          </cell>
        </row>
        <row r="2386">
          <cell r="BT2386" t="str">
            <v>Sand</v>
          </cell>
        </row>
        <row r="2387">
          <cell r="BT2387" t="e">
            <v>#N/A</v>
          </cell>
        </row>
        <row r="2388">
          <cell r="BT2388" t="e">
            <v>#N/A</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e">
            <v>#N/A</v>
          </cell>
        </row>
        <row r="2406">
          <cell r="BT2406" t="str">
            <v>Sárpilis</v>
          </cell>
        </row>
        <row r="2407">
          <cell r="BT2407" t="str">
            <v>Sárrétudvari</v>
          </cell>
        </row>
        <row r="2408">
          <cell r="BT2408" t="e">
            <v>#N/A</v>
          </cell>
        </row>
        <row r="2409">
          <cell r="BT2409" t="str">
            <v>Sárszentágota</v>
          </cell>
        </row>
        <row r="2410">
          <cell r="BT2410" t="str">
            <v>Sárszentlőrinc</v>
          </cell>
        </row>
        <row r="2411">
          <cell r="BT2411" t="e">
            <v>#N/A</v>
          </cell>
        </row>
        <row r="2412">
          <cell r="BT2412" t="str">
            <v>Sarud</v>
          </cell>
        </row>
        <row r="2413">
          <cell r="BT2413" t="e">
            <v>#N/A</v>
          </cell>
        </row>
        <row r="2414">
          <cell r="BT2414" t="e">
            <v>#N/A</v>
          </cell>
        </row>
        <row r="2415">
          <cell r="BT2415" t="str">
            <v>Sáska</v>
          </cell>
        </row>
        <row r="2416">
          <cell r="BT2416" t="e">
            <v>#N/A</v>
          </cell>
        </row>
        <row r="2417">
          <cell r="BT2417" t="str">
            <v>Sátoraljaújhely</v>
          </cell>
        </row>
        <row r="2418">
          <cell r="BT2418" t="str">
            <v>Gyömöre</v>
          </cell>
        </row>
        <row r="2419">
          <cell r="BT2419" t="str">
            <v>Sávoly</v>
          </cell>
        </row>
        <row r="2420">
          <cell r="BT2420" t="e">
            <v>#N/A</v>
          </cell>
        </row>
        <row r="2421">
          <cell r="BT2421" t="str">
            <v>Segesd</v>
          </cell>
        </row>
        <row r="2422">
          <cell r="BT2422" t="str">
            <v>Sellye</v>
          </cell>
        </row>
        <row r="2423">
          <cell r="BT2423" t="e">
            <v>#N/A</v>
          </cell>
        </row>
        <row r="2424">
          <cell r="BT2424" t="e">
            <v>#N/A</v>
          </cell>
        </row>
        <row r="2425">
          <cell r="BT2425" t="str">
            <v>Semjénháza</v>
          </cell>
        </row>
        <row r="2426">
          <cell r="BT2426" t="str">
            <v>Sénye</v>
          </cell>
        </row>
        <row r="2427">
          <cell r="BT2427" t="str">
            <v>Sényő</v>
          </cell>
        </row>
        <row r="2428">
          <cell r="BT2428" t="e">
            <v>#N/A</v>
          </cell>
        </row>
        <row r="2429">
          <cell r="BT2429" t="e">
            <v>#N/A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e">
            <v>#N/A</v>
          </cell>
        </row>
        <row r="2436">
          <cell r="BT2436" t="e">
            <v>#N/A</v>
          </cell>
        </row>
        <row r="2437">
          <cell r="BT2437" t="str">
            <v>Simonfa</v>
          </cell>
        </row>
        <row r="2438">
          <cell r="BT2438" t="str">
            <v>Simontornya</v>
          </cell>
        </row>
        <row r="2439">
          <cell r="BT2439" t="str">
            <v>Sióagárd</v>
          </cell>
        </row>
        <row r="2440">
          <cell r="BT2440" t="str">
            <v>Dózsa Gy. u. 17-19.</v>
          </cell>
        </row>
        <row r="2441">
          <cell r="BT2441" t="str">
            <v>Siójut</v>
          </cell>
        </row>
        <row r="2442">
          <cell r="BT2442" t="str">
            <v>Sirok</v>
          </cell>
        </row>
        <row r="2443">
          <cell r="BT2443" t="e">
            <v>#N/A</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祬_x000C_䨀桵珡⁺楔潢ི_x0000_楔楬杮牥䘠牥湥ལ_x0000_牄‮敤⁩獚汯൴_x0000_潴楳䘠牥湥ୣ_x0000_敫琠狩㜠ਮ_x0000_ﱓ敭灧慧_x000C_䠀橵敢⁲潮ٳ_x0000_穓烡狡_x000D_䈀泡湩⁴摮牯_x000C_䘀拡歩䘠牥湥ᙣ_x0000_穣⁩敆敲据甠‮⼱⹁_x000C_匀敺瑮湡慴晬ൡ_x0000_穓湥扴毩汬๡_x0000_癲狡⁩瑁楴慬_x000C_䌀潳扭⃳慌潪ࡳ_x0000_穓湥杴泡_x000D_嘀捥敳⁹敆敲据_x000E_䈀桩牡敫敲穳整๳_x0000_慂慲⁳敆敲据_x0013_䘀泼烶䴠桩泡⁹獉癴满_x0010_匀档湥楹甠‮㜵ฮ_x0000_楂慨湲条批橡浯_x000C_匀楺匠满潤ੲ_x0000_楂慨瑲牯慤_x0010_䐀⹲匠慺䨠竳敳๦_x0000_潋獳瑵⁨⹵㐠⸳_x000B_䈀捯歳楡敫瑲_x000E_匁稀儀氁氀儀猁 匀渀搀漀爀ༀ_x0000_汁潫浴满⁹瓺㠠ମĀFelsőregmec</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e">
            <v>#N/A</v>
          </cell>
        </row>
        <row r="2459">
          <cell r="BT2459" t="str">
            <v>Somogyapáti</v>
          </cell>
        </row>
        <row r="2460">
          <cell r="BT2460" t="str">
            <v>Somogyaracs</v>
          </cell>
        </row>
        <row r="2461">
          <cell r="BT2461" t="str">
            <v>Somogyaszaló</v>
          </cell>
        </row>
        <row r="2462">
          <cell r="BT2462" t="e">
            <v>#N/A</v>
          </cell>
        </row>
        <row r="2463">
          <cell r="BT2463" t="e">
            <v>#N/A</v>
          </cell>
        </row>
        <row r="2464">
          <cell r="BT2464" t="e">
            <v>#N/A</v>
          </cell>
        </row>
        <row r="2465">
          <cell r="BT2465" t="e">
            <v>#N/A</v>
          </cell>
        </row>
        <row r="2466">
          <cell r="BT2466" t="e">
            <v>#N/A</v>
          </cell>
        </row>
        <row r="2467">
          <cell r="BT2467" t="e">
            <v>#N/A</v>
          </cell>
        </row>
        <row r="2468">
          <cell r="BT2468" t="e">
            <v>#N/A</v>
          </cell>
        </row>
        <row r="2469">
          <cell r="BT2469" t="str">
            <v>Somogyhárságy</v>
          </cell>
        </row>
        <row r="2470">
          <cell r="BT2470" t="str">
            <v>Somogyhatvan</v>
          </cell>
        </row>
        <row r="2471">
          <cell r="BT2471" t="e">
            <v>#N/A</v>
          </cell>
        </row>
        <row r="2472">
          <cell r="BT2472" t="e">
            <v>#N/A</v>
          </cell>
        </row>
        <row r="2473">
          <cell r="BT2473" t="e">
            <v>#N/A</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e">
            <v>#N/A</v>
          </cell>
        </row>
        <row r="2480">
          <cell r="BT2480" t="e">
            <v>#N/A</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e">
            <v>#N/A</v>
          </cell>
        </row>
        <row r="2493">
          <cell r="BT2493" t="e">
            <v>#N/A</v>
          </cell>
        </row>
        <row r="2494">
          <cell r="BT2494" t="str">
            <v>Sormás</v>
          </cell>
        </row>
        <row r="2495">
          <cell r="BT2495" t="e">
            <v>#N/A</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Fonó</v>
          </cell>
        </row>
        <row r="2502">
          <cell r="BT2502" t="str">
            <v>Söpte</v>
          </cell>
        </row>
        <row r="2503">
          <cell r="BT2503" t="e">
            <v>#N/A</v>
          </cell>
        </row>
        <row r="2504">
          <cell r="BT2504" t="str">
            <v>Sukoró</v>
          </cell>
        </row>
        <row r="2505">
          <cell r="BT2505" t="str">
            <v>Sumony</v>
          </cell>
        </row>
        <row r="2506">
          <cell r="BT2506" t="str">
            <v>Súr</v>
          </cell>
        </row>
        <row r="2507">
          <cell r="BT2507" t="str">
            <v>Nagykátai</v>
          </cell>
        </row>
        <row r="2508">
          <cell r="BT2508" t="str">
            <v>Sükösd</v>
          </cell>
        </row>
        <row r="2509">
          <cell r="BT2509" t="str">
            <v>Sülysáp</v>
          </cell>
        </row>
        <row r="2510">
          <cell r="BT2510" t="str">
            <v>Sümeg</v>
          </cell>
        </row>
        <row r="2511">
          <cell r="BT2511" t="str">
            <v>Veresegyházi</v>
          </cell>
        </row>
        <row r="2512">
          <cell r="BT2512" t="e">
            <v>#N/A</v>
          </cell>
        </row>
        <row r="2513">
          <cell r="BT2513" t="str">
            <v>Süttő</v>
          </cell>
        </row>
        <row r="2514">
          <cell r="BT2514" t="e">
            <v>#N/A</v>
          </cell>
        </row>
        <row r="2515">
          <cell r="BT2515" t="e">
            <v>#N/A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e">
            <v>#N/A</v>
          </cell>
        </row>
        <row r="2523">
          <cell r="BT2523" t="e">
            <v>#N/A</v>
          </cell>
        </row>
        <row r="2524">
          <cell r="BT2524" t="e">
            <v>#N/A</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e">
            <v>#N/A</v>
          </cell>
        </row>
        <row r="2535">
          <cell r="BT2535" t="str">
            <v>Szakmár</v>
          </cell>
        </row>
        <row r="2536">
          <cell r="BT2536" t="str">
            <v>Szaknyér</v>
          </cell>
        </row>
        <row r="2537">
          <cell r="BT2537" t="e">
            <v>#N/A</v>
          </cell>
        </row>
        <row r="2538">
          <cell r="BT2538" t="str">
            <v>Szakony</v>
          </cell>
        </row>
        <row r="2539">
          <cell r="BT2539" t="str">
            <v>Szakonyfalu</v>
          </cell>
        </row>
        <row r="2540">
          <cell r="BT2540" t="e">
            <v>#N/A</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e">
            <v>#N/A</v>
          </cell>
        </row>
        <row r="2551">
          <cell r="BT2551" t="e">
            <v>#N/A</v>
          </cell>
        </row>
        <row r="2552">
          <cell r="BT2552" t="e">
            <v>#N/A</v>
          </cell>
        </row>
        <row r="2553">
          <cell r="BT2553" t="e">
            <v>#N/A</v>
          </cell>
        </row>
        <row r="2554">
          <cell r="BT2554" t="e">
            <v>#N/A</v>
          </cell>
        </row>
        <row r="2555">
          <cell r="BT2555" t="e">
            <v>#N/A</v>
          </cell>
        </row>
        <row r="2556">
          <cell r="BT2556" t="str">
            <v>Szamosújlak</v>
          </cell>
        </row>
        <row r="2557">
          <cell r="BT2557" t="str">
            <v>Szanda</v>
          </cell>
        </row>
        <row r="2558">
          <cell r="BT2558" t="str">
            <v>Szank</v>
          </cell>
        </row>
        <row r="2559">
          <cell r="BT2559" t="str">
            <v>Szántód</v>
          </cell>
        </row>
        <row r="2560">
          <cell r="BT2560" t="str">
            <v>Szany</v>
          </cell>
        </row>
        <row r="2561">
          <cell r="BT2561" t="e">
            <v>#N/A</v>
          </cell>
        </row>
        <row r="2562">
          <cell r="BT2562" t="str">
            <v>Szaporca</v>
          </cell>
        </row>
        <row r="2563">
          <cell r="BT2563" t="str">
            <v>Szár</v>
          </cell>
        </row>
        <row r="2564">
          <cell r="BT2564" t="str">
            <v>Szárász</v>
          </cell>
        </row>
        <row r="2565">
          <cell r="BT2565" t="str">
            <v>Szárazd</v>
          </cell>
        </row>
        <row r="2566">
          <cell r="BT2566" t="str">
            <v>Szárföld</v>
          </cell>
        </row>
        <row r="2567">
          <cell r="BT2567" t="e">
            <v>#N/A</v>
          </cell>
        </row>
        <row r="2568">
          <cell r="BT2568" t="str">
            <v>Szarvas</v>
          </cell>
        </row>
        <row r="2569">
          <cell r="BT2569" t="str">
            <v>Szarvasgede</v>
          </cell>
        </row>
        <row r="2570">
          <cell r="BT2570" t="str">
            <v>Szarvaskend</v>
          </cell>
        </row>
        <row r="2571">
          <cell r="BT2571" t="str">
            <v>Szarvaskő</v>
          </cell>
        </row>
        <row r="2572">
          <cell r="BT2572" t="str">
            <v>6.12_x0006__x0000__x0000_E_6.12_x0005__x0000__x0000_Mánfa_x000E__x0000__x0000_Hohn Krisztina_x000E__x0000__x0000_Schmidt Zoltán_x000F__x0000__x0000_Fábián B. u. 58_x0006__x0000__x0000_T_6.13_x0006__x0000__x0000_K_6.13_x0006__x0000__x0000_E_6.13_x000B__x0000__x0000_Tisztaberek_x0000__x0000_Kónya Géza_x0015__x0000__x0001_T_x0000_i_x0000_s_x0000_z_x0000_t_x0000_a_x0000_b_x0000_e_x0000_r_x0000_e_x0000_k_x0000_,_x0000_ _x0000_F_x0000_Q_x0001_ _x0000_u_x0000_._x0000_ _x0000_6_x0000_._x0000__x0007__x0000__x0000_Tivadar_x000F__x0000__x0000_ifj Danó Sándor_x0010__x0000__x0000_Ifj. Danó Sándor_x0016__x0000__x0001_T_x0000_i_x0000_v_x0000_a_x0000_d_x0000_a_x0000_r_x0000_,_x0000_ _x0000_P_x0000_e_x0000_t_x0000_Q_x0001_f_x0000_i_x0000_ _x0000_u</v>
          </cell>
        </row>
        <row r="2573">
          <cell r="BT2573" t="e">
            <v>#N/A</v>
          </cell>
        </row>
        <row r="2574">
          <cell r="BT2574" t="str">
            <v>Szászvár</v>
          </cell>
        </row>
        <row r="2575">
          <cell r="BT2575" t="str">
            <v>Szatmárcseke</v>
          </cell>
        </row>
        <row r="2576">
          <cell r="BT2576" t="str">
            <v>Szátok</v>
          </cell>
        </row>
        <row r="2577">
          <cell r="BT2577" t="str">
            <v>Szatta</v>
          </cell>
        </row>
        <row r="2578">
          <cell r="BT2578" t="e">
            <v>#N/A</v>
          </cell>
        </row>
        <row r="2579">
          <cell r="BT2579" t="str">
            <v>Szava</v>
          </cell>
        </row>
        <row r="2580">
          <cell r="BT2580" t="str">
            <v>Százhalombatta</v>
          </cell>
        </row>
        <row r="2581">
          <cell r="BT2581" t="str">
            <v>Szebény</v>
          </cell>
        </row>
        <row r="2582">
          <cell r="BT2582" t="str">
            <v>Szécsénke</v>
          </cell>
        </row>
        <row r="2583">
          <cell r="BT2583" t="e">
            <v>#N/A</v>
          </cell>
        </row>
        <row r="2584">
          <cell r="BT2584" t="str">
            <v>Szécsényfelfalu</v>
          </cell>
        </row>
        <row r="2585">
          <cell r="BT2585" t="e">
            <v>#N/A</v>
          </cell>
        </row>
        <row r="2586">
          <cell r="BT2586" t="str">
            <v>Szederkény</v>
          </cell>
        </row>
        <row r="2587">
          <cell r="BT2587" t="str">
            <v>Szedres</v>
          </cell>
        </row>
        <row r="2588">
          <cell r="BT2588" t="str">
            <v>Szeged</v>
          </cell>
        </row>
        <row r="2589">
          <cell r="BT2589" t="str">
            <v>Szegerdő</v>
          </cell>
        </row>
        <row r="2590">
          <cell r="BT2590" t="str">
            <v>Szeghalom</v>
          </cell>
        </row>
        <row r="2591">
          <cell r="BT2591" t="e">
            <v>#N/A</v>
          </cell>
        </row>
        <row r="2592">
          <cell r="BT2592" t="e">
            <v>#N/A</v>
          </cell>
        </row>
        <row r="2593">
          <cell r="BT2593" t="e">
            <v>#N/A</v>
          </cell>
        </row>
        <row r="2594">
          <cell r="BT2594" t="str">
            <v>Székely</v>
          </cell>
        </row>
        <row r="2595">
          <cell r="BT2595" t="e">
            <v>#N/A</v>
          </cell>
        </row>
        <row r="2596">
          <cell r="BT2596" t="e">
            <v>#N/A</v>
          </cell>
        </row>
        <row r="2597">
          <cell r="BT2597" t="e">
            <v>#N/A</v>
          </cell>
        </row>
        <row r="2598">
          <cell r="BT2598" t="str">
            <v>Szekszárd</v>
          </cell>
        </row>
        <row r="2599">
          <cell r="BT2599" t="e">
            <v>#N/A</v>
          </cell>
        </row>
        <row r="2600">
          <cell r="BT2600" t="e">
            <v>#N/A</v>
          </cell>
        </row>
        <row r="2601">
          <cell r="BT2601" t="str">
            <v>Szellő</v>
          </cell>
        </row>
        <row r="2602">
          <cell r="BT2602" t="str">
            <v>Szemely</v>
          </cell>
        </row>
        <row r="2603">
          <cell r="BT2603" t="e">
            <v>#N/A</v>
          </cell>
        </row>
        <row r="2604">
          <cell r="BT2604" t="e">
            <v>#N/A</v>
          </cell>
        </row>
        <row r="2605">
          <cell r="BT2605" t="str">
            <v>Szendehely</v>
          </cell>
        </row>
        <row r="2606">
          <cell r="BT2606" t="e">
            <v>#N/A</v>
          </cell>
        </row>
        <row r="2607">
          <cell r="BT2607" t="e">
            <v>#N/A</v>
          </cell>
        </row>
        <row r="2608">
          <cell r="BT2608" t="str">
            <v>Szenna</v>
          </cell>
        </row>
        <row r="2609">
          <cell r="BT2609" t="str">
            <v>Szenta</v>
          </cell>
        </row>
        <row r="2610">
          <cell r="BT2610" t="e">
            <v>#N/A</v>
          </cell>
        </row>
        <row r="2611">
          <cell r="BT2611" t="e">
            <v>#N/A</v>
          </cell>
        </row>
        <row r="2612">
          <cell r="BT2612" t="e">
            <v>#N/A</v>
          </cell>
        </row>
        <row r="2613">
          <cell r="BT2613" t="e">
            <v>#N/A</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e">
            <v>#N/A</v>
          </cell>
        </row>
        <row r="2623">
          <cell r="BT2623" t="e">
            <v>#N/A</v>
          </cell>
        </row>
        <row r="2624">
          <cell r="BT2624" t="e">
            <v>#N/A</v>
          </cell>
        </row>
        <row r="2625">
          <cell r="BT2625" t="str">
            <v>Szentimrefalva</v>
          </cell>
        </row>
        <row r="2626">
          <cell r="BT2626" t="e">
            <v>#N/A</v>
          </cell>
        </row>
        <row r="2627">
          <cell r="BT2627" t="e">
            <v>#N/A</v>
          </cell>
        </row>
        <row r="2628">
          <cell r="BT2628" t="str">
            <v>Szentjakabfa</v>
          </cell>
        </row>
        <row r="2629">
          <cell r="BT2629" t="str">
            <v>Szentkatalin</v>
          </cell>
        </row>
        <row r="2630">
          <cell r="BT2630" t="str">
            <v>Szentkirály</v>
          </cell>
        </row>
        <row r="2631">
          <cell r="BT2631" t="str">
            <v>Szentkirályszabadja</v>
          </cell>
        </row>
        <row r="2632">
          <cell r="BT2632" t="e">
            <v>#N/A</v>
          </cell>
        </row>
        <row r="2633">
          <cell r="BT2633" t="str">
            <v>Szentlászló</v>
          </cell>
        </row>
        <row r="2634">
          <cell r="BT2634" t="e">
            <v>#N/A</v>
          </cell>
        </row>
        <row r="2635">
          <cell r="BT2635" t="str">
            <v>Szentlőrinc</v>
          </cell>
        </row>
        <row r="2636">
          <cell r="BT2636" t="str">
            <v>Szentlőrinckáta</v>
          </cell>
        </row>
        <row r="2637">
          <cell r="BT2637" t="e">
            <v>#N/A</v>
          </cell>
        </row>
        <row r="2638">
          <cell r="BT2638" t="str">
            <v>Szentmártonkáta</v>
          </cell>
        </row>
        <row r="2639">
          <cell r="BT2639" t="e">
            <v>#N/A</v>
          </cell>
        </row>
        <row r="2640">
          <cell r="BT2640" t="e">
            <v>#N/A</v>
          </cell>
        </row>
        <row r="2641">
          <cell r="BT2641" t="str">
            <v>Szentpéterszeg</v>
          </cell>
        </row>
        <row r="2642">
          <cell r="BT2642" t="e">
            <v>#N/A</v>
          </cell>
        </row>
        <row r="2643">
          <cell r="BT2643" t="str">
            <v>Szenyér</v>
          </cell>
        </row>
        <row r="2644">
          <cell r="BT2644" t="e">
            <v>#N/A</v>
          </cell>
        </row>
        <row r="2645">
          <cell r="BT2645" t="e">
            <v>#N/A</v>
          </cell>
        </row>
        <row r="2646">
          <cell r="BT2646" t="e">
            <v>#N/A</v>
          </cell>
        </row>
        <row r="2647">
          <cell r="BT2647" t="e">
            <v>#N/A</v>
          </cell>
        </row>
        <row r="2648">
          <cell r="BT2648" t="str">
            <v>Szerep</v>
          </cell>
        </row>
        <row r="2649">
          <cell r="BT2649" t="e">
            <v>#N/A</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e">
            <v>#N/A</v>
          </cell>
        </row>
        <row r="2661">
          <cell r="BT2661" t="str">
            <v>Szikszó</v>
          </cell>
        </row>
        <row r="2662">
          <cell r="BT2662" t="e">
            <v>#N/A</v>
          </cell>
        </row>
        <row r="2663">
          <cell r="BT2663" t="e">
            <v>#N/A</v>
          </cell>
        </row>
        <row r="2664">
          <cell r="BT2664" t="str">
            <v>Szilaspogony</v>
          </cell>
        </row>
        <row r="2665">
          <cell r="BT2665" t="str">
            <v>Szilsárkány</v>
          </cell>
        </row>
        <row r="2666">
          <cell r="BT2666" t="e">
            <v>#N/A</v>
          </cell>
        </row>
        <row r="2667">
          <cell r="BT2667" t="e">
            <v>#N/A</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e">
            <v>#N/A</v>
          </cell>
        </row>
        <row r="2675">
          <cell r="BT2675" t="str">
            <v>Szokolya</v>
          </cell>
        </row>
        <row r="2676">
          <cell r="BT2676" t="str">
            <v>Szólád</v>
          </cell>
        </row>
        <row r="2677">
          <cell r="BT2677" t="str">
            <v>Szolnok</v>
          </cell>
        </row>
        <row r="2678">
          <cell r="BT2678" t="str">
            <v>Szombathely</v>
          </cell>
        </row>
        <row r="2679">
          <cell r="BT2679" t="e">
            <v>#N/A</v>
          </cell>
        </row>
        <row r="2680">
          <cell r="BT2680" t="str">
            <v>Szomolya</v>
          </cell>
        </row>
        <row r="2681">
          <cell r="BT2681" t="e">
            <v>#N/A</v>
          </cell>
        </row>
        <row r="2682">
          <cell r="BT2682" t="str">
            <v>Szorgalmatos</v>
          </cell>
        </row>
        <row r="2683">
          <cell r="BT2683" t="str">
            <v>Szorosad</v>
          </cell>
        </row>
        <row r="2684">
          <cell r="BT2684" t="str">
            <v>Szőc</v>
          </cell>
        </row>
        <row r="2685">
          <cell r="BT2685" t="str">
            <v>Szőce</v>
          </cell>
        </row>
        <row r="2686">
          <cell r="BT2686" t="str">
            <v>Sződ</v>
          </cell>
        </row>
        <row r="2687">
          <cell r="BT2687" t="e">
            <v>#N/A</v>
          </cell>
        </row>
        <row r="2688">
          <cell r="BT2688" t="str">
            <v>Szögliget</v>
          </cell>
        </row>
        <row r="2689">
          <cell r="BT2689" t="e">
            <v>#N/A</v>
          </cell>
        </row>
        <row r="2690">
          <cell r="BT2690" t="e">
            <v>#N/A</v>
          </cell>
        </row>
        <row r="2691">
          <cell r="BT2691" t="str">
            <v>Szőkedencs</v>
          </cell>
        </row>
        <row r="2692">
          <cell r="BT2692" t="str">
            <v>Szőlősardó</v>
          </cell>
        </row>
        <row r="2693">
          <cell r="BT2693" t="str">
            <v>Szőlősgyörök</v>
          </cell>
        </row>
        <row r="2694">
          <cell r="BT2694" t="e">
            <v>#N/A</v>
          </cell>
        </row>
        <row r="2695">
          <cell r="BT2695" t="str">
            <v>Szúcs</v>
          </cell>
        </row>
        <row r="2696">
          <cell r="BT2696" t="str">
            <v>Szuha</v>
          </cell>
        </row>
        <row r="2697">
          <cell r="BT2697" t="str">
            <v>Szuhafő</v>
          </cell>
        </row>
        <row r="2698">
          <cell r="BT2698" t="e">
            <v>#N/A</v>
          </cell>
        </row>
        <row r="2699">
          <cell r="BT2699" t="e">
            <v>#N/A</v>
          </cell>
        </row>
        <row r="2700">
          <cell r="BT2700" t="e">
            <v>#N/A</v>
          </cell>
        </row>
        <row r="2701">
          <cell r="BT2701" t="str">
            <v>Szulok</v>
          </cell>
        </row>
        <row r="2702">
          <cell r="BT2702" t="e">
            <v>#N/A</v>
          </cell>
        </row>
        <row r="2703">
          <cell r="BT2703" t="str">
            <v>Szűcsi</v>
          </cell>
        </row>
        <row r="2704">
          <cell r="BT2704" t="e">
            <v>#N/A</v>
          </cell>
        </row>
        <row r="2705">
          <cell r="BT2705" t="e">
            <v>#N/A</v>
          </cell>
        </row>
        <row r="2706">
          <cell r="BT2706" t="str">
            <v>Tab</v>
          </cell>
        </row>
        <row r="2707">
          <cell r="BT2707" t="e">
            <v>#N/A</v>
          </cell>
        </row>
        <row r="2708">
          <cell r="BT2708" t="e">
            <v>#N/A</v>
          </cell>
        </row>
        <row r="2709">
          <cell r="BT2709" t="str">
            <v>Táborfalva</v>
          </cell>
        </row>
        <row r="2710">
          <cell r="BT2710" t="e">
            <v>#N/A</v>
          </cell>
        </row>
        <row r="2711">
          <cell r="BT2711" t="str">
            <v>Tagyon</v>
          </cell>
        </row>
        <row r="2712">
          <cell r="BT2712" t="e">
            <v>#N/A</v>
          </cell>
        </row>
        <row r="2713">
          <cell r="BT2713" t="str">
            <v>Takácsi</v>
          </cell>
        </row>
        <row r="2714">
          <cell r="BT2714" t="str">
            <v>Tákos</v>
          </cell>
        </row>
        <row r="2715">
          <cell r="BT2715" t="e">
            <v>#N/A</v>
          </cell>
        </row>
        <row r="2716">
          <cell r="BT2716" t="e">
            <v>#N/A</v>
          </cell>
        </row>
        <row r="2717">
          <cell r="BT2717" t="str">
            <v>Taktaharkány</v>
          </cell>
        </row>
        <row r="2718">
          <cell r="BT2718" t="str">
            <v>Taktakenéz</v>
          </cell>
        </row>
        <row r="2719">
          <cell r="BT2719" t="str">
            <v>Taktaszada</v>
          </cell>
        </row>
        <row r="2720">
          <cell r="BT2720" t="e">
            <v>#N/A</v>
          </cell>
        </row>
        <row r="2721">
          <cell r="BT2721" t="str">
            <v>Tállya</v>
          </cell>
        </row>
        <row r="2722">
          <cell r="BT2722" t="str">
            <v>Tamási</v>
          </cell>
        </row>
        <row r="2723">
          <cell r="BT2723" t="str">
            <v>Tanakajd</v>
          </cell>
        </row>
        <row r="2724">
          <cell r="BT2724" t="e">
            <v>#N/A</v>
          </cell>
        </row>
        <row r="2725">
          <cell r="BT2725" t="e">
            <v>#N/A</v>
          </cell>
        </row>
        <row r="2726">
          <cell r="BT2726" t="e">
            <v>#N/A</v>
          </cell>
        </row>
        <row r="2727">
          <cell r="BT2727" t="e">
            <v>#N/A</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e">
            <v>#N/A</v>
          </cell>
        </row>
        <row r="2736">
          <cell r="BT2736" t="e">
            <v>#N/A</v>
          </cell>
        </row>
        <row r="2737">
          <cell r="BT2737" t="str">
            <v>Tarany</v>
          </cell>
        </row>
        <row r="2738">
          <cell r="BT2738" t="str">
            <v>Tarcal</v>
          </cell>
        </row>
        <row r="2739">
          <cell r="BT2739" t="str">
            <v>Tard</v>
          </cell>
        </row>
        <row r="2740">
          <cell r="BT2740" t="str">
            <v>Tardona</v>
          </cell>
        </row>
        <row r="2741">
          <cell r="BT2741" t="e">
            <v>#N/A</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e">
            <v>#N/A</v>
          </cell>
        </row>
        <row r="2754">
          <cell r="BT2754" t="e">
            <v>#N/A</v>
          </cell>
        </row>
        <row r="2755">
          <cell r="BT2755" t="str">
            <v>Tarpa</v>
          </cell>
        </row>
        <row r="2756">
          <cell r="BT2756" t="e">
            <v>#N/A</v>
          </cell>
        </row>
        <row r="2757">
          <cell r="BT2757" t="str">
            <v>Táska</v>
          </cell>
        </row>
        <row r="2758">
          <cell r="BT2758" t="e">
            <v>#N/A</v>
          </cell>
        </row>
        <row r="2759">
          <cell r="BT2759" t="str">
            <v>Taszár</v>
          </cell>
        </row>
        <row r="2760">
          <cell r="BT2760" t="str">
            <v>Tát</v>
          </cell>
        </row>
        <row r="2761">
          <cell r="BT2761" t="e">
            <v>#N/A</v>
          </cell>
        </row>
        <row r="2762">
          <cell r="BT2762" t="str">
            <v>Tatabánya</v>
          </cell>
        </row>
        <row r="2763">
          <cell r="BT2763" t="e">
            <v>#N/A</v>
          </cell>
        </row>
        <row r="2764">
          <cell r="BT2764" t="str">
            <v>Tatárszentgyörgy</v>
          </cell>
        </row>
        <row r="2765">
          <cell r="BT2765" t="e">
            <v>#N/A</v>
          </cell>
        </row>
        <row r="2766">
          <cell r="BT2766" t="str">
            <v>Téglás</v>
          </cell>
        </row>
        <row r="2767">
          <cell r="BT2767" t="e">
            <v>#N/A</v>
          </cell>
        </row>
        <row r="2768">
          <cell r="BT2768" t="e">
            <v>#N/A</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e">
            <v>#N/A</v>
          </cell>
        </row>
        <row r="2776">
          <cell r="BT2776" t="e">
            <v>#N/A</v>
          </cell>
        </row>
        <row r="2777">
          <cell r="BT2777" t="str">
            <v>Tenk</v>
          </cell>
        </row>
        <row r="2778">
          <cell r="BT2778" t="e">
            <v>#N/A</v>
          </cell>
        </row>
        <row r="2779">
          <cell r="BT2779" t="e">
            <v>#N/A</v>
          </cell>
        </row>
        <row r="2780">
          <cell r="BT2780" t="str">
            <v>Terem</v>
          </cell>
        </row>
        <row r="2781">
          <cell r="BT2781" t="str">
            <v>Terény</v>
          </cell>
        </row>
        <row r="2782">
          <cell r="BT2782" t="str">
            <v>Tereske</v>
          </cell>
        </row>
        <row r="2783">
          <cell r="BT2783" t="str">
            <v>Teresztenye</v>
          </cell>
        </row>
        <row r="2784">
          <cell r="BT2784" t="str">
            <v>Terpes</v>
          </cell>
        </row>
        <row r="2785">
          <cell r="BT2785" t="e">
            <v>#N/A</v>
          </cell>
        </row>
        <row r="2786">
          <cell r="BT2786" t="str">
            <v>Tésa</v>
          </cell>
        </row>
        <row r="2787">
          <cell r="BT2787" t="e">
            <v>#N/A</v>
          </cell>
        </row>
        <row r="2788">
          <cell r="BT2788" t="e">
            <v>#N/A</v>
          </cell>
        </row>
        <row r="2789">
          <cell r="BT2789" t="e">
            <v>#N/A</v>
          </cell>
        </row>
        <row r="2790">
          <cell r="BT2790" t="str">
            <v>Tét</v>
          </cell>
        </row>
        <row r="2791">
          <cell r="BT2791" t="str">
            <v>Tetétlen</v>
          </cell>
        </row>
        <row r="2792">
          <cell r="BT2792" t="str">
            <v>Tevel</v>
          </cell>
        </row>
        <row r="2793">
          <cell r="BT2793" t="str">
            <v>Tibolddaróc</v>
          </cell>
        </row>
        <row r="2794">
          <cell r="BT2794" t="str">
            <v>Tiborszállás</v>
          </cell>
        </row>
        <row r="2795">
          <cell r="BT2795" t="e">
            <v>#N/A</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e">
            <v>#N/A</v>
          </cell>
        </row>
        <row r="2807">
          <cell r="BT2807" t="e">
            <v>#N/A</v>
          </cell>
        </row>
        <row r="2808">
          <cell r="BT2808" t="e">
            <v>#N/A</v>
          </cell>
        </row>
        <row r="2809">
          <cell r="BT2809" t="e">
            <v>#N/A</v>
          </cell>
        </row>
        <row r="2810">
          <cell r="BT2810" t="str">
            <v>Tiszacsermely</v>
          </cell>
        </row>
        <row r="2811">
          <cell r="BT2811" t="e">
            <v>#N/A</v>
          </cell>
        </row>
        <row r="2812">
          <cell r="BT2812" t="e">
            <v>#N/A</v>
          </cell>
        </row>
        <row r="2813">
          <cell r="BT2813" t="e">
            <v>#N/A</v>
          </cell>
        </row>
        <row r="2814">
          <cell r="BT2814" t="str">
            <v>Tiszadorogma</v>
          </cell>
        </row>
        <row r="2815">
          <cell r="BT2815" t="str">
            <v>Tiszaeszlár</v>
          </cell>
        </row>
        <row r="2816">
          <cell r="BT2816" t="e">
            <v>#N/A</v>
          </cell>
        </row>
        <row r="2817">
          <cell r="BT2817" t="str">
            <v>Tiszafüred</v>
          </cell>
        </row>
        <row r="2818">
          <cell r="BT2818" t="e">
            <v>#N/A</v>
          </cell>
        </row>
        <row r="2819">
          <cell r="BT2819" t="str">
            <v>Tiszagyulaháza</v>
          </cell>
        </row>
        <row r="2820">
          <cell r="BT2820" t="e">
            <v>#N/A</v>
          </cell>
        </row>
        <row r="2821">
          <cell r="BT2821" t="e">
            <v>#N/A</v>
          </cell>
        </row>
        <row r="2822">
          <cell r="BT2822" t="e">
            <v>#N/A</v>
          </cell>
        </row>
        <row r="2823">
          <cell r="BT2823" t="str">
            <v>Tiszakanyár</v>
          </cell>
        </row>
        <row r="2824">
          <cell r="BT2824" t="e">
            <v>#N/A</v>
          </cell>
        </row>
        <row r="2825">
          <cell r="BT2825" t="str">
            <v>Tiszakécske</v>
          </cell>
        </row>
        <row r="2826">
          <cell r="BT2826" t="str">
            <v>Tiszakerecseny</v>
          </cell>
        </row>
        <row r="2827">
          <cell r="BT2827" t="e">
            <v>#N/A</v>
          </cell>
        </row>
        <row r="2828">
          <cell r="BT2828" t="str">
            <v>Tiszakóród</v>
          </cell>
        </row>
        <row r="2829">
          <cell r="BT2829" t="e">
            <v>#N/A</v>
          </cell>
        </row>
        <row r="2830">
          <cell r="BT2830" t="e">
            <v>#N/A</v>
          </cell>
        </row>
        <row r="2831">
          <cell r="BT2831" t="str">
            <v>Tiszalök</v>
          </cell>
        </row>
        <row r="2832">
          <cell r="BT2832" t="e">
            <v>#N/A</v>
          </cell>
        </row>
        <row r="2833">
          <cell r="BT2833" t="str">
            <v>Tiszamogyorós</v>
          </cell>
        </row>
        <row r="2834">
          <cell r="BT2834" t="str">
            <v>Tiszanagyfalu</v>
          </cell>
        </row>
        <row r="2835">
          <cell r="BT2835" t="str">
            <v>Tiszanána</v>
          </cell>
        </row>
        <row r="2836">
          <cell r="BT2836" t="e">
            <v>#N/A</v>
          </cell>
        </row>
        <row r="2837">
          <cell r="BT2837" t="e">
            <v>#N/A</v>
          </cell>
        </row>
        <row r="2838">
          <cell r="BT2838" t="e">
            <v>#N/A</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e">
            <v>#N/A</v>
          </cell>
        </row>
        <row r="2848">
          <cell r="BT2848" t="e">
            <v>#N/A</v>
          </cell>
        </row>
        <row r="2849">
          <cell r="BT2849" t="e">
            <v>#N/A</v>
          </cell>
        </row>
        <row r="2850">
          <cell r="BT2850" t="str">
            <v>Tiszatelek</v>
          </cell>
        </row>
        <row r="2851">
          <cell r="BT2851" t="e">
            <v>#N/A</v>
          </cell>
        </row>
        <row r="2852">
          <cell r="BT2852" t="str">
            <v>Tiszaug</v>
          </cell>
        </row>
        <row r="2853">
          <cell r="BT2853" t="str">
            <v>Tiszaújváros</v>
          </cell>
        </row>
        <row r="2854">
          <cell r="BT2854" t="e">
            <v>#N/A</v>
          </cell>
        </row>
        <row r="2855">
          <cell r="BT2855" t="e">
            <v>#N/A</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e">
            <v>#N/A</v>
          </cell>
        </row>
        <row r="2864">
          <cell r="BT2864" t="str">
            <v>Tokaj</v>
          </cell>
        </row>
        <row r="2865">
          <cell r="BT2865" t="str">
            <v>Tokod</v>
          </cell>
        </row>
        <row r="2866">
          <cell r="BT2866" t="str">
            <v>Tokodaltáró</v>
          </cell>
        </row>
        <row r="2867">
          <cell r="BT2867" t="str">
            <v>Tokorcs</v>
          </cell>
        </row>
        <row r="2868">
          <cell r="BT2868" t="e">
            <v>#N/A</v>
          </cell>
        </row>
        <row r="2869">
          <cell r="BT2869" t="str">
            <v>Told</v>
          </cell>
        </row>
        <row r="2870">
          <cell r="BT2870" t="str">
            <v>Tolmács</v>
          </cell>
        </row>
        <row r="2871">
          <cell r="BT2871" t="str">
            <v>Tolna</v>
          </cell>
        </row>
        <row r="2872">
          <cell r="BT2872" t="str">
            <v>Tolnanémedi</v>
          </cell>
        </row>
        <row r="2873">
          <cell r="BT2873" t="e">
            <v>#N/A</v>
          </cell>
        </row>
        <row r="2874">
          <cell r="BT2874" t="e">
            <v>#N/A</v>
          </cell>
        </row>
        <row r="2875">
          <cell r="BT2875" t="e">
            <v>#N/A</v>
          </cell>
        </row>
        <row r="2876">
          <cell r="BT2876" t="e">
            <v>#N/A</v>
          </cell>
        </row>
        <row r="2877">
          <cell r="BT2877" t="e">
            <v>#N/A</v>
          </cell>
        </row>
        <row r="2878">
          <cell r="BT2878" t="str">
            <v>Tormafölde</v>
          </cell>
        </row>
        <row r="2879">
          <cell r="BT2879" t="e">
            <v>#N/A</v>
          </cell>
        </row>
        <row r="2880">
          <cell r="BT2880" t="str">
            <v>Tormásliget</v>
          </cell>
        </row>
        <row r="2881">
          <cell r="BT2881" t="str">
            <v>Tornabarakony</v>
          </cell>
        </row>
        <row r="2882">
          <cell r="BT2882" t="str">
            <v>Tornakápolna</v>
          </cell>
        </row>
        <row r="2883">
          <cell r="BT2883" t="e">
            <v>#N/A</v>
          </cell>
        </row>
        <row r="2884">
          <cell r="BT2884" t="e">
            <v>#N/A</v>
          </cell>
        </row>
        <row r="2885">
          <cell r="BT2885" t="e">
            <v>#N/A</v>
          </cell>
        </row>
        <row r="2886">
          <cell r="BT2886" t="str">
            <v>Tornyiszentmiklós</v>
          </cell>
        </row>
        <row r="2887">
          <cell r="BT2887" t="e">
            <v>#N/A</v>
          </cell>
        </row>
        <row r="2888">
          <cell r="BT2888" t="str">
            <v>Tornyospálca</v>
          </cell>
        </row>
        <row r="2889">
          <cell r="BT2889" t="str">
            <v>Torony</v>
          </cell>
        </row>
        <row r="2890">
          <cell r="BT2890" t="str">
            <v>Torvaj</v>
          </cell>
        </row>
        <row r="2891">
          <cell r="BT2891" t="e">
            <v>#N/A</v>
          </cell>
        </row>
        <row r="2892">
          <cell r="BT2892" t="str">
            <v>Tótkomlós</v>
          </cell>
        </row>
        <row r="2893">
          <cell r="BT2893" t="e">
            <v>#N/A</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e">
            <v>#N/A</v>
          </cell>
        </row>
        <row r="2907">
          <cell r="BT2907" t="e">
            <v>#N/A</v>
          </cell>
        </row>
        <row r="2908">
          <cell r="BT2908" t="e">
            <v>#N/A</v>
          </cell>
        </row>
        <row r="2909">
          <cell r="BT2909" t="str">
            <v>Tunyogmatolcs</v>
          </cell>
        </row>
        <row r="2910">
          <cell r="BT2910" t="str">
            <v>Tura</v>
          </cell>
        </row>
        <row r="2911">
          <cell r="BT2911" t="str">
            <v>Túristvándi</v>
          </cell>
        </row>
        <row r="2912">
          <cell r="BT2912" t="e">
            <v>#N/A</v>
          </cell>
        </row>
        <row r="2913">
          <cell r="BT2913" t="e">
            <v>#N/A</v>
          </cell>
        </row>
        <row r="2914">
          <cell r="BT2914" t="str">
            <v>Túrricse</v>
          </cell>
        </row>
        <row r="2915">
          <cell r="BT2915" t="str">
            <v>Tuzsér</v>
          </cell>
        </row>
        <row r="2916">
          <cell r="BT2916" t="str">
            <v>Türje</v>
          </cell>
        </row>
        <row r="2917">
          <cell r="BT2917" t="str">
            <v>Tüskevár</v>
          </cell>
        </row>
        <row r="2918">
          <cell r="BT2918" t="str">
            <v>Tyukod</v>
          </cell>
        </row>
        <row r="2919">
          <cell r="BT2919" t="e">
            <v>#N/A</v>
          </cell>
        </row>
        <row r="2920">
          <cell r="BT2920" t="str">
            <v>Udvari</v>
          </cell>
        </row>
        <row r="2921">
          <cell r="BT2921" t="str">
            <v>Ugod</v>
          </cell>
        </row>
        <row r="2922">
          <cell r="BT2922" t="e">
            <v>#N/A</v>
          </cell>
        </row>
        <row r="2923">
          <cell r="BT2923" t="e">
            <v>#N/A</v>
          </cell>
        </row>
        <row r="2924">
          <cell r="BT2924" t="e">
            <v>#N/A</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e">
            <v>#N/A</v>
          </cell>
        </row>
        <row r="2932">
          <cell r="BT2932" t="str">
            <v>Újlengyel</v>
          </cell>
        </row>
        <row r="2933">
          <cell r="BT2933" t="str">
            <v>Újléta</v>
          </cell>
        </row>
        <row r="2934">
          <cell r="BT2934" t="str">
            <v>Újlőrincfalva</v>
          </cell>
        </row>
        <row r="2935">
          <cell r="BT2935" t="e">
            <v>#N/A</v>
          </cell>
        </row>
        <row r="2936">
          <cell r="BT2936" t="str">
            <v>Újrónafő</v>
          </cell>
        </row>
        <row r="2937">
          <cell r="BT2937" t="str">
            <v>Újsolt</v>
          </cell>
        </row>
        <row r="2938">
          <cell r="BT2938" t="e">
            <v>#N/A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e">
            <v>#N/A</v>
          </cell>
        </row>
        <row r="2951">
          <cell r="BT2951" t="str">
            <v>Ura</v>
          </cell>
        </row>
        <row r="2952">
          <cell r="BT2952" t="str">
            <v>Uraiújfalu</v>
          </cell>
        </row>
        <row r="2953">
          <cell r="BT2953" t="e">
            <v>#N/A</v>
          </cell>
        </row>
        <row r="2954">
          <cell r="BT2954" t="str">
            <v>Úri</v>
          </cell>
        </row>
        <row r="2955">
          <cell r="BT2955" t="str">
            <v>Úrkút</v>
          </cell>
        </row>
        <row r="2956">
          <cell r="BT2956" t="e">
            <v>#N/A</v>
          </cell>
        </row>
        <row r="2957">
          <cell r="BT2957" t="e">
            <v>#N/A</v>
          </cell>
        </row>
        <row r="2958">
          <cell r="BT2958" t="str">
            <v>Uzsa</v>
          </cell>
        </row>
        <row r="2959">
          <cell r="BT2959" t="str">
            <v>Üllés</v>
          </cell>
        </row>
        <row r="2960">
          <cell r="BT2960" t="str">
            <v>Üllő</v>
          </cell>
        </row>
        <row r="2961">
          <cell r="BT2961" t="str">
            <v>Üröm</v>
          </cell>
        </row>
        <row r="2962">
          <cell r="BT2962" t="e">
            <v>#N/A</v>
          </cell>
        </row>
        <row r="2963">
          <cell r="BT2963" t="str">
            <v>Vácduka</v>
          </cell>
        </row>
        <row r="2964">
          <cell r="BT2964" t="str">
            <v>Vácegres</v>
          </cell>
        </row>
        <row r="2965">
          <cell r="BT2965" t="str">
            <v>Váchartyán</v>
          </cell>
        </row>
        <row r="2966">
          <cell r="BT2966" t="str">
            <v>Váckisújfalu</v>
          </cell>
        </row>
        <row r="2967">
          <cell r="BT2967" t="e">
            <v>#N/A</v>
          </cell>
        </row>
        <row r="2968">
          <cell r="BT2968" t="str">
            <v>Vácszentlászló</v>
          </cell>
        </row>
        <row r="2969">
          <cell r="BT2969" t="e">
            <v>#N/A</v>
          </cell>
        </row>
        <row r="2970">
          <cell r="BT2970" t="str">
            <v>Vadosfa</v>
          </cell>
        </row>
        <row r="2971">
          <cell r="BT2971" t="e">
            <v>#N/A</v>
          </cell>
        </row>
        <row r="2972">
          <cell r="BT2972" t="str">
            <v>Vágáshuta</v>
          </cell>
        </row>
        <row r="2973">
          <cell r="BT2973" t="str">
            <v>Vaja</v>
          </cell>
        </row>
        <row r="2974">
          <cell r="BT2974" t="e">
            <v>#N/A</v>
          </cell>
        </row>
        <row r="2975">
          <cell r="BT2975" t="e">
            <v>#N/A</v>
          </cell>
        </row>
        <row r="2976">
          <cell r="BT2976" t="e">
            <v>#N/A</v>
          </cell>
        </row>
        <row r="2977">
          <cell r="BT2977" t="e">
            <v>#N/A</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e">
            <v>#N/A</v>
          </cell>
        </row>
        <row r="2990">
          <cell r="BT2990" t="str">
            <v>Váncsod</v>
          </cell>
        </row>
        <row r="2991">
          <cell r="BT2991" t="str">
            <v>Vanyarc</v>
          </cell>
        </row>
        <row r="2992">
          <cell r="BT2992" t="str">
            <v>Vanyola</v>
          </cell>
        </row>
        <row r="2993">
          <cell r="BT2993" t="e">
            <v>#N/A</v>
          </cell>
        </row>
        <row r="2994">
          <cell r="BT2994" t="str">
            <v>Váralja</v>
          </cell>
        </row>
        <row r="2995">
          <cell r="BT2995" t="e">
            <v>#N/A</v>
          </cell>
        </row>
        <row r="2996">
          <cell r="BT2996" t="str">
            <v>Váraszó</v>
          </cell>
        </row>
        <row r="2997">
          <cell r="BT2997" t="e">
            <v>#N/A</v>
          </cell>
        </row>
        <row r="2998">
          <cell r="BT2998" t="e">
            <v>#N/A</v>
          </cell>
        </row>
        <row r="2999">
          <cell r="BT2999" t="e">
            <v>#N/A</v>
          </cell>
        </row>
        <row r="3000">
          <cell r="BT3000" t="e">
            <v>#N/A</v>
          </cell>
        </row>
        <row r="3001">
          <cell r="BT3001" t="str">
            <v>Várdomb</v>
          </cell>
        </row>
        <row r="3002">
          <cell r="BT3002" t="str">
            <v>Várfölde</v>
          </cell>
        </row>
        <row r="3003">
          <cell r="BT3003" t="e">
            <v>#N/A</v>
          </cell>
        </row>
        <row r="3004">
          <cell r="BT3004" t="str">
            <v>Várgesztes</v>
          </cell>
        </row>
        <row r="3005">
          <cell r="BT3005" t="e">
            <v>#N/A</v>
          </cell>
        </row>
        <row r="3006">
          <cell r="BT3006" t="str">
            <v>Várong</v>
          </cell>
        </row>
        <row r="3007">
          <cell r="BT3007" t="str">
            <v>Városföld</v>
          </cell>
        </row>
        <row r="3008">
          <cell r="BT3008" t="e">
            <v>#N/A</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e">
            <v>#N/A</v>
          </cell>
        </row>
        <row r="3016">
          <cell r="BT3016" t="e">
            <v>#N/A</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e">
            <v>#N/A</v>
          </cell>
        </row>
        <row r="3025">
          <cell r="BT3025" t="str">
            <v>Vaskút</v>
          </cell>
        </row>
        <row r="3026">
          <cell r="BT3026" t="str">
            <v>Vasmegyer</v>
          </cell>
        </row>
        <row r="3027">
          <cell r="BT3027" t="str">
            <v>Vaspör</v>
          </cell>
        </row>
        <row r="3028">
          <cell r="BT3028" t="e">
            <v>#N/A</v>
          </cell>
        </row>
        <row r="3029">
          <cell r="BT3029" t="e">
            <v>#N/A</v>
          </cell>
        </row>
        <row r="3030">
          <cell r="BT3030" t="e">
            <v>#N/A</v>
          </cell>
        </row>
        <row r="3031">
          <cell r="BT3031" t="e">
            <v>#N/A</v>
          </cell>
        </row>
        <row r="3032">
          <cell r="BT3032" t="str">
            <v>Vasvár</v>
          </cell>
        </row>
        <row r="3033">
          <cell r="BT3033" t="str">
            <v>Vaszar</v>
          </cell>
        </row>
        <row r="3034">
          <cell r="BT3034" t="e">
            <v>#N/A</v>
          </cell>
        </row>
        <row r="3035">
          <cell r="BT3035" t="str">
            <v>Vát</v>
          </cell>
        </row>
        <row r="3036">
          <cell r="BT3036" t="str">
            <v>Vatta</v>
          </cell>
        </row>
        <row r="3037">
          <cell r="BT3037" t="e">
            <v>#N/A</v>
          </cell>
        </row>
        <row r="3038">
          <cell r="BT3038" t="str">
            <v>Vécs</v>
          </cell>
        </row>
        <row r="3039">
          <cell r="BT3039" t="str">
            <v>Vecsés</v>
          </cell>
        </row>
        <row r="3040">
          <cell r="BT3040" t="e">
            <v>#N/A</v>
          </cell>
        </row>
        <row r="3041">
          <cell r="BT3041" t="e">
            <v>#N/A</v>
          </cell>
        </row>
        <row r="3042">
          <cell r="BT3042" t="str">
            <v>Vékény</v>
          </cell>
        </row>
        <row r="3043">
          <cell r="BT3043" t="str">
            <v>Vekerd</v>
          </cell>
        </row>
        <row r="3044">
          <cell r="BT3044" t="str">
            <v>Velem</v>
          </cell>
        </row>
        <row r="3045">
          <cell r="BT3045" t="str">
            <v>Velemér</v>
          </cell>
        </row>
        <row r="3046">
          <cell r="BT3046" t="str">
            <v>Velence</v>
          </cell>
        </row>
        <row r="3047">
          <cell r="BT3047" t="e">
            <v>#N/A</v>
          </cell>
        </row>
        <row r="3048">
          <cell r="BT3048" t="str">
            <v>Véménd</v>
          </cell>
        </row>
        <row r="3049">
          <cell r="BT3049" t="str">
            <v>Vének</v>
          </cell>
        </row>
        <row r="3050">
          <cell r="BT3050" t="str">
            <v>Vép</v>
          </cell>
        </row>
        <row r="3051">
          <cell r="BT3051" t="str">
            <v>Vereb</v>
          </cell>
        </row>
        <row r="3052">
          <cell r="BT3052" t="str">
            <v>Veresegyház</v>
          </cell>
        </row>
        <row r="3053">
          <cell r="BT3053" t="e">
            <v>#N/A</v>
          </cell>
        </row>
        <row r="3054">
          <cell r="BT3054" t="str">
            <v>Verpelét</v>
          </cell>
        </row>
        <row r="3055">
          <cell r="BT3055" t="str">
            <v>穳揩敳祮_x000E_娀潳湬楡娠汯୮_x0000_慖獳楺癬柡๹_x0000_穣⁩⹵㈠⸵_x0008_䘁儀 甀⸀ ㌀㈀ఀĀFelsőberecki_x000D_䘀橥敪⁬獉癴满_x0011_䬀獯畳桴䰠‮⹵㔠⸹_x000B_䘁攀氀猀儀搁漀戀猀稀愀ᤀ_x0000_ﱆ⁰潚瑬满䈠湥⁥汋狡੡_x0000_楓⁫浉敲_x000F_䬀獯畳桴甠捴⁡⸶	䘁攀氀猀儀朁愀最礀ఀ_x0000_潂潧祬䨠满獯_x000E_刀毡揳楺蘒⁴㠷ฮĀFelsőkelecsény_x000B_䄀摮⃳_x0010_匀慺慢獤柡甠‮〲ମĀFelsőnyárád_x000D_䬀物汩⁡敆敲据_x0006_㌀㘷㤷സ_x0000_ﱐ灳毶慬祮⩩_x0000_慬晴污慶⁩楋瑳狩⁧扢𤋮吠狡畳慳_x0006_㌀㈸㐸ื_x0000_噉‮慬蘒⁴⸱_x000D_䈀泩灡瓡慦癬楡!䔀牧⁩楋瑳狩⁧</v>
          </cell>
        </row>
        <row r="3056">
          <cell r="BT3056" t="e">
            <v>#N/A</v>
          </cell>
        </row>
        <row r="3057">
          <cell r="BT3057" t="str">
            <v>Vértesacsa</v>
          </cell>
        </row>
        <row r="3058">
          <cell r="BT3058" t="e">
            <v>#N/A</v>
          </cell>
        </row>
        <row r="3059">
          <cell r="BT3059" t="str">
            <v>Vérteskethely</v>
          </cell>
        </row>
        <row r="3060">
          <cell r="BT3060" t="str">
            <v>Vértessomló</v>
          </cell>
        </row>
        <row r="3061">
          <cell r="BT3061" t="str">
            <v>Vértestolna</v>
          </cell>
        </row>
        <row r="3062">
          <cell r="BT3062" t="str">
            <v>Vértesszőlős</v>
          </cell>
        </row>
        <row r="3063">
          <cell r="BT3063" t="e">
            <v>#N/A</v>
          </cell>
        </row>
        <row r="3064">
          <cell r="BT3064" t="str">
            <v>Veszkény</v>
          </cell>
        </row>
        <row r="3065">
          <cell r="BT3065" t="str">
            <v>Veszprém</v>
          </cell>
        </row>
        <row r="3066">
          <cell r="BT3066" t="e">
            <v>#N/A</v>
          </cell>
        </row>
        <row r="3067">
          <cell r="BT3067" t="e">
            <v>#N/A</v>
          </cell>
        </row>
        <row r="3068">
          <cell r="BT3068" t="str">
            <v>Veszprémvarsány</v>
          </cell>
        </row>
        <row r="3069">
          <cell r="BT3069" t="e">
            <v>#N/A</v>
          </cell>
        </row>
        <row r="3070">
          <cell r="BT3070" t="e">
            <v>#N/A</v>
          </cell>
        </row>
        <row r="3071">
          <cell r="BT3071" t="e">
            <v>#N/A</v>
          </cell>
        </row>
        <row r="3072">
          <cell r="BT3072" t="e">
            <v>#N/A</v>
          </cell>
        </row>
        <row r="3073">
          <cell r="BT3073" t="str">
            <v>Villány</v>
          </cell>
        </row>
        <row r="3074">
          <cell r="BT3074" t="str">
            <v>Villánykövesd</v>
          </cell>
        </row>
        <row r="3075">
          <cell r="BT3075" t="str">
            <v>Vilmány</v>
          </cell>
        </row>
        <row r="3076">
          <cell r="BT3076" t="e">
            <v>#N/A</v>
          </cell>
        </row>
        <row r="3077">
          <cell r="BT3077" t="str">
            <v>Vilyvitány</v>
          </cell>
        </row>
        <row r="3078">
          <cell r="BT3078" t="e">
            <v>#N/A</v>
          </cell>
        </row>
        <row r="3079">
          <cell r="BT3079" t="str">
            <v>Vindornyafok</v>
          </cell>
        </row>
        <row r="3080">
          <cell r="BT3080" t="str">
            <v>Vindornyalak</v>
          </cell>
        </row>
        <row r="3081">
          <cell r="BT3081" t="str">
            <v>Vindornyaszőlős</v>
          </cell>
        </row>
        <row r="3082">
          <cell r="BT3082" t="e">
            <v>#N/A</v>
          </cell>
        </row>
        <row r="3083">
          <cell r="BT3083" t="e">
            <v>#N/A</v>
          </cell>
        </row>
        <row r="3084">
          <cell r="BT3084" t="str">
            <v>Visonta</v>
          </cell>
        </row>
        <row r="3085">
          <cell r="BT3085" t="str">
            <v>Viss</v>
          </cell>
        </row>
        <row r="3086">
          <cell r="BT3086" t="e">
            <v>#N/A</v>
          </cell>
        </row>
        <row r="3087">
          <cell r="BT3087" t="str">
            <v>Viszák</v>
          </cell>
        </row>
        <row r="3088">
          <cell r="BT3088" t="e">
            <v>#N/A</v>
          </cell>
        </row>
        <row r="3089">
          <cell r="BT3089" t="str">
            <v>Visznek</v>
          </cell>
        </row>
        <row r="3090">
          <cell r="BT3090" t="str">
            <v>Vitnyéd</v>
          </cell>
        </row>
        <row r="3091">
          <cell r="BT3091" t="e">
            <v>#N/A</v>
          </cell>
        </row>
        <row r="3092">
          <cell r="BT3092" t="str">
            <v>Vizslás</v>
          </cell>
        </row>
        <row r="3093">
          <cell r="BT3093" t="str">
            <v>Vizsoly</v>
          </cell>
        </row>
        <row r="3094">
          <cell r="BT3094" t="str">
            <v>Vokány</v>
          </cell>
        </row>
        <row r="3095">
          <cell r="BT3095" t="str">
            <v>Vonyarcvashegy</v>
          </cell>
        </row>
        <row r="3096">
          <cell r="BT3096" t="e">
            <v>#N/A</v>
          </cell>
        </row>
        <row r="3097">
          <cell r="BT3097" t="str">
            <v>t Zsolt_x0000__x0000_Gáva János_x000E__x0000__x0000_Kossuth u. 23._x0006__x0000__x0000_Nábrád_x000C__x0000__x0000_Varga Attila_x000C__x0000__x0000_Varga Károly_x000C__x0000__x0000_Árpád u. 40._x000C__x0000__x0000_Nemesborzova_x0013__x0000__x0000_Nagy Gábor Zsigmond_x000D__x0000__x0000_Balla Jánosné_x0010__x0000__x0000_Szabadság tér 7.-_x0000__x0000_Keszthely-Hévízi Kistérségi Többcélú Társulás_x0006__x0000__x0000_558808_x0010__x0000__x0001_K_x0000_e_x0000_s_x0000_z_x0000_t_x0000_h_x0000_e_x0000_l_x0000_y_x0000__x0013_ H_x0000_é_x0000_v_x0000_í_x0000_z_x0000_i_x0000_</v>
          </cell>
        </row>
        <row r="3098">
          <cell r="BT3098" t="str">
            <v>Vönöck</v>
          </cell>
        </row>
        <row r="3099">
          <cell r="BT3099" t="str">
            <v>Vöröstó</v>
          </cell>
        </row>
        <row r="3100">
          <cell r="BT3100" t="e">
            <v>#N/A</v>
          </cell>
        </row>
        <row r="3101">
          <cell r="BT3101" t="e">
            <v>#N/A</v>
          </cell>
        </row>
        <row r="3102">
          <cell r="BT3102" t="str">
            <v>Zádor</v>
          </cell>
        </row>
        <row r="3103">
          <cell r="BT3103" t="str">
            <v>Zádorfalva</v>
          </cell>
        </row>
        <row r="3104">
          <cell r="BT3104" t="e">
            <v>#N/A</v>
          </cell>
        </row>
        <row r="3105">
          <cell r="BT3105" t="str">
            <v>Zagyvaszántó</v>
          </cell>
        </row>
        <row r="3106">
          <cell r="BT3106" t="str">
            <v>Záhony</v>
          </cell>
        </row>
        <row r="3107">
          <cell r="BT3107" t="str">
            <v>Zajk</v>
          </cell>
        </row>
        <row r="3108">
          <cell r="BT3108" t="str">
            <v>Zajta</v>
          </cell>
        </row>
        <row r="3109">
          <cell r="BT3109" t="str">
            <v>Zákány</v>
          </cell>
        </row>
        <row r="3110">
          <cell r="BT3110" t="e">
            <v>#N/A</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e">
            <v>#N/A</v>
          </cell>
        </row>
        <row r="3138">
          <cell r="BT3138" t="str">
            <v>Zalaszentgyörgy</v>
          </cell>
        </row>
        <row r="3139">
          <cell r="BT3139" t="str">
            <v>Zalaszentiván</v>
          </cell>
        </row>
        <row r="3140">
          <cell r="BT3140" t="str">
            <v>Zalaszentjakab</v>
          </cell>
        </row>
        <row r="3141">
          <cell r="BT3141" t="str">
            <v>Zalaszentlászló</v>
          </cell>
        </row>
        <row r="3142">
          <cell r="BT3142" t="e">
            <v>#N/A</v>
          </cell>
        </row>
        <row r="3143">
          <cell r="BT3143" t="e">
            <v>#N/A</v>
          </cell>
        </row>
        <row r="3144">
          <cell r="BT3144" t="e">
            <v>#N/A</v>
          </cell>
        </row>
        <row r="3145">
          <cell r="BT3145" t="e">
            <v>#N/A</v>
          </cell>
        </row>
        <row r="3146">
          <cell r="BT3146" t="str">
            <v>Zaláta</v>
          </cell>
        </row>
        <row r="3147">
          <cell r="BT3147" t="e">
            <v>#N/A</v>
          </cell>
        </row>
        <row r="3148">
          <cell r="BT3148" t="e">
            <v>#N/A</v>
          </cell>
        </row>
        <row r="3149">
          <cell r="BT3149" t="e">
            <v>#N/A</v>
          </cell>
        </row>
        <row r="3150">
          <cell r="BT3150" t="str">
            <v>Zalavég</v>
          </cell>
        </row>
        <row r="3151">
          <cell r="BT3151" t="str">
            <v>Zalkod</v>
          </cell>
        </row>
        <row r="3152">
          <cell r="BT3152" t="str">
            <v>Zamárdi</v>
          </cell>
        </row>
        <row r="3153">
          <cell r="BT3153" t="e">
            <v>#N/A</v>
          </cell>
        </row>
        <row r="3154">
          <cell r="BT3154" t="str">
            <v>Zánka</v>
          </cell>
        </row>
        <row r="3155">
          <cell r="BT3155" t="str">
            <v>Zaránk</v>
          </cell>
        </row>
        <row r="3156">
          <cell r="BT3156" t="str">
            <v>Závod</v>
          </cell>
        </row>
        <row r="3157">
          <cell r="BT3157" t="str">
            <v>Zebecke</v>
          </cell>
        </row>
        <row r="3158">
          <cell r="BT3158" t="e">
            <v>#N/A</v>
          </cell>
        </row>
        <row r="3159">
          <cell r="BT3159" t="str">
            <v>Zemplénagárd</v>
          </cell>
        </row>
        <row r="3160">
          <cell r="BT3160" t="str">
            <v>Zengővárkony</v>
          </cell>
        </row>
        <row r="3161">
          <cell r="BT3161" t="e">
            <v>#N/A</v>
          </cell>
        </row>
        <row r="3162">
          <cell r="BT3162" t="str">
            <v>Zics</v>
          </cell>
        </row>
        <row r="3163">
          <cell r="BT3163" t="str">
            <v>Ziliz</v>
          </cell>
        </row>
        <row r="3164">
          <cell r="BT3164" t="str">
            <v>Zimány</v>
          </cell>
        </row>
        <row r="3165">
          <cell r="BT3165" t="str">
            <v>Zirc</v>
          </cell>
        </row>
        <row r="3166">
          <cell r="BT3166" t="e">
            <v>#N/A</v>
          </cell>
        </row>
        <row r="3167">
          <cell r="BT3167" t="str">
            <v>Zomba</v>
          </cell>
        </row>
        <row r="3168">
          <cell r="BT3168" t="str">
            <v>Zsadány</v>
          </cell>
        </row>
        <row r="3169">
          <cell r="BT3169" t="str">
            <v>Zsáka</v>
          </cell>
        </row>
        <row r="3170">
          <cell r="BT3170" t="e">
            <v>#N/A</v>
          </cell>
        </row>
        <row r="3171">
          <cell r="BT3171" t="e">
            <v>#N/A</v>
          </cell>
        </row>
        <row r="3172">
          <cell r="BT3172" t="str">
            <v>Zsana</v>
          </cell>
        </row>
        <row r="3173">
          <cell r="BT3173" t="str">
            <v>Zsarolyán</v>
          </cell>
        </row>
        <row r="3174">
          <cell r="BT3174" t="e">
            <v>#N/A</v>
          </cell>
        </row>
        <row r="3175">
          <cell r="BT3175" t="e">
            <v>#N/A</v>
          </cell>
        </row>
        <row r="3176">
          <cell r="BT3176" t="str">
            <v>Zselickisfalud</v>
          </cell>
        </row>
        <row r="3177">
          <cell r="BT3177" t="e">
            <v>#N/A</v>
          </cell>
        </row>
        <row r="3178">
          <cell r="BT3178" t="e">
            <v>#N/A</v>
          </cell>
        </row>
        <row r="3179">
          <cell r="BT3179" t="e">
            <v>#N/A</v>
          </cell>
        </row>
        <row r="3180">
          <cell r="BT3180" t="e">
            <v>#N/A</v>
          </cell>
        </row>
        <row r="3181">
          <cell r="BT3181" t="str">
            <v>Zsombó</v>
          </cell>
        </row>
        <row r="3182">
          <cell r="BT3182" t="str">
            <v>Zsujta</v>
          </cell>
        </row>
        <row r="3183">
          <cell r="BT3183" t="str">
            <v>Zsurk</v>
          </cell>
        </row>
        <row r="3184">
          <cell r="BT3184" t="str">
            <v>Zubogy</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Segéd-összesítő"/>
      <sheetName val="Összesítő"/>
      <sheetName val="Adat-felmérő"/>
      <sheetName val="Közokt. kieg"/>
    </sheetNames>
    <sheetDataSet>
      <sheetData sheetId="0" refreshError="1">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Segéd-összesítő"/>
      <sheetName val="Összesítő"/>
      <sheetName val="Adat-felmérő"/>
      <sheetName val="Közokt. kieg"/>
    </sheetNames>
    <sheetDataSet>
      <sheetData sheetId="0" refreshError="1">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Segéd-összesítő"/>
      <sheetName val="Összesítő"/>
      <sheetName val="Adat-felmérő"/>
      <sheetName val="Közokt. kieg"/>
    </sheetNames>
    <sheetDataSet>
      <sheetData sheetId="0" refreshError="1">
        <row r="8">
          <cell r="CD8" t="str">
            <v>Aba</v>
          </cell>
        </row>
        <row r="9">
          <cell r="CD9" t="str">
            <v>Abádszalók</v>
          </cell>
        </row>
        <row r="10">
          <cell r="CD10" t="str">
            <v>Abaliget</v>
          </cell>
        </row>
        <row r="11">
          <cell r="CD11" t="str">
            <v>Abasár</v>
          </cell>
        </row>
        <row r="12">
          <cell r="CD12" t="str">
            <v>Abaújalpár</v>
          </cell>
        </row>
        <row r="13">
          <cell r="CD13" t="str">
            <v>Abaújkér</v>
          </cell>
        </row>
        <row r="14">
          <cell r="CD14" t="str">
            <v>Abaújlak</v>
          </cell>
        </row>
        <row r="15">
          <cell r="CD15" t="str">
            <v>Abaújszántó</v>
          </cell>
        </row>
        <row r="16">
          <cell r="CD16" t="str">
            <v>Abaújszolnok</v>
          </cell>
        </row>
        <row r="17">
          <cell r="CD17" t="str">
            <v>Abaújvár</v>
          </cell>
        </row>
        <row r="18">
          <cell r="CD18" t="str">
            <v>Abda</v>
          </cell>
        </row>
        <row r="19">
          <cell r="CD19" t="str">
            <v>Abod</v>
          </cell>
        </row>
        <row r="20">
          <cell r="CD20" t="str">
            <v>Abony</v>
          </cell>
        </row>
        <row r="21">
          <cell r="CD21" t="str">
            <v>Ábrahámhegy</v>
          </cell>
        </row>
        <row r="22">
          <cell r="CD22" t="str">
            <v>Ács</v>
          </cell>
        </row>
        <row r="23">
          <cell r="CD23" t="str">
            <v>Acsa</v>
          </cell>
        </row>
        <row r="24">
          <cell r="CD24" t="str">
            <v>Acsád</v>
          </cell>
        </row>
        <row r="25">
          <cell r="CD25" t="str">
            <v>Acsalag</v>
          </cell>
        </row>
        <row r="26">
          <cell r="CD26" t="str">
            <v>Ácsteszér</v>
          </cell>
        </row>
        <row r="27">
          <cell r="CD27" t="str">
            <v>Adács</v>
          </cell>
        </row>
        <row r="28">
          <cell r="CD28" t="str">
            <v>Ádánd</v>
          </cell>
        </row>
        <row r="29">
          <cell r="CD29" t="str">
            <v>Adásztevel</v>
          </cell>
        </row>
        <row r="30">
          <cell r="CD30" t="e">
            <v>#N/A</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
      <sheetName val="2.2.2.-2.4. feladatok"/>
      <sheetName val="2.5.-2.8. feladatok"/>
      <sheetName val="Szakszolgálat-segéd"/>
    </sheetNames>
    <sheetDataSet>
      <sheetData sheetId="0">
        <row r="34">
          <cell r="BT34" t="str">
            <v>Aba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str">
            <v>Abaújvár</v>
          </cell>
        </row>
        <row r="44">
          <cell r="BT44" t="str">
            <v>Abda</v>
          </cell>
        </row>
        <row r="45">
          <cell r="BT45" t="str">
            <v>Abod</v>
          </cell>
        </row>
        <row r="46">
          <cell r="BT46" t="str">
            <v>Abony</v>
          </cell>
        </row>
        <row r="47">
          <cell r="BT47" t="str">
            <v>Ábrahámhegy</v>
          </cell>
        </row>
        <row r="48">
          <cell r="BT48" t="str">
            <v>Ács</v>
          </cell>
        </row>
        <row r="49">
          <cell r="BT49" t="str">
            <v>Acsa</v>
          </cell>
        </row>
        <row r="50">
          <cell r="BT50" t="str">
            <v>Acsád</v>
          </cell>
        </row>
        <row r="51">
          <cell r="BT51" t="str">
            <v>Acsalag</v>
          </cell>
        </row>
        <row r="52">
          <cell r="BT52" t="str">
            <v>Ácsteszér</v>
          </cell>
        </row>
        <row r="53">
          <cell r="BT53" t="str">
            <v>Adács</v>
          </cell>
        </row>
        <row r="54">
          <cell r="BT54" t="str">
            <v>Ádánd</v>
          </cell>
        </row>
        <row r="55">
          <cell r="BT55" t="str">
            <v>Adásztevel</v>
          </cell>
        </row>
        <row r="56">
          <cell r="BT56" t="str">
            <v>Adony</v>
          </cell>
        </row>
        <row r="57">
          <cell r="BT57" t="str">
            <v>Adorjánháza</v>
          </cell>
        </row>
        <row r="58">
          <cell r="BT58" t="str">
            <v>Adorjás</v>
          </cell>
        </row>
        <row r="59">
          <cell r="BT59" t="str">
            <v>Ág</v>
          </cell>
        </row>
        <row r="60">
          <cell r="BT60" t="str">
            <v>Ágasegyháza</v>
          </cell>
        </row>
        <row r="61">
          <cell r="BT61" t="str">
            <v>Ágfalva</v>
          </cell>
        </row>
        <row r="62">
          <cell r="BT62" t="str">
            <v>Aggtelek</v>
          </cell>
        </row>
        <row r="63">
          <cell r="BT63" t="str">
            <v>Agyagosszergény</v>
          </cell>
        </row>
        <row r="64">
          <cell r="BT64" t="str">
            <v>Ajak</v>
          </cell>
        </row>
        <row r="65">
          <cell r="BT65" t="str">
            <v>Ajka</v>
          </cell>
        </row>
        <row r="66">
          <cell r="BT66" t="str">
            <v>Aka</v>
          </cell>
        </row>
        <row r="67">
          <cell r="BT67" t="str">
            <v>Akasztó</v>
          </cell>
        </row>
        <row r="68">
          <cell r="BT68" t="str">
            <v>Alacska</v>
          </cell>
        </row>
        <row r="69">
          <cell r="BT69" t="str">
            <v>Alap</v>
          </cell>
        </row>
        <row r="70">
          <cell r="BT70" t="str">
            <v>Alattyán</v>
          </cell>
        </row>
        <row r="71">
          <cell r="BT71" t="str">
            <v>Albertirsa</v>
          </cell>
        </row>
        <row r="72">
          <cell r="BT72" t="str">
            <v>Alcsútdoboz</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str">
            <v>Almáskeresztúr</v>
          </cell>
        </row>
        <row r="81">
          <cell r="BT81" t="str">
            <v>Álmosd</v>
          </cell>
        </row>
        <row r="82">
          <cell r="BT82" t="str">
            <v>Alsóberecki</v>
          </cell>
        </row>
        <row r="83">
          <cell r="BT83" t="str">
            <v>Alsóbogát</v>
          </cell>
        </row>
        <row r="84">
          <cell r="BT84" t="str">
            <v>Alsódobsza</v>
          </cell>
        </row>
        <row r="85">
          <cell r="BT85" t="str">
            <v>Alsógagy</v>
          </cell>
        </row>
        <row r="86">
          <cell r="BT86" t="str">
            <v>Alsómocsolád</v>
          </cell>
        </row>
        <row r="87">
          <cell r="BT87" t="str">
            <v>Alsónána</v>
          </cell>
        </row>
        <row r="88">
          <cell r="BT88" t="str">
            <v>Alsónémedi</v>
          </cell>
        </row>
        <row r="89">
          <cell r="BT89" t="str">
            <v>Alsónemesapáti</v>
          </cell>
        </row>
        <row r="90">
          <cell r="BT90" t="str">
            <v>Alsónyék</v>
          </cell>
        </row>
        <row r="91">
          <cell r="BT91" t="str">
            <v>Alsóörs</v>
          </cell>
        </row>
        <row r="92">
          <cell r="BT92" t="str">
            <v>Alsópáhok</v>
          </cell>
        </row>
        <row r="93">
          <cell r="BT93" t="str">
            <v>Alsópetény</v>
          </cell>
        </row>
        <row r="94">
          <cell r="BT94" t="str">
            <v>Alsórajk</v>
          </cell>
        </row>
        <row r="95">
          <cell r="BT95" t="str">
            <v>Alsóregmec</v>
          </cell>
        </row>
        <row r="96">
          <cell r="BT96" t="str">
            <v>Alsószenterzsébet</v>
          </cell>
        </row>
        <row r="97">
          <cell r="BT97" t="str">
            <v>Alsószentiván</v>
          </cell>
        </row>
        <row r="98">
          <cell r="BT98" t="str">
            <v>Alsószentmárton</v>
          </cell>
        </row>
        <row r="99">
          <cell r="BT99" t="str">
            <v>Alsószölnök</v>
          </cell>
        </row>
        <row r="100">
          <cell r="BT100" t="str">
            <v>Alsószuha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str">
            <v>Anarcs</v>
          </cell>
        </row>
        <row r="108">
          <cell r="BT108" t="str">
            <v>Andocs</v>
          </cell>
        </row>
        <row r="109">
          <cell r="BT109" t="str">
            <v>Andornaktálya</v>
          </cell>
        </row>
        <row r="110">
          <cell r="BT110" t="str">
            <v>Andrásfa</v>
          </cell>
        </row>
        <row r="111">
          <cell r="BT111" t="str">
            <v>Annavölgy</v>
          </cell>
        </row>
        <row r="112">
          <cell r="BT112" t="str">
            <v>Apácatorna</v>
          </cell>
        </row>
        <row r="113">
          <cell r="BT113" t="str">
            <v>Apagy</v>
          </cell>
        </row>
        <row r="114">
          <cell r="BT114" t="str">
            <v>Apaj</v>
          </cell>
        </row>
        <row r="115">
          <cell r="BT115" t="str">
            <v>Aparhant</v>
          </cell>
        </row>
        <row r="116">
          <cell r="BT116" t="str">
            <v>Apátfalva</v>
          </cell>
        </row>
        <row r="117">
          <cell r="BT117" t="str">
            <v>Apátistvánfalva</v>
          </cell>
        </row>
        <row r="118">
          <cell r="BT118" t="str">
            <v>Apátvarasd</v>
          </cell>
        </row>
        <row r="119">
          <cell r="BT119" t="str">
            <v>Apc</v>
          </cell>
        </row>
        <row r="120">
          <cell r="BT120" t="str">
            <v>Áporka</v>
          </cell>
        </row>
        <row r="121">
          <cell r="BT121" t="str">
            <v>Apostag</v>
          </cell>
        </row>
        <row r="122">
          <cell r="BT122" t="str">
            <v>Aranyosapáti</v>
          </cell>
        </row>
        <row r="123">
          <cell r="BT123" t="str">
            <v>Aranyosgadány</v>
          </cell>
        </row>
        <row r="124">
          <cell r="BT124" t="str">
            <v>Arka</v>
          </cell>
        </row>
        <row r="125">
          <cell r="BT125" t="str">
            <v>Arló</v>
          </cell>
        </row>
        <row r="126">
          <cell r="BT126" t="str">
            <v>Arnót</v>
          </cell>
        </row>
        <row r="127">
          <cell r="BT127" t="str">
            <v>Ároktő</v>
          </cell>
        </row>
        <row r="128">
          <cell r="BT128" t="str">
            <v>Árpádhalom</v>
          </cell>
        </row>
        <row r="129">
          <cell r="BT129" t="str">
            <v>Árpás</v>
          </cell>
        </row>
        <row r="130">
          <cell r="BT130" t="str">
            <v>Ártánd</v>
          </cell>
        </row>
        <row r="131">
          <cell r="BT131" t="str">
            <v>Ásotthalom</v>
          </cell>
        </row>
        <row r="132">
          <cell r="BT132" t="str">
            <v>Ásványráró</v>
          </cell>
        </row>
        <row r="133">
          <cell r="BT133" t="str">
            <v>Aszaló</v>
          </cell>
        </row>
        <row r="134">
          <cell r="BT134" t="str">
            <v>Ászár</v>
          </cell>
        </row>
        <row r="135">
          <cell r="BT135" t="str">
            <v>Aszód</v>
          </cell>
        </row>
        <row r="136">
          <cell r="BT136" t="str">
            <v>Aszófő</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str">
            <v>Bábolna</v>
          </cell>
        </row>
        <row r="145">
          <cell r="BT145" t="str">
            <v>Bábonymegyer</v>
          </cell>
        </row>
        <row r="146">
          <cell r="BT146" t="str">
            <v>Babosdöbréte</v>
          </cell>
        </row>
        <row r="147">
          <cell r="BT147" t="str">
            <v>Babót</v>
          </cell>
        </row>
        <row r="148">
          <cell r="BT148" t="str">
            <v>Bácsalmás</v>
          </cell>
        </row>
        <row r="149">
          <cell r="BT149" t="str">
            <v>Bácsbokod</v>
          </cell>
        </row>
        <row r="150">
          <cell r="BT150" t="str">
            <v>Bácsborsód</v>
          </cell>
        </row>
        <row r="151">
          <cell r="BT151" t="str">
            <v>Bácsszentgyörgy</v>
          </cell>
        </row>
        <row r="152">
          <cell r="BT152" t="str">
            <v>Bácsszőlős</v>
          </cell>
        </row>
        <row r="153">
          <cell r="BT153" t="str">
            <v>Badacsonytomaj</v>
          </cell>
        </row>
        <row r="154">
          <cell r="BT154" t="str">
            <v>Badacsonytördemic</v>
          </cell>
        </row>
        <row r="155">
          <cell r="BT155" t="str">
            <v>Bag</v>
          </cell>
        </row>
        <row r="156">
          <cell r="BT156" t="str">
            <v>Bagamér</v>
          </cell>
        </row>
        <row r="157">
          <cell r="BT157" t="str">
            <v>Baglad</v>
          </cell>
        </row>
        <row r="158">
          <cell r="BT158" t="str">
            <v>Bagod</v>
          </cell>
        </row>
        <row r="159">
          <cell r="BT159" t="str">
            <v>Bágyogszovát</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str">
            <v>Bakonya</v>
          </cell>
        </row>
        <row r="170">
          <cell r="BT170" t="str">
            <v>Bakonybánk</v>
          </cell>
        </row>
        <row r="171">
          <cell r="BT171" t="str">
            <v>Bakonybél</v>
          </cell>
        </row>
        <row r="172">
          <cell r="BT172" t="str">
            <v>Bakonycsernye</v>
          </cell>
        </row>
        <row r="173">
          <cell r="BT173" t="str">
            <v>Bakonygyirót</v>
          </cell>
        </row>
        <row r="174">
          <cell r="BT174" t="str">
            <v>Bakonyjákó</v>
          </cell>
        </row>
        <row r="175">
          <cell r="BT175" t="str">
            <v>Bakonykoppány</v>
          </cell>
        </row>
        <row r="176">
          <cell r="BT176" t="str">
            <v>Bakonykúti</v>
          </cell>
        </row>
        <row r="177">
          <cell r="BT177" t="str">
            <v>Bakonynána</v>
          </cell>
        </row>
        <row r="178">
          <cell r="BT178" t="str">
            <v>Bakonyoszlop</v>
          </cell>
        </row>
        <row r="179">
          <cell r="BT179" t="str">
            <v>Bakonypéterd</v>
          </cell>
        </row>
        <row r="180">
          <cell r="BT180" t="str">
            <v>Bakonypölöske</v>
          </cell>
        </row>
        <row r="181">
          <cell r="BT181" t="str">
            <v>Bakonyság</v>
          </cell>
        </row>
        <row r="182">
          <cell r="BT182" t="str">
            <v>Bakonysárkány</v>
          </cell>
        </row>
        <row r="183">
          <cell r="BT183" t="str">
            <v>Bakonyszentiván</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str">
            <v>Baktakék</v>
          </cell>
        </row>
        <row r="192">
          <cell r="BT192" t="str">
            <v>Baktalórántháza</v>
          </cell>
        </row>
        <row r="193">
          <cell r="BT193" t="str">
            <v>Baktüttös</v>
          </cell>
        </row>
        <row r="194">
          <cell r="BT194" t="str">
            <v>Balajt</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str">
            <v>Balatonboglár</v>
          </cell>
        </row>
        <row r="202">
          <cell r="BT202" t="str">
            <v>Balatoncsicsó</v>
          </cell>
        </row>
        <row r="203">
          <cell r="BT203" t="str">
            <v>Balatonederics</v>
          </cell>
        </row>
        <row r="204">
          <cell r="BT204" t="str">
            <v>Balatonendréd</v>
          </cell>
        </row>
        <row r="205">
          <cell r="BT205" t="str">
            <v>Balatonfenyves</v>
          </cell>
        </row>
        <row r="206">
          <cell r="BT206" t="str">
            <v>Balatonfőkajár</v>
          </cell>
        </row>
        <row r="207">
          <cell r="BT207" t="str">
            <v>Balatonföldvár</v>
          </cell>
        </row>
        <row r="208">
          <cell r="BT208" t="str">
            <v>Balatonfüred</v>
          </cell>
        </row>
        <row r="209">
          <cell r="BT209" t="str">
            <v>Balatonfűzfő</v>
          </cell>
        </row>
        <row r="210">
          <cell r="BT210" t="str">
            <v>Balatongyörök</v>
          </cell>
        </row>
        <row r="211">
          <cell r="BT211" t="str">
            <v>Balatonhenye</v>
          </cell>
        </row>
        <row r="212">
          <cell r="BT212" t="str">
            <v>Balatonkenese</v>
          </cell>
        </row>
        <row r="213">
          <cell r="BT213" t="str">
            <v>Balatonkeresztúr</v>
          </cell>
        </row>
        <row r="214">
          <cell r="BT214" t="str">
            <v>Balatonlelle</v>
          </cell>
        </row>
        <row r="215">
          <cell r="BT215" t="str">
            <v>Balatonmagyaród</v>
          </cell>
        </row>
        <row r="216">
          <cell r="BT216" t="str">
            <v>Balatonmáriafürdő</v>
          </cell>
        </row>
        <row r="217">
          <cell r="BT217" t="str">
            <v>Balatonőszöd</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str">
            <v>Balinka</v>
          </cell>
        </row>
        <row r="229">
          <cell r="BT229" t="str">
            <v>Balkány</v>
          </cell>
        </row>
        <row r="230">
          <cell r="BT230" t="str">
            <v>Ballószög</v>
          </cell>
        </row>
        <row r="231">
          <cell r="BT231" t="str">
            <v>Balmazújváros</v>
          </cell>
        </row>
        <row r="232">
          <cell r="BT232" t="str">
            <v>Balogunyom</v>
          </cell>
        </row>
        <row r="233">
          <cell r="BT233" t="str">
            <v>Balotaszállás</v>
          </cell>
        </row>
        <row r="234">
          <cell r="BT234" t="str">
            <v>Balsa</v>
          </cell>
        </row>
        <row r="235">
          <cell r="BT235" t="str">
            <v>Bálványos</v>
          </cell>
        </row>
        <row r="236">
          <cell r="BT236" t="str">
            <v>Bana</v>
          </cell>
        </row>
        <row r="237">
          <cell r="BT237" t="str">
            <v>Bánd</v>
          </cell>
        </row>
        <row r="238">
          <cell r="BT238" t="str">
            <v>Bánfa</v>
          </cell>
        </row>
        <row r="239">
          <cell r="BT239" t="str">
            <v>Bánhorváti</v>
          </cell>
        </row>
        <row r="240">
          <cell r="BT240" t="str">
            <v>Bánk</v>
          </cell>
        </row>
        <row r="241">
          <cell r="BT241" t="str">
            <v>Bánokszentgyörgy</v>
          </cell>
        </row>
        <row r="242">
          <cell r="BT242" t="str">
            <v>Bánréve</v>
          </cell>
        </row>
        <row r="243">
          <cell r="BT243" t="str">
            <v>Bár</v>
          </cell>
        </row>
        <row r="244">
          <cell r="BT244" t="str">
            <v>Barabás</v>
          </cell>
        </row>
        <row r="245">
          <cell r="BT245" t="str">
            <v>Baracs</v>
          </cell>
        </row>
        <row r="246">
          <cell r="BT246" t="str">
            <v>Baracska</v>
          </cell>
        </row>
        <row r="247">
          <cell r="BT247" t="str">
            <v>Báránd</v>
          </cell>
        </row>
        <row r="248">
          <cell r="BT248" t="str">
            <v>Baranyahídvég</v>
          </cell>
        </row>
        <row r="249">
          <cell r="BT249" t="str">
            <v>Baranyajenő</v>
          </cell>
        </row>
        <row r="250">
          <cell r="BT250" t="str">
            <v>Baranyaszentgyörgy</v>
          </cell>
        </row>
        <row r="251">
          <cell r="BT251" t="str">
            <v>Barbacs</v>
          </cell>
        </row>
        <row r="252">
          <cell r="BT252" t="str">
            <v>Barcs</v>
          </cell>
        </row>
        <row r="253">
          <cell r="BT253" t="str">
            <v>Bárdudvarnok</v>
          </cell>
        </row>
        <row r="254">
          <cell r="BT254" t="str">
            <v>Barlahida</v>
          </cell>
        </row>
        <row r="255">
          <cell r="BT255" t="str">
            <v>Bárna</v>
          </cell>
        </row>
        <row r="256">
          <cell r="BT256" t="str">
            <v>Barnag</v>
          </cell>
        </row>
        <row r="257">
          <cell r="BT257" t="str">
            <v>Bársonyos</v>
          </cell>
        </row>
        <row r="258">
          <cell r="BT258" t="str">
            <v>Basal</v>
          </cell>
        </row>
        <row r="259">
          <cell r="BT259" t="str">
            <v>Baskó</v>
          </cell>
        </row>
        <row r="260">
          <cell r="BT260" t="str">
            <v>Báta</v>
          </cell>
        </row>
        <row r="261">
          <cell r="BT261" t="str">
            <v>Bátaapáti</v>
          </cell>
        </row>
        <row r="262">
          <cell r="BT262" t="str">
            <v>Bátaszék</v>
          </cell>
        </row>
        <row r="263">
          <cell r="BT263" t="str">
            <v>Baté</v>
          </cell>
        </row>
        <row r="264">
          <cell r="BT264" t="str">
            <v>Bátmonostor</v>
          </cell>
        </row>
        <row r="265">
          <cell r="BT265" t="str">
            <v>Bátonyterenye</v>
          </cell>
        </row>
        <row r="266">
          <cell r="BT266" t="str">
            <v>Bátor</v>
          </cell>
        </row>
        <row r="267">
          <cell r="BT267" t="str">
            <v>Bátorliget</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str">
            <v>Becsehely</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str">
            <v>Békéssámson</v>
          </cell>
        </row>
        <row r="286">
          <cell r="BT286" t="str">
            <v>Békésszentandrás</v>
          </cell>
        </row>
        <row r="287">
          <cell r="BT287" t="str">
            <v>Bekölce</v>
          </cell>
        </row>
        <row r="288">
          <cell r="BT288" t="str">
            <v>Bélapátfalva</v>
          </cell>
        </row>
        <row r="289">
          <cell r="BT289" t="str">
            <v>Bélavár</v>
          </cell>
        </row>
        <row r="290">
          <cell r="BT290" t="str">
            <v>Belecska</v>
          </cell>
        </row>
        <row r="291">
          <cell r="BT291" t="str">
            <v>Beled</v>
          </cell>
        </row>
        <row r="292">
          <cell r="BT292" t="str">
            <v>Beleg</v>
          </cell>
        </row>
        <row r="293">
          <cell r="BT293" t="str">
            <v>Belezna</v>
          </cell>
        </row>
        <row r="294">
          <cell r="BT294" t="str">
            <v>Bélmegyer</v>
          </cell>
        </row>
        <row r="295">
          <cell r="BT295" t="str">
            <v>Beloiannisz</v>
          </cell>
        </row>
        <row r="296">
          <cell r="BT296" t="str">
            <v>Belsősárd</v>
          </cell>
        </row>
        <row r="297">
          <cell r="BT297" t="str">
            <v>Belvárdgyula</v>
          </cell>
        </row>
        <row r="298">
          <cell r="BT298" t="str">
            <v>Benk</v>
          </cell>
        </row>
        <row r="299">
          <cell r="BT299" t="str">
            <v>Bénye</v>
          </cell>
        </row>
        <row r="300">
          <cell r="BT300" t="str">
            <v>Bér</v>
          </cell>
        </row>
        <row r="301">
          <cell r="BT301" t="str">
            <v>Bérbaltavár</v>
          </cell>
        </row>
        <row r="302">
          <cell r="BT302" t="str">
            <v>Bercel</v>
          </cell>
        </row>
        <row r="303">
          <cell r="BT303" t="str">
            <v>Beregdaróc</v>
          </cell>
        </row>
        <row r="304">
          <cell r="BT304" t="str">
            <v>Beregsurány</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str">
            <v>Berkenye</v>
          </cell>
        </row>
        <row r="313">
          <cell r="BT313" t="str">
            <v>Berkesd</v>
          </cell>
        </row>
        <row r="314">
          <cell r="BT314" t="str">
            <v>Berkesz</v>
          </cell>
        </row>
        <row r="315">
          <cell r="BT315" t="str">
            <v>Bernecebaráti</v>
          </cell>
        </row>
        <row r="316">
          <cell r="BT316" t="str">
            <v>Berzék</v>
          </cell>
        </row>
        <row r="317">
          <cell r="BT317" t="str">
            <v>Berzence</v>
          </cell>
        </row>
        <row r="318">
          <cell r="BT318" t="str">
            <v>Besence</v>
          </cell>
        </row>
        <row r="319">
          <cell r="BT319" t="str">
            <v>Besenyőd</v>
          </cell>
        </row>
        <row r="320">
          <cell r="BT320" t="str">
            <v>Besenyőtelek</v>
          </cell>
        </row>
        <row r="321">
          <cell r="BT321" t="str">
            <v>Besenyszög</v>
          </cell>
        </row>
        <row r="322">
          <cell r="BT322" t="str">
            <v>Besnyő</v>
          </cell>
        </row>
        <row r="323">
          <cell r="BT323" t="str">
            <v>Beszterec</v>
          </cell>
        </row>
        <row r="324">
          <cell r="BT324" t="str">
            <v>Bezedek</v>
          </cell>
        </row>
        <row r="325">
          <cell r="BT325" t="str">
            <v>Bezenye</v>
          </cell>
        </row>
        <row r="326">
          <cell r="BT326" t="str">
            <v>Bezeréd</v>
          </cell>
        </row>
        <row r="327">
          <cell r="BT327" t="str">
            <v>Bezi</v>
          </cell>
        </row>
        <row r="328">
          <cell r="BT328" t="str">
            <v>Biatorbágy</v>
          </cell>
        </row>
        <row r="329">
          <cell r="BT329" t="str">
            <v>Bicsérd</v>
          </cell>
        </row>
        <row r="330">
          <cell r="BT330" t="str">
            <v>Bicske</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str">
            <v>Bikács</v>
          </cell>
        </row>
        <row r="337">
          <cell r="BT337" t="str">
            <v>Bikal</v>
          </cell>
        </row>
        <row r="338">
          <cell r="BT338" t="str">
            <v>Biri</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str">
            <v>Bodajk</v>
          </cell>
        </row>
        <row r="349">
          <cell r="BT349" t="str">
            <v>Bodmér</v>
          </cell>
        </row>
        <row r="350">
          <cell r="BT350" t="str">
            <v>Bodolyabér</v>
          </cell>
        </row>
        <row r="351">
          <cell r="BT351" t="str">
            <v>Bodonhely</v>
          </cell>
        </row>
        <row r="352">
          <cell r="BT352" t="str">
            <v>Bodony</v>
          </cell>
        </row>
        <row r="353">
          <cell r="BT353" t="str">
            <v>Bodorfa</v>
          </cell>
        </row>
        <row r="354">
          <cell r="BT354" t="str">
            <v>Bodrog</v>
          </cell>
        </row>
        <row r="355">
          <cell r="BT355" t="str">
            <v>Bodroghalom</v>
          </cell>
        </row>
        <row r="356">
          <cell r="BT356" t="str">
            <v>Bodrogkeresztúr</v>
          </cell>
        </row>
        <row r="357">
          <cell r="BT357" t="str">
            <v>Bodrogkisfalud</v>
          </cell>
        </row>
        <row r="358">
          <cell r="BT358" t="str">
            <v>Bodrogolaszi</v>
          </cell>
        </row>
        <row r="359">
          <cell r="BT359" t="str">
            <v>Bódvalenke</v>
          </cell>
        </row>
        <row r="360">
          <cell r="BT360" t="str">
            <v>Bódvarákó</v>
          </cell>
        </row>
        <row r="361">
          <cell r="BT361" t="str">
            <v>Bódvaszilas</v>
          </cell>
        </row>
        <row r="362">
          <cell r="BT362" t="str">
            <v>Bogács</v>
          </cell>
        </row>
        <row r="363">
          <cell r="BT363" t="str">
            <v>Bogád</v>
          </cell>
        </row>
        <row r="364">
          <cell r="BT364" t="str">
            <v>Bogádmindszent</v>
          </cell>
        </row>
        <row r="365">
          <cell r="BT365" t="str">
            <v>Bogdása</v>
          </cell>
        </row>
        <row r="366">
          <cell r="BT366" t="str">
            <v>Bogyiszló</v>
          </cell>
        </row>
        <row r="367">
          <cell r="BT367" t="str">
            <v>Bogyoszló</v>
          </cell>
        </row>
        <row r="368">
          <cell r="BT368" t="str">
            <v>Bojt</v>
          </cell>
        </row>
        <row r="369">
          <cell r="BT369" t="str">
            <v>Bókaháza</v>
          </cell>
        </row>
        <row r="370">
          <cell r="BT370" t="str">
            <v>Bokod</v>
          </cell>
        </row>
        <row r="371">
          <cell r="BT371" t="str">
            <v>Bokor</v>
          </cell>
        </row>
        <row r="372">
          <cell r="BT372" t="str">
            <v>Boldog</v>
          </cell>
        </row>
        <row r="373">
          <cell r="BT373" t="str">
            <v>Boldogasszonyfa</v>
          </cell>
        </row>
        <row r="374">
          <cell r="BT374" t="str">
            <v>Boldogkőújfalu</v>
          </cell>
        </row>
        <row r="375">
          <cell r="BT375" t="str">
            <v>Boldogkőváralja</v>
          </cell>
        </row>
        <row r="376">
          <cell r="BT376" t="str">
            <v>Boldva</v>
          </cell>
        </row>
        <row r="377">
          <cell r="BT377" t="str">
            <v>Bolhás</v>
          </cell>
        </row>
        <row r="378">
          <cell r="BT378" t="str">
            <v>Bolhó</v>
          </cell>
        </row>
        <row r="379">
          <cell r="BT379" t="str">
            <v>Bóly</v>
          </cell>
        </row>
        <row r="380">
          <cell r="BT380" t="str">
            <v>Boncodfölde</v>
          </cell>
        </row>
        <row r="381">
          <cell r="BT381" t="str">
            <v>Bonnya</v>
          </cell>
        </row>
        <row r="382">
          <cell r="BT382" t="str">
            <v>Bonyhád</v>
          </cell>
        </row>
        <row r="383">
          <cell r="BT383" t="str">
            <v>Bonyhádvarasd</v>
          </cell>
        </row>
        <row r="384">
          <cell r="BT384" t="str">
            <v>Bordány</v>
          </cell>
        </row>
        <row r="385">
          <cell r="BT385" t="str">
            <v>Borgáta</v>
          </cell>
        </row>
        <row r="386">
          <cell r="BT386" t="str">
            <v>Borjád</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str">
            <v>Bosta</v>
          </cell>
        </row>
        <row r="399">
          <cell r="BT399" t="str">
            <v>Botpalád</v>
          </cell>
        </row>
        <row r="400">
          <cell r="BT400" t="str">
            <v>Botykapeterd</v>
          </cell>
        </row>
        <row r="401">
          <cell r="BT401" t="str">
            <v>Bozsok</v>
          </cell>
        </row>
        <row r="402">
          <cell r="BT402" t="str">
            <v>Bozzai</v>
          </cell>
        </row>
        <row r="403">
          <cell r="BT403" t="str">
            <v>Bózsva</v>
          </cell>
        </row>
        <row r="404">
          <cell r="BT404" t="str">
            <v>Bő</v>
          </cell>
        </row>
        <row r="405">
          <cell r="BT405" t="str">
            <v>Bőcs</v>
          </cell>
        </row>
        <row r="406">
          <cell r="BT406" t="str">
            <v>Böde</v>
          </cell>
        </row>
        <row r="407">
          <cell r="BT407" t="str">
            <v>Bödeháza</v>
          </cell>
        </row>
        <row r="408">
          <cell r="BT408" t="str">
            <v>Bögöt</v>
          </cell>
        </row>
        <row r="409">
          <cell r="BT409" t="str">
            <v>Bögöte</v>
          </cell>
        </row>
        <row r="410">
          <cell r="BT410" t="str">
            <v>Böhönye</v>
          </cell>
        </row>
        <row r="411">
          <cell r="BT411" t="str">
            <v>Bököny</v>
          </cell>
        </row>
        <row r="412">
          <cell r="BT412" t="str">
            <v>Bölcske</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str">
            <v>Bucsu</v>
          </cell>
        </row>
        <row r="420">
          <cell r="BT420" t="str">
            <v>Búcsúszentlászló</v>
          </cell>
        </row>
        <row r="421">
          <cell r="BT421" t="str">
            <v>Bucsuta</v>
          </cell>
        </row>
        <row r="422">
          <cell r="BT422" t="str">
            <v>Budajenő</v>
          </cell>
        </row>
        <row r="423">
          <cell r="BT423" t="str">
            <v>Budakalász</v>
          </cell>
        </row>
        <row r="424">
          <cell r="BT424" t="str">
            <v>Budakeszi</v>
          </cell>
        </row>
        <row r="425">
          <cell r="BT425" t="str">
            <v>Budaörs</v>
          </cell>
        </row>
        <row r="426">
          <cell r="BT426" t="str">
            <v>Bugac</v>
          </cell>
        </row>
        <row r="427">
          <cell r="BT427" t="str">
            <v>Bugacpusztaháza</v>
          </cell>
        </row>
        <row r="428">
          <cell r="BT428" t="str">
            <v>Bugyi</v>
          </cell>
        </row>
        <row r="429">
          <cell r="BT429" t="str">
            <v>Buj</v>
          </cell>
        </row>
        <row r="430">
          <cell r="BT430" t="str">
            <v>Buják</v>
          </cell>
        </row>
        <row r="431">
          <cell r="BT431" t="str">
            <v>Buzsák</v>
          </cell>
        </row>
        <row r="432">
          <cell r="BT432" t="str">
            <v>Bük</v>
          </cell>
        </row>
        <row r="433">
          <cell r="BT433" t="str">
            <v>Bükkábrány</v>
          </cell>
        </row>
        <row r="434">
          <cell r="BT434" t="str">
            <v>Bükkaranyos</v>
          </cell>
        </row>
        <row r="435">
          <cell r="BT435" t="str">
            <v>Bükkmogyorósd</v>
          </cell>
        </row>
        <row r="436">
          <cell r="BT436" t="str">
            <v>Bükkösd</v>
          </cell>
        </row>
        <row r="437">
          <cell r="BT437" t="str">
            <v>Bükkszék</v>
          </cell>
        </row>
        <row r="438">
          <cell r="BT438" t="str">
            <v>Bükkszenterzsébet</v>
          </cell>
        </row>
        <row r="439">
          <cell r="BT439" t="str">
            <v>Bükkszentkereszt</v>
          </cell>
        </row>
        <row r="440">
          <cell r="BT440" t="str">
            <v>Bükkszentmárton</v>
          </cell>
        </row>
        <row r="441">
          <cell r="BT441" t="str">
            <v>Bükkzsérc</v>
          </cell>
        </row>
        <row r="442">
          <cell r="BT442" t="str">
            <v>Bürüs</v>
          </cell>
        </row>
        <row r="443">
          <cell r="BT443" t="str">
            <v>Büssü</v>
          </cell>
        </row>
        <row r="444">
          <cell r="BT444" t="str">
            <v>Büttös</v>
          </cell>
        </row>
        <row r="445">
          <cell r="BT445" t="str">
            <v>Cák</v>
          </cell>
        </row>
        <row r="446">
          <cell r="BT446" t="str">
            <v>Cakóháza</v>
          </cell>
        </row>
        <row r="447">
          <cell r="BT447" t="str">
            <v>Cece</v>
          </cell>
        </row>
        <row r="448">
          <cell r="BT448" t="str">
            <v>Cégénydányád</v>
          </cell>
        </row>
        <row r="449">
          <cell r="BT449" t="str">
            <v>Cegléd</v>
          </cell>
        </row>
        <row r="450">
          <cell r="BT450" t="str">
            <v>Ceglédbercel</v>
          </cell>
        </row>
        <row r="451">
          <cell r="BT451" t="str">
            <v>Celldömölk</v>
          </cell>
        </row>
        <row r="452">
          <cell r="BT452" t="str">
            <v>Cered</v>
          </cell>
        </row>
        <row r="453">
          <cell r="BT453" t="str">
            <v>Chernelházadamonya</v>
          </cell>
        </row>
        <row r="454">
          <cell r="BT454" t="str">
            <v>Cibakháza</v>
          </cell>
        </row>
        <row r="455">
          <cell r="BT455" t="str">
            <v>Cigánd</v>
          </cell>
        </row>
        <row r="456">
          <cell r="BT456" t="str">
            <v>Cikó</v>
          </cell>
        </row>
        <row r="457">
          <cell r="BT457" t="str">
            <v>Cirák</v>
          </cell>
        </row>
        <row r="458">
          <cell r="BT458" t="str">
            <v>Csabacsűd</v>
          </cell>
        </row>
        <row r="459">
          <cell r="BT459" t="str">
            <v>Csabaszabadi</v>
          </cell>
        </row>
        <row r="460">
          <cell r="BT460" t="str">
            <v>Csabdi</v>
          </cell>
        </row>
        <row r="461">
          <cell r="BT461" t="str">
            <v>Csabrendek</v>
          </cell>
        </row>
        <row r="462">
          <cell r="BT462" t="str">
            <v>Csáfordjánosfa</v>
          </cell>
        </row>
        <row r="463">
          <cell r="BT463" t="str">
            <v>Csaholc</v>
          </cell>
        </row>
        <row r="464">
          <cell r="BT464" t="str">
            <v>Csajág</v>
          </cell>
        </row>
        <row r="465">
          <cell r="BT465" t="str">
            <v>Csákány</v>
          </cell>
        </row>
        <row r="466">
          <cell r="BT466" t="str">
            <v>Csákánydoroszló</v>
          </cell>
        </row>
        <row r="467">
          <cell r="BT467" t="str">
            <v>Csákberény</v>
          </cell>
        </row>
        <row r="468">
          <cell r="BT468" t="str">
            <v>Csákvár</v>
          </cell>
        </row>
        <row r="469">
          <cell r="BT469" t="str">
            <v>Csanádalberti</v>
          </cell>
        </row>
        <row r="470">
          <cell r="BT470" t="str">
            <v>Csanádapáca</v>
          </cell>
        </row>
        <row r="471">
          <cell r="BT471" t="str">
            <v>Csanádpalota</v>
          </cell>
        </row>
        <row r="472">
          <cell r="BT472" t="str">
            <v>Csánig</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str">
            <v>Csaroda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str">
            <v>Csatka</v>
          </cell>
        </row>
        <row r="488">
          <cell r="BT488" t="str">
            <v>Csávoly</v>
          </cell>
        </row>
        <row r="489">
          <cell r="BT489" t="str">
            <v>Csebény</v>
          </cell>
        </row>
        <row r="490">
          <cell r="BT490" t="str">
            <v>Csécse</v>
          </cell>
        </row>
        <row r="491">
          <cell r="BT491" t="str">
            <v>Csegöld</v>
          </cell>
        </row>
        <row r="492">
          <cell r="BT492" t="str">
            <v>Csehbánya</v>
          </cell>
        </row>
        <row r="493">
          <cell r="BT493" t="str">
            <v>Csehi</v>
          </cell>
        </row>
        <row r="494">
          <cell r="BT494" t="str">
            <v>Csehimindszent</v>
          </cell>
        </row>
        <row r="495">
          <cell r="BT495" t="str">
            <v>Csém</v>
          </cell>
        </row>
        <row r="496">
          <cell r="BT496" t="str">
            <v>Csemő</v>
          </cell>
        </row>
        <row r="497">
          <cell r="BT497" t="str">
            <v>Csempeszkopács</v>
          </cell>
        </row>
        <row r="498">
          <cell r="BT498" t="str">
            <v>Csengele</v>
          </cell>
        </row>
        <row r="499">
          <cell r="BT499" t="str">
            <v>Csenger</v>
          </cell>
        </row>
        <row r="500">
          <cell r="BT500" t="str">
            <v>Csengersima</v>
          </cell>
        </row>
        <row r="501">
          <cell r="BT501" t="str">
            <v>Csengerújfalu</v>
          </cell>
        </row>
        <row r="502">
          <cell r="BT502" t="str">
            <v>Csengőd</v>
          </cell>
        </row>
        <row r="503">
          <cell r="BT503" t="str">
            <v>Csénye</v>
          </cell>
        </row>
        <row r="504">
          <cell r="BT504" t="str">
            <v>Csenyéte</v>
          </cell>
        </row>
        <row r="505">
          <cell r="BT505" t="str">
            <v>Csép</v>
          </cell>
        </row>
        <row r="506">
          <cell r="BT506" t="str">
            <v>Csépa</v>
          </cell>
        </row>
        <row r="507">
          <cell r="BT507" t="str">
            <v>Csepreg</v>
          </cell>
        </row>
        <row r="508">
          <cell r="BT508" t="str">
            <v>Csér</v>
          </cell>
        </row>
        <row r="509">
          <cell r="BT509" t="str">
            <v>Cserdi</v>
          </cell>
        </row>
        <row r="510">
          <cell r="BT510" t="str">
            <v>Cserénfa</v>
          </cell>
        </row>
        <row r="511">
          <cell r="BT511" t="str">
            <v>Cserépfalu</v>
          </cell>
        </row>
        <row r="512">
          <cell r="BT512" t="str">
            <v>Cserépváralja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str">
            <v>Csernely</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Csévharaszt</v>
          </cell>
        </row>
        <row r="527">
          <cell r="BT527" t="str">
            <v>Csibrák</v>
          </cell>
        </row>
        <row r="528">
          <cell r="BT528" t="str">
            <v>Csikéria</v>
          </cell>
        </row>
        <row r="529">
          <cell r="BT529" t="str">
            <v>Csikóstőttős</v>
          </cell>
        </row>
        <row r="530">
          <cell r="BT530" t="str">
            <v>Csikvánd</v>
          </cell>
        </row>
        <row r="531">
          <cell r="BT531" t="str">
            <v>Csincse</v>
          </cell>
        </row>
        <row r="532">
          <cell r="BT532" t="str">
            <v>Csipkerek</v>
          </cell>
        </row>
        <row r="533">
          <cell r="BT533" t="str">
            <v>Csitár</v>
          </cell>
        </row>
        <row r="534">
          <cell r="BT534" t="str">
            <v>Csobád</v>
          </cell>
        </row>
        <row r="535">
          <cell r="BT535" t="str">
            <v>Csobaj</v>
          </cell>
        </row>
        <row r="536">
          <cell r="BT536" t="str">
            <v>Csobánka</v>
          </cell>
        </row>
        <row r="537">
          <cell r="BT537" t="str">
            <v>Csókakő</v>
          </cell>
        </row>
        <row r="538">
          <cell r="BT538" t="str">
            <v>Csokonyavisonta</v>
          </cell>
        </row>
        <row r="539">
          <cell r="BT539" t="str">
            <v>Csokvaomány</v>
          </cell>
        </row>
        <row r="540">
          <cell r="BT540" t="str">
            <v>Csolnok</v>
          </cell>
        </row>
        <row r="541">
          <cell r="BT541" t="str">
            <v>Csólyospálos</v>
          </cell>
        </row>
        <row r="542">
          <cell r="BT542" t="str">
            <v>Csoma</v>
          </cell>
        </row>
        <row r="543">
          <cell r="BT543" t="str">
            <v>Csomád</v>
          </cell>
        </row>
        <row r="544">
          <cell r="BT544" t="str">
            <v>Csombárd</v>
          </cell>
        </row>
        <row r="545">
          <cell r="BT545" t="str">
            <v>Csongrád</v>
          </cell>
        </row>
        <row r="546">
          <cell r="BT546" t="str">
            <v>Csonkahegyhát</v>
          </cell>
        </row>
        <row r="547">
          <cell r="BT547" t="str">
            <v>Csonkamindszent</v>
          </cell>
        </row>
        <row r="548">
          <cell r="BT548" t="str">
            <v>Csopak</v>
          </cell>
        </row>
        <row r="549">
          <cell r="BT549" t="str">
            <v>Csór</v>
          </cell>
        </row>
        <row r="550">
          <cell r="BT550" t="str">
            <v>Csorna</v>
          </cell>
        </row>
        <row r="551">
          <cell r="BT551" t="str">
            <v>Csorvás</v>
          </cell>
        </row>
        <row r="552">
          <cell r="BT552" t="str">
            <v>Csót</v>
          </cell>
        </row>
        <row r="553">
          <cell r="BT553" t="str">
            <v>Csöde</v>
          </cell>
        </row>
        <row r="554">
          <cell r="BT554" t="str">
            <v>Csögle</v>
          </cell>
        </row>
        <row r="555">
          <cell r="BT555" t="str">
            <v>Csökmő</v>
          </cell>
        </row>
        <row r="556">
          <cell r="BT556" t="str">
            <v>Csököly</v>
          </cell>
        </row>
        <row r="557">
          <cell r="BT557" t="str">
            <v>Csömend</v>
          </cell>
        </row>
        <row r="558">
          <cell r="BT558" t="str">
            <v>Csömödér</v>
          </cell>
        </row>
        <row r="559">
          <cell r="BT559" t="str">
            <v>Csömör</v>
          </cell>
        </row>
        <row r="560">
          <cell r="BT560" t="str">
            <v>Csönge</v>
          </cell>
        </row>
        <row r="561">
          <cell r="BT561" t="str">
            <v>Csörnyeföld</v>
          </cell>
        </row>
        <row r="562">
          <cell r="BT562" t="str">
            <v>Csörög</v>
          </cell>
        </row>
        <row r="563">
          <cell r="BT563" t="str">
            <v>Csörötnek</v>
          </cell>
        </row>
        <row r="564">
          <cell r="BT564" t="str">
            <v>Csősz</v>
          </cell>
        </row>
        <row r="565">
          <cell r="BT565" t="str">
            <v>Csővár</v>
          </cell>
        </row>
        <row r="566">
          <cell r="BT566" t="str">
            <v>Csurgó</v>
          </cell>
        </row>
        <row r="567">
          <cell r="BT567" t="str">
            <v>Csurgónagymarton</v>
          </cell>
        </row>
        <row r="568">
          <cell r="BT568" t="str">
            <v>Cún</v>
          </cell>
        </row>
        <row r="569">
          <cell r="BT569" t="str">
            <v>Dabas</v>
          </cell>
        </row>
        <row r="570">
          <cell r="BT570" t="str">
            <v>Dabronc</v>
          </cell>
        </row>
        <row r="571">
          <cell r="BT571" t="str">
            <v>Dabrony</v>
          </cell>
        </row>
        <row r="572">
          <cell r="BT572" t="str">
            <v>Dad</v>
          </cell>
        </row>
        <row r="573">
          <cell r="BT573" t="str">
            <v>Dág</v>
          </cell>
        </row>
        <row r="574">
          <cell r="BT574" t="str">
            <v>Dáka</v>
          </cell>
        </row>
        <row r="575">
          <cell r="BT575" t="str">
            <v>Dalmand</v>
          </cell>
        </row>
        <row r="576">
          <cell r="BT576" t="str">
            <v>Damak</v>
          </cell>
        </row>
        <row r="577">
          <cell r="BT577" t="str">
            <v>Dámóc</v>
          </cell>
        </row>
        <row r="578">
          <cell r="BT578" t="str">
            <v>Dánszentmiklós</v>
          </cell>
        </row>
        <row r="579">
          <cell r="BT579" t="str">
            <v>Dány</v>
          </cell>
        </row>
        <row r="580">
          <cell r="BT580" t="str">
            <v>Daraboshegy</v>
          </cell>
        </row>
        <row r="581">
          <cell r="BT581" t="str">
            <v>Darány</v>
          </cell>
        </row>
        <row r="582">
          <cell r="BT582" t="str">
            <v>Darnó</v>
          </cell>
        </row>
        <row r="583">
          <cell r="BT583" t="str">
            <v>Darnózseli</v>
          </cell>
        </row>
        <row r="584">
          <cell r="BT584" t="str">
            <v>Daruszentmiklós</v>
          </cell>
        </row>
        <row r="585">
          <cell r="BT585" t="str">
            <v>Darvas</v>
          </cell>
        </row>
        <row r="586">
          <cell r="BT586" t="str">
            <v>Dávod</v>
          </cell>
        </row>
        <row r="587">
          <cell r="BT587" t="str">
            <v>Debercsény</v>
          </cell>
        </row>
        <row r="588">
          <cell r="BT588" t="str">
            <v>Debrecen</v>
          </cell>
        </row>
        <row r="589">
          <cell r="BT589" t="str">
            <v>Debréte</v>
          </cell>
        </row>
        <row r="590">
          <cell r="BT590" t="str">
            <v>Decs</v>
          </cell>
        </row>
        <row r="591">
          <cell r="BT591" t="str">
            <v>Dédestapolcsány</v>
          </cell>
        </row>
        <row r="592">
          <cell r="BT592" t="str">
            <v>Dég</v>
          </cell>
        </row>
        <row r="593">
          <cell r="BT593" t="str">
            <v>Dejtár</v>
          </cell>
        </row>
        <row r="594">
          <cell r="BT594" t="str">
            <v>Délegyháza</v>
          </cell>
        </row>
        <row r="595">
          <cell r="BT595" t="str">
            <v>Demecser</v>
          </cell>
        </row>
        <row r="596">
          <cell r="BT596" t="str">
            <v>Demjén</v>
          </cell>
        </row>
        <row r="597">
          <cell r="BT597" t="str">
            <v>Dencsháza</v>
          </cell>
        </row>
        <row r="598">
          <cell r="BT598" t="str">
            <v>Dénesfa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str">
            <v>Dióskál</v>
          </cell>
        </row>
        <row r="611">
          <cell r="BT611" t="str">
            <v>Diósviszló</v>
          </cell>
        </row>
        <row r="612">
          <cell r="BT612" t="str">
            <v>Doba</v>
          </cell>
        </row>
        <row r="613">
          <cell r="BT613" t="str">
            <v>Doboz</v>
          </cell>
        </row>
        <row r="614">
          <cell r="BT614" t="str">
            <v>Dobri</v>
          </cell>
        </row>
        <row r="615">
          <cell r="BT615" t="str">
            <v>Dobronhegy</v>
          </cell>
        </row>
        <row r="616">
          <cell r="BT616" t="str">
            <v>Dóc</v>
          </cell>
        </row>
        <row r="617">
          <cell r="BT617" t="str">
            <v>Domaháza</v>
          </cell>
        </row>
        <row r="618">
          <cell r="BT618" t="str">
            <v>Domaszék</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str">
            <v>Dozmat</v>
          </cell>
        </row>
        <row r="629">
          <cell r="BT629" t="str">
            <v>Döbörhegy</v>
          </cell>
        </row>
        <row r="630">
          <cell r="BT630" t="str">
            <v>Döbröce</v>
          </cell>
        </row>
        <row r="631">
          <cell r="BT631" t="str">
            <v>Döbrököz</v>
          </cell>
        </row>
        <row r="632">
          <cell r="BT632" t="str">
            <v>Döbrönte</v>
          </cell>
        </row>
        <row r="633">
          <cell r="BT633" t="str">
            <v>Döge</v>
          </cell>
        </row>
        <row r="634">
          <cell r="BT634" t="str">
            <v>Dömös</v>
          </cell>
        </row>
        <row r="635">
          <cell r="BT635" t="str">
            <v>Dömsöd</v>
          </cell>
        </row>
        <row r="636">
          <cell r="BT636" t="str">
            <v>Dör</v>
          </cell>
        </row>
        <row r="637">
          <cell r="BT637" t="str">
            <v>Dörgicse</v>
          </cell>
        </row>
        <row r="638">
          <cell r="BT638" t="str">
            <v>Döröske</v>
          </cell>
        </row>
        <row r="639">
          <cell r="BT639" t="str">
            <v>Dötk</v>
          </cell>
        </row>
        <row r="640">
          <cell r="BT640" t="str">
            <v>Dövény</v>
          </cell>
        </row>
        <row r="641">
          <cell r="BT641" t="str">
            <v>Drágszél</v>
          </cell>
        </row>
        <row r="642">
          <cell r="BT642" t="str">
            <v>Drávacsehi</v>
          </cell>
        </row>
        <row r="643">
          <cell r="BT643" t="str">
            <v>Drávacsepely</v>
          </cell>
        </row>
        <row r="644">
          <cell r="BT644" t="str">
            <v>Drávafok</v>
          </cell>
        </row>
        <row r="645">
          <cell r="BT645" t="str">
            <v>Drávagárdony</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str">
            <v>Drávatamási</v>
          </cell>
        </row>
        <row r="654">
          <cell r="BT654" t="str">
            <v>Drégelypalánk</v>
          </cell>
        </row>
        <row r="655">
          <cell r="BT655" t="str">
            <v>Dubicsány</v>
          </cell>
        </row>
        <row r="656">
          <cell r="BT656" t="str">
            <v>Dudar</v>
          </cell>
        </row>
        <row r="657">
          <cell r="BT657" t="str">
            <v>Duka</v>
          </cell>
        </row>
        <row r="658">
          <cell r="BT658" t="str">
            <v>Dunaalmás</v>
          </cell>
        </row>
        <row r="659">
          <cell r="BT659" t="str">
            <v>Dunabogdány</v>
          </cell>
        </row>
        <row r="660">
          <cell r="BT660" t="str">
            <v>Dunaegyháza</v>
          </cell>
        </row>
        <row r="661">
          <cell r="BT661" t="str">
            <v>Dunafalva</v>
          </cell>
        </row>
        <row r="662">
          <cell r="BT662" t="str">
            <v>Dunaföldvár</v>
          </cell>
        </row>
        <row r="663">
          <cell r="BT663" t="str">
            <v>Dunaharaszti</v>
          </cell>
        </row>
        <row r="664">
          <cell r="BT664" t="str">
            <v>Dunakeszi</v>
          </cell>
        </row>
        <row r="665">
          <cell r="BT665" t="str">
            <v>Dunakiliti</v>
          </cell>
        </row>
        <row r="666">
          <cell r="BT666" t="str">
            <v>Dunapataj</v>
          </cell>
        </row>
        <row r="667">
          <cell r="BT667" t="str">
            <v>Dunaremete</v>
          </cell>
        </row>
        <row r="668">
          <cell r="BT668" t="str">
            <v>Dunaszeg</v>
          </cell>
        </row>
        <row r="669">
          <cell r="BT669" t="str">
            <v>Dunaszekcső</v>
          </cell>
        </row>
        <row r="670">
          <cell r="BT670" t="str">
            <v>Dunaszentbenedek</v>
          </cell>
        </row>
        <row r="671">
          <cell r="BT671" t="str">
            <v>Dunaszentgyörgy</v>
          </cell>
        </row>
        <row r="672">
          <cell r="BT672" t="str">
            <v>Dunaszentmiklós</v>
          </cell>
        </row>
        <row r="673">
          <cell r="BT673" t="str">
            <v>Dunaszentpál</v>
          </cell>
        </row>
        <row r="674">
          <cell r="BT674" t="str">
            <v>Dunasziget</v>
          </cell>
        </row>
        <row r="675">
          <cell r="BT675" t="str">
            <v>Dunatetétlen</v>
          </cell>
        </row>
        <row r="676">
          <cell r="BT676" t="str">
            <v>Dunaújváros</v>
          </cell>
        </row>
        <row r="677">
          <cell r="BT677" t="str">
            <v>Dunavarsány</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str">
            <v>Ecseny</v>
          </cell>
        </row>
        <row r="688">
          <cell r="BT688" t="str">
            <v>Ecser</v>
          </cell>
        </row>
        <row r="689">
          <cell r="BT689" t="str">
            <v>Edde</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str">
            <v>Egerbakta</v>
          </cell>
        </row>
        <row r="697">
          <cell r="BT697" t="str">
            <v>Egerbocs</v>
          </cell>
        </row>
        <row r="698">
          <cell r="BT698" t="str">
            <v>Egercsehi</v>
          </cell>
        </row>
        <row r="699">
          <cell r="BT699" t="str">
            <v>Egerfarmos</v>
          </cell>
        </row>
        <row r="700">
          <cell r="BT700" t="str">
            <v>Egerlövő</v>
          </cell>
        </row>
        <row r="701">
          <cell r="BT701" t="str">
            <v>Egerszalók</v>
          </cell>
        </row>
        <row r="702">
          <cell r="BT702" t="str">
            <v>Egerszólát</v>
          </cell>
        </row>
        <row r="703">
          <cell r="BT703" t="str">
            <v>Égerszög</v>
          </cell>
        </row>
        <row r="704">
          <cell r="BT704" t="str">
            <v>Egervár</v>
          </cell>
        </row>
        <row r="705">
          <cell r="BT705" t="str">
            <v>Egervölgy</v>
          </cell>
        </row>
        <row r="706">
          <cell r="BT706" t="str">
            <v>Egyed</v>
          </cell>
        </row>
        <row r="707">
          <cell r="BT707" t="str">
            <v>Egyek</v>
          </cell>
        </row>
        <row r="708">
          <cell r="BT708" t="str">
            <v>Egyházasdengeleg</v>
          </cell>
        </row>
        <row r="709">
          <cell r="BT709" t="str">
            <v>Egyházasfalu</v>
          </cell>
        </row>
        <row r="710">
          <cell r="BT710" t="str">
            <v>Egyházasgerge</v>
          </cell>
        </row>
        <row r="711">
          <cell r="BT711" t="str">
            <v>Egyházasharaszti</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str">
            <v>Emőd</v>
          </cell>
        </row>
        <row r="721">
          <cell r="BT721" t="str">
            <v>Encs</v>
          </cell>
        </row>
        <row r="722">
          <cell r="BT722" t="str">
            <v>Encsencs</v>
          </cell>
        </row>
        <row r="723">
          <cell r="BT723" t="str">
            <v>Endrefalva</v>
          </cell>
        </row>
        <row r="724">
          <cell r="BT724" t="str">
            <v>Endrőc</v>
          </cell>
        </row>
        <row r="725">
          <cell r="BT725" t="str">
            <v>Enese</v>
          </cell>
        </row>
        <row r="726">
          <cell r="BT726" t="str">
            <v>Enying</v>
          </cell>
        </row>
        <row r="727">
          <cell r="BT727" t="str">
            <v>Eperjes</v>
          </cell>
        </row>
        <row r="728">
          <cell r="BT728" t="str">
            <v>Eperjeske</v>
          </cell>
        </row>
        <row r="729">
          <cell r="BT729" t="str">
            <v>Eplény</v>
          </cell>
        </row>
        <row r="730">
          <cell r="BT730" t="str">
            <v>Epöl</v>
          </cell>
        </row>
        <row r="731">
          <cell r="BT731" t="str">
            <v>Ercsi</v>
          </cell>
        </row>
        <row r="732">
          <cell r="BT732" t="str">
            <v>Érd</v>
          </cell>
        </row>
        <row r="733">
          <cell r="BT733" t="str">
            <v>Erdőbénye</v>
          </cell>
        </row>
        <row r="734">
          <cell r="BT734" t="str">
            <v>Erdőhorváti</v>
          </cell>
        </row>
        <row r="735">
          <cell r="BT735" t="str">
            <v>Erdőkertes</v>
          </cell>
        </row>
        <row r="736">
          <cell r="BT736" t="str">
            <v>Erdőkövesd</v>
          </cell>
        </row>
        <row r="737">
          <cell r="BT737" t="str">
            <v>Erdőkürt</v>
          </cell>
        </row>
        <row r="738">
          <cell r="BT738" t="str">
            <v>Erdősmárok</v>
          </cell>
        </row>
        <row r="739">
          <cell r="BT739" t="str">
            <v>Erdősmecske</v>
          </cell>
        </row>
        <row r="740">
          <cell r="BT740" t="str">
            <v>Erdőtarcsa</v>
          </cell>
        </row>
        <row r="741">
          <cell r="BT741" t="str">
            <v>Erdőtelek</v>
          </cell>
        </row>
        <row r="742">
          <cell r="BT742" t="str">
            <v>Erk</v>
          </cell>
        </row>
        <row r="743">
          <cell r="BT743" t="str">
            <v>Érpatak</v>
          </cell>
        </row>
        <row r="744">
          <cell r="BT744" t="str">
            <v>Érsekcsanád</v>
          </cell>
        </row>
        <row r="745">
          <cell r="BT745" t="str">
            <v>Érsekhalma</v>
          </cell>
        </row>
        <row r="746">
          <cell r="BT746" t="str">
            <v>Érsekvadkert</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Etes</v>
          </cell>
        </row>
        <row r="755">
          <cell r="BT755" t="str">
            <v>Etyek</v>
          </cell>
        </row>
        <row r="756">
          <cell r="BT756" t="str">
            <v>Fábiánháza</v>
          </cell>
        </row>
        <row r="757">
          <cell r="BT757" t="str">
            <v>Fábiánsebestyén</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str">
            <v>Farmos</v>
          </cell>
        </row>
        <row r="767">
          <cell r="BT767" t="str">
            <v>Fazekasboda</v>
          </cell>
        </row>
        <row r="768">
          <cell r="BT768" t="str">
            <v>Fedémes</v>
          </cell>
        </row>
        <row r="769">
          <cell r="BT769" t="str">
            <v>Fegyvernek</v>
          </cell>
        </row>
        <row r="770">
          <cell r="BT770" t="str">
            <v>Fehérgyarmat</v>
          </cell>
        </row>
        <row r="771">
          <cell r="BT771" t="str">
            <v>Fehértó</v>
          </cell>
        </row>
        <row r="772">
          <cell r="BT772" t="str">
            <v>Fehérvárcsurgó</v>
          </cell>
        </row>
        <row r="773">
          <cell r="BT773" t="str">
            <v>Feked</v>
          </cell>
        </row>
        <row r="774">
          <cell r="BT774" t="str">
            <v>Feketeerdő</v>
          </cell>
        </row>
        <row r="775">
          <cell r="BT775" t="str">
            <v>Felcsút</v>
          </cell>
        </row>
        <row r="776">
          <cell r="BT776" t="str">
            <v>Feldebrő</v>
          </cell>
        </row>
        <row r="777">
          <cell r="BT777" t="str">
            <v>Felgyő</v>
          </cell>
        </row>
        <row r="778">
          <cell r="BT778" t="str">
            <v>Felpéc</v>
          </cell>
        </row>
        <row r="779">
          <cell r="BT779" t="str">
            <v>Felsőberecki</v>
          </cell>
        </row>
        <row r="780">
          <cell r="BT780" t="str">
            <v>Felsőcsatár</v>
          </cell>
        </row>
        <row r="781">
          <cell r="BT781" t="str">
            <v>Felsődobsza</v>
          </cell>
        </row>
        <row r="782">
          <cell r="BT782" t="str">
            <v>Felsőegerszeg</v>
          </cell>
        </row>
        <row r="783">
          <cell r="BT783" t="str">
            <v>Felsőgagy</v>
          </cell>
        </row>
        <row r="784">
          <cell r="BT784" t="str">
            <v>Felsőjánosfa</v>
          </cell>
        </row>
        <row r="785">
          <cell r="BT785" t="str">
            <v>Felsőkelecsény</v>
          </cell>
        </row>
        <row r="786">
          <cell r="BT786" t="str">
            <v>Felsőlajos</v>
          </cell>
        </row>
        <row r="787">
          <cell r="BT787" t="str">
            <v>Felsőmarác</v>
          </cell>
        </row>
        <row r="788">
          <cell r="BT788" t="str">
            <v>Felsőmocsolád</v>
          </cell>
        </row>
        <row r="789">
          <cell r="BT789" t="str">
            <v>Felsőnána</v>
          </cell>
        </row>
        <row r="790">
          <cell r="BT790" t="str">
            <v>Felsőnyárád</v>
          </cell>
        </row>
        <row r="791">
          <cell r="BT791" t="str">
            <v>Felsőnyék</v>
          </cell>
        </row>
        <row r="792">
          <cell r="BT792" t="str">
            <v>Felsőörs</v>
          </cell>
        </row>
        <row r="793">
          <cell r="BT793" t="str">
            <v>Felsőpáhok</v>
          </cell>
        </row>
        <row r="794">
          <cell r="BT794" t="str">
            <v>Felsőpakony</v>
          </cell>
        </row>
        <row r="795">
          <cell r="BT795" t="str">
            <v>Felsőpetény</v>
          </cell>
        </row>
        <row r="796">
          <cell r="BT796" t="str">
            <v>Felsőrajk</v>
          </cell>
        </row>
        <row r="797">
          <cell r="BT797" t="str">
            <v>Felsőregmec</v>
          </cell>
        </row>
        <row r="798">
          <cell r="BT798" t="str">
            <v>Felsőszenterzsébet</v>
          </cell>
        </row>
        <row r="799">
          <cell r="BT799" t="str">
            <v>Felsőszentiván</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str">
            <v>Felsővadász</v>
          </cell>
        </row>
        <row r="806">
          <cell r="BT806" t="str">
            <v>Felsőzsolca</v>
          </cell>
        </row>
        <row r="807">
          <cell r="BT807" t="str">
            <v>Fényeslitke</v>
          </cell>
        </row>
        <row r="808">
          <cell r="BT808" t="str">
            <v>Fenyőfő</v>
          </cell>
        </row>
        <row r="809">
          <cell r="BT809" t="str">
            <v>Ferencszállás</v>
          </cell>
        </row>
        <row r="810">
          <cell r="BT810" t="str">
            <v>Fertőboz</v>
          </cell>
        </row>
        <row r="811">
          <cell r="BT811" t="str">
            <v>Fertőd</v>
          </cell>
        </row>
        <row r="812">
          <cell r="BT812" t="str">
            <v>Fertőendréd</v>
          </cell>
        </row>
        <row r="813">
          <cell r="BT813" t="str">
            <v>Fertőhomok</v>
          </cell>
        </row>
        <row r="814">
          <cell r="BT814" t="str">
            <v>Fertőrákos</v>
          </cell>
        </row>
        <row r="815">
          <cell r="BT815" t="str">
            <v>Fertőszentmiklós</v>
          </cell>
        </row>
        <row r="816">
          <cell r="BT816" t="str">
            <v>Fertőszéplak</v>
          </cell>
        </row>
        <row r="817">
          <cell r="BT817" t="str">
            <v>Fiad</v>
          </cell>
        </row>
        <row r="818">
          <cell r="BT818" t="str">
            <v>Filkeháza</v>
          </cell>
        </row>
        <row r="819">
          <cell r="BT819" t="str">
            <v>Fityeház</v>
          </cell>
        </row>
        <row r="820">
          <cell r="BT820" t="str">
            <v>Foktő</v>
          </cell>
        </row>
        <row r="821">
          <cell r="BT821" t="str">
            <v>Folyás</v>
          </cell>
        </row>
        <row r="822">
          <cell r="BT822" t="str">
            <v>Fonó</v>
          </cell>
        </row>
        <row r="823">
          <cell r="BT823" t="str">
            <v>Fony</v>
          </cell>
        </row>
        <row r="824">
          <cell r="BT824" t="str">
            <v>Fonyód</v>
          </cell>
        </row>
        <row r="825">
          <cell r="BT825" t="str">
            <v>Forráskút</v>
          </cell>
        </row>
        <row r="826">
          <cell r="BT826" t="str">
            <v>Forró</v>
          </cell>
        </row>
        <row r="827">
          <cell r="BT827" t="str">
            <v>Fót</v>
          </cell>
        </row>
        <row r="828">
          <cell r="BT828" t="str">
            <v>Földeák</v>
          </cell>
        </row>
        <row r="829">
          <cell r="BT829" t="str">
            <v>Földes</v>
          </cell>
        </row>
        <row r="830">
          <cell r="BT830" t="str">
            <v>Főnyed</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str">
            <v>Galgaguta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str">
            <v>Gara</v>
          </cell>
        </row>
        <row r="869">
          <cell r="BT869" t="str">
            <v>Garáb</v>
          </cell>
        </row>
        <row r="870">
          <cell r="BT870" t="str">
            <v>Garabonc</v>
          </cell>
        </row>
        <row r="871">
          <cell r="BT871" t="str">
            <v>Garadna</v>
          </cell>
        </row>
        <row r="872">
          <cell r="BT872" t="str">
            <v>Garbolc</v>
          </cell>
        </row>
        <row r="873">
          <cell r="BT873" t="str">
            <v>Gárdony</v>
          </cell>
        </row>
        <row r="874">
          <cell r="BT874" t="str">
            <v>Garé</v>
          </cell>
        </row>
        <row r="875">
          <cell r="BT875" t="str">
            <v>Gasztony</v>
          </cell>
        </row>
        <row r="876">
          <cell r="BT876" t="str">
            <v>Gátér</v>
          </cell>
        </row>
        <row r="877">
          <cell r="BT877" t="str">
            <v>Gávavencsellő</v>
          </cell>
        </row>
        <row r="878">
          <cell r="BT878" t="str">
            <v>Géberjén</v>
          </cell>
        </row>
        <row r="879">
          <cell r="BT879" t="str">
            <v>Gecse</v>
          </cell>
        </row>
        <row r="880">
          <cell r="BT880" t="str">
            <v>Géderlak</v>
          </cell>
        </row>
        <row r="881">
          <cell r="BT881" t="str">
            <v>Gégény</v>
          </cell>
        </row>
        <row r="882">
          <cell r="BT882" t="str">
            <v>Gelej</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str">
            <v>Gerde</v>
          </cell>
        </row>
        <row r="891">
          <cell r="BT891" t="str">
            <v>Gerendás</v>
          </cell>
        </row>
        <row r="892">
          <cell r="BT892" t="str">
            <v>Gerényes</v>
          </cell>
        </row>
        <row r="893">
          <cell r="BT893" t="str">
            <v>Geresdlak</v>
          </cell>
        </row>
        <row r="894">
          <cell r="BT894" t="str">
            <v>Gerjen</v>
          </cell>
        </row>
        <row r="895">
          <cell r="BT895" t="str">
            <v>Gersekarát</v>
          </cell>
        </row>
        <row r="896">
          <cell r="BT896" t="str">
            <v>Geszt</v>
          </cell>
        </row>
        <row r="897">
          <cell r="BT897" t="str">
            <v>Gesztely</v>
          </cell>
        </row>
        <row r="898">
          <cell r="BT898" t="str">
            <v>Geszteréd</v>
          </cell>
        </row>
        <row r="899">
          <cell r="BT899" t="str">
            <v>Gétye</v>
          </cell>
        </row>
        <row r="900">
          <cell r="BT900" t="str">
            <v>Gibárt</v>
          </cell>
        </row>
        <row r="901">
          <cell r="BT901" t="str">
            <v>Gic</v>
          </cell>
        </row>
        <row r="902">
          <cell r="BT902" t="str">
            <v>Gige</v>
          </cell>
        </row>
        <row r="903">
          <cell r="BT903" t="str">
            <v>Gilvánfa</v>
          </cell>
        </row>
        <row r="904">
          <cell r="BT904" t="str">
            <v>Girincs</v>
          </cell>
        </row>
        <row r="905">
          <cell r="BT905" t="str">
            <v>Gógánfa</v>
          </cell>
        </row>
        <row r="906">
          <cell r="BT906" t="str">
            <v>Golop</v>
          </cell>
        </row>
        <row r="907">
          <cell r="BT907" t="str">
            <v>Gomba</v>
          </cell>
        </row>
        <row r="908">
          <cell r="BT908" t="str">
            <v>Gombosszeg</v>
          </cell>
        </row>
        <row r="909">
          <cell r="BT909" t="str">
            <v>Gór</v>
          </cell>
        </row>
        <row r="910">
          <cell r="BT910" t="str">
            <v>Gordisa</v>
          </cell>
        </row>
        <row r="911">
          <cell r="BT911" t="str">
            <v>Gosztola</v>
          </cell>
        </row>
        <row r="912">
          <cell r="BT912" t="str">
            <v>Göd</v>
          </cell>
        </row>
        <row r="913">
          <cell r="BT913" t="str">
            <v>Gödöllő</v>
          </cell>
        </row>
        <row r="914">
          <cell r="BT914" t="str">
            <v>Gödre</v>
          </cell>
        </row>
        <row r="915">
          <cell r="BT915" t="str">
            <v>Gölle</v>
          </cell>
        </row>
        <row r="916">
          <cell r="BT916" t="str">
            <v>Gömörszőlős</v>
          </cell>
        </row>
        <row r="917">
          <cell r="BT917" t="str">
            <v>Gönc</v>
          </cell>
        </row>
        <row r="918">
          <cell r="BT918" t="str">
            <v>Göncruszka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str">
            <v>Grábóc</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str">
            <v>Gyömrő</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str">
            <v>Gyönk</v>
          </cell>
        </row>
        <row r="951">
          <cell r="BT951" t="str">
            <v>Győr</v>
          </cell>
        </row>
        <row r="952">
          <cell r="BT952" t="str">
            <v>Győrasszonyfa</v>
          </cell>
        </row>
        <row r="953">
          <cell r="BT953" t="str">
            <v>Györe</v>
          </cell>
        </row>
        <row r="954">
          <cell r="BT954" t="str">
            <v>Györgytarló</v>
          </cell>
        </row>
        <row r="955">
          <cell r="BT955" t="str">
            <v>Györköny</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str">
            <v>Gyulaháza</v>
          </cell>
        </row>
        <row r="969">
          <cell r="BT969" t="str">
            <v>Gyulaj</v>
          </cell>
        </row>
        <row r="970">
          <cell r="BT970" t="str">
            <v>Gyulakeszi</v>
          </cell>
        </row>
        <row r="971">
          <cell r="BT971" t="str">
            <v>Gyúró</v>
          </cell>
        </row>
        <row r="972">
          <cell r="BT972" t="str">
            <v>Gyügye</v>
          </cell>
        </row>
        <row r="973">
          <cell r="BT973" t="str">
            <v>Gyüre</v>
          </cell>
        </row>
        <row r="974">
          <cell r="BT974" t="str">
            <v>Gyűrűs</v>
          </cell>
        </row>
        <row r="975">
          <cell r="BT975" t="str">
            <v>Hács</v>
          </cell>
        </row>
        <row r="976">
          <cell r="BT976" t="str">
            <v>Hagyárosbörönd</v>
          </cell>
        </row>
        <row r="977">
          <cell r="BT977" t="str">
            <v>Hahót</v>
          </cell>
        </row>
        <row r="978">
          <cell r="BT978" t="str">
            <v>Hajdúbagos</v>
          </cell>
        </row>
        <row r="979">
          <cell r="BT979" t="str">
            <v>Hajdúböszörmény</v>
          </cell>
        </row>
        <row r="980">
          <cell r="BT980" t="str">
            <v>Hajdúdorog</v>
          </cell>
        </row>
        <row r="981">
          <cell r="BT981" t="str">
            <v>Hajdúhadház</v>
          </cell>
        </row>
        <row r="982">
          <cell r="BT982" t="str">
            <v>Hajdúnánás</v>
          </cell>
        </row>
        <row r="983">
          <cell r="BT983" t="str">
            <v>Hajdúsámson</v>
          </cell>
        </row>
        <row r="984">
          <cell r="BT984" t="str">
            <v>Hajdúszoboszló</v>
          </cell>
        </row>
        <row r="985">
          <cell r="BT985" t="str">
            <v>Hajdúszovát</v>
          </cell>
        </row>
        <row r="986">
          <cell r="BT986" t="str">
            <v>Hajmás</v>
          </cell>
        </row>
        <row r="987">
          <cell r="BT987" t="str">
            <v>Hajmáskér</v>
          </cell>
        </row>
        <row r="988">
          <cell r="BT988" t="str">
            <v>Hajós</v>
          </cell>
        </row>
        <row r="989">
          <cell r="BT989" t="str">
            <v>Halastó</v>
          </cell>
        </row>
        <row r="990">
          <cell r="BT990" t="str">
            <v>Halászi</v>
          </cell>
        </row>
        <row r="991">
          <cell r="BT991" t="str">
            <v>Halásztelek</v>
          </cell>
        </row>
        <row r="992">
          <cell r="BT992" t="str">
            <v>Halimba</v>
          </cell>
        </row>
        <row r="993">
          <cell r="BT993" t="str">
            <v>Halmaj</v>
          </cell>
        </row>
        <row r="994">
          <cell r="BT994" t="str">
            <v>Halmajugra</v>
          </cell>
        </row>
        <row r="995">
          <cell r="BT995" t="str">
            <v>Halogy</v>
          </cell>
        </row>
        <row r="996">
          <cell r="BT996" t="str">
            <v>Hangács</v>
          </cell>
        </row>
        <row r="997">
          <cell r="BT997" t="str">
            <v>Hangony</v>
          </cell>
        </row>
        <row r="998">
          <cell r="BT998" t="str">
            <v>Hantos</v>
          </cell>
        </row>
        <row r="999">
          <cell r="BT999" t="str">
            <v>Harasztifalu</v>
          </cell>
        </row>
        <row r="1000">
          <cell r="BT1000" t="str">
            <v>Harc</v>
          </cell>
        </row>
        <row r="1001">
          <cell r="BT1001" t="str">
            <v>Harka</v>
          </cell>
        </row>
        <row r="1002">
          <cell r="BT1002" t="str">
            <v>Harkakötöny</v>
          </cell>
        </row>
        <row r="1003">
          <cell r="BT1003" t="str">
            <v>Harkány</v>
          </cell>
        </row>
        <row r="1004">
          <cell r="BT1004" t="str">
            <v>Háromfa</v>
          </cell>
        </row>
        <row r="1005">
          <cell r="BT1005" t="str">
            <v>Háromhuta</v>
          </cell>
        </row>
        <row r="1006">
          <cell r="BT1006" t="str">
            <v>Harsány</v>
          </cell>
        </row>
        <row r="1007">
          <cell r="BT1007" t="str">
            <v>Hárskút</v>
          </cell>
        </row>
        <row r="1008">
          <cell r="BT1008" t="str">
            <v>Harta</v>
          </cell>
        </row>
        <row r="1009">
          <cell r="BT1009" t="str">
            <v>Hásságy</v>
          </cell>
        </row>
        <row r="1010">
          <cell r="BT1010" t="str">
            <v>Hatvan</v>
          </cell>
        </row>
        <row r="1011">
          <cell r="BT1011" t="str">
            <v>Hédervár</v>
          </cell>
        </row>
        <row r="1012">
          <cell r="BT1012" t="str">
            <v>Hedrehely</v>
          </cell>
        </row>
        <row r="1013">
          <cell r="BT1013" t="str">
            <v>Hegyesd</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str">
            <v>Hegyhátszentmárton</v>
          </cell>
        </row>
        <row r="1021">
          <cell r="BT1021" t="str">
            <v>Hegyhátszentpéter</v>
          </cell>
        </row>
        <row r="1022">
          <cell r="BT1022" t="str">
            <v>Hegykő</v>
          </cell>
        </row>
        <row r="1023">
          <cell r="BT1023" t="str">
            <v>Hegymagas</v>
          </cell>
        </row>
        <row r="1024">
          <cell r="BT1024" t="str">
            <v>Hegymeg</v>
          </cell>
        </row>
        <row r="1025">
          <cell r="BT1025" t="str">
            <v>Hegyszentmárton</v>
          </cell>
        </row>
        <row r="1026">
          <cell r="BT1026" t="str">
            <v>Héhalom</v>
          </cell>
        </row>
        <row r="1027">
          <cell r="BT1027" t="str">
            <v>Hejce</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Helesfa</v>
          </cell>
        </row>
        <row r="1034">
          <cell r="BT1034" t="str">
            <v>Helvécia</v>
          </cell>
        </row>
        <row r="1035">
          <cell r="BT1035" t="str">
            <v>Hencida</v>
          </cell>
        </row>
        <row r="1036">
          <cell r="BT1036" t="str">
            <v>Hencse</v>
          </cell>
        </row>
        <row r="1037">
          <cell r="BT1037" t="str">
            <v>Herceghalom</v>
          </cell>
        </row>
        <row r="1038">
          <cell r="BT1038" t="str">
            <v>Hercegkút</v>
          </cell>
        </row>
        <row r="1039">
          <cell r="BT1039" t="str">
            <v>Hercegszántó</v>
          </cell>
        </row>
        <row r="1040">
          <cell r="BT1040" t="str">
            <v>Heréd</v>
          </cell>
        </row>
        <row r="1041">
          <cell r="BT1041" t="str">
            <v>Héreg</v>
          </cell>
        </row>
        <row r="1042">
          <cell r="BT1042" t="str">
            <v>Herencsény</v>
          </cell>
        </row>
        <row r="1043">
          <cell r="BT1043" t="str">
            <v>Herend</v>
          </cell>
        </row>
        <row r="1044">
          <cell r="BT1044" t="str">
            <v>Heresznye</v>
          </cell>
        </row>
        <row r="1045">
          <cell r="BT1045" t="str">
            <v>Hermánszeg</v>
          </cell>
        </row>
        <row r="1046">
          <cell r="BT1046" t="str">
            <v>Hernád</v>
          </cell>
        </row>
        <row r="1047">
          <cell r="BT1047" t="str">
            <v>Hernádbűd</v>
          </cell>
        </row>
        <row r="1048">
          <cell r="BT1048" t="str">
            <v>Hernádcéce</v>
          </cell>
        </row>
        <row r="1049">
          <cell r="BT1049" t="str">
            <v>Hernádkak</v>
          </cell>
        </row>
        <row r="1050">
          <cell r="BT1050" t="str">
            <v>Hernádkércs</v>
          </cell>
        </row>
        <row r="1051">
          <cell r="BT1051" t="str">
            <v>Hernádnémeti</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str">
            <v>Hetes</v>
          </cell>
        </row>
        <row r="1060">
          <cell r="BT1060" t="str">
            <v>Hetvehely</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str">
            <v>Himesháza</v>
          </cell>
        </row>
        <row r="1073">
          <cell r="BT1073" t="str">
            <v>Himod</v>
          </cell>
        </row>
        <row r="1074">
          <cell r="BT1074" t="str">
            <v>Hirics</v>
          </cell>
        </row>
        <row r="1075">
          <cell r="BT1075" t="str">
            <v>Hobol</v>
          </cell>
        </row>
        <row r="1076">
          <cell r="BT1076" t="str">
            <v>Hodász</v>
          </cell>
        </row>
        <row r="1077">
          <cell r="BT1077" t="str">
            <v>Hódmezővásárhely</v>
          </cell>
        </row>
        <row r="1078">
          <cell r="BT1078" t="str">
            <v>Hollád</v>
          </cell>
        </row>
        <row r="1079">
          <cell r="BT1079" t="str">
            <v>Hollóháza</v>
          </cell>
        </row>
        <row r="1080">
          <cell r="BT1080" t="str">
            <v>Hollókő</v>
          </cell>
        </row>
        <row r="1081">
          <cell r="BT1081" t="str">
            <v>Homokbödöge</v>
          </cell>
        </row>
        <row r="1082">
          <cell r="BT1082" t="str">
            <v>Homokkomárom</v>
          </cell>
        </row>
        <row r="1083">
          <cell r="BT1083" t="str">
            <v>Homokmégy</v>
          </cell>
        </row>
        <row r="1084">
          <cell r="BT1084" t="str">
            <v>Homokszentgyörgy</v>
          </cell>
        </row>
        <row r="1085">
          <cell r="BT1085" t="str">
            <v>Homorúd</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str">
            <v>Hosszúvíz</v>
          </cell>
        </row>
        <row r="1098">
          <cell r="BT1098" t="str">
            <v>Hosszúvölgy</v>
          </cell>
        </row>
        <row r="1099">
          <cell r="BT1099" t="str">
            <v>Hosztót</v>
          </cell>
        </row>
        <row r="1100">
          <cell r="BT1100" t="str">
            <v>Hottó</v>
          </cell>
        </row>
        <row r="1101">
          <cell r="BT1101" t="str">
            <v>Hőgyész</v>
          </cell>
        </row>
        <row r="1102">
          <cell r="BT1102" t="str">
            <v>Hövej</v>
          </cell>
        </row>
        <row r="1103">
          <cell r="BT1103" t="str">
            <v>Hugyag</v>
          </cell>
        </row>
        <row r="1104">
          <cell r="BT1104" t="str">
            <v>Hunya</v>
          </cell>
        </row>
        <row r="1105">
          <cell r="BT1105" t="str">
            <v>Hunyadfalva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str">
            <v>Iharos</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str">
            <v>Ipolytölgyes</v>
          </cell>
        </row>
        <row r="1133">
          <cell r="BT1133" t="str">
            <v>Ipolyvece</v>
          </cell>
        </row>
        <row r="1134">
          <cell r="BT1134" t="str">
            <v>Iregszemcse</v>
          </cell>
        </row>
        <row r="1135">
          <cell r="BT1135" t="str">
            <v>Irota</v>
          </cell>
        </row>
        <row r="1136">
          <cell r="BT1136" t="str">
            <v>Isaszeg</v>
          </cell>
        </row>
        <row r="1137">
          <cell r="BT1137" t="str">
            <v>Ispánk</v>
          </cell>
        </row>
        <row r="1138">
          <cell r="BT1138" t="str">
            <v>Istenmezeje</v>
          </cell>
        </row>
        <row r="1139">
          <cell r="BT1139" t="str">
            <v>Istvándi</v>
          </cell>
        </row>
        <row r="1140">
          <cell r="BT1140" t="str">
            <v>Iszkaszentgyörgy</v>
          </cell>
        </row>
        <row r="1141">
          <cell r="BT1141" t="str">
            <v>Iszkáz</v>
          </cell>
        </row>
        <row r="1142">
          <cell r="BT1142" t="str">
            <v>Isztimér</v>
          </cell>
        </row>
        <row r="1143">
          <cell r="BT1143" t="str">
            <v>Ivád</v>
          </cell>
        </row>
        <row r="1144">
          <cell r="BT1144" t="str">
            <v>Iván</v>
          </cell>
        </row>
        <row r="1145">
          <cell r="BT1145" t="str">
            <v>Ivánbattyán</v>
          </cell>
        </row>
        <row r="1146">
          <cell r="BT1146" t="str">
            <v>Ivánc</v>
          </cell>
        </row>
        <row r="1147">
          <cell r="BT1147" t="str">
            <v>Iváncsa</v>
          </cell>
        </row>
        <row r="1148">
          <cell r="BT1148" t="str">
            <v>Ivándárda</v>
          </cell>
        </row>
        <row r="1149">
          <cell r="BT1149" t="str">
            <v>Izmény</v>
          </cell>
        </row>
        <row r="1150">
          <cell r="BT1150" t="str">
            <v>Izsák</v>
          </cell>
        </row>
        <row r="1151">
          <cell r="BT1151" t="str">
            <v>Izsófalva</v>
          </cell>
        </row>
        <row r="1152">
          <cell r="BT1152" t="str">
            <v>Jágónak</v>
          </cell>
        </row>
        <row r="1153">
          <cell r="BT1153" t="str">
            <v>Ják</v>
          </cell>
        </row>
        <row r="1154">
          <cell r="BT1154" t="str">
            <v>Jakabszállás</v>
          </cell>
        </row>
        <row r="1155">
          <cell r="BT1155" t="str">
            <v>Jákfa</v>
          </cell>
        </row>
        <row r="1156">
          <cell r="BT1156" t="str">
            <v>Jákfalva</v>
          </cell>
        </row>
        <row r="1157">
          <cell r="BT1157" t="str">
            <v>Jákó</v>
          </cell>
        </row>
        <row r="1158">
          <cell r="BT1158" t="str">
            <v>Jánd</v>
          </cell>
        </row>
        <row r="1159">
          <cell r="BT1159" t="str">
            <v>Jánkmajtis</v>
          </cell>
        </row>
        <row r="1160">
          <cell r="BT1160" t="str">
            <v>Jánoshalma</v>
          </cell>
        </row>
        <row r="1161">
          <cell r="BT1161" t="str">
            <v>Jánosháza</v>
          </cell>
        </row>
        <row r="1162">
          <cell r="BT1162" t="str">
            <v>Jánoshida</v>
          </cell>
        </row>
        <row r="1163">
          <cell r="BT1163" t="str">
            <v>Jánossomorja</v>
          </cell>
        </row>
        <row r="1164">
          <cell r="BT1164" t="str">
            <v>Járdánháza</v>
          </cell>
        </row>
        <row r="1165">
          <cell r="BT1165" t="str">
            <v>Jármi</v>
          </cell>
        </row>
        <row r="1166">
          <cell r="BT1166" t="str">
            <v>Jásd</v>
          </cell>
        </row>
        <row r="1167">
          <cell r="BT1167" t="str">
            <v>Jászágó</v>
          </cell>
        </row>
        <row r="1168">
          <cell r="BT1168" t="str">
            <v>Jászalsószentgyörgy</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Jászkarajenő</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str">
            <v>Jéke</v>
          </cell>
        </row>
        <row r="1185">
          <cell r="BT1185" t="str">
            <v>Jenő</v>
          </cell>
        </row>
        <row r="1186">
          <cell r="BT1186" t="str">
            <v>Jobaháza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str">
            <v>Kajárpéc</v>
          </cell>
        </row>
        <row r="1196">
          <cell r="BT1196" t="str">
            <v>Kajászó</v>
          </cell>
        </row>
        <row r="1197">
          <cell r="BT1197" t="str">
            <v>Kajdacs</v>
          </cell>
        </row>
        <row r="1198">
          <cell r="BT1198" t="str">
            <v>Kakasd</v>
          </cell>
        </row>
        <row r="1199">
          <cell r="BT1199" t="str">
            <v>Kákics</v>
          </cell>
        </row>
        <row r="1200">
          <cell r="BT1200" t="str">
            <v>Kakucs</v>
          </cell>
        </row>
        <row r="1201">
          <cell r="BT1201" t="str">
            <v>Kál</v>
          </cell>
        </row>
        <row r="1202">
          <cell r="BT1202" t="str">
            <v>Kalaznó</v>
          </cell>
        </row>
        <row r="1203">
          <cell r="BT1203" t="str">
            <v>Káld</v>
          </cell>
        </row>
        <row r="1204">
          <cell r="BT1204" t="str">
            <v>Kálló</v>
          </cell>
        </row>
        <row r="1205">
          <cell r="BT1205" t="str">
            <v>Kallósd</v>
          </cell>
        </row>
        <row r="1206">
          <cell r="BT1206" t="str">
            <v>Kállósemjén</v>
          </cell>
        </row>
        <row r="1207">
          <cell r="BT1207" t="str">
            <v>Kálmáncsa</v>
          </cell>
        </row>
        <row r="1208">
          <cell r="BT1208" t="str">
            <v>Kálmánháza</v>
          </cell>
        </row>
        <row r="1209">
          <cell r="BT1209" t="str">
            <v>Kálócfa</v>
          </cell>
        </row>
        <row r="1210">
          <cell r="BT1210" t="str">
            <v>Kalocsa</v>
          </cell>
        </row>
        <row r="1211">
          <cell r="BT1211" t="str">
            <v>Káloz</v>
          </cell>
        </row>
        <row r="1212">
          <cell r="BT1212" t="str">
            <v>Kám</v>
          </cell>
        </row>
        <row r="1213">
          <cell r="BT1213" t="str">
            <v>Kamond</v>
          </cell>
        </row>
        <row r="1214">
          <cell r="BT1214" t="str">
            <v>Kamut</v>
          </cell>
        </row>
        <row r="1215">
          <cell r="BT1215" t="str">
            <v>Kánó</v>
          </cell>
        </row>
        <row r="1216">
          <cell r="BT1216" t="str">
            <v>Kántorjánosi</v>
          </cell>
        </row>
        <row r="1217">
          <cell r="BT1217" t="str">
            <v>Kány</v>
          </cell>
        </row>
        <row r="1218">
          <cell r="BT1218" t="str">
            <v>Kánya</v>
          </cell>
        </row>
        <row r="1219">
          <cell r="BT1219" t="str">
            <v>Kányavár</v>
          </cell>
        </row>
        <row r="1220">
          <cell r="BT1220" t="str">
            <v>Kapolcs</v>
          </cell>
        </row>
        <row r="1221">
          <cell r="BT1221" t="str">
            <v>Kápolna</v>
          </cell>
        </row>
        <row r="1222">
          <cell r="BT1222" t="str">
            <v>Kápolnásnyék</v>
          </cell>
        </row>
        <row r="1223">
          <cell r="BT1223" t="str">
            <v>Kapoly</v>
          </cell>
        </row>
        <row r="1224">
          <cell r="BT1224" t="str">
            <v>Kaposfő</v>
          </cell>
        </row>
        <row r="1225">
          <cell r="BT1225" t="str">
            <v>Kaposgyarmat</v>
          </cell>
        </row>
        <row r="1226">
          <cell r="BT1226" t="str">
            <v>Kaposhomok</v>
          </cell>
        </row>
        <row r="1227">
          <cell r="BT1227" t="str">
            <v>Kaposkeresztúr</v>
          </cell>
        </row>
        <row r="1228">
          <cell r="BT1228" t="str">
            <v>Kaposmérő</v>
          </cell>
        </row>
        <row r="1229">
          <cell r="BT1229" t="str">
            <v>Kapospula</v>
          </cell>
        </row>
        <row r="1230">
          <cell r="BT1230" t="str">
            <v>Kaposszekcső</v>
          </cell>
        </row>
        <row r="1231">
          <cell r="BT1231" t="str">
            <v>Kaposszerdahely</v>
          </cell>
        </row>
        <row r="1232">
          <cell r="BT1232" t="str">
            <v>Kaposújlak</v>
          </cell>
        </row>
        <row r="1233">
          <cell r="BT1233" t="str">
            <v>Kaposvár</v>
          </cell>
        </row>
        <row r="1234">
          <cell r="BT1234" t="str">
            <v>Káptalanfa</v>
          </cell>
        </row>
        <row r="1235">
          <cell r="BT1235" t="str">
            <v>Káptalantóti</v>
          </cell>
        </row>
        <row r="1236">
          <cell r="BT1236" t="str">
            <v>Kapuvár</v>
          </cell>
        </row>
        <row r="1237">
          <cell r="BT1237" t="str">
            <v>Kára</v>
          </cell>
        </row>
        <row r="1238">
          <cell r="BT1238" t="str">
            <v>Karácsond</v>
          </cell>
        </row>
        <row r="1239">
          <cell r="BT1239" t="str">
            <v>Karád</v>
          </cell>
        </row>
        <row r="1240">
          <cell r="BT1240" t="str">
            <v>Karakó</v>
          </cell>
        </row>
        <row r="1241">
          <cell r="BT1241" t="str">
            <v>Karakószörcsök</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str">
            <v>Karcag</v>
          </cell>
        </row>
        <row r="1249">
          <cell r="BT1249" t="str">
            <v>Karcsa</v>
          </cell>
        </row>
        <row r="1250">
          <cell r="BT1250" t="str">
            <v>Kardos</v>
          </cell>
        </row>
        <row r="1251">
          <cell r="BT1251" t="str">
            <v>Kardoskút</v>
          </cell>
        </row>
        <row r="1252">
          <cell r="BT1252" t="str">
            <v>Karmacs</v>
          </cell>
        </row>
        <row r="1253">
          <cell r="BT1253" t="str">
            <v>Károlyháza</v>
          </cell>
        </row>
        <row r="1254">
          <cell r="BT1254" t="str">
            <v>Karos</v>
          </cell>
        </row>
        <row r="1255">
          <cell r="BT1255" t="str">
            <v>Kartal</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str">
            <v>Katafa</v>
          </cell>
        </row>
        <row r="1263">
          <cell r="BT1263" t="str">
            <v>Kátoly</v>
          </cell>
        </row>
        <row r="1264">
          <cell r="BT1264" t="str">
            <v>Katymár</v>
          </cell>
        </row>
        <row r="1265">
          <cell r="BT1265" t="str">
            <v>Káva</v>
          </cell>
        </row>
        <row r="1266">
          <cell r="BT1266" t="str">
            <v>Kávás</v>
          </cell>
        </row>
        <row r="1267">
          <cell r="BT1267" t="str">
            <v>Kazár</v>
          </cell>
        </row>
        <row r="1268">
          <cell r="BT1268" t="str">
            <v>Kazincbarcika</v>
          </cell>
        </row>
        <row r="1269">
          <cell r="BT1269" t="str">
            <v>Kázsmárk</v>
          </cell>
        </row>
        <row r="1270">
          <cell r="BT1270" t="str">
            <v>Kazsok</v>
          </cell>
        </row>
        <row r="1271">
          <cell r="BT1271" t="str">
            <v>Kecel</v>
          </cell>
        </row>
        <row r="1272">
          <cell r="BT1272" t="str">
            <v>Kecskéd</v>
          </cell>
        </row>
        <row r="1273">
          <cell r="BT1273" t="str">
            <v>Kecskemét</v>
          </cell>
        </row>
        <row r="1274">
          <cell r="BT1274" t="str">
            <v>Kehidakustány</v>
          </cell>
        </row>
        <row r="1275">
          <cell r="BT1275" t="str">
            <v>Kék</v>
          </cell>
        </row>
        <row r="1276">
          <cell r="BT1276" t="str">
            <v>Kékcse</v>
          </cell>
        </row>
        <row r="1277">
          <cell r="BT1277" t="str">
            <v>Kéked</v>
          </cell>
        </row>
        <row r="1278">
          <cell r="BT1278" t="str">
            <v>Kékesd</v>
          </cell>
        </row>
        <row r="1279">
          <cell r="BT1279" t="str">
            <v>Kékkút</v>
          </cell>
        </row>
        <row r="1280">
          <cell r="BT1280" t="str">
            <v>Kelebia</v>
          </cell>
        </row>
        <row r="1281">
          <cell r="BT1281" t="str">
            <v>Keléd</v>
          </cell>
        </row>
        <row r="1282">
          <cell r="BT1282" t="str">
            <v>Kelemér</v>
          </cell>
        </row>
        <row r="1283">
          <cell r="BT1283" t="str">
            <v>Kéleshalom</v>
          </cell>
        </row>
        <row r="1284">
          <cell r="BT1284" t="str">
            <v>Kelevíz</v>
          </cell>
        </row>
        <row r="1285">
          <cell r="BT1285" t="str">
            <v>Kemecse</v>
          </cell>
        </row>
        <row r="1286">
          <cell r="BT1286" t="str">
            <v>Kemence</v>
          </cell>
        </row>
        <row r="1287">
          <cell r="BT1287" t="str">
            <v>Kemendollár</v>
          </cell>
        </row>
        <row r="1288">
          <cell r="BT1288" t="str">
            <v>Kemeneshőgyész</v>
          </cell>
        </row>
        <row r="1289">
          <cell r="BT1289" t="str">
            <v>Kemeneskápolna</v>
          </cell>
        </row>
        <row r="1290">
          <cell r="BT1290" t="str">
            <v>Kemenesmagasi</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str">
            <v>Kerekharaszt</v>
          </cell>
        </row>
        <row r="1311">
          <cell r="BT1311" t="str">
            <v>Kereki</v>
          </cell>
        </row>
        <row r="1312">
          <cell r="BT1312" t="str">
            <v>Kerékteleki</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str">
            <v>Kérsemjén</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str">
            <v>Kesztölc</v>
          </cell>
        </row>
        <row r="1329">
          <cell r="BT1329" t="str">
            <v>Keszü</v>
          </cell>
        </row>
        <row r="1330">
          <cell r="BT1330" t="str">
            <v>Kétbodony</v>
          </cell>
        </row>
        <row r="1331">
          <cell r="BT1331" t="str">
            <v>Kétegyháza</v>
          </cell>
        </row>
        <row r="1332">
          <cell r="BT1332" t="str">
            <v>Kéthely</v>
          </cell>
        </row>
        <row r="1333">
          <cell r="BT1333" t="str">
            <v>Kétpó</v>
          </cell>
        </row>
        <row r="1334">
          <cell r="BT1334" t="str">
            <v>Kétsoprony</v>
          </cell>
        </row>
        <row r="1335">
          <cell r="BT1335" t="str">
            <v>Kétújfalu</v>
          </cell>
        </row>
        <row r="1336">
          <cell r="BT1336" t="str">
            <v>Kétvölgy</v>
          </cell>
        </row>
        <row r="1337">
          <cell r="BT1337" t="str">
            <v>Kéty</v>
          </cell>
        </row>
        <row r="1338">
          <cell r="BT1338" t="str">
            <v>Kevermes</v>
          </cell>
        </row>
        <row r="1339">
          <cell r="BT1339" t="str">
            <v>Kilimán</v>
          </cell>
        </row>
        <row r="1340">
          <cell r="BT1340" t="str">
            <v>Kimle</v>
          </cell>
        </row>
        <row r="1341">
          <cell r="BT1341" t="str">
            <v>Kincsesbánya</v>
          </cell>
        </row>
        <row r="1342">
          <cell r="BT1342" t="str">
            <v>Királd</v>
          </cell>
        </row>
        <row r="1343">
          <cell r="BT1343" t="str">
            <v>Királyegyháza</v>
          </cell>
        </row>
        <row r="1344">
          <cell r="BT1344" t="str">
            <v>Királyhegyes</v>
          </cell>
        </row>
        <row r="1345">
          <cell r="BT1345" t="str">
            <v>Királyszentistván</v>
          </cell>
        </row>
        <row r="1346">
          <cell r="BT1346" t="str">
            <v>Kisapáti</v>
          </cell>
        </row>
        <row r="1347">
          <cell r="BT1347" t="str">
            <v>Kisapostag</v>
          </cell>
        </row>
        <row r="1348">
          <cell r="BT1348" t="str">
            <v>Kisar</v>
          </cell>
        </row>
        <row r="1349">
          <cell r="BT1349" t="str">
            <v>Kisasszond</v>
          </cell>
        </row>
        <row r="1350">
          <cell r="BT1350" t="str">
            <v>Kisasszonyfa</v>
          </cell>
        </row>
        <row r="1351">
          <cell r="BT1351" t="str">
            <v>Kisbabot</v>
          </cell>
        </row>
        <row r="1352">
          <cell r="BT1352" t="str">
            <v>Kisbágyon</v>
          </cell>
        </row>
        <row r="1353">
          <cell r="BT1353" t="str">
            <v>Kisbajcs</v>
          </cell>
        </row>
        <row r="1354">
          <cell r="BT1354" t="str">
            <v>Kisbajom</v>
          </cell>
        </row>
        <row r="1355">
          <cell r="BT1355" t="str">
            <v>Kisbárapáti</v>
          </cell>
        </row>
        <row r="1356">
          <cell r="BT1356" t="str">
            <v>Kisbárkány</v>
          </cell>
        </row>
        <row r="1357">
          <cell r="BT1357" t="str">
            <v>Kisbér</v>
          </cell>
        </row>
        <row r="1358">
          <cell r="BT1358" t="str">
            <v>Kisberény</v>
          </cell>
        </row>
        <row r="1359">
          <cell r="BT1359" t="str">
            <v>Kisberzseny</v>
          </cell>
        </row>
        <row r="1360">
          <cell r="BT1360" t="str">
            <v>Kisbeszterce</v>
          </cell>
        </row>
        <row r="1361">
          <cell r="BT1361" t="str">
            <v>Kisbodak</v>
          </cell>
        </row>
        <row r="1362">
          <cell r="BT1362" t="str">
            <v>Kisbucsa</v>
          </cell>
        </row>
        <row r="1363">
          <cell r="BT1363" t="str">
            <v>Kisbudmér</v>
          </cell>
        </row>
        <row r="1364">
          <cell r="BT1364" t="str">
            <v>Kiscsécs</v>
          </cell>
        </row>
        <row r="1365">
          <cell r="BT1365" t="str">
            <v>Kiscsehi</v>
          </cell>
        </row>
        <row r="1366">
          <cell r="BT1366" t="str">
            <v>Kiscsősz</v>
          </cell>
        </row>
        <row r="1367">
          <cell r="BT1367" t="str">
            <v>Kisdér</v>
          </cell>
        </row>
        <row r="1368">
          <cell r="BT1368" t="str">
            <v>Kisdobsza</v>
          </cell>
        </row>
        <row r="1369">
          <cell r="BT1369" t="str">
            <v>Kisdombegyház</v>
          </cell>
        </row>
        <row r="1370">
          <cell r="BT1370" t="str">
            <v>Kisdorog</v>
          </cell>
        </row>
        <row r="1371">
          <cell r="BT1371" t="str">
            <v>Kisecset</v>
          </cell>
        </row>
        <row r="1372">
          <cell r="BT1372" t="str">
            <v>Kisfalud</v>
          </cell>
        </row>
        <row r="1373">
          <cell r="BT1373" t="str">
            <v>Kisfüzes</v>
          </cell>
        </row>
        <row r="1374">
          <cell r="BT1374" t="str">
            <v>Kisgörbő</v>
          </cell>
        </row>
        <row r="1375">
          <cell r="BT1375" t="str">
            <v>Kisgyalán</v>
          </cell>
        </row>
        <row r="1376">
          <cell r="BT1376" t="str">
            <v>Kisgyőr</v>
          </cell>
        </row>
        <row r="1377">
          <cell r="BT1377" t="str">
            <v>Kishajmás</v>
          </cell>
        </row>
        <row r="1378">
          <cell r="BT1378" t="str">
            <v>Kisharsány</v>
          </cell>
        </row>
        <row r="1379">
          <cell r="BT1379" t="str">
            <v>Kishartyán</v>
          </cell>
        </row>
        <row r="1380">
          <cell r="BT1380" t="str">
            <v>Kisherend</v>
          </cell>
        </row>
        <row r="1381">
          <cell r="BT1381" t="str">
            <v>Kishódos</v>
          </cell>
        </row>
        <row r="1382">
          <cell r="BT1382" t="str">
            <v>Kishuta</v>
          </cell>
        </row>
        <row r="1383">
          <cell r="BT1383" t="str">
            <v>Kisigmánd</v>
          </cell>
        </row>
        <row r="1384">
          <cell r="BT1384" t="str">
            <v>Kisjakabfalva</v>
          </cell>
        </row>
        <row r="1385">
          <cell r="BT1385" t="str">
            <v>Kiskassa</v>
          </cell>
        </row>
        <row r="1386">
          <cell r="BT1386" t="str">
            <v>Kiskinizs</v>
          </cell>
        </row>
        <row r="1387">
          <cell r="BT1387" t="str">
            <v>Kiskorpád</v>
          </cell>
        </row>
        <row r="1388">
          <cell r="BT1388" t="str">
            <v>Kisköre</v>
          </cell>
        </row>
        <row r="1389">
          <cell r="BT1389" t="str">
            <v>Kiskőrös</v>
          </cell>
        </row>
        <row r="1390">
          <cell r="BT1390" t="str">
            <v>Kiskunfélegyháza</v>
          </cell>
        </row>
        <row r="1391">
          <cell r="BT1391" t="str">
            <v>Kiskunhalas</v>
          </cell>
        </row>
        <row r="1392">
          <cell r="BT1392" t="str">
            <v>Kiskunlacháza</v>
          </cell>
        </row>
        <row r="1393">
          <cell r="BT1393" t="str">
            <v>Kiskunmajsa</v>
          </cell>
        </row>
        <row r="1394">
          <cell r="BT1394" t="str">
            <v>Kiskutas</v>
          </cell>
        </row>
        <row r="1395">
          <cell r="BT1395" t="str">
            <v>Kisláng</v>
          </cell>
        </row>
        <row r="1396">
          <cell r="BT1396" t="str">
            <v>Kisléta</v>
          </cell>
        </row>
        <row r="1397">
          <cell r="BT1397" t="str">
            <v>Kislippó</v>
          </cell>
        </row>
        <row r="1398">
          <cell r="BT1398" t="str">
            <v>Kislőd</v>
          </cell>
        </row>
        <row r="1399">
          <cell r="BT1399" t="str">
            <v>Kismányok</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str">
            <v>Kispáli</v>
          </cell>
        </row>
        <row r="1409">
          <cell r="BT1409" t="str">
            <v>Kispirit</v>
          </cell>
        </row>
        <row r="1410">
          <cell r="BT1410" t="str">
            <v>Kisrákos</v>
          </cell>
        </row>
        <row r="1411">
          <cell r="BT1411" t="str">
            <v>Kisrécse</v>
          </cell>
        </row>
        <row r="1412">
          <cell r="BT1412" t="str">
            <v>Kisrozvágy</v>
          </cell>
        </row>
        <row r="1413">
          <cell r="BT1413" t="str">
            <v>Kissikátor</v>
          </cell>
        </row>
        <row r="1414">
          <cell r="BT1414" t="str">
            <v>Kissomlyó</v>
          </cell>
        </row>
        <row r="1415">
          <cell r="BT1415" t="str">
            <v>Kisszállás</v>
          </cell>
        </row>
        <row r="1416">
          <cell r="BT1416" t="str">
            <v>Kisszékely</v>
          </cell>
        </row>
        <row r="1417">
          <cell r="BT1417" t="str">
            <v>Kisszekeres</v>
          </cell>
        </row>
        <row r="1418">
          <cell r="BT1418" t="str">
            <v>Kisszentmárton</v>
          </cell>
        </row>
        <row r="1419">
          <cell r="BT1419" t="str">
            <v>Kissziget</v>
          </cell>
        </row>
        <row r="1420">
          <cell r="BT1420" t="str">
            <v>Kisszőlős</v>
          </cell>
        </row>
        <row r="1421">
          <cell r="BT1421" t="str">
            <v>Kistamási</v>
          </cell>
        </row>
        <row r="1422">
          <cell r="BT1422" t="str">
            <v>Kistapolca</v>
          </cell>
        </row>
        <row r="1423">
          <cell r="BT1423" t="str">
            <v>Kistarcsa</v>
          </cell>
        </row>
        <row r="1424">
          <cell r="BT1424" t="str">
            <v>Kistelek</v>
          </cell>
        </row>
        <row r="1425">
          <cell r="BT1425" t="str">
            <v>Kistokaj</v>
          </cell>
        </row>
        <row r="1426">
          <cell r="BT1426" t="str">
            <v>Kistolmács</v>
          </cell>
        </row>
        <row r="1427">
          <cell r="BT1427" t="str">
            <v>Kistormás</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str">
            <v>Kisvásárhely</v>
          </cell>
        </row>
        <row r="1434">
          <cell r="BT1434" t="str">
            <v>Kisvaszar</v>
          </cell>
        </row>
        <row r="1435">
          <cell r="BT1435" t="str">
            <v>Kisvejke</v>
          </cell>
        </row>
        <row r="1436">
          <cell r="BT1436" t="str">
            <v>Kiszombor</v>
          </cell>
        </row>
        <row r="1437">
          <cell r="BT1437" t="str">
            <v>Kiszsidány</v>
          </cell>
        </row>
        <row r="1438">
          <cell r="BT1438" t="str">
            <v>Klárafalva</v>
          </cell>
        </row>
        <row r="1439">
          <cell r="BT1439" t="str">
            <v>Kocs</v>
          </cell>
        </row>
        <row r="1440">
          <cell r="BT1440" t="str">
            <v>Kocsér</v>
          </cell>
        </row>
        <row r="1441">
          <cell r="BT1441" t="str">
            <v>Kocsola</v>
          </cell>
        </row>
        <row r="1442">
          <cell r="BT1442" t="str">
            <v>Kocsord</v>
          </cell>
        </row>
        <row r="1443">
          <cell r="BT1443" t="str">
            <v>Kóka</v>
          </cell>
        </row>
        <row r="1444">
          <cell r="BT1444" t="str">
            <v>Kokad</v>
          </cell>
        </row>
        <row r="1445">
          <cell r="BT1445" t="str">
            <v>Kolontár</v>
          </cell>
        </row>
        <row r="1446">
          <cell r="BT1446" t="str">
            <v>Komádi</v>
          </cell>
        </row>
        <row r="1447">
          <cell r="BT1447" t="str">
            <v>Komárom</v>
          </cell>
        </row>
        <row r="1448">
          <cell r="BT1448" t="str">
            <v>Komjáti</v>
          </cell>
        </row>
        <row r="1449">
          <cell r="BT1449" t="str">
            <v>Komló</v>
          </cell>
        </row>
        <row r="1450">
          <cell r="BT1450" t="str">
            <v>Komlódtótfalu</v>
          </cell>
        </row>
        <row r="1451">
          <cell r="BT1451" t="str">
            <v>Komlósd</v>
          </cell>
        </row>
        <row r="1452">
          <cell r="BT1452" t="str">
            <v>Komlóska</v>
          </cell>
        </row>
        <row r="1453">
          <cell r="BT1453" t="str">
            <v>Komoró</v>
          </cell>
        </row>
        <row r="1454">
          <cell r="BT1454" t="str">
            <v>Kompolt</v>
          </cell>
        </row>
        <row r="1455">
          <cell r="BT1455" t="str">
            <v>Kondó</v>
          </cell>
        </row>
        <row r="1456">
          <cell r="BT1456" t="str">
            <v>Kondorfa</v>
          </cell>
        </row>
        <row r="1457">
          <cell r="BT1457" t="str">
            <v>Kondoros</v>
          </cell>
        </row>
        <row r="1458">
          <cell r="BT1458" t="str">
            <v>Kóny</v>
          </cell>
        </row>
        <row r="1459">
          <cell r="BT1459" t="str">
            <v>Konyár</v>
          </cell>
        </row>
        <row r="1460">
          <cell r="BT1460" t="str">
            <v>Kópháza</v>
          </cell>
        </row>
        <row r="1461">
          <cell r="BT1461" t="str">
            <v>Koppányszántó</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str">
            <v>Kozárd</v>
          </cell>
        </row>
        <row r="1472">
          <cell r="BT1472" t="str">
            <v>Kozármisleny</v>
          </cell>
        </row>
        <row r="1473">
          <cell r="BT1473" t="str">
            <v>Kozmadombja</v>
          </cell>
        </row>
        <row r="1474">
          <cell r="BT1474" t="str">
            <v>Köblény</v>
          </cell>
        </row>
        <row r="1475">
          <cell r="BT1475" t="str">
            <v>Köcsk</v>
          </cell>
        </row>
        <row r="1476">
          <cell r="BT1476" t="str">
            <v>Kökény</v>
          </cell>
        </row>
        <row r="1477">
          <cell r="BT1477" t="str">
            <v>Kőkút</v>
          </cell>
        </row>
        <row r="1478">
          <cell r="BT1478" t="str">
            <v>Kölcse</v>
          </cell>
        </row>
        <row r="1479">
          <cell r="BT1479" t="str">
            <v>Kölesd</v>
          </cell>
        </row>
        <row r="1480">
          <cell r="BT1480" t="str">
            <v>Kölked</v>
          </cell>
        </row>
        <row r="1481">
          <cell r="BT1481" t="str">
            <v>Kömlő</v>
          </cell>
        </row>
        <row r="1482">
          <cell r="BT1482" t="str">
            <v>Kömlőd</v>
          </cell>
        </row>
        <row r="1483">
          <cell r="BT1483" t="str">
            <v>Kömörő</v>
          </cell>
        </row>
        <row r="1484">
          <cell r="BT1484" t="str">
            <v>Kömpöc</v>
          </cell>
        </row>
        <row r="1485">
          <cell r="BT1485" t="str">
            <v>Körmend</v>
          </cell>
        </row>
        <row r="1486">
          <cell r="BT1486" t="str">
            <v>Környe</v>
          </cell>
        </row>
        <row r="1487">
          <cell r="BT1487" t="str">
            <v>Köröm</v>
          </cell>
        </row>
        <row r="1488">
          <cell r="BT1488" t="str">
            <v>Kőröshegy</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str">
            <v>Kövegy</v>
          </cell>
        </row>
        <row r="1508">
          <cell r="BT1508" t="str">
            <v>Köveskál</v>
          </cell>
        </row>
        <row r="1509">
          <cell r="BT1509" t="str">
            <v>Krasznokvajda</v>
          </cell>
        </row>
        <row r="1510">
          <cell r="BT1510" t="str">
            <v>Kulcs</v>
          </cell>
        </row>
        <row r="1511">
          <cell r="BT1511" t="str">
            <v>Kunadacs</v>
          </cell>
        </row>
        <row r="1512">
          <cell r="BT1512" t="str">
            <v>Kunágota</v>
          </cell>
        </row>
        <row r="1513">
          <cell r="BT1513" t="str">
            <v>Kunbaja</v>
          </cell>
        </row>
        <row r="1514">
          <cell r="BT1514" t="str">
            <v>Kunbaracs</v>
          </cell>
        </row>
        <row r="1515">
          <cell r="BT1515" t="str">
            <v>Kuncsorba</v>
          </cell>
        </row>
        <row r="1516">
          <cell r="BT1516" t="str">
            <v>Kunfehértó</v>
          </cell>
        </row>
        <row r="1517">
          <cell r="BT1517" t="str">
            <v>Kunhegyes</v>
          </cell>
        </row>
        <row r="1518">
          <cell r="BT1518" t="str">
            <v>Kunmadaras</v>
          </cell>
        </row>
        <row r="1519">
          <cell r="BT1519" t="str">
            <v>Kunpeszér</v>
          </cell>
        </row>
        <row r="1520">
          <cell r="BT1520" t="str">
            <v>Kunszállás</v>
          </cell>
        </row>
        <row r="1521">
          <cell r="BT1521" t="str">
            <v>Kunszentmárton</v>
          </cell>
        </row>
        <row r="1522">
          <cell r="BT1522" t="str">
            <v>Kunszentmiklós</v>
          </cell>
        </row>
        <row r="1523">
          <cell r="BT1523" t="str">
            <v>Kunsziget</v>
          </cell>
        </row>
        <row r="1524">
          <cell r="BT1524" t="str">
            <v>Kup</v>
          </cell>
        </row>
        <row r="1525">
          <cell r="BT1525" t="str">
            <v>Kupa</v>
          </cell>
        </row>
        <row r="1526">
          <cell r="BT1526" t="str">
            <v>Kurd</v>
          </cell>
        </row>
        <row r="1527">
          <cell r="BT1527" t="str">
            <v>Kurityán</v>
          </cell>
        </row>
        <row r="1528">
          <cell r="BT1528" t="str">
            <v>Kustánszeg</v>
          </cell>
        </row>
        <row r="1529">
          <cell r="BT1529" t="str">
            <v>Kutas</v>
          </cell>
        </row>
        <row r="1530">
          <cell r="BT1530" t="str">
            <v>Kutasó</v>
          </cell>
        </row>
        <row r="1531">
          <cell r="BT1531" t="str">
            <v>Kübekháza</v>
          </cell>
        </row>
        <row r="1532">
          <cell r="BT1532" t="str">
            <v>Külsősárd</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str">
            <v>Ladánybene</v>
          </cell>
        </row>
        <row r="1540">
          <cell r="BT1540" t="str">
            <v>Ládbesenyő</v>
          </cell>
        </row>
        <row r="1541">
          <cell r="BT1541" t="str">
            <v>Lajoskomárom</v>
          </cell>
        </row>
        <row r="1542">
          <cell r="BT1542" t="str">
            <v>Lajosmizse</v>
          </cell>
        </row>
        <row r="1543">
          <cell r="BT1543" t="str">
            <v>Lak</v>
          </cell>
        </row>
        <row r="1544">
          <cell r="BT1544" t="str">
            <v>Lakhegy</v>
          </cell>
        </row>
        <row r="1545">
          <cell r="BT1545" t="str">
            <v>Lakitelek</v>
          </cell>
        </row>
        <row r="1546">
          <cell r="BT1546" t="str">
            <v>Lakócsa</v>
          </cell>
        </row>
        <row r="1547">
          <cell r="BT1547" t="str">
            <v>Lánycsók</v>
          </cell>
        </row>
        <row r="1548">
          <cell r="BT1548" t="str">
            <v>Lápafő</v>
          </cell>
        </row>
        <row r="1549">
          <cell r="BT1549" t="str">
            <v>Lapáncsa</v>
          </cell>
        </row>
        <row r="1550">
          <cell r="BT1550" t="str">
            <v>Laskod</v>
          </cell>
        </row>
        <row r="1551">
          <cell r="BT1551" t="str">
            <v>Lasztonya</v>
          </cell>
        </row>
        <row r="1552">
          <cell r="BT1552" t="str">
            <v>Látrány</v>
          </cell>
        </row>
        <row r="1553">
          <cell r="BT1553" t="str">
            <v>Lázi</v>
          </cell>
        </row>
        <row r="1554">
          <cell r="BT1554" t="str">
            <v>Leányfalu</v>
          </cell>
        </row>
        <row r="1555">
          <cell r="BT1555" t="str">
            <v>Leányvár</v>
          </cell>
        </row>
        <row r="1556">
          <cell r="BT1556" t="str">
            <v>Lébény</v>
          </cell>
        </row>
        <row r="1557">
          <cell r="BT1557" t="str">
            <v>Legénd</v>
          </cell>
        </row>
        <row r="1558">
          <cell r="BT1558" t="str">
            <v>Legyesbénye</v>
          </cell>
        </row>
        <row r="1559">
          <cell r="BT1559" t="str">
            <v>Léh</v>
          </cell>
        </row>
        <row r="1560">
          <cell r="BT1560" t="str">
            <v>Lénárddaróc</v>
          </cell>
        </row>
        <row r="1561">
          <cell r="BT1561" t="str">
            <v>Lendvadedes</v>
          </cell>
        </row>
        <row r="1562">
          <cell r="BT1562" t="str">
            <v>Lendvajakabfa</v>
          </cell>
        </row>
        <row r="1563">
          <cell r="BT1563" t="str">
            <v>Lengyel</v>
          </cell>
        </row>
        <row r="1564">
          <cell r="BT1564" t="str">
            <v>Lengyeltóti</v>
          </cell>
        </row>
        <row r="1565">
          <cell r="BT1565" t="str">
            <v>Lenti</v>
          </cell>
        </row>
        <row r="1566">
          <cell r="BT1566" t="str">
            <v>Lepsény</v>
          </cell>
        </row>
        <row r="1567">
          <cell r="BT1567" t="str">
            <v>Lesencefalu</v>
          </cell>
        </row>
        <row r="1568">
          <cell r="BT1568" t="str">
            <v>Lesenceistvánd</v>
          </cell>
        </row>
        <row r="1569">
          <cell r="BT1569" t="str">
            <v>Lesencetomaj</v>
          </cell>
        </row>
        <row r="1570">
          <cell r="BT1570" t="str">
            <v>Létavértes</v>
          </cell>
        </row>
        <row r="1571">
          <cell r="BT1571" t="str">
            <v>Letenye</v>
          </cell>
        </row>
        <row r="1572">
          <cell r="BT1572" t="str">
            <v>Letkés</v>
          </cell>
        </row>
        <row r="1573">
          <cell r="BT1573" t="str">
            <v>Levél</v>
          </cell>
        </row>
        <row r="1574">
          <cell r="BT1574" t="str">
            <v>Levelek</v>
          </cell>
        </row>
        <row r="1575">
          <cell r="BT1575" t="str">
            <v>Libickozma</v>
          </cell>
        </row>
        <row r="1576">
          <cell r="BT1576" t="str">
            <v>Lickóvadamos</v>
          </cell>
        </row>
        <row r="1577">
          <cell r="BT1577" t="str">
            <v>Liget</v>
          </cell>
        </row>
        <row r="1578">
          <cell r="BT1578" t="str">
            <v>Ligetfalva</v>
          </cell>
        </row>
        <row r="1579">
          <cell r="BT1579" t="str">
            <v>Lipót</v>
          </cell>
        </row>
        <row r="1580">
          <cell r="BT1580" t="str">
            <v>Lippó</v>
          </cell>
        </row>
        <row r="1581">
          <cell r="BT1581" t="str">
            <v>Liptód</v>
          </cell>
        </row>
        <row r="1582">
          <cell r="BT1582" t="str">
            <v>Lispeszentadorján</v>
          </cell>
        </row>
        <row r="1583">
          <cell r="BT1583" t="str">
            <v>Liszó</v>
          </cell>
        </row>
        <row r="1584">
          <cell r="BT1584" t="str">
            <v>Litér</v>
          </cell>
        </row>
        <row r="1585">
          <cell r="BT1585" t="str">
            <v>Litka</v>
          </cell>
        </row>
        <row r="1586">
          <cell r="BT1586" t="str">
            <v>Litke</v>
          </cell>
        </row>
        <row r="1587">
          <cell r="BT1587" t="str">
            <v>Lócs</v>
          </cell>
        </row>
        <row r="1588">
          <cell r="BT1588" t="str">
            <v>Lókút</v>
          </cell>
        </row>
        <row r="1589">
          <cell r="BT1589" t="str">
            <v>Lónya</v>
          </cell>
        </row>
        <row r="1590">
          <cell r="BT1590" t="str">
            <v>Lórév</v>
          </cell>
        </row>
        <row r="1591">
          <cell r="BT1591" t="str">
            <v>Lothárd</v>
          </cell>
        </row>
        <row r="1592">
          <cell r="BT1592" t="str">
            <v>Lovas</v>
          </cell>
        </row>
        <row r="1593">
          <cell r="BT1593" t="str">
            <v>Lovasberény</v>
          </cell>
        </row>
        <row r="1594">
          <cell r="BT1594" t="str">
            <v>Lovászhetény</v>
          </cell>
        </row>
        <row r="1595">
          <cell r="BT1595" t="str">
            <v>Lovászi</v>
          </cell>
        </row>
        <row r="1596">
          <cell r="BT1596" t="str">
            <v>Lovászpatona</v>
          </cell>
        </row>
        <row r="1597">
          <cell r="BT1597" t="str">
            <v>Lőkösháza</v>
          </cell>
        </row>
        <row r="1598">
          <cell r="BT1598" t="str">
            <v>Lőrinci</v>
          </cell>
        </row>
        <row r="1599">
          <cell r="BT1599" t="str">
            <v>Lövő</v>
          </cell>
        </row>
        <row r="1600">
          <cell r="BT1600" t="str">
            <v>Lövőpetri</v>
          </cell>
        </row>
        <row r="1601">
          <cell r="BT1601" t="str">
            <v>Lucfalva</v>
          </cell>
        </row>
        <row r="1602">
          <cell r="BT1602" t="str">
            <v>Ludányhalászi</v>
          </cell>
        </row>
        <row r="1603">
          <cell r="BT1603" t="str">
            <v>Ludas</v>
          </cell>
        </row>
        <row r="1604">
          <cell r="BT1604" t="str">
            <v>Lukácsháza</v>
          </cell>
        </row>
        <row r="1605">
          <cell r="BT1605" t="str">
            <v>Lulla</v>
          </cell>
        </row>
        <row r="1606">
          <cell r="BT1606" t="str">
            <v>Lúzsok</v>
          </cell>
        </row>
        <row r="1607">
          <cell r="BT1607" t="str">
            <v>Mád</v>
          </cell>
        </row>
        <row r="1608">
          <cell r="BT1608" t="str">
            <v>Madaras</v>
          </cell>
        </row>
        <row r="1609">
          <cell r="BT1609" t="str">
            <v>Madocsa</v>
          </cell>
        </row>
        <row r="1610">
          <cell r="BT1610" t="str">
            <v>Maglóca</v>
          </cell>
        </row>
        <row r="1611">
          <cell r="BT1611" t="str">
            <v>Maglód</v>
          </cell>
        </row>
        <row r="1612">
          <cell r="BT1612" t="str">
            <v>Mágocs</v>
          </cell>
        </row>
        <row r="1613">
          <cell r="BT1613" t="str">
            <v>Magosliget</v>
          </cell>
        </row>
        <row r="1614">
          <cell r="BT1614" t="str">
            <v>Magy</v>
          </cell>
        </row>
        <row r="1615">
          <cell r="BT1615" t="str">
            <v>Magyaralmás</v>
          </cell>
        </row>
        <row r="1616">
          <cell r="BT1616" t="str">
            <v>Magyaratád</v>
          </cell>
        </row>
        <row r="1617">
          <cell r="BT1617" t="str">
            <v>Magyarbánhegyes</v>
          </cell>
        </row>
        <row r="1618">
          <cell r="BT1618" t="str">
            <v>Magyarbóly</v>
          </cell>
        </row>
        <row r="1619">
          <cell r="BT1619" t="str">
            <v>Magyarcsanád</v>
          </cell>
        </row>
        <row r="1620">
          <cell r="BT1620" t="str">
            <v>Magyardombegyház</v>
          </cell>
        </row>
        <row r="1621">
          <cell r="BT1621" t="str">
            <v>Magyaregregy</v>
          </cell>
        </row>
        <row r="1622">
          <cell r="BT1622" t="str">
            <v>Magyaregres</v>
          </cell>
        </row>
        <row r="1623">
          <cell r="BT1623" t="str">
            <v>Magyarföld</v>
          </cell>
        </row>
        <row r="1624">
          <cell r="BT1624" t="str">
            <v>Magyargéc</v>
          </cell>
        </row>
        <row r="1625">
          <cell r="BT1625" t="str">
            <v>Magyargencs</v>
          </cell>
        </row>
        <row r="1626">
          <cell r="BT1626" t="str">
            <v>Magyarhertelend</v>
          </cell>
        </row>
        <row r="1627">
          <cell r="BT1627" t="str">
            <v>Magyarhomorog</v>
          </cell>
        </row>
        <row r="1628">
          <cell r="BT1628" t="str">
            <v>Magyarkeresztúr</v>
          </cell>
        </row>
        <row r="1629">
          <cell r="BT1629" t="str">
            <v>Magyarkeszi</v>
          </cell>
        </row>
        <row r="1630">
          <cell r="BT1630" t="str">
            <v>Magyarlak</v>
          </cell>
        </row>
        <row r="1631">
          <cell r="BT1631" t="str">
            <v>Magyarlukafa</v>
          </cell>
        </row>
        <row r="1632">
          <cell r="BT1632" t="str">
            <v>Magyarmecske</v>
          </cell>
        </row>
        <row r="1633">
          <cell r="BT1633" t="str">
            <v>Magyarnádalja</v>
          </cell>
        </row>
        <row r="1634">
          <cell r="BT1634" t="str">
            <v>Magyarnándor</v>
          </cell>
        </row>
        <row r="1635">
          <cell r="BT1635" t="str">
            <v>Magyarpolány</v>
          </cell>
        </row>
        <row r="1636">
          <cell r="BT1636" t="str">
            <v>Magyarsarlós</v>
          </cell>
        </row>
        <row r="1637">
          <cell r="BT1637" t="str">
            <v>Magyarszecsőd</v>
          </cell>
        </row>
        <row r="1638">
          <cell r="BT1638" t="str">
            <v>Magyarszék</v>
          </cell>
        </row>
        <row r="1639">
          <cell r="BT1639" t="str">
            <v>Magyarszentmiklós</v>
          </cell>
        </row>
        <row r="1640">
          <cell r="BT1640" t="str">
            <v>Magyarszerdahely</v>
          </cell>
        </row>
        <row r="1641">
          <cell r="BT1641" t="str">
            <v>Magyarszombatfa</v>
          </cell>
        </row>
        <row r="1642">
          <cell r="BT1642" t="str">
            <v>Magyartelek</v>
          </cell>
        </row>
        <row r="1643">
          <cell r="BT1643" t="str">
            <v>Majosháza</v>
          </cell>
        </row>
        <row r="1644">
          <cell r="BT1644" t="str">
            <v>Majs</v>
          </cell>
        </row>
        <row r="1645">
          <cell r="BT1645" t="str">
            <v>Makád</v>
          </cell>
        </row>
        <row r="1646">
          <cell r="BT1646" t="str">
            <v>Makkoshotyka</v>
          </cell>
        </row>
        <row r="1647">
          <cell r="BT1647" t="str">
            <v>Maklár</v>
          </cell>
        </row>
        <row r="1648">
          <cell r="BT1648" t="str">
            <v>Makó</v>
          </cell>
        </row>
        <row r="1649">
          <cell r="BT1649" t="str">
            <v>Malomsok</v>
          </cell>
        </row>
        <row r="1650">
          <cell r="BT1650" t="str">
            <v>Mályi</v>
          </cell>
        </row>
        <row r="1651">
          <cell r="BT1651" t="str">
            <v>Mályinka</v>
          </cell>
        </row>
        <row r="1652">
          <cell r="BT1652" t="str">
            <v>Mánd</v>
          </cell>
        </row>
        <row r="1653">
          <cell r="BT1653" t="str">
            <v>Mándok</v>
          </cell>
        </row>
        <row r="1654">
          <cell r="BT1654" t="str">
            <v>Mánfa</v>
          </cell>
        </row>
        <row r="1655">
          <cell r="BT1655" t="str">
            <v>Mány</v>
          </cell>
        </row>
        <row r="1656">
          <cell r="BT1656" t="str">
            <v>Maráza</v>
          </cell>
        </row>
        <row r="1657">
          <cell r="BT1657" t="str">
            <v>Marcalgergelyi</v>
          </cell>
        </row>
        <row r="1658">
          <cell r="BT1658" t="str">
            <v>Marcali</v>
          </cell>
        </row>
        <row r="1659">
          <cell r="BT1659" t="str">
            <v>Marcaltő</v>
          </cell>
        </row>
        <row r="1660">
          <cell r="BT1660" t="str">
            <v>Márfa</v>
          </cell>
        </row>
        <row r="1661">
          <cell r="BT1661" t="str">
            <v>Máriahalom</v>
          </cell>
        </row>
        <row r="1662">
          <cell r="BT1662" t="str">
            <v>Máriakálnok</v>
          </cell>
        </row>
        <row r="1663">
          <cell r="BT1663" t="str">
            <v>Máriakéménd</v>
          </cell>
        </row>
        <row r="1664">
          <cell r="BT1664" t="str">
            <v>Márianosztra</v>
          </cell>
        </row>
        <row r="1665">
          <cell r="BT1665" t="str">
            <v>Máriapócs</v>
          </cell>
        </row>
        <row r="1666">
          <cell r="BT1666" t="str">
            <v>Markaz</v>
          </cell>
        </row>
        <row r="1667">
          <cell r="BT1667" t="str">
            <v>Márkháza</v>
          </cell>
        </row>
        <row r="1668">
          <cell r="BT1668" t="str">
            <v>Márkó</v>
          </cell>
        </row>
        <row r="1669">
          <cell r="BT1669" t="str">
            <v>Markóc</v>
          </cell>
        </row>
        <row r="1670">
          <cell r="BT1670" t="str">
            <v>Markotabödöge</v>
          </cell>
        </row>
        <row r="1671">
          <cell r="BT1671" t="str">
            <v>Maróc</v>
          </cell>
        </row>
        <row r="1672">
          <cell r="BT1672" t="str">
            <v>Marócsa</v>
          </cell>
        </row>
        <row r="1673">
          <cell r="BT1673" t="str">
            <v>Márok</v>
          </cell>
        </row>
        <row r="1674">
          <cell r="BT1674" t="str">
            <v>Márokföld</v>
          </cell>
        </row>
        <row r="1675">
          <cell r="BT1675" t="str">
            <v>Márokpapi</v>
          </cell>
        </row>
        <row r="1676">
          <cell r="BT1676" t="str">
            <v>Maroslele</v>
          </cell>
        </row>
        <row r="1677">
          <cell r="BT1677" t="str">
            <v>Mártély</v>
          </cell>
        </row>
        <row r="1678">
          <cell r="BT1678" t="str">
            <v>Martfű</v>
          </cell>
        </row>
        <row r="1679">
          <cell r="BT1679" t="str">
            <v>Martonfa</v>
          </cell>
        </row>
        <row r="1680">
          <cell r="BT1680" t="str">
            <v>Martonvásár</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str">
            <v>Mátramindszent</v>
          </cell>
        </row>
        <row r="1687">
          <cell r="BT1687" t="str">
            <v>Mátranovák</v>
          </cell>
        </row>
        <row r="1688">
          <cell r="BT1688" t="str">
            <v>Mátraszele</v>
          </cell>
        </row>
        <row r="1689">
          <cell r="BT1689" t="str">
            <v>Mátraszentimre</v>
          </cell>
        </row>
        <row r="1690">
          <cell r="BT1690" t="str">
            <v>Mátraszőlős</v>
          </cell>
        </row>
        <row r="1691">
          <cell r="BT1691" t="str">
            <v>Mátraterenye</v>
          </cell>
        </row>
        <row r="1692">
          <cell r="BT1692" t="str">
            <v>Mátraverebély</v>
          </cell>
        </row>
        <row r="1693">
          <cell r="BT1693" t="str">
            <v>Mátyásdomb</v>
          </cell>
        </row>
        <row r="1694">
          <cell r="BT1694" t="str">
            <v>Matty</v>
          </cell>
        </row>
        <row r="1695">
          <cell r="BT1695" t="str">
            <v>Mátyus</v>
          </cell>
        </row>
        <row r="1696">
          <cell r="BT1696" t="str">
            <v>Máza</v>
          </cell>
        </row>
        <row r="1697">
          <cell r="BT1697" t="str">
            <v>Mecseknádasd</v>
          </cell>
        </row>
        <row r="1698">
          <cell r="BT1698" t="str">
            <v>Mecsekpölöske</v>
          </cell>
        </row>
        <row r="1699">
          <cell r="BT1699" t="str">
            <v>Mecsér</v>
          </cell>
        </row>
        <row r="1700">
          <cell r="BT1700" t="str">
            <v>Medgyesbodzás</v>
          </cell>
        </row>
        <row r="1701">
          <cell r="BT1701" t="str">
            <v>Medgyesegyháza</v>
          </cell>
        </row>
        <row r="1702">
          <cell r="BT1702" t="str">
            <v>Medina</v>
          </cell>
        </row>
        <row r="1703">
          <cell r="BT1703" t="str">
            <v>Meggyeskovácsi</v>
          </cell>
        </row>
        <row r="1704">
          <cell r="BT1704" t="str">
            <v>Megyaszó</v>
          </cell>
        </row>
        <row r="1705">
          <cell r="BT1705" t="str">
            <v>Megyehíd</v>
          </cell>
        </row>
        <row r="1706">
          <cell r="BT1706" t="str">
            <v>Megyer</v>
          </cell>
        </row>
        <row r="1707">
          <cell r="BT1707" t="str">
            <v>Méhkerék</v>
          </cell>
        </row>
        <row r="1708">
          <cell r="BT1708" t="str">
            <v>Méhtelek</v>
          </cell>
        </row>
        <row r="1709">
          <cell r="BT1709" t="str">
            <v>Mekényes</v>
          </cell>
        </row>
        <row r="1710">
          <cell r="BT1710" t="str">
            <v>Mélykút</v>
          </cell>
        </row>
        <row r="1711">
          <cell r="BT1711" t="str">
            <v>Mencshely</v>
          </cell>
        </row>
        <row r="1712">
          <cell r="BT1712" t="str">
            <v>Mende</v>
          </cell>
        </row>
        <row r="1713">
          <cell r="BT1713" t="str">
            <v>Méra</v>
          </cell>
        </row>
        <row r="1714">
          <cell r="BT1714" t="str">
            <v>Merenye</v>
          </cell>
        </row>
        <row r="1715">
          <cell r="BT1715" t="str">
            <v>Mérges</v>
          </cell>
        </row>
        <row r="1716">
          <cell r="BT1716" t="str">
            <v>Mérk</v>
          </cell>
        </row>
        <row r="1717">
          <cell r="BT1717" t="str">
            <v>Mernye</v>
          </cell>
        </row>
        <row r="1718">
          <cell r="BT1718" t="str">
            <v>Mersevát</v>
          </cell>
        </row>
        <row r="1719">
          <cell r="BT1719" t="str">
            <v>Mesterháza</v>
          </cell>
        </row>
        <row r="1720">
          <cell r="BT1720" t="str">
            <v>Mesteri</v>
          </cell>
        </row>
        <row r="1721">
          <cell r="BT1721" t="str">
            <v>Mesterszállás</v>
          </cell>
        </row>
        <row r="1722">
          <cell r="BT1722" t="str">
            <v>Meszes</v>
          </cell>
        </row>
        <row r="1723">
          <cell r="BT1723" t="str">
            <v>Meszlen</v>
          </cell>
        </row>
        <row r="1724">
          <cell r="BT1724" t="str">
            <v>Mesztegnyő</v>
          </cell>
        </row>
        <row r="1725">
          <cell r="BT1725" t="str">
            <v>Mezőberény</v>
          </cell>
        </row>
        <row r="1726">
          <cell r="BT1726" t="str">
            <v>Mezőcsát</v>
          </cell>
        </row>
        <row r="1727">
          <cell r="BT1727" t="str">
            <v>Mezőcsokonya</v>
          </cell>
        </row>
        <row r="1728">
          <cell r="BT1728" t="str">
            <v>Meződ</v>
          </cell>
        </row>
        <row r="1729">
          <cell r="BT1729" t="str">
            <v>Mezőfalva</v>
          </cell>
        </row>
        <row r="1730">
          <cell r="BT1730" t="str">
            <v>Mezőgyán</v>
          </cell>
        </row>
        <row r="1731">
          <cell r="BT1731" t="str">
            <v>Mezőhegyes</v>
          </cell>
        </row>
        <row r="1732">
          <cell r="BT1732" t="str">
            <v>Mezőhék</v>
          </cell>
        </row>
        <row r="1733">
          <cell r="BT1733" t="str">
            <v>Mezőkeresztes</v>
          </cell>
        </row>
        <row r="1734">
          <cell r="BT1734" t="str">
            <v>Mezőkomárom</v>
          </cell>
        </row>
        <row r="1735">
          <cell r="BT1735" t="str">
            <v>Mezőkovácsháza</v>
          </cell>
        </row>
        <row r="1736">
          <cell r="BT1736" t="str">
            <v>Mezőkövesd</v>
          </cell>
        </row>
        <row r="1737">
          <cell r="BT1737" t="str">
            <v>Mezőladány</v>
          </cell>
        </row>
        <row r="1738">
          <cell r="BT1738" t="str">
            <v>Mezőlak</v>
          </cell>
        </row>
        <row r="1739">
          <cell r="BT1739" t="str">
            <v>Mezőnagymihály</v>
          </cell>
        </row>
        <row r="1740">
          <cell r="BT1740" t="str">
            <v>Mezőnyárád</v>
          </cell>
        </row>
        <row r="1741">
          <cell r="BT1741" t="str">
            <v>Mezőörs</v>
          </cell>
        </row>
        <row r="1742">
          <cell r="BT1742" t="str">
            <v>Mezőpeterd</v>
          </cell>
        </row>
        <row r="1743">
          <cell r="BT1743" t="str">
            <v>Mezősas</v>
          </cell>
        </row>
        <row r="1744">
          <cell r="BT1744" t="str">
            <v>Mezőszemere</v>
          </cell>
        </row>
        <row r="1745">
          <cell r="BT1745" t="str">
            <v>Mezőszentgyörgy</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str">
            <v>Mike</v>
          </cell>
        </row>
        <row r="1756">
          <cell r="BT1756" t="str">
            <v>Mikebuda</v>
          </cell>
        </row>
        <row r="1757">
          <cell r="BT1757" t="str">
            <v>Mikekarácsonyfa</v>
          </cell>
        </row>
        <row r="1758">
          <cell r="BT1758" t="str">
            <v>Mikepércs</v>
          </cell>
        </row>
        <row r="1759">
          <cell r="BT1759" t="str">
            <v>Miklósi</v>
          </cell>
        </row>
        <row r="1760">
          <cell r="BT1760" t="str">
            <v>Mikófalva</v>
          </cell>
        </row>
        <row r="1761">
          <cell r="BT1761" t="str">
            <v>Mikóháza</v>
          </cell>
        </row>
        <row r="1762">
          <cell r="BT1762" t="str">
            <v>Mikosszéplak</v>
          </cell>
        </row>
        <row r="1763">
          <cell r="BT1763" t="str">
            <v>Milejszeg</v>
          </cell>
        </row>
        <row r="1764">
          <cell r="BT1764" t="str">
            <v>Milota</v>
          </cell>
        </row>
        <row r="1765">
          <cell r="BT1765" t="str">
            <v>Mindszent</v>
          </cell>
        </row>
        <row r="1766">
          <cell r="BT1766" t="str">
            <v>Mindszentgodisa</v>
          </cell>
        </row>
        <row r="1767">
          <cell r="BT1767" t="str">
            <v>Mindszentkálla</v>
          </cell>
        </row>
        <row r="1768">
          <cell r="BT1768" t="str">
            <v>Misefa</v>
          </cell>
        </row>
        <row r="1769">
          <cell r="BT1769" t="str">
            <v>Miske</v>
          </cell>
        </row>
        <row r="1770">
          <cell r="BT1770" t="str">
            <v>Miskolc</v>
          </cell>
        </row>
        <row r="1771">
          <cell r="BT1771" t="str">
            <v>Miszla</v>
          </cell>
        </row>
        <row r="1772">
          <cell r="BT1772" t="str">
            <v>Mocsa</v>
          </cell>
        </row>
        <row r="1773">
          <cell r="BT1773" t="str">
            <v>Mogyoród</v>
          </cell>
        </row>
        <row r="1774">
          <cell r="BT1774" t="str">
            <v>Mogyorósbánya</v>
          </cell>
        </row>
        <row r="1775">
          <cell r="BT1775" t="str">
            <v>Mogyoróska</v>
          </cell>
        </row>
        <row r="1776">
          <cell r="BT1776" t="str">
            <v>Moha</v>
          </cell>
        </row>
        <row r="1777">
          <cell r="BT1777" t="str">
            <v>Mohács</v>
          </cell>
        </row>
        <row r="1778">
          <cell r="BT1778" t="str">
            <v>Mohora</v>
          </cell>
        </row>
        <row r="1779">
          <cell r="BT1779" t="str">
            <v>Molnári</v>
          </cell>
        </row>
        <row r="1780">
          <cell r="BT1780" t="str">
            <v>Molnaszecsőd</v>
          </cell>
        </row>
        <row r="1781">
          <cell r="BT1781" t="str">
            <v>Molvány</v>
          </cell>
        </row>
        <row r="1782">
          <cell r="BT1782" t="str">
            <v>Monaj</v>
          </cell>
        </row>
        <row r="1783">
          <cell r="BT1783" t="str">
            <v>Monok</v>
          </cell>
        </row>
        <row r="1784">
          <cell r="BT1784" t="str">
            <v>Monor</v>
          </cell>
        </row>
        <row r="1785">
          <cell r="BT1785" t="str">
            <v>Monorierdő</v>
          </cell>
        </row>
        <row r="1786">
          <cell r="BT1786" t="str">
            <v>Mónosbél</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str">
            <v>Móricgát</v>
          </cell>
        </row>
        <row r="1795">
          <cell r="BT1795" t="str">
            <v>Mórichida</v>
          </cell>
        </row>
        <row r="1796">
          <cell r="BT1796" t="str">
            <v>Mosdós</v>
          </cell>
        </row>
        <row r="1797">
          <cell r="BT1797" t="str">
            <v>Mosonmagyaróvár</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str">
            <v>Murony</v>
          </cell>
        </row>
        <row r="1811">
          <cell r="BT1811" t="str">
            <v>Nábrád</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str">
            <v>Nagybajcs</v>
          </cell>
        </row>
        <row r="1822">
          <cell r="BT1822" t="str">
            <v>Nagybajom</v>
          </cell>
        </row>
        <row r="1823">
          <cell r="BT1823" t="str">
            <v>Nagybakónak</v>
          </cell>
        </row>
        <row r="1824">
          <cell r="BT1824" t="str">
            <v>Nagybánhegyes</v>
          </cell>
        </row>
        <row r="1825">
          <cell r="BT1825" t="str">
            <v>Nagybaracska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str">
            <v>Nagydém</v>
          </cell>
        </row>
        <row r="1838">
          <cell r="BT1838" t="str">
            <v>Nagydobos</v>
          </cell>
        </row>
        <row r="1839">
          <cell r="BT1839" t="str">
            <v>Nagydobsza</v>
          </cell>
        </row>
        <row r="1840">
          <cell r="BT1840" t="str">
            <v>Nagydorog</v>
          </cell>
        </row>
        <row r="1841">
          <cell r="BT1841" t="str">
            <v>Nagyecsed</v>
          </cell>
        </row>
        <row r="1842">
          <cell r="BT1842" t="str">
            <v>Nagyér</v>
          </cell>
        </row>
        <row r="1843">
          <cell r="BT1843" t="str">
            <v>Nagyesztergár</v>
          </cell>
        </row>
        <row r="1844">
          <cell r="BT1844" t="str">
            <v>Nagyfüged</v>
          </cell>
        </row>
        <row r="1845">
          <cell r="BT1845" t="str">
            <v>Nagygeresd</v>
          </cell>
        </row>
        <row r="1846">
          <cell r="BT1846" t="str">
            <v>Nagygörbő</v>
          </cell>
        </row>
        <row r="1847">
          <cell r="BT1847" t="str">
            <v>Nagygyimót</v>
          </cell>
        </row>
        <row r="1848">
          <cell r="BT1848" t="str">
            <v>Nagyhajmás</v>
          </cell>
        </row>
        <row r="1849">
          <cell r="BT1849" t="str">
            <v>Nagyhalász</v>
          </cell>
        </row>
        <row r="1850">
          <cell r="BT1850" t="str">
            <v>Nagyharsány</v>
          </cell>
        </row>
        <row r="1851">
          <cell r="BT1851" t="str">
            <v>Nagyhegyes</v>
          </cell>
        </row>
        <row r="1852">
          <cell r="BT1852" t="str">
            <v>Nagyhódos</v>
          </cell>
        </row>
        <row r="1853">
          <cell r="BT1853" t="str">
            <v>Nagyhuta</v>
          </cell>
        </row>
        <row r="1854">
          <cell r="BT1854" t="str">
            <v>Nagyigmánd</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str">
            <v>Nagykáta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str">
            <v>Nagykozár</v>
          </cell>
        </row>
        <row r="1869">
          <cell r="BT1869" t="str">
            <v>Nagykökényes</v>
          </cell>
        </row>
        <row r="1870">
          <cell r="BT1870" t="str">
            <v>Nagykölked</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str">
            <v>Nagymizdó</v>
          </cell>
        </row>
        <row r="1883">
          <cell r="BT1883" t="str">
            <v>Nagynyárád</v>
          </cell>
        </row>
        <row r="1884">
          <cell r="BT1884" t="str">
            <v>Nagyoroszi</v>
          </cell>
        </row>
        <row r="1885">
          <cell r="BT1885" t="str">
            <v>Nagypáli</v>
          </cell>
        </row>
        <row r="1886">
          <cell r="BT1886" t="str">
            <v>Nagypall</v>
          </cell>
        </row>
        <row r="1887">
          <cell r="BT1887" t="str">
            <v>Nagypeterd</v>
          </cell>
        </row>
        <row r="1888">
          <cell r="BT1888" t="str">
            <v>Nagypirit</v>
          </cell>
        </row>
        <row r="1889">
          <cell r="BT1889" t="str">
            <v>Nagyrábé</v>
          </cell>
        </row>
        <row r="1890">
          <cell r="BT1890" t="str">
            <v>Nagyrada</v>
          </cell>
        </row>
        <row r="1891">
          <cell r="BT1891" t="str">
            <v>Nagyrákos</v>
          </cell>
        </row>
        <row r="1892">
          <cell r="BT1892" t="str">
            <v>Nagyrécse</v>
          </cell>
        </row>
        <row r="1893">
          <cell r="BT1893" t="str">
            <v>Nagyréde</v>
          </cell>
        </row>
        <row r="1894">
          <cell r="BT1894" t="str">
            <v>Nagyrév</v>
          </cell>
        </row>
        <row r="1895">
          <cell r="BT1895" t="str">
            <v>Nagyrozvágy</v>
          </cell>
        </row>
        <row r="1896">
          <cell r="BT1896" t="str">
            <v>Nagysáp</v>
          </cell>
        </row>
        <row r="1897">
          <cell r="BT1897" t="str">
            <v>Nagysimonyi</v>
          </cell>
        </row>
        <row r="1898">
          <cell r="BT1898" t="str">
            <v>Nagyszakácsi</v>
          </cell>
        </row>
        <row r="1899">
          <cell r="BT1899" t="str">
            <v>Nagyszékely</v>
          </cell>
        </row>
        <row r="1900">
          <cell r="BT1900" t="str">
            <v>Nagyszekeres</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str">
            <v>Nagytevel</v>
          </cell>
        </row>
        <row r="1907">
          <cell r="BT1907" t="str">
            <v>Nagytilaj</v>
          </cell>
        </row>
        <row r="1908">
          <cell r="BT1908" t="str">
            <v>Nagytótfalu</v>
          </cell>
        </row>
        <row r="1909">
          <cell r="BT1909" t="str">
            <v>Nagytőke</v>
          </cell>
        </row>
        <row r="1910">
          <cell r="BT1910" t="str">
            <v>Nagyút</v>
          </cell>
        </row>
        <row r="1911">
          <cell r="BT1911" t="str">
            <v>Nagyvarsány</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str">
            <v>Napkor</v>
          </cell>
        </row>
        <row r="1920">
          <cell r="BT1920" t="str">
            <v>Nárai</v>
          </cell>
        </row>
        <row r="1921">
          <cell r="BT1921" t="str">
            <v>Narda</v>
          </cell>
        </row>
        <row r="1922">
          <cell r="BT1922" t="str">
            <v>Naszály</v>
          </cell>
        </row>
        <row r="1923">
          <cell r="BT1923" t="str">
            <v>Négyes</v>
          </cell>
        </row>
        <row r="1924">
          <cell r="BT1924" t="str">
            <v>Nekézseny</v>
          </cell>
        </row>
        <row r="1925">
          <cell r="BT1925" t="str">
            <v>Nemesapáti</v>
          </cell>
        </row>
        <row r="1926">
          <cell r="BT1926" t="str">
            <v>Nemesbikk</v>
          </cell>
        </row>
        <row r="1927">
          <cell r="BT1927" t="str">
            <v>Nemesborzova</v>
          </cell>
        </row>
        <row r="1928">
          <cell r="BT1928" t="str">
            <v>Nemesbőd</v>
          </cell>
        </row>
        <row r="1929">
          <cell r="BT1929" t="str">
            <v>Nemesbük</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str">
            <v>Nemeshetés</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str">
            <v>Nemesnép</v>
          </cell>
        </row>
        <row r="1946">
          <cell r="BT1946" t="str">
            <v>Nemespátró</v>
          </cell>
        </row>
        <row r="1947">
          <cell r="BT1947" t="str">
            <v>Nemesrádó</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str">
            <v>Németfalu</v>
          </cell>
        </row>
        <row r="1957">
          <cell r="BT1957" t="str">
            <v>Németkér</v>
          </cell>
        </row>
        <row r="1958">
          <cell r="BT1958" t="str">
            <v>Nemti</v>
          </cell>
        </row>
        <row r="1959">
          <cell r="BT1959" t="str">
            <v>Neszmély</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str">
            <v>Nova</v>
          </cell>
        </row>
        <row r="1974">
          <cell r="BT1974" t="str">
            <v>Novaj</v>
          </cell>
        </row>
        <row r="1975">
          <cell r="BT1975" t="str">
            <v>Novajidrány</v>
          </cell>
        </row>
        <row r="1976">
          <cell r="BT1976" t="str">
            <v>Nőtincs</v>
          </cell>
        </row>
        <row r="1977">
          <cell r="BT1977" t="str">
            <v>Nyalka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str">
            <v>Nyergesújfalu</v>
          </cell>
        </row>
        <row r="1984">
          <cell r="BT1984" t="str">
            <v>Nyésta</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str">
            <v>Nyírgelse</v>
          </cell>
        </row>
        <row r="1999">
          <cell r="BT1999" t="str">
            <v>Nyírgyulaj</v>
          </cell>
        </row>
        <row r="2000">
          <cell r="BT2000" t="str">
            <v>Nyíri</v>
          </cell>
        </row>
        <row r="2001">
          <cell r="BT2001" t="str">
            <v>Nyíribrony</v>
          </cell>
        </row>
        <row r="2002">
          <cell r="BT2002" t="str">
            <v>Nyírjákó</v>
          </cell>
        </row>
        <row r="2003">
          <cell r="BT2003" t="str">
            <v>Nyírkarász</v>
          </cell>
        </row>
        <row r="2004">
          <cell r="BT2004" t="str">
            <v>Nyírkáta</v>
          </cell>
        </row>
        <row r="2005">
          <cell r="BT2005" t="str">
            <v>Nyírkércs</v>
          </cell>
        </row>
        <row r="2006">
          <cell r="BT2006" t="str">
            <v>Nyírlövő</v>
          </cell>
        </row>
        <row r="2007">
          <cell r="BT2007" t="str">
            <v>Nyírlugos</v>
          </cell>
        </row>
        <row r="2008">
          <cell r="BT2008" t="str">
            <v>Nyírmada</v>
          </cell>
        </row>
        <row r="2009">
          <cell r="BT2009" t="str">
            <v>Nyírmártonfalva</v>
          </cell>
        </row>
        <row r="2010">
          <cell r="BT2010" t="str">
            <v>Nyírmeggyes</v>
          </cell>
        </row>
        <row r="2011">
          <cell r="BT2011" t="str">
            <v>Nyírmihálydi</v>
          </cell>
        </row>
        <row r="2012">
          <cell r="BT2012" t="str">
            <v>Nyírparasznya</v>
          </cell>
        </row>
        <row r="2013">
          <cell r="BT2013" t="str">
            <v>Nyírpazony</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str">
            <v>Nyomár</v>
          </cell>
        </row>
        <row r="2021">
          <cell r="BT2021" t="str">
            <v>Nyőgér</v>
          </cell>
        </row>
        <row r="2022">
          <cell r="BT2022" t="str">
            <v>Nyugotszenterzsébet</v>
          </cell>
        </row>
        <row r="2023">
          <cell r="BT2023" t="str">
            <v>Nyúl</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str">
            <v>Óföldeák</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str">
            <v>Olaszliszka</v>
          </cell>
        </row>
        <row r="2040">
          <cell r="BT2040" t="str">
            <v>Olcsva</v>
          </cell>
        </row>
        <row r="2041">
          <cell r="BT2041" t="str">
            <v>Olcsvaapáti</v>
          </cell>
        </row>
        <row r="2042">
          <cell r="BT2042" t="str">
            <v>Old</v>
          </cell>
        </row>
        <row r="2043">
          <cell r="BT2043" t="str">
            <v>Ólmod</v>
          </cell>
        </row>
        <row r="2044">
          <cell r="BT2044" t="str">
            <v>Oltárc</v>
          </cell>
        </row>
        <row r="2045">
          <cell r="BT2045" t="str">
            <v>Onga</v>
          </cell>
        </row>
        <row r="2046">
          <cell r="BT2046" t="str">
            <v>Ónod</v>
          </cell>
        </row>
        <row r="2047">
          <cell r="BT2047" t="str">
            <v>Ópályi</v>
          </cell>
        </row>
        <row r="2048">
          <cell r="BT2048" t="str">
            <v>Ópusztaszer</v>
          </cell>
        </row>
        <row r="2049">
          <cell r="BT2049" t="str">
            <v>Orbányosfa</v>
          </cell>
        </row>
        <row r="2050">
          <cell r="BT2050" t="str">
            <v>Orci</v>
          </cell>
        </row>
        <row r="2051">
          <cell r="BT2051" t="str">
            <v>Ordacsehi</v>
          </cell>
        </row>
        <row r="2052">
          <cell r="BT2052" t="str">
            <v>Ordas</v>
          </cell>
        </row>
        <row r="2053">
          <cell r="BT2053" t="str">
            <v>Orfalu</v>
          </cell>
        </row>
        <row r="2054">
          <cell r="BT2054" t="str">
            <v>Orfű</v>
          </cell>
        </row>
        <row r="2055">
          <cell r="BT2055" t="str">
            <v>Orgovány</v>
          </cell>
        </row>
        <row r="2056">
          <cell r="BT2056" t="str">
            <v>Ormándlak</v>
          </cell>
        </row>
        <row r="2057">
          <cell r="BT2057" t="str">
            <v>Ormosbánya</v>
          </cell>
        </row>
        <row r="2058">
          <cell r="BT2058" t="str">
            <v>Orosháza</v>
          </cell>
        </row>
        <row r="2059">
          <cell r="BT2059" t="str">
            <v>Oroszi</v>
          </cell>
        </row>
        <row r="2060">
          <cell r="BT2060" t="str">
            <v>Oroszlány</v>
          </cell>
        </row>
        <row r="2061">
          <cell r="BT2061" t="str">
            <v>Oroszló</v>
          </cell>
        </row>
        <row r="2062">
          <cell r="BT2062" t="str">
            <v>Orosztony</v>
          </cell>
        </row>
        <row r="2063">
          <cell r="BT2063" t="str">
            <v>Ortaháza</v>
          </cell>
        </row>
        <row r="2064">
          <cell r="BT2064" t="str">
            <v>Osli</v>
          </cell>
        </row>
        <row r="2065">
          <cell r="BT2065" t="str">
            <v>Ostffyasszonyfa</v>
          </cell>
        </row>
        <row r="2066">
          <cell r="BT2066" t="str">
            <v>Ostoros</v>
          </cell>
        </row>
        <row r="2067">
          <cell r="BT2067" t="str">
            <v>Oszkó</v>
          </cell>
        </row>
        <row r="2068">
          <cell r="BT2068" t="str">
            <v>Oszlár</v>
          </cell>
        </row>
        <row r="2069">
          <cell r="BT2069" t="str">
            <v>Osztopán</v>
          </cell>
        </row>
        <row r="2070">
          <cell r="BT2070" t="str">
            <v>Ózd</v>
          </cell>
        </row>
        <row r="2071">
          <cell r="BT2071" t="str">
            <v>Ózdfalu</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str">
            <v>Öregcsertő</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str">
            <v>Őrtilos</v>
          </cell>
        </row>
        <row r="2091">
          <cell r="BT2091" t="str">
            <v>Örvényes</v>
          </cell>
        </row>
        <row r="2092">
          <cell r="BT2092" t="str">
            <v>Ősagárd</v>
          </cell>
        </row>
        <row r="2093">
          <cell r="BT2093" t="str">
            <v>Ősi</v>
          </cell>
        </row>
        <row r="2094">
          <cell r="BT2094" t="str">
            <v>Öskü</v>
          </cell>
        </row>
        <row r="2095">
          <cell r="BT2095" t="str">
            <v>Öttevény</v>
          </cell>
        </row>
        <row r="2096">
          <cell r="BT2096" t="str">
            <v>Öttömös</v>
          </cell>
        </row>
        <row r="2097">
          <cell r="BT2097" t="str">
            <v>Ötvöskónyi</v>
          </cell>
        </row>
        <row r="2098">
          <cell r="BT2098" t="str">
            <v>Pácin</v>
          </cell>
        </row>
        <row r="2099">
          <cell r="BT2099" t="str">
            <v>Pacsa</v>
          </cell>
        </row>
        <row r="2100">
          <cell r="BT2100" t="str">
            <v>Pácsony</v>
          </cell>
        </row>
        <row r="2101">
          <cell r="BT2101" t="str">
            <v>Padár</v>
          </cell>
        </row>
        <row r="2102">
          <cell r="BT2102" t="str">
            <v>Páhi</v>
          </cell>
        </row>
        <row r="2103">
          <cell r="BT2103" t="str">
            <v>Páka</v>
          </cell>
        </row>
        <row r="2104">
          <cell r="BT2104" t="str">
            <v>Pakod</v>
          </cell>
        </row>
        <row r="2105">
          <cell r="BT2105" t="str">
            <v>Pákozd</v>
          </cell>
        </row>
        <row r="2106">
          <cell r="BT2106" t="str">
            <v>Paks</v>
          </cell>
        </row>
        <row r="2107">
          <cell r="BT2107" t="str">
            <v>Palé</v>
          </cell>
        </row>
        <row r="2108">
          <cell r="BT2108" t="str">
            <v>Pálfa</v>
          </cell>
        </row>
        <row r="2109">
          <cell r="BT2109" t="str">
            <v>Pálfiszeg</v>
          </cell>
        </row>
        <row r="2110">
          <cell r="BT2110" t="str">
            <v>Pálháza</v>
          </cell>
        </row>
        <row r="2111">
          <cell r="BT2111" t="str">
            <v>Páli</v>
          </cell>
        </row>
        <row r="2112">
          <cell r="BT2112" t="str">
            <v>Palkonya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str">
            <v>Pamlény</v>
          </cell>
        </row>
        <row r="2120">
          <cell r="BT2120" t="str">
            <v>Pamuk</v>
          </cell>
        </row>
        <row r="2121">
          <cell r="BT2121" t="str">
            <v>Pánd</v>
          </cell>
        </row>
        <row r="2122">
          <cell r="BT2122" t="str">
            <v>Pankasz</v>
          </cell>
        </row>
        <row r="2123">
          <cell r="BT2123" t="str">
            <v>Pannonhalma</v>
          </cell>
        </row>
        <row r="2124">
          <cell r="BT2124" t="str">
            <v>Pányok</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str">
            <v>Parasznya</v>
          </cell>
        </row>
        <row r="2139">
          <cell r="BT2139" t="str">
            <v>Pári</v>
          </cell>
        </row>
        <row r="2140">
          <cell r="BT2140" t="str">
            <v>Paszab</v>
          </cell>
        </row>
        <row r="2141">
          <cell r="BT2141" t="str">
            <v>Pásztó</v>
          </cell>
        </row>
        <row r="2142">
          <cell r="BT2142" t="str">
            <v>Pásztori</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str">
            <v>Pázmándfalu</v>
          </cell>
        </row>
        <row r="2156">
          <cell r="BT2156" t="str">
            <v>Pécel</v>
          </cell>
        </row>
        <row r="2157">
          <cell r="BT2157" t="str">
            <v>Pecöl</v>
          </cell>
        </row>
        <row r="2158">
          <cell r="BT2158" t="str">
            <v>Pécs</v>
          </cell>
        </row>
        <row r="2159">
          <cell r="BT2159" t="str">
            <v>Pécsbagota</v>
          </cell>
        </row>
        <row r="2160">
          <cell r="BT2160" t="str">
            <v>Pécsdevecser</v>
          </cell>
        </row>
        <row r="2161">
          <cell r="BT2161" t="str">
            <v>Pécsely</v>
          </cell>
        </row>
        <row r="2162">
          <cell r="BT2162" t="str">
            <v>Pécsudvard</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str">
            <v>Pér</v>
          </cell>
        </row>
        <row r="2171">
          <cell r="BT2171" t="str">
            <v>Perbál</v>
          </cell>
        </row>
        <row r="2172">
          <cell r="BT2172" t="str">
            <v>Pere</v>
          </cell>
        </row>
        <row r="2173">
          <cell r="BT2173" t="str">
            <v>Perecse</v>
          </cell>
        </row>
        <row r="2174">
          <cell r="BT2174" t="str">
            <v>Pereked</v>
          </cell>
        </row>
        <row r="2175">
          <cell r="BT2175" t="str">
            <v>Perenye</v>
          </cell>
        </row>
        <row r="2176">
          <cell r="BT2176" t="str">
            <v>Peresznye</v>
          </cell>
        </row>
        <row r="2177">
          <cell r="BT2177" t="str">
            <v>Pereszteg</v>
          </cell>
        </row>
        <row r="2178">
          <cell r="BT2178" t="str">
            <v>Perkáta</v>
          </cell>
        </row>
        <row r="2179">
          <cell r="BT2179" t="str">
            <v>Perkupa</v>
          </cell>
        </row>
        <row r="2180">
          <cell r="BT2180" t="str">
            <v>Perőcsény</v>
          </cell>
        </row>
        <row r="2181">
          <cell r="BT2181" t="str">
            <v>Peterd</v>
          </cell>
        </row>
        <row r="2182">
          <cell r="BT2182" t="str">
            <v>Péterhida</v>
          </cell>
        </row>
        <row r="2183">
          <cell r="BT2183" t="str">
            <v>Péteri</v>
          </cell>
        </row>
        <row r="2184">
          <cell r="BT2184" t="str">
            <v>Pétervására</v>
          </cell>
        </row>
        <row r="2185">
          <cell r="BT2185" t="str">
            <v>Pétfürdő</v>
          </cell>
        </row>
        <row r="2186">
          <cell r="BT2186" t="str">
            <v>Pethőhenye</v>
          </cell>
        </row>
        <row r="2187">
          <cell r="BT2187" t="str">
            <v>Petneháza</v>
          </cell>
        </row>
        <row r="2188">
          <cell r="BT2188" t="str">
            <v>Petőfibánya</v>
          </cell>
        </row>
        <row r="2189">
          <cell r="BT2189" t="str">
            <v>Petőfiszállás</v>
          </cell>
        </row>
        <row r="2190">
          <cell r="BT2190" t="str">
            <v>Petőháza</v>
          </cell>
        </row>
        <row r="2191">
          <cell r="BT2191" t="str">
            <v>Petőmihályfa</v>
          </cell>
        </row>
        <row r="2192">
          <cell r="BT2192" t="str">
            <v>Petrikeresztúr</v>
          </cell>
        </row>
        <row r="2193">
          <cell r="BT2193" t="str">
            <v>Petrivente</v>
          </cell>
        </row>
        <row r="2194">
          <cell r="BT2194" t="str">
            <v>Pettend</v>
          </cell>
        </row>
        <row r="2195">
          <cell r="BT2195" t="str">
            <v>Piliny</v>
          </cell>
        </row>
        <row r="2196">
          <cell r="BT2196" t="str">
            <v>Pilis</v>
          </cell>
        </row>
        <row r="2197">
          <cell r="BT2197" t="str">
            <v>Pilisborosjenő</v>
          </cell>
        </row>
        <row r="2198">
          <cell r="BT2198" t="str">
            <v>Piliscsaba</v>
          </cell>
        </row>
        <row r="2199">
          <cell r="BT2199" t="str">
            <v>Piliscsév</v>
          </cell>
        </row>
        <row r="2200">
          <cell r="BT2200" t="str">
            <v>Pilisjászfalu</v>
          </cell>
        </row>
        <row r="2201">
          <cell r="BT2201" t="str">
            <v>Pilismarót</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str">
            <v>Pinkamindszent</v>
          </cell>
        </row>
        <row r="2209">
          <cell r="BT2209" t="str">
            <v>Pinnye</v>
          </cell>
        </row>
        <row r="2210">
          <cell r="BT2210" t="str">
            <v>Piricse</v>
          </cell>
        </row>
        <row r="2211">
          <cell r="BT2211" t="str">
            <v>Pirtó</v>
          </cell>
        </row>
        <row r="2212">
          <cell r="BT2212" t="str">
            <v>Piskó</v>
          </cell>
        </row>
        <row r="2213">
          <cell r="BT2213" t="str">
            <v>Pitvaros</v>
          </cell>
        </row>
        <row r="2214">
          <cell r="BT2214" t="str">
            <v>Pócsa</v>
          </cell>
        </row>
        <row r="2215">
          <cell r="BT2215" t="str">
            <v>Pocsaj</v>
          </cell>
        </row>
        <row r="2216">
          <cell r="BT2216" t="str">
            <v>Pócsmegyer</v>
          </cell>
        </row>
        <row r="2217">
          <cell r="BT2217" t="str">
            <v>Pócspetri</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str">
            <v>Pornóapáti</v>
          </cell>
        </row>
        <row r="2227">
          <cell r="BT2227" t="str">
            <v>Poroszló</v>
          </cell>
        </row>
        <row r="2228">
          <cell r="BT2228" t="str">
            <v>Porpác</v>
          </cell>
        </row>
        <row r="2229">
          <cell r="BT2229" t="str">
            <v>Porrog</v>
          </cell>
        </row>
        <row r="2230">
          <cell r="BT2230" t="str">
            <v>Porrogszentkirály</v>
          </cell>
        </row>
        <row r="2231">
          <cell r="BT2231" t="str">
            <v>Porrogszentpál</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str">
            <v>Pötréte</v>
          </cell>
        </row>
        <row r="2242">
          <cell r="BT2242" t="str">
            <v>Prügy</v>
          </cell>
        </row>
        <row r="2243">
          <cell r="BT2243" t="str">
            <v>Pula</v>
          </cell>
        </row>
        <row r="2244">
          <cell r="BT2244" t="str">
            <v>Pusztaapáti</v>
          </cell>
        </row>
        <row r="2245">
          <cell r="BT2245" t="str">
            <v>Pusztaberki</v>
          </cell>
        </row>
        <row r="2246">
          <cell r="BT2246" t="str">
            <v>Pusztacsalád</v>
          </cell>
        </row>
        <row r="2247">
          <cell r="BT2247" t="str">
            <v>Pusztacsó</v>
          </cell>
        </row>
        <row r="2248">
          <cell r="BT2248" t="str">
            <v>Pusztadobos</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str">
            <v>Pusztamérges</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str">
            <v>Pusztaszer</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str">
            <v>Rábacsanak</v>
          </cell>
        </row>
        <row r="2274">
          <cell r="BT2274" t="str">
            <v>Rábacsécsény</v>
          </cell>
        </row>
        <row r="2275">
          <cell r="BT2275" t="str">
            <v>Rábagyarmat</v>
          </cell>
        </row>
        <row r="2276">
          <cell r="BT2276" t="str">
            <v>Rábahídvég</v>
          </cell>
        </row>
        <row r="2277">
          <cell r="BT2277" t="str">
            <v>Rábakecöl</v>
          </cell>
        </row>
        <row r="2278">
          <cell r="BT2278" t="str">
            <v>Rábapatona</v>
          </cell>
        </row>
        <row r="2279">
          <cell r="BT2279" t="str">
            <v>Rábapaty</v>
          </cell>
        </row>
        <row r="2280">
          <cell r="BT2280" t="str">
            <v>Rábapordány</v>
          </cell>
        </row>
        <row r="2281">
          <cell r="BT2281" t="str">
            <v>Rábasebes</v>
          </cell>
        </row>
        <row r="2282">
          <cell r="BT2282" t="str">
            <v>Rábaszentandrás</v>
          </cell>
        </row>
        <row r="2283">
          <cell r="BT2283" t="str">
            <v>Rábaszentmihály</v>
          </cell>
        </row>
        <row r="2284">
          <cell r="BT2284" t="str">
            <v>Rábaszentmiklós</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str">
            <v>Ráckeve</v>
          </cell>
        </row>
        <row r="2291">
          <cell r="BT2291" t="str">
            <v>Rád</v>
          </cell>
        </row>
        <row r="2292">
          <cell r="BT2292" t="str">
            <v>Rádfalva</v>
          </cell>
        </row>
        <row r="2293">
          <cell r="BT2293" t="str">
            <v>Rádóckölked</v>
          </cell>
        </row>
        <row r="2294">
          <cell r="BT2294" t="str">
            <v>Radostyán</v>
          </cell>
        </row>
        <row r="2295">
          <cell r="BT2295" t="str">
            <v>Ragály</v>
          </cell>
        </row>
        <row r="2296">
          <cell r="BT2296" t="str">
            <v>Rajka</v>
          </cell>
        </row>
        <row r="2297">
          <cell r="BT2297" t="str">
            <v>Rakaca</v>
          </cell>
        </row>
        <row r="2298">
          <cell r="BT2298" t="str">
            <v>Rakacaszend</v>
          </cell>
        </row>
        <row r="2299">
          <cell r="BT2299" t="str">
            <v>Rakamaz</v>
          </cell>
        </row>
        <row r="2300">
          <cell r="BT2300" t="str">
            <v>Rákóczibánya</v>
          </cell>
        </row>
        <row r="2301">
          <cell r="BT2301" t="str">
            <v>Rákóczifalva</v>
          </cell>
        </row>
        <row r="2302">
          <cell r="BT2302" t="str">
            <v>Rákócziújfalu</v>
          </cell>
        </row>
        <row r="2303">
          <cell r="BT2303" t="str">
            <v>Ráksi</v>
          </cell>
        </row>
        <row r="2304">
          <cell r="BT2304" t="str">
            <v>Ramocsa</v>
          </cell>
        </row>
        <row r="2305">
          <cell r="BT2305" t="str">
            <v>Ramocsaháza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str">
            <v>Ravazd</v>
          </cell>
        </row>
        <row r="2312">
          <cell r="BT2312" t="str">
            <v>Recsk</v>
          </cell>
        </row>
        <row r="2313">
          <cell r="BT2313" t="str">
            <v>Réde</v>
          </cell>
        </row>
        <row r="2314">
          <cell r="BT2314" t="str">
            <v>Rédics</v>
          </cell>
        </row>
        <row r="2315">
          <cell r="BT2315" t="str">
            <v>Regéc</v>
          </cell>
        </row>
        <row r="2316">
          <cell r="BT2316" t="str">
            <v>Regenye</v>
          </cell>
        </row>
        <row r="2317">
          <cell r="BT2317" t="str">
            <v>Regöly</v>
          </cell>
        </row>
        <row r="2318">
          <cell r="BT2318" t="str">
            <v>Rém</v>
          </cell>
        </row>
        <row r="2319">
          <cell r="BT2319" t="str">
            <v>Remeteszőlős</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str">
            <v>Rétalap</v>
          </cell>
        </row>
        <row r="2327">
          <cell r="BT2327" t="str">
            <v>Rétközberencs</v>
          </cell>
        </row>
        <row r="2328">
          <cell r="BT2328" t="str">
            <v>Rétság</v>
          </cell>
        </row>
        <row r="2329">
          <cell r="BT2329" t="str">
            <v>Révfülöp</v>
          </cell>
        </row>
        <row r="2330">
          <cell r="BT2330" t="str">
            <v>Révleányvár</v>
          </cell>
        </row>
        <row r="2331">
          <cell r="BT2331" t="str">
            <v>Rezi</v>
          </cell>
        </row>
        <row r="2332">
          <cell r="BT2332" t="str">
            <v>Ricse</v>
          </cell>
        </row>
        <row r="2333">
          <cell r="BT2333" t="str">
            <v>Rigács</v>
          </cell>
        </row>
        <row r="2334">
          <cell r="BT2334" t="str">
            <v>Rigyác</v>
          </cell>
        </row>
        <row r="2335">
          <cell r="BT2335" t="str">
            <v>Rimóc</v>
          </cell>
        </row>
        <row r="2336">
          <cell r="BT2336" t="str">
            <v>Rinyabesenyő</v>
          </cell>
        </row>
        <row r="2337">
          <cell r="BT2337" t="str">
            <v>Rinyakovácsi</v>
          </cell>
        </row>
        <row r="2338">
          <cell r="BT2338" t="str">
            <v>Rinyaszentkirály</v>
          </cell>
        </row>
        <row r="2339">
          <cell r="BT2339" t="str">
            <v>Rinyaújlak</v>
          </cell>
        </row>
        <row r="2340">
          <cell r="BT2340" t="str">
            <v>Rinyaújnép</v>
          </cell>
        </row>
        <row r="2341">
          <cell r="BT2341" t="str">
            <v>Rohod</v>
          </cell>
        </row>
        <row r="2342">
          <cell r="BT2342" t="str">
            <v>Románd</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str">
            <v>Röjtökmuzsaj</v>
          </cell>
        </row>
        <row r="2349">
          <cell r="BT2349" t="str">
            <v>Rönök</v>
          </cell>
        </row>
        <row r="2350">
          <cell r="BT2350" t="str">
            <v>Röszke</v>
          </cell>
        </row>
        <row r="2351">
          <cell r="BT2351" t="str">
            <v>Rudabánya</v>
          </cell>
        </row>
        <row r="2352">
          <cell r="BT2352" t="str">
            <v>Rudolftelep</v>
          </cell>
        </row>
        <row r="2353">
          <cell r="BT2353" t="str">
            <v>Rum</v>
          </cell>
        </row>
        <row r="2354">
          <cell r="BT2354" t="str">
            <v>Ruzsa</v>
          </cell>
        </row>
        <row r="2355">
          <cell r="BT2355" t="str">
            <v>Ságújfalu</v>
          </cell>
        </row>
        <row r="2356">
          <cell r="BT2356" t="str">
            <v>Ságvár</v>
          </cell>
        </row>
        <row r="2357">
          <cell r="BT2357" t="str">
            <v>Sajóbábony</v>
          </cell>
        </row>
        <row r="2358">
          <cell r="BT2358" t="str">
            <v>Sajóecseg</v>
          </cell>
        </row>
        <row r="2359">
          <cell r="BT2359" t="str">
            <v>Sajógalgóc</v>
          </cell>
        </row>
        <row r="2360">
          <cell r="BT2360" t="str">
            <v>Sajóhídvég</v>
          </cell>
        </row>
        <row r="2361">
          <cell r="BT2361" t="str">
            <v>Sajóivánka</v>
          </cell>
        </row>
        <row r="2362">
          <cell r="BT2362" t="str">
            <v>Sajókápolna</v>
          </cell>
        </row>
        <row r="2363">
          <cell r="BT2363" t="str">
            <v>Sajókaza</v>
          </cell>
        </row>
        <row r="2364">
          <cell r="BT2364" t="str">
            <v>Sajókeresztúr</v>
          </cell>
        </row>
        <row r="2365">
          <cell r="BT2365" t="str">
            <v>Sajólád</v>
          </cell>
        </row>
        <row r="2366">
          <cell r="BT2366" t="str">
            <v>Sajólászlófalva</v>
          </cell>
        </row>
        <row r="2367">
          <cell r="BT2367" t="str">
            <v>Sajómercse</v>
          </cell>
        </row>
        <row r="2368">
          <cell r="BT2368" t="str">
            <v>Sajónémeti</v>
          </cell>
        </row>
        <row r="2369">
          <cell r="BT2369" t="str">
            <v>Sajóörös</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str">
            <v>Sajószöged</v>
          </cell>
        </row>
        <row r="2376">
          <cell r="BT2376" t="str">
            <v>Sajóvámos</v>
          </cell>
        </row>
        <row r="2377">
          <cell r="BT2377" t="str">
            <v>Sajóvelezd</v>
          </cell>
        </row>
        <row r="2378">
          <cell r="BT2378" t="str">
            <v>Sajtoskál</v>
          </cell>
        </row>
        <row r="2379">
          <cell r="BT2379" t="str">
            <v>Salföld</v>
          </cell>
        </row>
        <row r="2380">
          <cell r="BT2380" t="str">
            <v>Salgótarján</v>
          </cell>
        </row>
        <row r="2381">
          <cell r="BT2381" t="str">
            <v>Salköveskút</v>
          </cell>
        </row>
        <row r="2382">
          <cell r="BT2382" t="str">
            <v>Salomvár</v>
          </cell>
        </row>
        <row r="2383">
          <cell r="BT2383" t="str">
            <v>Sály</v>
          </cell>
        </row>
        <row r="2384">
          <cell r="BT2384" t="str">
            <v>Sámod</v>
          </cell>
        </row>
        <row r="2385">
          <cell r="BT2385" t="str">
            <v>Sámsonháza</v>
          </cell>
        </row>
        <row r="2386">
          <cell r="BT2386" t="str">
            <v>Sand</v>
          </cell>
        </row>
        <row r="2387">
          <cell r="BT2387" t="str">
            <v>Sándorfalva</v>
          </cell>
        </row>
        <row r="2388">
          <cell r="BT2388" t="str">
            <v>Sántos</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str">
            <v>Sárospatak</v>
          </cell>
        </row>
        <row r="2406">
          <cell r="BT2406" t="str">
            <v>Sárpilis</v>
          </cell>
        </row>
        <row r="2407">
          <cell r="BT2407" t="str">
            <v>Sárrétudvari</v>
          </cell>
        </row>
        <row r="2408">
          <cell r="BT2408" t="str">
            <v>Sarród</v>
          </cell>
        </row>
        <row r="2409">
          <cell r="BT2409" t="str">
            <v>Sárszentágota</v>
          </cell>
        </row>
        <row r="2410">
          <cell r="BT2410" t="str">
            <v>Sárszentlőrinc</v>
          </cell>
        </row>
        <row r="2411">
          <cell r="BT2411" t="str">
            <v>Sárszentmihály</v>
          </cell>
        </row>
        <row r="2412">
          <cell r="BT2412" t="str">
            <v>Sarud</v>
          </cell>
        </row>
        <row r="2413">
          <cell r="BT2413" t="str">
            <v>Sárvár</v>
          </cell>
        </row>
        <row r="2414">
          <cell r="BT2414" t="str">
            <v>Sásd</v>
          </cell>
        </row>
        <row r="2415">
          <cell r="BT2415" t="str">
            <v>Sáska</v>
          </cell>
        </row>
        <row r="2416">
          <cell r="BT2416" t="str">
            <v>Sáta</v>
          </cell>
        </row>
        <row r="2417">
          <cell r="BT2417" t="str">
            <v>Sátoraljaújhely</v>
          </cell>
        </row>
        <row r="2418">
          <cell r="BT2418" t="str">
            <v>Sátorhely</v>
          </cell>
        </row>
        <row r="2419">
          <cell r="BT2419" t="str">
            <v>Sávoly</v>
          </cell>
        </row>
        <row r="2420">
          <cell r="BT2420" t="str">
            <v>Sé</v>
          </cell>
        </row>
        <row r="2421">
          <cell r="BT2421" t="str">
            <v>Segesd</v>
          </cell>
        </row>
        <row r="2422">
          <cell r="BT2422" t="str">
            <v>Sellye</v>
          </cell>
        </row>
        <row r="2423">
          <cell r="BT2423" t="str">
            <v>Selyeb</v>
          </cell>
        </row>
        <row r="2424">
          <cell r="BT2424" t="str">
            <v>Semjén</v>
          </cell>
        </row>
        <row r="2425">
          <cell r="BT2425" t="str">
            <v>Semjénháza</v>
          </cell>
        </row>
        <row r="2426">
          <cell r="BT2426" t="str">
            <v>Sénye</v>
          </cell>
        </row>
        <row r="2427">
          <cell r="BT2427" t="str">
            <v>Sényő</v>
          </cell>
        </row>
        <row r="2428">
          <cell r="BT2428" t="str">
            <v>Seregélyes</v>
          </cell>
        </row>
        <row r="2429">
          <cell r="BT2429" t="str">
            <v>Serényfalva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str">
            <v>Sima</v>
          </cell>
        </row>
        <row r="2436">
          <cell r="BT2436" t="str">
            <v>Simaság</v>
          </cell>
        </row>
        <row r="2437">
          <cell r="BT2437" t="str">
            <v>Simonfa</v>
          </cell>
        </row>
        <row r="2438">
          <cell r="BT2438" t="str">
            <v>Simontornya</v>
          </cell>
        </row>
        <row r="2439">
          <cell r="BT2439" t="str">
            <v>Sióagárd</v>
          </cell>
        </row>
        <row r="2440">
          <cell r="BT2440" t="str">
            <v>Siófok</v>
          </cell>
        </row>
        <row r="2441">
          <cell r="BT2441" t="str">
            <v>Siójut</v>
          </cell>
        </row>
        <row r="2442">
          <cell r="BT2442" t="str">
            <v>Sirok</v>
          </cell>
        </row>
        <row r="2443">
          <cell r="BT2443" t="str">
            <v>Sitke</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Sóly</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str">
            <v>Somogyacsa</v>
          </cell>
        </row>
        <row r="2459">
          <cell r="BT2459" t="str">
            <v>Somogyapáti</v>
          </cell>
        </row>
        <row r="2460">
          <cell r="BT2460" t="str">
            <v>Somogyaracs</v>
          </cell>
        </row>
        <row r="2461">
          <cell r="BT2461" t="str">
            <v>Somogyaszaló</v>
          </cell>
        </row>
        <row r="2462">
          <cell r="BT2462" t="str">
            <v>Somogybabod</v>
          </cell>
        </row>
        <row r="2463">
          <cell r="BT2463" t="str">
            <v>Somogybükkösd</v>
          </cell>
        </row>
        <row r="2464">
          <cell r="BT2464" t="str">
            <v>Somogycsicsó</v>
          </cell>
        </row>
        <row r="2465">
          <cell r="BT2465" t="str">
            <v>Somogydöröcske</v>
          </cell>
        </row>
        <row r="2466">
          <cell r="BT2466" t="str">
            <v>Somogyegres</v>
          </cell>
        </row>
        <row r="2467">
          <cell r="BT2467" t="str">
            <v>Somogyfajsz</v>
          </cell>
        </row>
        <row r="2468">
          <cell r="BT2468" t="str">
            <v>Somogygeszti</v>
          </cell>
        </row>
        <row r="2469">
          <cell r="BT2469" t="str">
            <v>Somogyhárságy</v>
          </cell>
        </row>
        <row r="2470">
          <cell r="BT2470" t="str">
            <v>Somogyhatvan</v>
          </cell>
        </row>
        <row r="2471">
          <cell r="BT2471" t="str">
            <v>Somogyjád</v>
          </cell>
        </row>
        <row r="2472">
          <cell r="BT2472" t="str">
            <v>Somogymeggyes</v>
          </cell>
        </row>
        <row r="2473">
          <cell r="BT2473" t="str">
            <v>Somogysámson</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str">
            <v>Somogytúr</v>
          </cell>
        </row>
        <row r="2480">
          <cell r="BT2480" t="str">
            <v>Somogyudvarhely</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str">
            <v>Sorkifalud</v>
          </cell>
        </row>
        <row r="2493">
          <cell r="BT2493" t="str">
            <v>Sorkikápolna</v>
          </cell>
        </row>
        <row r="2494">
          <cell r="BT2494" t="str">
            <v>Sormás</v>
          </cell>
        </row>
        <row r="2495">
          <cell r="BT2495" t="str">
            <v>Sorokpolány</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Söjtör</v>
          </cell>
        </row>
        <row r="2502">
          <cell r="BT2502" t="str">
            <v>Söpte</v>
          </cell>
        </row>
        <row r="2503">
          <cell r="BT2503" t="str">
            <v>Söréd</v>
          </cell>
        </row>
        <row r="2504">
          <cell r="BT2504" t="str">
            <v>Sukoró</v>
          </cell>
        </row>
        <row r="2505">
          <cell r="BT2505" t="str">
            <v>Sumony</v>
          </cell>
        </row>
        <row r="2506">
          <cell r="BT2506" t="str">
            <v>Súr</v>
          </cell>
        </row>
        <row r="2507">
          <cell r="BT2507" t="str">
            <v>Surd</v>
          </cell>
        </row>
        <row r="2508">
          <cell r="BT2508" t="str">
            <v>Sükösd</v>
          </cell>
        </row>
        <row r="2509">
          <cell r="BT2509" t="str">
            <v>Sülysáp</v>
          </cell>
        </row>
        <row r="2510">
          <cell r="BT2510" t="str">
            <v>Sümeg</v>
          </cell>
        </row>
        <row r="2511">
          <cell r="BT2511" t="str">
            <v>Sümegcsehi</v>
          </cell>
        </row>
        <row r="2512">
          <cell r="BT2512" t="str">
            <v>Sümegprága</v>
          </cell>
        </row>
        <row r="2513">
          <cell r="BT2513" t="str">
            <v>Süttő</v>
          </cell>
        </row>
        <row r="2514">
          <cell r="BT2514" t="str">
            <v>Szabadbattyán</v>
          </cell>
        </row>
        <row r="2515">
          <cell r="BT2515" t="str">
            <v>Szabadegyháza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str">
            <v>Szabolcs</v>
          </cell>
        </row>
        <row r="2523">
          <cell r="BT2523" t="str">
            <v>Szabolcsbáka</v>
          </cell>
        </row>
        <row r="2524">
          <cell r="BT2524" t="str">
            <v>Szabolcsveresmart</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str">
            <v>Szakcs</v>
          </cell>
        </row>
        <row r="2535">
          <cell r="BT2535" t="str">
            <v>Szakmár</v>
          </cell>
        </row>
        <row r="2536">
          <cell r="BT2536" t="str">
            <v>Szaknyér</v>
          </cell>
        </row>
        <row r="2537">
          <cell r="BT2537" t="str">
            <v>Szakoly</v>
          </cell>
        </row>
        <row r="2538">
          <cell r="BT2538" t="str">
            <v>Szakony</v>
          </cell>
        </row>
        <row r="2539">
          <cell r="BT2539" t="str">
            <v>Szakonyfalu</v>
          </cell>
        </row>
        <row r="2540">
          <cell r="BT2540" t="str">
            <v>Szákszend</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str">
            <v>Szamosangyalos</v>
          </cell>
        </row>
        <row r="2551">
          <cell r="BT2551" t="str">
            <v>Szamosbecs</v>
          </cell>
        </row>
        <row r="2552">
          <cell r="BT2552" t="str">
            <v>Szamoskér</v>
          </cell>
        </row>
        <row r="2553">
          <cell r="BT2553" t="str">
            <v>Szamossályi</v>
          </cell>
        </row>
        <row r="2554">
          <cell r="BT2554" t="str">
            <v>Szamosszeg</v>
          </cell>
        </row>
        <row r="2555">
          <cell r="BT2555" t="str">
            <v>Szamostatárfalva</v>
          </cell>
        </row>
        <row r="2556">
          <cell r="BT2556" t="str">
            <v>Szamosújlak</v>
          </cell>
        </row>
        <row r="2557">
          <cell r="BT2557" t="str">
            <v>Szanda</v>
          </cell>
        </row>
        <row r="2558">
          <cell r="BT2558" t="str">
            <v>Szank</v>
          </cell>
        </row>
        <row r="2559">
          <cell r="BT2559" t="str">
            <v>Szántód</v>
          </cell>
        </row>
        <row r="2560">
          <cell r="BT2560" t="str">
            <v>Szany</v>
          </cell>
        </row>
        <row r="2561">
          <cell r="BT2561" t="str">
            <v>Szápár</v>
          </cell>
        </row>
        <row r="2562">
          <cell r="BT2562" t="str">
            <v>Szaporca</v>
          </cell>
        </row>
        <row r="2563">
          <cell r="BT2563" t="str">
            <v>Szár</v>
          </cell>
        </row>
        <row r="2564">
          <cell r="BT2564" t="str">
            <v>Szárász</v>
          </cell>
        </row>
        <row r="2565">
          <cell r="BT2565" t="str">
            <v>Szárazd</v>
          </cell>
        </row>
        <row r="2566">
          <cell r="BT2566" t="str">
            <v>Szárföld</v>
          </cell>
        </row>
        <row r="2567">
          <cell r="BT2567" t="str">
            <v>Szárliget</v>
          </cell>
        </row>
        <row r="2568">
          <cell r="BT2568" t="str">
            <v>Szarvas</v>
          </cell>
        </row>
        <row r="2569">
          <cell r="BT2569" t="str">
            <v>Szarvasgede</v>
          </cell>
        </row>
        <row r="2570">
          <cell r="BT2570" t="str">
            <v>Szarvaskend</v>
          </cell>
        </row>
        <row r="2571">
          <cell r="BT2571" t="str">
            <v>Szarvaskő</v>
          </cell>
        </row>
        <row r="2572">
          <cell r="BT2572" t="str">
            <v>Szászberek</v>
          </cell>
        </row>
        <row r="2573">
          <cell r="BT2573" t="str">
            <v>Szászfa</v>
          </cell>
        </row>
        <row r="2574">
          <cell r="BT2574" t="str">
            <v>Szászvár</v>
          </cell>
        </row>
        <row r="2575">
          <cell r="BT2575" t="str">
            <v>Szatmárcseke</v>
          </cell>
        </row>
        <row r="2576">
          <cell r="BT2576" t="str">
            <v>Szátok</v>
          </cell>
        </row>
        <row r="2577">
          <cell r="BT2577" t="str">
            <v>Szatta</v>
          </cell>
        </row>
        <row r="2578">
          <cell r="BT2578" t="str">
            <v>Szatymaz</v>
          </cell>
        </row>
        <row r="2579">
          <cell r="BT2579" t="str">
            <v>Szava</v>
          </cell>
        </row>
        <row r="2580">
          <cell r="BT2580" t="str">
            <v>Százhalombatta</v>
          </cell>
        </row>
        <row r="2581">
          <cell r="BT2581" t="str">
            <v>Szebény</v>
          </cell>
        </row>
        <row r="2582">
          <cell r="BT2582" t="str">
            <v>Szécsénke</v>
          </cell>
        </row>
        <row r="2583">
          <cell r="BT2583" t="str">
            <v>Szécsény</v>
          </cell>
        </row>
        <row r="2584">
          <cell r="BT2584" t="str">
            <v>Szécsényfelfalu</v>
          </cell>
        </row>
        <row r="2585">
          <cell r="BT2585" t="str">
            <v>Szécsisziget</v>
          </cell>
        </row>
        <row r="2586">
          <cell r="BT2586" t="str">
            <v>Szederkény</v>
          </cell>
        </row>
        <row r="2587">
          <cell r="BT2587" t="str">
            <v>Szedres</v>
          </cell>
        </row>
        <row r="2588">
          <cell r="BT2588" t="str">
            <v>Szeged</v>
          </cell>
        </row>
        <row r="2589">
          <cell r="BT2589" t="str">
            <v>Szegerdő</v>
          </cell>
        </row>
        <row r="2590">
          <cell r="BT2590" t="str">
            <v>Szeghalom</v>
          </cell>
        </row>
        <row r="2591">
          <cell r="BT2591" t="str">
            <v>Szegi</v>
          </cell>
        </row>
        <row r="2592">
          <cell r="BT2592" t="str">
            <v>Szegilong</v>
          </cell>
        </row>
        <row r="2593">
          <cell r="BT2593" t="str">
            <v>Szegvár</v>
          </cell>
        </row>
        <row r="2594">
          <cell r="BT2594" t="str">
            <v>Székely</v>
          </cell>
        </row>
        <row r="2595">
          <cell r="BT2595" t="str">
            <v>Székelyszabar</v>
          </cell>
        </row>
        <row r="2596">
          <cell r="BT2596" t="str">
            <v>Székesfehérvár</v>
          </cell>
        </row>
        <row r="2597">
          <cell r="BT2597" t="str">
            <v>Székkutas</v>
          </cell>
        </row>
        <row r="2598">
          <cell r="BT2598" t="str">
            <v>Szekszárd</v>
          </cell>
        </row>
        <row r="2599">
          <cell r="BT2599" t="str">
            <v>Szeleste</v>
          </cell>
        </row>
        <row r="2600">
          <cell r="BT2600" t="str">
            <v>Szelevény</v>
          </cell>
        </row>
        <row r="2601">
          <cell r="BT2601" t="str">
            <v>Szellő</v>
          </cell>
        </row>
        <row r="2602">
          <cell r="BT2602" t="str">
            <v>Szemely</v>
          </cell>
        </row>
        <row r="2603">
          <cell r="BT2603" t="str">
            <v>Szemenye</v>
          </cell>
        </row>
        <row r="2604">
          <cell r="BT2604" t="str">
            <v>Szemere</v>
          </cell>
        </row>
        <row r="2605">
          <cell r="BT2605" t="str">
            <v>Szendehely</v>
          </cell>
        </row>
        <row r="2606">
          <cell r="BT2606" t="str">
            <v>Szendrő</v>
          </cell>
        </row>
        <row r="2607">
          <cell r="BT2607" t="str">
            <v>Szendrőlád</v>
          </cell>
        </row>
        <row r="2608">
          <cell r="BT2608" t="str">
            <v>Szenna</v>
          </cell>
        </row>
        <row r="2609">
          <cell r="BT2609" t="str">
            <v>Szenta</v>
          </cell>
        </row>
        <row r="2610">
          <cell r="BT2610" t="str">
            <v>Szentantalfa</v>
          </cell>
        </row>
        <row r="2611">
          <cell r="BT2611" t="str">
            <v>Szentbalázs</v>
          </cell>
        </row>
        <row r="2612">
          <cell r="BT2612" t="str">
            <v>Szentbékkálla</v>
          </cell>
        </row>
        <row r="2613">
          <cell r="BT2613" t="str">
            <v>Szentborbás</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str">
            <v>Szentgotthárd</v>
          </cell>
        </row>
        <row r="2623">
          <cell r="BT2623" t="str">
            <v>Szentgyörgyvár</v>
          </cell>
        </row>
        <row r="2624">
          <cell r="BT2624" t="str">
            <v>Szentgyörgyvölgy</v>
          </cell>
        </row>
        <row r="2625">
          <cell r="BT2625" t="str">
            <v>Szentimrefalva</v>
          </cell>
        </row>
        <row r="2626">
          <cell r="BT2626" t="str">
            <v>Szentistván</v>
          </cell>
        </row>
        <row r="2627">
          <cell r="BT2627" t="str">
            <v>Szentistvánbaksa</v>
          </cell>
        </row>
        <row r="2628">
          <cell r="BT2628" t="str">
            <v>Szentjakabfa</v>
          </cell>
        </row>
        <row r="2629">
          <cell r="BT2629" t="str">
            <v>Szentkatalin</v>
          </cell>
        </row>
        <row r="2630">
          <cell r="BT2630" t="str">
            <v>Szentkirály</v>
          </cell>
        </row>
        <row r="2631">
          <cell r="BT2631" t="str">
            <v>Szentkirályszabadja</v>
          </cell>
        </row>
        <row r="2632">
          <cell r="BT2632" t="str">
            <v>Szentkozmadombja</v>
          </cell>
        </row>
        <row r="2633">
          <cell r="BT2633" t="str">
            <v>Szentlászló</v>
          </cell>
        </row>
        <row r="2634">
          <cell r="BT2634" t="str">
            <v>Szentliszló</v>
          </cell>
        </row>
        <row r="2635">
          <cell r="BT2635" t="str">
            <v>Szentlőrinc</v>
          </cell>
        </row>
        <row r="2636">
          <cell r="BT2636" t="str">
            <v>Szentlőrinckáta</v>
          </cell>
        </row>
        <row r="2637">
          <cell r="BT2637" t="str">
            <v>Szentmargitfalva</v>
          </cell>
        </row>
        <row r="2638">
          <cell r="BT2638" t="str">
            <v>Szentmártonkáta</v>
          </cell>
        </row>
        <row r="2639">
          <cell r="BT2639" t="str">
            <v>Szentpéterfa</v>
          </cell>
        </row>
        <row r="2640">
          <cell r="BT2640" t="str">
            <v>Szentpéterfölde</v>
          </cell>
        </row>
        <row r="2641">
          <cell r="BT2641" t="str">
            <v>Szentpéterszeg</v>
          </cell>
        </row>
        <row r="2642">
          <cell r="BT2642" t="str">
            <v>Szentpéterúr</v>
          </cell>
        </row>
        <row r="2643">
          <cell r="BT2643" t="str">
            <v>Szenyér</v>
          </cell>
        </row>
        <row r="2644">
          <cell r="BT2644" t="str">
            <v>Szepetnek</v>
          </cell>
        </row>
        <row r="2645">
          <cell r="BT2645" t="str">
            <v>Szerecseny</v>
          </cell>
        </row>
        <row r="2646">
          <cell r="BT2646" t="str">
            <v>Szeremle</v>
          </cell>
        </row>
        <row r="2647">
          <cell r="BT2647" t="str">
            <v>Szerencs</v>
          </cell>
        </row>
        <row r="2648">
          <cell r="BT2648" t="str">
            <v>Szerep</v>
          </cell>
        </row>
        <row r="2649">
          <cell r="BT2649" t="str">
            <v>Szergény</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str">
            <v>Szijártóháza</v>
          </cell>
        </row>
        <row r="2661">
          <cell r="BT2661" t="str">
            <v>Szikszó</v>
          </cell>
        </row>
        <row r="2662">
          <cell r="BT2662" t="str">
            <v>Szil</v>
          </cell>
        </row>
        <row r="2663">
          <cell r="BT2663" t="str">
            <v>Szilágy</v>
          </cell>
        </row>
        <row r="2664">
          <cell r="BT2664" t="str">
            <v>Szilaspogony</v>
          </cell>
        </row>
        <row r="2665">
          <cell r="BT2665" t="str">
            <v>Szilsárkány</v>
          </cell>
        </row>
        <row r="2666">
          <cell r="BT2666" t="str">
            <v>Szilvágy</v>
          </cell>
        </row>
        <row r="2667">
          <cell r="BT2667" t="str">
            <v>Szilvás</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str">
            <v>Szob</v>
          </cell>
        </row>
        <row r="2675">
          <cell r="BT2675" t="str">
            <v>Szokolya</v>
          </cell>
        </row>
        <row r="2676">
          <cell r="BT2676" t="str">
            <v>Szólád</v>
          </cell>
        </row>
        <row r="2677">
          <cell r="BT2677" t="str">
            <v>Szolnok</v>
          </cell>
        </row>
        <row r="2678">
          <cell r="BT2678" t="str">
            <v>Szombathely</v>
          </cell>
        </row>
        <row r="2679">
          <cell r="BT2679" t="str">
            <v>Szomód</v>
          </cell>
        </row>
        <row r="2680">
          <cell r="BT2680" t="str">
            <v>Szomolya</v>
          </cell>
        </row>
        <row r="2681">
          <cell r="BT2681" t="str">
            <v>Szomor</v>
          </cell>
        </row>
        <row r="2682">
          <cell r="BT2682" t="str">
            <v>Szorgalmatos</v>
          </cell>
        </row>
        <row r="2683">
          <cell r="BT2683" t="str">
            <v>Szorosad</v>
          </cell>
        </row>
        <row r="2684">
          <cell r="BT2684" t="str">
            <v>Szőc</v>
          </cell>
        </row>
        <row r="2685">
          <cell r="BT2685" t="str">
            <v>Szőce</v>
          </cell>
        </row>
        <row r="2686">
          <cell r="BT2686" t="str">
            <v>Sződ</v>
          </cell>
        </row>
        <row r="2687">
          <cell r="BT2687" t="str">
            <v>Sződliget</v>
          </cell>
        </row>
        <row r="2688">
          <cell r="BT2688" t="str">
            <v>Szögliget</v>
          </cell>
        </row>
        <row r="2689">
          <cell r="BT2689" t="str">
            <v>Szőke</v>
          </cell>
        </row>
        <row r="2690">
          <cell r="BT2690" t="str">
            <v>Szőkéd</v>
          </cell>
        </row>
        <row r="2691">
          <cell r="BT2691" t="str">
            <v>Szőkedencs</v>
          </cell>
        </row>
        <row r="2692">
          <cell r="BT2692" t="str">
            <v>Szőlősardó</v>
          </cell>
        </row>
        <row r="2693">
          <cell r="BT2693" t="str">
            <v>Szőlősgyörök</v>
          </cell>
        </row>
        <row r="2694">
          <cell r="BT2694" t="str">
            <v>Szörény</v>
          </cell>
        </row>
        <row r="2695">
          <cell r="BT2695" t="str">
            <v>Szúcs</v>
          </cell>
        </row>
        <row r="2696">
          <cell r="BT2696" t="str">
            <v>Szuha</v>
          </cell>
        </row>
        <row r="2697">
          <cell r="BT2697" t="str">
            <v>Szuhafő</v>
          </cell>
        </row>
        <row r="2698">
          <cell r="BT2698" t="str">
            <v>Szuhakálló</v>
          </cell>
        </row>
        <row r="2699">
          <cell r="BT2699" t="str">
            <v>Szuhogy</v>
          </cell>
        </row>
        <row r="2700">
          <cell r="BT2700" t="str">
            <v>Szulimán</v>
          </cell>
        </row>
        <row r="2701">
          <cell r="BT2701" t="str">
            <v>Szulok</v>
          </cell>
        </row>
        <row r="2702">
          <cell r="BT2702" t="str">
            <v>Szurdokpüspöki</v>
          </cell>
        </row>
        <row r="2703">
          <cell r="BT2703" t="str">
            <v>Szűcsi</v>
          </cell>
        </row>
        <row r="2704">
          <cell r="BT2704" t="str">
            <v>Szügy</v>
          </cell>
        </row>
        <row r="2705">
          <cell r="BT2705" t="str">
            <v>Szűr</v>
          </cell>
        </row>
        <row r="2706">
          <cell r="BT2706" t="str">
            <v>Tab</v>
          </cell>
        </row>
        <row r="2707">
          <cell r="BT2707" t="str">
            <v>Tabajd</v>
          </cell>
        </row>
        <row r="2708">
          <cell r="BT2708" t="str">
            <v>Tabdi</v>
          </cell>
        </row>
        <row r="2709">
          <cell r="BT2709" t="str">
            <v>Táborfalva</v>
          </cell>
        </row>
        <row r="2710">
          <cell r="BT2710" t="str">
            <v>Tác</v>
          </cell>
        </row>
        <row r="2711">
          <cell r="BT2711" t="str">
            <v>Tagyon</v>
          </cell>
        </row>
        <row r="2712">
          <cell r="BT2712" t="str">
            <v>Tahitótfalu</v>
          </cell>
        </row>
        <row r="2713">
          <cell r="BT2713" t="str">
            <v>Takácsi</v>
          </cell>
        </row>
        <row r="2714">
          <cell r="BT2714" t="str">
            <v>Tákos</v>
          </cell>
        </row>
        <row r="2715">
          <cell r="BT2715" t="str">
            <v>Taksony</v>
          </cell>
        </row>
        <row r="2716">
          <cell r="BT2716" t="str">
            <v>Taktabáj</v>
          </cell>
        </row>
        <row r="2717">
          <cell r="BT2717" t="str">
            <v>Taktaharkány</v>
          </cell>
        </row>
        <row r="2718">
          <cell r="BT2718" t="str">
            <v>Taktakenéz</v>
          </cell>
        </row>
        <row r="2719">
          <cell r="BT2719" t="str">
            <v>Taktaszada</v>
          </cell>
        </row>
        <row r="2720">
          <cell r="BT2720" t="str">
            <v>Taliándörögd</v>
          </cell>
        </row>
        <row r="2721">
          <cell r="BT2721" t="str">
            <v>Tállya</v>
          </cell>
        </row>
        <row r="2722">
          <cell r="BT2722" t="str">
            <v>Tamási</v>
          </cell>
        </row>
        <row r="2723">
          <cell r="BT2723" t="str">
            <v>Tanakajd</v>
          </cell>
        </row>
        <row r="2724">
          <cell r="BT2724" t="str">
            <v>Táp</v>
          </cell>
        </row>
        <row r="2725">
          <cell r="BT2725" t="str">
            <v>Tápióbicske</v>
          </cell>
        </row>
        <row r="2726">
          <cell r="BT2726" t="str">
            <v>Tápiógyörgye</v>
          </cell>
        </row>
        <row r="2727">
          <cell r="BT2727" t="str">
            <v>Tápióság</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str">
            <v>Tápszentmiklós</v>
          </cell>
        </row>
        <row r="2736">
          <cell r="BT2736" t="str">
            <v>Tar</v>
          </cell>
        </row>
        <row r="2737">
          <cell r="BT2737" t="str">
            <v>Tarany</v>
          </cell>
        </row>
        <row r="2738">
          <cell r="BT2738" t="str">
            <v>Tarcal</v>
          </cell>
        </row>
        <row r="2739">
          <cell r="BT2739" t="str">
            <v>Tard</v>
          </cell>
        </row>
        <row r="2740">
          <cell r="BT2740" t="str">
            <v>Tardona</v>
          </cell>
        </row>
        <row r="2741">
          <cell r="BT2741" t="str">
            <v>Tardos</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str">
            <v>Tárnok</v>
          </cell>
        </row>
        <row r="2754">
          <cell r="BT2754" t="str">
            <v>Tárnokréti</v>
          </cell>
        </row>
        <row r="2755">
          <cell r="BT2755" t="str">
            <v>Tarpa</v>
          </cell>
        </row>
        <row r="2756">
          <cell r="BT2756" t="str">
            <v>Tarrós</v>
          </cell>
        </row>
        <row r="2757">
          <cell r="BT2757" t="str">
            <v>Táska</v>
          </cell>
        </row>
        <row r="2758">
          <cell r="BT2758" t="str">
            <v>Tass</v>
          </cell>
        </row>
        <row r="2759">
          <cell r="BT2759" t="str">
            <v>Taszár</v>
          </cell>
        </row>
        <row r="2760">
          <cell r="BT2760" t="str">
            <v>Tát</v>
          </cell>
        </row>
        <row r="2761">
          <cell r="BT2761" t="str">
            <v>Tata</v>
          </cell>
        </row>
        <row r="2762">
          <cell r="BT2762" t="str">
            <v>Tatabánya</v>
          </cell>
        </row>
        <row r="2763">
          <cell r="BT2763" t="str">
            <v>Tataháza</v>
          </cell>
        </row>
        <row r="2764">
          <cell r="BT2764" t="str">
            <v>Tatárszentgyörgy</v>
          </cell>
        </row>
        <row r="2765">
          <cell r="BT2765" t="str">
            <v>Tázlár</v>
          </cell>
        </row>
        <row r="2766">
          <cell r="BT2766" t="str">
            <v>Téglás</v>
          </cell>
        </row>
        <row r="2767">
          <cell r="BT2767" t="str">
            <v>Tékes</v>
          </cell>
        </row>
        <row r="2768">
          <cell r="BT2768" t="str">
            <v>Teklafalu</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str">
            <v>Tengeri</v>
          </cell>
        </row>
        <row r="2776">
          <cell r="BT2776" t="str">
            <v>Tengőd</v>
          </cell>
        </row>
        <row r="2777">
          <cell r="BT2777" t="str">
            <v>Tenk</v>
          </cell>
        </row>
        <row r="2778">
          <cell r="BT2778" t="str">
            <v>Tényő</v>
          </cell>
        </row>
        <row r="2779">
          <cell r="BT2779" t="str">
            <v>Tépe</v>
          </cell>
        </row>
        <row r="2780">
          <cell r="BT2780" t="str">
            <v>Terem</v>
          </cell>
        </row>
        <row r="2781">
          <cell r="BT2781" t="str">
            <v>Terény</v>
          </cell>
        </row>
        <row r="2782">
          <cell r="BT2782" t="str">
            <v>Tereske</v>
          </cell>
        </row>
        <row r="2783">
          <cell r="BT2783" t="str">
            <v>Teresztenye</v>
          </cell>
        </row>
        <row r="2784">
          <cell r="BT2784" t="str">
            <v>Terpes</v>
          </cell>
        </row>
        <row r="2785">
          <cell r="BT2785" t="str">
            <v>Tés</v>
          </cell>
        </row>
        <row r="2786">
          <cell r="BT2786" t="str">
            <v>Tésa</v>
          </cell>
        </row>
        <row r="2787">
          <cell r="BT2787" t="str">
            <v>Tésenfa</v>
          </cell>
        </row>
        <row r="2788">
          <cell r="BT2788" t="str">
            <v>Téseny</v>
          </cell>
        </row>
        <row r="2789">
          <cell r="BT2789" t="str">
            <v>Teskánd</v>
          </cell>
        </row>
        <row r="2790">
          <cell r="BT2790" t="str">
            <v>Tét</v>
          </cell>
        </row>
        <row r="2791">
          <cell r="BT2791" t="str">
            <v>Tetétlen</v>
          </cell>
        </row>
        <row r="2792">
          <cell r="BT2792" t="str">
            <v>Tevel</v>
          </cell>
        </row>
        <row r="2793">
          <cell r="BT2793" t="str">
            <v>Tibolddaróc</v>
          </cell>
        </row>
        <row r="2794">
          <cell r="BT2794" t="str">
            <v>Tiborszállás</v>
          </cell>
        </row>
        <row r="2795">
          <cell r="BT2795" t="str">
            <v>Tihany</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str">
            <v>Tiszabő</v>
          </cell>
        </row>
        <row r="2807">
          <cell r="BT2807" t="str">
            <v>Tiszabura</v>
          </cell>
        </row>
        <row r="2808">
          <cell r="BT2808" t="str">
            <v>Tiszacsécse</v>
          </cell>
        </row>
        <row r="2809">
          <cell r="BT2809" t="str">
            <v>Tiszacsege</v>
          </cell>
        </row>
        <row r="2810">
          <cell r="BT2810" t="str">
            <v>Tiszacsermely</v>
          </cell>
        </row>
        <row r="2811">
          <cell r="BT2811" t="str">
            <v>Tiszadada</v>
          </cell>
        </row>
        <row r="2812">
          <cell r="BT2812" t="str">
            <v>Tiszaderzs</v>
          </cell>
        </row>
        <row r="2813">
          <cell r="BT2813" t="str">
            <v>Tiszadob</v>
          </cell>
        </row>
        <row r="2814">
          <cell r="BT2814" t="str">
            <v>Tiszadorogma</v>
          </cell>
        </row>
        <row r="2815">
          <cell r="BT2815" t="str">
            <v>Tiszaeszlár</v>
          </cell>
        </row>
        <row r="2816">
          <cell r="BT2816" t="str">
            <v>Tiszaföldvár</v>
          </cell>
        </row>
        <row r="2817">
          <cell r="BT2817" t="str">
            <v>Tiszafüred</v>
          </cell>
        </row>
        <row r="2818">
          <cell r="BT2818" t="str">
            <v>Tiszagyenda</v>
          </cell>
        </row>
        <row r="2819">
          <cell r="BT2819" t="str">
            <v>Tiszagyulaháza</v>
          </cell>
        </row>
        <row r="2820">
          <cell r="BT2820" t="str">
            <v>Tiszaigar</v>
          </cell>
        </row>
        <row r="2821">
          <cell r="BT2821" t="str">
            <v>Tiszainoka</v>
          </cell>
        </row>
        <row r="2822">
          <cell r="BT2822" t="str">
            <v>Tiszajenő</v>
          </cell>
        </row>
        <row r="2823">
          <cell r="BT2823" t="str">
            <v>Tiszakanyár</v>
          </cell>
        </row>
        <row r="2824">
          <cell r="BT2824" t="str">
            <v>Tiszakarád</v>
          </cell>
        </row>
        <row r="2825">
          <cell r="BT2825" t="str">
            <v>Tiszakécske</v>
          </cell>
        </row>
        <row r="2826">
          <cell r="BT2826" t="str">
            <v>Tiszakerecseny</v>
          </cell>
        </row>
        <row r="2827">
          <cell r="BT2827" t="str">
            <v>Tiszakeszi</v>
          </cell>
        </row>
        <row r="2828">
          <cell r="BT2828" t="str">
            <v>Tiszakóród</v>
          </cell>
        </row>
        <row r="2829">
          <cell r="BT2829" t="str">
            <v>Tiszakürt</v>
          </cell>
        </row>
        <row r="2830">
          <cell r="BT2830" t="str">
            <v>Tiszaladány</v>
          </cell>
        </row>
        <row r="2831">
          <cell r="BT2831" t="str">
            <v>Tiszalök</v>
          </cell>
        </row>
        <row r="2832">
          <cell r="BT2832" t="str">
            <v>Tiszalúc</v>
          </cell>
        </row>
        <row r="2833">
          <cell r="BT2833" t="str">
            <v>Tiszamogyorós</v>
          </cell>
        </row>
        <row r="2834">
          <cell r="BT2834" t="str">
            <v>Tiszanagyfalu</v>
          </cell>
        </row>
        <row r="2835">
          <cell r="BT2835" t="str">
            <v>Tiszanána</v>
          </cell>
        </row>
        <row r="2836">
          <cell r="BT2836" t="str">
            <v>Tiszaörs</v>
          </cell>
        </row>
        <row r="2837">
          <cell r="BT2837" t="str">
            <v>Tiszapalkonya</v>
          </cell>
        </row>
        <row r="2838">
          <cell r="BT2838" t="str">
            <v>Tiszapüspöki</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str">
            <v>Tiszaszőlős</v>
          </cell>
        </row>
        <row r="2848">
          <cell r="BT2848" t="str">
            <v>Tiszatardos</v>
          </cell>
        </row>
        <row r="2849">
          <cell r="BT2849" t="str">
            <v>Tiszatarján</v>
          </cell>
        </row>
        <row r="2850">
          <cell r="BT2850" t="str">
            <v>Tiszatelek</v>
          </cell>
        </row>
        <row r="2851">
          <cell r="BT2851" t="str">
            <v>Tiszatenyő</v>
          </cell>
        </row>
        <row r="2852">
          <cell r="BT2852" t="str">
            <v>Tiszaug</v>
          </cell>
        </row>
        <row r="2853">
          <cell r="BT2853" t="str">
            <v>Tiszaújváros</v>
          </cell>
        </row>
        <row r="2854">
          <cell r="BT2854" t="str">
            <v>Tiszavalk</v>
          </cell>
        </row>
        <row r="2855">
          <cell r="BT2855" t="str">
            <v>Tiszavárkony</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str">
            <v>Tófű</v>
          </cell>
        </row>
        <row r="2864">
          <cell r="BT2864" t="str">
            <v>Tokaj</v>
          </cell>
        </row>
        <row r="2865">
          <cell r="BT2865" t="str">
            <v>Tokod</v>
          </cell>
        </row>
        <row r="2866">
          <cell r="BT2866" t="str">
            <v>Tokodaltáró</v>
          </cell>
        </row>
        <row r="2867">
          <cell r="BT2867" t="str">
            <v>Tokorcs</v>
          </cell>
        </row>
        <row r="2868">
          <cell r="BT2868" t="str">
            <v>Tolcsva</v>
          </cell>
        </row>
        <row r="2869">
          <cell r="BT2869" t="str">
            <v>Told</v>
          </cell>
        </row>
        <row r="2870">
          <cell r="BT2870" t="str">
            <v>Tolmács</v>
          </cell>
        </row>
        <row r="2871">
          <cell r="BT2871" t="str">
            <v>Tolna</v>
          </cell>
        </row>
        <row r="2872">
          <cell r="BT2872" t="str">
            <v>Tolnanémedi</v>
          </cell>
        </row>
        <row r="2873">
          <cell r="BT2873" t="str">
            <v>Tomajmonostora</v>
          </cell>
        </row>
        <row r="2874">
          <cell r="BT2874" t="str">
            <v>Tomor</v>
          </cell>
        </row>
        <row r="2875">
          <cell r="BT2875" t="str">
            <v>Tompa</v>
          </cell>
        </row>
        <row r="2876">
          <cell r="BT2876" t="str">
            <v>Tompaládony</v>
          </cell>
        </row>
        <row r="2877">
          <cell r="BT2877" t="str">
            <v>Tordas</v>
          </cell>
        </row>
        <row r="2878">
          <cell r="BT2878" t="str">
            <v>Tormafölde</v>
          </cell>
        </row>
        <row r="2879">
          <cell r="BT2879" t="str">
            <v>Tormás</v>
          </cell>
        </row>
        <row r="2880">
          <cell r="BT2880" t="str">
            <v>Tormásliget</v>
          </cell>
        </row>
        <row r="2881">
          <cell r="BT2881" t="str">
            <v>Tornabarakony</v>
          </cell>
        </row>
        <row r="2882">
          <cell r="BT2882" t="str">
            <v>Tornakápolna</v>
          </cell>
        </row>
        <row r="2883">
          <cell r="BT2883" t="str">
            <v>Tornanádaska</v>
          </cell>
        </row>
        <row r="2884">
          <cell r="BT2884" t="str">
            <v>Tornaszentandrás</v>
          </cell>
        </row>
        <row r="2885">
          <cell r="BT2885" t="str">
            <v>Tornaszentjakab</v>
          </cell>
        </row>
        <row r="2886">
          <cell r="BT2886" t="str">
            <v>Tornyiszentmiklós</v>
          </cell>
        </row>
        <row r="2887">
          <cell r="BT2887" t="str">
            <v>Tornyosnémeti</v>
          </cell>
        </row>
        <row r="2888">
          <cell r="BT2888" t="str">
            <v>Tornyospálca</v>
          </cell>
        </row>
        <row r="2889">
          <cell r="BT2889" t="str">
            <v>Torony</v>
          </cell>
        </row>
        <row r="2890">
          <cell r="BT2890" t="str">
            <v>Torvaj</v>
          </cell>
        </row>
        <row r="2891">
          <cell r="BT2891" t="str">
            <v>Tószeg</v>
          </cell>
        </row>
        <row r="2892">
          <cell r="BT2892" t="str">
            <v>Tótkomlós</v>
          </cell>
        </row>
        <row r="2893">
          <cell r="BT2893" t="str">
            <v>Tótszentgyörgy</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str">
            <v>Törtel</v>
          </cell>
        </row>
        <row r="2907">
          <cell r="BT2907" t="str">
            <v>Töttös</v>
          </cell>
        </row>
        <row r="2908">
          <cell r="BT2908" t="str">
            <v>Trizs</v>
          </cell>
        </row>
        <row r="2909">
          <cell r="BT2909" t="str">
            <v>Tunyogmatolcs</v>
          </cell>
        </row>
        <row r="2910">
          <cell r="BT2910" t="str">
            <v>Tura</v>
          </cell>
        </row>
        <row r="2911">
          <cell r="BT2911" t="str">
            <v>Túristvándi</v>
          </cell>
        </row>
        <row r="2912">
          <cell r="BT2912" t="str">
            <v>Túrkeve</v>
          </cell>
        </row>
        <row r="2913">
          <cell r="BT2913" t="str">
            <v>Túrony</v>
          </cell>
        </row>
        <row r="2914">
          <cell r="BT2914" t="str">
            <v>Túrricse</v>
          </cell>
        </row>
        <row r="2915">
          <cell r="BT2915" t="str">
            <v>Tuzsér</v>
          </cell>
        </row>
        <row r="2916">
          <cell r="BT2916" t="str">
            <v>Türje</v>
          </cell>
        </row>
        <row r="2917">
          <cell r="BT2917" t="str">
            <v>Tüskevár</v>
          </cell>
        </row>
        <row r="2918">
          <cell r="BT2918" t="str">
            <v>Tyukod</v>
          </cell>
        </row>
        <row r="2919">
          <cell r="BT2919" t="str">
            <v>Udvar</v>
          </cell>
        </row>
        <row r="2920">
          <cell r="BT2920" t="str">
            <v>Udvari</v>
          </cell>
        </row>
        <row r="2921">
          <cell r="BT2921" t="str">
            <v>Ugod</v>
          </cell>
        </row>
        <row r="2922">
          <cell r="BT2922" t="str">
            <v>Újbarok</v>
          </cell>
        </row>
        <row r="2923">
          <cell r="BT2923" t="str">
            <v>Újcsanálos</v>
          </cell>
        </row>
        <row r="2924">
          <cell r="BT2924" t="str">
            <v>Újdombrád</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str">
            <v>Újkígyós</v>
          </cell>
        </row>
        <row r="2932">
          <cell r="BT2932" t="str">
            <v>Újlengyel</v>
          </cell>
        </row>
        <row r="2933">
          <cell r="BT2933" t="str">
            <v>Újléta</v>
          </cell>
        </row>
        <row r="2934">
          <cell r="BT2934" t="str">
            <v>Újlőrincfalva</v>
          </cell>
        </row>
        <row r="2935">
          <cell r="BT2935" t="str">
            <v>Újpetre</v>
          </cell>
        </row>
        <row r="2936">
          <cell r="BT2936" t="str">
            <v>Újrónafő</v>
          </cell>
        </row>
        <row r="2937">
          <cell r="BT2937" t="str">
            <v>Újsolt</v>
          </cell>
        </row>
        <row r="2938">
          <cell r="BT2938" t="str">
            <v>Újszalonta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str">
            <v>Uppony</v>
          </cell>
        </row>
        <row r="2951">
          <cell r="BT2951" t="str">
            <v>Ura</v>
          </cell>
        </row>
        <row r="2952">
          <cell r="BT2952" t="str">
            <v>Uraiújfalu</v>
          </cell>
        </row>
        <row r="2953">
          <cell r="BT2953" t="str">
            <v>Úrhida</v>
          </cell>
        </row>
        <row r="2954">
          <cell r="BT2954" t="str">
            <v>Úri</v>
          </cell>
        </row>
        <row r="2955">
          <cell r="BT2955" t="str">
            <v>Úrkút</v>
          </cell>
        </row>
        <row r="2956">
          <cell r="BT2956" t="str">
            <v>Uszka</v>
          </cell>
        </row>
        <row r="2957">
          <cell r="BT2957" t="str">
            <v>Uszód</v>
          </cell>
        </row>
        <row r="2958">
          <cell r="BT2958" t="str">
            <v>Uzsa</v>
          </cell>
        </row>
        <row r="2959">
          <cell r="BT2959" t="str">
            <v>Üllés</v>
          </cell>
        </row>
        <row r="2960">
          <cell r="BT2960" t="str">
            <v>Üllő</v>
          </cell>
        </row>
        <row r="2961">
          <cell r="BT2961" t="str">
            <v>Üröm</v>
          </cell>
        </row>
        <row r="2962">
          <cell r="BT2962" t="str">
            <v>Vác</v>
          </cell>
        </row>
        <row r="2963">
          <cell r="BT2963" t="str">
            <v>Vácduka</v>
          </cell>
        </row>
        <row r="2964">
          <cell r="BT2964" t="str">
            <v>Vácegres</v>
          </cell>
        </row>
        <row r="2965">
          <cell r="BT2965" t="str">
            <v>Váchartyán</v>
          </cell>
        </row>
        <row r="2966">
          <cell r="BT2966" t="str">
            <v>Váckisújfalu</v>
          </cell>
        </row>
        <row r="2967">
          <cell r="BT2967" t="str">
            <v>Vácrátót</v>
          </cell>
        </row>
        <row r="2968">
          <cell r="BT2968" t="str">
            <v>Vácszentlászló</v>
          </cell>
        </row>
        <row r="2969">
          <cell r="BT2969" t="str">
            <v>Vadna</v>
          </cell>
        </row>
        <row r="2970">
          <cell r="BT2970" t="str">
            <v>Vadosfa</v>
          </cell>
        </row>
        <row r="2971">
          <cell r="BT2971" t="str">
            <v>Vág</v>
          </cell>
        </row>
        <row r="2972">
          <cell r="BT2972" t="str">
            <v>Vágáshuta</v>
          </cell>
        </row>
        <row r="2973">
          <cell r="BT2973" t="str">
            <v>Vaja</v>
          </cell>
        </row>
        <row r="2974">
          <cell r="BT2974" t="str">
            <v>Vajdácska</v>
          </cell>
        </row>
        <row r="2975">
          <cell r="BT2975" t="str">
            <v>Vajszló</v>
          </cell>
        </row>
        <row r="2976">
          <cell r="BT2976" t="str">
            <v>Vajta</v>
          </cell>
        </row>
        <row r="2977">
          <cell r="BT2977" t="str">
            <v>Vál</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str">
            <v>Vámosszabadi</v>
          </cell>
        </row>
        <row r="2990">
          <cell r="BT2990" t="str">
            <v>Váncsod</v>
          </cell>
        </row>
        <row r="2991">
          <cell r="BT2991" t="str">
            <v>Vanyarc</v>
          </cell>
        </row>
        <row r="2992">
          <cell r="BT2992" t="str">
            <v>Vanyola</v>
          </cell>
        </row>
        <row r="2993">
          <cell r="BT2993" t="str">
            <v>Várad</v>
          </cell>
        </row>
        <row r="2994">
          <cell r="BT2994" t="str">
            <v>Váralja</v>
          </cell>
        </row>
        <row r="2995">
          <cell r="BT2995" t="str">
            <v>Varászló</v>
          </cell>
        </row>
        <row r="2996">
          <cell r="BT2996" t="str">
            <v>Váraszó</v>
          </cell>
        </row>
        <row r="2997">
          <cell r="BT2997" t="str">
            <v>Várbalog</v>
          </cell>
        </row>
        <row r="2998">
          <cell r="BT2998" t="str">
            <v>Varbó</v>
          </cell>
        </row>
        <row r="2999">
          <cell r="BT2999" t="str">
            <v>Varbóc</v>
          </cell>
        </row>
        <row r="3000">
          <cell r="BT3000" t="str">
            <v>Várda</v>
          </cell>
        </row>
        <row r="3001">
          <cell r="BT3001" t="str">
            <v>Várdomb</v>
          </cell>
        </row>
        <row r="3002">
          <cell r="BT3002" t="str">
            <v>Várfölde</v>
          </cell>
        </row>
        <row r="3003">
          <cell r="BT3003" t="str">
            <v>Varga</v>
          </cell>
        </row>
        <row r="3004">
          <cell r="BT3004" t="str">
            <v>Várgesztes</v>
          </cell>
        </row>
        <row r="3005">
          <cell r="BT3005" t="str">
            <v>Várkesző</v>
          </cell>
        </row>
        <row r="3006">
          <cell r="BT3006" t="str">
            <v>Várong</v>
          </cell>
        </row>
        <row r="3007">
          <cell r="BT3007" t="str">
            <v>Városföld</v>
          </cell>
        </row>
        <row r="3008">
          <cell r="BT3008" t="str">
            <v>Városlőd</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str">
            <v>Vásárosbéc</v>
          </cell>
        </row>
        <row r="3016">
          <cell r="BT3016" t="str">
            <v>Vásárosdombó</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str">
            <v>Vaskeresztes</v>
          </cell>
        </row>
        <row r="3025">
          <cell r="BT3025" t="str">
            <v>Vaskút</v>
          </cell>
        </row>
        <row r="3026">
          <cell r="BT3026" t="str">
            <v>Vasmegyer</v>
          </cell>
        </row>
        <row r="3027">
          <cell r="BT3027" t="str">
            <v>Vaspör</v>
          </cell>
        </row>
        <row r="3028">
          <cell r="BT3028" t="str">
            <v>Vassurány</v>
          </cell>
        </row>
        <row r="3029">
          <cell r="BT3029" t="str">
            <v>Vasszécseny</v>
          </cell>
        </row>
        <row r="3030">
          <cell r="BT3030" t="str">
            <v>Vasszentmihály</v>
          </cell>
        </row>
        <row r="3031">
          <cell r="BT3031" t="str">
            <v>Vasszilvágy</v>
          </cell>
        </row>
        <row r="3032">
          <cell r="BT3032" t="str">
            <v>Vasvár</v>
          </cell>
        </row>
        <row r="3033">
          <cell r="BT3033" t="str">
            <v>Vaszar</v>
          </cell>
        </row>
        <row r="3034">
          <cell r="BT3034" t="str">
            <v>Vászoly</v>
          </cell>
        </row>
        <row r="3035">
          <cell r="BT3035" t="str">
            <v>Vát</v>
          </cell>
        </row>
        <row r="3036">
          <cell r="BT3036" t="str">
            <v>Vatta</v>
          </cell>
        </row>
        <row r="3037">
          <cell r="BT3037" t="str">
            <v>Vázsnok</v>
          </cell>
        </row>
        <row r="3038">
          <cell r="BT3038" t="str">
            <v>Vécs</v>
          </cell>
        </row>
        <row r="3039">
          <cell r="BT3039" t="str">
            <v>Vecsés</v>
          </cell>
        </row>
        <row r="3040">
          <cell r="BT3040" t="str">
            <v>Végegyháza</v>
          </cell>
        </row>
        <row r="3041">
          <cell r="BT3041" t="str">
            <v>Vejti</v>
          </cell>
        </row>
        <row r="3042">
          <cell r="BT3042" t="str">
            <v>Vékény</v>
          </cell>
        </row>
        <row r="3043">
          <cell r="BT3043" t="str">
            <v>Vekerd</v>
          </cell>
        </row>
        <row r="3044">
          <cell r="BT3044" t="str">
            <v>Velem</v>
          </cell>
        </row>
        <row r="3045">
          <cell r="BT3045" t="str">
            <v>Velemér</v>
          </cell>
        </row>
        <row r="3046">
          <cell r="BT3046" t="str">
            <v>Velence</v>
          </cell>
        </row>
        <row r="3047">
          <cell r="BT3047" t="str">
            <v>Velény</v>
          </cell>
        </row>
        <row r="3048">
          <cell r="BT3048" t="str">
            <v>Véménd</v>
          </cell>
        </row>
        <row r="3049">
          <cell r="BT3049" t="str">
            <v>Vének</v>
          </cell>
        </row>
        <row r="3050">
          <cell r="BT3050" t="str">
            <v>Vép</v>
          </cell>
        </row>
        <row r="3051">
          <cell r="BT3051" t="str">
            <v>Vereb</v>
          </cell>
        </row>
        <row r="3052">
          <cell r="BT3052" t="str">
            <v>Veresegyház</v>
          </cell>
        </row>
        <row r="3053">
          <cell r="BT3053" t="str">
            <v>Verőce</v>
          </cell>
        </row>
        <row r="3054">
          <cell r="BT3054" t="str">
            <v>Verpelét</v>
          </cell>
        </row>
        <row r="3055">
          <cell r="BT3055" t="str">
            <v>Verseg</v>
          </cell>
        </row>
        <row r="3056">
          <cell r="BT3056" t="str">
            <v>Versend</v>
          </cell>
        </row>
        <row r="3057">
          <cell r="BT3057" t="str">
            <v>Vértesacsa</v>
          </cell>
        </row>
        <row r="3058">
          <cell r="BT3058" t="str">
            <v>Vértesboglár</v>
          </cell>
        </row>
        <row r="3059">
          <cell r="BT3059" t="str">
            <v>Vérteskethely</v>
          </cell>
        </row>
        <row r="3060">
          <cell r="BT3060" t="str">
            <v>Vértessomló</v>
          </cell>
        </row>
        <row r="3061">
          <cell r="BT3061" t="str">
            <v>Vértestolna</v>
          </cell>
        </row>
        <row r="3062">
          <cell r="BT3062" t="str">
            <v>Vértesszőlős</v>
          </cell>
        </row>
        <row r="3063">
          <cell r="BT3063" t="str">
            <v>Vése</v>
          </cell>
        </row>
        <row r="3064">
          <cell r="BT3064" t="str">
            <v>Veszkény</v>
          </cell>
        </row>
        <row r="3065">
          <cell r="BT3065" t="str">
            <v>Veszprém</v>
          </cell>
        </row>
        <row r="3066">
          <cell r="BT3066" t="str">
            <v>Veszprémfajsz</v>
          </cell>
        </row>
        <row r="3067">
          <cell r="BT3067" t="str">
            <v>Veszprémgalsa</v>
          </cell>
        </row>
        <row r="3068">
          <cell r="BT3068" t="str">
            <v>Veszprémvarsány</v>
          </cell>
        </row>
        <row r="3069">
          <cell r="BT3069" t="str">
            <v>Vésztő</v>
          </cell>
        </row>
        <row r="3070">
          <cell r="BT3070" t="str">
            <v>Vezseny</v>
          </cell>
        </row>
        <row r="3071">
          <cell r="BT3071" t="str">
            <v>Vid</v>
          </cell>
        </row>
        <row r="3072">
          <cell r="BT3072" t="str">
            <v>Vigántpetend</v>
          </cell>
        </row>
        <row r="3073">
          <cell r="BT3073" t="str">
            <v>Villány</v>
          </cell>
        </row>
        <row r="3074">
          <cell r="BT3074" t="str">
            <v>Villánykövesd</v>
          </cell>
        </row>
        <row r="3075">
          <cell r="BT3075" t="str">
            <v>Vilmány</v>
          </cell>
        </row>
        <row r="3076">
          <cell r="BT3076" t="str">
            <v>Vilonya</v>
          </cell>
        </row>
        <row r="3077">
          <cell r="BT3077" t="str">
            <v>Vilyvitány</v>
          </cell>
        </row>
        <row r="3078">
          <cell r="BT3078" t="str">
            <v>Vinár</v>
          </cell>
        </row>
        <row r="3079">
          <cell r="BT3079" t="str">
            <v>Vindornyafok</v>
          </cell>
        </row>
        <row r="3080">
          <cell r="BT3080" t="str">
            <v>Vindornyalak</v>
          </cell>
        </row>
        <row r="3081">
          <cell r="BT3081" t="str">
            <v>Vindornyaszőlős</v>
          </cell>
        </row>
        <row r="3082">
          <cell r="BT3082" t="str">
            <v>Visegrád</v>
          </cell>
        </row>
        <row r="3083">
          <cell r="BT3083" t="str">
            <v>Visnye</v>
          </cell>
        </row>
        <row r="3084">
          <cell r="BT3084" t="str">
            <v>Visonta</v>
          </cell>
        </row>
        <row r="3085">
          <cell r="BT3085" t="str">
            <v>Viss</v>
          </cell>
        </row>
        <row r="3086">
          <cell r="BT3086" t="str">
            <v>Visz</v>
          </cell>
        </row>
        <row r="3087">
          <cell r="BT3087" t="str">
            <v>Viszák</v>
          </cell>
        </row>
        <row r="3088">
          <cell r="BT3088" t="str">
            <v>Viszló</v>
          </cell>
        </row>
        <row r="3089">
          <cell r="BT3089" t="str">
            <v>Visznek</v>
          </cell>
        </row>
        <row r="3090">
          <cell r="BT3090" t="str">
            <v>Vitnyéd</v>
          </cell>
        </row>
        <row r="3091">
          <cell r="BT3091" t="str">
            <v>Vízvár</v>
          </cell>
        </row>
        <row r="3092">
          <cell r="BT3092" t="str">
            <v>Vizslás</v>
          </cell>
        </row>
        <row r="3093">
          <cell r="BT3093" t="str">
            <v>Vizsoly</v>
          </cell>
        </row>
        <row r="3094">
          <cell r="BT3094" t="str">
            <v>Vokány</v>
          </cell>
        </row>
        <row r="3095">
          <cell r="BT3095" t="str">
            <v>Vonyarcvashegy</v>
          </cell>
        </row>
        <row r="3096">
          <cell r="BT3096" t="str">
            <v>Vöckönd</v>
          </cell>
        </row>
        <row r="3097">
          <cell r="BT3097" t="str">
            <v>Völcsej</v>
          </cell>
        </row>
        <row r="3098">
          <cell r="BT3098" t="str">
            <v>Vönöck</v>
          </cell>
        </row>
        <row r="3099">
          <cell r="BT3099" t="str">
            <v>Vöröstó</v>
          </cell>
        </row>
        <row r="3100">
          <cell r="BT3100" t="str">
            <v>Vörs</v>
          </cell>
        </row>
        <row r="3101">
          <cell r="BT3101" t="str">
            <v>Zabar</v>
          </cell>
        </row>
        <row r="3102">
          <cell r="BT3102" t="str">
            <v>Zádor</v>
          </cell>
        </row>
        <row r="3103">
          <cell r="BT3103" t="str">
            <v>Zádorfalva</v>
          </cell>
        </row>
        <row r="3104">
          <cell r="BT3104" t="str">
            <v>Zagyvarékas</v>
          </cell>
        </row>
        <row r="3105">
          <cell r="BT3105" t="str">
            <v>Zagyvaszántó</v>
          </cell>
        </row>
        <row r="3106">
          <cell r="BT3106" t="str">
            <v>Záhony</v>
          </cell>
        </row>
        <row r="3107">
          <cell r="BT3107" t="str">
            <v>Zajk</v>
          </cell>
        </row>
        <row r="3108">
          <cell r="BT3108" t="str">
            <v>Zajta</v>
          </cell>
        </row>
        <row r="3109">
          <cell r="BT3109" t="str">
            <v>Zákány</v>
          </cell>
        </row>
        <row r="3110">
          <cell r="BT3110" t="str">
            <v>Zákányfalu</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str">
            <v>Zalaszentgrót</v>
          </cell>
        </row>
        <row r="3138">
          <cell r="BT3138" t="str">
            <v>Zalaszentgyörgy</v>
          </cell>
        </row>
        <row r="3139">
          <cell r="BT3139" t="str">
            <v>Zalaszentiván</v>
          </cell>
        </row>
        <row r="3140">
          <cell r="BT3140" t="str">
            <v>Zalaszentjakab</v>
          </cell>
        </row>
        <row r="3141">
          <cell r="BT3141" t="str">
            <v>Zalaszentlászló</v>
          </cell>
        </row>
        <row r="3142">
          <cell r="BT3142" t="str">
            <v>Zalaszentlőrinc</v>
          </cell>
        </row>
        <row r="3143">
          <cell r="BT3143" t="str">
            <v>Zalaszentmárton</v>
          </cell>
        </row>
        <row r="3144">
          <cell r="BT3144" t="str">
            <v>Zalaszentmihály</v>
          </cell>
        </row>
        <row r="3145">
          <cell r="BT3145" t="str">
            <v>Zalaszombatfa</v>
          </cell>
        </row>
        <row r="3146">
          <cell r="BT3146" t="str">
            <v>Zaláta</v>
          </cell>
        </row>
        <row r="3147">
          <cell r="BT3147" t="str">
            <v>Zalatárnok</v>
          </cell>
        </row>
        <row r="3148">
          <cell r="BT3148" t="str">
            <v>Zalaújlak</v>
          </cell>
        </row>
        <row r="3149">
          <cell r="BT3149" t="str">
            <v>Zalavár</v>
          </cell>
        </row>
        <row r="3150">
          <cell r="BT3150" t="str">
            <v>Zalavég</v>
          </cell>
        </row>
        <row r="3151">
          <cell r="BT3151" t="str">
            <v>Zalkod</v>
          </cell>
        </row>
        <row r="3152">
          <cell r="BT3152" t="str">
            <v>Zamárdi</v>
          </cell>
        </row>
        <row r="3153">
          <cell r="BT3153" t="str">
            <v>Zámoly</v>
          </cell>
        </row>
        <row r="3154">
          <cell r="BT3154" t="str">
            <v>Zánka</v>
          </cell>
        </row>
        <row r="3155">
          <cell r="BT3155" t="str">
            <v>Zaránk</v>
          </cell>
        </row>
        <row r="3156">
          <cell r="BT3156" t="str">
            <v>Závod</v>
          </cell>
        </row>
        <row r="3157">
          <cell r="BT3157" t="str">
            <v>Zebecke</v>
          </cell>
        </row>
        <row r="3158">
          <cell r="BT3158" t="str">
            <v>Zebegény</v>
          </cell>
        </row>
        <row r="3159">
          <cell r="BT3159" t="str">
            <v>Zemplénagárd</v>
          </cell>
        </row>
        <row r="3160">
          <cell r="BT3160" t="str">
            <v>Zengővárkony</v>
          </cell>
        </row>
        <row r="3161">
          <cell r="BT3161" t="str">
            <v>Zichyújfalu</v>
          </cell>
        </row>
        <row r="3162">
          <cell r="BT3162" t="str">
            <v>Zics</v>
          </cell>
        </row>
        <row r="3163">
          <cell r="BT3163" t="str">
            <v>Ziliz</v>
          </cell>
        </row>
        <row r="3164">
          <cell r="BT3164" t="str">
            <v>Zimány</v>
          </cell>
        </row>
        <row r="3165">
          <cell r="BT3165" t="str">
            <v>Zirc</v>
          </cell>
        </row>
        <row r="3166">
          <cell r="BT3166" t="str">
            <v>Zók</v>
          </cell>
        </row>
        <row r="3167">
          <cell r="BT3167" t="str">
            <v>Zomba</v>
          </cell>
        </row>
        <row r="3168">
          <cell r="BT3168" t="str">
            <v>Zsadány</v>
          </cell>
        </row>
        <row r="3169">
          <cell r="BT3169" t="str">
            <v>Zsáka</v>
          </cell>
        </row>
        <row r="3170">
          <cell r="BT3170" t="str">
            <v>Zsámbék</v>
          </cell>
        </row>
        <row r="3171">
          <cell r="BT3171" t="str">
            <v>Zsámbok</v>
          </cell>
        </row>
        <row r="3172">
          <cell r="BT3172" t="str">
            <v>Zsana</v>
          </cell>
        </row>
        <row r="3173">
          <cell r="BT3173" t="str">
            <v>Zsarolyán</v>
          </cell>
        </row>
        <row r="3174">
          <cell r="BT3174" t="str">
            <v>Zsebeháza</v>
          </cell>
        </row>
        <row r="3175">
          <cell r="BT3175" t="str">
            <v>Zsédeny</v>
          </cell>
        </row>
        <row r="3176">
          <cell r="BT3176" t="str">
            <v>Zselickisfalud</v>
          </cell>
        </row>
        <row r="3177">
          <cell r="BT3177" t="str">
            <v>Zselickislak</v>
          </cell>
        </row>
        <row r="3178">
          <cell r="BT3178" t="str">
            <v>Zselicszentpál</v>
          </cell>
        </row>
        <row r="3179">
          <cell r="BT3179" t="str">
            <v>Zsennye</v>
          </cell>
        </row>
        <row r="3180">
          <cell r="BT3180" t="str">
            <v>Zsira</v>
          </cell>
        </row>
        <row r="3181">
          <cell r="BT3181" t="str">
            <v>Zsombó</v>
          </cell>
        </row>
        <row r="3182">
          <cell r="BT3182" t="str">
            <v>Zsujta</v>
          </cell>
        </row>
        <row r="3183">
          <cell r="BT3183" t="str">
            <v>Zsurk</v>
          </cell>
        </row>
        <row r="3184">
          <cell r="BT3184" t="str">
            <v>Zubogy</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
      <sheetName val="Összesítő"/>
      <sheetName val="2.2.1. (önálló fennt.)"/>
      <sheetName val="2.2.1. (int társ)"/>
      <sheetName val="2.2.1. (TKT fennt.2007-2008)"/>
      <sheetName val="2.2.1. (TKT fennt.2008-2009)"/>
      <sheetName val="2.2.2.-2.3. feladatok"/>
      <sheetName val="szakszolgálati adatok"/>
      <sheetName val="2.4. feladat-szoc. étkeztetés"/>
      <sheetName val="2.4. feladat"/>
      <sheetName val="2.5.-2.8. feladatok"/>
      <sheetName val="info"/>
    </sheetNames>
    <sheetDataSet>
      <sheetData sheetId="0" refreshError="1">
        <row r="34">
          <cell r="BT34" t="e">
            <v>#N/A</v>
          </cell>
        </row>
        <row r="35">
          <cell r="BT35" t="str">
            <v>Abádszalók</v>
          </cell>
        </row>
        <row r="36">
          <cell r="BT36" t="str">
            <v>Abaliget</v>
          </cell>
        </row>
        <row r="37">
          <cell r="BT37" t="str">
            <v>Abasár</v>
          </cell>
        </row>
        <row r="38">
          <cell r="BT38" t="str">
            <v>Abaújalpár</v>
          </cell>
        </row>
        <row r="39">
          <cell r="BT39" t="str">
            <v>Abaújkér</v>
          </cell>
        </row>
        <row r="40">
          <cell r="BT40" t="str">
            <v>Abaújlak</v>
          </cell>
        </row>
        <row r="41">
          <cell r="BT41" t="str">
            <v>Abaújszántó</v>
          </cell>
        </row>
        <row r="42">
          <cell r="BT42" t="str">
            <v>Abaújszolnok</v>
          </cell>
        </row>
        <row r="43">
          <cell r="BT43" t="e">
            <v>#N/A</v>
          </cell>
        </row>
        <row r="44">
          <cell r="BT44" t="e">
            <v>#N/A</v>
          </cell>
        </row>
        <row r="45">
          <cell r="BT45" t="e">
            <v>#N/A</v>
          </cell>
        </row>
        <row r="46">
          <cell r="BT46" t="e">
            <v>#N/A</v>
          </cell>
        </row>
        <row r="47">
          <cell r="BT47" t="e">
            <v>#N/A</v>
          </cell>
        </row>
        <row r="48">
          <cell r="BT48" t="str">
            <v>Ács</v>
          </cell>
        </row>
        <row r="49">
          <cell r="BT49" t="e">
            <v>#N/A</v>
          </cell>
        </row>
        <row r="50">
          <cell r="BT50" t="str">
            <v>Acsád</v>
          </cell>
        </row>
        <row r="51">
          <cell r="BT51" t="e">
            <v>#N/A</v>
          </cell>
        </row>
        <row r="52">
          <cell r="BT52" t="str">
            <v>Ácsteszér</v>
          </cell>
        </row>
        <row r="53">
          <cell r="BT53" t="str">
            <v>Adács</v>
          </cell>
        </row>
        <row r="54">
          <cell r="BT54" t="e">
            <v>#N/A</v>
          </cell>
        </row>
        <row r="55">
          <cell r="BT55" t="e">
            <v>#N/A</v>
          </cell>
        </row>
        <row r="56">
          <cell r="BT56" t="str">
            <v>Adony</v>
          </cell>
        </row>
        <row r="57">
          <cell r="BT57" t="e">
            <v>#N/A</v>
          </cell>
        </row>
        <row r="58">
          <cell r="BT58" t="str">
            <v>Adorjás</v>
          </cell>
        </row>
        <row r="59">
          <cell r="BT59" t="str">
            <v>Ág</v>
          </cell>
        </row>
        <row r="60">
          <cell r="BT60" t="e">
            <v>#N/A</v>
          </cell>
        </row>
        <row r="61">
          <cell r="BT61" t="e">
            <v>#N/A</v>
          </cell>
        </row>
        <row r="62">
          <cell r="BT62" t="e">
            <v>#N/A</v>
          </cell>
        </row>
        <row r="63">
          <cell r="BT63" t="e">
            <v>#N/A</v>
          </cell>
        </row>
        <row r="64">
          <cell r="BT64" t="e">
            <v>#N/A</v>
          </cell>
        </row>
        <row r="65">
          <cell r="BT65" t="str">
            <v>Ajka</v>
          </cell>
        </row>
        <row r="66">
          <cell r="BT66" t="e">
            <v>#N/A</v>
          </cell>
        </row>
        <row r="67">
          <cell r="BT67" t="e">
            <v>#N/A</v>
          </cell>
        </row>
        <row r="68">
          <cell r="BT68" t="e">
            <v>#N/A</v>
          </cell>
        </row>
        <row r="69">
          <cell r="BT69" t="e">
            <v>#N/A</v>
          </cell>
        </row>
        <row r="70">
          <cell r="BT70" t="str">
            <v>Alattyán</v>
          </cell>
        </row>
        <row r="71">
          <cell r="BT71" t="str">
            <v>Albertirsa</v>
          </cell>
        </row>
        <row r="72">
          <cell r="BT72" t="e">
            <v>#N/A</v>
          </cell>
        </row>
        <row r="73">
          <cell r="BT73" t="str">
            <v>Aldebrő</v>
          </cell>
        </row>
        <row r="74">
          <cell r="BT74" t="str">
            <v>Algyő</v>
          </cell>
        </row>
        <row r="75">
          <cell r="BT75" t="str">
            <v>Alibánfa</v>
          </cell>
        </row>
        <row r="76">
          <cell r="BT76" t="str">
            <v>Almamellék</v>
          </cell>
        </row>
        <row r="77">
          <cell r="BT77" t="str">
            <v>Almásfüzitő</v>
          </cell>
        </row>
        <row r="78">
          <cell r="BT78" t="str">
            <v>Almásháza</v>
          </cell>
        </row>
        <row r="79">
          <cell r="BT79" t="str">
            <v>Almáskamarás</v>
          </cell>
        </row>
        <row r="80">
          <cell r="BT80" t="e">
            <v>#N/A</v>
          </cell>
        </row>
        <row r="81">
          <cell r="BT81" t="e">
            <v>#N/A</v>
          </cell>
        </row>
        <row r="82">
          <cell r="BT82" t="e">
            <v>#N/A</v>
          </cell>
        </row>
        <row r="83">
          <cell r="BT83" t="e">
            <v>#N/A</v>
          </cell>
        </row>
        <row r="84">
          <cell r="BT84" t="e">
            <v>#N/A</v>
          </cell>
        </row>
        <row r="85">
          <cell r="BT85" t="e">
            <v>#N/A</v>
          </cell>
        </row>
        <row r="86">
          <cell r="BT86" t="e">
            <v>#N/A</v>
          </cell>
        </row>
        <row r="87">
          <cell r="BT87" t="str">
            <v>Alsónána</v>
          </cell>
        </row>
        <row r="88">
          <cell r="BT88" t="str">
            <v>Alsónémedi</v>
          </cell>
        </row>
        <row r="89">
          <cell r="BT89" t="e">
            <v>#N/A</v>
          </cell>
        </row>
        <row r="90">
          <cell r="BT90" t="str">
            <v>Alsónyék</v>
          </cell>
        </row>
        <row r="91">
          <cell r="BT91" t="e">
            <v>#N/A</v>
          </cell>
        </row>
        <row r="92">
          <cell r="BT92" t="str">
            <v>Szücs Attila Gábor</v>
          </cell>
        </row>
        <row r="93">
          <cell r="BT93" t="str">
            <v>Alsópetény</v>
          </cell>
        </row>
        <row r="94">
          <cell r="BT94" t="str">
            <v>Szent István u. 8.</v>
          </cell>
        </row>
        <row r="95">
          <cell r="BT95" t="e">
            <v>#N/A</v>
          </cell>
        </row>
        <row r="96">
          <cell r="BT96" t="str">
            <v>500_1000</v>
          </cell>
        </row>
        <row r="97">
          <cell r="BT97" t="e">
            <v>#N/A</v>
          </cell>
        </row>
        <row r="98">
          <cell r="BT98" t="str">
            <v>Alsószentmárton</v>
          </cell>
        </row>
        <row r="99">
          <cell r="BT99" t="str">
            <v>Alsószölnök</v>
          </cell>
        </row>
        <row r="100">
          <cell r="BT100" t="e">
            <v>#N/A</v>
          </cell>
        </row>
        <row r="101">
          <cell r="BT101" t="str">
            <v>Alsótelekes</v>
          </cell>
        </row>
        <row r="102">
          <cell r="BT102" t="str">
            <v>Alsótold</v>
          </cell>
        </row>
        <row r="103">
          <cell r="BT103" t="str">
            <v>Alsóújlak</v>
          </cell>
        </row>
        <row r="104">
          <cell r="BT104" t="str">
            <v>Alsóvadász</v>
          </cell>
        </row>
        <row r="105">
          <cell r="BT105" t="str">
            <v>Alsózsolca</v>
          </cell>
        </row>
        <row r="106">
          <cell r="BT106" t="str">
            <v>Ambrózfalva</v>
          </cell>
        </row>
        <row r="107">
          <cell r="BT107" t="e">
            <v>#N/A</v>
          </cell>
        </row>
        <row r="108">
          <cell r="BT108" t="e">
            <v>#N/A</v>
          </cell>
        </row>
        <row r="109">
          <cell r="BT109" t="str">
            <v>Andornaktálya</v>
          </cell>
        </row>
        <row r="110">
          <cell r="BT110" t="str">
            <v>Andrásfa</v>
          </cell>
        </row>
        <row r="111">
          <cell r="BT111" t="str">
            <v>Annavölgy</v>
          </cell>
        </row>
        <row r="112">
          <cell r="BT112" t="e">
            <v>#N/A</v>
          </cell>
        </row>
        <row r="113">
          <cell r="BT113" t="e">
            <v>#N/A</v>
          </cell>
        </row>
        <row r="114">
          <cell r="BT114" t="str">
            <v>Apaj</v>
          </cell>
        </row>
        <row r="115">
          <cell r="BT115" t="str">
            <v>Aparhant</v>
          </cell>
        </row>
        <row r="116">
          <cell r="BT116" t="e">
            <v>#N/A</v>
          </cell>
        </row>
        <row r="117">
          <cell r="BT117" t="str">
            <v>Apátistvánfalva</v>
          </cell>
        </row>
        <row r="118">
          <cell r="BT118" t="e">
            <v>#N/A</v>
          </cell>
        </row>
        <row r="119">
          <cell r="BT119" t="str">
            <v>Apc</v>
          </cell>
        </row>
        <row r="120">
          <cell r="BT120" t="e">
            <v>#N/A</v>
          </cell>
        </row>
        <row r="121">
          <cell r="BT121" t="e">
            <v>#N/A</v>
          </cell>
        </row>
        <row r="122">
          <cell r="BT122" t="e">
            <v>#N/A</v>
          </cell>
        </row>
        <row r="123">
          <cell r="BT123" t="e">
            <v>#N/A</v>
          </cell>
        </row>
        <row r="124">
          <cell r="BT124" t="str">
            <v>Arka</v>
          </cell>
        </row>
        <row r="125">
          <cell r="BT125" t="str">
            <v>Arló</v>
          </cell>
        </row>
        <row r="126">
          <cell r="BT126" t="str">
            <v>Arnót</v>
          </cell>
        </row>
        <row r="127">
          <cell r="BT127" t="e">
            <v>#N/A</v>
          </cell>
        </row>
        <row r="128">
          <cell r="BT128" t="e">
            <v>#N/A</v>
          </cell>
        </row>
        <row r="129">
          <cell r="BT129" t="e">
            <v>#N/A</v>
          </cell>
        </row>
        <row r="130">
          <cell r="BT130" t="e">
            <v>#N/A</v>
          </cell>
        </row>
        <row r="131">
          <cell r="BT131" t="e">
            <v>#N/A</v>
          </cell>
        </row>
        <row r="132">
          <cell r="BT132" t="e">
            <v>#N/A</v>
          </cell>
        </row>
        <row r="133">
          <cell r="BT133" t="str">
            <v>Aszaló</v>
          </cell>
        </row>
        <row r="134">
          <cell r="BT134" t="str">
            <v>Ászár</v>
          </cell>
        </row>
        <row r="135">
          <cell r="BT135" t="str">
            <v>Aszód</v>
          </cell>
        </row>
        <row r="136">
          <cell r="BT136" t="e">
            <v>#N/A</v>
          </cell>
        </row>
        <row r="137">
          <cell r="BT137" t="str">
            <v>Áta</v>
          </cell>
        </row>
        <row r="138">
          <cell r="BT138" t="str">
            <v>Átány</v>
          </cell>
        </row>
        <row r="139">
          <cell r="BT139" t="str">
            <v>Atkár</v>
          </cell>
        </row>
        <row r="140">
          <cell r="BT140" t="str">
            <v>Attala</v>
          </cell>
        </row>
        <row r="141">
          <cell r="BT141" t="str">
            <v>Babarc</v>
          </cell>
        </row>
        <row r="142">
          <cell r="BT142" t="str">
            <v>Babarcszőlős</v>
          </cell>
        </row>
        <row r="143">
          <cell r="BT143" t="str">
            <v>Babócsa</v>
          </cell>
        </row>
        <row r="144">
          <cell r="BT144" t="e">
            <v>#N/A</v>
          </cell>
        </row>
        <row r="145">
          <cell r="BT145" t="str">
            <v>Bábonymegyer</v>
          </cell>
        </row>
        <row r="146">
          <cell r="BT146" t="str">
            <v>Babosdöbréte</v>
          </cell>
        </row>
        <row r="147">
          <cell r="BT147" t="e">
            <v>#N/A</v>
          </cell>
        </row>
        <row r="148">
          <cell r="BT148" t="str">
            <v>Bácsalmás</v>
          </cell>
        </row>
        <row r="149">
          <cell r="BT149" t="e">
            <v>#N/A</v>
          </cell>
        </row>
        <row r="150">
          <cell r="BT150" t="e">
            <v>#N/A</v>
          </cell>
        </row>
        <row r="151">
          <cell r="BT151" t="str">
            <v>Bácsszentgyörgy</v>
          </cell>
        </row>
        <row r="152">
          <cell r="BT152" t="str">
            <v>Bácsszőlős</v>
          </cell>
        </row>
        <row r="153">
          <cell r="BT153" t="e">
            <v>#N/A</v>
          </cell>
        </row>
        <row r="154">
          <cell r="BT154" t="e">
            <v>#N/A</v>
          </cell>
        </row>
        <row r="155">
          <cell r="BT155" t="e">
            <v>#N/A</v>
          </cell>
        </row>
        <row r="156">
          <cell r="BT156" t="str">
            <v>Bagamér</v>
          </cell>
        </row>
        <row r="157">
          <cell r="BT157" t="str">
            <v>Baglad</v>
          </cell>
        </row>
        <row r="158">
          <cell r="BT158" t="e">
            <v>#N/A</v>
          </cell>
        </row>
        <row r="159">
          <cell r="BT159" t="e">
            <v>#N/A</v>
          </cell>
        </row>
        <row r="160">
          <cell r="BT160" t="str">
            <v>Baj</v>
          </cell>
        </row>
        <row r="161">
          <cell r="BT161" t="str">
            <v>Baja</v>
          </cell>
        </row>
        <row r="162">
          <cell r="BT162" t="str">
            <v>Bajánsenye</v>
          </cell>
        </row>
        <row r="163">
          <cell r="BT163" t="str">
            <v>Bajna</v>
          </cell>
        </row>
        <row r="164">
          <cell r="BT164" t="str">
            <v>Bajót</v>
          </cell>
        </row>
        <row r="165">
          <cell r="BT165" t="str">
            <v>Bak</v>
          </cell>
        </row>
        <row r="166">
          <cell r="BT166" t="str">
            <v>Bakháza</v>
          </cell>
        </row>
        <row r="167">
          <cell r="BT167" t="str">
            <v>Bakóca</v>
          </cell>
        </row>
        <row r="168">
          <cell r="BT168" t="str">
            <v>Bakonszeg</v>
          </cell>
        </row>
        <row r="169">
          <cell r="BT169" t="e">
            <v>#N/A</v>
          </cell>
        </row>
        <row r="170">
          <cell r="BT170" t="str">
            <v>Bakonybánk</v>
          </cell>
        </row>
        <row r="171">
          <cell r="BT171" t="str">
            <v>Bakonybél</v>
          </cell>
        </row>
        <row r="172">
          <cell r="BT172" t="e">
            <v>#N/A</v>
          </cell>
        </row>
        <row r="173">
          <cell r="BT173" t="e">
            <v>#N/A</v>
          </cell>
        </row>
        <row r="174">
          <cell r="BT174" t="e">
            <v>#N/A</v>
          </cell>
        </row>
        <row r="175">
          <cell r="BT175" t="e">
            <v>#N/A</v>
          </cell>
        </row>
        <row r="176">
          <cell r="BT176" t="e">
            <v>#N/A</v>
          </cell>
        </row>
        <row r="177">
          <cell r="BT177" t="e">
            <v>#N/A</v>
          </cell>
        </row>
        <row r="178">
          <cell r="BT178" t="str">
            <v>Bakonyoszlop</v>
          </cell>
        </row>
        <row r="179">
          <cell r="BT179" t="str">
            <v>Bakonypéterd</v>
          </cell>
        </row>
        <row r="180">
          <cell r="BT180" t="e">
            <v>#N/A</v>
          </cell>
        </row>
        <row r="181">
          <cell r="BT181" t="e">
            <v>#N/A</v>
          </cell>
        </row>
        <row r="182">
          <cell r="BT182" t="str">
            <v>Bakonysárkány</v>
          </cell>
        </row>
        <row r="183">
          <cell r="BT183" t="e">
            <v>#N/A</v>
          </cell>
        </row>
        <row r="184">
          <cell r="BT184" t="str">
            <v>Bakonyszentkirály</v>
          </cell>
        </row>
        <row r="185">
          <cell r="BT185" t="str">
            <v>Bakonyszentlászló</v>
          </cell>
        </row>
        <row r="186">
          <cell r="BT186" t="str">
            <v>Bakonyszombathely</v>
          </cell>
        </row>
        <row r="187">
          <cell r="BT187" t="str">
            <v>Bakonyszücs</v>
          </cell>
        </row>
        <row r="188">
          <cell r="BT188" t="str">
            <v>Bakonytamási</v>
          </cell>
        </row>
        <row r="189">
          <cell r="BT189" t="str">
            <v>Baks</v>
          </cell>
        </row>
        <row r="190">
          <cell r="BT190" t="str">
            <v>Baksa</v>
          </cell>
        </row>
        <row r="191">
          <cell r="BT191" t="e">
            <v>#N/A</v>
          </cell>
        </row>
        <row r="192">
          <cell r="BT192" t="e">
            <v>#N/A</v>
          </cell>
        </row>
        <row r="193">
          <cell r="BT193" t="str">
            <v>Baktüttös</v>
          </cell>
        </row>
        <row r="194">
          <cell r="BT194" t="e">
            <v>#N/A</v>
          </cell>
        </row>
        <row r="195">
          <cell r="BT195" t="str">
            <v>Balassagyarmat</v>
          </cell>
        </row>
        <row r="196">
          <cell r="BT196" t="str">
            <v>Balástya</v>
          </cell>
        </row>
        <row r="197">
          <cell r="BT197" t="str">
            <v>Balaton</v>
          </cell>
        </row>
        <row r="198">
          <cell r="BT198" t="str">
            <v>Balatonakali</v>
          </cell>
        </row>
        <row r="199">
          <cell r="BT199" t="str">
            <v>Balatonalmádi</v>
          </cell>
        </row>
        <row r="200">
          <cell r="BT200" t="str">
            <v>Balatonberény</v>
          </cell>
        </row>
        <row r="201">
          <cell r="BT201" t="e">
            <v>#N/A</v>
          </cell>
        </row>
        <row r="202">
          <cell r="BT202" t="str">
            <v>Balatoncsicsó</v>
          </cell>
        </row>
        <row r="203">
          <cell r="BT203" t="str">
            <v>Balatonederics</v>
          </cell>
        </row>
        <row r="204">
          <cell r="BT204" t="e">
            <v>#N/A</v>
          </cell>
        </row>
        <row r="205">
          <cell r="BT205" t="e">
            <v>#N/A</v>
          </cell>
        </row>
        <row r="206">
          <cell r="BT206" t="str">
            <v>Balatonfőkajár</v>
          </cell>
        </row>
        <row r="207">
          <cell r="BT207" t="e">
            <v>#N/A</v>
          </cell>
        </row>
        <row r="208">
          <cell r="BT208" t="str">
            <v>Balatonfüred</v>
          </cell>
        </row>
        <row r="209">
          <cell r="BT209" t="e">
            <v>#N/A</v>
          </cell>
        </row>
        <row r="210">
          <cell r="BT210" t="e">
            <v>#N/A</v>
          </cell>
        </row>
        <row r="211">
          <cell r="BT211" t="e">
            <v>#N/A</v>
          </cell>
        </row>
        <row r="212">
          <cell r="BT212" t="e">
            <v>#N/A</v>
          </cell>
        </row>
        <row r="213">
          <cell r="BT213" t="str">
            <v>Balatonkeresztúr</v>
          </cell>
        </row>
        <row r="214">
          <cell r="BT214" t="e">
            <v>#N/A</v>
          </cell>
        </row>
        <row r="215">
          <cell r="BT215" t="e">
            <v>#N/A</v>
          </cell>
        </row>
        <row r="216">
          <cell r="BT216" t="e">
            <v>#N/A</v>
          </cell>
        </row>
        <row r="217">
          <cell r="BT217" t="e">
            <v>#N/A</v>
          </cell>
        </row>
        <row r="218">
          <cell r="BT218" t="str">
            <v>Balatonrendes</v>
          </cell>
        </row>
        <row r="219">
          <cell r="BT219" t="str">
            <v>Balatonszabadi</v>
          </cell>
        </row>
        <row r="220">
          <cell r="BT220" t="str">
            <v>Balatonszárszó</v>
          </cell>
        </row>
        <row r="221">
          <cell r="BT221" t="str">
            <v>Balatonszemes</v>
          </cell>
        </row>
        <row r="222">
          <cell r="BT222" t="str">
            <v>Balatonszentgyörgy</v>
          </cell>
        </row>
        <row r="223">
          <cell r="BT223" t="str">
            <v>Balatonszepezd</v>
          </cell>
        </row>
        <row r="224">
          <cell r="BT224" t="str">
            <v>Balatonszőlős</v>
          </cell>
        </row>
        <row r="225">
          <cell r="BT225" t="str">
            <v>Balatonudvari</v>
          </cell>
        </row>
        <row r="226">
          <cell r="BT226" t="str">
            <v>Balatonújlak</v>
          </cell>
        </row>
        <row r="227">
          <cell r="BT227" t="str">
            <v>Balatonvilágos</v>
          </cell>
        </row>
        <row r="228">
          <cell r="BT228" t="e">
            <v>#N/A</v>
          </cell>
        </row>
        <row r="229">
          <cell r="BT229" t="e">
            <v>#N/A</v>
          </cell>
        </row>
        <row r="230">
          <cell r="BT230" t="e">
            <v>#N/A</v>
          </cell>
        </row>
        <row r="231">
          <cell r="BT231" t="str">
            <v>Balmazújváros</v>
          </cell>
        </row>
        <row r="232">
          <cell r="BT232" t="str">
            <v>Balogunyom</v>
          </cell>
        </row>
        <row r="233">
          <cell r="BT233" t="str">
            <v>Balotaszállás</v>
          </cell>
        </row>
        <row r="234">
          <cell r="BT234" t="e">
            <v>#N/A</v>
          </cell>
        </row>
        <row r="235">
          <cell r="BT235" t="str">
            <v>Bálványos</v>
          </cell>
        </row>
        <row r="236">
          <cell r="BT236" t="str">
            <v>Bana</v>
          </cell>
        </row>
        <row r="237">
          <cell r="BT237" t="str">
            <v>Bánd</v>
          </cell>
        </row>
        <row r="238">
          <cell r="BT238" t="e">
            <v>#N/A</v>
          </cell>
        </row>
        <row r="239">
          <cell r="BT239" t="str">
            <v>Bánhorváti</v>
          </cell>
        </row>
        <row r="240">
          <cell r="BT240" t="str">
            <v>Bánk</v>
          </cell>
        </row>
        <row r="241">
          <cell r="BT241" t="str">
            <v>Bánokszentgyörgy</v>
          </cell>
        </row>
        <row r="242">
          <cell r="BT242" t="str">
            <v>Bánréve</v>
          </cell>
        </row>
        <row r="243">
          <cell r="BT243" t="e">
            <v>#N/A</v>
          </cell>
        </row>
        <row r="244">
          <cell r="BT244" t="e">
            <v>#N/A</v>
          </cell>
        </row>
        <row r="245">
          <cell r="BT245" t="e">
            <v>#N/A</v>
          </cell>
        </row>
        <row r="246">
          <cell r="BT246" t="e">
            <v>#N/A</v>
          </cell>
        </row>
        <row r="247">
          <cell r="BT247" t="str">
            <v>Báránd</v>
          </cell>
        </row>
        <row r="248">
          <cell r="BT248" t="e">
            <v>#N/A</v>
          </cell>
        </row>
        <row r="249">
          <cell r="BT249" t="str">
            <v>Baranyajenő</v>
          </cell>
        </row>
        <row r="250">
          <cell r="BT250" t="str">
            <v>Baranyaszentgyörgy</v>
          </cell>
        </row>
        <row r="251">
          <cell r="BT251" t="e">
            <v>#N/A</v>
          </cell>
        </row>
        <row r="252">
          <cell r="BT252" t="str">
            <v>Barcs</v>
          </cell>
        </row>
        <row r="253">
          <cell r="BT253" t="str">
            <v>Bárdudvarnok</v>
          </cell>
        </row>
        <row r="254">
          <cell r="BT254" t="e">
            <v>#N/A</v>
          </cell>
        </row>
        <row r="255">
          <cell r="BT255" t="str">
            <v>Bárna</v>
          </cell>
        </row>
        <row r="256">
          <cell r="BT256" t="str">
            <v>Barnag</v>
          </cell>
        </row>
        <row r="257">
          <cell r="BT257" t="e">
            <v>#N/A</v>
          </cell>
        </row>
        <row r="258">
          <cell r="BT258" t="str">
            <v>Basal</v>
          </cell>
        </row>
        <row r="259">
          <cell r="BT259" t="e">
            <v>#N/A</v>
          </cell>
        </row>
        <row r="260">
          <cell r="BT260" t="str">
            <v>Báta</v>
          </cell>
        </row>
        <row r="261">
          <cell r="BT261" t="e">
            <v>#N/A</v>
          </cell>
        </row>
        <row r="262">
          <cell r="BT262" t="e">
            <v>#N/A</v>
          </cell>
        </row>
        <row r="263">
          <cell r="BT263" t="e">
            <v>#N/A</v>
          </cell>
        </row>
        <row r="264">
          <cell r="BT264" t="str">
            <v>Bátmonostor</v>
          </cell>
        </row>
        <row r="265">
          <cell r="BT265" t="str">
            <v>Bátonyterenye</v>
          </cell>
        </row>
        <row r="266">
          <cell r="BT266" t="str">
            <v>Bátor</v>
          </cell>
        </row>
        <row r="267">
          <cell r="BT267" t="e">
            <v>#N/A</v>
          </cell>
        </row>
        <row r="268">
          <cell r="BT268" t="str">
            <v>Battonya</v>
          </cell>
        </row>
        <row r="269">
          <cell r="BT269" t="str">
            <v>Bátya</v>
          </cell>
        </row>
        <row r="270">
          <cell r="BT270" t="str">
            <v>Batyk</v>
          </cell>
        </row>
        <row r="271">
          <cell r="BT271" t="str">
            <v>Bázakerettye</v>
          </cell>
        </row>
        <row r="272">
          <cell r="BT272" t="str">
            <v>Bazsi</v>
          </cell>
        </row>
        <row r="273">
          <cell r="BT273" t="str">
            <v>Béb</v>
          </cell>
        </row>
        <row r="274">
          <cell r="BT274" t="e">
            <v>#N/A</v>
          </cell>
        </row>
        <row r="275">
          <cell r="BT275" t="str">
            <v>Becske</v>
          </cell>
        </row>
        <row r="276">
          <cell r="BT276" t="str">
            <v>Becskeháza</v>
          </cell>
        </row>
        <row r="277">
          <cell r="BT277" t="str">
            <v>Becsvölgye</v>
          </cell>
        </row>
        <row r="278">
          <cell r="BT278" t="str">
            <v>Bedegkér</v>
          </cell>
        </row>
        <row r="279">
          <cell r="BT279" t="str">
            <v>Bedő</v>
          </cell>
        </row>
        <row r="280">
          <cell r="BT280" t="str">
            <v>Bejcgyertyános</v>
          </cell>
        </row>
        <row r="281">
          <cell r="BT281" t="str">
            <v>Békás</v>
          </cell>
        </row>
        <row r="282">
          <cell r="BT282" t="str">
            <v>Bekecs</v>
          </cell>
        </row>
        <row r="283">
          <cell r="BT283" t="str">
            <v>Békés</v>
          </cell>
        </row>
        <row r="284">
          <cell r="BT284" t="str">
            <v>Békéscsaba</v>
          </cell>
        </row>
        <row r="285">
          <cell r="BT285" t="e">
            <v>#N/A</v>
          </cell>
        </row>
        <row r="286">
          <cell r="BT286" t="str">
            <v>Békésszentandrás</v>
          </cell>
        </row>
        <row r="287">
          <cell r="BT287" t="str">
            <v>Bekölce</v>
          </cell>
        </row>
        <row r="288">
          <cell r="BT288" t="str">
            <v>Bélapátfalva</v>
          </cell>
        </row>
        <row r="289">
          <cell r="BT289" t="e">
            <v>#N/A</v>
          </cell>
        </row>
        <row r="290">
          <cell r="BT290" t="e">
            <v>#N/A</v>
          </cell>
        </row>
        <row r="291">
          <cell r="BT291" t="e">
            <v>#N/A</v>
          </cell>
        </row>
        <row r="292">
          <cell r="BT292" t="e">
            <v>#N/A</v>
          </cell>
        </row>
        <row r="293">
          <cell r="BT293" t="str">
            <v>Belezna</v>
          </cell>
        </row>
        <row r="294">
          <cell r="BT294" t="str">
            <v>Bélmegyer</v>
          </cell>
        </row>
        <row r="295">
          <cell r="BT295" t="e">
            <v>#N/A</v>
          </cell>
        </row>
        <row r="296">
          <cell r="BT296" t="str">
            <v>Belsősárd</v>
          </cell>
        </row>
        <row r="297">
          <cell r="BT297" t="e">
            <v>#N/A</v>
          </cell>
        </row>
        <row r="298">
          <cell r="BT298" t="e">
            <v>#N/A</v>
          </cell>
        </row>
        <row r="299">
          <cell r="BT299" t="e">
            <v>#N/A</v>
          </cell>
        </row>
        <row r="300">
          <cell r="BT300" t="e">
            <v>#N/A</v>
          </cell>
        </row>
        <row r="301">
          <cell r="BT301" t="str">
            <v>Bérbaltavár</v>
          </cell>
        </row>
        <row r="302">
          <cell r="BT302" t="str">
            <v>Bercel</v>
          </cell>
        </row>
        <row r="303">
          <cell r="BT303" t="e">
            <v>#N/A</v>
          </cell>
        </row>
        <row r="304">
          <cell r="BT304" t="e">
            <v>#N/A</v>
          </cell>
        </row>
        <row r="305">
          <cell r="BT305" t="str">
            <v>Berekböszörmény</v>
          </cell>
        </row>
        <row r="306">
          <cell r="BT306" t="str">
            <v>Berekfürdő</v>
          </cell>
        </row>
        <row r="307">
          <cell r="BT307" t="str">
            <v>Beremend</v>
          </cell>
        </row>
        <row r="308">
          <cell r="BT308" t="str">
            <v>Berente</v>
          </cell>
        </row>
        <row r="309">
          <cell r="BT309" t="str">
            <v>Beret</v>
          </cell>
        </row>
        <row r="310">
          <cell r="BT310" t="str">
            <v>Berettyóújfalu</v>
          </cell>
        </row>
        <row r="311">
          <cell r="BT311" t="str">
            <v>Berhida</v>
          </cell>
        </row>
        <row r="312">
          <cell r="BT312" t="e">
            <v>#N/A</v>
          </cell>
        </row>
        <row r="313">
          <cell r="BT313" t="str">
            <v>Berkesd</v>
          </cell>
        </row>
        <row r="314">
          <cell r="BT314" t="e">
            <v>#N/A</v>
          </cell>
        </row>
        <row r="315">
          <cell r="BT315" t="e">
            <v>#N/A</v>
          </cell>
        </row>
        <row r="316">
          <cell r="BT316" t="str">
            <v>Berzék</v>
          </cell>
        </row>
        <row r="317">
          <cell r="BT317" t="e">
            <v>#N/A</v>
          </cell>
        </row>
        <row r="318">
          <cell r="BT318" t="str">
            <v>Besence</v>
          </cell>
        </row>
        <row r="319">
          <cell r="BT319" t="e">
            <v>#N/A</v>
          </cell>
        </row>
        <row r="320">
          <cell r="BT320" t="str">
            <v>Besenyőtelek</v>
          </cell>
        </row>
        <row r="321">
          <cell r="BT321" t="str">
            <v>Besenyszög</v>
          </cell>
        </row>
        <row r="322">
          <cell r="BT322" t="e">
            <v>#N/A</v>
          </cell>
        </row>
        <row r="323">
          <cell r="BT323" t="e">
            <v>#N/A</v>
          </cell>
        </row>
        <row r="324">
          <cell r="BT324" t="e">
            <v>#N/A</v>
          </cell>
        </row>
        <row r="325">
          <cell r="BT325" t="str">
            <v>Bezenye</v>
          </cell>
        </row>
        <row r="326">
          <cell r="BT326" t="str">
            <v>Bezeréd</v>
          </cell>
        </row>
        <row r="327">
          <cell r="BT327" t="str">
            <v>Bezi</v>
          </cell>
        </row>
        <row r="328">
          <cell r="BT328" t="e">
            <v>#N/A</v>
          </cell>
        </row>
        <row r="329">
          <cell r="BT329" t="str">
            <v>Bicsérd</v>
          </cell>
        </row>
        <row r="330">
          <cell r="BT330" t="e">
            <v>#N/A</v>
          </cell>
        </row>
        <row r="331">
          <cell r="BT331" t="str">
            <v>Bihardancsháza</v>
          </cell>
        </row>
        <row r="332">
          <cell r="BT332" t="str">
            <v>Biharkeresztes</v>
          </cell>
        </row>
        <row r="333">
          <cell r="BT333" t="str">
            <v>Biharnagybajom</v>
          </cell>
        </row>
        <row r="334">
          <cell r="BT334" t="str">
            <v>Bihartorda</v>
          </cell>
        </row>
        <row r="335">
          <cell r="BT335" t="str">
            <v>Biharugra</v>
          </cell>
        </row>
        <row r="336">
          <cell r="BT336" t="e">
            <v>#N/A</v>
          </cell>
        </row>
        <row r="337">
          <cell r="BT337" t="str">
            <v>Bikal</v>
          </cell>
        </row>
        <row r="338">
          <cell r="BT338" t="e">
            <v>#N/A</v>
          </cell>
        </row>
        <row r="339">
          <cell r="BT339" t="str">
            <v>Birján</v>
          </cell>
        </row>
        <row r="340">
          <cell r="BT340" t="str">
            <v>Bisse</v>
          </cell>
        </row>
        <row r="341">
          <cell r="BT341" t="str">
            <v>Boba</v>
          </cell>
        </row>
        <row r="342">
          <cell r="BT342" t="str">
            <v>Bocfölde</v>
          </cell>
        </row>
        <row r="343">
          <cell r="BT343" t="str">
            <v>Boconád</v>
          </cell>
        </row>
        <row r="344">
          <cell r="BT344" t="str">
            <v>Bócsa</v>
          </cell>
        </row>
        <row r="345">
          <cell r="BT345" t="str">
            <v>Bocska</v>
          </cell>
        </row>
        <row r="346">
          <cell r="BT346" t="str">
            <v>Bocskaikert</v>
          </cell>
        </row>
        <row r="347">
          <cell r="BT347" t="str">
            <v>Boda</v>
          </cell>
        </row>
        <row r="348">
          <cell r="BT348" t="e">
            <v>#N/A</v>
          </cell>
        </row>
        <row r="349">
          <cell r="BT349" t="e">
            <v>#N/A</v>
          </cell>
        </row>
        <row r="350">
          <cell r="BT350" t="str">
            <v>Bodolyabér</v>
          </cell>
        </row>
        <row r="351">
          <cell r="BT351" t="str">
            <v>Bodonhely</v>
          </cell>
        </row>
        <row r="352">
          <cell r="BT352" t="str">
            <v>Bodony</v>
          </cell>
        </row>
        <row r="353">
          <cell r="BT353" t="str">
            <v>Bodorfa</v>
          </cell>
        </row>
        <row r="354">
          <cell r="BT354" t="e">
            <v>#N/A</v>
          </cell>
        </row>
        <row r="355">
          <cell r="BT355" t="str">
            <v>Bodroghalom</v>
          </cell>
        </row>
        <row r="356">
          <cell r="BT356" t="str">
            <v>Bodrogkeresztúr</v>
          </cell>
        </row>
        <row r="357">
          <cell r="BT357" t="str">
            <v>Bodrogkisfalud</v>
          </cell>
        </row>
        <row r="358">
          <cell r="BT358" t="str">
            <v>Bodrogolaszi</v>
          </cell>
        </row>
        <row r="359">
          <cell r="BT359" t="e">
            <v>#N/A</v>
          </cell>
        </row>
        <row r="360">
          <cell r="BT360" t="str">
            <v>步渠灡扺湥⁩汥慳E⠀戲 湉浺滩楹琠狡畳⁳泡慴⁬汥潴瑴朠敹浲步步渠灡扺湥⁩汥慳ó؉䄀 ㄀　 　　　 昀儀渁氀 渀愀最礀漀戀戀 氀愀欀漀猀猀最猀稀洀切 渀欀漀爀洀渀礀稀愀琀 氀琀愀氀 渀氀氀愀渀 昀攀渀渀琀愀爀琀漀琀琀 瘀漀搀欀戀愀渀 愀稀 渀氀氀愀渀 攀氀椀渀搀琀漀琀琀 ㄀⸀ 渀攀瘀攀氀猀椀 瘀 渀攀洀 瘀攀最礀攀猀 挀猀漀瀀漀爀琀樀愀椀戀愀 樀爀 最礀攀爀洀攀欀攀欀 猀稀洀愀 ⠀愀 ㄀　 　　　 昀儀渁氀 渀愀最礀漀戀戀 氀愀欀漀猀猀最猀稀洀</v>
          </cell>
        </row>
        <row r="361">
          <cell r="BT361" t="e">
            <v>#N/A</v>
          </cell>
        </row>
        <row r="362">
          <cell r="BT362" t="str">
            <v>Bogács</v>
          </cell>
        </row>
        <row r="363">
          <cell r="BT363" t="e">
            <v>#N/A</v>
          </cell>
        </row>
        <row r="364">
          <cell r="BT364" t="str">
            <v>Bogádmindszent</v>
          </cell>
        </row>
        <row r="365">
          <cell r="BT365" t="str">
            <v>Bogdása</v>
          </cell>
        </row>
        <row r="366">
          <cell r="BT366" t="e">
            <v>#N/A</v>
          </cell>
        </row>
        <row r="367">
          <cell r="BT367" t="str">
            <v>Bogyoszló</v>
          </cell>
        </row>
        <row r="368">
          <cell r="BT368" t="str">
            <v>Dr. Ferencz Márton</v>
          </cell>
        </row>
        <row r="369">
          <cell r="BT369" t="str">
            <v>Bókaháza</v>
          </cell>
        </row>
        <row r="370">
          <cell r="BT370" t="e">
            <v>#N/A</v>
          </cell>
        </row>
        <row r="371">
          <cell r="BT371" t="str">
            <v>Bokor</v>
          </cell>
        </row>
        <row r="372">
          <cell r="BT372" t="str">
            <v>Boldog</v>
          </cell>
        </row>
        <row r="373">
          <cell r="BT373" t="e">
            <v>#N/A</v>
          </cell>
        </row>
        <row r="374">
          <cell r="BT374" t="str">
            <v>Boldogkőújfalu</v>
          </cell>
        </row>
        <row r="375">
          <cell r="BT375" t="str">
            <v>Boldogkőváralja</v>
          </cell>
        </row>
        <row r="376">
          <cell r="BT376" t="e">
            <v>#N/A</v>
          </cell>
        </row>
        <row r="377">
          <cell r="BT377" t="e">
            <v>#N/A</v>
          </cell>
        </row>
        <row r="378">
          <cell r="BT378" t="str">
            <v>Bolhó</v>
          </cell>
        </row>
        <row r="379">
          <cell r="BT379" t="str">
            <v>Bóly</v>
          </cell>
        </row>
        <row r="380">
          <cell r="BT380" t="str">
            <v>Boncodfölde</v>
          </cell>
        </row>
        <row r="381">
          <cell r="BT381" t="str">
            <v>Bonnya</v>
          </cell>
        </row>
        <row r="382">
          <cell r="BT382" t="str">
            <v>Bonyhád</v>
          </cell>
        </row>
        <row r="383">
          <cell r="BT383" t="e">
            <v>#N/A</v>
          </cell>
        </row>
        <row r="384">
          <cell r="BT384" t="str">
            <v>Bordány</v>
          </cell>
        </row>
        <row r="385">
          <cell r="BT385" t="str">
            <v>Borgáta</v>
          </cell>
        </row>
        <row r="386">
          <cell r="BT386" t="e">
            <v>#N/A</v>
          </cell>
        </row>
        <row r="387">
          <cell r="BT387" t="str">
            <v>Borota</v>
          </cell>
        </row>
        <row r="388">
          <cell r="BT388" t="str">
            <v>Borsfa</v>
          </cell>
        </row>
        <row r="389">
          <cell r="BT389" t="str">
            <v>Borsodbóta</v>
          </cell>
        </row>
        <row r="390">
          <cell r="BT390" t="str">
            <v>Borsodgeszt</v>
          </cell>
        </row>
        <row r="391">
          <cell r="BT391" t="str">
            <v>Borsodivánka</v>
          </cell>
        </row>
        <row r="392">
          <cell r="BT392" t="str">
            <v>Borsodnádasd</v>
          </cell>
        </row>
        <row r="393">
          <cell r="BT393" t="str">
            <v>Borsodszentgyörgy</v>
          </cell>
        </row>
        <row r="394">
          <cell r="BT394" t="str">
            <v>Borsodszirák</v>
          </cell>
        </row>
        <row r="395">
          <cell r="BT395" t="str">
            <v>Borsosberény</v>
          </cell>
        </row>
        <row r="396">
          <cell r="BT396" t="str">
            <v>Borszörcsök</v>
          </cell>
        </row>
        <row r="397">
          <cell r="BT397" t="str">
            <v>Borzavár</v>
          </cell>
        </row>
        <row r="398">
          <cell r="BT398" t="e">
            <v>#N/A</v>
          </cell>
        </row>
        <row r="399">
          <cell r="BT399" t="e">
            <v>#N/A</v>
          </cell>
        </row>
        <row r="400">
          <cell r="BT400" t="e">
            <v>#N/A</v>
          </cell>
        </row>
        <row r="401">
          <cell r="BT401" t="str">
            <v>Bozsok</v>
          </cell>
        </row>
        <row r="402">
          <cell r="BT402" t="str">
            <v>Bozzai</v>
          </cell>
        </row>
        <row r="403">
          <cell r="BT403" t="e">
            <v>#N/A</v>
          </cell>
        </row>
        <row r="404">
          <cell r="BT404" t="e">
            <v>#N/A</v>
          </cell>
        </row>
        <row r="405">
          <cell r="BT405" t="e">
            <v>#N/A</v>
          </cell>
        </row>
        <row r="406">
          <cell r="BT406" t="str">
            <v>Böde</v>
          </cell>
        </row>
        <row r="407">
          <cell r="BT407" t="str">
            <v>Bödeháza</v>
          </cell>
        </row>
        <row r="408">
          <cell r="BT408" t="str">
            <v>Bögöt</v>
          </cell>
        </row>
        <row r="409">
          <cell r="BT409" t="str">
            <v>Bögöte</v>
          </cell>
        </row>
        <row r="410">
          <cell r="BT410" t="str">
            <v>Böhönye</v>
          </cell>
        </row>
        <row r="411">
          <cell r="BT411" t="e">
            <v>#N/A</v>
          </cell>
        </row>
        <row r="412">
          <cell r="BT412" t="e">
            <v>#N/A</v>
          </cell>
        </row>
        <row r="413">
          <cell r="BT413" t="str">
            <v>Bőny</v>
          </cell>
        </row>
        <row r="414">
          <cell r="BT414" t="str">
            <v>Börcs</v>
          </cell>
        </row>
        <row r="415">
          <cell r="BT415" t="str">
            <v>Börzönce</v>
          </cell>
        </row>
        <row r="416">
          <cell r="BT416" t="str">
            <v>Bősárkány</v>
          </cell>
        </row>
        <row r="417">
          <cell r="BT417" t="str">
            <v>Bőszénfa</v>
          </cell>
        </row>
        <row r="418">
          <cell r="BT418" t="str">
            <v>Bucsa</v>
          </cell>
        </row>
        <row r="419">
          <cell r="BT419" t="e">
            <v>#N/A</v>
          </cell>
        </row>
        <row r="420">
          <cell r="BT420" t="str">
            <v>Búcsúszentlászló</v>
          </cell>
        </row>
        <row r="421">
          <cell r="BT421" t="str">
            <v>Bucsuta</v>
          </cell>
        </row>
        <row r="422">
          <cell r="BT422" t="e">
            <v>#N/A</v>
          </cell>
        </row>
        <row r="423">
          <cell r="BT423" t="str">
            <v>Budakalász</v>
          </cell>
        </row>
        <row r="424">
          <cell r="BT424" t="str">
            <v>Budakeszi</v>
          </cell>
        </row>
        <row r="425">
          <cell r="BT425" t="e">
            <v>#N/A</v>
          </cell>
        </row>
        <row r="426">
          <cell r="BT426" t="str">
            <v>Bugac</v>
          </cell>
        </row>
        <row r="427">
          <cell r="BT427" t="str">
            <v>Bugacpusztaháza</v>
          </cell>
        </row>
        <row r="428">
          <cell r="BT428" t="str">
            <v>Bugyi</v>
          </cell>
        </row>
        <row r="429">
          <cell r="BT429" t="e">
            <v>#N/A</v>
          </cell>
        </row>
        <row r="430">
          <cell r="BT430" t="str">
            <v>Buják</v>
          </cell>
        </row>
        <row r="431">
          <cell r="BT431" t="str">
            <v>Buzsák</v>
          </cell>
        </row>
        <row r="432">
          <cell r="BT432" t="e">
            <v>#N/A</v>
          </cell>
        </row>
        <row r="433">
          <cell r="BT433" t="e">
            <v>#N/A</v>
          </cell>
        </row>
        <row r="434">
          <cell r="BT434" t="e">
            <v>#N/A</v>
          </cell>
        </row>
        <row r="435">
          <cell r="BT435" t="e">
            <v>#N/A</v>
          </cell>
        </row>
        <row r="436">
          <cell r="BT436" t="str">
            <v>Bükkösd</v>
          </cell>
        </row>
        <row r="437">
          <cell r="BT437" t="str">
            <v>Bükkszék</v>
          </cell>
        </row>
        <row r="438">
          <cell r="BT438" t="str">
            <v>Bükkszenterzsébet</v>
          </cell>
        </row>
        <row r="439">
          <cell r="BT439" t="e">
            <v>#N/A</v>
          </cell>
        </row>
        <row r="440">
          <cell r="BT440" t="str">
            <v>Bükkszentmárton</v>
          </cell>
        </row>
        <row r="441">
          <cell r="BT441" t="e">
            <v>#N/A</v>
          </cell>
        </row>
        <row r="442">
          <cell r="BT442" t="str">
            <v>Bürüs</v>
          </cell>
        </row>
        <row r="443">
          <cell r="BT443" t="str">
            <v>Büssü</v>
          </cell>
        </row>
        <row r="444">
          <cell r="BT444" t="e">
            <v>#N/A</v>
          </cell>
        </row>
        <row r="445">
          <cell r="BT445" t="e">
            <v>#N/A</v>
          </cell>
        </row>
        <row r="446">
          <cell r="BT446" t="str">
            <v>Cakóháza</v>
          </cell>
        </row>
        <row r="447">
          <cell r="BT447" t="e">
            <v>#N/A</v>
          </cell>
        </row>
        <row r="448">
          <cell r="BT448" t="e">
            <v>#N/A</v>
          </cell>
        </row>
        <row r="449">
          <cell r="BT449" t="e">
            <v>#N/A</v>
          </cell>
        </row>
        <row r="450">
          <cell r="BT450" t="str">
            <v>Dr. Jakab Róbert</v>
          </cell>
        </row>
        <row r="451">
          <cell r="BT451" t="str">
            <v>Celldömölk</v>
          </cell>
        </row>
        <row r="452">
          <cell r="BT452" t="str">
            <v>Cered</v>
          </cell>
        </row>
        <row r="453">
          <cell r="BT453" t="e">
            <v>#N/A</v>
          </cell>
        </row>
        <row r="454">
          <cell r="BT454" t="str">
            <v>Cibakháza</v>
          </cell>
        </row>
        <row r="455">
          <cell r="BT455" t="str">
            <v>Cigánd</v>
          </cell>
        </row>
        <row r="456">
          <cell r="BT456" t="e">
            <v>#N/A</v>
          </cell>
        </row>
        <row r="457">
          <cell r="BT457" t="str">
            <v>Cirák</v>
          </cell>
        </row>
        <row r="458">
          <cell r="BT458" t="str">
            <v>Csabacsűd</v>
          </cell>
        </row>
        <row r="459">
          <cell r="BT459" t="str">
            <v>Csabaszabadi</v>
          </cell>
        </row>
        <row r="460">
          <cell r="BT460" t="e">
            <v>#N/A</v>
          </cell>
        </row>
        <row r="461">
          <cell r="BT461" t="str">
            <v>Csabrendek</v>
          </cell>
        </row>
        <row r="462">
          <cell r="BT462" t="str">
            <v>Csáfordjánosfa</v>
          </cell>
        </row>
        <row r="463">
          <cell r="BT463" t="e">
            <v>#N/A</v>
          </cell>
        </row>
        <row r="464">
          <cell r="BT464" t="str">
            <v>Csajág</v>
          </cell>
        </row>
        <row r="465">
          <cell r="BT465" t="str">
            <v>Csákány</v>
          </cell>
        </row>
        <row r="466">
          <cell r="BT466" t="e">
            <v>#N/A</v>
          </cell>
        </row>
        <row r="467">
          <cell r="BT467" t="e">
            <v>#N/A</v>
          </cell>
        </row>
        <row r="468">
          <cell r="BT468" t="str">
            <v>Csákvár</v>
          </cell>
        </row>
        <row r="469">
          <cell r="BT469" t="str">
            <v>Csanádalberti</v>
          </cell>
        </row>
        <row r="470">
          <cell r="BT470" t="str">
            <v>Csanádapáca</v>
          </cell>
        </row>
        <row r="471">
          <cell r="BT471" t="str">
            <v>Csanádpalota</v>
          </cell>
        </row>
        <row r="472">
          <cell r="BT472" t="e">
            <v>#N/A</v>
          </cell>
        </row>
        <row r="473">
          <cell r="BT473" t="str">
            <v>Csány</v>
          </cell>
        </row>
        <row r="474">
          <cell r="BT474" t="str">
            <v>Csányoszró</v>
          </cell>
        </row>
        <row r="475">
          <cell r="BT475" t="str">
            <v>Csanytelek</v>
          </cell>
        </row>
        <row r="476">
          <cell r="BT476" t="str">
            <v>Csapi</v>
          </cell>
        </row>
        <row r="477">
          <cell r="BT477" t="str">
            <v>Csapod</v>
          </cell>
        </row>
        <row r="478">
          <cell r="BT478" t="str">
            <v>Csárdaszállás</v>
          </cell>
        </row>
        <row r="479">
          <cell r="BT479" t="str">
            <v>Csarnóta</v>
          </cell>
        </row>
        <row r="480">
          <cell r="BT480" t="e">
            <v>#N/A</v>
          </cell>
        </row>
        <row r="481">
          <cell r="BT481" t="str">
            <v>Császár</v>
          </cell>
        </row>
        <row r="482">
          <cell r="BT482" t="str">
            <v>Császártöltés</v>
          </cell>
        </row>
        <row r="483">
          <cell r="BT483" t="str">
            <v>Császló</v>
          </cell>
        </row>
        <row r="484">
          <cell r="BT484" t="str">
            <v>Csátalja</v>
          </cell>
        </row>
        <row r="485">
          <cell r="BT485" t="str">
            <v>Csatár</v>
          </cell>
        </row>
        <row r="486">
          <cell r="BT486" t="str">
            <v>Csataszög</v>
          </cell>
        </row>
        <row r="487">
          <cell r="BT487" t="e">
            <v>#N/A</v>
          </cell>
        </row>
        <row r="488">
          <cell r="BT488" t="str">
            <v>Csávoly</v>
          </cell>
        </row>
        <row r="489">
          <cell r="BT489" t="e">
            <v>#N/A</v>
          </cell>
        </row>
        <row r="490">
          <cell r="BT490" t="str">
            <v>Csécse</v>
          </cell>
        </row>
        <row r="491">
          <cell r="BT491" t="str">
            <v>Csegöld</v>
          </cell>
        </row>
        <row r="492">
          <cell r="BT492" t="str">
            <v>Csehbánya</v>
          </cell>
        </row>
        <row r="493">
          <cell r="BT493" t="e">
            <v>#N/A</v>
          </cell>
        </row>
        <row r="494">
          <cell r="BT494" t="e">
            <v>#N/A</v>
          </cell>
        </row>
        <row r="495">
          <cell r="BT495" t="str">
            <v>Csém</v>
          </cell>
        </row>
        <row r="496">
          <cell r="BT496" t="str">
            <v>Kossuth  L. u. 28.</v>
          </cell>
        </row>
        <row r="497">
          <cell r="BT497" t="e">
            <v>#N/A</v>
          </cell>
        </row>
        <row r="498">
          <cell r="BT498" t="str">
            <v>Csengele</v>
          </cell>
        </row>
        <row r="499">
          <cell r="BT499" t="e">
            <v>#N/A</v>
          </cell>
        </row>
        <row r="500">
          <cell r="BT500" t="str">
            <v>Csengersima</v>
          </cell>
        </row>
        <row r="501">
          <cell r="BT501" t="str">
            <v>Csengerújfalu</v>
          </cell>
        </row>
        <row r="502">
          <cell r="BT502" t="str">
            <v>Csengőd</v>
          </cell>
        </row>
        <row r="503">
          <cell r="BT503" t="e">
            <v>#N/A</v>
          </cell>
        </row>
        <row r="504">
          <cell r="BT504" t="e">
            <v>#N/A</v>
          </cell>
        </row>
        <row r="505">
          <cell r="BT505" t="str">
            <v>Csép</v>
          </cell>
        </row>
        <row r="506">
          <cell r="BT506" t="str">
            <v>Csépa</v>
          </cell>
        </row>
        <row r="507">
          <cell r="BT507" t="str">
            <v>Csepreg</v>
          </cell>
        </row>
        <row r="508">
          <cell r="BT508" t="e">
            <v>#N/A</v>
          </cell>
        </row>
        <row r="509">
          <cell r="BT509" t="e">
            <v>#N/A</v>
          </cell>
        </row>
        <row r="510">
          <cell r="BT510" t="e">
            <v>#N/A</v>
          </cell>
        </row>
        <row r="511">
          <cell r="BT511" t="e">
            <v>#N/A</v>
          </cell>
        </row>
        <row r="512">
          <cell r="BT512" t="e">
            <v>#N/A</v>
          </cell>
        </row>
        <row r="513">
          <cell r="BT513" t="str">
            <v>Cserháthaláp</v>
          </cell>
        </row>
        <row r="514">
          <cell r="BT514" t="str">
            <v>Cserhátsurány</v>
          </cell>
        </row>
        <row r="515">
          <cell r="BT515" t="str">
            <v>Cserhátszentiván</v>
          </cell>
        </row>
        <row r="516">
          <cell r="BT516" t="str">
            <v>Cserkeszőlő</v>
          </cell>
        </row>
        <row r="517">
          <cell r="BT517" t="str">
            <v>Cserkút</v>
          </cell>
        </row>
        <row r="518">
          <cell r="BT518" t="e">
            <v>#N/A</v>
          </cell>
        </row>
        <row r="519">
          <cell r="BT519" t="str">
            <v>Cserszegtomaj</v>
          </cell>
        </row>
        <row r="520">
          <cell r="BT520" t="str">
            <v>Csertalakos</v>
          </cell>
        </row>
        <row r="521">
          <cell r="BT521" t="str">
            <v>Csertő</v>
          </cell>
        </row>
        <row r="522">
          <cell r="BT522" t="str">
            <v>Csesznek</v>
          </cell>
        </row>
        <row r="523">
          <cell r="BT523" t="str">
            <v>Csesztreg</v>
          </cell>
        </row>
        <row r="524">
          <cell r="BT524" t="str">
            <v>Csesztve</v>
          </cell>
        </row>
        <row r="525">
          <cell r="BT525" t="str">
            <v>Csetény</v>
          </cell>
        </row>
        <row r="526">
          <cell r="BT526" t="str">
            <v>Bonyhádvarasd</v>
          </cell>
        </row>
        <row r="527">
          <cell r="BT527" t="e">
            <v>#N/A</v>
          </cell>
        </row>
        <row r="528">
          <cell r="BT528" t="e">
            <v>#N/A</v>
          </cell>
        </row>
        <row r="529">
          <cell r="BT529" t="e">
            <v>#N/A</v>
          </cell>
        </row>
        <row r="530">
          <cell r="BT530" t="e">
            <v>#N/A</v>
          </cell>
        </row>
        <row r="531">
          <cell r="BT531" t="e">
            <v>#N/A</v>
          </cell>
        </row>
        <row r="532">
          <cell r="BT532" t="e">
            <v>#N/A</v>
          </cell>
        </row>
        <row r="533">
          <cell r="BT533" t="str">
            <v>Csitár</v>
          </cell>
        </row>
        <row r="534">
          <cell r="BT534" t="e">
            <v>#N/A</v>
          </cell>
        </row>
        <row r="535">
          <cell r="BT535" t="e">
            <v>#N/A</v>
          </cell>
        </row>
        <row r="536">
          <cell r="BT536" t="e">
            <v>#N/A</v>
          </cell>
        </row>
        <row r="537">
          <cell r="BT537" t="str">
            <v>Csókakő</v>
          </cell>
        </row>
        <row r="538">
          <cell r="BT538" t="str">
            <v>Csokonyavisonta</v>
          </cell>
        </row>
        <row r="539">
          <cell r="BT539" t="str">
            <v>Csokvaomány</v>
          </cell>
        </row>
        <row r="540">
          <cell r="BT540" t="str">
            <v>Csolnok</v>
          </cell>
        </row>
        <row r="541">
          <cell r="BT541" t="e">
            <v>#N/A</v>
          </cell>
        </row>
        <row r="542">
          <cell r="BT542" t="str">
            <v>Csoma</v>
          </cell>
        </row>
        <row r="543">
          <cell r="BT543" t="e">
            <v>#N/A</v>
          </cell>
        </row>
        <row r="544">
          <cell r="BT544" t="e">
            <v>#N/A</v>
          </cell>
        </row>
        <row r="545">
          <cell r="BT545" t="str">
            <v>Csongrád</v>
          </cell>
        </row>
        <row r="546">
          <cell r="BT546" t="str">
            <v>Csonkahegyhát</v>
          </cell>
        </row>
        <row r="547">
          <cell r="BT547" t="str">
            <v>Csonkamindszent</v>
          </cell>
        </row>
        <row r="548">
          <cell r="BT548" t="str">
            <v>Csopak</v>
          </cell>
        </row>
        <row r="549">
          <cell r="BT549" t="str">
            <v>Orbán Zsolt</v>
          </cell>
        </row>
        <row r="550">
          <cell r="BT550" t="e">
            <v>#N/A</v>
          </cell>
        </row>
        <row r="551">
          <cell r="BT551" t="str">
            <v>Csorvás</v>
          </cell>
        </row>
        <row r="552">
          <cell r="BT552" t="str">
            <v>Csót</v>
          </cell>
        </row>
        <row r="553">
          <cell r="BT553" t="str">
            <v>Csöde</v>
          </cell>
        </row>
        <row r="554">
          <cell r="BT554" t="str">
            <v>Csögle</v>
          </cell>
        </row>
        <row r="555">
          <cell r="BT555" t="str">
            <v>Csökmő</v>
          </cell>
        </row>
        <row r="556">
          <cell r="BT556" t="e">
            <v>#N/A</v>
          </cell>
        </row>
        <row r="557">
          <cell r="BT557" t="e">
            <v>#N/A</v>
          </cell>
        </row>
        <row r="558">
          <cell r="BT558" t="str">
            <v>Csömödér</v>
          </cell>
        </row>
        <row r="559">
          <cell r="BT559" t="str">
            <v>Csömör</v>
          </cell>
        </row>
        <row r="560">
          <cell r="BT560" t="e">
            <v>#N/A</v>
          </cell>
        </row>
        <row r="561">
          <cell r="BT561" t="str">
            <v>Csörnyeföld</v>
          </cell>
        </row>
        <row r="562">
          <cell r="BT562" t="e">
            <v>#N/A</v>
          </cell>
        </row>
        <row r="563">
          <cell r="BT563" t="e">
            <v>#N/A</v>
          </cell>
        </row>
        <row r="564">
          <cell r="BT564" t="str">
            <v>Vaszari Dezső</v>
          </cell>
        </row>
        <row r="565">
          <cell r="BT565" t="str">
            <v>Csővár</v>
          </cell>
        </row>
        <row r="566">
          <cell r="BT566" t="str">
            <v>Csurgó</v>
          </cell>
        </row>
        <row r="567">
          <cell r="BT567" t="e">
            <v>#N/A</v>
          </cell>
        </row>
        <row r="568">
          <cell r="BT568" t="str">
            <v>Zalaszentlőrinc</v>
          </cell>
        </row>
        <row r="569">
          <cell r="BT569" t="e">
            <v>#N/A</v>
          </cell>
        </row>
        <row r="570">
          <cell r="BT570" t="str">
            <v>Dabronc</v>
          </cell>
        </row>
        <row r="571">
          <cell r="BT571" t="str">
            <v>Dabrony</v>
          </cell>
        </row>
        <row r="572">
          <cell r="BT572" t="str">
            <v>Dad</v>
          </cell>
        </row>
        <row r="573">
          <cell r="BT573" t="str">
            <v>Dág</v>
          </cell>
        </row>
        <row r="574">
          <cell r="BT574" t="str">
            <v>Dáka</v>
          </cell>
        </row>
        <row r="575">
          <cell r="BT575" t="e">
            <v>#N/A</v>
          </cell>
        </row>
        <row r="576">
          <cell r="BT576" t="str">
            <v>Damak</v>
          </cell>
        </row>
        <row r="577">
          <cell r="BT577" t="str">
            <v>Dámóc</v>
          </cell>
        </row>
        <row r="578">
          <cell r="BT578" t="str">
            <v>Dánszentmiklós</v>
          </cell>
        </row>
        <row r="579">
          <cell r="BT579" t="str">
            <v>Dány</v>
          </cell>
        </row>
        <row r="580">
          <cell r="BT580" t="e">
            <v>#N/A</v>
          </cell>
        </row>
        <row r="581">
          <cell r="BT581" t="e">
            <v>#N/A</v>
          </cell>
        </row>
        <row r="582">
          <cell r="BT582" t="str">
            <v>Darnó</v>
          </cell>
        </row>
        <row r="583">
          <cell r="BT583" t="e">
            <v>#N/A</v>
          </cell>
        </row>
        <row r="584">
          <cell r="BT584" t="e">
            <v>#N/A</v>
          </cell>
        </row>
        <row r="585">
          <cell r="BT585" t="str">
            <v>Darvas</v>
          </cell>
        </row>
        <row r="586">
          <cell r="BT586" t="e">
            <v>#N/A</v>
          </cell>
        </row>
        <row r="587">
          <cell r="BT587" t="str">
            <v>Debercsény</v>
          </cell>
        </row>
        <row r="588">
          <cell r="BT588" t="str">
            <v>Debrecen</v>
          </cell>
        </row>
        <row r="589">
          <cell r="BT589" t="str">
            <v>Debréte</v>
          </cell>
        </row>
        <row r="590">
          <cell r="BT590" t="e">
            <v>#N/A</v>
          </cell>
        </row>
        <row r="591">
          <cell r="BT591" t="str">
            <v>Dédestapolcsány</v>
          </cell>
        </row>
        <row r="592">
          <cell r="BT592" t="str">
            <v>Rákóczi u. 57.</v>
          </cell>
        </row>
        <row r="593">
          <cell r="BT593" t="str">
            <v>Dejtár</v>
          </cell>
        </row>
        <row r="594">
          <cell r="BT594" t="str">
            <v>Délegyháza</v>
          </cell>
        </row>
        <row r="595">
          <cell r="BT595" t="str">
            <v>Demecser</v>
          </cell>
        </row>
        <row r="596">
          <cell r="BT596" t="str">
            <v>Demjén</v>
          </cell>
        </row>
        <row r="597">
          <cell r="BT597" t="str">
            <v>Zalaújlak</v>
          </cell>
        </row>
        <row r="598">
          <cell r="BT598" t="e">
            <v>#N/A</v>
          </cell>
        </row>
        <row r="599">
          <cell r="BT599" t="str">
            <v>Derecske</v>
          </cell>
        </row>
        <row r="600">
          <cell r="BT600" t="str">
            <v>Derekegyház</v>
          </cell>
        </row>
        <row r="601">
          <cell r="BT601" t="str">
            <v>Deszk</v>
          </cell>
        </row>
        <row r="602">
          <cell r="BT602" t="str">
            <v>Detek</v>
          </cell>
        </row>
        <row r="603">
          <cell r="BT603" t="str">
            <v>Detk</v>
          </cell>
        </row>
        <row r="604">
          <cell r="BT604" t="str">
            <v>Dévaványa</v>
          </cell>
        </row>
        <row r="605">
          <cell r="BT605" t="str">
            <v>Devecser</v>
          </cell>
        </row>
        <row r="606">
          <cell r="BT606" t="str">
            <v>Dinnyeberki</v>
          </cell>
        </row>
        <row r="607">
          <cell r="BT607" t="str">
            <v>Diósberény</v>
          </cell>
        </row>
        <row r="608">
          <cell r="BT608" t="str">
            <v>Diósd</v>
          </cell>
        </row>
        <row r="609">
          <cell r="BT609" t="str">
            <v>Diósjenő</v>
          </cell>
        </row>
        <row r="610">
          <cell r="BT610" t="e">
            <v>#N/A</v>
          </cell>
        </row>
        <row r="611">
          <cell r="BT611" t="str">
            <v>Diósviszló</v>
          </cell>
        </row>
        <row r="612">
          <cell r="BT612" t="str">
            <v>Doba</v>
          </cell>
        </row>
        <row r="613">
          <cell r="BT613" t="str">
            <v>Doboz</v>
          </cell>
        </row>
        <row r="614">
          <cell r="BT614" t="e">
            <v>#N/A</v>
          </cell>
        </row>
        <row r="615">
          <cell r="BT615" t="e">
            <v>#N/A</v>
          </cell>
        </row>
        <row r="616">
          <cell r="BT616" t="e">
            <v>#N/A</v>
          </cell>
        </row>
        <row r="617">
          <cell r="BT617" t="str">
            <v>Domaháza</v>
          </cell>
        </row>
        <row r="618">
          <cell r="BT618" t="e">
            <v>#N/A</v>
          </cell>
        </row>
        <row r="619">
          <cell r="BT619" t="str">
            <v>Dombegyház</v>
          </cell>
        </row>
        <row r="620">
          <cell r="BT620" t="str">
            <v>Dombiratos</v>
          </cell>
        </row>
        <row r="621">
          <cell r="BT621" t="str">
            <v>Dombóvár</v>
          </cell>
        </row>
        <row r="622">
          <cell r="BT622" t="str">
            <v>Dombrád</v>
          </cell>
        </row>
        <row r="623">
          <cell r="BT623" t="str">
            <v>Domony</v>
          </cell>
        </row>
        <row r="624">
          <cell r="BT624" t="str">
            <v>Domoszló</v>
          </cell>
        </row>
        <row r="625">
          <cell r="BT625" t="str">
            <v>Dormánd</v>
          </cell>
        </row>
        <row r="626">
          <cell r="BT626" t="str">
            <v>Dorog</v>
          </cell>
        </row>
        <row r="627">
          <cell r="BT627" t="str">
            <v>Dorogháza</v>
          </cell>
        </row>
        <row r="628">
          <cell r="BT628" t="e">
            <v>#N/A</v>
          </cell>
        </row>
        <row r="629">
          <cell r="BT629" t="e">
            <v>#N/A</v>
          </cell>
        </row>
        <row r="630">
          <cell r="BT630" t="str">
            <v>Döbröce</v>
          </cell>
        </row>
        <row r="631">
          <cell r="BT631" t="str">
            <v>Döbrököz</v>
          </cell>
        </row>
        <row r="632">
          <cell r="BT632" t="str">
            <v>Döbrönte</v>
          </cell>
        </row>
        <row r="633">
          <cell r="BT633" t="e">
            <v>#N/A</v>
          </cell>
        </row>
        <row r="634">
          <cell r="BT634" t="e">
            <v>#N/A</v>
          </cell>
        </row>
        <row r="635">
          <cell r="BT635" t="str">
            <v>Dömsöd</v>
          </cell>
        </row>
        <row r="636">
          <cell r="BT636" t="e">
            <v>#N/A</v>
          </cell>
        </row>
        <row r="637">
          <cell r="BT637" t="str">
            <v>Dörgicse</v>
          </cell>
        </row>
        <row r="638">
          <cell r="BT638" t="e">
            <v>#N/A</v>
          </cell>
        </row>
        <row r="639">
          <cell r="BT639" t="str">
            <v>Dötk</v>
          </cell>
        </row>
        <row r="640">
          <cell r="BT640" t="str">
            <v>Dövény</v>
          </cell>
        </row>
        <row r="641">
          <cell r="BT641" t="e">
            <v>#N/A</v>
          </cell>
        </row>
        <row r="642">
          <cell r="BT642" t="str">
            <v>Drávacsehi</v>
          </cell>
        </row>
        <row r="643">
          <cell r="BT643" t="str">
            <v>Drávacsepely</v>
          </cell>
        </row>
        <row r="644">
          <cell r="BT644" t="str">
            <v>Drávafok</v>
          </cell>
        </row>
        <row r="645">
          <cell r="BT645" t="e">
            <v>#N/A</v>
          </cell>
        </row>
        <row r="646">
          <cell r="BT646" t="str">
            <v>Drávaiványi</v>
          </cell>
        </row>
        <row r="647">
          <cell r="BT647" t="str">
            <v>Drávakeresztúr</v>
          </cell>
        </row>
        <row r="648">
          <cell r="BT648" t="str">
            <v>Drávapalkonya</v>
          </cell>
        </row>
        <row r="649">
          <cell r="BT649" t="str">
            <v>Drávapiski</v>
          </cell>
        </row>
        <row r="650">
          <cell r="BT650" t="str">
            <v>Drávaszabolcs</v>
          </cell>
        </row>
        <row r="651">
          <cell r="BT651" t="str">
            <v>Drávaszerdahely</v>
          </cell>
        </row>
        <row r="652">
          <cell r="BT652" t="str">
            <v>Drávasztára</v>
          </cell>
        </row>
        <row r="653">
          <cell r="BT653" t="e">
            <v>#N/A</v>
          </cell>
        </row>
        <row r="654">
          <cell r="BT654" t="str">
            <v>Drégelypalánk</v>
          </cell>
        </row>
        <row r="655">
          <cell r="BT655" t="e">
            <v>#N/A</v>
          </cell>
        </row>
        <row r="656">
          <cell r="BT656" t="str">
            <v>Dudar</v>
          </cell>
        </row>
        <row r="657">
          <cell r="BT657" t="e">
            <v>#N/A</v>
          </cell>
        </row>
        <row r="658">
          <cell r="BT658" t="e">
            <v>#N/A</v>
          </cell>
        </row>
        <row r="659">
          <cell r="BT659" t="str">
            <v>Dunabogdány</v>
          </cell>
        </row>
        <row r="660">
          <cell r="BT660" t="e">
            <v>#N/A</v>
          </cell>
        </row>
        <row r="661">
          <cell r="BT661" t="e">
            <v>#N/A</v>
          </cell>
        </row>
        <row r="662">
          <cell r="BT662" t="str">
            <v>Dunaföldvár</v>
          </cell>
        </row>
        <row r="663">
          <cell r="BT663" t="str">
            <v>Dunaharaszti</v>
          </cell>
        </row>
        <row r="664">
          <cell r="BT664" t="e">
            <v>#N/A</v>
          </cell>
        </row>
        <row r="665">
          <cell r="BT665" t="e">
            <v>#N/A</v>
          </cell>
        </row>
        <row r="666">
          <cell r="BT666" t="e">
            <v>#N/A</v>
          </cell>
        </row>
        <row r="667">
          <cell r="BT667" t="str">
            <v>Dunaremete</v>
          </cell>
        </row>
        <row r="668">
          <cell r="BT668" t="str">
            <v>Dunaszeg</v>
          </cell>
        </row>
        <row r="669">
          <cell r="BT669" t="e">
            <v>#N/A</v>
          </cell>
        </row>
        <row r="670">
          <cell r="BT670" t="e">
            <v>#N/A</v>
          </cell>
        </row>
        <row r="671">
          <cell r="BT671" t="str">
            <v>Dunaszentgyörgy</v>
          </cell>
        </row>
        <row r="672">
          <cell r="BT672" t="e">
            <v>#N/A</v>
          </cell>
        </row>
        <row r="673">
          <cell r="BT673" t="str">
            <v>Dunaszentpál</v>
          </cell>
        </row>
        <row r="674">
          <cell r="BT674" t="str">
            <v>Dunasziget</v>
          </cell>
        </row>
        <row r="675">
          <cell r="BT675" t="e">
            <v>#N/A</v>
          </cell>
        </row>
        <row r="676">
          <cell r="BT676" t="str">
            <v>Dunaújváros</v>
          </cell>
        </row>
        <row r="677">
          <cell r="BT677" t="str">
            <v>潨⁬瑬穯珡瘠湡਩_x0000_汁敭楤_x0011_䐀⹲䜠杲⁹慂獺_x0007_䘁儀 甀 㔀㠀Ѐ_x0000_灁橡	一癯毡倠泡_x000F_䠁攀最攀搀焀猁 䰀愀樀漀猀渀ࠀĀFő tér 2_x000F_䐀竳慳䜠⹹甠‮⸳_x000B_䄀獬瓳汥步獥_x000C_䈀摯⁲楔潢୲_x0000_敫甠‮㘳ਮ_x0000_汁慶穳_x000D_䬀獩⁳穳_x001F_䬀獩⁳穳䜠潲正⁩敖潲楮慫	䘁儀 切琀 㘀㌀⸀਀_x0000_汁獺汯慣_x000F_娀楳潲⁳摮牯_x0012_䬀獯畳桴䰠‮⹵ㄠ㠲Ю_x0000_牁慫_x000E_嘀牡湡楡䰠珡決ჳ_x0000_畈祮摡⁩瑵慣㈠⸹_x0004_䄀汲ෳ_x0000_獚杩慲⁹狁൤_x0000_獚杩慲⁩狁ཤ_x0000_摁⁹⹅瑵慣ㄠ㈶Ԯ_x0000_牁൴_x0000_潋敬歮⃳潢ၲĀPetőfi utca 120._x0006_䄀穳污ೳ_x0000_狁慶</v>
          </cell>
        </row>
        <row r="678">
          <cell r="BT678" t="str">
            <v>Dunavecse</v>
          </cell>
        </row>
        <row r="679">
          <cell r="BT679" t="str">
            <v>Dusnok</v>
          </cell>
        </row>
        <row r="680">
          <cell r="BT680" t="str">
            <v>Dúzs</v>
          </cell>
        </row>
        <row r="681">
          <cell r="BT681" t="str">
            <v>Ebergőc</v>
          </cell>
        </row>
        <row r="682">
          <cell r="BT682" t="str">
            <v>Ebes</v>
          </cell>
        </row>
        <row r="683">
          <cell r="BT683" t="str">
            <v>Écs</v>
          </cell>
        </row>
        <row r="684">
          <cell r="BT684" t="str">
            <v>Ecséd</v>
          </cell>
        </row>
        <row r="685">
          <cell r="BT685" t="str">
            <v>Ecseg</v>
          </cell>
        </row>
        <row r="686">
          <cell r="BT686" t="str">
            <v>Ecsegfalva</v>
          </cell>
        </row>
        <row r="687">
          <cell r="BT687" t="e">
            <v>#N/A</v>
          </cell>
        </row>
        <row r="688">
          <cell r="BT688" t="e">
            <v>#N/A</v>
          </cell>
        </row>
        <row r="689">
          <cell r="BT689" t="e">
            <v>#N/A</v>
          </cell>
        </row>
        <row r="690">
          <cell r="BT690" t="str">
            <v>Edelény</v>
          </cell>
        </row>
        <row r="691">
          <cell r="BT691" t="str">
            <v>Edve</v>
          </cell>
        </row>
        <row r="692">
          <cell r="BT692" t="str">
            <v>Eger</v>
          </cell>
        </row>
        <row r="693">
          <cell r="BT693" t="str">
            <v>Egerág</v>
          </cell>
        </row>
        <row r="694">
          <cell r="BT694" t="str">
            <v>Egeralja</v>
          </cell>
        </row>
        <row r="695">
          <cell r="BT695" t="str">
            <v>Egeraracsa</v>
          </cell>
        </row>
        <row r="696">
          <cell r="BT696" t="e">
            <v>#N/A</v>
          </cell>
        </row>
        <row r="697">
          <cell r="BT697" t="str">
            <v>Egerbocs</v>
          </cell>
        </row>
        <row r="698">
          <cell r="BT698" t="str">
            <v>Egercsehi</v>
          </cell>
        </row>
        <row r="699">
          <cell r="BT699" t="e">
            <v>#N/A</v>
          </cell>
        </row>
        <row r="700">
          <cell r="BT700" t="e">
            <v>#N/A</v>
          </cell>
        </row>
        <row r="701">
          <cell r="BT701" t="e">
            <v>#N/A</v>
          </cell>
        </row>
        <row r="702">
          <cell r="BT702" t="str">
            <v>Egerszólát</v>
          </cell>
        </row>
        <row r="703">
          <cell r="BT703" t="str">
            <v>Égerszög</v>
          </cell>
        </row>
        <row r="704">
          <cell r="BT704" t="e">
            <v>#N/A</v>
          </cell>
        </row>
        <row r="705">
          <cell r="BT705" t="e">
            <v>#N/A</v>
          </cell>
        </row>
        <row r="706">
          <cell r="BT706" t="str">
            <v>Egyed</v>
          </cell>
        </row>
        <row r="707">
          <cell r="BT707" t="str">
            <v>Egyek</v>
          </cell>
        </row>
        <row r="708">
          <cell r="BT708" t="str">
            <v>Egyházasdengeleg</v>
          </cell>
        </row>
        <row r="709">
          <cell r="BT709" t="str">
            <v>Egyházasfalu</v>
          </cell>
        </row>
        <row r="710">
          <cell r="BT710" t="str">
            <v>Zsálek Ferenc Csaba</v>
          </cell>
        </row>
        <row r="711">
          <cell r="BT711" t="e">
            <v>#N/A</v>
          </cell>
        </row>
        <row r="712">
          <cell r="BT712" t="str">
            <v>Egyházashetye</v>
          </cell>
        </row>
        <row r="713">
          <cell r="BT713" t="str">
            <v>Egyházashollós</v>
          </cell>
        </row>
        <row r="714">
          <cell r="BT714" t="str">
            <v>Egyházaskesző</v>
          </cell>
        </row>
        <row r="715">
          <cell r="BT715" t="str">
            <v>Egyházaskozár</v>
          </cell>
        </row>
        <row r="716">
          <cell r="BT716" t="str">
            <v>Egyházasrádóc</v>
          </cell>
        </row>
        <row r="717">
          <cell r="BT717" t="str">
            <v>Elek</v>
          </cell>
        </row>
        <row r="718">
          <cell r="BT718" t="str">
            <v>Ellend</v>
          </cell>
        </row>
        <row r="719">
          <cell r="BT719" t="str">
            <v>Előszállás</v>
          </cell>
        </row>
        <row r="720">
          <cell r="BT720" t="e">
            <v>#N/A</v>
          </cell>
        </row>
        <row r="721">
          <cell r="BT721" t="str">
            <v>Encs</v>
          </cell>
        </row>
        <row r="722">
          <cell r="BT722" t="e">
            <v>#N/A</v>
          </cell>
        </row>
        <row r="723">
          <cell r="BT723" t="str">
            <v>Lovászi, Kútfej u. 112.</v>
          </cell>
        </row>
        <row r="724">
          <cell r="BT724" t="e">
            <v>#N/A</v>
          </cell>
        </row>
        <row r="725">
          <cell r="BT725" t="str">
            <v>Enese</v>
          </cell>
        </row>
        <row r="726">
          <cell r="BT726" t="str">
            <v>Enying</v>
          </cell>
        </row>
        <row r="727">
          <cell r="BT727" t="e">
            <v>#N/A</v>
          </cell>
        </row>
        <row r="728">
          <cell r="BT728" t="e">
            <v>#N/A</v>
          </cell>
        </row>
        <row r="729">
          <cell r="BT729" t="str">
            <v>Eplény</v>
          </cell>
        </row>
        <row r="730">
          <cell r="BT730" t="e">
            <v>#N/A</v>
          </cell>
        </row>
        <row r="731">
          <cell r="BT731" t="e">
            <v>#N/A</v>
          </cell>
        </row>
        <row r="732">
          <cell r="BT732" t="e">
            <v>#N/A</v>
          </cell>
        </row>
        <row r="733">
          <cell r="BT733" t="e">
            <v>#N/A</v>
          </cell>
        </row>
        <row r="734">
          <cell r="BT734" t="e">
            <v>#N/A</v>
          </cell>
        </row>
        <row r="735">
          <cell r="BT735" t="e">
            <v>#N/A</v>
          </cell>
        </row>
        <row r="736">
          <cell r="BT736" t="str">
            <v>Erdőkövesd</v>
          </cell>
        </row>
        <row r="737">
          <cell r="BT737" t="str">
            <v>Erdőkürt</v>
          </cell>
        </row>
        <row r="738">
          <cell r="BT738" t="e">
            <v>#N/A</v>
          </cell>
        </row>
        <row r="739">
          <cell r="BT739" t="str">
            <v>Erdősmecske</v>
          </cell>
        </row>
        <row r="740">
          <cell r="BT740" t="str">
            <v>Kiss u. 2.</v>
          </cell>
        </row>
        <row r="741">
          <cell r="BT741" t="str">
            <v>Erdőtelek</v>
          </cell>
        </row>
        <row r="742">
          <cell r="BT742" t="str">
            <v>Erk</v>
          </cell>
        </row>
        <row r="743">
          <cell r="BT743" t="str">
            <v>Érpatak</v>
          </cell>
        </row>
        <row r="744">
          <cell r="BT744" t="str">
            <v>Érsekcsanád</v>
          </cell>
        </row>
        <row r="745">
          <cell r="BT745" t="str">
            <v>Érsekhalma</v>
          </cell>
        </row>
        <row r="746">
          <cell r="BT746" t="str">
            <v>Kanizsai u. 6.</v>
          </cell>
        </row>
        <row r="747">
          <cell r="BT747" t="str">
            <v>Értény</v>
          </cell>
        </row>
        <row r="748">
          <cell r="BT748" t="str">
            <v>Erzsébet</v>
          </cell>
        </row>
        <row r="749">
          <cell r="BT749" t="str">
            <v>Esztár</v>
          </cell>
        </row>
        <row r="750">
          <cell r="BT750" t="str">
            <v>Eszteregnye</v>
          </cell>
        </row>
        <row r="751">
          <cell r="BT751" t="str">
            <v>Esztergályhorváti</v>
          </cell>
        </row>
        <row r="752">
          <cell r="BT752" t="str">
            <v>Esztergom</v>
          </cell>
        </row>
        <row r="753">
          <cell r="BT753" t="str">
            <v>Ete</v>
          </cell>
        </row>
        <row r="754">
          <cell r="BT754" t="str">
            <v>Blatt Antal</v>
          </cell>
        </row>
        <row r="755">
          <cell r="BT755" t="str">
            <v>Etyek</v>
          </cell>
        </row>
        <row r="756">
          <cell r="BT756" t="str">
            <v>Fábiánháza</v>
          </cell>
        </row>
        <row r="757">
          <cell r="BT757" t="e">
            <v>#N/A</v>
          </cell>
        </row>
        <row r="758">
          <cell r="BT758" t="str">
            <v>Fácánkert</v>
          </cell>
        </row>
        <row r="759">
          <cell r="BT759" t="str">
            <v>Fadd</v>
          </cell>
        </row>
        <row r="760">
          <cell r="BT760" t="str">
            <v>Fáj</v>
          </cell>
        </row>
        <row r="761">
          <cell r="BT761" t="str">
            <v>Fajsz</v>
          </cell>
        </row>
        <row r="762">
          <cell r="BT762" t="str">
            <v>Fancsal</v>
          </cell>
        </row>
        <row r="763">
          <cell r="BT763" t="str">
            <v>Farád</v>
          </cell>
        </row>
        <row r="764">
          <cell r="BT764" t="str">
            <v>Farkasgyepű</v>
          </cell>
        </row>
        <row r="765">
          <cell r="BT765" t="str">
            <v>Farkaslyuk</v>
          </cell>
        </row>
        <row r="766">
          <cell r="BT766" t="e">
            <v>#N/A</v>
          </cell>
        </row>
        <row r="767">
          <cell r="BT767" t="e">
            <v>#N/A</v>
          </cell>
        </row>
        <row r="768">
          <cell r="BT768" t="str">
            <v>Fedémes</v>
          </cell>
        </row>
        <row r="769">
          <cell r="BT769" t="str">
            <v>Fegyvernek</v>
          </cell>
        </row>
        <row r="770">
          <cell r="BT770" t="e">
            <v>#N/A</v>
          </cell>
        </row>
        <row r="771">
          <cell r="BT771" t="str">
            <v>Fehértó</v>
          </cell>
        </row>
        <row r="772">
          <cell r="BT772" t="str">
            <v>Fehérvárcsurgó</v>
          </cell>
        </row>
        <row r="773">
          <cell r="BT773" t="e">
            <v>#N/A</v>
          </cell>
        </row>
        <row r="774">
          <cell r="BT774" t="str">
            <v>Feketeerdő</v>
          </cell>
        </row>
        <row r="775">
          <cell r="BT775" t="str">
            <v>Felcsút</v>
          </cell>
        </row>
        <row r="776">
          <cell r="BT776" t="str">
            <v>Feldebrő</v>
          </cell>
        </row>
        <row r="777">
          <cell r="BT777" t="e">
            <v>#N/A</v>
          </cell>
        </row>
        <row r="778">
          <cell r="BT778" t="str">
            <v>Felpéc</v>
          </cell>
        </row>
        <row r="779">
          <cell r="BT779" t="e">
            <v>#N/A</v>
          </cell>
        </row>
        <row r="780">
          <cell r="BT780" t="str">
            <v>Felsőcsatár</v>
          </cell>
        </row>
        <row r="781">
          <cell r="BT781" t="e">
            <v>#N/A</v>
          </cell>
        </row>
        <row r="782">
          <cell r="BT782" t="str">
            <v>Felsőegerszeg</v>
          </cell>
        </row>
        <row r="783">
          <cell r="BT783" t="e">
            <v>#N/A</v>
          </cell>
        </row>
        <row r="784">
          <cell r="BT784" t="str">
            <v>Felsőjánosfa</v>
          </cell>
        </row>
        <row r="785">
          <cell r="BT785" t="e">
            <v>#N/A</v>
          </cell>
        </row>
        <row r="786">
          <cell r="BT786" t="e">
            <v>#N/A</v>
          </cell>
        </row>
        <row r="787">
          <cell r="BT787" t="e">
            <v>#N/A</v>
          </cell>
        </row>
        <row r="788">
          <cell r="BT788" t="e">
            <v>#N/A</v>
          </cell>
        </row>
        <row r="789">
          <cell r="BT789" t="str">
            <v>Felsőnána</v>
          </cell>
        </row>
        <row r="790">
          <cell r="BT790" t="e">
            <v>#N/A</v>
          </cell>
        </row>
        <row r="791">
          <cell r="BT791" t="str">
            <v>Felsőnyék</v>
          </cell>
        </row>
        <row r="792">
          <cell r="BT792" t="str">
            <v>Felsőörs</v>
          </cell>
        </row>
        <row r="793">
          <cell r="BT793" t="str">
            <v>Felsőpáhok</v>
          </cell>
        </row>
        <row r="794">
          <cell r="BT794" t="e">
            <v>#N/A</v>
          </cell>
        </row>
        <row r="795">
          <cell r="BT795" t="str">
            <v>Kossuth L. u. 112.</v>
          </cell>
        </row>
        <row r="796">
          <cell r="BT796" t="str">
            <v>Felsőrajk</v>
          </cell>
        </row>
        <row r="797">
          <cell r="BT797" t="str">
            <v>Felsőregmec</v>
          </cell>
        </row>
        <row r="798">
          <cell r="BT798" t="str">
            <v>Felsőszenterzsébet</v>
          </cell>
        </row>
        <row r="799">
          <cell r="BT799" t="e">
            <v>#N/A</v>
          </cell>
        </row>
        <row r="800">
          <cell r="BT800" t="str">
            <v>Felsőszentmárton</v>
          </cell>
        </row>
        <row r="801">
          <cell r="BT801" t="str">
            <v>Felsőszölnök</v>
          </cell>
        </row>
        <row r="802">
          <cell r="BT802" t="str">
            <v>Felsőtárkány</v>
          </cell>
        </row>
        <row r="803">
          <cell r="BT803" t="str">
            <v>Felsőtelekes</v>
          </cell>
        </row>
        <row r="804">
          <cell r="BT804" t="str">
            <v>Felsőtold</v>
          </cell>
        </row>
        <row r="805">
          <cell r="BT805" t="e">
            <v>#N/A</v>
          </cell>
        </row>
        <row r="806">
          <cell r="BT806" t="e">
            <v>#N/A</v>
          </cell>
        </row>
        <row r="807">
          <cell r="BT807" t="str">
            <v>Fényeslitke</v>
          </cell>
        </row>
        <row r="808">
          <cell r="BT808" t="str">
            <v>Fenyőfő</v>
          </cell>
        </row>
        <row r="809">
          <cell r="BT809" t="e">
            <v>#N/A</v>
          </cell>
        </row>
        <row r="810">
          <cell r="BT810" t="str">
            <v>Fertőboz</v>
          </cell>
        </row>
        <row r="811">
          <cell r="BT811" t="str">
            <v>Fertőd</v>
          </cell>
        </row>
        <row r="812">
          <cell r="BT812" t="str">
            <v>Fertőendréd</v>
          </cell>
        </row>
        <row r="813">
          <cell r="BT813" t="e">
            <v>#N/A</v>
          </cell>
        </row>
        <row r="814">
          <cell r="BT814" t="str">
            <v>Fertőrákos</v>
          </cell>
        </row>
        <row r="815">
          <cell r="BT815" t="str">
            <v>Fertőszentmiklós</v>
          </cell>
        </row>
        <row r="816">
          <cell r="BT816" t="str">
            <v>Fertőszéplak</v>
          </cell>
        </row>
        <row r="817">
          <cell r="BT817" t="e">
            <v>#N/A</v>
          </cell>
        </row>
        <row r="818">
          <cell r="BT818" t="e">
            <v>#N/A</v>
          </cell>
        </row>
        <row r="819">
          <cell r="BT819" t="str">
            <v>Fityeház</v>
          </cell>
        </row>
        <row r="820">
          <cell r="BT820" t="str">
            <v>Foktő</v>
          </cell>
        </row>
        <row r="821">
          <cell r="BT821" t="str">
            <v>Folyás</v>
          </cell>
        </row>
        <row r="822">
          <cell r="BT822" t="e">
            <v>#N/A</v>
          </cell>
        </row>
        <row r="823">
          <cell r="BT823" t="e">
            <v>#N/A</v>
          </cell>
        </row>
        <row r="824">
          <cell r="BT824" t="str">
            <v>Fonyód</v>
          </cell>
        </row>
        <row r="825">
          <cell r="BT825" t="str">
            <v>Forráskút</v>
          </cell>
        </row>
        <row r="826">
          <cell r="BT826" t="e">
            <v>#N/A</v>
          </cell>
        </row>
        <row r="827">
          <cell r="BT827" t="str">
            <v>Fót</v>
          </cell>
        </row>
        <row r="828">
          <cell r="BT828" t="str">
            <v>Földeák</v>
          </cell>
        </row>
        <row r="829">
          <cell r="BT829" t="str">
            <v>Földes</v>
          </cell>
        </row>
        <row r="830">
          <cell r="BT830" t="e">
            <v>#N/A</v>
          </cell>
        </row>
        <row r="831">
          <cell r="BT831" t="str">
            <v>Fulókércs</v>
          </cell>
        </row>
        <row r="832">
          <cell r="BT832" t="str">
            <v>Furta</v>
          </cell>
        </row>
        <row r="833">
          <cell r="BT833" t="str">
            <v>Füle</v>
          </cell>
        </row>
        <row r="834">
          <cell r="BT834" t="str">
            <v>Fülesd</v>
          </cell>
        </row>
        <row r="835">
          <cell r="BT835" t="str">
            <v>Fülöp</v>
          </cell>
        </row>
        <row r="836">
          <cell r="BT836" t="str">
            <v>Fülöpháza</v>
          </cell>
        </row>
        <row r="837">
          <cell r="BT837" t="str">
            <v>Fülöpjakab</v>
          </cell>
        </row>
        <row r="838">
          <cell r="BT838" t="str">
            <v>Fülöpszállás</v>
          </cell>
        </row>
        <row r="839">
          <cell r="BT839" t="str">
            <v>Fülpösdaróc</v>
          </cell>
        </row>
        <row r="840">
          <cell r="BT840" t="str">
            <v>Fürged</v>
          </cell>
        </row>
        <row r="841">
          <cell r="BT841" t="str">
            <v>Füzér</v>
          </cell>
        </row>
        <row r="842">
          <cell r="BT842" t="str">
            <v>Füzérkajata</v>
          </cell>
        </row>
        <row r="843">
          <cell r="BT843" t="str">
            <v>Füzérkomlós</v>
          </cell>
        </row>
        <row r="844">
          <cell r="BT844" t="str">
            <v>Füzérradvány</v>
          </cell>
        </row>
        <row r="845">
          <cell r="BT845" t="str">
            <v>Füzesabony</v>
          </cell>
        </row>
        <row r="846">
          <cell r="BT846" t="str">
            <v>Füzesgyarmat</v>
          </cell>
        </row>
        <row r="847">
          <cell r="BT847" t="str">
            <v>Fűzvölgy</v>
          </cell>
        </row>
        <row r="848">
          <cell r="BT848" t="str">
            <v>Gáborján</v>
          </cell>
        </row>
        <row r="849">
          <cell r="BT849" t="str">
            <v>Gáborjánháza</v>
          </cell>
        </row>
        <row r="850">
          <cell r="BT850" t="str">
            <v>Gacsály</v>
          </cell>
        </row>
        <row r="851">
          <cell r="BT851" t="str">
            <v>Gadács</v>
          </cell>
        </row>
        <row r="852">
          <cell r="BT852" t="str">
            <v>Gadány</v>
          </cell>
        </row>
        <row r="853">
          <cell r="BT853" t="str">
            <v>Gadna</v>
          </cell>
        </row>
        <row r="854">
          <cell r="BT854" t="str">
            <v>Gádoros</v>
          </cell>
        </row>
        <row r="855">
          <cell r="BT855" t="str">
            <v>Gagyapáti</v>
          </cell>
        </row>
        <row r="856">
          <cell r="BT856" t="str">
            <v>Gagybátor</v>
          </cell>
        </row>
        <row r="857">
          <cell r="BT857" t="str">
            <v>Gagyvendégi</v>
          </cell>
        </row>
        <row r="858">
          <cell r="BT858" t="str">
            <v>Galambok</v>
          </cell>
        </row>
        <row r="859">
          <cell r="BT859" t="e">
            <v>#N/A</v>
          </cell>
        </row>
        <row r="860">
          <cell r="BT860" t="str">
            <v>Galgagyörk</v>
          </cell>
        </row>
        <row r="861">
          <cell r="BT861" t="str">
            <v>Galgahévíz</v>
          </cell>
        </row>
        <row r="862">
          <cell r="BT862" t="str">
            <v>Galgamácsa</v>
          </cell>
        </row>
        <row r="863">
          <cell r="BT863" t="str">
            <v>Gálosfa</v>
          </cell>
        </row>
        <row r="864">
          <cell r="BT864" t="str">
            <v>Galvács</v>
          </cell>
        </row>
        <row r="865">
          <cell r="BT865" t="str">
            <v>Gamás</v>
          </cell>
        </row>
        <row r="866">
          <cell r="BT866" t="str">
            <v>Ganna</v>
          </cell>
        </row>
        <row r="867">
          <cell r="BT867" t="str">
            <v>Gánt</v>
          </cell>
        </row>
        <row r="868">
          <cell r="BT868" t="e">
            <v>#N/A</v>
          </cell>
        </row>
        <row r="869">
          <cell r="BT869" t="e">
            <v>#N/A</v>
          </cell>
        </row>
        <row r="870">
          <cell r="BT870" t="str">
            <v>Garabonc</v>
          </cell>
        </row>
        <row r="871">
          <cell r="BT871" t="e">
            <v>#N/A</v>
          </cell>
        </row>
        <row r="872">
          <cell r="BT872" t="str">
            <v>Garbolc</v>
          </cell>
        </row>
        <row r="873">
          <cell r="BT873" t="str">
            <v>Gárdony</v>
          </cell>
        </row>
        <row r="874">
          <cell r="BT874" t="e">
            <v>#N/A</v>
          </cell>
        </row>
        <row r="875">
          <cell r="BT875" t="str">
            <v>Gasztony</v>
          </cell>
        </row>
        <row r="876">
          <cell r="BT876" t="e">
            <v>#N/A</v>
          </cell>
        </row>
        <row r="877">
          <cell r="BT877" t="str">
            <v>Gávavencsellő</v>
          </cell>
        </row>
        <row r="878">
          <cell r="BT878" t="str">
            <v>Géberjén</v>
          </cell>
        </row>
        <row r="879">
          <cell r="BT879" t="str">
            <v>Gecse</v>
          </cell>
        </row>
        <row r="880">
          <cell r="BT880" t="e">
            <v>#N/A</v>
          </cell>
        </row>
        <row r="881">
          <cell r="BT881" t="str">
            <v>Gégény</v>
          </cell>
        </row>
        <row r="882">
          <cell r="BT882" t="e">
            <v>#N/A</v>
          </cell>
        </row>
        <row r="883">
          <cell r="BT883" t="str">
            <v>Gelénes</v>
          </cell>
        </row>
        <row r="884">
          <cell r="BT884" t="str">
            <v>Gellénháza</v>
          </cell>
        </row>
        <row r="885">
          <cell r="BT885" t="str">
            <v>Gelse</v>
          </cell>
        </row>
        <row r="886">
          <cell r="BT886" t="str">
            <v>Gelsesziget</v>
          </cell>
        </row>
        <row r="887">
          <cell r="BT887" t="str">
            <v>Gemzse</v>
          </cell>
        </row>
        <row r="888">
          <cell r="BT888" t="str">
            <v>Gencsapáti</v>
          </cell>
        </row>
        <row r="889">
          <cell r="BT889" t="str">
            <v>Gérce</v>
          </cell>
        </row>
        <row r="890">
          <cell r="BT890" t="e">
            <v>#N/A</v>
          </cell>
        </row>
        <row r="891">
          <cell r="BT891" t="str">
            <v>Gerendás</v>
          </cell>
        </row>
        <row r="892">
          <cell r="BT892" t="e">
            <v>#N/A</v>
          </cell>
        </row>
        <row r="893">
          <cell r="BT893" t="e">
            <v>#N/A</v>
          </cell>
        </row>
        <row r="894">
          <cell r="BT894" t="e">
            <v>#N/A</v>
          </cell>
        </row>
        <row r="895">
          <cell r="BT895" t="str">
            <v>Gersekarát</v>
          </cell>
        </row>
        <row r="896">
          <cell r="BT896" t="str">
            <v>Geszt</v>
          </cell>
        </row>
        <row r="897">
          <cell r="BT897" t="e">
            <v>#N/A</v>
          </cell>
        </row>
        <row r="898">
          <cell r="BT898" t="str">
            <v>Geszteréd</v>
          </cell>
        </row>
        <row r="899">
          <cell r="BT899" t="str">
            <v>Gétye</v>
          </cell>
        </row>
        <row r="900">
          <cell r="BT900" t="e">
            <v>#N/A</v>
          </cell>
        </row>
        <row r="901">
          <cell r="BT901" t="str">
            <v>Gic</v>
          </cell>
        </row>
        <row r="902">
          <cell r="BT902" t="str">
            <v>Gige</v>
          </cell>
        </row>
        <row r="903">
          <cell r="BT903" t="e">
            <v>#N/A</v>
          </cell>
        </row>
        <row r="904">
          <cell r="BT904" t="e">
            <v>#N/A</v>
          </cell>
        </row>
        <row r="905">
          <cell r="BT905" t="str">
            <v>Gógánfa</v>
          </cell>
        </row>
        <row r="906">
          <cell r="BT906" t="e">
            <v>#N/A</v>
          </cell>
        </row>
        <row r="907">
          <cell r="BT907" t="str">
            <v>Gomba</v>
          </cell>
        </row>
        <row r="908">
          <cell r="BT908" t="str">
            <v>Gombosszeg</v>
          </cell>
        </row>
        <row r="909">
          <cell r="BT909" t="str">
            <v>Gór</v>
          </cell>
        </row>
        <row r="910">
          <cell r="BT910" t="str">
            <v>Gordisa</v>
          </cell>
        </row>
        <row r="911">
          <cell r="BT911" t="str">
            <v>Gosztola</v>
          </cell>
        </row>
        <row r="912">
          <cell r="BT912" t="e">
            <v>#N/A</v>
          </cell>
        </row>
        <row r="913">
          <cell r="BT913" t="e">
            <v>#N/A</v>
          </cell>
        </row>
        <row r="914">
          <cell r="BT914" t="str">
            <v>Gödre</v>
          </cell>
        </row>
        <row r="915">
          <cell r="BT915" t="str">
            <v>Gölle</v>
          </cell>
        </row>
        <row r="916">
          <cell r="BT916" t="e">
            <v>#N/A</v>
          </cell>
        </row>
        <row r="917">
          <cell r="BT917" t="e">
            <v>#N/A</v>
          </cell>
        </row>
        <row r="918">
          <cell r="BT918" t="e">
            <v>#N/A</v>
          </cell>
        </row>
        <row r="919">
          <cell r="BT919" t="str">
            <v>Gönyű</v>
          </cell>
        </row>
        <row r="920">
          <cell r="BT920" t="str">
            <v>Görbeháza</v>
          </cell>
        </row>
        <row r="921">
          <cell r="BT921" t="str">
            <v>Görcsöny</v>
          </cell>
        </row>
        <row r="922">
          <cell r="BT922" t="str">
            <v>Görcsönydoboka</v>
          </cell>
        </row>
        <row r="923">
          <cell r="BT923" t="str">
            <v>Görgeteg</v>
          </cell>
        </row>
        <row r="924">
          <cell r="BT924" t="str">
            <v>Gősfa</v>
          </cell>
        </row>
        <row r="925">
          <cell r="BT925" t="e">
            <v>#N/A</v>
          </cell>
        </row>
        <row r="926">
          <cell r="BT926" t="str">
            <v>Gulács</v>
          </cell>
        </row>
        <row r="927">
          <cell r="BT927" t="str">
            <v>Gutorfölde</v>
          </cell>
        </row>
        <row r="928">
          <cell r="BT928" t="str">
            <v>Gyál</v>
          </cell>
        </row>
        <row r="929">
          <cell r="BT929" t="str">
            <v>Gyalóka</v>
          </cell>
        </row>
        <row r="930">
          <cell r="BT930" t="str">
            <v>Gyanógeregye</v>
          </cell>
        </row>
        <row r="931">
          <cell r="BT931" t="str">
            <v>Gyarmat</v>
          </cell>
        </row>
        <row r="932">
          <cell r="BT932" t="str">
            <v>Gyékényes</v>
          </cell>
        </row>
        <row r="933">
          <cell r="BT933" t="str">
            <v>Gyenesdiás</v>
          </cell>
        </row>
        <row r="934">
          <cell r="BT934" t="str">
            <v>Gyepükaján</v>
          </cell>
        </row>
        <row r="935">
          <cell r="BT935" t="str">
            <v>Gyermely</v>
          </cell>
        </row>
        <row r="936">
          <cell r="BT936" t="str">
            <v>Gyód</v>
          </cell>
        </row>
        <row r="937">
          <cell r="BT937" t="str">
            <v>Gyomaendrőd</v>
          </cell>
        </row>
        <row r="938">
          <cell r="BT938" t="str">
            <v>Gyóró</v>
          </cell>
        </row>
        <row r="939">
          <cell r="BT939" t="str">
            <v>Gyömöre</v>
          </cell>
        </row>
        <row r="940">
          <cell r="BT940" t="e">
            <v>#N/A</v>
          </cell>
        </row>
        <row r="941">
          <cell r="BT941" t="str">
            <v>Gyöngyfa</v>
          </cell>
        </row>
        <row r="942">
          <cell r="BT942" t="str">
            <v>Gyöngyös</v>
          </cell>
        </row>
        <row r="943">
          <cell r="BT943" t="str">
            <v>Gyöngyösfalu</v>
          </cell>
        </row>
        <row r="944">
          <cell r="BT944" t="str">
            <v>Gyöngyöshalász</v>
          </cell>
        </row>
        <row r="945">
          <cell r="BT945" t="str">
            <v>Gyöngyösmellék</v>
          </cell>
        </row>
        <row r="946">
          <cell r="BT946" t="str">
            <v>Gyöngyösoroszi</v>
          </cell>
        </row>
        <row r="947">
          <cell r="BT947" t="str">
            <v>Gyöngyöspata</v>
          </cell>
        </row>
        <row r="948">
          <cell r="BT948" t="str">
            <v>Gyöngyössolymos</v>
          </cell>
        </row>
        <row r="949">
          <cell r="BT949" t="str">
            <v>Gyöngyöstarján</v>
          </cell>
        </row>
        <row r="950">
          <cell r="BT950" t="e">
            <v>#N/A</v>
          </cell>
        </row>
        <row r="951">
          <cell r="BT951" t="e">
            <v>#N/A</v>
          </cell>
        </row>
        <row r="952">
          <cell r="BT952" t="str">
            <v>Győrasszonyfa</v>
          </cell>
        </row>
        <row r="953">
          <cell r="BT953" t="e">
            <v>#N/A</v>
          </cell>
        </row>
        <row r="954">
          <cell r="BT954" t="e">
            <v>#N/A</v>
          </cell>
        </row>
        <row r="955">
          <cell r="BT955" t="e">
            <v>#N/A</v>
          </cell>
        </row>
        <row r="956">
          <cell r="BT956" t="str">
            <v>Győrladamér</v>
          </cell>
        </row>
        <row r="957">
          <cell r="BT957" t="str">
            <v>Győröcske</v>
          </cell>
        </row>
        <row r="958">
          <cell r="BT958" t="str">
            <v>Győrság</v>
          </cell>
        </row>
        <row r="959">
          <cell r="BT959" t="str">
            <v>Győrsövényház</v>
          </cell>
        </row>
        <row r="960">
          <cell r="BT960" t="str">
            <v>Győrszemere</v>
          </cell>
        </row>
        <row r="961">
          <cell r="BT961" t="str">
            <v>Győrtelek</v>
          </cell>
        </row>
        <row r="962">
          <cell r="BT962" t="str">
            <v>Győrújbarát</v>
          </cell>
        </row>
        <row r="963">
          <cell r="BT963" t="str">
            <v>Győrújfalu</v>
          </cell>
        </row>
        <row r="964">
          <cell r="BT964" t="str">
            <v>Győrvár</v>
          </cell>
        </row>
        <row r="965">
          <cell r="BT965" t="str">
            <v>Győrzámoly</v>
          </cell>
        </row>
        <row r="966">
          <cell r="BT966" t="str">
            <v>Gyugy</v>
          </cell>
        </row>
        <row r="967">
          <cell r="BT967" t="str">
            <v>Gyula</v>
          </cell>
        </row>
        <row r="968">
          <cell r="BT968" t="e">
            <v>#N/A</v>
          </cell>
        </row>
        <row r="969">
          <cell r="BT969" t="e">
            <v>#N/A</v>
          </cell>
        </row>
        <row r="970">
          <cell r="BT970" t="str">
            <v>Gyulakeszi</v>
          </cell>
        </row>
        <row r="971">
          <cell r="BT971" t="str">
            <v>Gyúró</v>
          </cell>
        </row>
        <row r="972">
          <cell r="BT972" t="e">
            <v>#N/A</v>
          </cell>
        </row>
        <row r="973">
          <cell r="BT973" t="e">
            <v>#N/A</v>
          </cell>
        </row>
        <row r="974">
          <cell r="BT974" t="str">
            <v>Gyűrűs</v>
          </cell>
        </row>
        <row r="975">
          <cell r="BT975" t="str">
            <v>Hács</v>
          </cell>
        </row>
        <row r="976">
          <cell r="BT976" t="str">
            <v>Hagyárosbörönd</v>
          </cell>
        </row>
        <row r="977">
          <cell r="BT977" t="str">
            <v>Hahót</v>
          </cell>
        </row>
        <row r="978">
          <cell r="BT978" t="str">
            <v>Hajdúbagos</v>
          </cell>
        </row>
        <row r="979">
          <cell r="BT979" t="e">
            <v>#N/A</v>
          </cell>
        </row>
        <row r="980">
          <cell r="BT980" t="str">
            <v>Hajdúdorog</v>
          </cell>
        </row>
        <row r="981">
          <cell r="BT981" t="str">
            <v>Zalaszentmárton</v>
          </cell>
        </row>
        <row r="982">
          <cell r="BT982" t="str">
            <v>Hajdúnánás</v>
          </cell>
        </row>
        <row r="983">
          <cell r="BT983" t="str">
            <v>Hajdúsámson</v>
          </cell>
        </row>
        <row r="984">
          <cell r="BT984" t="e">
            <v>#N/A</v>
          </cell>
        </row>
        <row r="985">
          <cell r="BT985" t="str">
            <v>Hajdúszovát</v>
          </cell>
        </row>
        <row r="986">
          <cell r="BT986" t="str">
            <v>Hajmás</v>
          </cell>
        </row>
        <row r="987">
          <cell r="BT987" t="str">
            <v>Hajmáskér</v>
          </cell>
        </row>
        <row r="988">
          <cell r="BT988" t="e">
            <v>#N/A</v>
          </cell>
        </row>
        <row r="989">
          <cell r="BT989" t="str">
            <v>Halastó</v>
          </cell>
        </row>
        <row r="990">
          <cell r="BT990" t="str">
            <v>Halászi</v>
          </cell>
        </row>
        <row r="991">
          <cell r="BT991" t="e">
            <v>#N/A</v>
          </cell>
        </row>
        <row r="992">
          <cell r="BT992" t="e">
            <v>#N/A</v>
          </cell>
        </row>
        <row r="993">
          <cell r="BT993" t="e">
            <v>#N/A</v>
          </cell>
        </row>
        <row r="994">
          <cell r="BT994" t="str">
            <v>Halmajugra</v>
          </cell>
        </row>
        <row r="995">
          <cell r="BT995" t="str">
            <v>Halogy</v>
          </cell>
        </row>
        <row r="996">
          <cell r="BT996" t="e">
            <v>#N/A</v>
          </cell>
        </row>
        <row r="997">
          <cell r="BT997" t="e">
            <v>#N/A</v>
          </cell>
        </row>
        <row r="998">
          <cell r="BT998" t="str">
            <v>Hantos</v>
          </cell>
        </row>
        <row r="999">
          <cell r="BT999" t="str">
            <v>Harasztifalu</v>
          </cell>
        </row>
        <row r="1000">
          <cell r="BT1000" t="e">
            <v>#N/A</v>
          </cell>
        </row>
        <row r="1001">
          <cell r="BT1001" t="str">
            <v>Harka</v>
          </cell>
        </row>
        <row r="1002">
          <cell r="BT1002" t="e">
            <v>#N/A</v>
          </cell>
        </row>
        <row r="1003">
          <cell r="BT1003" t="str">
            <v>Harkány</v>
          </cell>
        </row>
        <row r="1004">
          <cell r="BT1004" t="str">
            <v>Háromfa</v>
          </cell>
        </row>
        <row r="1005">
          <cell r="BT1005" t="e">
            <v>#N/A</v>
          </cell>
        </row>
        <row r="1006">
          <cell r="BT1006" t="e">
            <v>#N/A</v>
          </cell>
        </row>
        <row r="1007">
          <cell r="BT1007" t="e">
            <v>#N/A</v>
          </cell>
        </row>
        <row r="1008">
          <cell r="BT1008" t="e">
            <v>#N/A</v>
          </cell>
        </row>
        <row r="1009">
          <cell r="BT1009" t="str">
            <v>Hásságy</v>
          </cell>
        </row>
        <row r="1010">
          <cell r="BT1010" t="e">
            <v>#N/A</v>
          </cell>
        </row>
        <row r="1011">
          <cell r="BT1011" t="str">
            <v>Hédervár</v>
          </cell>
        </row>
        <row r="1012">
          <cell r="BT1012" t="str">
            <v>Hedrehely</v>
          </cell>
        </row>
        <row r="1013">
          <cell r="BT1013" t="e">
            <v>#N/A</v>
          </cell>
        </row>
        <row r="1014">
          <cell r="BT1014" t="str">
            <v>Hegyeshalom</v>
          </cell>
        </row>
        <row r="1015">
          <cell r="BT1015" t="str">
            <v>Hegyfalu</v>
          </cell>
        </row>
        <row r="1016">
          <cell r="BT1016" t="str">
            <v>Hegyháthodász</v>
          </cell>
        </row>
        <row r="1017">
          <cell r="BT1017" t="str">
            <v>Hegyhátmaróc</v>
          </cell>
        </row>
        <row r="1018">
          <cell r="BT1018" t="str">
            <v>Hegyhátsál</v>
          </cell>
        </row>
        <row r="1019">
          <cell r="BT1019" t="str">
            <v>Hegyhátszentjakab</v>
          </cell>
        </row>
        <row r="1020">
          <cell r="BT1020" t="e">
            <v>#N/A</v>
          </cell>
        </row>
        <row r="1021">
          <cell r="BT1021" t="e">
            <v>#N/A</v>
          </cell>
        </row>
        <row r="1022">
          <cell r="BT1022" t="str">
            <v>Hegykő</v>
          </cell>
        </row>
        <row r="1023">
          <cell r="BT1023" t="e">
            <v>#N/A</v>
          </cell>
        </row>
        <row r="1024">
          <cell r="BT1024" t="e">
            <v>#N/A</v>
          </cell>
        </row>
        <row r="1025">
          <cell r="BT1025" t="str">
            <v>Hegyszentmárton</v>
          </cell>
        </row>
        <row r="1026">
          <cell r="BT1026" t="e">
            <v>#N/A</v>
          </cell>
        </row>
        <row r="1027">
          <cell r="BT1027" t="e">
            <v>#N/A</v>
          </cell>
        </row>
        <row r="1028">
          <cell r="BT1028" t="str">
            <v>Hejőbába</v>
          </cell>
        </row>
        <row r="1029">
          <cell r="BT1029" t="str">
            <v>Hejőkeresztúr</v>
          </cell>
        </row>
        <row r="1030">
          <cell r="BT1030" t="str">
            <v>Hejőkürt</v>
          </cell>
        </row>
        <row r="1031">
          <cell r="BT1031" t="str">
            <v>Hejőpapi</v>
          </cell>
        </row>
        <row r="1032">
          <cell r="BT1032" t="str">
            <v>Hejőszalonta</v>
          </cell>
        </row>
        <row r="1033">
          <cell r="BT1033" t="str">
            <v>Balmazújvárosi</v>
          </cell>
        </row>
        <row r="1034">
          <cell r="BT1034" t="e">
            <v>#N/A</v>
          </cell>
        </row>
        <row r="1035">
          <cell r="BT1035" t="str">
            <v>Hencida</v>
          </cell>
        </row>
        <row r="1036">
          <cell r="BT1036" t="str">
            <v>Hencse</v>
          </cell>
        </row>
        <row r="1037">
          <cell r="BT1037" t="e">
            <v>#N/A</v>
          </cell>
        </row>
        <row r="1038">
          <cell r="BT1038" t="e">
            <v>#N/A</v>
          </cell>
        </row>
        <row r="1039">
          <cell r="BT1039" t="e">
            <v>#N/A</v>
          </cell>
        </row>
        <row r="1040">
          <cell r="BT1040" t="e">
            <v>#N/A</v>
          </cell>
        </row>
        <row r="1041">
          <cell r="BT1041" t="e">
            <v>#N/A</v>
          </cell>
        </row>
        <row r="1042">
          <cell r="BT1042" t="e">
            <v>#N/A</v>
          </cell>
        </row>
        <row r="1043">
          <cell r="BT1043" t="e">
            <v>#N/A</v>
          </cell>
        </row>
        <row r="1044">
          <cell r="BT1044" t="e">
            <v>#N/A</v>
          </cell>
        </row>
        <row r="1045">
          <cell r="BT1045" t="e">
            <v>#N/A</v>
          </cell>
        </row>
        <row r="1046">
          <cell r="BT1046" t="str">
            <v>Hernád</v>
          </cell>
        </row>
        <row r="1047">
          <cell r="BT1047" t="e">
            <v>#N/A</v>
          </cell>
        </row>
        <row r="1048">
          <cell r="BT1048" t="e">
            <v>#N/A</v>
          </cell>
        </row>
        <row r="1049">
          <cell r="BT1049" t="e">
            <v>#N/A</v>
          </cell>
        </row>
        <row r="1050">
          <cell r="BT1050" t="e">
            <v>#N/A</v>
          </cell>
        </row>
        <row r="1051">
          <cell r="BT1051" t="e">
            <v>#N/A</v>
          </cell>
        </row>
        <row r="1052">
          <cell r="BT1052" t="str">
            <v>Hernádpetri</v>
          </cell>
        </row>
        <row r="1053">
          <cell r="BT1053" t="str">
            <v>Hernádszentandrás</v>
          </cell>
        </row>
        <row r="1054">
          <cell r="BT1054" t="str">
            <v>Hernádszurdok</v>
          </cell>
        </row>
        <row r="1055">
          <cell r="BT1055" t="str">
            <v>Hernádvécse</v>
          </cell>
        </row>
        <row r="1056">
          <cell r="BT1056" t="str">
            <v>Hernyék</v>
          </cell>
        </row>
        <row r="1057">
          <cell r="BT1057" t="str">
            <v>Hét</v>
          </cell>
        </row>
        <row r="1058">
          <cell r="BT1058" t="str">
            <v>Hetefejércse</v>
          </cell>
        </row>
        <row r="1059">
          <cell r="BT1059" t="e">
            <v>#N/A</v>
          </cell>
        </row>
        <row r="1060">
          <cell r="BT1060" t="str">
            <v>Hajdúhadházi Többcélú Kistérségi Társulás</v>
          </cell>
        </row>
        <row r="1061">
          <cell r="BT1061" t="str">
            <v>Hetyefő</v>
          </cell>
        </row>
        <row r="1062">
          <cell r="BT1062" t="str">
            <v>Heves</v>
          </cell>
        </row>
        <row r="1063">
          <cell r="BT1063" t="str">
            <v>Hevesaranyos</v>
          </cell>
        </row>
        <row r="1064">
          <cell r="BT1064" t="str">
            <v>Hevesvezekény</v>
          </cell>
        </row>
        <row r="1065">
          <cell r="BT1065" t="str">
            <v>Hévíz</v>
          </cell>
        </row>
        <row r="1066">
          <cell r="BT1066" t="str">
            <v>Hévízgyörk</v>
          </cell>
        </row>
        <row r="1067">
          <cell r="BT1067" t="str">
            <v>Hidas</v>
          </cell>
        </row>
        <row r="1068">
          <cell r="BT1068" t="str">
            <v>Hidasnémeti</v>
          </cell>
        </row>
        <row r="1069">
          <cell r="BT1069" t="str">
            <v>Hidegkút</v>
          </cell>
        </row>
        <row r="1070">
          <cell r="BT1070" t="str">
            <v>Hidegség</v>
          </cell>
        </row>
        <row r="1071">
          <cell r="BT1071" t="str">
            <v>Hidvégardó</v>
          </cell>
        </row>
        <row r="1072">
          <cell r="BT1072" t="e">
            <v>#N/A</v>
          </cell>
        </row>
        <row r="1073">
          <cell r="BT1073" t="str">
            <v>Himod</v>
          </cell>
        </row>
        <row r="1074">
          <cell r="BT1074" t="e">
            <v>#N/A</v>
          </cell>
        </row>
        <row r="1075">
          <cell r="BT1075" t="e">
            <v>#N/A</v>
          </cell>
        </row>
        <row r="1076">
          <cell r="BT1076" t="str">
            <v>Hodász</v>
          </cell>
        </row>
        <row r="1077">
          <cell r="BT1077" t="e">
            <v>#N/A</v>
          </cell>
        </row>
        <row r="1078">
          <cell r="BT1078" t="e">
            <v>#N/A</v>
          </cell>
        </row>
        <row r="1079">
          <cell r="BT1079" t="str">
            <v>Hollóháza</v>
          </cell>
        </row>
        <row r="1080">
          <cell r="BT1080" t="e">
            <v>#N/A</v>
          </cell>
        </row>
        <row r="1081">
          <cell r="BT1081" t="e">
            <v>#N/A</v>
          </cell>
        </row>
        <row r="1082">
          <cell r="BT1082" t="str">
            <v>Homokkomárom</v>
          </cell>
        </row>
        <row r="1083">
          <cell r="BT1083" t="str">
            <v>Homokmégy</v>
          </cell>
        </row>
        <row r="1084">
          <cell r="BT1084" t="e">
            <v>#N/A</v>
          </cell>
        </row>
        <row r="1085">
          <cell r="BT1085" t="e">
            <v>#N/A</v>
          </cell>
        </row>
        <row r="1086">
          <cell r="BT1086" t="str">
            <v>Homrogd</v>
          </cell>
        </row>
        <row r="1087">
          <cell r="BT1087" t="str">
            <v>Hont</v>
          </cell>
        </row>
        <row r="1088">
          <cell r="BT1088" t="str">
            <v>Horpács</v>
          </cell>
        </row>
        <row r="1089">
          <cell r="BT1089" t="str">
            <v>Hort</v>
          </cell>
        </row>
        <row r="1090">
          <cell r="BT1090" t="str">
            <v>Hortobágy</v>
          </cell>
        </row>
        <row r="1091">
          <cell r="BT1091" t="str">
            <v>Horváthertelend</v>
          </cell>
        </row>
        <row r="1092">
          <cell r="BT1092" t="str">
            <v>Horvátlövő</v>
          </cell>
        </row>
        <row r="1093">
          <cell r="BT1093" t="str">
            <v>Horvátzsidány</v>
          </cell>
        </row>
        <row r="1094">
          <cell r="BT1094" t="str">
            <v>Hosszúhetény</v>
          </cell>
        </row>
        <row r="1095">
          <cell r="BT1095" t="str">
            <v>Hosszúpályi</v>
          </cell>
        </row>
        <row r="1096">
          <cell r="BT1096" t="str">
            <v>Hosszúpereszteg</v>
          </cell>
        </row>
        <row r="1097">
          <cell r="BT1097" t="e">
            <v>#N/A</v>
          </cell>
        </row>
        <row r="1098">
          <cell r="BT1098" t="str">
            <v>Hosszúvölgy</v>
          </cell>
        </row>
        <row r="1099">
          <cell r="BT1099" t="e">
            <v>#N/A</v>
          </cell>
        </row>
        <row r="1100">
          <cell r="BT1100" t="str">
            <v>Hottó</v>
          </cell>
        </row>
        <row r="1101">
          <cell r="BT1101" t="e">
            <v>#N/A</v>
          </cell>
        </row>
        <row r="1102">
          <cell r="BT1102" t="str">
            <v>Hövej</v>
          </cell>
        </row>
        <row r="1103">
          <cell r="BT1103" t="str">
            <v>Hugyag</v>
          </cell>
        </row>
        <row r="1104">
          <cell r="BT1104" t="str">
            <v>Hunya</v>
          </cell>
        </row>
        <row r="1105">
          <cell r="BT1105" t="e">
            <v>#N/A</v>
          </cell>
        </row>
        <row r="1106">
          <cell r="BT1106" t="str">
            <v>Husztót</v>
          </cell>
        </row>
        <row r="1107">
          <cell r="BT1107" t="str">
            <v>Ibafa</v>
          </cell>
        </row>
        <row r="1108">
          <cell r="BT1108" t="str">
            <v>Iborfia</v>
          </cell>
        </row>
        <row r="1109">
          <cell r="BT1109" t="str">
            <v>Ibrány</v>
          </cell>
        </row>
        <row r="1110">
          <cell r="BT1110" t="str">
            <v>Igal</v>
          </cell>
        </row>
        <row r="1111">
          <cell r="BT1111" t="str">
            <v>Igar</v>
          </cell>
        </row>
        <row r="1112">
          <cell r="BT1112" t="str">
            <v>Igrici</v>
          </cell>
        </row>
        <row r="1113">
          <cell r="BT1113" t="e">
            <v>#N/A</v>
          </cell>
        </row>
        <row r="1114">
          <cell r="BT1114" t="str">
            <v>Iharosberény</v>
          </cell>
        </row>
        <row r="1115">
          <cell r="BT1115" t="str">
            <v>Ikervár</v>
          </cell>
        </row>
        <row r="1116">
          <cell r="BT1116" t="str">
            <v>Iklad</v>
          </cell>
        </row>
        <row r="1117">
          <cell r="BT1117" t="str">
            <v>Iklanberény</v>
          </cell>
        </row>
        <row r="1118">
          <cell r="BT1118" t="str">
            <v>Iklódbördőce</v>
          </cell>
        </row>
        <row r="1119">
          <cell r="BT1119" t="str">
            <v>Ikrény</v>
          </cell>
        </row>
        <row r="1120">
          <cell r="BT1120" t="str">
            <v>Iliny</v>
          </cell>
        </row>
        <row r="1121">
          <cell r="BT1121" t="str">
            <v>Ilk</v>
          </cell>
        </row>
        <row r="1122">
          <cell r="BT1122" t="str">
            <v>Illocska</v>
          </cell>
        </row>
        <row r="1123">
          <cell r="BT1123" t="str">
            <v>Imola</v>
          </cell>
        </row>
        <row r="1124">
          <cell r="BT1124" t="str">
            <v>Imrehegy</v>
          </cell>
        </row>
        <row r="1125">
          <cell r="BT1125" t="str">
            <v>Ináncs</v>
          </cell>
        </row>
        <row r="1126">
          <cell r="BT1126" t="str">
            <v>Inárcs</v>
          </cell>
        </row>
        <row r="1127">
          <cell r="BT1127" t="str">
            <v>Inke</v>
          </cell>
        </row>
        <row r="1128">
          <cell r="BT1128" t="str">
            <v>Ipacsfa</v>
          </cell>
        </row>
        <row r="1129">
          <cell r="BT1129" t="str">
            <v>Ipolydamásd</v>
          </cell>
        </row>
        <row r="1130">
          <cell r="BT1130" t="str">
            <v>Ipolyszög</v>
          </cell>
        </row>
        <row r="1131">
          <cell r="BT1131" t="str">
            <v>Ipolytarnóc</v>
          </cell>
        </row>
        <row r="1132">
          <cell r="BT1132" t="e">
            <v>#N/A</v>
          </cell>
        </row>
        <row r="1133">
          <cell r="BT1133" t="str">
            <v>Ipolyvece</v>
          </cell>
        </row>
        <row r="1134">
          <cell r="BT1134" t="e">
            <v>#N/A</v>
          </cell>
        </row>
        <row r="1135">
          <cell r="BT1135" t="str">
            <v>Irota</v>
          </cell>
        </row>
        <row r="1136">
          <cell r="BT1136" t="str">
            <v>Isaszeg</v>
          </cell>
        </row>
        <row r="1137">
          <cell r="BT1137" t="e">
            <v>#N/A</v>
          </cell>
        </row>
        <row r="1138">
          <cell r="BT1138" t="str">
            <v>Istenmezeje</v>
          </cell>
        </row>
        <row r="1139">
          <cell r="BT1139" t="str">
            <v>Istvándi</v>
          </cell>
        </row>
        <row r="1140">
          <cell r="BT1140" t="str">
            <v>Iszkaszentgyörgy</v>
          </cell>
        </row>
        <row r="1141">
          <cell r="BT1141" t="e">
            <v>#N/A</v>
          </cell>
        </row>
        <row r="1142">
          <cell r="BT1142" t="str">
            <v>Isztimér</v>
          </cell>
        </row>
        <row r="1143">
          <cell r="BT1143" t="str">
            <v>Ivád</v>
          </cell>
        </row>
        <row r="1144">
          <cell r="BT1144" t="str">
            <v>Iván</v>
          </cell>
        </row>
        <row r="1145">
          <cell r="BT1145" t="str">
            <v>Baráth Béla</v>
          </cell>
        </row>
        <row r="1146">
          <cell r="BT1146" t="e">
            <v>#N/A</v>
          </cell>
        </row>
        <row r="1147">
          <cell r="BT1147" t="str">
            <v>Iváncsa</v>
          </cell>
        </row>
        <row r="1148">
          <cell r="BT1148" t="str">
            <v>Ivándárda</v>
          </cell>
        </row>
        <row r="1149">
          <cell r="BT1149" t="str">
            <v>Izmény</v>
          </cell>
        </row>
        <row r="1150">
          <cell r="BT1150" t="str">
            <v>Izsák</v>
          </cell>
        </row>
        <row r="1151">
          <cell r="BT1151" t="e">
            <v>#N/A</v>
          </cell>
        </row>
        <row r="1152">
          <cell r="BT1152" t="str">
            <v>Jágónak</v>
          </cell>
        </row>
        <row r="1153">
          <cell r="BT1153" t="e">
            <v>#N/A</v>
          </cell>
        </row>
        <row r="1154">
          <cell r="BT1154" t="str">
            <v>Jakabszállás</v>
          </cell>
        </row>
        <row r="1155">
          <cell r="BT1155" t="e">
            <v>#N/A</v>
          </cell>
        </row>
        <row r="1156">
          <cell r="BT1156" t="e">
            <v>#N/A</v>
          </cell>
        </row>
        <row r="1157">
          <cell r="BT1157" t="str">
            <v>Jákó</v>
          </cell>
        </row>
        <row r="1158">
          <cell r="BT1158" t="e">
            <v>#N/A</v>
          </cell>
        </row>
        <row r="1159">
          <cell r="BT1159" t="e">
            <v>#N/A</v>
          </cell>
        </row>
        <row r="1160">
          <cell r="BT1160" t="e">
            <v>#N/A</v>
          </cell>
        </row>
        <row r="1161">
          <cell r="BT1161" t="str">
            <v>Jánosháza</v>
          </cell>
        </row>
        <row r="1162">
          <cell r="BT1162" t="e">
            <v>#N/A</v>
          </cell>
        </row>
        <row r="1163">
          <cell r="BT1163" t="e">
            <v>#N/A</v>
          </cell>
        </row>
        <row r="1164">
          <cell r="BT1164" t="e">
            <v>#N/A</v>
          </cell>
        </row>
        <row r="1165">
          <cell r="BT1165" t="e">
            <v>#N/A</v>
          </cell>
        </row>
        <row r="1166">
          <cell r="BT1166" t="e">
            <v>#N/A</v>
          </cell>
        </row>
        <row r="1167">
          <cell r="BT1167" t="str">
            <v>Jászágó</v>
          </cell>
        </row>
        <row r="1168">
          <cell r="BT1168" t="e">
            <v>#N/A</v>
          </cell>
        </row>
        <row r="1169">
          <cell r="BT1169" t="str">
            <v>Jászapáti</v>
          </cell>
        </row>
        <row r="1170">
          <cell r="BT1170" t="str">
            <v>Jászárokszállás</v>
          </cell>
        </row>
        <row r="1171">
          <cell r="BT1171" t="str">
            <v>Jászberény</v>
          </cell>
        </row>
        <row r="1172">
          <cell r="BT1172" t="str">
            <v>Jászboldogháza</v>
          </cell>
        </row>
        <row r="1173">
          <cell r="BT1173" t="str">
            <v>Jászdózsa</v>
          </cell>
        </row>
        <row r="1174">
          <cell r="BT1174" t="str">
            <v>Jászfelsőszentgyörgy</v>
          </cell>
        </row>
        <row r="1175">
          <cell r="BT1175" t="str">
            <v>Jászfényszaru</v>
          </cell>
        </row>
        <row r="1176">
          <cell r="BT1176" t="str">
            <v>Jászivány</v>
          </cell>
        </row>
        <row r="1177">
          <cell r="BT1177" t="str">
            <v>Jászjákóhalma</v>
          </cell>
        </row>
        <row r="1178">
          <cell r="BT1178" t="str">
            <v>k_x0000_a_x0000_r_x0000_a_x0000_j_x0000_e_x0000_n_x0000_Q_x0001__x0014__x0000__x0000_Dióskál, Béke tér 1._x0007__x0000__x0000_Egervár_x000C__x0000__x0001_G_x0000_y_x0000_Q_x0001_r_x0000_i_x0000_ _x0000_J_x0000_ó_x0000_z_x0000_s_x0000_e_x0000_f_x0000__x0008__x0000__x0000_Vár u. 2_x000E__x0000__x0000_Bátonyterenyei#_x0000__x0000_Pásztó Kistérség Többcélú Társulása_x0006__x0000__x0000_454052_x0011__x0000__x0000_Kölcsey F. u. 35._x0007__x0000__x0000_Pásztói_x0013__x0000__x0000_Szentgyörgyi József_x000D__x0000__x0000_Stoffán Antal
_x0000__x0000_Postaköz 1_x000B__x0000__x0000_Herceghalom	_x0000__x0001_F_x0000_Q_x0001_ _x0000_</v>
          </cell>
        </row>
        <row r="1179">
          <cell r="BT1179" t="str">
            <v>Jászkisér</v>
          </cell>
        </row>
        <row r="1180">
          <cell r="BT1180" t="str">
            <v>Jászladány</v>
          </cell>
        </row>
        <row r="1181">
          <cell r="BT1181" t="str">
            <v>Jászszentandrás</v>
          </cell>
        </row>
        <row r="1182">
          <cell r="BT1182" t="str">
            <v>Jászszentlászló</v>
          </cell>
        </row>
        <row r="1183">
          <cell r="BT1183" t="str">
            <v>Jásztelek</v>
          </cell>
        </row>
        <row r="1184">
          <cell r="BT1184" t="e">
            <v>#N/A</v>
          </cell>
        </row>
        <row r="1185">
          <cell r="BT1185" t="str">
            <v>Jenő</v>
          </cell>
        </row>
        <row r="1186">
          <cell r="BT1186" t="e">
            <v>#N/A</v>
          </cell>
        </row>
        <row r="1187">
          <cell r="BT1187" t="str">
            <v>Jobbágyi</v>
          </cell>
        </row>
        <row r="1188">
          <cell r="BT1188" t="str">
            <v>Jósvafő</v>
          </cell>
        </row>
        <row r="1189">
          <cell r="BT1189" t="str">
            <v>Juta</v>
          </cell>
        </row>
        <row r="1190">
          <cell r="BT1190" t="str">
            <v>Kaba</v>
          </cell>
        </row>
        <row r="1191">
          <cell r="BT1191" t="str">
            <v>Kacorlak</v>
          </cell>
        </row>
        <row r="1192">
          <cell r="BT1192" t="str">
            <v>Kács</v>
          </cell>
        </row>
        <row r="1193">
          <cell r="BT1193" t="str">
            <v>Kacsóta</v>
          </cell>
        </row>
        <row r="1194">
          <cell r="BT1194" t="str">
            <v>Kadarkút</v>
          </cell>
        </row>
        <row r="1195">
          <cell r="BT1195" t="e">
            <v>#N/A</v>
          </cell>
        </row>
        <row r="1196">
          <cell r="BT1196" t="str">
            <v>Kajászó</v>
          </cell>
        </row>
        <row r="1197">
          <cell r="BT1197" t="str">
            <v>Kajdacs</v>
          </cell>
        </row>
        <row r="1198">
          <cell r="BT1198" t="str">
            <v>Kakasd</v>
          </cell>
        </row>
        <row r="1199">
          <cell r="BT1199" t="str">
            <v>Kákics</v>
          </cell>
        </row>
        <row r="1200">
          <cell r="BT1200" t="str">
            <v>Kadarkút</v>
          </cell>
        </row>
        <row r="1201">
          <cell r="BT1201" t="str">
            <v>Kál</v>
          </cell>
        </row>
        <row r="1202">
          <cell r="BT1202" t="str">
            <v>Kalaznó</v>
          </cell>
        </row>
        <row r="1203">
          <cell r="BT1203" t="e">
            <v>#N/A</v>
          </cell>
        </row>
        <row r="1204">
          <cell r="BT1204" t="str">
            <v>Kálló</v>
          </cell>
        </row>
        <row r="1205">
          <cell r="BT1205" t="e">
            <v>#N/A</v>
          </cell>
        </row>
        <row r="1206">
          <cell r="BT1206" t="e">
            <v>#N/A</v>
          </cell>
        </row>
        <row r="1207">
          <cell r="BT1207" t="str">
            <v>Kálmáncsa</v>
          </cell>
        </row>
        <row r="1208">
          <cell r="BT1208" t="str">
            <v>Kálmánháza</v>
          </cell>
        </row>
        <row r="1209">
          <cell r="BT1209" t="e">
            <v>#N/A</v>
          </cell>
        </row>
        <row r="1210">
          <cell r="BT1210" t="str">
            <v>Kalocsa</v>
          </cell>
        </row>
        <row r="1211">
          <cell r="BT1211" t="str">
            <v>Káloz</v>
          </cell>
        </row>
        <row r="1212">
          <cell r="BT1212" t="e">
            <v>#N/A</v>
          </cell>
        </row>
        <row r="1213">
          <cell r="BT1213" t="e">
            <v>#N/A</v>
          </cell>
        </row>
        <row r="1214">
          <cell r="BT1214" t="str">
            <v>Kamut</v>
          </cell>
        </row>
        <row r="1215">
          <cell r="BT1215" t="str">
            <v>Kánó</v>
          </cell>
        </row>
        <row r="1216">
          <cell r="BT1216" t="str">
            <v>Kántorjánosi</v>
          </cell>
        </row>
        <row r="1217">
          <cell r="BT1217" t="str">
            <v>Kány</v>
          </cell>
        </row>
        <row r="1218">
          <cell r="BT1218" t="str">
            <v>Kánya</v>
          </cell>
        </row>
        <row r="1219">
          <cell r="BT1219" t="e">
            <v>#N/A</v>
          </cell>
        </row>
        <row r="1220">
          <cell r="BT1220" t="e">
            <v>#N/A</v>
          </cell>
        </row>
        <row r="1221">
          <cell r="BT1221" t="str">
            <v>Kápolna</v>
          </cell>
        </row>
        <row r="1222">
          <cell r="BT1222" t="str">
            <v>Kápolnásnyék</v>
          </cell>
        </row>
        <row r="1223">
          <cell r="BT1223" t="e">
            <v>#N/A</v>
          </cell>
        </row>
        <row r="1224">
          <cell r="BT1224" t="str">
            <v>Kaposfő</v>
          </cell>
        </row>
        <row r="1225">
          <cell r="BT1225" t="str">
            <v>Kaposgyarmat</v>
          </cell>
        </row>
        <row r="1226">
          <cell r="BT1226" t="str">
            <v>Kaposhomok</v>
          </cell>
        </row>
        <row r="1227">
          <cell r="BT1227" t="str">
            <v>Kaposkeresztúr</v>
          </cell>
        </row>
        <row r="1228">
          <cell r="BT1228" t="e">
            <v>#N/A</v>
          </cell>
        </row>
        <row r="1229">
          <cell r="BT1229" t="str">
            <v>Kapospula</v>
          </cell>
        </row>
        <row r="1230">
          <cell r="BT1230" t="str">
            <v>Kaposszekcső</v>
          </cell>
        </row>
        <row r="1231">
          <cell r="BT1231" t="e">
            <v>#N/A</v>
          </cell>
        </row>
        <row r="1232">
          <cell r="BT1232" t="e">
            <v>#N/A</v>
          </cell>
        </row>
        <row r="1233">
          <cell r="BT1233" t="str">
            <v>Kaposvár</v>
          </cell>
        </row>
        <row r="1234">
          <cell r="BT1234" t="e">
            <v>#N/A</v>
          </cell>
        </row>
        <row r="1235">
          <cell r="BT1235" t="e">
            <v>#N/A</v>
          </cell>
        </row>
        <row r="1236">
          <cell r="BT1236" t="e">
            <v>#N/A</v>
          </cell>
        </row>
        <row r="1237">
          <cell r="BT1237" t="str">
            <v>Kára</v>
          </cell>
        </row>
        <row r="1238">
          <cell r="BT1238" t="str">
            <v>Karácsond</v>
          </cell>
        </row>
        <row r="1239">
          <cell r="BT1239" t="str">
            <v>Karád</v>
          </cell>
        </row>
        <row r="1240">
          <cell r="BT1240" t="str">
            <v>Karakó</v>
          </cell>
        </row>
        <row r="1241">
          <cell r="BT1241" t="e">
            <v>#N/A</v>
          </cell>
        </row>
        <row r="1242">
          <cell r="BT1242" t="str">
            <v>Karancsalja</v>
          </cell>
        </row>
        <row r="1243">
          <cell r="BT1243" t="str">
            <v>Karancsberény</v>
          </cell>
        </row>
        <row r="1244">
          <cell r="BT1244" t="str">
            <v>Karancskeszi</v>
          </cell>
        </row>
        <row r="1245">
          <cell r="BT1245" t="str">
            <v>Karancslapujtő</v>
          </cell>
        </row>
        <row r="1246">
          <cell r="BT1246" t="str">
            <v>Karancsság</v>
          </cell>
        </row>
        <row r="1247">
          <cell r="BT1247" t="str">
            <v>Kárász</v>
          </cell>
        </row>
        <row r="1248">
          <cell r="BT1248" t="e">
            <v>#N/A</v>
          </cell>
        </row>
        <row r="1249">
          <cell r="BT1249" t="str">
            <v>Karcsa</v>
          </cell>
        </row>
        <row r="1250">
          <cell r="BT1250" t="str">
            <v>Kardos</v>
          </cell>
        </row>
        <row r="1251">
          <cell r="BT1251" t="str">
            <v>Kardoskút</v>
          </cell>
        </row>
        <row r="1252">
          <cell r="BT1252" t="e">
            <v>#N/A</v>
          </cell>
        </row>
        <row r="1253">
          <cell r="BT1253" t="e">
            <v>#N/A</v>
          </cell>
        </row>
        <row r="1254">
          <cell r="BT1254" t="str">
            <v>Karos</v>
          </cell>
        </row>
        <row r="1255">
          <cell r="BT1255" t="str">
            <v>E_1.78</v>
          </cell>
        </row>
        <row r="1256">
          <cell r="BT1256" t="str">
            <v>Kásád</v>
          </cell>
        </row>
        <row r="1257">
          <cell r="BT1257" t="str">
            <v>Kaskantyú</v>
          </cell>
        </row>
        <row r="1258">
          <cell r="BT1258" t="str">
            <v>Kastélyosdombó</v>
          </cell>
        </row>
        <row r="1259">
          <cell r="BT1259" t="str">
            <v>Kaszaper</v>
          </cell>
        </row>
        <row r="1260">
          <cell r="BT1260" t="str">
            <v>Kaszó</v>
          </cell>
        </row>
        <row r="1261">
          <cell r="BT1261" t="str">
            <v>Katádfa</v>
          </cell>
        </row>
        <row r="1262">
          <cell r="BT1262" t="e">
            <v>#N/A</v>
          </cell>
        </row>
        <row r="1263">
          <cell r="BT1263" t="str">
            <v>Kátoly</v>
          </cell>
        </row>
        <row r="1264">
          <cell r="BT1264" t="str">
            <v>Katymár</v>
          </cell>
        </row>
        <row r="1265">
          <cell r="BT1265" t="e">
            <v>#N/A</v>
          </cell>
        </row>
        <row r="1266">
          <cell r="BT1266" t="e">
            <v>#N/A</v>
          </cell>
        </row>
        <row r="1267">
          <cell r="BT1267" t="str">
            <v>Kazár</v>
          </cell>
        </row>
        <row r="1268">
          <cell r="BT1268" t="e">
            <v>#N/A</v>
          </cell>
        </row>
        <row r="1269">
          <cell r="BT1269" t="str">
            <v>Kázsmárk</v>
          </cell>
        </row>
        <row r="1270">
          <cell r="BT1270" t="str">
            <v>Kazsok</v>
          </cell>
        </row>
        <row r="1271">
          <cell r="BT1271" t="str">
            <v>Kecel</v>
          </cell>
        </row>
        <row r="1272">
          <cell r="BT1272" t="e">
            <v>#N/A</v>
          </cell>
        </row>
        <row r="1273">
          <cell r="BT1273" t="str">
            <v>Kecskemét</v>
          </cell>
        </row>
        <row r="1274">
          <cell r="BT1274" t="e">
            <v>#N/A</v>
          </cell>
        </row>
        <row r="1275">
          <cell r="BT1275" t="e">
            <v>#N/A</v>
          </cell>
        </row>
        <row r="1276">
          <cell r="BT1276" t="e">
            <v>#N/A</v>
          </cell>
        </row>
        <row r="1277">
          <cell r="BT1277" t="str">
            <v>Kéked</v>
          </cell>
        </row>
        <row r="1278">
          <cell r="BT1278" t="str">
            <v>Kékesd</v>
          </cell>
        </row>
        <row r="1279">
          <cell r="BT1279" t="str">
            <v>Kékkút</v>
          </cell>
        </row>
        <row r="1280">
          <cell r="BT1280" t="str">
            <v>Kelebia</v>
          </cell>
        </row>
        <row r="1281">
          <cell r="BT1281" t="e">
            <v>#N/A</v>
          </cell>
        </row>
        <row r="1282">
          <cell r="BT1282" t="str">
            <v>Kelemér</v>
          </cell>
        </row>
        <row r="1283">
          <cell r="BT1283" t="str">
            <v>Kéleshalom</v>
          </cell>
        </row>
        <row r="1284">
          <cell r="BT1284" t="str">
            <v>Kelevíz</v>
          </cell>
        </row>
        <row r="1285">
          <cell r="BT1285" t="e">
            <v>#N/A</v>
          </cell>
        </row>
        <row r="1286">
          <cell r="BT1286" t="e">
            <v>#N/A</v>
          </cell>
        </row>
        <row r="1287">
          <cell r="BT1287" t="e">
            <v>#N/A</v>
          </cell>
        </row>
        <row r="1288">
          <cell r="BT1288" t="str">
            <v>Kemeneshőgyész</v>
          </cell>
        </row>
        <row r="1289">
          <cell r="BT1289" t="e">
            <v>#N/A</v>
          </cell>
        </row>
        <row r="1290">
          <cell r="BT1290" t="e">
            <v>#N/A</v>
          </cell>
        </row>
        <row r="1291">
          <cell r="BT1291" t="str">
            <v>Kemenesmihályfa</v>
          </cell>
        </row>
        <row r="1292">
          <cell r="BT1292" t="str">
            <v>Kemenespálfa</v>
          </cell>
        </row>
        <row r="1293">
          <cell r="BT1293" t="str">
            <v>Kemenessömjén</v>
          </cell>
        </row>
        <row r="1294">
          <cell r="BT1294" t="str">
            <v>Kemenesszentmárton</v>
          </cell>
        </row>
        <row r="1295">
          <cell r="BT1295" t="str">
            <v>Kemenesszentpéter</v>
          </cell>
        </row>
        <row r="1296">
          <cell r="BT1296" t="str">
            <v>Keménfa</v>
          </cell>
        </row>
        <row r="1297">
          <cell r="BT1297" t="str">
            <v>Kémes</v>
          </cell>
        </row>
        <row r="1298">
          <cell r="BT1298" t="str">
            <v>Kemestaródfa</v>
          </cell>
        </row>
        <row r="1299">
          <cell r="BT1299" t="str">
            <v>Kemse</v>
          </cell>
        </row>
        <row r="1300">
          <cell r="BT1300" t="str">
            <v>Kenderes</v>
          </cell>
        </row>
        <row r="1301">
          <cell r="BT1301" t="str">
            <v>Kenéz</v>
          </cell>
        </row>
        <row r="1302">
          <cell r="BT1302" t="str">
            <v>Kenézlő</v>
          </cell>
        </row>
        <row r="1303">
          <cell r="BT1303" t="str">
            <v>Kengyel</v>
          </cell>
        </row>
        <row r="1304">
          <cell r="BT1304" t="str">
            <v>Kenyeri</v>
          </cell>
        </row>
        <row r="1305">
          <cell r="BT1305" t="str">
            <v>Kercaszomor</v>
          </cell>
        </row>
        <row r="1306">
          <cell r="BT1306" t="str">
            <v>Kercseliget</v>
          </cell>
        </row>
        <row r="1307">
          <cell r="BT1307" t="str">
            <v>Kerecsend</v>
          </cell>
        </row>
        <row r="1308">
          <cell r="BT1308" t="str">
            <v>Kerecseny</v>
          </cell>
        </row>
        <row r="1309">
          <cell r="BT1309" t="str">
            <v>Kerekegyháza</v>
          </cell>
        </row>
        <row r="1310">
          <cell r="BT1310" t="e">
            <v>#N/A</v>
          </cell>
        </row>
        <row r="1311">
          <cell r="BT1311" t="str">
            <v>Kereki</v>
          </cell>
        </row>
        <row r="1312">
          <cell r="BT1312" t="e">
            <v>#N/A</v>
          </cell>
        </row>
        <row r="1313">
          <cell r="BT1313" t="str">
            <v>Kerepes</v>
          </cell>
        </row>
        <row r="1314">
          <cell r="BT1314" t="str">
            <v>Keresztéte</v>
          </cell>
        </row>
        <row r="1315">
          <cell r="BT1315" t="str">
            <v>Kerkabarabás</v>
          </cell>
        </row>
        <row r="1316">
          <cell r="BT1316" t="str">
            <v>Kerkafalva</v>
          </cell>
        </row>
        <row r="1317">
          <cell r="BT1317" t="str">
            <v>Kerkakutas</v>
          </cell>
        </row>
        <row r="1318">
          <cell r="BT1318" t="str">
            <v>Kerkáskápolna</v>
          </cell>
        </row>
        <row r="1319">
          <cell r="BT1319" t="str">
            <v>Kerkaszentkirály</v>
          </cell>
        </row>
        <row r="1320">
          <cell r="BT1320" t="str">
            <v>Kerkateskánd</v>
          </cell>
        </row>
        <row r="1321">
          <cell r="BT1321" t="e">
            <v>#N/A</v>
          </cell>
        </row>
        <row r="1322">
          <cell r="BT1322" t="str">
            <v>Kerta</v>
          </cell>
        </row>
        <row r="1323">
          <cell r="BT1323" t="str">
            <v>Kertészsziget</v>
          </cell>
        </row>
        <row r="1324">
          <cell r="BT1324" t="str">
            <v>Keszeg</v>
          </cell>
        </row>
        <row r="1325">
          <cell r="BT1325" t="str">
            <v>Kesznyéten</v>
          </cell>
        </row>
        <row r="1326">
          <cell r="BT1326" t="str">
            <v>Keszőhidegkút</v>
          </cell>
        </row>
        <row r="1327">
          <cell r="BT1327" t="str">
            <v>Keszthely</v>
          </cell>
        </row>
        <row r="1328">
          <cell r="BT1328" t="e">
            <v>#N/A</v>
          </cell>
        </row>
        <row r="1329">
          <cell r="BT1329" t="str">
            <v>Keszü</v>
          </cell>
        </row>
        <row r="1330">
          <cell r="BT1330" t="str">
            <v>Kétbodony</v>
          </cell>
        </row>
        <row r="1331">
          <cell r="BT1331" t="e">
            <v>#N/A</v>
          </cell>
        </row>
        <row r="1332">
          <cell r="BT1332" t="str">
            <v>Kéthely</v>
          </cell>
        </row>
        <row r="1333">
          <cell r="BT1333" t="str">
            <v>Kétpó</v>
          </cell>
        </row>
        <row r="1334">
          <cell r="BT1334" t="e">
            <v>#N/A</v>
          </cell>
        </row>
        <row r="1335">
          <cell r="BT1335" t="str">
            <v>Kétújfalu</v>
          </cell>
        </row>
        <row r="1336">
          <cell r="BT1336" t="str">
            <v>Kétvölgy</v>
          </cell>
        </row>
        <row r="1337">
          <cell r="BT1337" t="str">
            <v>Kéty</v>
          </cell>
        </row>
        <row r="1338">
          <cell r="BT1338" t="e">
            <v>#N/A</v>
          </cell>
        </row>
        <row r="1339">
          <cell r="BT1339" t="str">
            <v>Kilimán</v>
          </cell>
        </row>
        <row r="1340">
          <cell r="BT1340" t="e">
            <v>#N/A</v>
          </cell>
        </row>
        <row r="1341">
          <cell r="BT1341" t="str">
            <v>Kincsesbánya</v>
          </cell>
        </row>
        <row r="1342">
          <cell r="BT1342" t="str">
            <v>Királd</v>
          </cell>
        </row>
        <row r="1343">
          <cell r="BT1343" t="e">
            <v>#N/A</v>
          </cell>
        </row>
        <row r="1344">
          <cell r="BT1344" t="e">
            <v>#N/A</v>
          </cell>
        </row>
        <row r="1345">
          <cell r="BT1345" t="str">
            <v>Királyszentistván</v>
          </cell>
        </row>
        <row r="1346">
          <cell r="BT1346" t="str">
            <v>Kisapáti</v>
          </cell>
        </row>
        <row r="1347">
          <cell r="BT1347" t="str">
            <v>Kisapostag</v>
          </cell>
        </row>
        <row r="1348">
          <cell r="BT1348" t="e">
            <v>#N/A</v>
          </cell>
        </row>
        <row r="1349">
          <cell r="BT1349" t="str">
            <v>Kisasszond</v>
          </cell>
        </row>
        <row r="1350">
          <cell r="BT1350" t="str">
            <v>Kisasszonyfa</v>
          </cell>
        </row>
        <row r="1351">
          <cell r="BT1351" t="e">
            <v>#N/A</v>
          </cell>
        </row>
        <row r="1352">
          <cell r="BT1352" t="str">
            <v>Kisbágyon</v>
          </cell>
        </row>
        <row r="1353">
          <cell r="BT1353" t="e">
            <v>#N/A</v>
          </cell>
        </row>
        <row r="1354">
          <cell r="BT1354" t="str">
            <v>Kisbajom</v>
          </cell>
        </row>
        <row r="1355">
          <cell r="BT1355" t="str">
            <v>Kisbárapáti</v>
          </cell>
        </row>
        <row r="1356">
          <cell r="BT1356" t="str">
            <v>Kisbárkány</v>
          </cell>
        </row>
        <row r="1357">
          <cell r="BT1357" t="e">
            <v>#N/A</v>
          </cell>
        </row>
        <row r="1358">
          <cell r="BT1358" t="str">
            <v>Kisberény</v>
          </cell>
        </row>
        <row r="1359">
          <cell r="BT1359" t="str">
            <v>Kisberzseny</v>
          </cell>
        </row>
        <row r="1360">
          <cell r="BT1360" t="str">
            <v>Kisbeszterce</v>
          </cell>
        </row>
        <row r="1361">
          <cell r="BT1361" t="e">
            <v>#N/A</v>
          </cell>
        </row>
        <row r="1362">
          <cell r="BT1362" t="str">
            <v>Kisbucsa</v>
          </cell>
        </row>
        <row r="1363">
          <cell r="BT1363" t="str">
            <v>Kisbudmér</v>
          </cell>
        </row>
        <row r="1364">
          <cell r="BT1364" t="e">
            <v>#N/A</v>
          </cell>
        </row>
        <row r="1365">
          <cell r="BT1365" t="str">
            <v>Kiscsehi</v>
          </cell>
        </row>
        <row r="1366">
          <cell r="BT1366" t="str">
            <v>Kiscsősz</v>
          </cell>
        </row>
        <row r="1367">
          <cell r="BT1367" t="str">
            <v>Kisdér</v>
          </cell>
        </row>
        <row r="1368">
          <cell r="BT1368" t="e">
            <v>#N/A</v>
          </cell>
        </row>
        <row r="1369">
          <cell r="BT1369" t="e">
            <v>#N/A</v>
          </cell>
        </row>
        <row r="1370">
          <cell r="BT1370" t="str">
            <v>Kisdorog</v>
          </cell>
        </row>
        <row r="1371">
          <cell r="BT1371" t="str">
            <v>Kisecset</v>
          </cell>
        </row>
        <row r="1372">
          <cell r="BT1372" t="e">
            <v>#N/A</v>
          </cell>
        </row>
        <row r="1373">
          <cell r="BT1373" t="str">
            <v>Kisfüzes</v>
          </cell>
        </row>
        <row r="1374">
          <cell r="BT1374" t="e">
            <v>#N/A</v>
          </cell>
        </row>
        <row r="1375">
          <cell r="BT1375" t="str">
            <v>Kisgyalán</v>
          </cell>
        </row>
        <row r="1376">
          <cell r="BT1376" t="e">
            <v>#N/A</v>
          </cell>
        </row>
        <row r="1377">
          <cell r="BT1377" t="e">
            <v>#N/A</v>
          </cell>
        </row>
        <row r="1378">
          <cell r="BT1378" t="e">
            <v>#N/A</v>
          </cell>
        </row>
        <row r="1379">
          <cell r="BT1379" t="str">
            <v>zsgó_x0013__x0000__x0000_Ölbei Mihály Zoltán_x000C__x0000__x0000_Ölbei Mihály_x0010__x0000__x0000_Batthyány u. 15._x0005__x0000__x0000_T_8.1_x0005__x0000__x0000_K_8.1
_x0000__x0000_Nagybudmér_x000B__x0000__x0000_Tetz Ferenc_x000D__x0000__x0001_P_x0000_e_x0000_t_x0000_Q_x0001_f_x0000_i_x0000_ _x0000_ú_x0000_t_x0000_ _x0000_1_x0000_7_x0000_._x0000__x0005__x0000__x0000_T_8.2_x0005__x0000__x0000_K_8.2_x0010__x0000__x0000_Csizmadia Attila_x0004__x0000__x0000_Igal_x000E__x0000__x0000_Köteles László_x0010__x0000__x0000_Bajcsy-Zs. u. 6._x0005__x0000__x0000_Kondó_x000E__x0000__x0000_Lovas Bertalan_x0016__x0000__x0001_S_x0000_o_x0000_l_x0000_t_x0000_é_x0000_s_x0000_z_x0000_ _x0000_K</v>
          </cell>
        </row>
        <row r="1380">
          <cell r="BT1380" t="str">
            <v>Kisherend</v>
          </cell>
        </row>
        <row r="1381">
          <cell r="BT1381" t="e">
            <v>#N/A</v>
          </cell>
        </row>
        <row r="1382">
          <cell r="BT1382" t="e">
            <v>#N/A</v>
          </cell>
        </row>
        <row r="1383">
          <cell r="BT1383" t="e">
            <v>#N/A</v>
          </cell>
        </row>
        <row r="1384">
          <cell r="BT1384" t="str">
            <v>Kisjakabfalva</v>
          </cell>
        </row>
        <row r="1385">
          <cell r="BT1385" t="str">
            <v>Kiskassa</v>
          </cell>
        </row>
        <row r="1386">
          <cell r="BT1386" t="e">
            <v>#N/A</v>
          </cell>
        </row>
        <row r="1387">
          <cell r="BT1387" t="str">
            <v>Kiskorpád</v>
          </cell>
        </row>
        <row r="1388">
          <cell r="BT1388" t="str">
            <v>Kisköre</v>
          </cell>
        </row>
        <row r="1389">
          <cell r="BT1389" t="e">
            <v>#N/A</v>
          </cell>
        </row>
        <row r="1390">
          <cell r="BT1390" t="e">
            <v>#N/A</v>
          </cell>
        </row>
        <row r="1391">
          <cell r="BT1391" t="e">
            <v>#N/A</v>
          </cell>
        </row>
        <row r="1392">
          <cell r="BT1392" t="str">
            <v>Kiskunlacháza</v>
          </cell>
        </row>
        <row r="1393">
          <cell r="BT1393" t="e">
            <v>#N/A</v>
          </cell>
        </row>
        <row r="1394">
          <cell r="BT1394" t="e">
            <v>#N/A</v>
          </cell>
        </row>
        <row r="1395">
          <cell r="BT1395" t="str">
            <v>Kisláng</v>
          </cell>
        </row>
        <row r="1396">
          <cell r="BT1396" t="str">
            <v>Kisléta</v>
          </cell>
        </row>
        <row r="1397">
          <cell r="BT1397" t="str">
            <v>Kislippó</v>
          </cell>
        </row>
        <row r="1398">
          <cell r="BT1398" t="str">
            <v>Kislőd</v>
          </cell>
        </row>
        <row r="1399">
          <cell r="BT1399" t="e">
            <v>#N/A</v>
          </cell>
        </row>
        <row r="1400">
          <cell r="BT1400" t="str">
            <v>Kismarja</v>
          </cell>
        </row>
        <row r="1401">
          <cell r="BT1401" t="str">
            <v>Kismaros</v>
          </cell>
        </row>
        <row r="1402">
          <cell r="BT1402" t="str">
            <v>Kisnamény</v>
          </cell>
        </row>
        <row r="1403">
          <cell r="BT1403" t="str">
            <v>Kisnána</v>
          </cell>
        </row>
        <row r="1404">
          <cell r="BT1404" t="str">
            <v>Kisnémedi</v>
          </cell>
        </row>
        <row r="1405">
          <cell r="BT1405" t="str">
            <v>Kisnyárád</v>
          </cell>
        </row>
        <row r="1406">
          <cell r="BT1406" t="str">
            <v>Kisoroszi</v>
          </cell>
        </row>
        <row r="1407">
          <cell r="BT1407" t="str">
            <v>Kispalád</v>
          </cell>
        </row>
        <row r="1408">
          <cell r="BT1408" t="e">
            <v>#N/A</v>
          </cell>
        </row>
        <row r="1409">
          <cell r="BT1409" t="str">
            <v>Kispirit</v>
          </cell>
        </row>
        <row r="1410">
          <cell r="BT1410" t="str">
            <v>Kisrákos</v>
          </cell>
        </row>
        <row r="1411">
          <cell r="BT1411" t="e">
            <v>#N/A</v>
          </cell>
        </row>
        <row r="1412">
          <cell r="BT1412" t="e">
            <v>#N/A</v>
          </cell>
        </row>
        <row r="1413">
          <cell r="BT1413" t="e">
            <v>#N/A</v>
          </cell>
        </row>
        <row r="1414">
          <cell r="BT1414" t="str">
            <v>Kissomlyó</v>
          </cell>
        </row>
        <row r="1415">
          <cell r="BT1415" t="str">
            <v>Kisszállás</v>
          </cell>
        </row>
        <row r="1416">
          <cell r="BT1416" t="e">
            <v>#N/A</v>
          </cell>
        </row>
        <row r="1417">
          <cell r="BT1417" t="str">
            <v>Kisszekeres</v>
          </cell>
        </row>
        <row r="1418">
          <cell r="BT1418" t="str">
            <v>Kisszentmárton</v>
          </cell>
        </row>
        <row r="1419">
          <cell r="BT1419" t="e">
            <v>#N/A</v>
          </cell>
        </row>
        <row r="1420">
          <cell r="BT1420" t="str">
            <v>Kisszőlős</v>
          </cell>
        </row>
        <row r="1421">
          <cell r="BT1421" t="str">
            <v>Kistamási</v>
          </cell>
        </row>
        <row r="1422">
          <cell r="BT1422" t="str">
            <v>Kistapolca</v>
          </cell>
        </row>
        <row r="1423">
          <cell r="BT1423" t="str">
            <v>Kistarcsa</v>
          </cell>
        </row>
        <row r="1424">
          <cell r="BT1424" t="e">
            <v>#N/A</v>
          </cell>
        </row>
        <row r="1425">
          <cell r="BT1425" t="e">
            <v>#N/A</v>
          </cell>
        </row>
        <row r="1426">
          <cell r="BT1426" t="e">
            <v>#N/A</v>
          </cell>
        </row>
        <row r="1427">
          <cell r="BT1427" t="e">
            <v>#N/A</v>
          </cell>
        </row>
        <row r="1428">
          <cell r="BT1428" t="str">
            <v>Kistótfalu</v>
          </cell>
        </row>
        <row r="1429">
          <cell r="BT1429" t="str">
            <v>Kisújszállás</v>
          </cell>
        </row>
        <row r="1430">
          <cell r="BT1430" t="str">
            <v>Kisunyom</v>
          </cell>
        </row>
        <row r="1431">
          <cell r="BT1431" t="str">
            <v>Kisvárda</v>
          </cell>
        </row>
        <row r="1432">
          <cell r="BT1432" t="str">
            <v>Kisvarsány</v>
          </cell>
        </row>
        <row r="1433">
          <cell r="BT1433" t="e">
            <v>#N/A</v>
          </cell>
        </row>
        <row r="1434">
          <cell r="BT1434" t="str">
            <v>Kisvaszar</v>
          </cell>
        </row>
        <row r="1435">
          <cell r="BT1435" t="e">
            <v>#N/A</v>
          </cell>
        </row>
        <row r="1436">
          <cell r="BT1436" t="e">
            <v>#N/A</v>
          </cell>
        </row>
        <row r="1437">
          <cell r="BT1437" t="str">
            <v>Kiszsidány</v>
          </cell>
        </row>
        <row r="1438">
          <cell r="BT1438" t="e">
            <v>#N/A</v>
          </cell>
        </row>
        <row r="1439">
          <cell r="BT1439" t="e">
            <v>#N/A</v>
          </cell>
        </row>
        <row r="1440">
          <cell r="BT1440" t="str">
            <v>Kocsér</v>
          </cell>
        </row>
        <row r="1441">
          <cell r="BT1441" t="e">
            <v>#N/A</v>
          </cell>
        </row>
        <row r="1442">
          <cell r="BT1442" t="e">
            <v>#N/A</v>
          </cell>
        </row>
        <row r="1443">
          <cell r="BT1443" t="str">
            <v>Kóka</v>
          </cell>
        </row>
        <row r="1444">
          <cell r="BT1444" t="str">
            <v>Kokad</v>
          </cell>
        </row>
        <row r="1445">
          <cell r="BT1445" t="str">
            <v>Kolontár</v>
          </cell>
        </row>
        <row r="1446">
          <cell r="BT1446" t="str">
            <v>Komádi</v>
          </cell>
        </row>
        <row r="1447">
          <cell r="BT1447" t="str">
            <v>Komárom</v>
          </cell>
        </row>
        <row r="1448">
          <cell r="BT1448" t="e">
            <v>#N/A</v>
          </cell>
        </row>
        <row r="1449">
          <cell r="BT1449" t="e">
            <v>#N/A</v>
          </cell>
        </row>
        <row r="1450">
          <cell r="BT1450" t="e">
            <v>#N/A</v>
          </cell>
        </row>
        <row r="1451">
          <cell r="BT1451" t="str">
            <v>Komlósd</v>
          </cell>
        </row>
        <row r="1452">
          <cell r="BT1452" t="e">
            <v>#N/A</v>
          </cell>
        </row>
        <row r="1453">
          <cell r="BT1453" t="str">
            <v>Komoró</v>
          </cell>
        </row>
        <row r="1454">
          <cell r="BT1454" t="str">
            <v>Kompolt</v>
          </cell>
        </row>
        <row r="1455">
          <cell r="BT1455" t="str">
            <v>Kondó</v>
          </cell>
        </row>
        <row r="1456">
          <cell r="BT1456" t="str">
            <v>Kondorfa</v>
          </cell>
        </row>
        <row r="1457">
          <cell r="BT1457" t="e">
            <v>#N/A</v>
          </cell>
        </row>
        <row r="1458">
          <cell r="BT1458" t="str">
            <v>Kóny</v>
          </cell>
        </row>
        <row r="1459">
          <cell r="BT1459" t="str">
            <v>Konyár</v>
          </cell>
        </row>
        <row r="1460">
          <cell r="BT1460" t="str">
            <v>Kópháza</v>
          </cell>
        </row>
        <row r="1461">
          <cell r="BT1461" t="e">
            <v>#N/A</v>
          </cell>
        </row>
        <row r="1462">
          <cell r="BT1462" t="str">
            <v>Korlát</v>
          </cell>
        </row>
        <row r="1463">
          <cell r="BT1463" t="str">
            <v>Koroncó</v>
          </cell>
        </row>
        <row r="1464">
          <cell r="BT1464" t="str">
            <v>Kórós</v>
          </cell>
        </row>
        <row r="1465">
          <cell r="BT1465" t="str">
            <v>Kosd</v>
          </cell>
        </row>
        <row r="1466">
          <cell r="BT1466" t="str">
            <v>Kóspallag</v>
          </cell>
        </row>
        <row r="1467">
          <cell r="BT1467" t="str">
            <v>Kótaj</v>
          </cell>
        </row>
        <row r="1468">
          <cell r="BT1468" t="str">
            <v>Kovácshida</v>
          </cell>
        </row>
        <row r="1469">
          <cell r="BT1469" t="str">
            <v>Kovácsszénája</v>
          </cell>
        </row>
        <row r="1470">
          <cell r="BT1470" t="str">
            <v>Kovácsvágás</v>
          </cell>
        </row>
        <row r="1471">
          <cell r="BT1471" t="e">
            <v>#N/A</v>
          </cell>
        </row>
        <row r="1472">
          <cell r="BT1472" t="str">
            <v>Kozármisleny</v>
          </cell>
        </row>
        <row r="1473">
          <cell r="BT1473" t="e">
            <v>#N/A</v>
          </cell>
        </row>
        <row r="1474">
          <cell r="BT1474" t="e">
            <v>#N/A</v>
          </cell>
        </row>
        <row r="1475">
          <cell r="BT1475" t="str">
            <v>Köcsk</v>
          </cell>
        </row>
        <row r="1476">
          <cell r="BT1476" t="e">
            <v>#N/A</v>
          </cell>
        </row>
        <row r="1477">
          <cell r="BT1477" t="e">
            <v>#N/A</v>
          </cell>
        </row>
        <row r="1478">
          <cell r="BT1478" t="str">
            <v>Kölcse</v>
          </cell>
        </row>
        <row r="1479">
          <cell r="BT1479" t="str">
            <v>Kölesd</v>
          </cell>
        </row>
        <row r="1480">
          <cell r="BT1480" t="str">
            <v>Kölked</v>
          </cell>
        </row>
        <row r="1481">
          <cell r="BT1481" t="str">
            <v>Kömlő</v>
          </cell>
        </row>
        <row r="1482">
          <cell r="BT1482" t="e">
            <v>#N/A</v>
          </cell>
        </row>
        <row r="1483">
          <cell r="BT1483" t="e">
            <v>#N/A</v>
          </cell>
        </row>
        <row r="1484">
          <cell r="BT1484" t="e">
            <v>#N/A</v>
          </cell>
        </row>
        <row r="1485">
          <cell r="BT1485" t="str">
            <v>Körmend</v>
          </cell>
        </row>
        <row r="1486">
          <cell r="BT1486" t="e">
            <v>#N/A</v>
          </cell>
        </row>
        <row r="1487">
          <cell r="BT1487" t="str">
            <v>Köröm</v>
          </cell>
        </row>
        <row r="1488">
          <cell r="BT1488" t="e">
            <v>#N/A</v>
          </cell>
        </row>
        <row r="1489">
          <cell r="BT1489" t="str">
            <v>Körösladány</v>
          </cell>
        </row>
        <row r="1490">
          <cell r="BT1490" t="str">
            <v>Körösnagyharsány</v>
          </cell>
        </row>
        <row r="1491">
          <cell r="BT1491" t="str">
            <v>Köröstarcsa</v>
          </cell>
        </row>
        <row r="1492">
          <cell r="BT1492" t="str">
            <v>Kőröstetétlen</v>
          </cell>
        </row>
        <row r="1493">
          <cell r="BT1493" t="str">
            <v>Körösújfalu</v>
          </cell>
        </row>
        <row r="1494">
          <cell r="BT1494" t="str">
            <v>Körösszakál</v>
          </cell>
        </row>
        <row r="1495">
          <cell r="BT1495" t="str">
            <v>Körösszegapáti</v>
          </cell>
        </row>
        <row r="1496">
          <cell r="BT1496" t="str">
            <v>Kőszárhegy</v>
          </cell>
        </row>
        <row r="1497">
          <cell r="BT1497" t="str">
            <v>Kőszeg</v>
          </cell>
        </row>
        <row r="1498">
          <cell r="BT1498" t="str">
            <v>Kőszegdoroszló</v>
          </cell>
        </row>
        <row r="1499">
          <cell r="BT1499" t="str">
            <v>Kőszegpaty</v>
          </cell>
        </row>
        <row r="1500">
          <cell r="BT1500" t="str">
            <v>Kőszegszerdahely</v>
          </cell>
        </row>
        <row r="1501">
          <cell r="BT1501" t="str">
            <v>Kötcse</v>
          </cell>
        </row>
        <row r="1502">
          <cell r="BT1502" t="str">
            <v>Kötegyán</v>
          </cell>
        </row>
        <row r="1503">
          <cell r="BT1503" t="str">
            <v>Kőtelek</v>
          </cell>
        </row>
        <row r="1504">
          <cell r="BT1504" t="str">
            <v>Kővágóörs</v>
          </cell>
        </row>
        <row r="1505">
          <cell r="BT1505" t="str">
            <v>Kővágószőlős</v>
          </cell>
        </row>
        <row r="1506">
          <cell r="BT1506" t="str">
            <v>Kővágótöttös</v>
          </cell>
        </row>
        <row r="1507">
          <cell r="BT1507" t="e">
            <v>#N/A</v>
          </cell>
        </row>
        <row r="1508">
          <cell r="BT1508" t="str">
            <v>Köveskál</v>
          </cell>
        </row>
        <row r="1509">
          <cell r="BT1509" t="str">
            <v>Krasznokvajda</v>
          </cell>
        </row>
        <row r="1510">
          <cell r="BT1510" t="str">
            <v>Kulcs</v>
          </cell>
        </row>
        <row r="1511">
          <cell r="BT1511" t="e">
            <v>#N/A</v>
          </cell>
        </row>
        <row r="1512">
          <cell r="BT1512" t="str">
            <v>Kunágota</v>
          </cell>
        </row>
        <row r="1513">
          <cell r="BT1513" t="e">
            <v>#N/A</v>
          </cell>
        </row>
        <row r="1514">
          <cell r="BT1514" t="e">
            <v>#N/A</v>
          </cell>
        </row>
        <row r="1515">
          <cell r="BT1515" t="str">
            <v>Kuncsorba</v>
          </cell>
        </row>
        <row r="1516">
          <cell r="BT1516" t="e">
            <v>#N/A</v>
          </cell>
        </row>
        <row r="1517">
          <cell r="BT1517" t="str">
            <v>Kunhegyes</v>
          </cell>
        </row>
        <row r="1518">
          <cell r="BT1518" t="str">
            <v>Kunmadaras</v>
          </cell>
        </row>
        <row r="1519">
          <cell r="BT1519" t="e">
            <v>#N/A</v>
          </cell>
        </row>
        <row r="1520">
          <cell r="BT1520" t="e">
            <v>#N/A</v>
          </cell>
        </row>
        <row r="1521">
          <cell r="BT1521" t="str">
            <v>Kunszentmárton</v>
          </cell>
        </row>
        <row r="1522">
          <cell r="BT1522" t="e">
            <v>#N/A</v>
          </cell>
        </row>
        <row r="1523">
          <cell r="BT1523" t="str">
            <v>Kunsziget</v>
          </cell>
        </row>
        <row r="1524">
          <cell r="BT1524" t="str">
            <v>Kup</v>
          </cell>
        </row>
        <row r="1525">
          <cell r="BT1525" t="str">
            <v>Kupa</v>
          </cell>
        </row>
        <row r="1526">
          <cell r="BT1526" t="str">
            <v>Kurd</v>
          </cell>
        </row>
        <row r="1527">
          <cell r="BT1527" t="str">
            <v>Kurityán</v>
          </cell>
        </row>
        <row r="1528">
          <cell r="BT1528" t="e">
            <v>#N/A</v>
          </cell>
        </row>
        <row r="1529">
          <cell r="BT1529" t="str">
            <v>Kutas</v>
          </cell>
        </row>
        <row r="1530">
          <cell r="BT1530" t="e">
            <v>#N/A</v>
          </cell>
        </row>
        <row r="1531">
          <cell r="BT1531" t="str">
            <v>Kübekháza</v>
          </cell>
        </row>
        <row r="1532">
          <cell r="BT1532" t="e">
            <v>#N/A</v>
          </cell>
        </row>
        <row r="1533">
          <cell r="BT1533" t="str">
            <v>Külsővat</v>
          </cell>
        </row>
        <row r="1534">
          <cell r="BT1534" t="str">
            <v>Küngös</v>
          </cell>
        </row>
        <row r="1535">
          <cell r="BT1535" t="str">
            <v>Lábatlan</v>
          </cell>
        </row>
        <row r="1536">
          <cell r="BT1536" t="str">
            <v>Lábod</v>
          </cell>
        </row>
        <row r="1537">
          <cell r="BT1537" t="str">
            <v>Lácacséke</v>
          </cell>
        </row>
        <row r="1538">
          <cell r="BT1538" t="str">
            <v>Lad</v>
          </cell>
        </row>
        <row r="1539">
          <cell r="BT1539" t="e">
            <v>#N/A</v>
          </cell>
        </row>
        <row r="1540">
          <cell r="BT1540" t="str">
            <v>Ládbesenyő</v>
          </cell>
        </row>
        <row r="1541">
          <cell r="BT1541" t="str">
            <v>Lajoskomárom</v>
          </cell>
        </row>
        <row r="1542">
          <cell r="BT1542" t="e">
            <v>#N/A</v>
          </cell>
        </row>
        <row r="1543">
          <cell r="BT1543" t="str">
            <v>Lak</v>
          </cell>
        </row>
        <row r="1544">
          <cell r="BT1544" t="str">
            <v>Lakhegy</v>
          </cell>
        </row>
        <row r="1545">
          <cell r="BT1545" t="str">
            <v>Lakitelek</v>
          </cell>
        </row>
        <row r="1546">
          <cell r="BT1546" t="str">
            <v>Lakócsa</v>
          </cell>
        </row>
        <row r="1547">
          <cell r="BT1547" t="e">
            <v>#N/A</v>
          </cell>
        </row>
        <row r="1548">
          <cell r="BT1548" t="str">
            <v>Lápafő</v>
          </cell>
        </row>
        <row r="1549">
          <cell r="BT1549" t="str">
            <v>Lapáncsa</v>
          </cell>
        </row>
        <row r="1550">
          <cell r="BT1550" t="e">
            <v>#N/A</v>
          </cell>
        </row>
        <row r="1551">
          <cell r="BT1551" t="str">
            <v>Lasztonya</v>
          </cell>
        </row>
        <row r="1552">
          <cell r="BT1552" t="str">
            <v>Látrány</v>
          </cell>
        </row>
        <row r="1553">
          <cell r="BT1553" t="e">
            <v>#N/A</v>
          </cell>
        </row>
        <row r="1554">
          <cell r="BT1554" t="str">
            <v>Leányfalu</v>
          </cell>
        </row>
        <row r="1555">
          <cell r="BT1555" t="str">
            <v>Leányvár</v>
          </cell>
        </row>
        <row r="1556">
          <cell r="BT1556" t="e">
            <v>#N/A</v>
          </cell>
        </row>
        <row r="1557">
          <cell r="BT1557" t="e">
            <v>#N/A</v>
          </cell>
        </row>
        <row r="1558">
          <cell r="BT1558" t="str">
            <v>Legyesbénye</v>
          </cell>
        </row>
        <row r="1559">
          <cell r="BT1559" t="str">
            <v>Léh</v>
          </cell>
        </row>
        <row r="1560">
          <cell r="BT1560" t="str">
            <v>Lénárddaróc</v>
          </cell>
        </row>
        <row r="1561">
          <cell r="BT1561" t="str">
            <v>Lendvadedes</v>
          </cell>
        </row>
        <row r="1562">
          <cell r="BT1562" t="e">
            <v>#N/A</v>
          </cell>
        </row>
        <row r="1563">
          <cell r="BT1563" t="str">
            <v>Lengyel</v>
          </cell>
        </row>
        <row r="1564">
          <cell r="BT1564" t="str">
            <v>Lengyeltóti</v>
          </cell>
        </row>
        <row r="1565">
          <cell r="BT1565" t="str">
            <v>Lenti</v>
          </cell>
        </row>
        <row r="1566">
          <cell r="BT1566" t="e">
            <v>#N/A</v>
          </cell>
        </row>
        <row r="1567">
          <cell r="BT1567" t="str">
            <v>Lesencefalu</v>
          </cell>
        </row>
        <row r="1568">
          <cell r="BT1568" t="e">
            <v>#N/A</v>
          </cell>
        </row>
        <row r="1569">
          <cell r="BT1569" t="e">
            <v>#N/A</v>
          </cell>
        </row>
        <row r="1570">
          <cell r="BT1570" t="str">
            <v>Létavértes</v>
          </cell>
        </row>
        <row r="1571">
          <cell r="BT1571" t="str">
            <v>Letenye</v>
          </cell>
        </row>
        <row r="1572">
          <cell r="BT1572" t="str">
            <v>Letkés</v>
          </cell>
        </row>
        <row r="1573">
          <cell r="BT1573" t="e">
            <v>#N/A</v>
          </cell>
        </row>
        <row r="1574">
          <cell r="BT1574" t="str">
            <v>Levelek</v>
          </cell>
        </row>
        <row r="1575">
          <cell r="BT1575" t="str">
            <v>Libickozma</v>
          </cell>
        </row>
        <row r="1576">
          <cell r="BT1576" t="e">
            <v>#N/A</v>
          </cell>
        </row>
        <row r="1577">
          <cell r="BT1577" t="e">
            <v>#N/A</v>
          </cell>
        </row>
        <row r="1578">
          <cell r="BT1578" t="str">
            <v>Ligetfalva</v>
          </cell>
        </row>
        <row r="1579">
          <cell r="BT1579" t="e">
            <v>#N/A</v>
          </cell>
        </row>
        <row r="1580">
          <cell r="BT1580" t="str">
            <v>Lippó</v>
          </cell>
        </row>
        <row r="1581">
          <cell r="BT1581" t="str">
            <v>Liptód</v>
          </cell>
        </row>
        <row r="1582">
          <cell r="BT1582" t="str">
            <v>Lispeszentadorján</v>
          </cell>
        </row>
        <row r="1583">
          <cell r="BT1583" t="str">
            <v>Liszó</v>
          </cell>
        </row>
        <row r="1584">
          <cell r="BT1584" t="e">
            <v>#N/A</v>
          </cell>
        </row>
        <row r="1585">
          <cell r="BT1585" t="str">
            <v>Litka</v>
          </cell>
        </row>
        <row r="1586">
          <cell r="BT1586" t="e">
            <v>#N/A</v>
          </cell>
        </row>
        <row r="1587">
          <cell r="BT1587" t="str">
            <v>Lócs</v>
          </cell>
        </row>
        <row r="1588">
          <cell r="BT1588" t="e">
            <v>#N/A</v>
          </cell>
        </row>
        <row r="1589">
          <cell r="BT1589" t="str">
            <v>Lónya</v>
          </cell>
        </row>
        <row r="1590">
          <cell r="BT1590" t="str">
            <v>Lórév</v>
          </cell>
        </row>
        <row r="1591">
          <cell r="BT1591" t="str">
            <v>Lothárd</v>
          </cell>
        </row>
        <row r="1592">
          <cell r="BT1592" t="e">
            <v>#N/A</v>
          </cell>
        </row>
        <row r="1593">
          <cell r="BT1593" t="e">
            <v>#N/A</v>
          </cell>
        </row>
        <row r="1594">
          <cell r="BT1594" t="str">
            <v>Lovászhetény</v>
          </cell>
        </row>
        <row r="1595">
          <cell r="BT1595" t="str">
            <v>Lovászi</v>
          </cell>
        </row>
        <row r="1596">
          <cell r="BT1596" t="e">
            <v>#N/A</v>
          </cell>
        </row>
        <row r="1597">
          <cell r="BT1597" t="str">
            <v>571553</v>
          </cell>
        </row>
        <row r="1598">
          <cell r="BT1598" t="e">
            <v>#N/A</v>
          </cell>
        </row>
        <row r="1599">
          <cell r="BT1599" t="e">
            <v>#N/A</v>
          </cell>
        </row>
        <row r="1600">
          <cell r="BT1600" t="str">
            <v>Lövőpetri</v>
          </cell>
        </row>
        <row r="1601">
          <cell r="BT1601" t="e">
            <v>#N/A</v>
          </cell>
        </row>
        <row r="1602">
          <cell r="BT1602" t="e">
            <v>#N/A</v>
          </cell>
        </row>
        <row r="1603">
          <cell r="BT1603" t="e">
            <v>#N/A</v>
          </cell>
        </row>
        <row r="1604">
          <cell r="BT1604" t="str">
            <v>Lukácsháza</v>
          </cell>
        </row>
        <row r="1605">
          <cell r="BT1605" t="str">
            <v>Lulla</v>
          </cell>
        </row>
        <row r="1606">
          <cell r="BT1606" t="str">
            <v>Lúzsok</v>
          </cell>
        </row>
        <row r="1607">
          <cell r="BT1607" t="str">
            <v>Mád</v>
          </cell>
        </row>
        <row r="1608">
          <cell r="BT1608" t="str">
            <v>Madaras</v>
          </cell>
        </row>
        <row r="1609">
          <cell r="BT1609" t="e">
            <v>#N/A</v>
          </cell>
        </row>
        <row r="1610">
          <cell r="BT1610" t="e">
            <v>#N/A</v>
          </cell>
        </row>
        <row r="1611">
          <cell r="BT1611" t="str">
            <v>Maglód</v>
          </cell>
        </row>
        <row r="1612">
          <cell r="BT1612" t="str">
            <v>Mágocs</v>
          </cell>
        </row>
        <row r="1613">
          <cell r="BT1613" t="str">
            <v>Magosliget</v>
          </cell>
        </row>
        <row r="1614">
          <cell r="BT1614" t="str">
            <v>Magy</v>
          </cell>
        </row>
        <row r="1615">
          <cell r="BT1615" t="str">
            <v>Magyaralmás</v>
          </cell>
        </row>
        <row r="1616">
          <cell r="BT1616" t="e">
            <v>#N/A</v>
          </cell>
        </row>
        <row r="1617">
          <cell r="BT1617" t="str">
            <v>Krachun Szilárd</v>
          </cell>
        </row>
        <row r="1618">
          <cell r="BT1618" t="str">
            <v>Magyarbóly</v>
          </cell>
        </row>
        <row r="1619">
          <cell r="BT1619" t="str">
            <v>Magyarcsanád</v>
          </cell>
        </row>
        <row r="1620">
          <cell r="BT1620" t="str">
            <v>Magyardombegyház</v>
          </cell>
        </row>
        <row r="1621">
          <cell r="BT1621" t="str">
            <v>Magyaregregy</v>
          </cell>
        </row>
        <row r="1622">
          <cell r="BT1622" t="e">
            <v>#N/A</v>
          </cell>
        </row>
        <row r="1623">
          <cell r="BT1623" t="str">
            <v>Magyarföld</v>
          </cell>
        </row>
        <row r="1624">
          <cell r="BT1624" t="e">
            <v>#N/A</v>
          </cell>
        </row>
        <row r="1625">
          <cell r="BT1625" t="e">
            <v>#N/A</v>
          </cell>
        </row>
        <row r="1626">
          <cell r="BT1626" t="str">
            <v>Magyarhertelend</v>
          </cell>
        </row>
        <row r="1627">
          <cell r="BT1627" t="str">
            <v>Magyarhomorog</v>
          </cell>
        </row>
        <row r="1628">
          <cell r="BT1628" t="e">
            <v>#N/A</v>
          </cell>
        </row>
        <row r="1629">
          <cell r="BT1629" t="e">
            <v>#N/A</v>
          </cell>
        </row>
        <row r="1630">
          <cell r="BT1630" t="str">
            <v>Magyarlak</v>
          </cell>
        </row>
        <row r="1631">
          <cell r="BT1631" t="str">
            <v>Magyarlukafa</v>
          </cell>
        </row>
        <row r="1632">
          <cell r="BT1632" t="str">
            <v>Magyarmecske</v>
          </cell>
        </row>
        <row r="1633">
          <cell r="BT1633" t="str">
            <v>Magyarnádalja</v>
          </cell>
        </row>
        <row r="1634">
          <cell r="BT1634" t="e">
            <v>#N/A</v>
          </cell>
        </row>
        <row r="1635">
          <cell r="BT1635" t="e">
            <v>#N/A</v>
          </cell>
        </row>
        <row r="1636">
          <cell r="BT1636" t="str">
            <v>Magyarsarlós</v>
          </cell>
        </row>
        <row r="1637">
          <cell r="BT1637" t="str">
            <v>Magyarszecsőd</v>
          </cell>
        </row>
        <row r="1638">
          <cell r="BT1638" t="str">
            <v>Magyarszék</v>
          </cell>
        </row>
        <row r="1639">
          <cell r="BT1639" t="str">
            <v>Magyarszentmiklós</v>
          </cell>
        </row>
        <row r="1640">
          <cell r="BT1640" t="e">
            <v>#N/A</v>
          </cell>
        </row>
        <row r="1641">
          <cell r="BT1641" t="e">
            <v>#N/A</v>
          </cell>
        </row>
        <row r="1642">
          <cell r="BT1642" t="str">
            <v>Magyartelek</v>
          </cell>
        </row>
        <row r="1643">
          <cell r="BT1643" t="str">
            <v>Majosháza</v>
          </cell>
        </row>
        <row r="1644">
          <cell r="BT1644" t="str">
            <v>Majs</v>
          </cell>
        </row>
        <row r="1645">
          <cell r="BT1645" t="str">
            <v>Makád</v>
          </cell>
        </row>
        <row r="1646">
          <cell r="BT1646" t="str">
            <v>Makkoshotyka</v>
          </cell>
        </row>
        <row r="1647">
          <cell r="BT1647" t="e">
            <v>#N/A</v>
          </cell>
        </row>
        <row r="1648">
          <cell r="BT1648" t="str">
            <v>Makó</v>
          </cell>
        </row>
        <row r="1649">
          <cell r="BT1649" t="str">
            <v>Malomsok</v>
          </cell>
        </row>
        <row r="1650">
          <cell r="BT1650" t="str">
            <v>Mályi</v>
          </cell>
        </row>
        <row r="1651">
          <cell r="BT1651" t="str">
            <v>Mályinka</v>
          </cell>
        </row>
        <row r="1652">
          <cell r="BT1652" t="str">
            <v>Mánd</v>
          </cell>
        </row>
        <row r="1653">
          <cell r="BT1653" t="e">
            <v>#N/A</v>
          </cell>
        </row>
        <row r="1654">
          <cell r="BT1654" t="str">
            <v>Mánfa</v>
          </cell>
        </row>
        <row r="1655">
          <cell r="BT1655" t="e">
            <v>#N/A</v>
          </cell>
        </row>
        <row r="1656">
          <cell r="BT1656" t="str">
            <v>Maráza</v>
          </cell>
        </row>
        <row r="1657">
          <cell r="BT1657" t="str">
            <v>Marcalgergelyi</v>
          </cell>
        </row>
        <row r="1658">
          <cell r="BT1658" t="str">
            <v>Marcali</v>
          </cell>
        </row>
        <row r="1659">
          <cell r="BT1659" t="str">
            <v>Marcaltő</v>
          </cell>
        </row>
        <row r="1660">
          <cell r="BT1660" t="str">
            <v>Salamon Gyula</v>
          </cell>
        </row>
        <row r="1661">
          <cell r="BT1661" t="str">
            <v>Máriahalom</v>
          </cell>
        </row>
        <row r="1662">
          <cell r="BT1662" t="e">
            <v>#N/A</v>
          </cell>
        </row>
        <row r="1663">
          <cell r="BT1663" t="e">
            <v>#N/A</v>
          </cell>
        </row>
        <row r="1664">
          <cell r="BT1664" t="str">
            <v>Márianosztra</v>
          </cell>
        </row>
        <row r="1665">
          <cell r="BT1665" t="e">
            <v>#N/A</v>
          </cell>
        </row>
        <row r="1666">
          <cell r="BT1666" t="str">
            <v>Markaz</v>
          </cell>
        </row>
        <row r="1667">
          <cell r="BT1667" t="e">
            <v>#N/A</v>
          </cell>
        </row>
        <row r="1668">
          <cell r="BT1668" t="str">
            <v>Márkó</v>
          </cell>
        </row>
        <row r="1669">
          <cell r="BT1669" t="str">
            <v>Markóc</v>
          </cell>
        </row>
        <row r="1670">
          <cell r="BT1670" t="e">
            <v>#N/A</v>
          </cell>
        </row>
        <row r="1671">
          <cell r="BT1671" t="str">
            <v>Maróc</v>
          </cell>
        </row>
        <row r="1672">
          <cell r="BT1672" t="str">
            <v>Marócsa</v>
          </cell>
        </row>
        <row r="1673">
          <cell r="BT1673" t="str">
            <v>汩慬_x000E_䬀獯畳桴甠‮㠵ਮ_x0000_穓浡獯穳来_x0011_伀⁨潮⁳楍汫珳
伀⁨潮๳_x0000_敂捲祮⁩⹵⸶_x0010_匀慺潭瑳瑡狡慦癬ཡ_x0000_潐歲汯拡䐠满敩ཬ_x0000_⁮牋獩瑺ᕮ_x0000_敦ⱪ删毡揳楺甠‮㠴മ_x0000_慂慬潴杮ᅫ_x0000_楋獳䰠珡決⃳楔潢ᅲ_x0000_潋獳瑵⁨⹌甠‮㤲༮_x0000_慂慬潴浮条慹੤_x0000_潲灳瑡歡_x000B_匀牡獯慰慴楫_x0006_䤀ㅟ㌮ص_x0000_彔⸱㔳_x0006_䬀ㅟ㌮ص_x0000_彅⸱㔳_x0005_䤀㍟㔮_x0006_䈀扡牡ౣ_x0000_獣⁩摮牯_x000B_䈀毩⁥⹵㐠⸱_x000F_匀瓡牯污慪櫺敨祬_x0010_匀瑡牯污慪橵敨祬٩_x0000_彉⸱㘳_x0006_吀ㅟ㌮ض_x0000_彋⸱㘳_x0006_䔀ㅟ㌮Զ_x0000_彉⸳ض_x0000_彉⸲㘱_x000C_䈁愀戀愀爀挀猀稀儀氁儀猁ഀ_x0000_畒灰牥⁴湁慴੬_x0000_浬满慺_x0016_一擡獡祳䄠摮⁳</v>
          </cell>
        </row>
        <row r="1674">
          <cell r="BT1674" t="str">
            <v>Márokföld</v>
          </cell>
        </row>
        <row r="1675">
          <cell r="BT1675" t="e">
            <v>#N/A</v>
          </cell>
        </row>
        <row r="1676">
          <cell r="BT1676" t="str">
            <v>Maroslele</v>
          </cell>
        </row>
        <row r="1677">
          <cell r="BT1677" t="str">
            <v>Mártély</v>
          </cell>
        </row>
        <row r="1678">
          <cell r="BT1678" t="str">
            <v>Martfű</v>
          </cell>
        </row>
        <row r="1679">
          <cell r="BT1679" t="str">
            <v>Martonfa</v>
          </cell>
        </row>
        <row r="1680">
          <cell r="BT1680" t="e">
            <v>#N/A</v>
          </cell>
        </row>
        <row r="1681">
          <cell r="BT1681" t="str">
            <v>Martonyi</v>
          </cell>
        </row>
        <row r="1682">
          <cell r="BT1682" t="str">
            <v>Mátészalka</v>
          </cell>
        </row>
        <row r="1683">
          <cell r="BT1683" t="str">
            <v>Mátételke</v>
          </cell>
        </row>
        <row r="1684">
          <cell r="BT1684" t="str">
            <v>Mátraballa</v>
          </cell>
        </row>
        <row r="1685">
          <cell r="BT1685" t="str">
            <v>Mátraderecske</v>
          </cell>
        </row>
        <row r="1686">
          <cell r="BT1686" t="e">
            <v>#N/A</v>
          </cell>
        </row>
        <row r="1687">
          <cell r="BT1687" t="e">
            <v>#N/A</v>
          </cell>
        </row>
        <row r="1688">
          <cell r="BT1688" t="e">
            <v>#N/A</v>
          </cell>
        </row>
        <row r="1689">
          <cell r="BT1689" t="str">
            <v>Mátraszentimre</v>
          </cell>
        </row>
        <row r="1690">
          <cell r="BT1690" t="str">
            <v>Mátraszőlős</v>
          </cell>
        </row>
        <row r="1691">
          <cell r="BT1691" t="str">
            <v>Mátraterenye</v>
          </cell>
        </row>
        <row r="1692">
          <cell r="BT1692" t="str">
            <v>Mátraverebély</v>
          </cell>
        </row>
        <row r="1693">
          <cell r="BT1693" t="e">
            <v>#N/A</v>
          </cell>
        </row>
        <row r="1694">
          <cell r="BT1694" t="str">
            <v>Matty</v>
          </cell>
        </row>
        <row r="1695">
          <cell r="BT1695" t="e">
            <v>#N/A</v>
          </cell>
        </row>
        <row r="1696">
          <cell r="BT1696" t="str">
            <v>Máza</v>
          </cell>
        </row>
        <row r="1697">
          <cell r="BT1697" t="e">
            <v>#N/A</v>
          </cell>
        </row>
        <row r="1698">
          <cell r="BT1698" t="e">
            <v>#N/A</v>
          </cell>
        </row>
        <row r="1699">
          <cell r="BT1699" t="e">
            <v>#N/A</v>
          </cell>
        </row>
        <row r="1700">
          <cell r="BT1700" t="str">
            <v>Medgyesbodzás</v>
          </cell>
        </row>
        <row r="1701">
          <cell r="BT1701" t="str">
            <v>Medgyesegyháza</v>
          </cell>
        </row>
        <row r="1702">
          <cell r="BT1702" t="e">
            <v>#N/A</v>
          </cell>
        </row>
        <row r="1703">
          <cell r="BT1703" t="e">
            <v>#N/A</v>
          </cell>
        </row>
        <row r="1704">
          <cell r="BT1704" t="e">
            <v>#N/A</v>
          </cell>
        </row>
        <row r="1705">
          <cell r="BT1705" t="e">
            <v>#N/A</v>
          </cell>
        </row>
        <row r="1706">
          <cell r="BT1706" t="str">
            <v>Megyer</v>
          </cell>
        </row>
        <row r="1707">
          <cell r="BT1707" t="e">
            <v>#N/A</v>
          </cell>
        </row>
        <row r="1708">
          <cell r="BT1708" t="str">
            <v>Méhtelek</v>
          </cell>
        </row>
        <row r="1709">
          <cell r="BT1709" t="e">
            <v>#N/A</v>
          </cell>
        </row>
        <row r="1710">
          <cell r="BT1710" t="str">
            <v>Mélykút</v>
          </cell>
        </row>
        <row r="1711">
          <cell r="BT1711" t="str">
            <v>Mencshely</v>
          </cell>
        </row>
        <row r="1712">
          <cell r="BT1712" t="str">
            <v>Mende</v>
          </cell>
        </row>
        <row r="1713">
          <cell r="BT1713" t="str">
            <v>Méra</v>
          </cell>
        </row>
        <row r="1714">
          <cell r="BT1714" t="e">
            <v>#N/A</v>
          </cell>
        </row>
        <row r="1715">
          <cell r="BT1715" t="e">
            <v>#N/A</v>
          </cell>
        </row>
        <row r="1716">
          <cell r="BT1716" t="str">
            <v>Mérk</v>
          </cell>
        </row>
        <row r="1717">
          <cell r="BT1717" t="e">
            <v>#N/A</v>
          </cell>
        </row>
        <row r="1718">
          <cell r="BT1718" t="e">
            <v>#N/A</v>
          </cell>
        </row>
        <row r="1719">
          <cell r="BT1719" t="e">
            <v>#N/A</v>
          </cell>
        </row>
        <row r="1720">
          <cell r="BT1720" t="e">
            <v>#N/A</v>
          </cell>
        </row>
        <row r="1721">
          <cell r="BT1721" t="str">
            <v>Mesterszállás</v>
          </cell>
        </row>
        <row r="1722">
          <cell r="BT1722" t="e">
            <v>#N/A</v>
          </cell>
        </row>
        <row r="1723">
          <cell r="BT1723" t="e">
            <v>#N/A</v>
          </cell>
        </row>
        <row r="1724">
          <cell r="BT1724" t="e">
            <v>#N/A</v>
          </cell>
        </row>
        <row r="1725">
          <cell r="BT1725" t="str">
            <v>Mezőberény</v>
          </cell>
        </row>
        <row r="1726">
          <cell r="BT1726" t="str">
            <v>Mezőcsát</v>
          </cell>
        </row>
        <row r="1727">
          <cell r="BT1727" t="e">
            <v>#N/A</v>
          </cell>
        </row>
        <row r="1728">
          <cell r="BT1728" t="e">
            <v>#N/A</v>
          </cell>
        </row>
        <row r="1729">
          <cell r="BT1729" t="e">
            <v>#N/A</v>
          </cell>
        </row>
        <row r="1730">
          <cell r="BT1730" t="str">
            <v>Mezőgyán</v>
          </cell>
        </row>
        <row r="1731">
          <cell r="BT1731" t="e">
            <v>#N/A</v>
          </cell>
        </row>
        <row r="1732">
          <cell r="BT1732" t="str">
            <v>Mezőhék</v>
          </cell>
        </row>
        <row r="1733">
          <cell r="BT1733" t="str">
            <v>Mezőkeresztes</v>
          </cell>
        </row>
        <row r="1734">
          <cell r="BT1734" t="e">
            <v>#N/A</v>
          </cell>
        </row>
        <row r="1735">
          <cell r="BT1735" t="str">
            <v>Mezőkovácsháza</v>
          </cell>
        </row>
        <row r="1736">
          <cell r="BT1736" t="e">
            <v>#N/A</v>
          </cell>
        </row>
        <row r="1737">
          <cell r="BT1737" t="str">
            <v>Mezőladány</v>
          </cell>
        </row>
        <row r="1738">
          <cell r="BT1738" t="str">
            <v>Mezőlak</v>
          </cell>
        </row>
        <row r="1739">
          <cell r="BT1739" t="str">
            <v>Mezőnagymihály</v>
          </cell>
        </row>
        <row r="1740">
          <cell r="BT1740" t="str">
            <v>Mezőnyárád</v>
          </cell>
        </row>
        <row r="1741">
          <cell r="BT1741" t="e">
            <v>#N/A</v>
          </cell>
        </row>
        <row r="1742">
          <cell r="BT1742" t="str">
            <v>Mezőpeterd</v>
          </cell>
        </row>
        <row r="1743">
          <cell r="BT1743" t="str">
            <v>Mezősas</v>
          </cell>
        </row>
        <row r="1744">
          <cell r="BT1744" t="str">
            <v>Mezőszemere</v>
          </cell>
        </row>
        <row r="1745">
          <cell r="BT1745" t="e">
            <v>#N/A</v>
          </cell>
        </row>
        <row r="1746">
          <cell r="BT1746" t="str">
            <v>Mezőszilas</v>
          </cell>
        </row>
        <row r="1747">
          <cell r="BT1747" t="str">
            <v>Mezőtárkány</v>
          </cell>
        </row>
        <row r="1748">
          <cell r="BT1748" t="str">
            <v>Mezőtúr</v>
          </cell>
        </row>
        <row r="1749">
          <cell r="BT1749" t="str">
            <v>Mezőzombor</v>
          </cell>
        </row>
        <row r="1750">
          <cell r="BT1750" t="str">
            <v>Miháld</v>
          </cell>
        </row>
        <row r="1751">
          <cell r="BT1751" t="str">
            <v>Mihályfa</v>
          </cell>
        </row>
        <row r="1752">
          <cell r="BT1752" t="str">
            <v>Mihálygerge</v>
          </cell>
        </row>
        <row r="1753">
          <cell r="BT1753" t="str">
            <v>Mihályháza</v>
          </cell>
        </row>
        <row r="1754">
          <cell r="BT1754" t="str">
            <v>Mihályi</v>
          </cell>
        </row>
        <row r="1755">
          <cell r="BT1755" t="e">
            <v>#N/A</v>
          </cell>
        </row>
        <row r="1756">
          <cell r="BT1756" t="str">
            <v>Mikebuda</v>
          </cell>
        </row>
        <row r="1757">
          <cell r="BT1757" t="str">
            <v>Mikekarácsonyfa</v>
          </cell>
        </row>
        <row r="1758">
          <cell r="BT1758" t="str">
            <v>Mikepércs</v>
          </cell>
        </row>
        <row r="1759">
          <cell r="BT1759" t="e">
            <v>#N/A</v>
          </cell>
        </row>
        <row r="1760">
          <cell r="BT1760" t="e">
            <v>#N/A</v>
          </cell>
        </row>
        <row r="1761">
          <cell r="BT1761" t="str">
            <v>Mikóháza</v>
          </cell>
        </row>
        <row r="1762">
          <cell r="BT1762" t="e">
            <v>#N/A</v>
          </cell>
        </row>
        <row r="1763">
          <cell r="BT1763" t="str">
            <v>Milejszeg</v>
          </cell>
        </row>
        <row r="1764">
          <cell r="BT1764" t="str">
            <v>Milota</v>
          </cell>
        </row>
        <row r="1765">
          <cell r="BT1765" t="str">
            <v>Mindszent</v>
          </cell>
        </row>
        <row r="1766">
          <cell r="BT1766" t="e">
            <v>#N/A</v>
          </cell>
        </row>
        <row r="1767">
          <cell r="BT1767" t="str">
            <v>Mindszentkálla</v>
          </cell>
        </row>
        <row r="1768">
          <cell r="BT1768" t="str">
            <v>Misefa</v>
          </cell>
        </row>
        <row r="1769">
          <cell r="BT1769" t="e">
            <v>#N/A</v>
          </cell>
        </row>
        <row r="1770">
          <cell r="BT1770" t="e">
            <v>#N/A</v>
          </cell>
        </row>
        <row r="1771">
          <cell r="BT1771" t="e">
            <v>#N/A</v>
          </cell>
        </row>
        <row r="1772">
          <cell r="BT1772" t="e">
            <v>#N/A</v>
          </cell>
        </row>
        <row r="1773">
          <cell r="BT1773" t="str">
            <v>Mogyoród</v>
          </cell>
        </row>
        <row r="1774">
          <cell r="BT1774" t="e">
            <v>#N/A</v>
          </cell>
        </row>
        <row r="1775">
          <cell r="BT1775" t="str">
            <v>Mogyoróska</v>
          </cell>
        </row>
        <row r="1776">
          <cell r="BT1776" t="str">
            <v>Moha</v>
          </cell>
        </row>
        <row r="1777">
          <cell r="BT1777" t="str">
            <v>Mohács</v>
          </cell>
        </row>
        <row r="1778">
          <cell r="BT1778" t="str">
            <v>Mohora</v>
          </cell>
        </row>
        <row r="1779">
          <cell r="BT1779" t="str">
            <v>Molnári</v>
          </cell>
        </row>
        <row r="1780">
          <cell r="BT1780" t="e">
            <v>#N/A</v>
          </cell>
        </row>
        <row r="1781">
          <cell r="BT1781" t="str">
            <v>Molvány</v>
          </cell>
        </row>
        <row r="1782">
          <cell r="BT1782" t="str">
            <v>Monaj</v>
          </cell>
        </row>
        <row r="1783">
          <cell r="BT1783" t="str">
            <v>Monok</v>
          </cell>
        </row>
        <row r="1784">
          <cell r="BT1784" t="str">
            <v>Monor</v>
          </cell>
        </row>
        <row r="1785">
          <cell r="BT1785" t="str">
            <v>Monorierdő</v>
          </cell>
        </row>
        <row r="1786">
          <cell r="BT1786" t="e">
            <v>#N/A</v>
          </cell>
        </row>
        <row r="1787">
          <cell r="BT1787" t="str">
            <v>Monostorapáti</v>
          </cell>
        </row>
        <row r="1788">
          <cell r="BT1788" t="str">
            <v>Monostorpályi</v>
          </cell>
        </row>
        <row r="1789">
          <cell r="BT1789" t="str">
            <v>Monoszló</v>
          </cell>
        </row>
        <row r="1790">
          <cell r="BT1790" t="str">
            <v>Monyoród</v>
          </cell>
        </row>
        <row r="1791">
          <cell r="BT1791" t="str">
            <v>Mór</v>
          </cell>
        </row>
        <row r="1792">
          <cell r="BT1792" t="str">
            <v>Mórágy</v>
          </cell>
        </row>
        <row r="1793">
          <cell r="BT1793" t="str">
            <v>Mórahalom</v>
          </cell>
        </row>
        <row r="1794">
          <cell r="BT1794" t="e">
            <v>#N/A</v>
          </cell>
        </row>
        <row r="1795">
          <cell r="BT1795" t="e">
            <v>#N/A</v>
          </cell>
        </row>
        <row r="1796">
          <cell r="BT1796" t="e">
            <v>#N/A</v>
          </cell>
        </row>
        <row r="1797">
          <cell r="BT1797" t="e">
            <v>#N/A</v>
          </cell>
        </row>
        <row r="1798">
          <cell r="BT1798" t="str">
            <v>Mosonszentmiklós</v>
          </cell>
        </row>
        <row r="1799">
          <cell r="BT1799" t="str">
            <v>Mosonszolnok</v>
          </cell>
        </row>
        <row r="1800">
          <cell r="BT1800" t="str">
            <v>Mozsgó</v>
          </cell>
        </row>
        <row r="1801">
          <cell r="BT1801" t="str">
            <v>Mőcsény</v>
          </cell>
        </row>
        <row r="1802">
          <cell r="BT1802" t="str">
            <v>Mucsfa</v>
          </cell>
        </row>
        <row r="1803">
          <cell r="BT1803" t="str">
            <v>Mucsi</v>
          </cell>
        </row>
        <row r="1804">
          <cell r="BT1804" t="str">
            <v>Múcsony</v>
          </cell>
        </row>
        <row r="1805">
          <cell r="BT1805" t="str">
            <v>Muhi</v>
          </cell>
        </row>
        <row r="1806">
          <cell r="BT1806" t="str">
            <v>Murakeresztúr</v>
          </cell>
        </row>
        <row r="1807">
          <cell r="BT1807" t="str">
            <v>Murarátka</v>
          </cell>
        </row>
        <row r="1808">
          <cell r="BT1808" t="str">
            <v>Muraszemenye</v>
          </cell>
        </row>
        <row r="1809">
          <cell r="BT1809" t="str">
            <v>Murga</v>
          </cell>
        </row>
        <row r="1810">
          <cell r="BT1810" t="e">
            <v>#N/A</v>
          </cell>
        </row>
        <row r="1811">
          <cell r="BT1811" t="e">
            <v>#N/A</v>
          </cell>
        </row>
        <row r="1812">
          <cell r="BT1812" t="str">
            <v>Nadap</v>
          </cell>
        </row>
        <row r="1813">
          <cell r="BT1813" t="str">
            <v>Nádasd</v>
          </cell>
        </row>
        <row r="1814">
          <cell r="BT1814" t="str">
            <v>Nádasdladány</v>
          </cell>
        </row>
        <row r="1815">
          <cell r="BT1815" t="str">
            <v>Nádudvar</v>
          </cell>
        </row>
        <row r="1816">
          <cell r="BT1816" t="str">
            <v>Nágocs</v>
          </cell>
        </row>
        <row r="1817">
          <cell r="BT1817" t="str">
            <v>Nagyacsád</v>
          </cell>
        </row>
        <row r="1818">
          <cell r="BT1818" t="str">
            <v>Nagyalásony</v>
          </cell>
        </row>
        <row r="1819">
          <cell r="BT1819" t="str">
            <v>Nagyar</v>
          </cell>
        </row>
        <row r="1820">
          <cell r="BT1820" t="str">
            <v>Nagyatád</v>
          </cell>
        </row>
        <row r="1821">
          <cell r="BT1821" t="e">
            <v>#N/A</v>
          </cell>
        </row>
        <row r="1822">
          <cell r="BT1822" t="str">
            <v>Nagybajom</v>
          </cell>
        </row>
        <row r="1823">
          <cell r="BT1823" t="str">
            <v>Nagybakónak</v>
          </cell>
        </row>
        <row r="1824">
          <cell r="BT1824" t="str">
            <v>Nagybánhegyes</v>
          </cell>
        </row>
        <row r="1825">
          <cell r="BT1825" t="e">
            <v>#N/A</v>
          </cell>
        </row>
        <row r="1826">
          <cell r="BT1826" t="str">
            <v>Nagybarca</v>
          </cell>
        </row>
        <row r="1827">
          <cell r="BT1827" t="str">
            <v>Nagybárkány</v>
          </cell>
        </row>
        <row r="1828">
          <cell r="BT1828" t="str">
            <v>Nagyberény</v>
          </cell>
        </row>
        <row r="1829">
          <cell r="BT1829" t="str">
            <v>Nagyberki</v>
          </cell>
        </row>
        <row r="1830">
          <cell r="BT1830" t="str">
            <v>Nagybörzsöny</v>
          </cell>
        </row>
        <row r="1831">
          <cell r="BT1831" t="str">
            <v>Nagybudmér</v>
          </cell>
        </row>
        <row r="1832">
          <cell r="BT1832" t="str">
            <v>Nagycenk</v>
          </cell>
        </row>
        <row r="1833">
          <cell r="BT1833" t="str">
            <v>Nagycsány</v>
          </cell>
        </row>
        <row r="1834">
          <cell r="BT1834" t="str">
            <v>Nagycsécs</v>
          </cell>
        </row>
        <row r="1835">
          <cell r="BT1835" t="str">
            <v>Nagycsepely</v>
          </cell>
        </row>
        <row r="1836">
          <cell r="BT1836" t="str">
            <v>Nagycserkesz</v>
          </cell>
        </row>
        <row r="1837">
          <cell r="BT1837" t="e">
            <v>#N/A</v>
          </cell>
        </row>
        <row r="1838">
          <cell r="BT1838" t="str">
            <v>Nagydobos</v>
          </cell>
        </row>
        <row r="1839">
          <cell r="BT1839" t="str">
            <v>Nagydobsza</v>
          </cell>
        </row>
        <row r="1840">
          <cell r="BT1840" t="str">
            <v>Nagydorog</v>
          </cell>
        </row>
        <row r="1841">
          <cell r="BT1841" t="str">
            <v>Nagyecsed</v>
          </cell>
        </row>
        <row r="1842">
          <cell r="BT1842" t="str">
            <v>Nagyér</v>
          </cell>
        </row>
        <row r="1843">
          <cell r="BT1843" t="e">
            <v>#N/A</v>
          </cell>
        </row>
        <row r="1844">
          <cell r="BT1844" t="e">
            <v>#N/A</v>
          </cell>
        </row>
        <row r="1845">
          <cell r="BT1845" t="e">
            <v>#N/A</v>
          </cell>
        </row>
        <row r="1846">
          <cell r="BT1846" t="str">
            <v>Nagygörbő</v>
          </cell>
        </row>
        <row r="1847">
          <cell r="BT1847" t="e">
            <v>#N/A</v>
          </cell>
        </row>
        <row r="1848">
          <cell r="BT1848" t="str">
            <v>Nagyhajmás</v>
          </cell>
        </row>
        <row r="1849">
          <cell r="BT1849" t="str">
            <v>Nagyhalász</v>
          </cell>
        </row>
        <row r="1850">
          <cell r="BT1850" t="e">
            <v>#N/A</v>
          </cell>
        </row>
        <row r="1851">
          <cell r="BT1851" t="str">
            <v>Nagyhegyes</v>
          </cell>
        </row>
        <row r="1852">
          <cell r="BT1852" t="str">
            <v>Nagyhódos</v>
          </cell>
        </row>
        <row r="1853">
          <cell r="BT1853" t="str">
            <v>Nagyhuta</v>
          </cell>
        </row>
        <row r="1854">
          <cell r="BT1854" t="e">
            <v>#N/A</v>
          </cell>
        </row>
        <row r="1855">
          <cell r="BT1855" t="str">
            <v>Nagyiván</v>
          </cell>
        </row>
        <row r="1856">
          <cell r="BT1856" t="str">
            <v>Nagykálló</v>
          </cell>
        </row>
        <row r="1857">
          <cell r="BT1857" t="str">
            <v>Nagykamarás</v>
          </cell>
        </row>
        <row r="1858">
          <cell r="BT1858" t="str">
            <v>Nagykanizsa</v>
          </cell>
        </row>
        <row r="1859">
          <cell r="BT1859" t="str">
            <v>Nagykapornak</v>
          </cell>
        </row>
        <row r="1860">
          <cell r="BT1860" t="str">
            <v>Nagykarácsony</v>
          </cell>
        </row>
        <row r="1861">
          <cell r="BT1861" t="e">
            <v>#N/A</v>
          </cell>
        </row>
        <row r="1862">
          <cell r="BT1862" t="str">
            <v>Nagykereki</v>
          </cell>
        </row>
        <row r="1863">
          <cell r="BT1863" t="str">
            <v>Nagykeresztúr</v>
          </cell>
        </row>
        <row r="1864">
          <cell r="BT1864" t="str">
            <v>Nagykinizs</v>
          </cell>
        </row>
        <row r="1865">
          <cell r="BT1865" t="str">
            <v>Nagykónyi</v>
          </cell>
        </row>
        <row r="1866">
          <cell r="BT1866" t="str">
            <v>Nagykorpád</v>
          </cell>
        </row>
        <row r="1867">
          <cell r="BT1867" t="str">
            <v>Nagykovácsi</v>
          </cell>
        </row>
        <row r="1868">
          <cell r="BT1868" t="e">
            <v>#N/A</v>
          </cell>
        </row>
        <row r="1869">
          <cell r="BT1869" t="str">
            <v>Nagykökényes</v>
          </cell>
        </row>
        <row r="1870">
          <cell r="BT1870" t="e">
            <v>#N/A</v>
          </cell>
        </row>
        <row r="1871">
          <cell r="BT1871" t="str">
            <v>Nagykőrös</v>
          </cell>
        </row>
        <row r="1872">
          <cell r="BT1872" t="str">
            <v>Nagykörű</v>
          </cell>
        </row>
        <row r="1873">
          <cell r="BT1873" t="str">
            <v>Nagykutas</v>
          </cell>
        </row>
        <row r="1874">
          <cell r="BT1874" t="str">
            <v>Nagylak</v>
          </cell>
        </row>
        <row r="1875">
          <cell r="BT1875" t="str">
            <v>Nagylengyel</v>
          </cell>
        </row>
        <row r="1876">
          <cell r="BT1876" t="str">
            <v>Nagylóc</v>
          </cell>
        </row>
        <row r="1877">
          <cell r="BT1877" t="str">
            <v>Nagylók</v>
          </cell>
        </row>
        <row r="1878">
          <cell r="BT1878" t="str">
            <v>Nagylózs</v>
          </cell>
        </row>
        <row r="1879">
          <cell r="BT1879" t="str">
            <v>Nagymágocs</v>
          </cell>
        </row>
        <row r="1880">
          <cell r="BT1880" t="str">
            <v>Nagymányok</v>
          </cell>
        </row>
        <row r="1881">
          <cell r="BT1881" t="str">
            <v>Nagymaros</v>
          </cell>
        </row>
        <row r="1882">
          <cell r="BT1882" t="e">
            <v>#N/A</v>
          </cell>
        </row>
        <row r="1883">
          <cell r="BT1883" t="str">
            <v>Nagynyárád</v>
          </cell>
        </row>
        <row r="1884">
          <cell r="BT1884" t="str">
            <v>Nagyoroszi</v>
          </cell>
        </row>
        <row r="1885">
          <cell r="BT1885" t="str">
            <v>Nagypáli</v>
          </cell>
        </row>
        <row r="1886">
          <cell r="BT1886" t="str">
            <v>Nagypall</v>
          </cell>
        </row>
        <row r="1887">
          <cell r="BT1887" t="e">
            <v>#N/A</v>
          </cell>
        </row>
        <row r="1888">
          <cell r="BT1888" t="e">
            <v>#N/A</v>
          </cell>
        </row>
        <row r="1889">
          <cell r="BT1889" t="str">
            <v>Nagyrábé</v>
          </cell>
        </row>
        <row r="1890">
          <cell r="BT1890" t="str">
            <v>Nagyrada</v>
          </cell>
        </row>
        <row r="1891">
          <cell r="BT1891" t="e">
            <v>#N/A</v>
          </cell>
        </row>
        <row r="1892">
          <cell r="BT1892" t="str">
            <v>Nagyrécse</v>
          </cell>
        </row>
        <row r="1893">
          <cell r="BT1893" t="str">
            <v>Nagyréde</v>
          </cell>
        </row>
        <row r="1894">
          <cell r="BT1894" t="str">
            <v>Nagyrév</v>
          </cell>
        </row>
        <row r="1895">
          <cell r="BT1895" t="str">
            <v>Nagyrozvágy</v>
          </cell>
        </row>
        <row r="1896">
          <cell r="BT1896" t="e">
            <v>#N/A</v>
          </cell>
        </row>
        <row r="1897">
          <cell r="BT1897" t="e">
            <v>#N/A</v>
          </cell>
        </row>
        <row r="1898">
          <cell r="BT1898" t="str">
            <v>Nagyszakácsi</v>
          </cell>
        </row>
        <row r="1899">
          <cell r="BT1899" t="str">
            <v>Nagyszékely</v>
          </cell>
        </row>
        <row r="1900">
          <cell r="BT1900" t="e">
            <v>#N/A</v>
          </cell>
        </row>
        <row r="1901">
          <cell r="BT1901" t="str">
            <v>Nagyszénás</v>
          </cell>
        </row>
        <row r="1902">
          <cell r="BT1902" t="str">
            <v>Nagyszentjános</v>
          </cell>
        </row>
        <row r="1903">
          <cell r="BT1903" t="str">
            <v>Nagyszokoly</v>
          </cell>
        </row>
        <row r="1904">
          <cell r="BT1904" t="str">
            <v>Nagytálya</v>
          </cell>
        </row>
        <row r="1905">
          <cell r="BT1905" t="str">
            <v>Nagytarcsa</v>
          </cell>
        </row>
        <row r="1906">
          <cell r="BT1906" t="e">
            <v>#N/A</v>
          </cell>
        </row>
        <row r="1907">
          <cell r="BT1907" t="e">
            <v>#N/A</v>
          </cell>
        </row>
        <row r="1908">
          <cell r="BT1908" t="str">
            <v>Nagytótfalu</v>
          </cell>
        </row>
        <row r="1909">
          <cell r="BT1909" t="e">
            <v>#N/A</v>
          </cell>
        </row>
        <row r="1910">
          <cell r="BT1910" t="str">
            <v>Nagyút</v>
          </cell>
        </row>
        <row r="1911">
          <cell r="BT1911" t="e">
            <v>#N/A</v>
          </cell>
        </row>
        <row r="1912">
          <cell r="BT1912" t="str">
            <v>Nagyváty</v>
          </cell>
        </row>
        <row r="1913">
          <cell r="BT1913" t="str">
            <v>Nagyvázsony</v>
          </cell>
        </row>
        <row r="1914">
          <cell r="BT1914" t="str">
            <v>Nagyvejke</v>
          </cell>
        </row>
        <row r="1915">
          <cell r="BT1915" t="str">
            <v>Nagyveleg</v>
          </cell>
        </row>
        <row r="1916">
          <cell r="BT1916" t="str">
            <v>Nagyvenyim</v>
          </cell>
        </row>
        <row r="1917">
          <cell r="BT1917" t="str">
            <v>Nagyvisnyó</v>
          </cell>
        </row>
        <row r="1918">
          <cell r="BT1918" t="str">
            <v>Nak</v>
          </cell>
        </row>
        <row r="1919">
          <cell r="BT1919" t="e">
            <v>#N/A</v>
          </cell>
        </row>
        <row r="1920">
          <cell r="BT1920" t="str">
            <v>Nárai</v>
          </cell>
        </row>
        <row r="1921">
          <cell r="BT1921" t="e">
            <v>#N/A</v>
          </cell>
        </row>
        <row r="1922">
          <cell r="BT1922" t="e">
            <v>#N/A</v>
          </cell>
        </row>
        <row r="1923">
          <cell r="BT1923" t="str">
            <v>Négyes</v>
          </cell>
        </row>
        <row r="1924">
          <cell r="BT1924" t="str">
            <v>Nekézseny</v>
          </cell>
        </row>
        <row r="1925">
          <cell r="BT1925" t="str">
            <v>Nemesapáti</v>
          </cell>
        </row>
        <row r="1926">
          <cell r="BT1926" t="str">
            <v>Nemesbikk</v>
          </cell>
        </row>
        <row r="1927">
          <cell r="BT1927" t="e">
            <v>#N/A</v>
          </cell>
        </row>
        <row r="1928">
          <cell r="BT1928" t="str">
            <v>Nemesbőd</v>
          </cell>
        </row>
        <row r="1929">
          <cell r="BT1929" t="e">
            <v>#N/A</v>
          </cell>
        </row>
        <row r="1930">
          <cell r="BT1930" t="str">
            <v>Nemescsó</v>
          </cell>
        </row>
        <row r="1931">
          <cell r="BT1931" t="str">
            <v>Nemesdéd</v>
          </cell>
        </row>
        <row r="1932">
          <cell r="BT1932" t="str">
            <v>Nemesgörzsöny</v>
          </cell>
        </row>
        <row r="1933">
          <cell r="BT1933" t="str">
            <v>Nemesgulács</v>
          </cell>
        </row>
        <row r="1934">
          <cell r="BT1934" t="str">
            <v>Nemeshany</v>
          </cell>
        </row>
        <row r="1935">
          <cell r="BT1935" t="e">
            <v>#N/A</v>
          </cell>
        </row>
        <row r="1936">
          <cell r="BT1936" t="str">
            <v>Nemeske</v>
          </cell>
        </row>
        <row r="1937">
          <cell r="BT1937" t="str">
            <v>Nemeskér</v>
          </cell>
        </row>
        <row r="1938">
          <cell r="BT1938" t="str">
            <v>Nemeskeresztúr</v>
          </cell>
        </row>
        <row r="1939">
          <cell r="BT1939" t="str">
            <v>Nemeskisfalud</v>
          </cell>
        </row>
        <row r="1940">
          <cell r="BT1940" t="str">
            <v>Nemeskocs</v>
          </cell>
        </row>
        <row r="1941">
          <cell r="BT1941" t="str">
            <v>Nemeskolta</v>
          </cell>
        </row>
        <row r="1942">
          <cell r="BT1942" t="str">
            <v>Nemesládony</v>
          </cell>
        </row>
        <row r="1943">
          <cell r="BT1943" t="str">
            <v>Nemesmedves</v>
          </cell>
        </row>
        <row r="1944">
          <cell r="BT1944" t="str">
            <v>Nemesnádudvar</v>
          </cell>
        </row>
        <row r="1945">
          <cell r="BT1945" t="e">
            <v>#N/A</v>
          </cell>
        </row>
        <row r="1946">
          <cell r="BT1946" t="e">
            <v>#N/A</v>
          </cell>
        </row>
        <row r="1947">
          <cell r="BT1947" t="e">
            <v>#N/A</v>
          </cell>
        </row>
        <row r="1948">
          <cell r="BT1948" t="str">
            <v>Nemesrempehollós</v>
          </cell>
        </row>
        <row r="1949">
          <cell r="BT1949" t="str">
            <v>Nemessándorháza</v>
          </cell>
        </row>
        <row r="1950">
          <cell r="BT1950" t="str">
            <v>Nemesszalók</v>
          </cell>
        </row>
        <row r="1951">
          <cell r="BT1951" t="str">
            <v>Nemesszentandrás</v>
          </cell>
        </row>
        <row r="1952">
          <cell r="BT1952" t="str">
            <v>Nemesvámos</v>
          </cell>
        </row>
        <row r="1953">
          <cell r="BT1953" t="str">
            <v>Nemesvid</v>
          </cell>
        </row>
        <row r="1954">
          <cell r="BT1954" t="str">
            <v>Nemesvita</v>
          </cell>
        </row>
        <row r="1955">
          <cell r="BT1955" t="str">
            <v>Németbánya</v>
          </cell>
        </row>
        <row r="1956">
          <cell r="BT1956" t="e">
            <v>#N/A</v>
          </cell>
        </row>
        <row r="1957">
          <cell r="BT1957" t="str">
            <v>Németkér</v>
          </cell>
        </row>
        <row r="1958">
          <cell r="BT1958" t="str">
            <v>Nemti</v>
          </cell>
        </row>
        <row r="1959">
          <cell r="BT1959" t="e">
            <v>#N/A</v>
          </cell>
        </row>
        <row r="1960">
          <cell r="BT1960" t="str">
            <v>Nézsa</v>
          </cell>
        </row>
        <row r="1961">
          <cell r="BT1961" t="str">
            <v>Nick</v>
          </cell>
        </row>
        <row r="1962">
          <cell r="BT1962" t="str">
            <v>Nikla</v>
          </cell>
        </row>
        <row r="1963">
          <cell r="BT1963" t="str">
            <v>Nógrád</v>
          </cell>
        </row>
        <row r="1964">
          <cell r="BT1964" t="str">
            <v>Nógrádkövesd</v>
          </cell>
        </row>
        <row r="1965">
          <cell r="BT1965" t="str">
            <v>Nógrádmarcal</v>
          </cell>
        </row>
        <row r="1966">
          <cell r="BT1966" t="str">
            <v>Nógrádmegyer</v>
          </cell>
        </row>
        <row r="1967">
          <cell r="BT1967" t="str">
            <v>Nógrádsáp</v>
          </cell>
        </row>
        <row r="1968">
          <cell r="BT1968" t="str">
            <v>Nógrádsipek</v>
          </cell>
        </row>
        <row r="1969">
          <cell r="BT1969" t="str">
            <v>Nógrádszakál</v>
          </cell>
        </row>
        <row r="1970">
          <cell r="BT1970" t="str">
            <v>Nóráp</v>
          </cell>
        </row>
        <row r="1971">
          <cell r="BT1971" t="str">
            <v>Noszlop</v>
          </cell>
        </row>
        <row r="1972">
          <cell r="BT1972" t="str">
            <v>Noszvaj</v>
          </cell>
        </row>
        <row r="1973">
          <cell r="BT1973" t="e">
            <v>#N/A</v>
          </cell>
        </row>
        <row r="1974">
          <cell r="BT1974" t="str">
            <v>Novaj</v>
          </cell>
        </row>
        <row r="1975">
          <cell r="BT1975" t="str">
            <v>Novajidrány</v>
          </cell>
        </row>
        <row r="1976">
          <cell r="BT1976" t="str">
            <v>Nőtincs</v>
          </cell>
        </row>
        <row r="1977">
          <cell r="BT1977" t="e">
            <v>#N/A</v>
          </cell>
        </row>
        <row r="1978">
          <cell r="BT1978" t="str">
            <v>Nyárád</v>
          </cell>
        </row>
        <row r="1979">
          <cell r="BT1979" t="str">
            <v>Nyáregyháza</v>
          </cell>
        </row>
        <row r="1980">
          <cell r="BT1980" t="str">
            <v>Nyárlőrinc</v>
          </cell>
        </row>
        <row r="1981">
          <cell r="BT1981" t="str">
            <v>Nyársapát</v>
          </cell>
        </row>
        <row r="1982">
          <cell r="BT1982" t="str">
            <v>Nyékládháza</v>
          </cell>
        </row>
        <row r="1983">
          <cell r="BT1983" t="e">
            <v>#N/A</v>
          </cell>
        </row>
        <row r="1984">
          <cell r="BT1984" t="str">
            <v>Zvekán László</v>
          </cell>
        </row>
        <row r="1985">
          <cell r="BT1985" t="str">
            <v>Nyim</v>
          </cell>
        </row>
        <row r="1986">
          <cell r="BT1986" t="str">
            <v>Nyírábrány</v>
          </cell>
        </row>
        <row r="1987">
          <cell r="BT1987" t="str">
            <v>Nyíracsád</v>
          </cell>
        </row>
        <row r="1988">
          <cell r="BT1988" t="str">
            <v>Nyirád</v>
          </cell>
        </row>
        <row r="1989">
          <cell r="BT1989" t="str">
            <v>Nyíradony</v>
          </cell>
        </row>
        <row r="1990">
          <cell r="BT1990" t="str">
            <v>Nyírbátor</v>
          </cell>
        </row>
        <row r="1991">
          <cell r="BT1991" t="str">
            <v>Nyírbéltek</v>
          </cell>
        </row>
        <row r="1992">
          <cell r="BT1992" t="str">
            <v>Nyírbogát</v>
          </cell>
        </row>
        <row r="1993">
          <cell r="BT1993" t="str">
            <v>Nyírbogdány</v>
          </cell>
        </row>
        <row r="1994">
          <cell r="BT1994" t="str">
            <v>Nyírcsaholy</v>
          </cell>
        </row>
        <row r="1995">
          <cell r="BT1995" t="str">
            <v>Nyírcsászári</v>
          </cell>
        </row>
        <row r="1996">
          <cell r="BT1996" t="str">
            <v>Nyírderzs</v>
          </cell>
        </row>
        <row r="1997">
          <cell r="BT1997" t="str">
            <v>Nyíregyháza</v>
          </cell>
        </row>
        <row r="1998">
          <cell r="BT1998" t="e">
            <v>#N/A</v>
          </cell>
        </row>
        <row r="1999">
          <cell r="BT1999" t="e">
            <v>#N/A</v>
          </cell>
        </row>
        <row r="2000">
          <cell r="BT2000" t="str">
            <v>Fiad</v>
          </cell>
        </row>
        <row r="2001">
          <cell r="BT2001" t="e">
            <v>#N/A</v>
          </cell>
        </row>
        <row r="2002">
          <cell r="BT2002" t="e">
            <v>#N/A</v>
          </cell>
        </row>
        <row r="2003">
          <cell r="BT2003" t="e">
            <v>#N/A</v>
          </cell>
        </row>
        <row r="2004">
          <cell r="BT2004" t="e">
            <v>#N/A</v>
          </cell>
        </row>
        <row r="2005">
          <cell r="BT2005" t="e">
            <v>#N/A</v>
          </cell>
        </row>
        <row r="2006">
          <cell r="BT2006" t="e">
            <v>#N/A</v>
          </cell>
        </row>
        <row r="2007">
          <cell r="BT2007" t="e">
            <v>#N/A</v>
          </cell>
        </row>
        <row r="2008">
          <cell r="BT2008" t="e">
            <v>#N/A</v>
          </cell>
        </row>
        <row r="2009">
          <cell r="BT2009" t="str">
            <v>Nyírmártonfalva</v>
          </cell>
        </row>
        <row r="2010">
          <cell r="BT2010" t="e">
            <v>#N/A</v>
          </cell>
        </row>
        <row r="2011">
          <cell r="BT2011" t="e">
            <v>#N/A</v>
          </cell>
        </row>
        <row r="2012">
          <cell r="BT2012" t="e">
            <v>#N/A</v>
          </cell>
        </row>
        <row r="2013">
          <cell r="BT2013" t="e">
            <v>#N/A</v>
          </cell>
        </row>
        <row r="2014">
          <cell r="BT2014" t="str">
            <v>Nyírpilis</v>
          </cell>
        </row>
        <row r="2015">
          <cell r="BT2015" t="str">
            <v>Nyírtass</v>
          </cell>
        </row>
        <row r="2016">
          <cell r="BT2016" t="str">
            <v>Nyírtelek</v>
          </cell>
        </row>
        <row r="2017">
          <cell r="BT2017" t="str">
            <v>Nyírtét</v>
          </cell>
        </row>
        <row r="2018">
          <cell r="BT2018" t="str">
            <v>Nyírtura</v>
          </cell>
        </row>
        <row r="2019">
          <cell r="BT2019" t="str">
            <v>Nyírvasvári</v>
          </cell>
        </row>
        <row r="2020">
          <cell r="BT2020" t="e">
            <v>#N/A</v>
          </cell>
        </row>
        <row r="2021">
          <cell r="BT2021" t="str">
            <v>Nyőgér</v>
          </cell>
        </row>
        <row r="2022">
          <cell r="BT2022" t="str">
            <v>Nyugotszenterzsébet</v>
          </cell>
        </row>
        <row r="2023">
          <cell r="BT2023" t="e">
            <v>#N/A</v>
          </cell>
        </row>
        <row r="2024">
          <cell r="BT2024" t="str">
            <v>Óbánya</v>
          </cell>
        </row>
        <row r="2025">
          <cell r="BT2025" t="str">
            <v>Óbarok</v>
          </cell>
        </row>
        <row r="2026">
          <cell r="BT2026" t="str">
            <v>Óbudavár</v>
          </cell>
        </row>
        <row r="2027">
          <cell r="BT2027" t="str">
            <v>Ócsa</v>
          </cell>
        </row>
        <row r="2028">
          <cell r="BT2028" t="str">
            <v>Ócsárd</v>
          </cell>
        </row>
        <row r="2029">
          <cell r="BT2029" t="str">
            <v>Ófalu</v>
          </cell>
        </row>
        <row r="2030">
          <cell r="BT2030" t="str">
            <v>Ófehértó</v>
          </cell>
        </row>
        <row r="2031">
          <cell r="BT2031" t="e">
            <v>#N/A</v>
          </cell>
        </row>
        <row r="2032">
          <cell r="BT2032" t="str">
            <v>Óhíd</v>
          </cell>
        </row>
        <row r="2033">
          <cell r="BT2033" t="str">
            <v>Okány</v>
          </cell>
        </row>
        <row r="2034">
          <cell r="BT2034" t="str">
            <v>Okorág</v>
          </cell>
        </row>
        <row r="2035">
          <cell r="BT2035" t="str">
            <v>Okorvölgy</v>
          </cell>
        </row>
        <row r="2036">
          <cell r="BT2036" t="str">
            <v>Olasz</v>
          </cell>
        </row>
        <row r="2037">
          <cell r="BT2037" t="str">
            <v>Olaszfa</v>
          </cell>
        </row>
        <row r="2038">
          <cell r="BT2038" t="str">
            <v>Olaszfalu</v>
          </cell>
        </row>
        <row r="2039">
          <cell r="BT2039" t="e">
            <v>#N/A</v>
          </cell>
        </row>
        <row r="2040">
          <cell r="BT2040" t="str">
            <v>Olcsva</v>
          </cell>
        </row>
        <row r="2041">
          <cell r="BT2041" t="str">
            <v>Olcsvaapáti</v>
          </cell>
        </row>
        <row r="2042">
          <cell r="BT2042" t="e">
            <v>#N/A</v>
          </cell>
        </row>
        <row r="2043">
          <cell r="BT2043" t="str">
            <v>Ólmod</v>
          </cell>
        </row>
        <row r="2044">
          <cell r="BT2044" t="str">
            <v>Oltárc</v>
          </cell>
        </row>
        <row r="2045">
          <cell r="BT2045" t="e">
            <v>#N/A</v>
          </cell>
        </row>
        <row r="2046">
          <cell r="BT2046" t="e">
            <v>#N/A</v>
          </cell>
        </row>
        <row r="2047">
          <cell r="BT2047" t="str">
            <v>Ópályi</v>
          </cell>
        </row>
        <row r="2048">
          <cell r="BT2048" t="e">
            <v>#N/A</v>
          </cell>
        </row>
        <row r="2049">
          <cell r="BT2049" t="str">
            <v>Orbányosfa</v>
          </cell>
        </row>
        <row r="2050">
          <cell r="BT2050" t="str">
            <v>Orci</v>
          </cell>
        </row>
        <row r="2051">
          <cell r="BT2051" t="str">
            <v>Ordacsehi</v>
          </cell>
        </row>
        <row r="2052">
          <cell r="BT2052" t="str">
            <v>Ordas</v>
          </cell>
        </row>
        <row r="2053">
          <cell r="BT2053" t="str">
            <v>Orfalu</v>
          </cell>
        </row>
        <row r="2054">
          <cell r="BT2054" t="e">
            <v>#N/A</v>
          </cell>
        </row>
        <row r="2055">
          <cell r="BT2055" t="e">
            <v>#N/A</v>
          </cell>
        </row>
        <row r="2056">
          <cell r="BT2056" t="str">
            <v>Ormándlak</v>
          </cell>
        </row>
        <row r="2057">
          <cell r="BT2057" t="e">
            <v>#N/A</v>
          </cell>
        </row>
        <row r="2058">
          <cell r="BT2058" t="str">
            <v>Orosháza</v>
          </cell>
        </row>
        <row r="2059">
          <cell r="BT2059" t="str">
            <v>Oroszi</v>
          </cell>
        </row>
        <row r="2060">
          <cell r="BT2060" t="str">
            <v>Oroszlány</v>
          </cell>
        </row>
        <row r="2061">
          <cell r="BT2061" t="e">
            <v>#N/A</v>
          </cell>
        </row>
        <row r="2062">
          <cell r="BT2062" t="str">
            <v>Orosztony</v>
          </cell>
        </row>
        <row r="2063">
          <cell r="BT2063" t="str">
            <v>Ortaháza</v>
          </cell>
        </row>
        <row r="2064">
          <cell r="BT2064" t="e">
            <v>#N/A</v>
          </cell>
        </row>
        <row r="2065">
          <cell r="BT2065" t="str">
            <v>Ostffyasszonyfa</v>
          </cell>
        </row>
        <row r="2066">
          <cell r="BT2066" t="str">
            <v>Ostoros</v>
          </cell>
        </row>
        <row r="2067">
          <cell r="BT2067" t="e">
            <v>#N/A</v>
          </cell>
        </row>
        <row r="2068">
          <cell r="BT2068" t="e">
            <v>#N/A</v>
          </cell>
        </row>
        <row r="2069">
          <cell r="BT2069" t="str">
            <v>Osztopán</v>
          </cell>
        </row>
        <row r="2070">
          <cell r="BT2070" t="str">
            <v>Ózd</v>
          </cell>
        </row>
        <row r="2071">
          <cell r="BT2071" t="e">
            <v>#N/A</v>
          </cell>
        </row>
        <row r="2072">
          <cell r="BT2072" t="str">
            <v>Ozmánbük</v>
          </cell>
        </row>
        <row r="2073">
          <cell r="BT2073" t="str">
            <v>Ozora</v>
          </cell>
        </row>
        <row r="2074">
          <cell r="BT2074" t="str">
            <v>Öcs</v>
          </cell>
        </row>
        <row r="2075">
          <cell r="BT2075" t="str">
            <v>Őcsény</v>
          </cell>
        </row>
        <row r="2076">
          <cell r="BT2076" t="str">
            <v>Öcsöd</v>
          </cell>
        </row>
        <row r="2077">
          <cell r="BT2077" t="str">
            <v>Ököritófülpös</v>
          </cell>
        </row>
        <row r="2078">
          <cell r="BT2078" t="str">
            <v>Ölbő</v>
          </cell>
        </row>
        <row r="2079">
          <cell r="BT2079" t="str">
            <v>Ömböly</v>
          </cell>
        </row>
        <row r="2080">
          <cell r="BT2080" t="str">
            <v>Őr</v>
          </cell>
        </row>
        <row r="2081">
          <cell r="BT2081" t="str">
            <v>Őrbottyán</v>
          </cell>
        </row>
        <row r="2082">
          <cell r="BT2082" t="e">
            <v>#N/A</v>
          </cell>
        </row>
        <row r="2083">
          <cell r="BT2083" t="str">
            <v>Öreglak</v>
          </cell>
        </row>
        <row r="2084">
          <cell r="BT2084" t="str">
            <v>Őrhalom</v>
          </cell>
        </row>
        <row r="2085">
          <cell r="BT2085" t="str">
            <v>Őrimagyarósd</v>
          </cell>
        </row>
        <row r="2086">
          <cell r="BT2086" t="str">
            <v>Őriszentpéter</v>
          </cell>
        </row>
        <row r="2087">
          <cell r="BT2087" t="str">
            <v>Örkény</v>
          </cell>
        </row>
        <row r="2088">
          <cell r="BT2088" t="str">
            <v>Örményes</v>
          </cell>
        </row>
        <row r="2089">
          <cell r="BT2089" t="str">
            <v>Örménykút</v>
          </cell>
        </row>
        <row r="2090">
          <cell r="BT2090" t="e">
            <v>#N/A</v>
          </cell>
        </row>
        <row r="2091">
          <cell r="BT2091" t="str">
            <v>Örvényes</v>
          </cell>
        </row>
        <row r="2092">
          <cell r="BT2092" t="str">
            <v>Ősagárd</v>
          </cell>
        </row>
        <row r="2093">
          <cell r="BT2093" t="str">
            <v>Ősi</v>
          </cell>
        </row>
        <row r="2094">
          <cell r="BT2094" t="str">
            <v>Öskü</v>
          </cell>
        </row>
        <row r="2095">
          <cell r="BT2095" t="str">
            <v>Öttevény</v>
          </cell>
        </row>
        <row r="2096">
          <cell r="BT2096" t="e">
            <v>#N/A</v>
          </cell>
        </row>
        <row r="2097">
          <cell r="BT2097" t="str">
            <v>Ötvöskónyi</v>
          </cell>
        </row>
        <row r="2098">
          <cell r="BT2098" t="e">
            <v>#N/A</v>
          </cell>
        </row>
        <row r="2099">
          <cell r="BT2099" t="str">
            <v>Pacsa</v>
          </cell>
        </row>
        <row r="2100">
          <cell r="BT2100" t="str">
            <v>Pácsony</v>
          </cell>
        </row>
        <row r="2101">
          <cell r="BT2101" t="str">
            <v>Padár</v>
          </cell>
        </row>
        <row r="2102">
          <cell r="BT2102" t="str">
            <v>Páhi</v>
          </cell>
        </row>
        <row r="2103">
          <cell r="BT2103" t="e">
            <v>#N/A</v>
          </cell>
        </row>
        <row r="2104">
          <cell r="BT2104" t="str">
            <v>Pakod</v>
          </cell>
        </row>
        <row r="2105">
          <cell r="BT2105" t="str">
            <v>Pákozd</v>
          </cell>
        </row>
        <row r="2106">
          <cell r="BT2106" t="str">
            <v>Paks</v>
          </cell>
        </row>
        <row r="2107">
          <cell r="BT2107" t="e">
            <v>#N/A</v>
          </cell>
        </row>
        <row r="2108">
          <cell r="BT2108" t="str">
            <v>Pálfa</v>
          </cell>
        </row>
        <row r="2109">
          <cell r="BT2109" t="e">
            <v>#N/A</v>
          </cell>
        </row>
        <row r="2110">
          <cell r="BT2110" t="e">
            <v>#N/A</v>
          </cell>
        </row>
        <row r="2111">
          <cell r="BT2111" t="e">
            <v>#N/A</v>
          </cell>
        </row>
        <row r="2112">
          <cell r="BT2112" t="e">
            <v>#N/A</v>
          </cell>
        </row>
        <row r="2113">
          <cell r="BT2113" t="str">
            <v>Pálmajor</v>
          </cell>
        </row>
        <row r="2114">
          <cell r="BT2114" t="str">
            <v>Pálmonostora</v>
          </cell>
        </row>
        <row r="2115">
          <cell r="BT2115" t="str">
            <v>Pálosvörösmart</v>
          </cell>
        </row>
        <row r="2116">
          <cell r="BT2116" t="str">
            <v>Palotabozsok</v>
          </cell>
        </row>
        <row r="2117">
          <cell r="BT2117" t="str">
            <v>Palotás</v>
          </cell>
        </row>
        <row r="2118">
          <cell r="BT2118" t="str">
            <v>Paloznak</v>
          </cell>
        </row>
        <row r="2119">
          <cell r="BT2119" t="e">
            <v>#N/A</v>
          </cell>
        </row>
        <row r="2120">
          <cell r="BT2120" t="str">
            <v>Pamuk</v>
          </cell>
        </row>
        <row r="2121">
          <cell r="BT2121" t="str">
            <v>Pánd</v>
          </cell>
        </row>
        <row r="2122">
          <cell r="BT2122" t="str">
            <v>Pankasz</v>
          </cell>
        </row>
        <row r="2123">
          <cell r="BT2123" t="str">
            <v>Pannonhalma</v>
          </cell>
        </row>
        <row r="2124">
          <cell r="BT2124" t="e">
            <v>#N/A</v>
          </cell>
        </row>
        <row r="2125">
          <cell r="BT2125" t="str">
            <v>Panyola</v>
          </cell>
        </row>
        <row r="2126">
          <cell r="BT2126" t="str">
            <v>Pap</v>
          </cell>
        </row>
        <row r="2127">
          <cell r="BT2127" t="str">
            <v>Pápa</v>
          </cell>
        </row>
        <row r="2128">
          <cell r="BT2128" t="str">
            <v>Pápadereske</v>
          </cell>
        </row>
        <row r="2129">
          <cell r="BT2129" t="str">
            <v>Pápakovácsi</v>
          </cell>
        </row>
        <row r="2130">
          <cell r="BT2130" t="str">
            <v>Pápasalamon</v>
          </cell>
        </row>
        <row r="2131">
          <cell r="BT2131" t="str">
            <v>Pápateszér</v>
          </cell>
        </row>
        <row r="2132">
          <cell r="BT2132" t="str">
            <v>Papkeszi</v>
          </cell>
        </row>
        <row r="2133">
          <cell r="BT2133" t="str">
            <v>Pápoc</v>
          </cell>
        </row>
        <row r="2134">
          <cell r="BT2134" t="str">
            <v>Papos</v>
          </cell>
        </row>
        <row r="2135">
          <cell r="BT2135" t="str">
            <v>Páprád</v>
          </cell>
        </row>
        <row r="2136">
          <cell r="BT2136" t="str">
            <v>Parád</v>
          </cell>
        </row>
        <row r="2137">
          <cell r="BT2137" t="str">
            <v>Parádsasvár</v>
          </cell>
        </row>
        <row r="2138">
          <cell r="BT2138" t="e">
            <v>#N/A</v>
          </cell>
        </row>
        <row r="2139">
          <cell r="BT2139" t="str">
            <v>Pári</v>
          </cell>
        </row>
        <row r="2140">
          <cell r="BT2140" t="str">
            <v>Paszab</v>
          </cell>
        </row>
        <row r="2141">
          <cell r="BT2141" t="str">
            <v>Pásztó</v>
          </cell>
        </row>
        <row r="2142">
          <cell r="BT2142" t="e">
            <v>#N/A</v>
          </cell>
        </row>
        <row r="2143">
          <cell r="BT2143" t="str">
            <v>Pat</v>
          </cell>
        </row>
        <row r="2144">
          <cell r="BT2144" t="str">
            <v>Patak</v>
          </cell>
        </row>
        <row r="2145">
          <cell r="BT2145" t="str">
            <v>Patalom</v>
          </cell>
        </row>
        <row r="2146">
          <cell r="BT2146" t="str">
            <v>Patapoklosi</v>
          </cell>
        </row>
        <row r="2147">
          <cell r="BT2147" t="str">
            <v>Patca</v>
          </cell>
        </row>
        <row r="2148">
          <cell r="BT2148" t="str">
            <v>Pátka</v>
          </cell>
        </row>
        <row r="2149">
          <cell r="BT2149" t="str">
            <v>Patosfa</v>
          </cell>
        </row>
        <row r="2150">
          <cell r="BT2150" t="str">
            <v>Pátroha</v>
          </cell>
        </row>
        <row r="2151">
          <cell r="BT2151" t="str">
            <v>Patvarc</v>
          </cell>
        </row>
        <row r="2152">
          <cell r="BT2152" t="str">
            <v>Páty</v>
          </cell>
        </row>
        <row r="2153">
          <cell r="BT2153" t="str">
            <v>Pátyod</v>
          </cell>
        </row>
        <row r="2154">
          <cell r="BT2154" t="str">
            <v>Pázmánd</v>
          </cell>
        </row>
        <row r="2155">
          <cell r="BT2155" t="e">
            <v>#N/A</v>
          </cell>
        </row>
        <row r="2156">
          <cell r="BT2156" t="str">
            <v>Pécel</v>
          </cell>
        </row>
        <row r="2157">
          <cell r="BT2157" t="str">
            <v>Pecöl</v>
          </cell>
        </row>
        <row r="2158">
          <cell r="BT2158" t="str">
            <v>Pécs</v>
          </cell>
        </row>
        <row r="2159">
          <cell r="BT2159" t="e">
            <v>#N/A</v>
          </cell>
        </row>
        <row r="2160">
          <cell r="BT2160" t="e">
            <v>#N/A</v>
          </cell>
        </row>
        <row r="2161">
          <cell r="BT2161" t="str">
            <v>Pécsely</v>
          </cell>
        </row>
        <row r="2162">
          <cell r="BT2162" t="e">
            <v>#N/A</v>
          </cell>
        </row>
        <row r="2163">
          <cell r="BT2163" t="str">
            <v>Pécsvárad</v>
          </cell>
        </row>
        <row r="2164">
          <cell r="BT2164" t="str">
            <v>Pellérd</v>
          </cell>
        </row>
        <row r="2165">
          <cell r="BT2165" t="str">
            <v>Pély</v>
          </cell>
        </row>
        <row r="2166">
          <cell r="BT2166" t="str">
            <v>Penc</v>
          </cell>
        </row>
        <row r="2167">
          <cell r="BT2167" t="str">
            <v>Penészlek</v>
          </cell>
        </row>
        <row r="2168">
          <cell r="BT2168" t="str">
            <v>Pénzesgyőr</v>
          </cell>
        </row>
        <row r="2169">
          <cell r="BT2169" t="str">
            <v>Penyige</v>
          </cell>
        </row>
        <row r="2170">
          <cell r="BT2170" t="e">
            <v>#N/A</v>
          </cell>
        </row>
        <row r="2171">
          <cell r="BT2171" t="str">
            <v>Perbál</v>
          </cell>
        </row>
        <row r="2172">
          <cell r="BT2172" t="str">
            <v>Pere</v>
          </cell>
        </row>
        <row r="2173">
          <cell r="BT2173" t="str">
            <v>Perecse</v>
          </cell>
        </row>
        <row r="2174">
          <cell r="BT2174" t="str">
            <v>Pereked</v>
          </cell>
        </row>
        <row r="2175">
          <cell r="BT2175" t="str">
            <v>Perenye</v>
          </cell>
        </row>
        <row r="2176">
          <cell r="BT2176" t="e">
            <v>#N/A</v>
          </cell>
        </row>
        <row r="2177">
          <cell r="BT2177" t="e">
            <v>#N/A</v>
          </cell>
        </row>
        <row r="2178">
          <cell r="BT2178" t="str">
            <v>Perkáta</v>
          </cell>
        </row>
        <row r="2179">
          <cell r="BT2179" t="str">
            <v>Perkupa</v>
          </cell>
        </row>
        <row r="2180">
          <cell r="BT2180" t="str">
            <v>Perőcsény</v>
          </cell>
        </row>
        <row r="2181">
          <cell r="BT2181" t="e">
            <v>#N/A</v>
          </cell>
        </row>
        <row r="2182">
          <cell r="BT2182" t="str">
            <v>Péterhida</v>
          </cell>
        </row>
        <row r="2183">
          <cell r="BT2183" t="str">
            <v>Péteri</v>
          </cell>
        </row>
        <row r="2184">
          <cell r="BT2184" t="str">
            <v>Pétervására</v>
          </cell>
        </row>
        <row r="2185">
          <cell r="BT2185" t="str">
            <v>Pétfürdő</v>
          </cell>
        </row>
        <row r="2186">
          <cell r="BT2186" t="e">
            <v>#N/A</v>
          </cell>
        </row>
        <row r="2187">
          <cell r="BT2187" t="str">
            <v>Petneháza</v>
          </cell>
        </row>
        <row r="2188">
          <cell r="BT2188" t="str">
            <v>Petőfibánya</v>
          </cell>
        </row>
        <row r="2189">
          <cell r="BT2189" t="str">
            <v>Petőfiszállás</v>
          </cell>
        </row>
        <row r="2190">
          <cell r="BT2190" t="e">
            <v>#N/A</v>
          </cell>
        </row>
        <row r="2191">
          <cell r="BT2191" t="e">
            <v>#N/A</v>
          </cell>
        </row>
        <row r="2192">
          <cell r="BT2192" t="e">
            <v>#N/A</v>
          </cell>
        </row>
        <row r="2193">
          <cell r="BT2193" t="str">
            <v>Petrivente</v>
          </cell>
        </row>
        <row r="2194">
          <cell r="BT2194" t="e">
            <v>#N/A</v>
          </cell>
        </row>
        <row r="2195">
          <cell r="BT2195" t="str">
            <v>Piliny</v>
          </cell>
        </row>
        <row r="2196">
          <cell r="BT2196" t="str">
            <v>Pilis</v>
          </cell>
        </row>
        <row r="2197">
          <cell r="BT2197" t="str">
            <v>Pilisborosjenő</v>
          </cell>
        </row>
        <row r="2198">
          <cell r="BT2198" t="str">
            <v>Piliscsaba</v>
          </cell>
        </row>
        <row r="2199">
          <cell r="BT2199" t="e">
            <v>#N/A</v>
          </cell>
        </row>
        <row r="2200">
          <cell r="BT2200" t="str">
            <v>Pilisjászfalu</v>
          </cell>
        </row>
        <row r="2201">
          <cell r="BT2201" t="e">
            <v>#N/A</v>
          </cell>
        </row>
        <row r="2202">
          <cell r="BT2202" t="str">
            <v>Pilisszántó</v>
          </cell>
        </row>
        <row r="2203">
          <cell r="BT2203" t="str">
            <v>Pilisszentiván</v>
          </cell>
        </row>
        <row r="2204">
          <cell r="BT2204" t="str">
            <v>Pilisszentkereszt</v>
          </cell>
        </row>
        <row r="2205">
          <cell r="BT2205" t="str">
            <v>Pilisszentlászló</v>
          </cell>
        </row>
        <row r="2206">
          <cell r="BT2206" t="str">
            <v>Pilisvörösvár</v>
          </cell>
        </row>
        <row r="2207">
          <cell r="BT2207" t="str">
            <v>Pincehely</v>
          </cell>
        </row>
        <row r="2208">
          <cell r="BT2208" t="e">
            <v>#N/A</v>
          </cell>
        </row>
        <row r="2209">
          <cell r="BT2209" t="e">
            <v>#N/A</v>
          </cell>
        </row>
        <row r="2210">
          <cell r="BT2210" t="str">
            <v>Piricse</v>
          </cell>
        </row>
        <row r="2211">
          <cell r="BT2211" t="str">
            <v>Pirtó</v>
          </cell>
        </row>
        <row r="2212">
          <cell r="BT2212" t="e">
            <v>#N/A</v>
          </cell>
        </row>
        <row r="2213">
          <cell r="BT2213" t="e">
            <v>#N/A</v>
          </cell>
        </row>
        <row r="2214">
          <cell r="BT2214" t="e">
            <v>#N/A</v>
          </cell>
        </row>
        <row r="2215">
          <cell r="BT2215" t="str">
            <v>Pocsaj</v>
          </cell>
        </row>
        <row r="2216">
          <cell r="BT2216" t="str">
            <v>Pócsmegyer</v>
          </cell>
        </row>
        <row r="2217">
          <cell r="BT2217" t="e">
            <v>#N/A</v>
          </cell>
        </row>
        <row r="2218">
          <cell r="BT2218" t="str">
            <v>Pogány</v>
          </cell>
        </row>
        <row r="2219">
          <cell r="BT2219" t="str">
            <v>Pogányszentpéter</v>
          </cell>
        </row>
        <row r="2220">
          <cell r="BT2220" t="str">
            <v>Pókaszepetk</v>
          </cell>
        </row>
        <row r="2221">
          <cell r="BT2221" t="str">
            <v>Polány</v>
          </cell>
        </row>
        <row r="2222">
          <cell r="BT2222" t="str">
            <v>Polgár</v>
          </cell>
        </row>
        <row r="2223">
          <cell r="BT2223" t="str">
            <v>Polgárdi</v>
          </cell>
        </row>
        <row r="2224">
          <cell r="BT2224" t="str">
            <v>Pomáz</v>
          </cell>
        </row>
        <row r="2225">
          <cell r="BT2225" t="str">
            <v>Porcsalma</v>
          </cell>
        </row>
        <row r="2226">
          <cell r="BT2226" t="e">
            <v>#N/A</v>
          </cell>
        </row>
        <row r="2227">
          <cell r="BT2227" t="str">
            <v>Poroszló</v>
          </cell>
        </row>
        <row r="2228">
          <cell r="BT2228" t="e">
            <v>#N/A</v>
          </cell>
        </row>
        <row r="2229">
          <cell r="BT2229" t="e">
            <v>#N/A</v>
          </cell>
        </row>
        <row r="2230">
          <cell r="BT2230" t="e">
            <v>#N/A</v>
          </cell>
        </row>
        <row r="2231">
          <cell r="BT2231" t="e">
            <v>#N/A</v>
          </cell>
        </row>
        <row r="2232">
          <cell r="BT2232" t="str">
            <v>Pórszombat</v>
          </cell>
        </row>
        <row r="2233">
          <cell r="BT2233" t="str">
            <v>Porva</v>
          </cell>
        </row>
        <row r="2234">
          <cell r="BT2234" t="str">
            <v>Pósfa</v>
          </cell>
        </row>
        <row r="2235">
          <cell r="BT2235" t="str">
            <v>Potony</v>
          </cell>
        </row>
        <row r="2236">
          <cell r="BT2236" t="str">
            <v>Potyond</v>
          </cell>
        </row>
        <row r="2237">
          <cell r="BT2237" t="str">
            <v>Pölöske</v>
          </cell>
        </row>
        <row r="2238">
          <cell r="BT2238" t="str">
            <v>Pölöskefő</v>
          </cell>
        </row>
        <row r="2239">
          <cell r="BT2239" t="str">
            <v>Pörböly</v>
          </cell>
        </row>
        <row r="2240">
          <cell r="BT2240" t="str">
            <v>Pördefölde</v>
          </cell>
        </row>
        <row r="2241">
          <cell r="BT2241" t="e">
            <v>#N/A</v>
          </cell>
        </row>
        <row r="2242">
          <cell r="BT2242" t="str">
            <v>Prügy</v>
          </cell>
        </row>
        <row r="2243">
          <cell r="BT2243" t="str">
            <v>Pula</v>
          </cell>
        </row>
        <row r="2244">
          <cell r="BT2244" t="e">
            <v>#N/A</v>
          </cell>
        </row>
        <row r="2245">
          <cell r="BT2245" t="str">
            <v>Pusztaberki</v>
          </cell>
        </row>
        <row r="2246">
          <cell r="BT2246" t="str">
            <v>Pusztacsalád</v>
          </cell>
        </row>
        <row r="2247">
          <cell r="BT2247" t="str">
            <v>Pusztacsó</v>
          </cell>
        </row>
        <row r="2248">
          <cell r="BT2248" t="str">
            <v>_x0000_Rákóczibánya_x000C__x0000__x0001_B_x0000_e_x0000_n_x0000_c_x0000_s_x0000_i_x0000_k_x0000_ _x0000_E_x0000_r_x0000_n_x0000_Q_x0001__x0005__x0000__x0000_Abony_x001A__x0000__x0000_Romhányiné Dr. Balogh Edit_x0011__x0000__x0000_Dr.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 84._x0005__x0000__x0000_Gyönk
_x0000__x0000_Katz Gyula_x0012__x0000__x0000_Ady E. u. 561-562._x0005__x0000__x0000_Györe_x000C__x0000__x0000_Cso</v>
          </cell>
        </row>
        <row r="2249">
          <cell r="BT2249" t="str">
            <v>Pusztaederics</v>
          </cell>
        </row>
        <row r="2250">
          <cell r="BT2250" t="str">
            <v>Pusztafalu</v>
          </cell>
        </row>
        <row r="2251">
          <cell r="BT2251" t="str">
            <v>Pusztaföldvár</v>
          </cell>
        </row>
        <row r="2252">
          <cell r="BT2252" t="str">
            <v>Pusztahencse</v>
          </cell>
        </row>
        <row r="2253">
          <cell r="BT2253" t="str">
            <v>Pusztakovácsi</v>
          </cell>
        </row>
        <row r="2254">
          <cell r="BT2254" t="str">
            <v>Pusztamagyaród</v>
          </cell>
        </row>
        <row r="2255">
          <cell r="BT2255" t="e">
            <v>#N/A</v>
          </cell>
        </row>
        <row r="2256">
          <cell r="BT2256" t="str">
            <v>Pusztamiske</v>
          </cell>
        </row>
        <row r="2257">
          <cell r="BT2257" t="str">
            <v>Pusztamonostor</v>
          </cell>
        </row>
        <row r="2258">
          <cell r="BT2258" t="str">
            <v>Pusztaottlaka</v>
          </cell>
        </row>
        <row r="2259">
          <cell r="BT2259" t="str">
            <v>Pusztaradvány</v>
          </cell>
        </row>
        <row r="2260">
          <cell r="BT2260" t="str">
            <v>Pusztaszabolcs</v>
          </cell>
        </row>
        <row r="2261">
          <cell r="BT2261" t="str">
            <v>Pusztaszemes</v>
          </cell>
        </row>
        <row r="2262">
          <cell r="BT2262" t="str">
            <v>Pusztaszentlászló</v>
          </cell>
        </row>
        <row r="2263">
          <cell r="BT2263" t="e">
            <v>#N/A</v>
          </cell>
        </row>
        <row r="2264">
          <cell r="BT2264" t="str">
            <v>Pusztavacs</v>
          </cell>
        </row>
        <row r="2265">
          <cell r="BT2265" t="str">
            <v>Pusztavám</v>
          </cell>
        </row>
        <row r="2266">
          <cell r="BT2266" t="str">
            <v>Pusztazámor</v>
          </cell>
        </row>
        <row r="2267">
          <cell r="BT2267" t="str">
            <v>Putnok</v>
          </cell>
        </row>
        <row r="2268">
          <cell r="BT2268" t="str">
            <v>Püski</v>
          </cell>
        </row>
        <row r="2269">
          <cell r="BT2269" t="str">
            <v>Püspökhatvan</v>
          </cell>
        </row>
        <row r="2270">
          <cell r="BT2270" t="str">
            <v>Püspökladány</v>
          </cell>
        </row>
        <row r="2271">
          <cell r="BT2271" t="str">
            <v>Püspökmolnári</v>
          </cell>
        </row>
        <row r="2272">
          <cell r="BT2272" t="str">
            <v>Püspökszilágy</v>
          </cell>
        </row>
        <row r="2273">
          <cell r="BT2273" t="e">
            <v>#N/A</v>
          </cell>
        </row>
        <row r="2274">
          <cell r="BT2274" t="e">
            <v>#N/A</v>
          </cell>
        </row>
        <row r="2275">
          <cell r="BT2275" t="str">
            <v>Rábagyarmat</v>
          </cell>
        </row>
        <row r="2276">
          <cell r="BT2276" t="str">
            <v>Rábahídvég</v>
          </cell>
        </row>
        <row r="2277">
          <cell r="BT2277" t="e">
            <v>#N/A</v>
          </cell>
        </row>
        <row r="2278">
          <cell r="BT2278" t="e">
            <v>#N/A</v>
          </cell>
        </row>
        <row r="2279">
          <cell r="BT2279" t="str">
            <v>Rábapaty</v>
          </cell>
        </row>
        <row r="2280">
          <cell r="BT2280" t="e">
            <v>#N/A</v>
          </cell>
        </row>
        <row r="2281">
          <cell r="BT2281" t="e">
            <v>#N/A</v>
          </cell>
        </row>
        <row r="2282">
          <cell r="BT2282" t="e">
            <v>#N/A</v>
          </cell>
        </row>
        <row r="2283">
          <cell r="BT2283" t="e">
            <v>#N/A</v>
          </cell>
        </row>
        <row r="2284">
          <cell r="BT2284" t="e">
            <v>#N/A</v>
          </cell>
        </row>
        <row r="2285">
          <cell r="BT2285" t="str">
            <v>Rábatamási</v>
          </cell>
        </row>
        <row r="2286">
          <cell r="BT2286" t="str">
            <v>Rábatöttös</v>
          </cell>
        </row>
        <row r="2287">
          <cell r="BT2287" t="str">
            <v>Rábcakapi</v>
          </cell>
        </row>
        <row r="2288">
          <cell r="BT2288" t="str">
            <v>Rácalmás</v>
          </cell>
        </row>
        <row r="2289">
          <cell r="BT2289" t="str">
            <v>Ráckeresztúr</v>
          </cell>
        </row>
        <row r="2290">
          <cell r="BT2290" t="e">
            <v>#N/A</v>
          </cell>
        </row>
        <row r="2291">
          <cell r="BT2291" t="str">
            <v>Rád</v>
          </cell>
        </row>
        <row r="2292">
          <cell r="BT2292" t="str">
            <v>Rádfalva</v>
          </cell>
        </row>
        <row r="2293">
          <cell r="BT2293" t="str">
            <v>Rádóckölked</v>
          </cell>
        </row>
        <row r="2294">
          <cell r="BT2294" t="e">
            <v>#N/A</v>
          </cell>
        </row>
        <row r="2295">
          <cell r="BT2295" t="e">
            <v>#N/A</v>
          </cell>
        </row>
        <row r="2296">
          <cell r="BT2296" t="str">
            <v>Rajka</v>
          </cell>
        </row>
        <row r="2297">
          <cell r="BT2297" t="str">
            <v>Rakaca</v>
          </cell>
        </row>
        <row r="2298">
          <cell r="BT2298" t="str">
            <v>Rakacaszend</v>
          </cell>
        </row>
        <row r="2299">
          <cell r="BT2299" t="e">
            <v>#N/A</v>
          </cell>
        </row>
        <row r="2300">
          <cell r="BT2300" t="e">
            <v>#N/A</v>
          </cell>
        </row>
        <row r="2301">
          <cell r="BT2301" t="str">
            <v>Rákóczifalva</v>
          </cell>
        </row>
        <row r="2302">
          <cell r="BT2302" t="str">
            <v>Rákócziújfalu</v>
          </cell>
        </row>
        <row r="2303">
          <cell r="BT2303" t="str">
            <v>Ráksi</v>
          </cell>
        </row>
        <row r="2304">
          <cell r="BT2304" t="str">
            <v>Ramocsa</v>
          </cell>
        </row>
        <row r="2305">
          <cell r="BT2305" t="e">
            <v>#N/A</v>
          </cell>
        </row>
        <row r="2306">
          <cell r="BT2306" t="str">
            <v>Rápolt</v>
          </cell>
        </row>
        <row r="2307">
          <cell r="BT2307" t="str">
            <v>Raposka</v>
          </cell>
        </row>
        <row r="2308">
          <cell r="BT2308" t="str">
            <v>Rásonysápberencs</v>
          </cell>
        </row>
        <row r="2309">
          <cell r="BT2309" t="str">
            <v>Rátka</v>
          </cell>
        </row>
        <row r="2310">
          <cell r="BT2310" t="str">
            <v>Rátót</v>
          </cell>
        </row>
        <row r="2311">
          <cell r="BT2311" t="e">
            <v>#N/A</v>
          </cell>
        </row>
        <row r="2312">
          <cell r="BT2312" t="str">
            <v>Recsk</v>
          </cell>
        </row>
        <row r="2313">
          <cell r="BT2313" t="e">
            <v>#N/A</v>
          </cell>
        </row>
        <row r="2314">
          <cell r="BT2314" t="str">
            <v>Rédics</v>
          </cell>
        </row>
        <row r="2315">
          <cell r="BT2315" t="str">
            <v>Regéc</v>
          </cell>
        </row>
        <row r="2316">
          <cell r="BT2316" t="str">
            <v>Regenye</v>
          </cell>
        </row>
        <row r="2317">
          <cell r="BT2317" t="str">
            <v>Regöly</v>
          </cell>
        </row>
        <row r="2318">
          <cell r="BT2318" t="str">
            <v>Rém</v>
          </cell>
        </row>
        <row r="2319">
          <cell r="BT2319" t="e">
            <v>#N/A</v>
          </cell>
        </row>
        <row r="2320">
          <cell r="BT2320" t="str">
            <v>Répáshuta</v>
          </cell>
        </row>
        <row r="2321">
          <cell r="BT2321" t="str">
            <v>Répcelak</v>
          </cell>
        </row>
        <row r="2322">
          <cell r="BT2322" t="str">
            <v>Répceszemere</v>
          </cell>
        </row>
        <row r="2323">
          <cell r="BT2323" t="str">
            <v>Répceszentgyörgy</v>
          </cell>
        </row>
        <row r="2324">
          <cell r="BT2324" t="str">
            <v>Répcevis</v>
          </cell>
        </row>
        <row r="2325">
          <cell r="BT2325" t="str">
            <v>Resznek</v>
          </cell>
        </row>
        <row r="2326">
          <cell r="BT2326" t="e">
            <v>#N/A</v>
          </cell>
        </row>
        <row r="2327">
          <cell r="BT2327" t="e">
            <v>#N/A</v>
          </cell>
        </row>
        <row r="2328">
          <cell r="BT2328" t="e">
            <v>#N/A</v>
          </cell>
        </row>
        <row r="2329">
          <cell r="BT2329" t="e">
            <v>#N/A</v>
          </cell>
        </row>
        <row r="2330">
          <cell r="BT2330" t="str">
            <v>Révleányvár</v>
          </cell>
        </row>
        <row r="2331">
          <cell r="BT2331" t="str">
            <v>Rezi</v>
          </cell>
        </row>
        <row r="2332">
          <cell r="BT2332" t="str">
            <v>Ricse</v>
          </cell>
        </row>
        <row r="2333">
          <cell r="BT2333" t="e">
            <v>#N/A</v>
          </cell>
        </row>
        <row r="2334">
          <cell r="BT2334" t="str">
            <v>I_1.23</v>
          </cell>
        </row>
        <row r="2335">
          <cell r="BT2335" t="str">
            <v>Rimóc</v>
          </cell>
        </row>
        <row r="2336">
          <cell r="BT2336" t="e">
            <v>#N/A</v>
          </cell>
        </row>
        <row r="2337">
          <cell r="BT2337" t="e">
            <v>#N/A</v>
          </cell>
        </row>
        <row r="2338">
          <cell r="BT2338" t="e">
            <v>#N/A</v>
          </cell>
        </row>
        <row r="2339">
          <cell r="BT2339" t="e">
            <v>#N/A</v>
          </cell>
        </row>
        <row r="2340">
          <cell r="BT2340" t="e">
            <v>#N/A</v>
          </cell>
        </row>
        <row r="2341">
          <cell r="BT2341" t="e">
            <v>#N/A</v>
          </cell>
        </row>
        <row r="2342">
          <cell r="BT2342" t="e">
            <v>#N/A</v>
          </cell>
        </row>
        <row r="2343">
          <cell r="BT2343" t="str">
            <v>Romhány</v>
          </cell>
        </row>
        <row r="2344">
          <cell r="BT2344" t="str">
            <v>Romonya</v>
          </cell>
        </row>
        <row r="2345">
          <cell r="BT2345" t="str">
            <v>Rózsafa</v>
          </cell>
        </row>
        <row r="2346">
          <cell r="BT2346" t="str">
            <v>Rozsály</v>
          </cell>
        </row>
        <row r="2347">
          <cell r="BT2347" t="str">
            <v>Rózsaszentmárton</v>
          </cell>
        </row>
        <row r="2348">
          <cell r="BT2348" t="e">
            <v>#N/A</v>
          </cell>
        </row>
        <row r="2349">
          <cell r="BT2349" t="e">
            <v>#N/A</v>
          </cell>
        </row>
        <row r="2350">
          <cell r="BT2350" t="e">
            <v>#N/A</v>
          </cell>
        </row>
        <row r="2351">
          <cell r="BT2351" t="str">
            <v>Rudabánya</v>
          </cell>
        </row>
        <row r="2352">
          <cell r="BT2352" t="str">
            <v>Rudolftelep</v>
          </cell>
        </row>
        <row r="2353">
          <cell r="BT2353" t="e">
            <v>#N/A</v>
          </cell>
        </row>
        <row r="2354">
          <cell r="BT2354" t="e">
            <v>#N/A</v>
          </cell>
        </row>
        <row r="2355">
          <cell r="BT2355" t="str">
            <v>Ságújfalu</v>
          </cell>
        </row>
        <row r="2356">
          <cell r="BT2356" t="e">
            <v>#N/A</v>
          </cell>
        </row>
        <row r="2357">
          <cell r="BT2357" t="e">
            <v>#N/A</v>
          </cell>
        </row>
        <row r="2358">
          <cell r="BT2358" t="e">
            <v>#N/A</v>
          </cell>
        </row>
        <row r="2359">
          <cell r="BT2359" t="e">
            <v>#N/A</v>
          </cell>
        </row>
        <row r="2360">
          <cell r="BT2360" t="e">
            <v>#N/A</v>
          </cell>
        </row>
        <row r="2361">
          <cell r="BT2361" t="e">
            <v>#N/A</v>
          </cell>
        </row>
        <row r="2362">
          <cell r="BT2362" t="e">
            <v>#N/A</v>
          </cell>
        </row>
        <row r="2363">
          <cell r="BT2363" t="e">
            <v>#N/A</v>
          </cell>
        </row>
        <row r="2364">
          <cell r="BT2364" t="str">
            <v>Sajókeresztúr</v>
          </cell>
        </row>
        <row r="2365">
          <cell r="BT2365" t="str">
            <v>Sajólád</v>
          </cell>
        </row>
        <row r="2366">
          <cell r="BT2366" t="str">
            <v>Sajólászlófalva</v>
          </cell>
        </row>
        <row r="2367">
          <cell r="BT2367" t="str">
            <v>Sajómercse</v>
          </cell>
        </row>
        <row r="2368">
          <cell r="BT2368" t="e">
            <v>#N/A</v>
          </cell>
        </row>
        <row r="2369">
          <cell r="BT2369" t="e">
            <v>#N/A</v>
          </cell>
        </row>
        <row r="2370">
          <cell r="BT2370" t="str">
            <v>Sajópálfala</v>
          </cell>
        </row>
        <row r="2371">
          <cell r="BT2371" t="str">
            <v>Sajópetri</v>
          </cell>
        </row>
        <row r="2372">
          <cell r="BT2372" t="str">
            <v>Sajópüspöki</v>
          </cell>
        </row>
        <row r="2373">
          <cell r="BT2373" t="str">
            <v>Sajósenye</v>
          </cell>
        </row>
        <row r="2374">
          <cell r="BT2374" t="str">
            <v>Sajószentpéter</v>
          </cell>
        </row>
        <row r="2375">
          <cell r="BT2375" t="e">
            <v>#N/A</v>
          </cell>
        </row>
        <row r="2376">
          <cell r="BT2376" t="e">
            <v>#N/A</v>
          </cell>
        </row>
        <row r="2377">
          <cell r="BT2377" t="e">
            <v>#N/A</v>
          </cell>
        </row>
        <row r="2378">
          <cell r="BT2378" t="e">
            <v>#N/A</v>
          </cell>
        </row>
        <row r="2379">
          <cell r="BT2379" t="str">
            <v>Salföld</v>
          </cell>
        </row>
        <row r="2380">
          <cell r="BT2380" t="e">
            <v>#N/A</v>
          </cell>
        </row>
        <row r="2381">
          <cell r="BT2381" t="str">
            <v>Salköveskút</v>
          </cell>
        </row>
        <row r="2382">
          <cell r="BT2382" t="str">
            <v>Salomvár</v>
          </cell>
        </row>
        <row r="2383">
          <cell r="BT2383" t="e">
            <v>#N/A</v>
          </cell>
        </row>
        <row r="2384">
          <cell r="BT2384" t="str">
            <v>Sámod</v>
          </cell>
        </row>
        <row r="2385">
          <cell r="BT2385" t="str">
            <v>Sámsonháza</v>
          </cell>
        </row>
        <row r="2386">
          <cell r="BT2386" t="str">
            <v>Sand</v>
          </cell>
        </row>
        <row r="2387">
          <cell r="BT2387" t="e">
            <v>#N/A</v>
          </cell>
        </row>
        <row r="2388">
          <cell r="BT2388" t="e">
            <v>#N/A</v>
          </cell>
        </row>
        <row r="2389">
          <cell r="BT2389" t="str">
            <v>Sáp</v>
          </cell>
        </row>
        <row r="2390">
          <cell r="BT2390" t="str">
            <v>Sáránd</v>
          </cell>
        </row>
        <row r="2391">
          <cell r="BT2391" t="str">
            <v>Sárazsadány</v>
          </cell>
        </row>
        <row r="2392">
          <cell r="BT2392" t="str">
            <v>Sárbogárd</v>
          </cell>
        </row>
        <row r="2393">
          <cell r="BT2393" t="str">
            <v>Sáregres</v>
          </cell>
        </row>
        <row r="2394">
          <cell r="BT2394" t="str">
            <v>Sárfimizdó</v>
          </cell>
        </row>
        <row r="2395">
          <cell r="BT2395" t="str">
            <v>Sárhida</v>
          </cell>
        </row>
        <row r="2396">
          <cell r="BT2396" t="str">
            <v>Sárisáp</v>
          </cell>
        </row>
        <row r="2397">
          <cell r="BT2397" t="str">
            <v>Sarkad</v>
          </cell>
        </row>
        <row r="2398">
          <cell r="BT2398" t="str">
            <v>Sarkadkeresztúr</v>
          </cell>
        </row>
        <row r="2399">
          <cell r="BT2399" t="str">
            <v>Sárkeresztes</v>
          </cell>
        </row>
        <row r="2400">
          <cell r="BT2400" t="str">
            <v>Sárkeresztúr</v>
          </cell>
        </row>
        <row r="2401">
          <cell r="BT2401" t="str">
            <v>Sárkeszi</v>
          </cell>
        </row>
        <row r="2402">
          <cell r="BT2402" t="str">
            <v>Sármellék</v>
          </cell>
        </row>
        <row r="2403">
          <cell r="BT2403" t="str">
            <v>Sárok</v>
          </cell>
        </row>
        <row r="2404">
          <cell r="BT2404" t="str">
            <v>Sárosd</v>
          </cell>
        </row>
        <row r="2405">
          <cell r="BT2405" t="e">
            <v>#N/A</v>
          </cell>
        </row>
        <row r="2406">
          <cell r="BT2406" t="str">
            <v>Sárpilis</v>
          </cell>
        </row>
        <row r="2407">
          <cell r="BT2407" t="str">
            <v>Sárrétudvari</v>
          </cell>
        </row>
        <row r="2408">
          <cell r="BT2408" t="e">
            <v>#N/A</v>
          </cell>
        </row>
        <row r="2409">
          <cell r="BT2409" t="str">
            <v>Sárszentágota</v>
          </cell>
        </row>
        <row r="2410">
          <cell r="BT2410" t="str">
            <v>Sárszentlőrinc</v>
          </cell>
        </row>
        <row r="2411">
          <cell r="BT2411" t="e">
            <v>#N/A</v>
          </cell>
        </row>
        <row r="2412">
          <cell r="BT2412" t="str">
            <v>Sarud</v>
          </cell>
        </row>
        <row r="2413">
          <cell r="BT2413" t="e">
            <v>#N/A</v>
          </cell>
        </row>
        <row r="2414">
          <cell r="BT2414" t="e">
            <v>#N/A</v>
          </cell>
        </row>
        <row r="2415">
          <cell r="BT2415" t="str">
            <v>Sáska</v>
          </cell>
        </row>
        <row r="2416">
          <cell r="BT2416" t="e">
            <v>#N/A</v>
          </cell>
        </row>
        <row r="2417">
          <cell r="BT2417" t="str">
            <v>Sátoraljaújhely</v>
          </cell>
        </row>
        <row r="2418">
          <cell r="BT2418" t="str">
            <v>Gyömöre</v>
          </cell>
        </row>
        <row r="2419">
          <cell r="BT2419" t="str">
            <v>Sávoly</v>
          </cell>
        </row>
        <row r="2420">
          <cell r="BT2420" t="e">
            <v>#N/A</v>
          </cell>
        </row>
        <row r="2421">
          <cell r="BT2421" t="str">
            <v>Segesd</v>
          </cell>
        </row>
        <row r="2422">
          <cell r="BT2422" t="str">
            <v>Sellye</v>
          </cell>
        </row>
        <row r="2423">
          <cell r="BT2423" t="e">
            <v>#N/A</v>
          </cell>
        </row>
        <row r="2424">
          <cell r="BT2424" t="e">
            <v>#N/A</v>
          </cell>
        </row>
        <row r="2425">
          <cell r="BT2425" t="str">
            <v>Semjénháza</v>
          </cell>
        </row>
        <row r="2426">
          <cell r="BT2426" t="str">
            <v>Sénye</v>
          </cell>
        </row>
        <row r="2427">
          <cell r="BT2427" t="str">
            <v>Sényő</v>
          </cell>
        </row>
        <row r="2428">
          <cell r="BT2428" t="e">
            <v>#N/A</v>
          </cell>
        </row>
        <row r="2429">
          <cell r="BT2429" t="e">
            <v>#N/A</v>
          </cell>
        </row>
        <row r="2430">
          <cell r="BT2430" t="str">
            <v>Sérsekszőlős</v>
          </cell>
        </row>
        <row r="2431">
          <cell r="BT2431" t="str">
            <v>Sikátor</v>
          </cell>
        </row>
        <row r="2432">
          <cell r="BT2432" t="str">
            <v>Siklós</v>
          </cell>
        </row>
        <row r="2433">
          <cell r="BT2433" t="str">
            <v>Siklósbodony</v>
          </cell>
        </row>
        <row r="2434">
          <cell r="BT2434" t="str">
            <v>Siklósnagyfalu</v>
          </cell>
        </row>
        <row r="2435">
          <cell r="BT2435" t="e">
            <v>#N/A</v>
          </cell>
        </row>
        <row r="2436">
          <cell r="BT2436" t="e">
            <v>#N/A</v>
          </cell>
        </row>
        <row r="2437">
          <cell r="BT2437" t="str">
            <v>Simonfa</v>
          </cell>
        </row>
        <row r="2438">
          <cell r="BT2438" t="str">
            <v>Simontornya</v>
          </cell>
        </row>
        <row r="2439">
          <cell r="BT2439" t="str">
            <v>Sióagárd</v>
          </cell>
        </row>
        <row r="2440">
          <cell r="BT2440" t="str">
            <v>Dózsa Gy. u. 17-19.</v>
          </cell>
        </row>
        <row r="2441">
          <cell r="BT2441" t="str">
            <v>Siójut</v>
          </cell>
        </row>
        <row r="2442">
          <cell r="BT2442" t="str">
            <v>Sirok</v>
          </cell>
        </row>
        <row r="2443">
          <cell r="BT2443" t="e">
            <v>#N/A</v>
          </cell>
        </row>
        <row r="2444">
          <cell r="BT2444" t="str">
            <v>Sobor</v>
          </cell>
        </row>
        <row r="2445">
          <cell r="BT2445" t="str">
            <v>Sokorópátka</v>
          </cell>
        </row>
        <row r="2446">
          <cell r="BT2446" t="str">
            <v>Solt</v>
          </cell>
        </row>
        <row r="2447">
          <cell r="BT2447" t="str">
            <v>Soltszentimre</v>
          </cell>
        </row>
        <row r="2448">
          <cell r="BT2448" t="str">
            <v>Soltvadkert</v>
          </cell>
        </row>
        <row r="2449">
          <cell r="BT2449" t="str">
            <v>祬_x000C_䨀桵珡⁺楔潢ི_x0000_楔楬杮牥䘠牥湥ལ_x0000_牄‮敤⁩獚汯൴_x0000_潴楳䘠牥湥ୣ_x0000_敫琠狩㜠ਮ_x0000_ﱓ敭灧慧_x000C_䠀橵敢⁲潮ٳ_x0000_穓烡狡_x000D_䈀泡湩⁴摮牯_x000C_䘀拡歩䘠牥湥ᙣ_x0000_穣⁩敆敲据甠‮⼱⹁_x000C_匀敺瑮湡慴晬ൡ_x0000_穓湥扴毩汬๡_x0000_癲狡⁩瑁楴慬_x000C_䌀潳扭⃳慌潪ࡳ_x0000_穓湥杴泡_x000D_嘀捥敳⁹敆敲据_x000E_䈀桩牡敫敲穳整๳_x0000_慂慲⁳敆敲据_x0013_䘀泼烶䴠桩泡⁹獉癴满_x0010_匀档湥楹甠‮㜵ฮ_x0000_楂慨湲条批橡浯_x000C_匀楺匠满潤ੲ_x0000_楂慨瑲牯慤_x0010_䐀⹲匠慺䨠竳敳๦_x0000_潋獳瑵⁨⹵㐠⸳_x000B_䈀捯歳楡敫瑲_x000E_匁稀儀氁氀儀猁 匀渀搀漀爀ༀ_x0000_汁潫浴满⁹瓺㠠ମĀFelsőregmec</v>
          </cell>
        </row>
        <row r="2450">
          <cell r="BT2450" t="str">
            <v>Solymár</v>
          </cell>
        </row>
        <row r="2451">
          <cell r="BT2451" t="str">
            <v>Som</v>
          </cell>
        </row>
        <row r="2452">
          <cell r="BT2452" t="str">
            <v>Somberek</v>
          </cell>
        </row>
        <row r="2453">
          <cell r="BT2453" t="str">
            <v>Somlójenő</v>
          </cell>
        </row>
        <row r="2454">
          <cell r="BT2454" t="str">
            <v>Somlószőlős</v>
          </cell>
        </row>
        <row r="2455">
          <cell r="BT2455" t="str">
            <v>Somlóvásárhely</v>
          </cell>
        </row>
        <row r="2456">
          <cell r="BT2456" t="str">
            <v>Somlóvecse</v>
          </cell>
        </row>
        <row r="2457">
          <cell r="BT2457" t="str">
            <v>Somodor</v>
          </cell>
        </row>
        <row r="2458">
          <cell r="BT2458" t="e">
            <v>#N/A</v>
          </cell>
        </row>
        <row r="2459">
          <cell r="BT2459" t="str">
            <v>Somogyapáti</v>
          </cell>
        </row>
        <row r="2460">
          <cell r="BT2460" t="str">
            <v>Somogyaracs</v>
          </cell>
        </row>
        <row r="2461">
          <cell r="BT2461" t="str">
            <v>Somogyaszaló</v>
          </cell>
        </row>
        <row r="2462">
          <cell r="BT2462" t="e">
            <v>#N/A</v>
          </cell>
        </row>
        <row r="2463">
          <cell r="BT2463" t="e">
            <v>#N/A</v>
          </cell>
        </row>
        <row r="2464">
          <cell r="BT2464" t="e">
            <v>#N/A</v>
          </cell>
        </row>
        <row r="2465">
          <cell r="BT2465" t="e">
            <v>#N/A</v>
          </cell>
        </row>
        <row r="2466">
          <cell r="BT2466" t="e">
            <v>#N/A</v>
          </cell>
        </row>
        <row r="2467">
          <cell r="BT2467" t="e">
            <v>#N/A</v>
          </cell>
        </row>
        <row r="2468">
          <cell r="BT2468" t="e">
            <v>#N/A</v>
          </cell>
        </row>
        <row r="2469">
          <cell r="BT2469" t="str">
            <v>Somogyhárságy</v>
          </cell>
        </row>
        <row r="2470">
          <cell r="BT2470" t="str">
            <v>Somogyhatvan</v>
          </cell>
        </row>
        <row r="2471">
          <cell r="BT2471" t="e">
            <v>#N/A</v>
          </cell>
        </row>
        <row r="2472">
          <cell r="BT2472" t="e">
            <v>#N/A</v>
          </cell>
        </row>
        <row r="2473">
          <cell r="BT2473" t="e">
            <v>#N/A</v>
          </cell>
        </row>
        <row r="2474">
          <cell r="BT2474" t="str">
            <v>Somogysárd</v>
          </cell>
        </row>
        <row r="2475">
          <cell r="BT2475" t="str">
            <v>Somogysimonyi</v>
          </cell>
        </row>
        <row r="2476">
          <cell r="BT2476" t="str">
            <v>Somogyszentpál</v>
          </cell>
        </row>
        <row r="2477">
          <cell r="BT2477" t="str">
            <v>Somogyszil</v>
          </cell>
        </row>
        <row r="2478">
          <cell r="BT2478" t="str">
            <v>Somogyszob</v>
          </cell>
        </row>
        <row r="2479">
          <cell r="BT2479" t="e">
            <v>#N/A</v>
          </cell>
        </row>
        <row r="2480">
          <cell r="BT2480" t="e">
            <v>#N/A</v>
          </cell>
        </row>
        <row r="2481">
          <cell r="BT2481" t="str">
            <v>Somogyvámos</v>
          </cell>
        </row>
        <row r="2482">
          <cell r="BT2482" t="str">
            <v>Somogyvár</v>
          </cell>
        </row>
        <row r="2483">
          <cell r="BT2483" t="str">
            <v>Somogyviszló</v>
          </cell>
        </row>
        <row r="2484">
          <cell r="BT2484" t="str">
            <v>Somogyzsitfa</v>
          </cell>
        </row>
        <row r="2485">
          <cell r="BT2485" t="str">
            <v>Somoskőújfalu</v>
          </cell>
        </row>
        <row r="2486">
          <cell r="BT2486" t="str">
            <v>Sonkád</v>
          </cell>
        </row>
        <row r="2487">
          <cell r="BT2487" t="str">
            <v>Soponya</v>
          </cell>
        </row>
        <row r="2488">
          <cell r="BT2488" t="str">
            <v>Sopron</v>
          </cell>
        </row>
        <row r="2489">
          <cell r="BT2489" t="str">
            <v>Sopronhorpács</v>
          </cell>
        </row>
        <row r="2490">
          <cell r="BT2490" t="str">
            <v>Sopronkövesd</v>
          </cell>
        </row>
        <row r="2491">
          <cell r="BT2491" t="str">
            <v>Sopronnémeti</v>
          </cell>
        </row>
        <row r="2492">
          <cell r="BT2492" t="e">
            <v>#N/A</v>
          </cell>
        </row>
        <row r="2493">
          <cell r="BT2493" t="e">
            <v>#N/A</v>
          </cell>
        </row>
        <row r="2494">
          <cell r="BT2494" t="str">
            <v>Sormás</v>
          </cell>
        </row>
        <row r="2495">
          <cell r="BT2495" t="e">
            <v>#N/A</v>
          </cell>
        </row>
        <row r="2496">
          <cell r="BT2496" t="str">
            <v>Sóshartyán</v>
          </cell>
        </row>
        <row r="2497">
          <cell r="BT2497" t="str">
            <v>Sóskút</v>
          </cell>
        </row>
        <row r="2498">
          <cell r="BT2498" t="str">
            <v>Sóstófalva</v>
          </cell>
        </row>
        <row r="2499">
          <cell r="BT2499" t="str">
            <v>Sósvertike</v>
          </cell>
        </row>
        <row r="2500">
          <cell r="BT2500" t="str">
            <v>Sótony</v>
          </cell>
        </row>
        <row r="2501">
          <cell r="BT2501" t="str">
            <v>Fonó</v>
          </cell>
        </row>
        <row r="2502">
          <cell r="BT2502" t="str">
            <v>Söpte</v>
          </cell>
        </row>
        <row r="2503">
          <cell r="BT2503" t="e">
            <v>#N/A</v>
          </cell>
        </row>
        <row r="2504">
          <cell r="BT2504" t="str">
            <v>Sukoró</v>
          </cell>
        </row>
        <row r="2505">
          <cell r="BT2505" t="str">
            <v>Sumony</v>
          </cell>
        </row>
        <row r="2506">
          <cell r="BT2506" t="str">
            <v>Súr</v>
          </cell>
        </row>
        <row r="2507">
          <cell r="BT2507" t="str">
            <v>Nagykátai</v>
          </cell>
        </row>
        <row r="2508">
          <cell r="BT2508" t="str">
            <v>Sükösd</v>
          </cell>
        </row>
        <row r="2509">
          <cell r="BT2509" t="str">
            <v>Sülysáp</v>
          </cell>
        </row>
        <row r="2510">
          <cell r="BT2510" t="str">
            <v>Sümeg</v>
          </cell>
        </row>
        <row r="2511">
          <cell r="BT2511" t="str">
            <v>Veresegyházi</v>
          </cell>
        </row>
        <row r="2512">
          <cell r="BT2512" t="e">
            <v>#N/A</v>
          </cell>
        </row>
        <row r="2513">
          <cell r="BT2513" t="str">
            <v>Süttő</v>
          </cell>
        </row>
        <row r="2514">
          <cell r="BT2514" t="e">
            <v>#N/A</v>
          </cell>
        </row>
        <row r="2515">
          <cell r="BT2515" t="e">
            <v>#N/A</v>
          </cell>
        </row>
        <row r="2516">
          <cell r="BT2516" t="str">
            <v>Szabadhídvég</v>
          </cell>
        </row>
        <row r="2517">
          <cell r="BT2517" t="str">
            <v>Szabadi</v>
          </cell>
        </row>
        <row r="2518">
          <cell r="BT2518" t="str">
            <v>Szabadkígyós</v>
          </cell>
        </row>
        <row r="2519">
          <cell r="BT2519" t="str">
            <v>Szabadszállás</v>
          </cell>
        </row>
        <row r="2520">
          <cell r="BT2520" t="str">
            <v>Szabadszentkirály</v>
          </cell>
        </row>
        <row r="2521">
          <cell r="BT2521" t="str">
            <v>Szabás</v>
          </cell>
        </row>
        <row r="2522">
          <cell r="BT2522" t="e">
            <v>#N/A</v>
          </cell>
        </row>
        <row r="2523">
          <cell r="BT2523" t="e">
            <v>#N/A</v>
          </cell>
        </row>
        <row r="2524">
          <cell r="BT2524" t="e">
            <v>#N/A</v>
          </cell>
        </row>
        <row r="2525">
          <cell r="BT2525" t="str">
            <v>Szada</v>
          </cell>
        </row>
        <row r="2526">
          <cell r="BT2526" t="str">
            <v>Szágy</v>
          </cell>
        </row>
        <row r="2527">
          <cell r="BT2527" t="str">
            <v>Szajk</v>
          </cell>
        </row>
        <row r="2528">
          <cell r="BT2528" t="str">
            <v>Szajla</v>
          </cell>
        </row>
        <row r="2529">
          <cell r="BT2529" t="str">
            <v>Szajol</v>
          </cell>
        </row>
        <row r="2530">
          <cell r="BT2530" t="str">
            <v>Szakácsi</v>
          </cell>
        </row>
        <row r="2531">
          <cell r="BT2531" t="str">
            <v>Szakadát</v>
          </cell>
        </row>
        <row r="2532">
          <cell r="BT2532" t="str">
            <v>Szakáld</v>
          </cell>
        </row>
        <row r="2533">
          <cell r="BT2533" t="str">
            <v>Szakály</v>
          </cell>
        </row>
        <row r="2534">
          <cell r="BT2534" t="e">
            <v>#N/A</v>
          </cell>
        </row>
        <row r="2535">
          <cell r="BT2535" t="str">
            <v>Szakmár</v>
          </cell>
        </row>
        <row r="2536">
          <cell r="BT2536" t="str">
            <v>Szaknyér</v>
          </cell>
        </row>
        <row r="2537">
          <cell r="BT2537" t="e">
            <v>#N/A</v>
          </cell>
        </row>
        <row r="2538">
          <cell r="BT2538" t="str">
            <v>Szakony</v>
          </cell>
        </row>
        <row r="2539">
          <cell r="BT2539" t="str">
            <v>Szakonyfalu</v>
          </cell>
        </row>
        <row r="2540">
          <cell r="BT2540" t="e">
            <v>#N/A</v>
          </cell>
        </row>
        <row r="2541">
          <cell r="BT2541" t="str">
            <v>Szalafő</v>
          </cell>
        </row>
        <row r="2542">
          <cell r="BT2542" t="str">
            <v>Szalánta</v>
          </cell>
        </row>
        <row r="2543">
          <cell r="BT2543" t="str">
            <v>Szalapa</v>
          </cell>
        </row>
        <row r="2544">
          <cell r="BT2544" t="str">
            <v>Szalaszend</v>
          </cell>
        </row>
        <row r="2545">
          <cell r="BT2545" t="str">
            <v>Szalatnak</v>
          </cell>
        </row>
        <row r="2546">
          <cell r="BT2546" t="str">
            <v>Szálka</v>
          </cell>
        </row>
        <row r="2547">
          <cell r="BT2547" t="str">
            <v>Szalkszentmárton</v>
          </cell>
        </row>
        <row r="2548">
          <cell r="BT2548" t="str">
            <v>Szalmatercs</v>
          </cell>
        </row>
        <row r="2549">
          <cell r="BT2549" t="str">
            <v>Szalonna</v>
          </cell>
        </row>
        <row r="2550">
          <cell r="BT2550" t="e">
            <v>#N/A</v>
          </cell>
        </row>
        <row r="2551">
          <cell r="BT2551" t="e">
            <v>#N/A</v>
          </cell>
        </row>
        <row r="2552">
          <cell r="BT2552" t="e">
            <v>#N/A</v>
          </cell>
        </row>
        <row r="2553">
          <cell r="BT2553" t="e">
            <v>#N/A</v>
          </cell>
        </row>
        <row r="2554">
          <cell r="BT2554" t="e">
            <v>#N/A</v>
          </cell>
        </row>
        <row r="2555">
          <cell r="BT2555" t="e">
            <v>#N/A</v>
          </cell>
        </row>
        <row r="2556">
          <cell r="BT2556" t="str">
            <v>Szamosújlak</v>
          </cell>
        </row>
        <row r="2557">
          <cell r="BT2557" t="str">
            <v>Szanda</v>
          </cell>
        </row>
        <row r="2558">
          <cell r="BT2558" t="str">
            <v>Szank</v>
          </cell>
        </row>
        <row r="2559">
          <cell r="BT2559" t="str">
            <v>Szántód</v>
          </cell>
        </row>
        <row r="2560">
          <cell r="BT2560" t="str">
            <v>Szany</v>
          </cell>
        </row>
        <row r="2561">
          <cell r="BT2561" t="e">
            <v>#N/A</v>
          </cell>
        </row>
        <row r="2562">
          <cell r="BT2562" t="str">
            <v>Szaporca</v>
          </cell>
        </row>
        <row r="2563">
          <cell r="BT2563" t="str">
            <v>Szár</v>
          </cell>
        </row>
        <row r="2564">
          <cell r="BT2564" t="str">
            <v>Szárász</v>
          </cell>
        </row>
        <row r="2565">
          <cell r="BT2565" t="str">
            <v>Szárazd</v>
          </cell>
        </row>
        <row r="2566">
          <cell r="BT2566" t="str">
            <v>Szárföld</v>
          </cell>
        </row>
        <row r="2567">
          <cell r="BT2567" t="e">
            <v>#N/A</v>
          </cell>
        </row>
        <row r="2568">
          <cell r="BT2568" t="str">
            <v>Szarvas</v>
          </cell>
        </row>
        <row r="2569">
          <cell r="BT2569" t="str">
            <v>Szarvasgede</v>
          </cell>
        </row>
        <row r="2570">
          <cell r="BT2570" t="str">
            <v>Szarvaskend</v>
          </cell>
        </row>
        <row r="2571">
          <cell r="BT2571" t="str">
            <v>Szarvaskő</v>
          </cell>
        </row>
        <row r="2572">
          <cell r="BT2572" t="str">
            <v>6.12_x0006__x0000__x0000_E_6.12_x0005__x0000__x0000_Mánfa_x000E__x0000__x0000_Hohn Krisztina_x000E__x0000__x0000_Schmidt Zoltán_x000F__x0000__x0000_Fábián B. u. 58_x0006__x0000__x0000_T_6.13_x0006__x0000__x0000_K_6.13_x0006__x0000__x0000_E_6.13_x000B__x0000__x0000_Tisztaberek
_x0000__x0000_Kónya Géza_x0015__x0000__x0001_T_x0000_i_x0000_s_x0000_z_x0000_t_x0000_a_x0000_b_x0000_e_x0000_r_x0000_e_x0000_k_x0000_,_x0000_ _x0000_F_x0000_Q_x0001_ _x0000_u_x0000_._x0000_ _x0000_6_x0000_._x0000__x0007__x0000__x0000_Tivadar_x000F__x0000__x0000_ifj Danó Sándor_x0010__x0000__x0000_Ifj. Danó Sándor_x0016__x0000__x0001_T_x0000_i_x0000_v_x0000_a_x0000_d_x0000_a_x0000_r_x0000_,_x0000_ _x0000_P_x0000_e_x0000_t_x0000_Q_x0001_f_x0000_i_x0000_ _x0000_u</v>
          </cell>
        </row>
        <row r="2573">
          <cell r="BT2573" t="e">
            <v>#N/A</v>
          </cell>
        </row>
        <row r="2574">
          <cell r="BT2574" t="str">
            <v>Szászvár</v>
          </cell>
        </row>
        <row r="2575">
          <cell r="BT2575" t="str">
            <v>Szatmárcseke</v>
          </cell>
        </row>
        <row r="2576">
          <cell r="BT2576" t="str">
            <v>Szátok</v>
          </cell>
        </row>
        <row r="2577">
          <cell r="BT2577" t="str">
            <v>Szatta</v>
          </cell>
        </row>
        <row r="2578">
          <cell r="BT2578" t="e">
            <v>#N/A</v>
          </cell>
        </row>
        <row r="2579">
          <cell r="BT2579" t="str">
            <v>Szava</v>
          </cell>
        </row>
        <row r="2580">
          <cell r="BT2580" t="str">
            <v>Százhalombatta</v>
          </cell>
        </row>
        <row r="2581">
          <cell r="BT2581" t="str">
            <v>Szebény</v>
          </cell>
        </row>
        <row r="2582">
          <cell r="BT2582" t="str">
            <v>Szécsénke</v>
          </cell>
        </row>
        <row r="2583">
          <cell r="BT2583" t="e">
            <v>#N/A</v>
          </cell>
        </row>
        <row r="2584">
          <cell r="BT2584" t="str">
            <v>Szécsényfelfalu</v>
          </cell>
        </row>
        <row r="2585">
          <cell r="BT2585" t="e">
            <v>#N/A</v>
          </cell>
        </row>
        <row r="2586">
          <cell r="BT2586" t="str">
            <v>Szederkény</v>
          </cell>
        </row>
        <row r="2587">
          <cell r="BT2587" t="str">
            <v>Szedres</v>
          </cell>
        </row>
        <row r="2588">
          <cell r="BT2588" t="str">
            <v>Szeged</v>
          </cell>
        </row>
        <row r="2589">
          <cell r="BT2589" t="str">
            <v>Szegerdő</v>
          </cell>
        </row>
        <row r="2590">
          <cell r="BT2590" t="str">
            <v>Szeghalom</v>
          </cell>
        </row>
        <row r="2591">
          <cell r="BT2591" t="e">
            <v>#N/A</v>
          </cell>
        </row>
        <row r="2592">
          <cell r="BT2592" t="e">
            <v>#N/A</v>
          </cell>
        </row>
        <row r="2593">
          <cell r="BT2593" t="e">
            <v>#N/A</v>
          </cell>
        </row>
        <row r="2594">
          <cell r="BT2594" t="str">
            <v>Székely</v>
          </cell>
        </row>
        <row r="2595">
          <cell r="BT2595" t="e">
            <v>#N/A</v>
          </cell>
        </row>
        <row r="2596">
          <cell r="BT2596" t="e">
            <v>#N/A</v>
          </cell>
        </row>
        <row r="2597">
          <cell r="BT2597" t="e">
            <v>#N/A</v>
          </cell>
        </row>
        <row r="2598">
          <cell r="BT2598" t="str">
            <v>Szekszárd</v>
          </cell>
        </row>
        <row r="2599">
          <cell r="BT2599" t="e">
            <v>#N/A</v>
          </cell>
        </row>
        <row r="2600">
          <cell r="BT2600" t="e">
            <v>#N/A</v>
          </cell>
        </row>
        <row r="2601">
          <cell r="BT2601" t="str">
            <v>Szellő</v>
          </cell>
        </row>
        <row r="2602">
          <cell r="BT2602" t="str">
            <v>Szemely</v>
          </cell>
        </row>
        <row r="2603">
          <cell r="BT2603" t="e">
            <v>#N/A</v>
          </cell>
        </row>
        <row r="2604">
          <cell r="BT2604" t="e">
            <v>#N/A</v>
          </cell>
        </row>
        <row r="2605">
          <cell r="BT2605" t="str">
            <v>Szendehely</v>
          </cell>
        </row>
        <row r="2606">
          <cell r="BT2606" t="e">
            <v>#N/A</v>
          </cell>
        </row>
        <row r="2607">
          <cell r="BT2607" t="e">
            <v>#N/A</v>
          </cell>
        </row>
        <row r="2608">
          <cell r="BT2608" t="str">
            <v>Szenna</v>
          </cell>
        </row>
        <row r="2609">
          <cell r="BT2609" t="str">
            <v>Szenta</v>
          </cell>
        </row>
        <row r="2610">
          <cell r="BT2610" t="e">
            <v>#N/A</v>
          </cell>
        </row>
        <row r="2611">
          <cell r="BT2611" t="e">
            <v>#N/A</v>
          </cell>
        </row>
        <row r="2612">
          <cell r="BT2612" t="e">
            <v>#N/A</v>
          </cell>
        </row>
        <row r="2613">
          <cell r="BT2613" t="e">
            <v>#N/A</v>
          </cell>
        </row>
        <row r="2614">
          <cell r="BT2614" t="str">
            <v>Szentdénes</v>
          </cell>
        </row>
        <row r="2615">
          <cell r="BT2615" t="str">
            <v>Szentdomonkos</v>
          </cell>
        </row>
        <row r="2616">
          <cell r="BT2616" t="str">
            <v>Szente</v>
          </cell>
        </row>
        <row r="2617">
          <cell r="BT2617" t="str">
            <v>Szentegát</v>
          </cell>
        </row>
        <row r="2618">
          <cell r="BT2618" t="str">
            <v>Szentendre</v>
          </cell>
        </row>
        <row r="2619">
          <cell r="BT2619" t="str">
            <v>Szentes</v>
          </cell>
        </row>
        <row r="2620">
          <cell r="BT2620" t="str">
            <v>Szentgál</v>
          </cell>
        </row>
        <row r="2621">
          <cell r="BT2621" t="str">
            <v>Szentgáloskér</v>
          </cell>
        </row>
        <row r="2622">
          <cell r="BT2622" t="e">
            <v>#N/A</v>
          </cell>
        </row>
        <row r="2623">
          <cell r="BT2623" t="e">
            <v>#N/A</v>
          </cell>
        </row>
        <row r="2624">
          <cell r="BT2624" t="e">
            <v>#N/A</v>
          </cell>
        </row>
        <row r="2625">
          <cell r="BT2625" t="str">
            <v>Szentimrefalva</v>
          </cell>
        </row>
        <row r="2626">
          <cell r="BT2626" t="e">
            <v>#N/A</v>
          </cell>
        </row>
        <row r="2627">
          <cell r="BT2627" t="e">
            <v>#N/A</v>
          </cell>
        </row>
        <row r="2628">
          <cell r="BT2628" t="str">
            <v>Szentjakabfa</v>
          </cell>
        </row>
        <row r="2629">
          <cell r="BT2629" t="str">
            <v>Szentkatalin</v>
          </cell>
        </row>
        <row r="2630">
          <cell r="BT2630" t="str">
            <v>Szentkirály</v>
          </cell>
        </row>
        <row r="2631">
          <cell r="BT2631" t="str">
            <v>Szentkirályszabadja</v>
          </cell>
        </row>
        <row r="2632">
          <cell r="BT2632" t="e">
            <v>#N/A</v>
          </cell>
        </row>
        <row r="2633">
          <cell r="BT2633" t="str">
            <v>Szentlászló</v>
          </cell>
        </row>
        <row r="2634">
          <cell r="BT2634" t="e">
            <v>#N/A</v>
          </cell>
        </row>
        <row r="2635">
          <cell r="BT2635" t="str">
            <v>Szentlőrinc</v>
          </cell>
        </row>
        <row r="2636">
          <cell r="BT2636" t="str">
            <v>Szentlőrinckáta</v>
          </cell>
        </row>
        <row r="2637">
          <cell r="BT2637" t="e">
            <v>#N/A</v>
          </cell>
        </row>
        <row r="2638">
          <cell r="BT2638" t="str">
            <v>Szentmártonkáta</v>
          </cell>
        </row>
        <row r="2639">
          <cell r="BT2639" t="e">
            <v>#N/A</v>
          </cell>
        </row>
        <row r="2640">
          <cell r="BT2640" t="e">
            <v>#N/A</v>
          </cell>
        </row>
        <row r="2641">
          <cell r="BT2641" t="str">
            <v>Szentpéterszeg</v>
          </cell>
        </row>
        <row r="2642">
          <cell r="BT2642" t="e">
            <v>#N/A</v>
          </cell>
        </row>
        <row r="2643">
          <cell r="BT2643" t="str">
            <v>Szenyér</v>
          </cell>
        </row>
        <row r="2644">
          <cell r="BT2644" t="e">
            <v>#N/A</v>
          </cell>
        </row>
        <row r="2645">
          <cell r="BT2645" t="e">
            <v>#N/A</v>
          </cell>
        </row>
        <row r="2646">
          <cell r="BT2646" t="e">
            <v>#N/A</v>
          </cell>
        </row>
        <row r="2647">
          <cell r="BT2647" t="e">
            <v>#N/A</v>
          </cell>
        </row>
        <row r="2648">
          <cell r="BT2648" t="str">
            <v>Szerep</v>
          </cell>
        </row>
        <row r="2649">
          <cell r="BT2649" t="e">
            <v>#N/A</v>
          </cell>
        </row>
        <row r="2650">
          <cell r="BT2650" t="str">
            <v>Szigetbecse</v>
          </cell>
        </row>
        <row r="2651">
          <cell r="BT2651" t="str">
            <v>Szigetcsép</v>
          </cell>
        </row>
        <row r="2652">
          <cell r="BT2652" t="str">
            <v>Szigethalom</v>
          </cell>
        </row>
        <row r="2653">
          <cell r="BT2653" t="str">
            <v>Szigetmonostor</v>
          </cell>
        </row>
        <row r="2654">
          <cell r="BT2654" t="str">
            <v>Szigetszentmárton</v>
          </cell>
        </row>
        <row r="2655">
          <cell r="BT2655" t="str">
            <v>Szigetszentmiklós</v>
          </cell>
        </row>
        <row r="2656">
          <cell r="BT2656" t="str">
            <v>Szigetújfalu</v>
          </cell>
        </row>
        <row r="2657">
          <cell r="BT2657" t="str">
            <v>Szigetvár</v>
          </cell>
        </row>
        <row r="2658">
          <cell r="BT2658" t="str">
            <v>Szigliget</v>
          </cell>
        </row>
        <row r="2659">
          <cell r="BT2659" t="str">
            <v>Szihalom</v>
          </cell>
        </row>
        <row r="2660">
          <cell r="BT2660" t="e">
            <v>#N/A</v>
          </cell>
        </row>
        <row r="2661">
          <cell r="BT2661" t="str">
            <v>Szikszó</v>
          </cell>
        </row>
        <row r="2662">
          <cell r="BT2662" t="e">
            <v>#N/A</v>
          </cell>
        </row>
        <row r="2663">
          <cell r="BT2663" t="e">
            <v>#N/A</v>
          </cell>
        </row>
        <row r="2664">
          <cell r="BT2664" t="str">
            <v>Szilaspogony</v>
          </cell>
        </row>
        <row r="2665">
          <cell r="BT2665" t="str">
            <v>Szilsárkány</v>
          </cell>
        </row>
        <row r="2666">
          <cell r="BT2666" t="e">
            <v>#N/A</v>
          </cell>
        </row>
        <row r="2667">
          <cell r="BT2667" t="e">
            <v>#N/A</v>
          </cell>
        </row>
        <row r="2668">
          <cell r="BT2668" t="str">
            <v>Szilvásvárad</v>
          </cell>
        </row>
        <row r="2669">
          <cell r="BT2669" t="str">
            <v>Szilvásszentmárton</v>
          </cell>
        </row>
        <row r="2670">
          <cell r="BT2670" t="str">
            <v>Szin</v>
          </cell>
        </row>
        <row r="2671">
          <cell r="BT2671" t="str">
            <v>Szinpetri</v>
          </cell>
        </row>
        <row r="2672">
          <cell r="BT2672" t="str">
            <v>Szirák</v>
          </cell>
        </row>
        <row r="2673">
          <cell r="BT2673" t="str">
            <v>Szirmabesenyő</v>
          </cell>
        </row>
        <row r="2674">
          <cell r="BT2674" t="e">
            <v>#N/A</v>
          </cell>
        </row>
        <row r="2675">
          <cell r="BT2675" t="str">
            <v>Szokolya</v>
          </cell>
        </row>
        <row r="2676">
          <cell r="BT2676" t="str">
            <v>Szólád</v>
          </cell>
        </row>
        <row r="2677">
          <cell r="BT2677" t="str">
            <v>Szolnok</v>
          </cell>
        </row>
        <row r="2678">
          <cell r="BT2678" t="str">
            <v>Szombathely</v>
          </cell>
        </row>
        <row r="2679">
          <cell r="BT2679" t="e">
            <v>#N/A</v>
          </cell>
        </row>
        <row r="2680">
          <cell r="BT2680" t="str">
            <v>Szomolya</v>
          </cell>
        </row>
        <row r="2681">
          <cell r="BT2681" t="e">
            <v>#N/A</v>
          </cell>
        </row>
        <row r="2682">
          <cell r="BT2682" t="str">
            <v>Szorgalmatos</v>
          </cell>
        </row>
        <row r="2683">
          <cell r="BT2683" t="str">
            <v>Szorosad</v>
          </cell>
        </row>
        <row r="2684">
          <cell r="BT2684" t="str">
            <v>Szőc</v>
          </cell>
        </row>
        <row r="2685">
          <cell r="BT2685" t="str">
            <v>Szőce</v>
          </cell>
        </row>
        <row r="2686">
          <cell r="BT2686" t="str">
            <v>Sződ</v>
          </cell>
        </row>
        <row r="2687">
          <cell r="BT2687" t="e">
            <v>#N/A</v>
          </cell>
        </row>
        <row r="2688">
          <cell r="BT2688" t="str">
            <v>Szögliget</v>
          </cell>
        </row>
        <row r="2689">
          <cell r="BT2689" t="e">
            <v>#N/A</v>
          </cell>
        </row>
        <row r="2690">
          <cell r="BT2690" t="e">
            <v>#N/A</v>
          </cell>
        </row>
        <row r="2691">
          <cell r="BT2691" t="str">
            <v>Szőkedencs</v>
          </cell>
        </row>
        <row r="2692">
          <cell r="BT2692" t="str">
            <v>Szőlősardó</v>
          </cell>
        </row>
        <row r="2693">
          <cell r="BT2693" t="str">
            <v>Szőlősgyörök</v>
          </cell>
        </row>
        <row r="2694">
          <cell r="BT2694" t="e">
            <v>#N/A</v>
          </cell>
        </row>
        <row r="2695">
          <cell r="BT2695" t="str">
            <v>Szúcs</v>
          </cell>
        </row>
        <row r="2696">
          <cell r="BT2696" t="str">
            <v>Szuha</v>
          </cell>
        </row>
        <row r="2697">
          <cell r="BT2697" t="str">
            <v>Szuhafő</v>
          </cell>
        </row>
        <row r="2698">
          <cell r="BT2698" t="e">
            <v>#N/A</v>
          </cell>
        </row>
        <row r="2699">
          <cell r="BT2699" t="e">
            <v>#N/A</v>
          </cell>
        </row>
        <row r="2700">
          <cell r="BT2700" t="e">
            <v>#N/A</v>
          </cell>
        </row>
        <row r="2701">
          <cell r="BT2701" t="str">
            <v>Szulok</v>
          </cell>
        </row>
        <row r="2702">
          <cell r="BT2702" t="e">
            <v>#N/A</v>
          </cell>
        </row>
        <row r="2703">
          <cell r="BT2703" t="str">
            <v>Szűcsi</v>
          </cell>
        </row>
        <row r="2704">
          <cell r="BT2704" t="e">
            <v>#N/A</v>
          </cell>
        </row>
        <row r="2705">
          <cell r="BT2705" t="e">
            <v>#N/A</v>
          </cell>
        </row>
        <row r="2706">
          <cell r="BT2706" t="str">
            <v>Tab</v>
          </cell>
        </row>
        <row r="2707">
          <cell r="BT2707" t="e">
            <v>#N/A</v>
          </cell>
        </row>
        <row r="2708">
          <cell r="BT2708" t="e">
            <v>#N/A</v>
          </cell>
        </row>
        <row r="2709">
          <cell r="BT2709" t="str">
            <v>Táborfalva</v>
          </cell>
        </row>
        <row r="2710">
          <cell r="BT2710" t="e">
            <v>#N/A</v>
          </cell>
        </row>
        <row r="2711">
          <cell r="BT2711" t="str">
            <v>Tagyon</v>
          </cell>
        </row>
        <row r="2712">
          <cell r="BT2712" t="e">
            <v>#N/A</v>
          </cell>
        </row>
        <row r="2713">
          <cell r="BT2713" t="str">
            <v>Takácsi</v>
          </cell>
        </row>
        <row r="2714">
          <cell r="BT2714" t="str">
            <v>Tákos</v>
          </cell>
        </row>
        <row r="2715">
          <cell r="BT2715" t="e">
            <v>#N/A</v>
          </cell>
        </row>
        <row r="2716">
          <cell r="BT2716" t="e">
            <v>#N/A</v>
          </cell>
        </row>
        <row r="2717">
          <cell r="BT2717" t="str">
            <v>Taktaharkány</v>
          </cell>
        </row>
        <row r="2718">
          <cell r="BT2718" t="str">
            <v>Taktakenéz</v>
          </cell>
        </row>
        <row r="2719">
          <cell r="BT2719" t="str">
            <v>Taktaszada</v>
          </cell>
        </row>
        <row r="2720">
          <cell r="BT2720" t="e">
            <v>#N/A</v>
          </cell>
        </row>
        <row r="2721">
          <cell r="BT2721" t="str">
            <v>Tállya</v>
          </cell>
        </row>
        <row r="2722">
          <cell r="BT2722" t="str">
            <v>Tamási</v>
          </cell>
        </row>
        <row r="2723">
          <cell r="BT2723" t="str">
            <v>Tanakajd</v>
          </cell>
        </row>
        <row r="2724">
          <cell r="BT2724" t="e">
            <v>#N/A</v>
          </cell>
        </row>
        <row r="2725">
          <cell r="BT2725" t="e">
            <v>#N/A</v>
          </cell>
        </row>
        <row r="2726">
          <cell r="BT2726" t="e">
            <v>#N/A</v>
          </cell>
        </row>
        <row r="2727">
          <cell r="BT2727" t="e">
            <v>#N/A</v>
          </cell>
        </row>
        <row r="2728">
          <cell r="BT2728" t="str">
            <v>Tápiószecső</v>
          </cell>
        </row>
        <row r="2729">
          <cell r="BT2729" t="str">
            <v>Tápiószele</v>
          </cell>
        </row>
        <row r="2730">
          <cell r="BT2730" t="str">
            <v>Tápiószentmárton</v>
          </cell>
        </row>
        <row r="2731">
          <cell r="BT2731" t="str">
            <v>Tápiószőlős</v>
          </cell>
        </row>
        <row r="2732">
          <cell r="BT2732" t="str">
            <v>Táplánszentkereszt</v>
          </cell>
        </row>
        <row r="2733">
          <cell r="BT2733" t="str">
            <v>Tapolca</v>
          </cell>
        </row>
        <row r="2734">
          <cell r="BT2734" t="str">
            <v>Tapsony</v>
          </cell>
        </row>
        <row r="2735">
          <cell r="BT2735" t="e">
            <v>#N/A</v>
          </cell>
        </row>
        <row r="2736">
          <cell r="BT2736" t="e">
            <v>#N/A</v>
          </cell>
        </row>
        <row r="2737">
          <cell r="BT2737" t="str">
            <v>Tarany</v>
          </cell>
        </row>
        <row r="2738">
          <cell r="BT2738" t="str">
            <v>Tarcal</v>
          </cell>
        </row>
        <row r="2739">
          <cell r="BT2739" t="str">
            <v>Tard</v>
          </cell>
        </row>
        <row r="2740">
          <cell r="BT2740" t="str">
            <v>Tardona</v>
          </cell>
        </row>
        <row r="2741">
          <cell r="BT2741" t="e">
            <v>#N/A</v>
          </cell>
        </row>
        <row r="2742">
          <cell r="BT2742" t="str">
            <v>Tarhos</v>
          </cell>
        </row>
        <row r="2743">
          <cell r="BT2743" t="str">
            <v>Tarján</v>
          </cell>
        </row>
        <row r="2744">
          <cell r="BT2744" t="str">
            <v>Tarjánpuszta</v>
          </cell>
        </row>
        <row r="2745">
          <cell r="BT2745" t="str">
            <v>Tárkány</v>
          </cell>
        </row>
        <row r="2746">
          <cell r="BT2746" t="str">
            <v>Tarnabod</v>
          </cell>
        </row>
        <row r="2747">
          <cell r="BT2747" t="str">
            <v>Tarnalelesz</v>
          </cell>
        </row>
        <row r="2748">
          <cell r="BT2748" t="str">
            <v>Tarnaméra</v>
          </cell>
        </row>
        <row r="2749">
          <cell r="BT2749" t="str">
            <v>Tarnaörs</v>
          </cell>
        </row>
        <row r="2750">
          <cell r="BT2750" t="str">
            <v>Tarnaszentmária</v>
          </cell>
        </row>
        <row r="2751">
          <cell r="BT2751" t="str">
            <v>Tarnaszentmiklós</v>
          </cell>
        </row>
        <row r="2752">
          <cell r="BT2752" t="str">
            <v>Tarnazsadány</v>
          </cell>
        </row>
        <row r="2753">
          <cell r="BT2753" t="e">
            <v>#N/A</v>
          </cell>
        </row>
        <row r="2754">
          <cell r="BT2754" t="e">
            <v>#N/A</v>
          </cell>
        </row>
        <row r="2755">
          <cell r="BT2755" t="str">
            <v>Tarpa</v>
          </cell>
        </row>
        <row r="2756">
          <cell r="BT2756" t="e">
            <v>#N/A</v>
          </cell>
        </row>
        <row r="2757">
          <cell r="BT2757" t="str">
            <v>Táska</v>
          </cell>
        </row>
        <row r="2758">
          <cell r="BT2758" t="e">
            <v>#N/A</v>
          </cell>
        </row>
        <row r="2759">
          <cell r="BT2759" t="str">
            <v>Taszár</v>
          </cell>
        </row>
        <row r="2760">
          <cell r="BT2760" t="str">
            <v>Tát</v>
          </cell>
        </row>
        <row r="2761">
          <cell r="BT2761" t="e">
            <v>#N/A</v>
          </cell>
        </row>
        <row r="2762">
          <cell r="BT2762" t="str">
            <v>Tatabánya</v>
          </cell>
        </row>
        <row r="2763">
          <cell r="BT2763" t="e">
            <v>#N/A</v>
          </cell>
        </row>
        <row r="2764">
          <cell r="BT2764" t="str">
            <v>Tatárszentgyörgy</v>
          </cell>
        </row>
        <row r="2765">
          <cell r="BT2765" t="e">
            <v>#N/A</v>
          </cell>
        </row>
        <row r="2766">
          <cell r="BT2766" t="str">
            <v>Téglás</v>
          </cell>
        </row>
        <row r="2767">
          <cell r="BT2767" t="e">
            <v>#N/A</v>
          </cell>
        </row>
        <row r="2768">
          <cell r="BT2768" t="e">
            <v>#N/A</v>
          </cell>
        </row>
        <row r="2769">
          <cell r="BT2769" t="str">
            <v>Telekes</v>
          </cell>
        </row>
        <row r="2770">
          <cell r="BT2770" t="str">
            <v>Telekgerendás</v>
          </cell>
        </row>
        <row r="2771">
          <cell r="BT2771" t="str">
            <v>Teleki</v>
          </cell>
        </row>
        <row r="2772">
          <cell r="BT2772" t="str">
            <v>Telki</v>
          </cell>
        </row>
        <row r="2773">
          <cell r="BT2773" t="str">
            <v>Telkibánya</v>
          </cell>
        </row>
        <row r="2774">
          <cell r="BT2774" t="str">
            <v>Tengelic</v>
          </cell>
        </row>
        <row r="2775">
          <cell r="BT2775" t="e">
            <v>#N/A</v>
          </cell>
        </row>
        <row r="2776">
          <cell r="BT2776" t="e">
            <v>#N/A</v>
          </cell>
        </row>
        <row r="2777">
          <cell r="BT2777" t="str">
            <v>Tenk</v>
          </cell>
        </row>
        <row r="2778">
          <cell r="BT2778" t="e">
            <v>#N/A</v>
          </cell>
        </row>
        <row r="2779">
          <cell r="BT2779" t="e">
            <v>#N/A</v>
          </cell>
        </row>
        <row r="2780">
          <cell r="BT2780" t="str">
            <v>Terem</v>
          </cell>
        </row>
        <row r="2781">
          <cell r="BT2781" t="str">
            <v>Terény</v>
          </cell>
        </row>
        <row r="2782">
          <cell r="BT2782" t="str">
            <v>Tereske</v>
          </cell>
        </row>
        <row r="2783">
          <cell r="BT2783" t="str">
            <v>Teresztenye</v>
          </cell>
        </row>
        <row r="2784">
          <cell r="BT2784" t="str">
            <v>Terpes</v>
          </cell>
        </row>
        <row r="2785">
          <cell r="BT2785" t="e">
            <v>#N/A</v>
          </cell>
        </row>
        <row r="2786">
          <cell r="BT2786" t="str">
            <v>Tésa</v>
          </cell>
        </row>
        <row r="2787">
          <cell r="BT2787" t="e">
            <v>#N/A</v>
          </cell>
        </row>
        <row r="2788">
          <cell r="BT2788" t="e">
            <v>#N/A</v>
          </cell>
        </row>
        <row r="2789">
          <cell r="BT2789" t="e">
            <v>#N/A</v>
          </cell>
        </row>
        <row r="2790">
          <cell r="BT2790" t="str">
            <v>Tét</v>
          </cell>
        </row>
        <row r="2791">
          <cell r="BT2791" t="str">
            <v>Tetétlen</v>
          </cell>
        </row>
        <row r="2792">
          <cell r="BT2792" t="str">
            <v>Tevel</v>
          </cell>
        </row>
        <row r="2793">
          <cell r="BT2793" t="str">
            <v>Tibolddaróc</v>
          </cell>
        </row>
        <row r="2794">
          <cell r="BT2794" t="str">
            <v>Tiborszállás</v>
          </cell>
        </row>
        <row r="2795">
          <cell r="BT2795" t="e">
            <v>#N/A</v>
          </cell>
        </row>
        <row r="2796">
          <cell r="BT2796" t="str">
            <v>Tikos</v>
          </cell>
        </row>
        <row r="2797">
          <cell r="BT2797" t="str">
            <v>Tilaj</v>
          </cell>
        </row>
        <row r="2798">
          <cell r="BT2798" t="str">
            <v>Timár</v>
          </cell>
        </row>
        <row r="2799">
          <cell r="BT2799" t="str">
            <v>Tinnye</v>
          </cell>
        </row>
        <row r="2800">
          <cell r="BT2800" t="str">
            <v>Tiszaadony</v>
          </cell>
        </row>
        <row r="2801">
          <cell r="BT2801" t="str">
            <v>Tiszaalpár</v>
          </cell>
        </row>
        <row r="2802">
          <cell r="BT2802" t="str">
            <v>Tiszabábolna</v>
          </cell>
        </row>
        <row r="2803">
          <cell r="BT2803" t="str">
            <v>Tiszabecs</v>
          </cell>
        </row>
        <row r="2804">
          <cell r="BT2804" t="str">
            <v>Tiszabercel</v>
          </cell>
        </row>
        <row r="2805">
          <cell r="BT2805" t="str">
            <v>Tiszabezdéd</v>
          </cell>
        </row>
        <row r="2806">
          <cell r="BT2806" t="e">
            <v>#N/A</v>
          </cell>
        </row>
        <row r="2807">
          <cell r="BT2807" t="e">
            <v>#N/A</v>
          </cell>
        </row>
        <row r="2808">
          <cell r="BT2808" t="e">
            <v>#N/A</v>
          </cell>
        </row>
        <row r="2809">
          <cell r="BT2809" t="e">
            <v>#N/A</v>
          </cell>
        </row>
        <row r="2810">
          <cell r="BT2810" t="str">
            <v>Tiszacsermely</v>
          </cell>
        </row>
        <row r="2811">
          <cell r="BT2811" t="e">
            <v>#N/A</v>
          </cell>
        </row>
        <row r="2812">
          <cell r="BT2812" t="e">
            <v>#N/A</v>
          </cell>
        </row>
        <row r="2813">
          <cell r="BT2813" t="e">
            <v>#N/A</v>
          </cell>
        </row>
        <row r="2814">
          <cell r="BT2814" t="str">
            <v>Tiszadorogma</v>
          </cell>
        </row>
        <row r="2815">
          <cell r="BT2815" t="str">
            <v>Tiszaeszlár</v>
          </cell>
        </row>
        <row r="2816">
          <cell r="BT2816" t="e">
            <v>#N/A</v>
          </cell>
        </row>
        <row r="2817">
          <cell r="BT2817" t="str">
            <v>Tiszafüred</v>
          </cell>
        </row>
        <row r="2818">
          <cell r="BT2818" t="e">
            <v>#N/A</v>
          </cell>
        </row>
        <row r="2819">
          <cell r="BT2819" t="str">
            <v>Tiszagyulaháza</v>
          </cell>
        </row>
        <row r="2820">
          <cell r="BT2820" t="e">
            <v>#N/A</v>
          </cell>
        </row>
        <row r="2821">
          <cell r="BT2821" t="e">
            <v>#N/A</v>
          </cell>
        </row>
        <row r="2822">
          <cell r="BT2822" t="e">
            <v>#N/A</v>
          </cell>
        </row>
        <row r="2823">
          <cell r="BT2823" t="str">
            <v>Tiszakanyár</v>
          </cell>
        </row>
        <row r="2824">
          <cell r="BT2824" t="e">
            <v>#N/A</v>
          </cell>
        </row>
        <row r="2825">
          <cell r="BT2825" t="str">
            <v>Tiszakécske</v>
          </cell>
        </row>
        <row r="2826">
          <cell r="BT2826" t="str">
            <v>Tiszakerecseny</v>
          </cell>
        </row>
        <row r="2827">
          <cell r="BT2827" t="e">
            <v>#N/A</v>
          </cell>
        </row>
        <row r="2828">
          <cell r="BT2828" t="str">
            <v>Tiszakóród</v>
          </cell>
        </row>
        <row r="2829">
          <cell r="BT2829" t="e">
            <v>#N/A</v>
          </cell>
        </row>
        <row r="2830">
          <cell r="BT2830" t="e">
            <v>#N/A</v>
          </cell>
        </row>
        <row r="2831">
          <cell r="BT2831" t="str">
            <v>Tiszalök</v>
          </cell>
        </row>
        <row r="2832">
          <cell r="BT2832" t="e">
            <v>#N/A</v>
          </cell>
        </row>
        <row r="2833">
          <cell r="BT2833" t="str">
            <v>Tiszamogyorós</v>
          </cell>
        </row>
        <row r="2834">
          <cell r="BT2834" t="str">
            <v>Tiszanagyfalu</v>
          </cell>
        </row>
        <row r="2835">
          <cell r="BT2835" t="str">
            <v>Tiszanána</v>
          </cell>
        </row>
        <row r="2836">
          <cell r="BT2836" t="e">
            <v>#N/A</v>
          </cell>
        </row>
        <row r="2837">
          <cell r="BT2837" t="e">
            <v>#N/A</v>
          </cell>
        </row>
        <row r="2838">
          <cell r="BT2838" t="e">
            <v>#N/A</v>
          </cell>
        </row>
        <row r="2839">
          <cell r="BT2839" t="str">
            <v>Tiszarád</v>
          </cell>
        </row>
        <row r="2840">
          <cell r="BT2840" t="str">
            <v>Tiszaroff</v>
          </cell>
        </row>
        <row r="2841">
          <cell r="BT2841" t="str">
            <v>Tiszasas</v>
          </cell>
        </row>
        <row r="2842">
          <cell r="BT2842" t="str">
            <v>Tiszasüly</v>
          </cell>
        </row>
        <row r="2843">
          <cell r="BT2843" t="str">
            <v>Tiszaszalka</v>
          </cell>
        </row>
        <row r="2844">
          <cell r="BT2844" t="str">
            <v>Tiszaszentimre</v>
          </cell>
        </row>
        <row r="2845">
          <cell r="BT2845" t="str">
            <v>Tiszaszentmárton</v>
          </cell>
        </row>
        <row r="2846">
          <cell r="BT2846" t="str">
            <v>Tiszasziget</v>
          </cell>
        </row>
        <row r="2847">
          <cell r="BT2847" t="e">
            <v>#N/A</v>
          </cell>
        </row>
        <row r="2848">
          <cell r="BT2848" t="e">
            <v>#N/A</v>
          </cell>
        </row>
        <row r="2849">
          <cell r="BT2849" t="e">
            <v>#N/A</v>
          </cell>
        </row>
        <row r="2850">
          <cell r="BT2850" t="str">
            <v>Tiszatelek</v>
          </cell>
        </row>
        <row r="2851">
          <cell r="BT2851" t="e">
            <v>#N/A</v>
          </cell>
        </row>
        <row r="2852">
          <cell r="BT2852" t="str">
            <v>Tiszaug</v>
          </cell>
        </row>
        <row r="2853">
          <cell r="BT2853" t="str">
            <v>Tiszaújváros</v>
          </cell>
        </row>
        <row r="2854">
          <cell r="BT2854" t="e">
            <v>#N/A</v>
          </cell>
        </row>
        <row r="2855">
          <cell r="BT2855" t="e">
            <v>#N/A</v>
          </cell>
        </row>
        <row r="2856">
          <cell r="BT2856" t="str">
            <v>Tiszavasvári</v>
          </cell>
        </row>
        <row r="2857">
          <cell r="BT2857" t="str">
            <v>Tiszavid</v>
          </cell>
        </row>
        <row r="2858">
          <cell r="BT2858" t="str">
            <v>Tisztaberek</v>
          </cell>
        </row>
        <row r="2859">
          <cell r="BT2859" t="str">
            <v>Tivadar</v>
          </cell>
        </row>
        <row r="2860">
          <cell r="BT2860" t="str">
            <v>Tóalmás</v>
          </cell>
        </row>
        <row r="2861">
          <cell r="BT2861" t="str">
            <v>Tófalu</v>
          </cell>
        </row>
        <row r="2862">
          <cell r="BT2862" t="str">
            <v>Tófej</v>
          </cell>
        </row>
        <row r="2863">
          <cell r="BT2863" t="e">
            <v>#N/A</v>
          </cell>
        </row>
        <row r="2864">
          <cell r="BT2864" t="str">
            <v>Tokaj</v>
          </cell>
        </row>
        <row r="2865">
          <cell r="BT2865" t="str">
            <v>Tokod</v>
          </cell>
        </row>
        <row r="2866">
          <cell r="BT2866" t="str">
            <v>Tokodaltáró</v>
          </cell>
        </row>
        <row r="2867">
          <cell r="BT2867" t="str">
            <v>Tokorcs</v>
          </cell>
        </row>
        <row r="2868">
          <cell r="BT2868" t="e">
            <v>#N/A</v>
          </cell>
        </row>
        <row r="2869">
          <cell r="BT2869" t="str">
            <v>Told</v>
          </cell>
        </row>
        <row r="2870">
          <cell r="BT2870" t="str">
            <v>Tolmács</v>
          </cell>
        </row>
        <row r="2871">
          <cell r="BT2871" t="str">
            <v>Tolna</v>
          </cell>
        </row>
        <row r="2872">
          <cell r="BT2872" t="str">
            <v>Tolnanémedi</v>
          </cell>
        </row>
        <row r="2873">
          <cell r="BT2873" t="e">
            <v>#N/A</v>
          </cell>
        </row>
        <row r="2874">
          <cell r="BT2874" t="e">
            <v>#N/A</v>
          </cell>
        </row>
        <row r="2875">
          <cell r="BT2875" t="e">
            <v>#N/A</v>
          </cell>
        </row>
        <row r="2876">
          <cell r="BT2876" t="e">
            <v>#N/A</v>
          </cell>
        </row>
        <row r="2877">
          <cell r="BT2877" t="e">
            <v>#N/A</v>
          </cell>
        </row>
        <row r="2878">
          <cell r="BT2878" t="str">
            <v>Tormafölde</v>
          </cell>
        </row>
        <row r="2879">
          <cell r="BT2879" t="e">
            <v>#N/A</v>
          </cell>
        </row>
        <row r="2880">
          <cell r="BT2880" t="str">
            <v>Tormásliget</v>
          </cell>
        </row>
        <row r="2881">
          <cell r="BT2881" t="str">
            <v>Tornabarakony</v>
          </cell>
        </row>
        <row r="2882">
          <cell r="BT2882" t="str">
            <v>Tornakápolna</v>
          </cell>
        </row>
        <row r="2883">
          <cell r="BT2883" t="e">
            <v>#N/A</v>
          </cell>
        </row>
        <row r="2884">
          <cell r="BT2884" t="e">
            <v>#N/A</v>
          </cell>
        </row>
        <row r="2885">
          <cell r="BT2885" t="e">
            <v>#N/A</v>
          </cell>
        </row>
        <row r="2886">
          <cell r="BT2886" t="str">
            <v>Tornyiszentmiklós</v>
          </cell>
        </row>
        <row r="2887">
          <cell r="BT2887" t="e">
            <v>#N/A</v>
          </cell>
        </row>
        <row r="2888">
          <cell r="BT2888" t="str">
            <v>Tornyospálca</v>
          </cell>
        </row>
        <row r="2889">
          <cell r="BT2889" t="str">
            <v>Torony</v>
          </cell>
        </row>
        <row r="2890">
          <cell r="BT2890" t="str">
            <v>Torvaj</v>
          </cell>
        </row>
        <row r="2891">
          <cell r="BT2891" t="e">
            <v>#N/A</v>
          </cell>
        </row>
        <row r="2892">
          <cell r="BT2892" t="str">
            <v>Tótkomlós</v>
          </cell>
        </row>
        <row r="2893">
          <cell r="BT2893" t="e">
            <v>#N/A</v>
          </cell>
        </row>
        <row r="2894">
          <cell r="BT2894" t="str">
            <v>Tótszentmárton</v>
          </cell>
        </row>
        <row r="2895">
          <cell r="BT2895" t="str">
            <v>Tótszerdahely</v>
          </cell>
        </row>
        <row r="2896">
          <cell r="BT2896" t="str">
            <v>Tótújfalu</v>
          </cell>
        </row>
        <row r="2897">
          <cell r="BT2897" t="str">
            <v>Tótvázsony</v>
          </cell>
        </row>
        <row r="2898">
          <cell r="BT2898" t="str">
            <v>Tök</v>
          </cell>
        </row>
        <row r="2899">
          <cell r="BT2899" t="str">
            <v>Tököl</v>
          </cell>
        </row>
        <row r="2900">
          <cell r="BT2900" t="str">
            <v>Töltéstava</v>
          </cell>
        </row>
        <row r="2901">
          <cell r="BT2901" t="str">
            <v>Tömörd</v>
          </cell>
        </row>
        <row r="2902">
          <cell r="BT2902" t="str">
            <v>Tömörkény</v>
          </cell>
        </row>
        <row r="2903">
          <cell r="BT2903" t="str">
            <v>Törökbálint</v>
          </cell>
        </row>
        <row r="2904">
          <cell r="BT2904" t="str">
            <v>Törökkoppány</v>
          </cell>
        </row>
        <row r="2905">
          <cell r="BT2905" t="str">
            <v>Törökszentmiklós</v>
          </cell>
        </row>
        <row r="2906">
          <cell r="BT2906" t="e">
            <v>#N/A</v>
          </cell>
        </row>
        <row r="2907">
          <cell r="BT2907" t="e">
            <v>#N/A</v>
          </cell>
        </row>
        <row r="2908">
          <cell r="BT2908" t="e">
            <v>#N/A</v>
          </cell>
        </row>
        <row r="2909">
          <cell r="BT2909" t="str">
            <v>Tunyogmatolcs</v>
          </cell>
        </row>
        <row r="2910">
          <cell r="BT2910" t="str">
            <v>Tura</v>
          </cell>
        </row>
        <row r="2911">
          <cell r="BT2911" t="str">
            <v>Túristvándi</v>
          </cell>
        </row>
        <row r="2912">
          <cell r="BT2912" t="e">
            <v>#N/A</v>
          </cell>
        </row>
        <row r="2913">
          <cell r="BT2913" t="e">
            <v>#N/A</v>
          </cell>
        </row>
        <row r="2914">
          <cell r="BT2914" t="str">
            <v>Túrricse</v>
          </cell>
        </row>
        <row r="2915">
          <cell r="BT2915" t="str">
            <v>Tuzsér</v>
          </cell>
        </row>
        <row r="2916">
          <cell r="BT2916" t="str">
            <v>Türje</v>
          </cell>
        </row>
        <row r="2917">
          <cell r="BT2917" t="str">
            <v>Tüskevár</v>
          </cell>
        </row>
        <row r="2918">
          <cell r="BT2918" t="str">
            <v>Tyukod</v>
          </cell>
        </row>
        <row r="2919">
          <cell r="BT2919" t="e">
            <v>#N/A</v>
          </cell>
        </row>
        <row r="2920">
          <cell r="BT2920" t="str">
            <v>Udvari</v>
          </cell>
        </row>
        <row r="2921">
          <cell r="BT2921" t="str">
            <v>Ugod</v>
          </cell>
        </row>
        <row r="2922">
          <cell r="BT2922" t="e">
            <v>#N/A</v>
          </cell>
        </row>
        <row r="2923">
          <cell r="BT2923" t="e">
            <v>#N/A</v>
          </cell>
        </row>
        <row r="2924">
          <cell r="BT2924" t="e">
            <v>#N/A</v>
          </cell>
        </row>
        <row r="2925">
          <cell r="BT2925" t="str">
            <v>Újfehértó</v>
          </cell>
        </row>
        <row r="2926">
          <cell r="BT2926" t="str">
            <v>Újhartyán</v>
          </cell>
        </row>
        <row r="2927">
          <cell r="BT2927" t="str">
            <v>Újiráz</v>
          </cell>
        </row>
        <row r="2928">
          <cell r="BT2928" t="str">
            <v>Újireg</v>
          </cell>
        </row>
        <row r="2929">
          <cell r="BT2929" t="str">
            <v>Újkenéz</v>
          </cell>
        </row>
        <row r="2930">
          <cell r="BT2930" t="str">
            <v>Újkér</v>
          </cell>
        </row>
        <row r="2931">
          <cell r="BT2931" t="e">
            <v>#N/A</v>
          </cell>
        </row>
        <row r="2932">
          <cell r="BT2932" t="str">
            <v>Újlengyel</v>
          </cell>
        </row>
        <row r="2933">
          <cell r="BT2933" t="str">
            <v>Újléta</v>
          </cell>
        </row>
        <row r="2934">
          <cell r="BT2934" t="str">
            <v>Újlőrincfalva</v>
          </cell>
        </row>
        <row r="2935">
          <cell r="BT2935" t="e">
            <v>#N/A</v>
          </cell>
        </row>
        <row r="2936">
          <cell r="BT2936" t="str">
            <v>Újrónafő</v>
          </cell>
        </row>
        <row r="2937">
          <cell r="BT2937" t="str">
            <v>Újsolt</v>
          </cell>
        </row>
        <row r="2938">
          <cell r="BT2938" t="e">
            <v>#N/A</v>
          </cell>
        </row>
        <row r="2939">
          <cell r="BT2939" t="str">
            <v>Újszász</v>
          </cell>
        </row>
        <row r="2940">
          <cell r="BT2940" t="str">
            <v>Újszentiván</v>
          </cell>
        </row>
        <row r="2941">
          <cell r="BT2941" t="str">
            <v>Újszentmargita</v>
          </cell>
        </row>
        <row r="2942">
          <cell r="BT2942" t="str">
            <v>Újszilvás</v>
          </cell>
        </row>
        <row r="2943">
          <cell r="BT2943" t="str">
            <v>Újtelek</v>
          </cell>
        </row>
        <row r="2944">
          <cell r="BT2944" t="str">
            <v>Újtikos</v>
          </cell>
        </row>
        <row r="2945">
          <cell r="BT2945" t="str">
            <v>Újudvar</v>
          </cell>
        </row>
        <row r="2946">
          <cell r="BT2946" t="str">
            <v>Újvárfalva</v>
          </cell>
        </row>
        <row r="2947">
          <cell r="BT2947" t="str">
            <v>Ukk</v>
          </cell>
        </row>
        <row r="2948">
          <cell r="BT2948" t="str">
            <v>Und</v>
          </cell>
        </row>
        <row r="2949">
          <cell r="BT2949" t="str">
            <v>Úny</v>
          </cell>
        </row>
        <row r="2950">
          <cell r="BT2950" t="e">
            <v>#N/A</v>
          </cell>
        </row>
        <row r="2951">
          <cell r="BT2951" t="str">
            <v>Ura</v>
          </cell>
        </row>
        <row r="2952">
          <cell r="BT2952" t="str">
            <v>Uraiújfalu</v>
          </cell>
        </row>
        <row r="2953">
          <cell r="BT2953" t="e">
            <v>#N/A</v>
          </cell>
        </row>
        <row r="2954">
          <cell r="BT2954" t="str">
            <v>Úri</v>
          </cell>
        </row>
        <row r="2955">
          <cell r="BT2955" t="str">
            <v>Úrkút</v>
          </cell>
        </row>
        <row r="2956">
          <cell r="BT2956" t="e">
            <v>#N/A</v>
          </cell>
        </row>
        <row r="2957">
          <cell r="BT2957" t="e">
            <v>#N/A</v>
          </cell>
        </row>
        <row r="2958">
          <cell r="BT2958" t="str">
            <v>Uzsa</v>
          </cell>
        </row>
        <row r="2959">
          <cell r="BT2959" t="str">
            <v>Üllés</v>
          </cell>
        </row>
        <row r="2960">
          <cell r="BT2960" t="str">
            <v>Üllő</v>
          </cell>
        </row>
        <row r="2961">
          <cell r="BT2961" t="str">
            <v>Üröm</v>
          </cell>
        </row>
        <row r="2962">
          <cell r="BT2962" t="e">
            <v>#N/A</v>
          </cell>
        </row>
        <row r="2963">
          <cell r="BT2963" t="str">
            <v>Vácduka</v>
          </cell>
        </row>
        <row r="2964">
          <cell r="BT2964" t="str">
            <v>Vácegres</v>
          </cell>
        </row>
        <row r="2965">
          <cell r="BT2965" t="str">
            <v>Váchartyán</v>
          </cell>
        </row>
        <row r="2966">
          <cell r="BT2966" t="str">
            <v>Váckisújfalu</v>
          </cell>
        </row>
        <row r="2967">
          <cell r="BT2967" t="e">
            <v>#N/A</v>
          </cell>
        </row>
        <row r="2968">
          <cell r="BT2968" t="str">
            <v>Vácszentlászló</v>
          </cell>
        </row>
        <row r="2969">
          <cell r="BT2969" t="e">
            <v>#N/A</v>
          </cell>
        </row>
        <row r="2970">
          <cell r="BT2970" t="str">
            <v>Vadosfa</v>
          </cell>
        </row>
        <row r="2971">
          <cell r="BT2971" t="e">
            <v>#N/A</v>
          </cell>
        </row>
        <row r="2972">
          <cell r="BT2972" t="str">
            <v>Vágáshuta</v>
          </cell>
        </row>
        <row r="2973">
          <cell r="BT2973" t="str">
            <v>Vaja</v>
          </cell>
        </row>
        <row r="2974">
          <cell r="BT2974" t="e">
            <v>#N/A</v>
          </cell>
        </row>
        <row r="2975">
          <cell r="BT2975" t="e">
            <v>#N/A</v>
          </cell>
        </row>
        <row r="2976">
          <cell r="BT2976" t="e">
            <v>#N/A</v>
          </cell>
        </row>
        <row r="2977">
          <cell r="BT2977" t="e">
            <v>#N/A</v>
          </cell>
        </row>
        <row r="2978">
          <cell r="BT2978" t="str">
            <v>Valkó</v>
          </cell>
        </row>
        <row r="2979">
          <cell r="BT2979" t="str">
            <v>Valkonya</v>
          </cell>
        </row>
        <row r="2980">
          <cell r="BT2980" t="str">
            <v>Vállaj</v>
          </cell>
        </row>
        <row r="2981">
          <cell r="BT2981" t="str">
            <v>Vállus</v>
          </cell>
        </row>
        <row r="2982">
          <cell r="BT2982" t="str">
            <v>Vámosatya</v>
          </cell>
        </row>
        <row r="2983">
          <cell r="BT2983" t="str">
            <v>Vámoscsalád</v>
          </cell>
        </row>
        <row r="2984">
          <cell r="BT2984" t="str">
            <v>Vámosgyörk</v>
          </cell>
        </row>
        <row r="2985">
          <cell r="BT2985" t="str">
            <v>Vámosmikola</v>
          </cell>
        </row>
        <row r="2986">
          <cell r="BT2986" t="str">
            <v>Vámosoroszi</v>
          </cell>
        </row>
        <row r="2987">
          <cell r="BT2987" t="str">
            <v>Vámospércs</v>
          </cell>
        </row>
        <row r="2988">
          <cell r="BT2988" t="str">
            <v>Vámosújfalu</v>
          </cell>
        </row>
        <row r="2989">
          <cell r="BT2989" t="e">
            <v>#N/A</v>
          </cell>
        </row>
        <row r="2990">
          <cell r="BT2990" t="str">
            <v>Váncsod</v>
          </cell>
        </row>
        <row r="2991">
          <cell r="BT2991" t="str">
            <v>Vanyarc</v>
          </cell>
        </row>
        <row r="2992">
          <cell r="BT2992" t="str">
            <v>Vanyola</v>
          </cell>
        </row>
        <row r="2993">
          <cell r="BT2993" t="e">
            <v>#N/A</v>
          </cell>
        </row>
        <row r="2994">
          <cell r="BT2994" t="str">
            <v>Váralja</v>
          </cell>
        </row>
        <row r="2995">
          <cell r="BT2995" t="e">
            <v>#N/A</v>
          </cell>
        </row>
        <row r="2996">
          <cell r="BT2996" t="str">
            <v>Váraszó</v>
          </cell>
        </row>
        <row r="2997">
          <cell r="BT2997" t="e">
            <v>#N/A</v>
          </cell>
        </row>
        <row r="2998">
          <cell r="BT2998" t="e">
            <v>#N/A</v>
          </cell>
        </row>
        <row r="2999">
          <cell r="BT2999" t="e">
            <v>#N/A</v>
          </cell>
        </row>
        <row r="3000">
          <cell r="BT3000" t="e">
            <v>#N/A</v>
          </cell>
        </row>
        <row r="3001">
          <cell r="BT3001" t="str">
            <v>Várdomb</v>
          </cell>
        </row>
        <row r="3002">
          <cell r="BT3002" t="str">
            <v>Várfölde</v>
          </cell>
        </row>
        <row r="3003">
          <cell r="BT3003" t="e">
            <v>#N/A</v>
          </cell>
        </row>
        <row r="3004">
          <cell r="BT3004" t="str">
            <v>Várgesztes</v>
          </cell>
        </row>
        <row r="3005">
          <cell r="BT3005" t="e">
            <v>#N/A</v>
          </cell>
        </row>
        <row r="3006">
          <cell r="BT3006" t="str">
            <v>Várong</v>
          </cell>
        </row>
        <row r="3007">
          <cell r="BT3007" t="str">
            <v>Városföld</v>
          </cell>
        </row>
        <row r="3008">
          <cell r="BT3008" t="e">
            <v>#N/A</v>
          </cell>
        </row>
        <row r="3009">
          <cell r="BT3009" t="str">
            <v>Várpalota</v>
          </cell>
        </row>
        <row r="3010">
          <cell r="BT3010" t="str">
            <v>Varsád</v>
          </cell>
        </row>
        <row r="3011">
          <cell r="BT3011" t="str">
            <v>Varsány</v>
          </cell>
        </row>
        <row r="3012">
          <cell r="BT3012" t="str">
            <v>Várvölgy</v>
          </cell>
        </row>
        <row r="3013">
          <cell r="BT3013" t="str">
            <v>Vasad</v>
          </cell>
        </row>
        <row r="3014">
          <cell r="BT3014" t="str">
            <v>Vasalja</v>
          </cell>
        </row>
        <row r="3015">
          <cell r="BT3015" t="e">
            <v>#N/A</v>
          </cell>
        </row>
        <row r="3016">
          <cell r="BT3016" t="e">
            <v>#N/A</v>
          </cell>
        </row>
        <row r="3017">
          <cell r="BT3017" t="str">
            <v>Vásárosfalu</v>
          </cell>
        </row>
        <row r="3018">
          <cell r="BT3018" t="str">
            <v>Vásárosmiske</v>
          </cell>
        </row>
        <row r="3019">
          <cell r="BT3019" t="str">
            <v>Vásárosnamény</v>
          </cell>
        </row>
        <row r="3020">
          <cell r="BT3020" t="str">
            <v>Vasasszonyfa</v>
          </cell>
        </row>
        <row r="3021">
          <cell r="BT3021" t="str">
            <v>Vasboldogasszony</v>
          </cell>
        </row>
        <row r="3022">
          <cell r="BT3022" t="str">
            <v>Vasegerszeg</v>
          </cell>
        </row>
        <row r="3023">
          <cell r="BT3023" t="str">
            <v>Vashosszúfalu</v>
          </cell>
        </row>
        <row r="3024">
          <cell r="BT3024" t="e">
            <v>#N/A</v>
          </cell>
        </row>
        <row r="3025">
          <cell r="BT3025" t="str">
            <v>Vaskút</v>
          </cell>
        </row>
        <row r="3026">
          <cell r="BT3026" t="str">
            <v>Vasmegyer</v>
          </cell>
        </row>
        <row r="3027">
          <cell r="BT3027" t="str">
            <v>Vaspör</v>
          </cell>
        </row>
        <row r="3028">
          <cell r="BT3028" t="e">
            <v>#N/A</v>
          </cell>
        </row>
        <row r="3029">
          <cell r="BT3029" t="e">
            <v>#N/A</v>
          </cell>
        </row>
        <row r="3030">
          <cell r="BT3030" t="e">
            <v>#N/A</v>
          </cell>
        </row>
        <row r="3031">
          <cell r="BT3031" t="e">
            <v>#N/A</v>
          </cell>
        </row>
        <row r="3032">
          <cell r="BT3032" t="str">
            <v>Vasvár</v>
          </cell>
        </row>
        <row r="3033">
          <cell r="BT3033" t="str">
            <v>Vaszar</v>
          </cell>
        </row>
        <row r="3034">
          <cell r="BT3034" t="e">
            <v>#N/A</v>
          </cell>
        </row>
        <row r="3035">
          <cell r="BT3035" t="str">
            <v>Vát</v>
          </cell>
        </row>
        <row r="3036">
          <cell r="BT3036" t="str">
            <v>Vatta</v>
          </cell>
        </row>
        <row r="3037">
          <cell r="BT3037" t="e">
            <v>#N/A</v>
          </cell>
        </row>
        <row r="3038">
          <cell r="BT3038" t="str">
            <v>Vécs</v>
          </cell>
        </row>
        <row r="3039">
          <cell r="BT3039" t="str">
            <v>Vecsés</v>
          </cell>
        </row>
        <row r="3040">
          <cell r="BT3040" t="e">
            <v>#N/A</v>
          </cell>
        </row>
        <row r="3041">
          <cell r="BT3041" t="e">
            <v>#N/A</v>
          </cell>
        </row>
        <row r="3042">
          <cell r="BT3042" t="str">
            <v>Vékény</v>
          </cell>
        </row>
        <row r="3043">
          <cell r="BT3043" t="str">
            <v>Vekerd</v>
          </cell>
        </row>
        <row r="3044">
          <cell r="BT3044" t="str">
            <v>Velem</v>
          </cell>
        </row>
        <row r="3045">
          <cell r="BT3045" t="str">
            <v>Velemér</v>
          </cell>
        </row>
        <row r="3046">
          <cell r="BT3046" t="str">
            <v>Velence</v>
          </cell>
        </row>
        <row r="3047">
          <cell r="BT3047" t="e">
            <v>#N/A</v>
          </cell>
        </row>
        <row r="3048">
          <cell r="BT3048" t="str">
            <v>Véménd</v>
          </cell>
        </row>
        <row r="3049">
          <cell r="BT3049" t="str">
            <v>Vének</v>
          </cell>
        </row>
        <row r="3050">
          <cell r="BT3050" t="str">
            <v>Vép</v>
          </cell>
        </row>
        <row r="3051">
          <cell r="BT3051" t="str">
            <v>Vereb</v>
          </cell>
        </row>
        <row r="3052">
          <cell r="BT3052" t="str">
            <v>Veresegyház</v>
          </cell>
        </row>
        <row r="3053">
          <cell r="BT3053" t="e">
            <v>#N/A</v>
          </cell>
        </row>
        <row r="3054">
          <cell r="BT3054" t="str">
            <v>Verpelét</v>
          </cell>
        </row>
        <row r="3055">
          <cell r="BT3055" t="str">
            <v>穳揩敳祮_x000E_娀潳湬楡娠汯୮_x0000_慖獳楺癬柡๹_x0000_穣⁩⹵㈠⸵_x0008_䘁儀 甀⸀ ㌀㈀ఀĀFelsőberecki_x000D_䘀橥敪⁬獉癴满_x0011_䬀獯畳桴䰠‮⹵㔠⸹_x000B_䘁攀氀猀儀搁漀戀猀稀愀ᤀ_x0000_ﱆ⁰潚瑬满䈠湥⁥汋狡੡_x0000_楓⁫浉敲_x000F_䬀獯畳桴甠捴⁡⸶	䘁攀氀猀儀朁愀最礀ఀ_x0000_潂潧祬䨠满獯_x000E_刀毡揳楺蘒⁴㠷ฮĀFelsőkelecsény_x000B_䄀摮⃳_x0010_匀慺慢獤柡甠‮〲ମĀFelsőnyárád_x000D_䬀物汩⁡敆敲据_x0006_㌀㘷㤷സ_x0000_ﱐ灳毶慬祮⩩_x0000_慬晴污慶⁩楋瑳狩⁧扢𤋮吠狡畳慳_x0006_㌀㈸㐸ื_x0000_噉‮慬蘒⁴⸱_x000D_䈀泩灡瓡慦癬楡!䔀牧⁩楋瑳狩⁧</v>
          </cell>
        </row>
        <row r="3056">
          <cell r="BT3056" t="e">
            <v>#N/A</v>
          </cell>
        </row>
        <row r="3057">
          <cell r="BT3057" t="str">
            <v>Vértesacsa</v>
          </cell>
        </row>
        <row r="3058">
          <cell r="BT3058" t="e">
            <v>#N/A</v>
          </cell>
        </row>
        <row r="3059">
          <cell r="BT3059" t="str">
            <v>Vérteskethely</v>
          </cell>
        </row>
        <row r="3060">
          <cell r="BT3060" t="str">
            <v>Vértessomló</v>
          </cell>
        </row>
        <row r="3061">
          <cell r="BT3061" t="str">
            <v>Vértestolna</v>
          </cell>
        </row>
        <row r="3062">
          <cell r="BT3062" t="str">
            <v>Vértesszőlős</v>
          </cell>
        </row>
        <row r="3063">
          <cell r="BT3063" t="e">
            <v>#N/A</v>
          </cell>
        </row>
        <row r="3064">
          <cell r="BT3064" t="str">
            <v>Veszkény</v>
          </cell>
        </row>
        <row r="3065">
          <cell r="BT3065" t="str">
            <v>Veszprém</v>
          </cell>
        </row>
        <row r="3066">
          <cell r="BT3066" t="e">
            <v>#N/A</v>
          </cell>
        </row>
        <row r="3067">
          <cell r="BT3067" t="e">
            <v>#N/A</v>
          </cell>
        </row>
        <row r="3068">
          <cell r="BT3068" t="str">
            <v>Veszprémvarsány</v>
          </cell>
        </row>
        <row r="3069">
          <cell r="BT3069" t="e">
            <v>#N/A</v>
          </cell>
        </row>
        <row r="3070">
          <cell r="BT3070" t="e">
            <v>#N/A</v>
          </cell>
        </row>
        <row r="3071">
          <cell r="BT3071" t="e">
            <v>#N/A</v>
          </cell>
        </row>
        <row r="3072">
          <cell r="BT3072" t="e">
            <v>#N/A</v>
          </cell>
        </row>
        <row r="3073">
          <cell r="BT3073" t="str">
            <v>Villány</v>
          </cell>
        </row>
        <row r="3074">
          <cell r="BT3074" t="str">
            <v>Villánykövesd</v>
          </cell>
        </row>
        <row r="3075">
          <cell r="BT3075" t="str">
            <v>Vilmány</v>
          </cell>
        </row>
        <row r="3076">
          <cell r="BT3076" t="e">
            <v>#N/A</v>
          </cell>
        </row>
        <row r="3077">
          <cell r="BT3077" t="str">
            <v>Vilyvitány</v>
          </cell>
        </row>
        <row r="3078">
          <cell r="BT3078" t="e">
            <v>#N/A</v>
          </cell>
        </row>
        <row r="3079">
          <cell r="BT3079" t="str">
            <v>Vindornyafok</v>
          </cell>
        </row>
        <row r="3080">
          <cell r="BT3080" t="str">
            <v>Vindornyalak</v>
          </cell>
        </row>
        <row r="3081">
          <cell r="BT3081" t="str">
            <v>Vindornyaszőlős</v>
          </cell>
        </row>
        <row r="3082">
          <cell r="BT3082" t="e">
            <v>#N/A</v>
          </cell>
        </row>
        <row r="3083">
          <cell r="BT3083" t="e">
            <v>#N/A</v>
          </cell>
        </row>
        <row r="3084">
          <cell r="BT3084" t="str">
            <v>Visonta</v>
          </cell>
        </row>
        <row r="3085">
          <cell r="BT3085" t="str">
            <v>Viss</v>
          </cell>
        </row>
        <row r="3086">
          <cell r="BT3086" t="e">
            <v>#N/A</v>
          </cell>
        </row>
        <row r="3087">
          <cell r="BT3087" t="str">
            <v>Viszák</v>
          </cell>
        </row>
        <row r="3088">
          <cell r="BT3088" t="e">
            <v>#N/A</v>
          </cell>
        </row>
        <row r="3089">
          <cell r="BT3089" t="str">
            <v>Visznek</v>
          </cell>
        </row>
        <row r="3090">
          <cell r="BT3090" t="str">
            <v>Vitnyéd</v>
          </cell>
        </row>
        <row r="3091">
          <cell r="BT3091" t="e">
            <v>#N/A</v>
          </cell>
        </row>
        <row r="3092">
          <cell r="BT3092" t="str">
            <v>Vizslás</v>
          </cell>
        </row>
        <row r="3093">
          <cell r="BT3093" t="str">
            <v>Vizsoly</v>
          </cell>
        </row>
        <row r="3094">
          <cell r="BT3094" t="str">
            <v>Vokány</v>
          </cell>
        </row>
        <row r="3095">
          <cell r="BT3095" t="str">
            <v>Vonyarcvashegy</v>
          </cell>
        </row>
        <row r="3096">
          <cell r="BT3096" t="e">
            <v>#N/A</v>
          </cell>
        </row>
        <row r="3097">
          <cell r="BT3097" t="str">
            <v>t Zsolt
_x0000__x0000_Gáva János_x000E__x0000__x0000_Kossuth u. 23._x0006__x0000__x0000_Nábrád_x000C__x0000__x0000_Varga Attila_x000C__x0000__x0000_Varga Károly_x000C__x0000__x0000_Árpád u. 40._x000C__x0000__x0000_Nemesborzova_x0013__x0000__x0000_Nagy Gábor Zsigmond_x000D__x0000__x0000_Balla Jánosné_x0010__x0000__x0000_Szabadság tér 7.-_x0000__x0000_Keszthely-Hévízi Kistérségi Többcélú Társulás_x0006__x0000__x0000_558808_x0010__x0000__x0001_K_x0000_e_x0000_s_x0000_z_x0000_t_x0000_h_x0000_e_x0000_l_x0000_y_x0000__x0013_ H_x0000_é_x0000_v_x0000_í_x0000_z_x0000_i_x0000_</v>
          </cell>
        </row>
        <row r="3098">
          <cell r="BT3098" t="str">
            <v>Vönöck</v>
          </cell>
        </row>
        <row r="3099">
          <cell r="BT3099" t="str">
            <v>Vöröstó</v>
          </cell>
        </row>
        <row r="3100">
          <cell r="BT3100" t="e">
            <v>#N/A</v>
          </cell>
        </row>
        <row r="3101">
          <cell r="BT3101" t="e">
            <v>#N/A</v>
          </cell>
        </row>
        <row r="3102">
          <cell r="BT3102" t="str">
            <v>Zádor</v>
          </cell>
        </row>
        <row r="3103">
          <cell r="BT3103" t="str">
            <v>Zádorfalva</v>
          </cell>
        </row>
        <row r="3104">
          <cell r="BT3104" t="e">
            <v>#N/A</v>
          </cell>
        </row>
        <row r="3105">
          <cell r="BT3105" t="str">
            <v>Zagyvaszántó</v>
          </cell>
        </row>
        <row r="3106">
          <cell r="BT3106" t="str">
            <v>Záhony</v>
          </cell>
        </row>
        <row r="3107">
          <cell r="BT3107" t="str">
            <v>Zajk</v>
          </cell>
        </row>
        <row r="3108">
          <cell r="BT3108" t="str">
            <v>Zajta</v>
          </cell>
        </row>
        <row r="3109">
          <cell r="BT3109" t="str">
            <v>Zákány</v>
          </cell>
        </row>
        <row r="3110">
          <cell r="BT3110" t="e">
            <v>#N/A</v>
          </cell>
        </row>
        <row r="3111">
          <cell r="BT3111" t="str">
            <v>Zákányszék</v>
          </cell>
        </row>
        <row r="3112">
          <cell r="BT3112" t="str">
            <v>Zala</v>
          </cell>
        </row>
        <row r="3113">
          <cell r="BT3113" t="str">
            <v>Zalaapáti</v>
          </cell>
        </row>
        <row r="3114">
          <cell r="BT3114" t="str">
            <v>Zalabaksa</v>
          </cell>
        </row>
        <row r="3115">
          <cell r="BT3115" t="str">
            <v>Zalabér</v>
          </cell>
        </row>
        <row r="3116">
          <cell r="BT3116" t="str">
            <v>Zalaboldogfa</v>
          </cell>
        </row>
        <row r="3117">
          <cell r="BT3117" t="str">
            <v>Zalacsány</v>
          </cell>
        </row>
        <row r="3118">
          <cell r="BT3118" t="str">
            <v>Zalacséb</v>
          </cell>
        </row>
        <row r="3119">
          <cell r="BT3119" t="str">
            <v>Zalaegerszeg</v>
          </cell>
        </row>
        <row r="3120">
          <cell r="BT3120" t="str">
            <v>Zalaerdőd</v>
          </cell>
        </row>
        <row r="3121">
          <cell r="BT3121" t="str">
            <v>Zalagyömörő</v>
          </cell>
        </row>
        <row r="3122">
          <cell r="BT3122" t="str">
            <v>Zalahaláp</v>
          </cell>
        </row>
        <row r="3123">
          <cell r="BT3123" t="str">
            <v>Zalaháshágy</v>
          </cell>
        </row>
        <row r="3124">
          <cell r="BT3124" t="str">
            <v>Zalaigrice</v>
          </cell>
        </row>
        <row r="3125">
          <cell r="BT3125" t="str">
            <v>Zalaistvánd</v>
          </cell>
        </row>
        <row r="3126">
          <cell r="BT3126" t="str">
            <v>Zalakaros</v>
          </cell>
        </row>
        <row r="3127">
          <cell r="BT3127" t="str">
            <v>Zalakomár</v>
          </cell>
        </row>
        <row r="3128">
          <cell r="BT3128" t="str">
            <v>Zalaköveskút</v>
          </cell>
        </row>
        <row r="3129">
          <cell r="BT3129" t="str">
            <v>Zalalövő</v>
          </cell>
        </row>
        <row r="3130">
          <cell r="BT3130" t="str">
            <v>Zalameggyes</v>
          </cell>
        </row>
        <row r="3131">
          <cell r="BT3131" t="str">
            <v>Zalamerenye</v>
          </cell>
        </row>
        <row r="3132">
          <cell r="BT3132" t="str">
            <v>Zalasárszeg</v>
          </cell>
        </row>
        <row r="3133">
          <cell r="BT3133" t="str">
            <v>Zalaszabar</v>
          </cell>
        </row>
        <row r="3134">
          <cell r="BT3134" t="str">
            <v>Zalaszántó</v>
          </cell>
        </row>
        <row r="3135">
          <cell r="BT3135" t="str">
            <v>Zalaszegvár</v>
          </cell>
        </row>
        <row r="3136">
          <cell r="BT3136" t="str">
            <v>Zalaszentbalázs</v>
          </cell>
        </row>
        <row r="3137">
          <cell r="BT3137" t="e">
            <v>#N/A</v>
          </cell>
        </row>
        <row r="3138">
          <cell r="BT3138" t="str">
            <v>Zalaszentgyörgy</v>
          </cell>
        </row>
        <row r="3139">
          <cell r="BT3139" t="str">
            <v>Zalaszentiván</v>
          </cell>
        </row>
        <row r="3140">
          <cell r="BT3140" t="str">
            <v>Zalaszentjakab</v>
          </cell>
        </row>
        <row r="3141">
          <cell r="BT3141" t="str">
            <v>Zalaszentlászló</v>
          </cell>
        </row>
        <row r="3142">
          <cell r="BT3142" t="e">
            <v>#N/A</v>
          </cell>
        </row>
        <row r="3143">
          <cell r="BT3143" t="e">
            <v>#N/A</v>
          </cell>
        </row>
        <row r="3144">
          <cell r="BT3144" t="e">
            <v>#N/A</v>
          </cell>
        </row>
        <row r="3145">
          <cell r="BT3145" t="e">
            <v>#N/A</v>
          </cell>
        </row>
        <row r="3146">
          <cell r="BT3146" t="str">
            <v>Zaláta</v>
          </cell>
        </row>
        <row r="3147">
          <cell r="BT3147" t="e">
            <v>#N/A</v>
          </cell>
        </row>
        <row r="3148">
          <cell r="BT3148" t="e">
            <v>#N/A</v>
          </cell>
        </row>
        <row r="3149">
          <cell r="BT3149" t="e">
            <v>#N/A</v>
          </cell>
        </row>
        <row r="3150">
          <cell r="BT3150" t="str">
            <v>Zalavég</v>
          </cell>
        </row>
        <row r="3151">
          <cell r="BT3151" t="str">
            <v>Zalkod</v>
          </cell>
        </row>
        <row r="3152">
          <cell r="BT3152" t="str">
            <v>Zamárdi</v>
          </cell>
        </row>
        <row r="3153">
          <cell r="BT3153" t="e">
            <v>#N/A</v>
          </cell>
        </row>
        <row r="3154">
          <cell r="BT3154" t="str">
            <v>Zánka</v>
          </cell>
        </row>
        <row r="3155">
          <cell r="BT3155" t="str">
            <v>Zaránk</v>
          </cell>
        </row>
        <row r="3156">
          <cell r="BT3156" t="str">
            <v>Závod</v>
          </cell>
        </row>
        <row r="3157">
          <cell r="BT3157" t="str">
            <v>Zebecke</v>
          </cell>
        </row>
        <row r="3158">
          <cell r="BT3158" t="e">
            <v>#N/A</v>
          </cell>
        </row>
        <row r="3159">
          <cell r="BT3159" t="str">
            <v>Zemplénagárd</v>
          </cell>
        </row>
        <row r="3160">
          <cell r="BT3160" t="str">
            <v>Zengővárkony</v>
          </cell>
        </row>
        <row r="3161">
          <cell r="BT3161" t="e">
            <v>#N/A</v>
          </cell>
        </row>
        <row r="3162">
          <cell r="BT3162" t="str">
            <v>Zics</v>
          </cell>
        </row>
        <row r="3163">
          <cell r="BT3163" t="str">
            <v>Ziliz</v>
          </cell>
        </row>
        <row r="3164">
          <cell r="BT3164" t="str">
            <v>Zimány</v>
          </cell>
        </row>
        <row r="3165">
          <cell r="BT3165" t="str">
            <v>Zirc</v>
          </cell>
        </row>
        <row r="3166">
          <cell r="BT3166" t="e">
            <v>#N/A</v>
          </cell>
        </row>
        <row r="3167">
          <cell r="BT3167" t="str">
            <v>Zomba</v>
          </cell>
        </row>
        <row r="3168">
          <cell r="BT3168" t="str">
            <v>Zsadány</v>
          </cell>
        </row>
        <row r="3169">
          <cell r="BT3169" t="str">
            <v>Zsáka</v>
          </cell>
        </row>
        <row r="3170">
          <cell r="BT3170" t="e">
            <v>#N/A</v>
          </cell>
        </row>
        <row r="3171">
          <cell r="BT3171" t="e">
            <v>#N/A</v>
          </cell>
        </row>
        <row r="3172">
          <cell r="BT3172" t="str">
            <v>Zsana</v>
          </cell>
        </row>
        <row r="3173">
          <cell r="BT3173" t="str">
            <v>Zsarolyán</v>
          </cell>
        </row>
        <row r="3174">
          <cell r="BT3174" t="e">
            <v>#N/A</v>
          </cell>
        </row>
        <row r="3175">
          <cell r="BT3175" t="e">
            <v>#N/A</v>
          </cell>
        </row>
        <row r="3176">
          <cell r="BT3176" t="str">
            <v>Zselickisfalud</v>
          </cell>
        </row>
        <row r="3177">
          <cell r="BT3177" t="e">
            <v>#N/A</v>
          </cell>
        </row>
        <row r="3178">
          <cell r="BT3178" t="e">
            <v>#N/A</v>
          </cell>
        </row>
        <row r="3179">
          <cell r="BT3179" t="e">
            <v>#N/A</v>
          </cell>
        </row>
        <row r="3180">
          <cell r="BT3180" t="e">
            <v>#N/A</v>
          </cell>
        </row>
        <row r="3181">
          <cell r="BT3181" t="str">
            <v>Zsombó</v>
          </cell>
        </row>
        <row r="3182">
          <cell r="BT3182" t="str">
            <v>Zsujta</v>
          </cell>
        </row>
        <row r="3183">
          <cell r="BT3183" t="str">
            <v>Zsurk</v>
          </cell>
        </row>
        <row r="3184">
          <cell r="BT3184" t="str">
            <v>Zubogy</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sz Pénzmaradvány 2019"/>
      <sheetName val="14.sz Pénzm.feloszt."/>
    </sheetNames>
    <sheetDataSet>
      <sheetData sheetId="0"/>
      <sheetData sheetId="1">
        <row r="1">
          <cell r="A1" t="str">
            <v>Kötelezettséggel terhelt maradvány megállapítás</v>
          </cell>
        </row>
        <row r="2">
          <cell r="D2" t="str">
            <v>e Ft</v>
          </cell>
        </row>
        <row r="3">
          <cell r="A3" t="str">
            <v>Pályázati számlák maradványa</v>
          </cell>
          <cell r="C3" t="str">
            <v>Tervezett pályázati kiadások</v>
          </cell>
        </row>
        <row r="4">
          <cell r="A4" t="str">
            <v>Kormányzati támogatás (800M)</v>
          </cell>
          <cell r="B4">
            <v>130648</v>
          </cell>
          <cell r="C4" t="str">
            <v>Kormányzati támogatás (800M)</v>
          </cell>
          <cell r="D4">
            <v>130648</v>
          </cell>
        </row>
        <row r="5">
          <cell r="A5" t="str">
            <v>TOP 3.1.2 Iskolaenergetika pályázat</v>
          </cell>
          <cell r="B5">
            <v>434</v>
          </cell>
          <cell r="C5" t="str">
            <v>TOP 3.1.2 Iskolaenergetika</v>
          </cell>
          <cell r="D5">
            <v>434</v>
          </cell>
        </row>
        <row r="6">
          <cell r="A6" t="str">
            <v>KöFOP 1.2.1- ASP pályázat</v>
          </cell>
          <cell r="B6">
            <v>7</v>
          </cell>
        </row>
        <row r="7">
          <cell r="A7" t="str">
            <v>TOP 2.1.2 - Zöldváros pályázat</v>
          </cell>
          <cell r="B7">
            <v>321879</v>
          </cell>
          <cell r="C7" t="str">
            <v>TOP 2.1.2 - Zöldváros</v>
          </cell>
          <cell r="D7">
            <v>347478</v>
          </cell>
        </row>
        <row r="8">
          <cell r="A8" t="str">
            <v>TOP 4.1.1- Egészségház pályázat</v>
          </cell>
          <cell r="B8">
            <v>1969</v>
          </cell>
          <cell r="C8" t="str">
            <v>TOP 4.1.1 Egészségház</v>
          </cell>
          <cell r="D8">
            <v>1969</v>
          </cell>
        </row>
        <row r="9">
          <cell r="A9" t="str">
            <v>EFOP 4.1.8 Könyvtár</v>
          </cell>
          <cell r="B9">
            <v>14338</v>
          </cell>
          <cell r="C9" t="str">
            <v>EFOP 4.1.8 Könyvtár</v>
          </cell>
          <cell r="D9">
            <v>14338</v>
          </cell>
        </row>
        <row r="10">
          <cell r="A10" t="str">
            <v>EFOP 4.1.9 Múzeum</v>
          </cell>
          <cell r="B10">
            <v>14582</v>
          </cell>
          <cell r="C10" t="str">
            <v>EFOP 4.1.9 Múzeum</v>
          </cell>
          <cell r="D10">
            <v>14582</v>
          </cell>
        </row>
        <row r="11">
          <cell r="A11" t="str">
            <v>TOP 5-3-1 Helyi identitás</v>
          </cell>
          <cell r="B11">
            <v>14256</v>
          </cell>
          <cell r="C11" t="str">
            <v>TOP 5-3-1 Helyi identitás</v>
          </cell>
          <cell r="D11">
            <v>14256</v>
          </cell>
        </row>
        <row r="12">
          <cell r="A12" t="str">
            <v>BM Óvoda</v>
          </cell>
          <cell r="C12" t="str">
            <v>BM Óvoda</v>
          </cell>
        </row>
        <row r="13">
          <cell r="A13" t="str">
            <v>VP 7.2.7 Külterületi utak</v>
          </cell>
          <cell r="B13">
            <v>127473</v>
          </cell>
          <cell r="C13" t="str">
            <v>VP 7.2.7 Külterületi utak</v>
          </cell>
          <cell r="D13">
            <v>127473</v>
          </cell>
        </row>
        <row r="14">
          <cell r="A14" t="str">
            <v>Brunszvik Terv (400M)</v>
          </cell>
          <cell r="B14">
            <v>375479</v>
          </cell>
          <cell r="C14" t="str">
            <v>Brunszvik Terv (400M)</v>
          </cell>
          <cell r="D14">
            <v>375479</v>
          </cell>
        </row>
        <row r="15">
          <cell r="A15" t="str">
            <v>MKSZ Tornaterem felújítás</v>
          </cell>
          <cell r="B15">
            <v>17068</v>
          </cell>
          <cell r="C15" t="str">
            <v>MKSZ Tornaterem felújítás</v>
          </cell>
          <cell r="D15">
            <v>17068</v>
          </cell>
        </row>
        <row r="16">
          <cell r="A16" t="str">
            <v>VP 7.2.1 Helyi piac</v>
          </cell>
          <cell r="B16">
            <v>8589</v>
          </cell>
          <cell r="C16" t="str">
            <v>VP 7.2.1 Helyi piac</v>
          </cell>
          <cell r="D16">
            <v>8589</v>
          </cell>
        </row>
        <row r="17">
          <cell r="C17" t="str">
            <v>LEADER zongora</v>
          </cell>
          <cell r="D17">
            <v>1553</v>
          </cell>
        </row>
        <row r="18">
          <cell r="A18" t="str">
            <v>Összesen</v>
          </cell>
          <cell r="B18">
            <v>1026722</v>
          </cell>
          <cell r="C18" t="str">
            <v>Összesen</v>
          </cell>
          <cell r="D18">
            <v>1053867</v>
          </cell>
        </row>
        <row r="20">
          <cell r="A20" t="str">
            <v xml:space="preserve">Egyéb bevételi számlák maradványa </v>
          </cell>
          <cell r="C20" t="str">
            <v>Tervezett működési és egyéb fejlesztési kiadások</v>
          </cell>
        </row>
        <row r="21">
          <cell r="A21" t="str">
            <v>Főszámla</v>
          </cell>
          <cell r="B21">
            <v>189442</v>
          </cell>
          <cell r="C21" t="str">
            <v>HÉSZ módosítása</v>
          </cell>
          <cell r="D21">
            <v>3810</v>
          </cell>
        </row>
        <row r="22">
          <cell r="A22" t="str">
            <v>Csatorna és vízhálózat haszn.díj maradvány</v>
          </cell>
          <cell r="B22">
            <v>15735</v>
          </cell>
          <cell r="C22" t="str">
            <v>Csatorna és vízhálózat haszn.díj maradvány</v>
          </cell>
          <cell r="D22">
            <v>13668</v>
          </cell>
        </row>
        <row r="23">
          <cell r="A23" t="str">
            <v>Önkormányzat pénztár</v>
          </cell>
          <cell r="B23">
            <v>179</v>
          </cell>
          <cell r="C23" t="str">
            <v>Védőnői beruházási igény</v>
          </cell>
          <cell r="D23">
            <v>460</v>
          </cell>
        </row>
        <row r="24">
          <cell r="A24" t="str">
            <v>Iskolatej számla</v>
          </cell>
          <cell r="C24" t="str">
            <v>Települési adó tartalékba helyezése</v>
          </cell>
          <cell r="D24">
            <v>11200</v>
          </cell>
        </row>
        <row r="25">
          <cell r="A25" t="str">
            <v>Közfoglalkoztatotti finanszírozás</v>
          </cell>
          <cell r="B25">
            <v>801</v>
          </cell>
          <cell r="C25" t="str">
            <v>Beruh.bér Phnál</v>
          </cell>
          <cell r="D25">
            <v>19558</v>
          </cell>
        </row>
        <row r="26">
          <cell r="A26" t="str">
            <v>Kerekítési tartalék</v>
          </cell>
          <cell r="C26" t="str">
            <v>Civil szervezetek támogatása</v>
          </cell>
          <cell r="D26">
            <v>400</v>
          </cell>
        </row>
        <row r="27">
          <cell r="A27" t="str">
            <v>Helyi iparűzési adó</v>
          </cell>
          <cell r="B27">
            <v>36</v>
          </cell>
          <cell r="C27" t="str">
            <v>Összesen</v>
          </cell>
          <cell r="D27">
            <v>49096</v>
          </cell>
        </row>
        <row r="28">
          <cell r="A28" t="str">
            <v>Kommunális adó</v>
          </cell>
          <cell r="B28">
            <v>14</v>
          </cell>
        </row>
        <row r="29">
          <cell r="A29" t="str">
            <v>Talajterh.díj</v>
          </cell>
          <cell r="B29">
            <v>21</v>
          </cell>
        </row>
        <row r="30">
          <cell r="A30" t="str">
            <v>Építményadó</v>
          </cell>
        </row>
        <row r="31">
          <cell r="A31" t="str">
            <v>Késedelmi pótlék</v>
          </cell>
          <cell r="B31">
            <v>1</v>
          </cell>
        </row>
        <row r="32">
          <cell r="A32" t="str">
            <v>Adóbíráság</v>
          </cell>
        </row>
        <row r="33">
          <cell r="A33" t="str">
            <v>Idegen bevétel</v>
          </cell>
          <cell r="B33">
            <v>113</v>
          </cell>
          <cell r="C33" t="str">
            <v>Kötelezettséggel terhelt tételek</v>
          </cell>
        </row>
        <row r="34">
          <cell r="A34" t="str">
            <v xml:space="preserve">Közterület felügyeleti bírság </v>
          </cell>
          <cell r="C34" t="str">
            <v>Finanszírozási előleg visszafizetés</v>
          </cell>
          <cell r="D34">
            <v>19296</v>
          </cell>
        </row>
        <row r="35">
          <cell r="A35" t="str">
            <v>Szabálysértési helyszíni bírság</v>
          </cell>
          <cell r="C35" t="str">
            <v>Normatíva visszafizetés (csak Önk-tól)</v>
          </cell>
          <cell r="D35">
            <v>177</v>
          </cell>
        </row>
        <row r="36">
          <cell r="A36" t="str">
            <v>Gépjárműadó</v>
          </cell>
          <cell r="B36">
            <v>434</v>
          </cell>
          <cell r="C36" t="str">
            <v>Beruházásra adott előleg</v>
          </cell>
          <cell r="D36">
            <v>20151</v>
          </cell>
        </row>
        <row r="37">
          <cell r="A37" t="str">
            <v>Telekadó</v>
          </cell>
          <cell r="C37" t="str">
            <v>Letétre adott</v>
          </cell>
          <cell r="D37">
            <v>2600</v>
          </cell>
        </row>
        <row r="38">
          <cell r="A38" t="str">
            <v>Mezőőri járulék</v>
          </cell>
          <cell r="C38" t="str">
            <v>Idegen bevétel</v>
          </cell>
          <cell r="D38">
            <v>-113</v>
          </cell>
        </row>
        <row r="39">
          <cell r="A39" t="str">
            <v>Termőföld bérbeadása</v>
          </cell>
          <cell r="B39">
            <v>8</v>
          </cell>
          <cell r="C39" t="str">
            <v>Gépjárműadó továbbutalandó része</v>
          </cell>
          <cell r="D39">
            <v>-260</v>
          </cell>
        </row>
        <row r="40">
          <cell r="A40" t="str">
            <v>OEP</v>
          </cell>
          <cell r="C40" t="str">
            <v>Csatorna és vízhálózat haszn.díj maradvány</v>
          </cell>
          <cell r="D40">
            <v>2067</v>
          </cell>
        </row>
        <row r="41">
          <cell r="A41" t="str">
            <v>Települési adó</v>
          </cell>
          <cell r="B41">
            <v>11200</v>
          </cell>
          <cell r="C41" t="str">
            <v>Illeték bevétel tartalékba helyezése</v>
          </cell>
          <cell r="D41">
            <v>-195</v>
          </cell>
        </row>
        <row r="42">
          <cell r="A42" t="str">
            <v>Illeték bevétel</v>
          </cell>
          <cell r="B42">
            <v>195</v>
          </cell>
          <cell r="C42" t="str">
            <v>Letéti számla</v>
          </cell>
          <cell r="D42">
            <v>-3624</v>
          </cell>
        </row>
        <row r="43">
          <cell r="A43" t="str">
            <v>Letéti számla</v>
          </cell>
          <cell r="B43">
            <v>3624</v>
          </cell>
          <cell r="C43" t="str">
            <v>Egyéb átfutó tételek</v>
          </cell>
          <cell r="D43">
            <v>47</v>
          </cell>
        </row>
        <row r="44">
          <cell r="A44" t="str">
            <v>Vásárlási ellátmány</v>
          </cell>
          <cell r="C44" t="str">
            <v>KöFOP 1.2.1- ASP</v>
          </cell>
          <cell r="D44">
            <v>7</v>
          </cell>
        </row>
        <row r="45">
          <cell r="A45" t="str">
            <v>Összesen</v>
          </cell>
          <cell r="B45">
            <v>221803</v>
          </cell>
          <cell r="C45" t="str">
            <v>Összesen</v>
          </cell>
          <cell r="D45">
            <v>40153</v>
          </cell>
        </row>
        <row r="47">
          <cell r="A47" t="str">
            <v>Sajátos elszámolások</v>
          </cell>
          <cell r="C47" t="str">
            <v>Intézményeknél hagyott maradvány</v>
          </cell>
        </row>
        <row r="48">
          <cell r="A48" t="str">
            <v>Sajátos elszámolás (Önkormányzat)</v>
          </cell>
          <cell r="B48">
            <v>18606</v>
          </cell>
          <cell r="C48" t="str">
            <v>TOP 5-3-1 Helyi identitás pályázat (BBK)</v>
          </cell>
          <cell r="D48">
            <v>10578</v>
          </cell>
        </row>
        <row r="49">
          <cell r="A49" t="str">
            <v>Sajátos elszámolás (PH)</v>
          </cell>
          <cell r="B49">
            <v>84</v>
          </cell>
          <cell r="C49" t="str">
            <v>Sajátos elszámolás (BBK)</v>
          </cell>
          <cell r="D49">
            <v>15</v>
          </cell>
        </row>
        <row r="50">
          <cell r="A50" t="str">
            <v>Sajátos elszámolás (Óvoda)</v>
          </cell>
          <cell r="B50">
            <v>17</v>
          </cell>
          <cell r="C50" t="str">
            <v>Sajátos elszámolás (Óvoda)</v>
          </cell>
          <cell r="D50">
            <v>17</v>
          </cell>
        </row>
        <row r="51">
          <cell r="A51" t="str">
            <v>Sajátos elszámolás (BBK)</v>
          </cell>
          <cell r="B51">
            <v>15</v>
          </cell>
          <cell r="C51" t="str">
            <v>PH jegyzői bér és céljuttatás ktg-ek (PH)</v>
          </cell>
          <cell r="D51">
            <v>4129</v>
          </cell>
        </row>
        <row r="52">
          <cell r="A52" t="str">
            <v>Összesen</v>
          </cell>
          <cell r="B52">
            <v>18722</v>
          </cell>
          <cell r="C52" t="str">
            <v>Sajátos elszámolás (PH)</v>
          </cell>
          <cell r="D52">
            <v>84</v>
          </cell>
        </row>
        <row r="53">
          <cell r="C53" t="str">
            <v>Összesen</v>
          </cell>
          <cell r="D53">
            <v>14823</v>
          </cell>
        </row>
        <row r="54">
          <cell r="A54" t="str">
            <v>Intézményi bankszámlák és pénztárak</v>
          </cell>
        </row>
        <row r="55">
          <cell r="A55" t="str">
            <v>PH</v>
          </cell>
          <cell r="B55">
            <v>13915</v>
          </cell>
        </row>
        <row r="56">
          <cell r="A56" t="str">
            <v>Óvoda</v>
          </cell>
          <cell r="B56">
            <v>4648</v>
          </cell>
        </row>
        <row r="57">
          <cell r="A57" t="str">
            <v>BBK</v>
          </cell>
          <cell r="B57">
            <v>14873</v>
          </cell>
        </row>
        <row r="58">
          <cell r="A58" t="str">
            <v>Összesen</v>
          </cell>
          <cell r="B58">
            <v>33436</v>
          </cell>
        </row>
        <row r="60">
          <cell r="A60" t="str">
            <v>MINDÖSSZESEN</v>
          </cell>
          <cell r="B60">
            <v>1300683</v>
          </cell>
          <cell r="D60">
            <v>1157939</v>
          </cell>
        </row>
        <row r="62">
          <cell r="A62" t="str">
            <v>Szabad maradvány</v>
          </cell>
          <cell r="D62">
            <v>142744</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workbookViewId="0">
      <selection activeCell="B22" sqref="B22"/>
    </sheetView>
  </sheetViews>
  <sheetFormatPr defaultRowHeight="15" x14ac:dyDescent="0.25"/>
  <cols>
    <col min="1" max="1" width="14.5703125" customWidth="1"/>
    <col min="2" max="2" width="82" customWidth="1"/>
    <col min="3" max="3" width="47.7109375" customWidth="1"/>
  </cols>
  <sheetData>
    <row r="1" spans="1:2" ht="51" customHeight="1" x14ac:dyDescent="0.25">
      <c r="A1" s="1399" t="s">
        <v>852</v>
      </c>
      <c r="B1" s="1399"/>
    </row>
    <row r="2" spans="1:2" ht="15.6" customHeight="1" x14ac:dyDescent="0.25">
      <c r="A2" s="275"/>
      <c r="B2" s="409"/>
    </row>
    <row r="3" spans="1:2" x14ac:dyDescent="0.25">
      <c r="A3" s="410" t="s">
        <v>550</v>
      </c>
      <c r="B3" s="411" t="s">
        <v>853</v>
      </c>
    </row>
    <row r="4" spans="1:2" x14ac:dyDescent="0.25">
      <c r="A4" s="410" t="s">
        <v>551</v>
      </c>
      <c r="B4" s="411" t="s">
        <v>854</v>
      </c>
    </row>
    <row r="5" spans="1:2" x14ac:dyDescent="0.25">
      <c r="A5" s="410" t="s">
        <v>552</v>
      </c>
      <c r="B5" s="411" t="s">
        <v>855</v>
      </c>
    </row>
    <row r="6" spans="1:2" x14ac:dyDescent="0.25">
      <c r="A6" s="410" t="s">
        <v>562</v>
      </c>
      <c r="B6" s="411" t="s">
        <v>856</v>
      </c>
    </row>
    <row r="7" spans="1:2" x14ac:dyDescent="0.25">
      <c r="A7" s="410" t="s">
        <v>563</v>
      </c>
      <c r="B7" s="411" t="s">
        <v>857</v>
      </c>
    </row>
    <row r="8" spans="1:2" x14ac:dyDescent="0.25">
      <c r="A8" s="410" t="s">
        <v>564</v>
      </c>
      <c r="B8" s="411" t="s">
        <v>858</v>
      </c>
    </row>
    <row r="9" spans="1:2" x14ac:dyDescent="0.25">
      <c r="A9" s="410" t="s">
        <v>553</v>
      </c>
      <c r="B9" s="411" t="s">
        <v>859</v>
      </c>
    </row>
    <row r="10" spans="1:2" x14ac:dyDescent="0.25">
      <c r="A10" s="410" t="s">
        <v>554</v>
      </c>
      <c r="B10" s="411" t="s">
        <v>860</v>
      </c>
    </row>
    <row r="11" spans="1:2" ht="25.5" x14ac:dyDescent="0.25">
      <c r="A11" s="410" t="s">
        <v>825</v>
      </c>
      <c r="B11" s="411" t="s">
        <v>861</v>
      </c>
    </row>
    <row r="12" spans="1:2" ht="25.5" x14ac:dyDescent="0.25">
      <c r="A12" s="410" t="s">
        <v>826</v>
      </c>
      <c r="B12" s="411" t="s">
        <v>862</v>
      </c>
    </row>
    <row r="13" spans="1:2" ht="25.5" x14ac:dyDescent="0.25">
      <c r="A13" s="410" t="s">
        <v>827</v>
      </c>
      <c r="B13" s="411" t="s">
        <v>863</v>
      </c>
    </row>
    <row r="14" spans="1:2" x14ac:dyDescent="0.25">
      <c r="A14" s="410" t="s">
        <v>828</v>
      </c>
      <c r="B14" s="411" t="s">
        <v>864</v>
      </c>
    </row>
    <row r="15" spans="1:2" x14ac:dyDescent="0.25">
      <c r="A15" s="410" t="s">
        <v>829</v>
      </c>
      <c r="B15" s="411" t="s">
        <v>865</v>
      </c>
    </row>
    <row r="16" spans="1:2" x14ac:dyDescent="0.25">
      <c r="A16" s="410" t="s">
        <v>830</v>
      </c>
      <c r="B16" s="411" t="s">
        <v>866</v>
      </c>
    </row>
    <row r="17" spans="1:2" x14ac:dyDescent="0.25">
      <c r="A17" s="410" t="s">
        <v>831</v>
      </c>
      <c r="B17" s="411" t="s">
        <v>867</v>
      </c>
    </row>
    <row r="18" spans="1:2" x14ac:dyDescent="0.25">
      <c r="A18" s="410" t="s">
        <v>555</v>
      </c>
      <c r="B18" s="411" t="s">
        <v>556</v>
      </c>
    </row>
    <row r="19" spans="1:2" x14ac:dyDescent="0.25">
      <c r="A19" s="410" t="s">
        <v>832</v>
      </c>
      <c r="B19" s="411" t="s">
        <v>868</v>
      </c>
    </row>
    <row r="20" spans="1:2" x14ac:dyDescent="0.25">
      <c r="A20" s="410" t="s">
        <v>833</v>
      </c>
      <c r="B20" s="411" t="s">
        <v>869</v>
      </c>
    </row>
    <row r="21" spans="1:2" x14ac:dyDescent="0.25">
      <c r="A21" s="410" t="s">
        <v>834</v>
      </c>
      <c r="B21" s="411" t="s">
        <v>1219</v>
      </c>
    </row>
    <row r="22" spans="1:2" x14ac:dyDescent="0.25">
      <c r="A22" s="410" t="s">
        <v>557</v>
      </c>
      <c r="B22" s="411" t="s">
        <v>558</v>
      </c>
    </row>
    <row r="23" spans="1:2" x14ac:dyDescent="0.25">
      <c r="A23" s="410" t="s">
        <v>559</v>
      </c>
      <c r="B23" s="411" t="s">
        <v>560</v>
      </c>
    </row>
    <row r="24" spans="1:2" x14ac:dyDescent="0.25">
      <c r="A24" s="410" t="s">
        <v>561</v>
      </c>
      <c r="B24" s="411" t="s">
        <v>870</v>
      </c>
    </row>
    <row r="25" spans="1:2" ht="17.25" customHeight="1" x14ac:dyDescent="0.25">
      <c r="A25" s="410" t="s">
        <v>925</v>
      </c>
      <c r="B25" s="411" t="s">
        <v>443</v>
      </c>
    </row>
    <row r="26" spans="1:2" ht="25.5" x14ac:dyDescent="0.25">
      <c r="A26" s="410" t="s">
        <v>835</v>
      </c>
      <c r="B26" s="411" t="s">
        <v>871</v>
      </c>
    </row>
    <row r="27" spans="1:2" x14ac:dyDescent="0.25">
      <c r="A27" s="410" t="s">
        <v>836</v>
      </c>
      <c r="B27" s="411" t="s">
        <v>837</v>
      </c>
    </row>
    <row r="28" spans="1:2" x14ac:dyDescent="0.25">
      <c r="A28" s="410" t="s">
        <v>838</v>
      </c>
      <c r="B28" s="411" t="s">
        <v>872</v>
      </c>
    </row>
    <row r="29" spans="1:2" x14ac:dyDescent="0.25">
      <c r="A29" s="410" t="s">
        <v>839</v>
      </c>
      <c r="B29" s="411" t="s">
        <v>873</v>
      </c>
    </row>
    <row r="30" spans="1:2" x14ac:dyDescent="0.25">
      <c r="A30" s="410" t="s">
        <v>840</v>
      </c>
      <c r="B30" s="411" t="s">
        <v>874</v>
      </c>
    </row>
    <row r="31" spans="1:2" x14ac:dyDescent="0.25">
      <c r="A31" s="410" t="s">
        <v>841</v>
      </c>
      <c r="B31" s="411" t="s">
        <v>842</v>
      </c>
    </row>
    <row r="32" spans="1:2" x14ac:dyDescent="0.25">
      <c r="A32" s="410" t="s">
        <v>843</v>
      </c>
      <c r="B32" s="411" t="s">
        <v>844</v>
      </c>
    </row>
    <row r="33" spans="1:2" x14ac:dyDescent="0.25">
      <c r="A33" s="410" t="s">
        <v>845</v>
      </c>
      <c r="B33" s="411" t="s">
        <v>846</v>
      </c>
    </row>
    <row r="34" spans="1:2" x14ac:dyDescent="0.25">
      <c r="A34" s="410" t="s">
        <v>847</v>
      </c>
      <c r="B34" s="411" t="s">
        <v>848</v>
      </c>
    </row>
    <row r="35" spans="1:2" x14ac:dyDescent="0.25">
      <c r="A35" s="410" t="s">
        <v>849</v>
      </c>
      <c r="B35" s="411" t="s">
        <v>850</v>
      </c>
    </row>
    <row r="36" spans="1:2" ht="25.5" x14ac:dyDescent="0.25">
      <c r="A36" s="410" t="s">
        <v>851</v>
      </c>
      <c r="B36" s="411" t="s">
        <v>875</v>
      </c>
    </row>
  </sheetData>
  <mergeCells count="1">
    <mergeCell ref="A1:B1"/>
  </mergeCells>
  <pageMargins left="0.70866141732283472"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zoomScaleNormal="100" workbookViewId="0">
      <selection activeCell="B22" sqref="B22"/>
    </sheetView>
  </sheetViews>
  <sheetFormatPr defaultColWidth="9.140625" defaultRowHeight="15" x14ac:dyDescent="0.25"/>
  <cols>
    <col min="1" max="1" width="8.5703125" style="21" customWidth="1"/>
    <col min="2" max="3" width="13" style="22" customWidth="1"/>
    <col min="4" max="6" width="11" style="18" customWidth="1"/>
    <col min="7" max="7" width="6.5703125" style="18" customWidth="1"/>
    <col min="8" max="16384" width="9.140625" style="1"/>
  </cols>
  <sheetData>
    <row r="1" spans="1:12" ht="15.75" customHeight="1" thickBot="1" x14ac:dyDescent="0.3">
      <c r="D1" s="1465" t="s">
        <v>382</v>
      </c>
      <c r="E1" s="1465"/>
      <c r="F1" s="1465"/>
      <c r="G1" s="416"/>
    </row>
    <row r="2" spans="1:12" ht="24.75" customHeight="1" x14ac:dyDescent="0.25">
      <c r="A2" s="1469" t="s">
        <v>0</v>
      </c>
      <c r="B2" s="1474" t="s">
        <v>182</v>
      </c>
      <c r="C2" s="1474"/>
      <c r="D2" s="1467" t="s">
        <v>176</v>
      </c>
      <c r="E2" s="1467"/>
      <c r="F2" s="1467"/>
      <c r="G2" s="1472" t="s">
        <v>524</v>
      </c>
    </row>
    <row r="3" spans="1:12" s="2" customFormat="1" x14ac:dyDescent="0.25">
      <c r="A3" s="1470"/>
      <c r="B3" s="1475"/>
      <c r="C3" s="1475"/>
      <c r="D3" s="620" t="s">
        <v>177</v>
      </c>
      <c r="E3" s="620" t="s">
        <v>178</v>
      </c>
      <c r="F3" s="620" t="s">
        <v>179</v>
      </c>
      <c r="G3" s="1473"/>
    </row>
    <row r="4" spans="1:12" s="2" customFormat="1" x14ac:dyDescent="0.25">
      <c r="A4" s="1470"/>
      <c r="B4" s="1475"/>
      <c r="C4" s="1475"/>
      <c r="D4" s="1468" t="s">
        <v>189</v>
      </c>
      <c r="E4" s="1468"/>
      <c r="F4" s="1468"/>
      <c r="G4" s="1473"/>
    </row>
    <row r="5" spans="1:12" ht="12" customHeight="1" x14ac:dyDescent="0.25">
      <c r="A5" s="450" t="s">
        <v>27</v>
      </c>
      <c r="B5" s="1466" t="s">
        <v>174</v>
      </c>
      <c r="C5" s="1466"/>
      <c r="D5" s="291"/>
      <c r="E5" s="19"/>
      <c r="F5" s="19"/>
      <c r="G5" s="730"/>
      <c r="I5" s="590"/>
      <c r="J5" s="590"/>
      <c r="K5" s="590"/>
      <c r="L5" s="590"/>
    </row>
    <row r="6" spans="1:12" ht="12" customHeight="1" x14ac:dyDescent="0.25">
      <c r="A6" s="450" t="s">
        <v>33</v>
      </c>
      <c r="B6" s="1466" t="s">
        <v>173</v>
      </c>
      <c r="C6" s="1466"/>
      <c r="D6" s="392">
        <v>20581</v>
      </c>
      <c r="E6" s="289">
        <v>22782</v>
      </c>
      <c r="F6" s="827">
        <v>22229</v>
      </c>
      <c r="G6" s="731">
        <f>+F6/E6</f>
        <v>0.97572645070669828</v>
      </c>
      <c r="I6" s="590"/>
      <c r="J6" s="590"/>
      <c r="K6" s="590"/>
      <c r="L6" s="590"/>
    </row>
    <row r="7" spans="1:12" ht="12" customHeight="1" x14ac:dyDescent="0.25">
      <c r="A7" s="450" t="s">
        <v>34</v>
      </c>
      <c r="B7" s="1466" t="s">
        <v>172</v>
      </c>
      <c r="C7" s="1466"/>
      <c r="D7" s="824">
        <f>SUM(D5:D6)</f>
        <v>20581</v>
      </c>
      <c r="E7" s="291">
        <f t="shared" ref="E7:F7" si="0">SUM(E5:E6)</f>
        <v>22782</v>
      </c>
      <c r="F7" s="291">
        <f t="shared" si="0"/>
        <v>22229</v>
      </c>
      <c r="G7" s="731">
        <f>+F7/E7</f>
        <v>0.97572645070669828</v>
      </c>
      <c r="I7" s="590"/>
      <c r="J7" s="590"/>
      <c r="K7" s="590"/>
      <c r="L7" s="590"/>
    </row>
    <row r="8" spans="1:12" ht="12" customHeight="1" x14ac:dyDescent="0.25">
      <c r="A8" s="452"/>
      <c r="B8" s="621"/>
      <c r="C8" s="621"/>
      <c r="D8" s="825"/>
      <c r="G8" s="732"/>
      <c r="I8" s="590"/>
      <c r="J8" s="590"/>
      <c r="K8" s="590"/>
      <c r="L8" s="590"/>
    </row>
    <row r="9" spans="1:12" ht="12" customHeight="1" x14ac:dyDescent="0.25">
      <c r="A9" s="450" t="s">
        <v>35</v>
      </c>
      <c r="B9" s="1466" t="s">
        <v>171</v>
      </c>
      <c r="C9" s="1466"/>
      <c r="D9" s="289">
        <v>4067</v>
      </c>
      <c r="E9" s="291">
        <v>4456</v>
      </c>
      <c r="F9" s="827">
        <v>4215</v>
      </c>
      <c r="G9" s="731">
        <f t="shared" ref="G9:G65" si="1">+F9/E9</f>
        <v>0.94591561938958713</v>
      </c>
      <c r="I9" s="590"/>
      <c r="J9" s="590"/>
      <c r="K9" s="590"/>
      <c r="L9" s="590"/>
    </row>
    <row r="10" spans="1:12" ht="12" customHeight="1" x14ac:dyDescent="0.25">
      <c r="A10" s="95"/>
      <c r="C10" s="447"/>
      <c r="D10" s="826"/>
      <c r="E10" s="291"/>
      <c r="G10" s="732"/>
      <c r="I10" s="590"/>
      <c r="J10" s="590"/>
      <c r="K10" s="590"/>
      <c r="L10" s="590"/>
    </row>
    <row r="11" spans="1:12" ht="12" customHeight="1" x14ac:dyDescent="0.25">
      <c r="A11" s="454" t="s">
        <v>42</v>
      </c>
      <c r="B11" s="1459" t="s">
        <v>41</v>
      </c>
      <c r="C11" s="1459"/>
      <c r="D11" s="292">
        <v>60</v>
      </c>
      <c r="E11" s="861">
        <v>60</v>
      </c>
      <c r="F11" s="828">
        <v>33</v>
      </c>
      <c r="G11" s="731">
        <f t="shared" si="1"/>
        <v>0.55000000000000004</v>
      </c>
      <c r="I11" s="590"/>
      <c r="J11" s="590"/>
      <c r="K11" s="590"/>
      <c r="L11" s="590"/>
    </row>
    <row r="12" spans="1:12" ht="12" customHeight="1" x14ac:dyDescent="0.25">
      <c r="A12" s="454" t="s">
        <v>44</v>
      </c>
      <c r="B12" s="1459" t="s">
        <v>43</v>
      </c>
      <c r="C12" s="1459"/>
      <c r="D12" s="293">
        <v>600</v>
      </c>
      <c r="E12" s="861">
        <v>580</v>
      </c>
      <c r="F12" s="828">
        <v>580</v>
      </c>
      <c r="G12" s="731">
        <f t="shared" si="1"/>
        <v>1</v>
      </c>
      <c r="I12" s="590"/>
      <c r="J12" s="590"/>
      <c r="K12" s="590"/>
      <c r="L12" s="590"/>
    </row>
    <row r="13" spans="1:12" ht="12" customHeight="1" x14ac:dyDescent="0.25">
      <c r="A13" s="454" t="s">
        <v>46</v>
      </c>
      <c r="B13" s="1459" t="s">
        <v>45</v>
      </c>
      <c r="C13" s="1459"/>
      <c r="D13" s="293"/>
      <c r="E13" s="291"/>
      <c r="F13" s="828"/>
      <c r="G13" s="731"/>
      <c r="I13" s="590"/>
      <c r="J13" s="590"/>
      <c r="K13" s="590"/>
      <c r="L13" s="590"/>
    </row>
    <row r="14" spans="1:12" s="41" customFormat="1" ht="12" customHeight="1" x14ac:dyDescent="0.25">
      <c r="A14" s="450" t="s">
        <v>47</v>
      </c>
      <c r="B14" s="1466" t="s">
        <v>170</v>
      </c>
      <c r="C14" s="1466"/>
      <c r="D14" s="289">
        <f>SUM(D11:D13)</f>
        <v>660</v>
      </c>
      <c r="E14" s="289">
        <f t="shared" ref="E14:F14" si="2">SUM(E11:E13)</f>
        <v>640</v>
      </c>
      <c r="F14" s="289">
        <f t="shared" si="2"/>
        <v>613</v>
      </c>
      <c r="G14" s="731">
        <f t="shared" si="1"/>
        <v>0.95781249999999996</v>
      </c>
      <c r="I14" s="590"/>
      <c r="J14" s="590"/>
      <c r="K14" s="590"/>
      <c r="L14" s="590"/>
    </row>
    <row r="15" spans="1:12" ht="12" customHeight="1" x14ac:dyDescent="0.25">
      <c r="A15" s="454" t="s">
        <v>49</v>
      </c>
      <c r="B15" s="1459" t="s">
        <v>48</v>
      </c>
      <c r="C15" s="1459"/>
      <c r="D15" s="293">
        <v>100</v>
      </c>
      <c r="E15" s="861">
        <v>100</v>
      </c>
      <c r="F15" s="828">
        <v>25</v>
      </c>
      <c r="G15" s="731">
        <f t="shared" si="1"/>
        <v>0.25</v>
      </c>
      <c r="I15" s="590"/>
      <c r="J15" s="590"/>
      <c r="K15" s="590"/>
      <c r="L15" s="590"/>
    </row>
    <row r="16" spans="1:12" ht="12" customHeight="1" x14ac:dyDescent="0.25">
      <c r="A16" s="454" t="s">
        <v>51</v>
      </c>
      <c r="B16" s="1459" t="s">
        <v>50</v>
      </c>
      <c r="C16" s="1459"/>
      <c r="D16" s="293">
        <v>200</v>
      </c>
      <c r="E16" s="861">
        <v>200</v>
      </c>
      <c r="F16" s="828">
        <v>83</v>
      </c>
      <c r="G16" s="731">
        <f t="shared" si="1"/>
        <v>0.41499999999999998</v>
      </c>
      <c r="I16" s="590"/>
      <c r="J16" s="590"/>
      <c r="K16" s="590"/>
      <c r="L16" s="590"/>
    </row>
    <row r="17" spans="1:12" s="41" customFormat="1" ht="12" customHeight="1" x14ac:dyDescent="0.25">
      <c r="A17" s="450" t="s">
        <v>52</v>
      </c>
      <c r="B17" s="1466" t="s">
        <v>169</v>
      </c>
      <c r="C17" s="1466"/>
      <c r="D17" s="289">
        <f>SUM(D15:D16)</f>
        <v>300</v>
      </c>
      <c r="E17" s="289">
        <f t="shared" ref="E17:F17" si="3">SUM(E15:E16)</f>
        <v>300</v>
      </c>
      <c r="F17" s="289">
        <f t="shared" si="3"/>
        <v>108</v>
      </c>
      <c r="G17" s="731">
        <f t="shared" si="1"/>
        <v>0.36</v>
      </c>
      <c r="I17" s="590"/>
      <c r="J17" s="590"/>
      <c r="K17" s="590"/>
      <c r="L17" s="590"/>
    </row>
    <row r="18" spans="1:12" ht="12" customHeight="1" x14ac:dyDescent="0.25">
      <c r="A18" s="454" t="s">
        <v>54</v>
      </c>
      <c r="B18" s="1459" t="s">
        <v>53</v>
      </c>
      <c r="C18" s="1459"/>
      <c r="D18" s="293"/>
      <c r="E18" s="291"/>
      <c r="F18" s="827"/>
      <c r="G18" s="731"/>
      <c r="I18" s="590"/>
      <c r="J18" s="590"/>
      <c r="K18" s="590"/>
      <c r="L18" s="590"/>
    </row>
    <row r="19" spans="1:12" ht="12" customHeight="1" x14ac:dyDescent="0.25">
      <c r="A19" s="454" t="s">
        <v>56</v>
      </c>
      <c r="B19" s="1459" t="s">
        <v>55</v>
      </c>
      <c r="C19" s="1459"/>
      <c r="D19" s="293"/>
      <c r="E19" s="291"/>
      <c r="F19" s="827"/>
      <c r="G19" s="731"/>
      <c r="I19" s="590"/>
      <c r="J19" s="590"/>
      <c r="K19" s="590"/>
      <c r="L19" s="590"/>
    </row>
    <row r="20" spans="1:12" ht="12" customHeight="1" x14ac:dyDescent="0.25">
      <c r="A20" s="454" t="s">
        <v>57</v>
      </c>
      <c r="B20" s="1459" t="s">
        <v>167</v>
      </c>
      <c r="C20" s="1459"/>
      <c r="D20" s="293"/>
      <c r="E20" s="861">
        <v>31</v>
      </c>
      <c r="F20" s="827">
        <v>31</v>
      </c>
      <c r="G20" s="731"/>
      <c r="I20" s="590"/>
      <c r="J20" s="590"/>
      <c r="K20" s="590"/>
      <c r="L20" s="590"/>
    </row>
    <row r="21" spans="1:12" ht="12" customHeight="1" x14ac:dyDescent="0.25">
      <c r="A21" s="454" t="s">
        <v>59</v>
      </c>
      <c r="B21" s="1459" t="s">
        <v>58</v>
      </c>
      <c r="C21" s="1459"/>
      <c r="D21" s="293"/>
      <c r="E21" s="291"/>
      <c r="F21" s="827"/>
      <c r="G21" s="731"/>
      <c r="I21" s="590"/>
      <c r="J21" s="590"/>
      <c r="K21" s="590"/>
      <c r="L21" s="590"/>
    </row>
    <row r="22" spans="1:12" ht="12" customHeight="1" x14ac:dyDescent="0.25">
      <c r="A22" s="454" t="s">
        <v>60</v>
      </c>
      <c r="B22" s="1459" t="s">
        <v>166</v>
      </c>
      <c r="C22" s="1459"/>
      <c r="D22" s="293"/>
      <c r="E22" s="291"/>
      <c r="F22" s="827"/>
      <c r="G22" s="731"/>
      <c r="I22" s="590"/>
      <c r="J22" s="590"/>
      <c r="K22" s="590"/>
      <c r="L22" s="590"/>
    </row>
    <row r="23" spans="1:12" ht="12" customHeight="1" x14ac:dyDescent="0.25">
      <c r="A23" s="454" t="s">
        <v>63</v>
      </c>
      <c r="B23" s="1459" t="s">
        <v>62</v>
      </c>
      <c r="C23" s="1459"/>
      <c r="D23" s="292">
        <v>500</v>
      </c>
      <c r="E23" s="861">
        <v>2521</v>
      </c>
      <c r="F23" s="828">
        <v>2520</v>
      </c>
      <c r="G23" s="731">
        <f t="shared" si="1"/>
        <v>0.99960333201110674</v>
      </c>
      <c r="I23" s="590"/>
      <c r="J23" s="590"/>
      <c r="K23" s="590"/>
      <c r="L23" s="590"/>
    </row>
    <row r="24" spans="1:12" ht="12" customHeight="1" x14ac:dyDescent="0.25">
      <c r="A24" s="454" t="s">
        <v>65</v>
      </c>
      <c r="B24" s="1459" t="s">
        <v>64</v>
      </c>
      <c r="C24" s="1459"/>
      <c r="D24" s="293">
        <f>4475</f>
        <v>4475</v>
      </c>
      <c r="E24" s="861">
        <v>7543</v>
      </c>
      <c r="F24" s="828">
        <v>7489</v>
      </c>
      <c r="G24" s="731">
        <f t="shared" si="1"/>
        <v>0.99284104467718415</v>
      </c>
      <c r="I24" s="590"/>
      <c r="J24" s="590"/>
      <c r="K24" s="590"/>
      <c r="L24" s="590"/>
    </row>
    <row r="25" spans="1:12" s="41" customFormat="1" ht="12" customHeight="1" x14ac:dyDescent="0.25">
      <c r="A25" s="450" t="s">
        <v>66</v>
      </c>
      <c r="B25" s="1466" t="s">
        <v>156</v>
      </c>
      <c r="C25" s="1466"/>
      <c r="D25" s="289">
        <f>+D24+D23+D22+D21+D20+D19+D18</f>
        <v>4975</v>
      </c>
      <c r="E25" s="289">
        <f t="shared" ref="E25:F25" si="4">+E24+E23+E22+E21+E20+E19+E18</f>
        <v>10095</v>
      </c>
      <c r="F25" s="289">
        <f t="shared" si="4"/>
        <v>10040</v>
      </c>
      <c r="G25" s="731">
        <f t="shared" si="1"/>
        <v>0.99455175829618625</v>
      </c>
      <c r="I25" s="590"/>
      <c r="J25" s="590"/>
      <c r="K25" s="590"/>
      <c r="L25" s="590"/>
    </row>
    <row r="26" spans="1:12" ht="12" customHeight="1" x14ac:dyDescent="0.25">
      <c r="A26" s="454" t="s">
        <v>68</v>
      </c>
      <c r="B26" s="1459" t="s">
        <v>67</v>
      </c>
      <c r="C26" s="1459"/>
      <c r="D26" s="293"/>
      <c r="E26" s="291"/>
      <c r="F26" s="828"/>
      <c r="G26" s="731"/>
      <c r="I26" s="590"/>
      <c r="J26" s="590"/>
      <c r="K26" s="590"/>
      <c r="L26" s="590"/>
    </row>
    <row r="27" spans="1:12" ht="12" customHeight="1" x14ac:dyDescent="0.25">
      <c r="A27" s="454" t="s">
        <v>70</v>
      </c>
      <c r="B27" s="1459" t="s">
        <v>69</v>
      </c>
      <c r="C27" s="1459"/>
      <c r="D27" s="293"/>
      <c r="E27" s="861">
        <v>355</v>
      </c>
      <c r="F27" s="828">
        <v>355</v>
      </c>
      <c r="G27" s="731">
        <f t="shared" si="1"/>
        <v>1</v>
      </c>
      <c r="I27" s="590"/>
      <c r="J27" s="590"/>
      <c r="K27" s="590"/>
      <c r="L27" s="590"/>
    </row>
    <row r="28" spans="1:12" ht="12" customHeight="1" x14ac:dyDescent="0.25">
      <c r="A28" s="450" t="s">
        <v>71</v>
      </c>
      <c r="B28" s="1466" t="s">
        <v>155</v>
      </c>
      <c r="C28" s="1466"/>
      <c r="D28" s="289">
        <f>SUM(D26:D27)</f>
        <v>0</v>
      </c>
      <c r="E28" s="289">
        <f t="shared" ref="E28:F28" si="5">SUM(E26:E27)</f>
        <v>355</v>
      </c>
      <c r="F28" s="289">
        <f t="shared" si="5"/>
        <v>355</v>
      </c>
      <c r="G28" s="731">
        <f t="shared" si="1"/>
        <v>1</v>
      </c>
      <c r="I28" s="590"/>
      <c r="J28" s="590"/>
      <c r="K28" s="590"/>
      <c r="L28" s="590"/>
    </row>
    <row r="29" spans="1:12" ht="12" customHeight="1" x14ac:dyDescent="0.25">
      <c r="A29" s="454" t="s">
        <v>73</v>
      </c>
      <c r="B29" s="1459" t="s">
        <v>72</v>
      </c>
      <c r="C29" s="1459"/>
      <c r="D29" s="293">
        <v>541</v>
      </c>
      <c r="E29" s="861">
        <v>1313</v>
      </c>
      <c r="F29" s="828">
        <v>1215</v>
      </c>
      <c r="G29" s="731">
        <f t="shared" si="1"/>
        <v>0.92536176694592531</v>
      </c>
      <c r="I29" s="590"/>
      <c r="J29" s="590"/>
      <c r="K29" s="590"/>
      <c r="L29" s="590"/>
    </row>
    <row r="30" spans="1:12" ht="12" customHeight="1" x14ac:dyDescent="0.25">
      <c r="A30" s="454" t="s">
        <v>75</v>
      </c>
      <c r="B30" s="1459" t="s">
        <v>74</v>
      </c>
      <c r="C30" s="1459"/>
      <c r="D30" s="293"/>
      <c r="E30" s="861"/>
      <c r="F30" s="828"/>
      <c r="G30" s="731"/>
      <c r="I30" s="590"/>
      <c r="J30" s="590"/>
      <c r="K30" s="590"/>
      <c r="L30" s="590"/>
    </row>
    <row r="31" spans="1:12" ht="12" customHeight="1" x14ac:dyDescent="0.25">
      <c r="A31" s="454" t="s">
        <v>76</v>
      </c>
      <c r="B31" s="1459" t="s">
        <v>154</v>
      </c>
      <c r="C31" s="1459"/>
      <c r="D31" s="293"/>
      <c r="E31" s="861"/>
      <c r="F31" s="828"/>
      <c r="G31" s="731"/>
      <c r="I31" s="590"/>
      <c r="J31" s="590"/>
      <c r="K31" s="590"/>
      <c r="L31" s="590"/>
    </row>
    <row r="32" spans="1:12" ht="12" customHeight="1" x14ac:dyDescent="0.25">
      <c r="A32" s="454" t="s">
        <v>77</v>
      </c>
      <c r="B32" s="1459" t="s">
        <v>153</v>
      </c>
      <c r="C32" s="1459"/>
      <c r="D32" s="293"/>
      <c r="E32" s="861"/>
      <c r="F32" s="828"/>
      <c r="G32" s="731"/>
      <c r="I32" s="590"/>
      <c r="J32" s="590"/>
      <c r="K32" s="590"/>
      <c r="L32" s="590"/>
    </row>
    <row r="33" spans="1:7" ht="12" customHeight="1" x14ac:dyDescent="0.25">
      <c r="A33" s="454" t="s">
        <v>79</v>
      </c>
      <c r="B33" s="1459" t="s">
        <v>78</v>
      </c>
      <c r="C33" s="1459"/>
      <c r="D33" s="293">
        <v>0</v>
      </c>
      <c r="E33" s="861">
        <v>289</v>
      </c>
      <c r="F33" s="828">
        <v>233</v>
      </c>
      <c r="G33" s="731">
        <f t="shared" si="1"/>
        <v>0.80622837370242217</v>
      </c>
    </row>
    <row r="34" spans="1:7" ht="12" customHeight="1" x14ac:dyDescent="0.25">
      <c r="A34" s="450" t="s">
        <v>80</v>
      </c>
      <c r="B34" s="1466" t="s">
        <v>152</v>
      </c>
      <c r="C34" s="1466"/>
      <c r="D34" s="289">
        <f>SUM(D29:D33)</f>
        <v>541</v>
      </c>
      <c r="E34" s="289">
        <f>SUM(E29:E33)</f>
        <v>1602</v>
      </c>
      <c r="F34" s="289">
        <f t="shared" ref="F34" si="6">SUM(F29:F33)</f>
        <v>1448</v>
      </c>
      <c r="G34" s="731">
        <f t="shared" si="1"/>
        <v>0.90387016229712858</v>
      </c>
    </row>
    <row r="35" spans="1:7" ht="12" customHeight="1" x14ac:dyDescent="0.25">
      <c r="A35" s="450" t="s">
        <v>81</v>
      </c>
      <c r="B35" s="1466" t="s">
        <v>151</v>
      </c>
      <c r="C35" s="1466"/>
      <c r="D35" s="290">
        <f>+D34+D28+D25+D17+D14</f>
        <v>6476</v>
      </c>
      <c r="E35" s="290">
        <f t="shared" ref="E35:F35" si="7">+E34+E28+E25+E17+E14</f>
        <v>12992</v>
      </c>
      <c r="F35" s="289">
        <f t="shared" si="7"/>
        <v>12564</v>
      </c>
      <c r="G35" s="731">
        <f t="shared" si="1"/>
        <v>0.96705665024630538</v>
      </c>
    </row>
    <row r="36" spans="1:7" ht="12" customHeight="1" x14ac:dyDescent="0.25">
      <c r="A36" s="452"/>
      <c r="B36" s="621"/>
      <c r="C36" s="621"/>
      <c r="D36" s="294"/>
      <c r="E36" s="291"/>
      <c r="G36" s="732"/>
    </row>
    <row r="37" spans="1:7" ht="12" hidden="1" customHeight="1" x14ac:dyDescent="0.25">
      <c r="A37" s="95" t="s">
        <v>96</v>
      </c>
      <c r="B37" s="1453" t="s">
        <v>95</v>
      </c>
      <c r="C37" s="1453"/>
      <c r="D37" s="293"/>
      <c r="E37" s="291"/>
      <c r="G37" s="732"/>
    </row>
    <row r="38" spans="1:7" ht="12" hidden="1" customHeight="1" x14ac:dyDescent="0.25">
      <c r="A38" s="95" t="s">
        <v>98</v>
      </c>
      <c r="B38" s="1453" t="s">
        <v>184</v>
      </c>
      <c r="C38" s="1453"/>
      <c r="D38" s="293"/>
      <c r="E38" s="291"/>
      <c r="G38" s="732"/>
    </row>
    <row r="39" spans="1:7" ht="12" hidden="1" customHeight="1" x14ac:dyDescent="0.25">
      <c r="A39" s="95" t="s">
        <v>101</v>
      </c>
      <c r="B39" s="1453" t="s">
        <v>165</v>
      </c>
      <c r="C39" s="1453"/>
      <c r="D39" s="293"/>
      <c r="E39" s="291"/>
      <c r="G39" s="732"/>
    </row>
    <row r="40" spans="1:7" ht="12" hidden="1" customHeight="1" x14ac:dyDescent="0.25">
      <c r="A40" s="95" t="s">
        <v>103</v>
      </c>
      <c r="B40" s="1453" t="s">
        <v>183</v>
      </c>
      <c r="C40" s="1453"/>
      <c r="D40" s="293"/>
      <c r="E40" s="291"/>
      <c r="G40" s="732"/>
    </row>
    <row r="41" spans="1:7" ht="12" hidden="1" customHeight="1" x14ac:dyDescent="0.25">
      <c r="A41" s="95" t="s">
        <v>107</v>
      </c>
      <c r="B41" s="1453" t="s">
        <v>164</v>
      </c>
      <c r="C41" s="1453"/>
      <c r="D41" s="293"/>
      <c r="E41" s="291"/>
      <c r="G41" s="732"/>
    </row>
    <row r="42" spans="1:7" ht="12" hidden="1" customHeight="1" x14ac:dyDescent="0.25">
      <c r="A42" s="95" t="s">
        <v>589</v>
      </c>
      <c r="B42" s="1471" t="s">
        <v>106</v>
      </c>
      <c r="C42" s="1471"/>
      <c r="D42" s="293"/>
      <c r="E42" s="291"/>
      <c r="G42" s="732"/>
    </row>
    <row r="43" spans="1:7" ht="12" customHeight="1" x14ac:dyDescent="0.25">
      <c r="A43" s="450" t="s">
        <v>108</v>
      </c>
      <c r="B43" s="1466" t="s">
        <v>163</v>
      </c>
      <c r="C43" s="1466"/>
      <c r="D43" s="290">
        <f>+D42+D41+D40+D39+D38+D37</f>
        <v>0</v>
      </c>
      <c r="E43" s="291"/>
      <c r="F43" s="40"/>
      <c r="G43" s="731"/>
    </row>
    <row r="44" spans="1:7" ht="12" customHeight="1" x14ac:dyDescent="0.25">
      <c r="A44" s="5"/>
      <c r="B44" s="798"/>
      <c r="C44" s="798"/>
      <c r="D44" s="294"/>
      <c r="E44" s="291"/>
      <c r="F44" s="19"/>
      <c r="G44" s="731"/>
    </row>
    <row r="45" spans="1:7" ht="12" customHeight="1" x14ac:dyDescent="0.25">
      <c r="A45" s="4" t="s">
        <v>110</v>
      </c>
      <c r="B45" s="1459" t="s">
        <v>109</v>
      </c>
      <c r="C45" s="1459"/>
      <c r="D45" s="292"/>
      <c r="E45" s="291"/>
      <c r="F45" s="828"/>
      <c r="G45" s="731"/>
    </row>
    <row r="46" spans="1:7" ht="12" customHeight="1" x14ac:dyDescent="0.25">
      <c r="A46" s="4" t="s">
        <v>111</v>
      </c>
      <c r="B46" s="1459" t="s">
        <v>162</v>
      </c>
      <c r="C46" s="1459"/>
      <c r="D46" s="293"/>
      <c r="E46" s="291"/>
      <c r="F46" s="828"/>
      <c r="G46" s="731"/>
    </row>
    <row r="47" spans="1:7" ht="12" customHeight="1" x14ac:dyDescent="0.25">
      <c r="A47" s="4" t="s">
        <v>114</v>
      </c>
      <c r="B47" s="1459" t="s">
        <v>113</v>
      </c>
      <c r="C47" s="1459"/>
      <c r="D47" s="293"/>
      <c r="E47" s="861">
        <v>367</v>
      </c>
      <c r="F47" s="828">
        <v>367</v>
      </c>
      <c r="G47" s="731"/>
    </row>
    <row r="48" spans="1:7" ht="12" customHeight="1" x14ac:dyDescent="0.25">
      <c r="A48" s="4" t="s">
        <v>116</v>
      </c>
      <c r="B48" s="1459" t="s">
        <v>115</v>
      </c>
      <c r="C48" s="1459"/>
      <c r="D48" s="293"/>
      <c r="E48" s="861">
        <v>1910</v>
      </c>
      <c r="F48" s="828">
        <v>1910</v>
      </c>
      <c r="G48" s="731">
        <f t="shared" si="1"/>
        <v>1</v>
      </c>
    </row>
    <row r="49" spans="1:7" ht="12" customHeight="1" x14ac:dyDescent="0.25">
      <c r="A49" s="4" t="s">
        <v>118</v>
      </c>
      <c r="B49" s="1459" t="s">
        <v>117</v>
      </c>
      <c r="C49" s="1459"/>
      <c r="D49" s="293"/>
      <c r="E49" s="861"/>
      <c r="F49" s="828"/>
      <c r="G49" s="731"/>
    </row>
    <row r="50" spans="1:7" ht="12" customHeight="1" x14ac:dyDescent="0.25">
      <c r="A50" s="4" t="s">
        <v>120</v>
      </c>
      <c r="B50" s="1459" t="s">
        <v>119</v>
      </c>
      <c r="C50" s="1459"/>
      <c r="D50" s="293"/>
      <c r="E50" s="861"/>
      <c r="F50" s="828"/>
      <c r="G50" s="731"/>
    </row>
    <row r="51" spans="1:7" ht="12" customHeight="1" x14ac:dyDescent="0.25">
      <c r="A51" s="4" t="s">
        <v>122</v>
      </c>
      <c r="B51" s="1459" t="s">
        <v>121</v>
      </c>
      <c r="C51" s="1459"/>
      <c r="D51" s="293"/>
      <c r="E51" s="861">
        <v>149</v>
      </c>
      <c r="F51" s="828">
        <v>149</v>
      </c>
      <c r="G51" s="731">
        <f t="shared" si="1"/>
        <v>1</v>
      </c>
    </row>
    <row r="52" spans="1:7" ht="12" customHeight="1" x14ac:dyDescent="0.25">
      <c r="A52" s="450" t="s">
        <v>123</v>
      </c>
      <c r="B52" s="1466" t="s">
        <v>161</v>
      </c>
      <c r="C52" s="1466"/>
      <c r="D52" s="589">
        <f>+D51+D50+D49+D48+D47+D46+D45</f>
        <v>0</v>
      </c>
      <c r="E52" s="290">
        <f t="shared" ref="E52:F52" si="8">+E51+E50+E49+E48+E47+E46+E45</f>
        <v>2426</v>
      </c>
      <c r="F52" s="289">
        <f t="shared" si="8"/>
        <v>2426</v>
      </c>
      <c r="G52" s="983">
        <f t="shared" si="1"/>
        <v>1</v>
      </c>
    </row>
    <row r="53" spans="1:7" ht="12" customHeight="1" x14ac:dyDescent="0.25">
      <c r="A53" s="452"/>
      <c r="B53" s="621"/>
      <c r="C53" s="621"/>
      <c r="D53" s="294"/>
      <c r="E53" s="291"/>
      <c r="G53" s="732"/>
    </row>
    <row r="54" spans="1:7" ht="12" hidden="1" customHeight="1" x14ac:dyDescent="0.25">
      <c r="A54" s="95" t="s">
        <v>125</v>
      </c>
      <c r="B54" s="1471" t="s">
        <v>124</v>
      </c>
      <c r="C54" s="1471"/>
      <c r="D54" s="292"/>
      <c r="E54" s="291"/>
      <c r="G54" s="732"/>
    </row>
    <row r="55" spans="1:7" ht="12" hidden="1" customHeight="1" x14ac:dyDescent="0.25">
      <c r="A55" s="95" t="s">
        <v>127</v>
      </c>
      <c r="B55" s="1471" t="s">
        <v>126</v>
      </c>
      <c r="C55" s="1471"/>
      <c r="D55" s="293"/>
      <c r="E55" s="291"/>
      <c r="G55" s="732"/>
    </row>
    <row r="56" spans="1:7" ht="12" hidden="1" customHeight="1" x14ac:dyDescent="0.25">
      <c r="A56" s="95" t="s">
        <v>129</v>
      </c>
      <c r="B56" s="1471" t="s">
        <v>128</v>
      </c>
      <c r="C56" s="1471"/>
      <c r="D56" s="293"/>
      <c r="E56" s="291"/>
      <c r="G56" s="732"/>
    </row>
    <row r="57" spans="1:7" ht="12" hidden="1" customHeight="1" x14ac:dyDescent="0.25">
      <c r="A57" s="95" t="s">
        <v>131</v>
      </c>
      <c r="B57" s="1471" t="s">
        <v>130</v>
      </c>
      <c r="C57" s="1471"/>
      <c r="D57" s="293"/>
      <c r="E57" s="291"/>
      <c r="G57" s="732"/>
    </row>
    <row r="58" spans="1:7" ht="12" customHeight="1" x14ac:dyDescent="0.25">
      <c r="A58" s="450" t="s">
        <v>132</v>
      </c>
      <c r="B58" s="1466" t="s">
        <v>160</v>
      </c>
      <c r="C58" s="1466"/>
      <c r="D58" s="289"/>
      <c r="E58" s="291"/>
      <c r="F58" s="827"/>
      <c r="G58" s="731"/>
    </row>
    <row r="59" spans="1:7" ht="12" customHeight="1" x14ac:dyDescent="0.25">
      <c r="A59" s="452"/>
      <c r="B59" s="448"/>
      <c r="C59" s="448"/>
      <c r="D59" s="294"/>
      <c r="E59" s="291"/>
      <c r="G59" s="732"/>
    </row>
    <row r="60" spans="1:7" ht="12" hidden="1" customHeight="1" x14ac:dyDescent="0.25">
      <c r="A60" s="95" t="s">
        <v>370</v>
      </c>
      <c r="B60" s="1471" t="s">
        <v>371</v>
      </c>
      <c r="C60" s="1471"/>
      <c r="D60" s="293"/>
      <c r="E60" s="291"/>
      <c r="G60" s="732"/>
    </row>
    <row r="61" spans="1:7" ht="12" hidden="1" customHeight="1" x14ac:dyDescent="0.25">
      <c r="A61" s="95" t="s">
        <v>383</v>
      </c>
      <c r="B61" s="1471" t="s">
        <v>384</v>
      </c>
      <c r="C61" s="1471"/>
      <c r="D61" s="292"/>
      <c r="E61" s="291"/>
      <c r="G61" s="732"/>
    </row>
    <row r="62" spans="1:7" ht="12" hidden="1" customHeight="1" x14ac:dyDescent="0.25">
      <c r="A62" s="95" t="s">
        <v>590</v>
      </c>
      <c r="B62" s="1471" t="s">
        <v>159</v>
      </c>
      <c r="C62" s="1471"/>
      <c r="D62" s="292"/>
      <c r="E62" s="291"/>
      <c r="G62" s="732"/>
    </row>
    <row r="63" spans="1:7" ht="12" customHeight="1" x14ac:dyDescent="0.25">
      <c r="A63" s="450" t="s">
        <v>134</v>
      </c>
      <c r="B63" s="1466" t="s">
        <v>158</v>
      </c>
      <c r="C63" s="1466"/>
      <c r="D63" s="293">
        <f>+D62+D60</f>
        <v>0</v>
      </c>
      <c r="E63" s="861"/>
      <c r="F63" s="828"/>
      <c r="G63" s="731"/>
    </row>
    <row r="64" spans="1:7" ht="12" customHeight="1" thickBot="1" x14ac:dyDescent="0.3">
      <c r="A64" s="452"/>
      <c r="B64" s="448"/>
      <c r="C64" s="448"/>
      <c r="D64" s="295"/>
      <c r="E64" s="824"/>
      <c r="G64" s="732"/>
    </row>
    <row r="65" spans="1:7" ht="12" customHeight="1" thickBot="1" x14ac:dyDescent="0.3">
      <c r="A65" s="44" t="s">
        <v>135</v>
      </c>
      <c r="B65" s="1455" t="s">
        <v>157</v>
      </c>
      <c r="C65" s="1455"/>
      <c r="D65" s="296">
        <f>+D63+D58+D52+D43+D35+D9+D7</f>
        <v>31124</v>
      </c>
      <c r="E65" s="829">
        <f t="shared" ref="E65:F65" si="9">+E63+E58+E52+E43+E35+E9+E7</f>
        <v>42656</v>
      </c>
      <c r="F65" s="296">
        <f t="shared" si="9"/>
        <v>41434</v>
      </c>
      <c r="G65" s="417">
        <f t="shared" si="1"/>
        <v>0.97135221305326336</v>
      </c>
    </row>
  </sheetData>
  <mergeCells count="60">
    <mergeCell ref="G2:G4"/>
    <mergeCell ref="B46:C46"/>
    <mergeCell ref="B39:C39"/>
    <mergeCell ref="B38:C38"/>
    <mergeCell ref="B43:C43"/>
    <mergeCell ref="B45:C45"/>
    <mergeCell ref="B2:C4"/>
    <mergeCell ref="B34:C34"/>
    <mergeCell ref="B29:C29"/>
    <mergeCell ref="B30:C30"/>
    <mergeCell ref="B27:C27"/>
    <mergeCell ref="B28:C28"/>
    <mergeCell ref="B37:C37"/>
    <mergeCell ref="B40:C40"/>
    <mergeCell ref="B20:C20"/>
    <mergeCell ref="B24:C24"/>
    <mergeCell ref="B51:C51"/>
    <mergeCell ref="B52:C52"/>
    <mergeCell ref="B41:C41"/>
    <mergeCell ref="B6:C6"/>
    <mergeCell ref="B35:C35"/>
    <mergeCell ref="B33:C33"/>
    <mergeCell ref="B31:C31"/>
    <mergeCell ref="B32:C32"/>
    <mergeCell ref="B25:C25"/>
    <mergeCell ref="B26:C26"/>
    <mergeCell ref="B21:C21"/>
    <mergeCell ref="B22:C22"/>
    <mergeCell ref="B17:C17"/>
    <mergeCell ref="B18:C18"/>
    <mergeCell ref="B19:C19"/>
    <mergeCell ref="B42:C42"/>
    <mergeCell ref="A2:A4"/>
    <mergeCell ref="B63:C63"/>
    <mergeCell ref="B65:C65"/>
    <mergeCell ref="B62:C62"/>
    <mergeCell ref="B56:C56"/>
    <mergeCell ref="B57:C57"/>
    <mergeCell ref="B58:C58"/>
    <mergeCell ref="B60:C60"/>
    <mergeCell ref="B61:C61"/>
    <mergeCell ref="B54:C54"/>
    <mergeCell ref="B55:C55"/>
    <mergeCell ref="B49:C49"/>
    <mergeCell ref="B50:C50"/>
    <mergeCell ref="B47:C47"/>
    <mergeCell ref="B23:C23"/>
    <mergeCell ref="B48:C48"/>
    <mergeCell ref="D1:F1"/>
    <mergeCell ref="B15:C15"/>
    <mergeCell ref="B16:C16"/>
    <mergeCell ref="B11:C11"/>
    <mergeCell ref="B12:C12"/>
    <mergeCell ref="B7:C7"/>
    <mergeCell ref="B9:C9"/>
    <mergeCell ref="B14:C14"/>
    <mergeCell ref="B13:C13"/>
    <mergeCell ref="B5:C5"/>
    <mergeCell ref="D2:F2"/>
    <mergeCell ref="D4:F4"/>
  </mergeCells>
  <printOptions horizontalCentered="1"/>
  <pageMargins left="0.70866141732283472" right="0.70866141732283472" top="0.74803149606299213" bottom="0.74803149606299213" header="0.31496062992125984" footer="0.31496062992125984"/>
  <pageSetup paperSize="9" orientation="portrait" cellComments="asDisplayed" r:id="rId1"/>
  <headerFooter>
    <oddHeader>&amp;C&amp;"Times New Roman,Félkövér"&amp;12Martonvásár Város Önkormányzatának kiadásai 2019.
Önkormányzati jogalkotás kormányzati funkció&amp;R&amp;"Times New Roman,Félkövér"&amp;12 5/a. melléklet</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0"/>
  <sheetViews>
    <sheetView zoomScaleNormal="100" workbookViewId="0">
      <pane xSplit="3" ySplit="4" topLeftCell="D5"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2.75" x14ac:dyDescent="0.2"/>
  <cols>
    <col min="1" max="1" width="8.140625" style="812" customWidth="1"/>
    <col min="2" max="2" width="7.140625" style="22" customWidth="1"/>
    <col min="3" max="3" width="31" style="22" customWidth="1"/>
    <col min="4" max="4" width="8.140625" style="39" customWidth="1"/>
    <col min="5" max="5" width="8.42578125" style="39" customWidth="1"/>
    <col min="6" max="6" width="8.140625" style="39" customWidth="1"/>
    <col min="7" max="7" width="7.5703125" style="18" customWidth="1"/>
    <col min="8" max="8" width="7.140625" style="18" customWidth="1"/>
    <col min="9" max="9" width="8.140625" style="18" customWidth="1"/>
    <col min="10" max="10" width="7.85546875" style="18" customWidth="1"/>
    <col min="11" max="11" width="7.7109375" style="18" customWidth="1"/>
    <col min="12" max="12" width="7.85546875" style="18" customWidth="1"/>
    <col min="13" max="13" width="7.7109375" style="18" customWidth="1"/>
    <col min="14" max="14" width="8" style="18" customWidth="1"/>
    <col min="15" max="15" width="7.5703125" style="18" customWidth="1"/>
    <col min="16" max="16" width="8" style="18" customWidth="1"/>
    <col min="17" max="17" width="7.85546875" style="18" customWidth="1"/>
    <col min="18" max="18" width="7.28515625" style="18" customWidth="1"/>
    <col min="19" max="19" width="8" style="18" customWidth="1"/>
    <col min="20" max="20" width="7.7109375" style="18" customWidth="1"/>
    <col min="21" max="21" width="7.85546875" style="18" customWidth="1"/>
    <col min="22" max="22" width="7.7109375" style="18" customWidth="1"/>
    <col min="23" max="23" width="7.85546875" style="18" customWidth="1"/>
    <col min="24" max="24" width="7.28515625" style="18" customWidth="1"/>
    <col min="25" max="25" width="8" style="18" customWidth="1"/>
    <col min="26" max="26" width="7.85546875" style="18" customWidth="1"/>
    <col min="27" max="27" width="7.28515625" style="18" customWidth="1"/>
    <col min="28" max="28" width="8" style="18" customWidth="1"/>
    <col min="29" max="29" width="7.85546875" style="18" customWidth="1"/>
    <col min="30" max="30" width="7.28515625" style="18" customWidth="1"/>
    <col min="31" max="31" width="8" style="18" customWidth="1"/>
    <col min="32" max="32" width="7.85546875" style="18" customWidth="1"/>
    <col min="33" max="33" width="7.28515625" style="18" customWidth="1"/>
    <col min="34" max="34" width="9.140625" style="18" customWidth="1"/>
    <col min="35" max="16384" width="9.140625" style="18"/>
  </cols>
  <sheetData>
    <row r="1" spans="1:34" s="1" customFormat="1" ht="17.25" customHeight="1" thickBot="1" x14ac:dyDescent="0.3">
      <c r="A1" s="812"/>
      <c r="B1" s="22"/>
      <c r="C1" s="22"/>
      <c r="D1" s="41"/>
      <c r="E1" s="41"/>
      <c r="F1" s="41"/>
      <c r="P1" s="61"/>
      <c r="Q1" s="61"/>
      <c r="R1" s="61"/>
      <c r="S1" s="61"/>
      <c r="W1" s="61"/>
      <c r="X1" s="61"/>
      <c r="Y1" s="61"/>
      <c r="Z1" s="61"/>
      <c r="AA1" s="61"/>
      <c r="AB1" s="61" t="s">
        <v>382</v>
      </c>
      <c r="AC1" s="61"/>
      <c r="AD1" s="61"/>
      <c r="AE1" s="61"/>
      <c r="AF1" s="61"/>
      <c r="AG1" s="61"/>
    </row>
    <row r="2" spans="1:34" s="28" customFormat="1" ht="35.25" customHeight="1" x14ac:dyDescent="0.25">
      <c r="A2" s="1469" t="s">
        <v>0</v>
      </c>
      <c r="B2" s="1474" t="s">
        <v>182</v>
      </c>
      <c r="C2" s="1497"/>
      <c r="D2" s="1499" t="s">
        <v>180</v>
      </c>
      <c r="E2" s="1500"/>
      <c r="F2" s="1501"/>
      <c r="G2" s="1502" t="s">
        <v>524</v>
      </c>
      <c r="H2" s="1496" t="s">
        <v>539</v>
      </c>
      <c r="I2" s="1485"/>
      <c r="J2" s="1486"/>
      <c r="K2" s="1496" t="s">
        <v>714</v>
      </c>
      <c r="L2" s="1485"/>
      <c r="M2" s="1486"/>
      <c r="N2" s="1496" t="s">
        <v>715</v>
      </c>
      <c r="O2" s="1485"/>
      <c r="P2" s="1486"/>
      <c r="Q2" s="1484" t="s">
        <v>610</v>
      </c>
      <c r="R2" s="1485"/>
      <c r="S2" s="1486"/>
      <c r="T2" s="1496" t="s">
        <v>1223</v>
      </c>
      <c r="U2" s="1485"/>
      <c r="V2" s="1486"/>
      <c r="W2" s="1484" t="s">
        <v>1224</v>
      </c>
      <c r="X2" s="1485"/>
      <c r="Y2" s="1486"/>
      <c r="Z2" s="1487" t="s">
        <v>790</v>
      </c>
      <c r="AA2" s="1487"/>
      <c r="AB2" s="1488"/>
      <c r="AC2" s="1489" t="s">
        <v>802</v>
      </c>
      <c r="AD2" s="1487"/>
      <c r="AE2" s="1490"/>
      <c r="AF2" s="1491" t="s">
        <v>815</v>
      </c>
      <c r="AG2" s="1487"/>
      <c r="AH2" s="1490"/>
    </row>
    <row r="3" spans="1:34" s="28" customFormat="1" ht="12.75" customHeight="1" x14ac:dyDescent="0.25">
      <c r="A3" s="1470"/>
      <c r="B3" s="1475"/>
      <c r="C3" s="1498"/>
      <c r="D3" s="1492"/>
      <c r="E3" s="1493"/>
      <c r="F3" s="1494"/>
      <c r="G3" s="1503"/>
      <c r="H3" s="1480" t="s">
        <v>189</v>
      </c>
      <c r="I3" s="1481"/>
      <c r="J3" s="1482"/>
      <c r="K3" s="1480" t="s">
        <v>189</v>
      </c>
      <c r="L3" s="1481"/>
      <c r="M3" s="1482"/>
      <c r="N3" s="1480" t="s">
        <v>189</v>
      </c>
      <c r="O3" s="1481"/>
      <c r="P3" s="1482"/>
      <c r="Q3" s="1483" t="s">
        <v>189</v>
      </c>
      <c r="R3" s="1481"/>
      <c r="S3" s="1482"/>
      <c r="T3" s="1480" t="s">
        <v>189</v>
      </c>
      <c r="U3" s="1481"/>
      <c r="V3" s="1482"/>
      <c r="W3" s="1483" t="s">
        <v>189</v>
      </c>
      <c r="X3" s="1481"/>
      <c r="Y3" s="1482"/>
      <c r="Z3" s="1481" t="s">
        <v>189</v>
      </c>
      <c r="AA3" s="1481"/>
      <c r="AB3" s="1495"/>
      <c r="AC3" s="1480" t="s">
        <v>189</v>
      </c>
      <c r="AD3" s="1481"/>
      <c r="AE3" s="1482"/>
      <c r="AF3" s="1483" t="s">
        <v>189</v>
      </c>
      <c r="AG3" s="1481"/>
      <c r="AH3" s="1482"/>
    </row>
    <row r="4" spans="1:34" s="17" customFormat="1" ht="25.5" x14ac:dyDescent="0.25">
      <c r="A4" s="1470"/>
      <c r="B4" s="1475"/>
      <c r="C4" s="1498"/>
      <c r="D4" s="525" t="s">
        <v>177</v>
      </c>
      <c r="E4" s="813" t="s">
        <v>178</v>
      </c>
      <c r="F4" s="449" t="s">
        <v>179</v>
      </c>
      <c r="G4" s="1504"/>
      <c r="H4" s="525" t="s">
        <v>177</v>
      </c>
      <c r="I4" s="813" t="s">
        <v>178</v>
      </c>
      <c r="J4" s="449" t="s">
        <v>179</v>
      </c>
      <c r="K4" s="525" t="s">
        <v>177</v>
      </c>
      <c r="L4" s="813" t="s">
        <v>178</v>
      </c>
      <c r="M4" s="449" t="s">
        <v>179</v>
      </c>
      <c r="N4" s="525" t="s">
        <v>177</v>
      </c>
      <c r="O4" s="813" t="s">
        <v>178</v>
      </c>
      <c r="P4" s="449" t="s">
        <v>179</v>
      </c>
      <c r="Q4" s="522" t="s">
        <v>177</v>
      </c>
      <c r="R4" s="813" t="s">
        <v>178</v>
      </c>
      <c r="S4" s="449" t="s">
        <v>179</v>
      </c>
      <c r="T4" s="525" t="s">
        <v>177</v>
      </c>
      <c r="U4" s="1338" t="s">
        <v>178</v>
      </c>
      <c r="V4" s="449" t="s">
        <v>179</v>
      </c>
      <c r="W4" s="522" t="s">
        <v>177</v>
      </c>
      <c r="X4" s="1338" t="s">
        <v>178</v>
      </c>
      <c r="Y4" s="449" t="s">
        <v>179</v>
      </c>
      <c r="Z4" s="813" t="s">
        <v>177</v>
      </c>
      <c r="AA4" s="813" t="s">
        <v>178</v>
      </c>
      <c r="AB4" s="1351" t="s">
        <v>179</v>
      </c>
      <c r="AC4" s="525" t="s">
        <v>177</v>
      </c>
      <c r="AD4" s="1350" t="s">
        <v>178</v>
      </c>
      <c r="AE4" s="449" t="s">
        <v>179</v>
      </c>
      <c r="AF4" s="522" t="s">
        <v>177</v>
      </c>
      <c r="AG4" s="813" t="s">
        <v>178</v>
      </c>
      <c r="AH4" s="449" t="s">
        <v>179</v>
      </c>
    </row>
    <row r="5" spans="1:34" s="39" customFormat="1" ht="12.75" customHeight="1" x14ac:dyDescent="0.2">
      <c r="A5" s="450" t="s">
        <v>27</v>
      </c>
      <c r="B5" s="1466" t="s">
        <v>174</v>
      </c>
      <c r="C5" s="1476"/>
      <c r="D5" s="832">
        <f t="shared" ref="D5:F7" si="0">+H5+K5+N5+Q5+Z5+AC5+AF5+T5+W5</f>
        <v>10000</v>
      </c>
      <c r="E5" s="84">
        <f t="shared" si="0"/>
        <v>0</v>
      </c>
      <c r="F5" s="859">
        <f t="shared" si="0"/>
        <v>0</v>
      </c>
      <c r="G5" s="737"/>
      <c r="H5" s="830"/>
      <c r="I5" s="49"/>
      <c r="J5" s="451"/>
      <c r="K5" s="830"/>
      <c r="L5" s="49"/>
      <c r="M5" s="451"/>
      <c r="N5" s="830"/>
      <c r="O5" s="49"/>
      <c r="P5" s="451"/>
      <c r="Q5" s="523"/>
      <c r="R5" s="49"/>
      <c r="S5" s="451"/>
      <c r="T5" s="830"/>
      <c r="U5" s="49"/>
      <c r="V5" s="451"/>
      <c r="W5" s="523"/>
      <c r="X5" s="49"/>
      <c r="Y5" s="451"/>
      <c r="Z5" s="49"/>
      <c r="AA5" s="49"/>
      <c r="AB5" s="1352"/>
      <c r="AC5" s="830">
        <v>10000</v>
      </c>
      <c r="AD5" s="49">
        <v>0</v>
      </c>
      <c r="AE5" s="451"/>
      <c r="AF5" s="523"/>
      <c r="AG5" s="49"/>
      <c r="AH5" s="451"/>
    </row>
    <row r="6" spans="1:34" s="39" customFormat="1" ht="12.75" customHeight="1" x14ac:dyDescent="0.2">
      <c r="A6" s="450" t="s">
        <v>33</v>
      </c>
      <c r="B6" s="1466" t="s">
        <v>173</v>
      </c>
      <c r="C6" s="1476"/>
      <c r="D6" s="832">
        <f t="shared" si="0"/>
        <v>0</v>
      </c>
      <c r="E6" s="84">
        <f t="shared" si="0"/>
        <v>0</v>
      </c>
      <c r="F6" s="859">
        <f t="shared" si="0"/>
        <v>0</v>
      </c>
      <c r="G6" s="737" t="e">
        <f>+F6/E6</f>
        <v>#DIV/0!</v>
      </c>
      <c r="H6" s="830"/>
      <c r="I6" s="49"/>
      <c r="J6" s="451"/>
      <c r="K6" s="830"/>
      <c r="L6" s="49"/>
      <c r="M6" s="451"/>
      <c r="N6" s="830"/>
      <c r="O6" s="49"/>
      <c r="P6" s="451"/>
      <c r="Q6" s="831"/>
      <c r="R6" s="49"/>
      <c r="S6" s="451"/>
      <c r="T6" s="830"/>
      <c r="U6" s="49"/>
      <c r="V6" s="451"/>
      <c r="W6" s="831"/>
      <c r="X6" s="49"/>
      <c r="Y6" s="451"/>
      <c r="Z6" s="49"/>
      <c r="AA6" s="49"/>
      <c r="AB6" s="1352"/>
      <c r="AC6" s="830"/>
      <c r="AD6" s="49">
        <v>0</v>
      </c>
      <c r="AE6" s="451"/>
      <c r="AF6" s="523"/>
      <c r="AG6" s="49"/>
      <c r="AH6" s="451"/>
    </row>
    <row r="7" spans="1:34" s="39" customFormat="1" ht="12.75" customHeight="1" x14ac:dyDescent="0.2">
      <c r="A7" s="450" t="s">
        <v>34</v>
      </c>
      <c r="B7" s="1466" t="s">
        <v>172</v>
      </c>
      <c r="C7" s="1476"/>
      <c r="D7" s="832">
        <f t="shared" si="0"/>
        <v>10000</v>
      </c>
      <c r="E7" s="84">
        <f t="shared" si="0"/>
        <v>0</v>
      </c>
      <c r="F7" s="859">
        <f t="shared" si="0"/>
        <v>0</v>
      </c>
      <c r="G7" s="737" t="e">
        <f t="shared" ref="G7" si="1">+F7/E7</f>
        <v>#DIV/0!</v>
      </c>
      <c r="H7" s="830">
        <f>SUM(H5:H6)</f>
        <v>0</v>
      </c>
      <c r="I7" s="830">
        <f t="shared" ref="I7:AB7" si="2">SUM(I5:I6)</f>
        <v>0</v>
      </c>
      <c r="J7" s="830">
        <f t="shared" si="2"/>
        <v>0</v>
      </c>
      <c r="K7" s="830">
        <f t="shared" si="2"/>
        <v>0</v>
      </c>
      <c r="L7" s="830">
        <f t="shared" si="2"/>
        <v>0</v>
      </c>
      <c r="M7" s="830">
        <f t="shared" si="2"/>
        <v>0</v>
      </c>
      <c r="N7" s="830">
        <f t="shared" si="2"/>
        <v>0</v>
      </c>
      <c r="O7" s="830">
        <f t="shared" si="2"/>
        <v>0</v>
      </c>
      <c r="P7" s="830">
        <f t="shared" si="2"/>
        <v>0</v>
      </c>
      <c r="Q7" s="830">
        <f t="shared" si="2"/>
        <v>0</v>
      </c>
      <c r="R7" s="830">
        <f t="shared" si="2"/>
        <v>0</v>
      </c>
      <c r="S7" s="830">
        <f t="shared" si="2"/>
        <v>0</v>
      </c>
      <c r="T7" s="830">
        <f t="shared" ref="T7:Y7" si="3">SUM(T5:T6)</f>
        <v>0</v>
      </c>
      <c r="U7" s="830">
        <f t="shared" si="3"/>
        <v>0</v>
      </c>
      <c r="V7" s="830">
        <f t="shared" si="3"/>
        <v>0</v>
      </c>
      <c r="W7" s="830">
        <f t="shared" si="3"/>
        <v>0</v>
      </c>
      <c r="X7" s="830">
        <f t="shared" si="3"/>
        <v>0</v>
      </c>
      <c r="Y7" s="830">
        <f t="shared" si="3"/>
        <v>0</v>
      </c>
      <c r="Z7" s="830">
        <f t="shared" si="2"/>
        <v>0</v>
      </c>
      <c r="AA7" s="830">
        <f t="shared" si="2"/>
        <v>0</v>
      </c>
      <c r="AB7" s="860">
        <f t="shared" si="2"/>
        <v>0</v>
      </c>
      <c r="AC7" s="830">
        <f t="shared" ref="AC7" si="4">SUM(AC5:AC6)</f>
        <v>10000</v>
      </c>
      <c r="AD7" s="49">
        <f t="shared" ref="AD7:AH7" si="5">SUM(AD5:AD6)</f>
        <v>0</v>
      </c>
      <c r="AE7" s="451">
        <f t="shared" si="5"/>
        <v>0</v>
      </c>
      <c r="AF7" s="523">
        <f t="shared" si="5"/>
        <v>0</v>
      </c>
      <c r="AG7" s="49">
        <f t="shared" si="5"/>
        <v>0</v>
      </c>
      <c r="AH7" s="451">
        <f t="shared" si="5"/>
        <v>0</v>
      </c>
    </row>
    <row r="8" spans="1:34" ht="12" customHeight="1" x14ac:dyDescent="0.2">
      <c r="A8" s="452"/>
      <c r="B8" s="814"/>
      <c r="C8" s="814"/>
      <c r="D8" s="832"/>
      <c r="E8" s="203"/>
      <c r="F8" s="527"/>
      <c r="G8" s="738"/>
      <c r="H8" s="833"/>
      <c r="I8" s="53"/>
      <c r="J8" s="453"/>
      <c r="K8" s="833"/>
      <c r="L8" s="53"/>
      <c r="M8" s="453"/>
      <c r="N8" s="833"/>
      <c r="O8" s="53"/>
      <c r="P8" s="453"/>
      <c r="Q8" s="541"/>
      <c r="R8" s="53"/>
      <c r="S8" s="453"/>
      <c r="T8" s="833"/>
      <c r="U8" s="53"/>
      <c r="V8" s="453"/>
      <c r="W8" s="541"/>
      <c r="X8" s="53"/>
      <c r="Y8" s="453"/>
      <c r="Z8" s="53"/>
      <c r="AA8" s="53"/>
      <c r="AB8" s="53"/>
      <c r="AC8" s="833"/>
      <c r="AD8" s="53"/>
      <c r="AE8" s="453"/>
      <c r="AF8" s="53"/>
      <c r="AG8" s="53"/>
      <c r="AH8" s="453"/>
    </row>
    <row r="9" spans="1:34" s="39" customFormat="1" ht="12.75" customHeight="1" x14ac:dyDescent="0.2">
      <c r="A9" s="450" t="s">
        <v>35</v>
      </c>
      <c r="B9" s="1466" t="s">
        <v>171</v>
      </c>
      <c r="C9" s="1476"/>
      <c r="D9" s="832">
        <f>+H9+K9+N9+Q9+Z9+AC9+AF9+T9+W9</f>
        <v>0</v>
      </c>
      <c r="E9" s="84">
        <f>+I9+L9+O9+R9+AA9+AD9+AG9+U9+X9</f>
        <v>0</v>
      </c>
      <c r="F9" s="859">
        <f>+J9+M9+P9+S9+AB9+AE9+AH9+V9+Y9</f>
        <v>0</v>
      </c>
      <c r="G9" s="737"/>
      <c r="H9" s="830"/>
      <c r="I9" s="49"/>
      <c r="J9" s="451"/>
      <c r="K9" s="830"/>
      <c r="L9" s="49"/>
      <c r="M9" s="451"/>
      <c r="N9" s="830"/>
      <c r="O9" s="49"/>
      <c r="P9" s="451"/>
      <c r="Q9" s="831"/>
      <c r="R9" s="49"/>
      <c r="S9" s="451"/>
      <c r="T9" s="830"/>
      <c r="U9" s="49"/>
      <c r="V9" s="451"/>
      <c r="W9" s="831"/>
      <c r="X9" s="49"/>
      <c r="Y9" s="451"/>
      <c r="Z9" s="49"/>
      <c r="AA9" s="49"/>
      <c r="AB9" s="1352"/>
      <c r="AC9" s="830"/>
      <c r="AD9" s="49"/>
      <c r="AE9" s="451"/>
      <c r="AF9" s="523"/>
      <c r="AG9" s="49"/>
      <c r="AH9" s="451"/>
    </row>
    <row r="10" spans="1:34" ht="11.25" customHeight="1" x14ac:dyDescent="0.2">
      <c r="A10" s="95"/>
      <c r="C10" s="447"/>
      <c r="D10" s="832"/>
      <c r="E10" s="203"/>
      <c r="F10" s="527"/>
      <c r="G10" s="738"/>
      <c r="H10" s="833"/>
      <c r="I10" s="53"/>
      <c r="J10" s="453"/>
      <c r="K10" s="833"/>
      <c r="L10" s="53"/>
      <c r="M10" s="453"/>
      <c r="N10" s="833"/>
      <c r="O10" s="53"/>
      <c r="P10" s="453"/>
      <c r="Q10" s="541"/>
      <c r="R10" s="53"/>
      <c r="S10" s="453"/>
      <c r="T10" s="833"/>
      <c r="U10" s="53"/>
      <c r="V10" s="453"/>
      <c r="W10" s="541"/>
      <c r="X10" s="53"/>
      <c r="Y10" s="453"/>
      <c r="Z10" s="53"/>
      <c r="AA10" s="53"/>
      <c r="AB10" s="53"/>
      <c r="AC10" s="833"/>
      <c r="AD10" s="53"/>
      <c r="AE10" s="453"/>
      <c r="AF10" s="53"/>
      <c r="AG10" s="53"/>
      <c r="AH10" s="453"/>
    </row>
    <row r="11" spans="1:34" ht="12.75" customHeight="1" x14ac:dyDescent="0.2">
      <c r="A11" s="454" t="s">
        <v>42</v>
      </c>
      <c r="B11" s="1459" t="s">
        <v>41</v>
      </c>
      <c r="C11" s="1478"/>
      <c r="D11" s="832">
        <f t="shared" ref="D11:D35" si="6">+H11+K11+N11+Q11+Z11+AC11+AF11+T11+W11</f>
        <v>0</v>
      </c>
      <c r="E11" s="84">
        <f t="shared" ref="E11:E35" si="7">+I11+L11+O11+R11+AA11+AD11+AG11+U11+X11</f>
        <v>0</v>
      </c>
      <c r="F11" s="859">
        <f t="shared" ref="F11:F35" si="8">+J11+M11+P11+S11+AB11+AE11+AH11+V11+Y11</f>
        <v>0</v>
      </c>
      <c r="G11" s="737"/>
      <c r="H11" s="834"/>
      <c r="I11" s="24"/>
      <c r="J11" s="455"/>
      <c r="K11" s="834"/>
      <c r="L11" s="24"/>
      <c r="M11" s="455"/>
      <c r="N11" s="834"/>
      <c r="O11" s="24"/>
      <c r="P11" s="455"/>
      <c r="Q11" s="26"/>
      <c r="R11" s="24"/>
      <c r="S11" s="455"/>
      <c r="T11" s="834"/>
      <c r="U11" s="24"/>
      <c r="V11" s="455"/>
      <c r="W11" s="26"/>
      <c r="X11" s="24"/>
      <c r="Y11" s="455"/>
      <c r="Z11" s="24"/>
      <c r="AA11" s="24"/>
      <c r="AB11" s="1353"/>
      <c r="AC11" s="834"/>
      <c r="AD11" s="24"/>
      <c r="AE11" s="455"/>
      <c r="AF11" s="26"/>
      <c r="AG11" s="24"/>
      <c r="AH11" s="455"/>
    </row>
    <row r="12" spans="1:34" ht="12.75" customHeight="1" x14ac:dyDescent="0.2">
      <c r="A12" s="454" t="s">
        <v>44</v>
      </c>
      <c r="B12" s="1459" t="s">
        <v>43</v>
      </c>
      <c r="C12" s="1478"/>
      <c r="D12" s="832">
        <f t="shared" si="6"/>
        <v>0</v>
      </c>
      <c r="E12" s="84">
        <f t="shared" si="7"/>
        <v>333</v>
      </c>
      <c r="F12" s="859">
        <f t="shared" si="8"/>
        <v>333</v>
      </c>
      <c r="G12" s="737">
        <f t="shared" ref="G12:G35" si="9">+F12/E12</f>
        <v>1</v>
      </c>
      <c r="H12" s="834"/>
      <c r="I12" s="24">
        <v>333</v>
      </c>
      <c r="J12" s="455">
        <v>333</v>
      </c>
      <c r="K12" s="834"/>
      <c r="L12" s="24"/>
      <c r="M12" s="455"/>
      <c r="N12" s="834"/>
      <c r="O12" s="24"/>
      <c r="P12" s="455"/>
      <c r="Q12" s="26"/>
      <c r="R12" s="24"/>
      <c r="S12" s="455"/>
      <c r="T12" s="834"/>
      <c r="U12" s="24"/>
      <c r="V12" s="455"/>
      <c r="W12" s="26"/>
      <c r="X12" s="24"/>
      <c r="Y12" s="455"/>
      <c r="Z12" s="24"/>
      <c r="AA12" s="24"/>
      <c r="AB12" s="1353"/>
      <c r="AC12" s="834"/>
      <c r="AD12" s="24"/>
      <c r="AE12" s="455"/>
      <c r="AF12" s="26"/>
      <c r="AG12" s="24"/>
      <c r="AH12" s="455"/>
    </row>
    <row r="13" spans="1:34" ht="12.75" customHeight="1" x14ac:dyDescent="0.2">
      <c r="A13" s="454" t="s">
        <v>46</v>
      </c>
      <c r="B13" s="1459" t="s">
        <v>45</v>
      </c>
      <c r="C13" s="1478"/>
      <c r="D13" s="832">
        <f t="shared" si="6"/>
        <v>0</v>
      </c>
      <c r="E13" s="84">
        <f t="shared" si="7"/>
        <v>0</v>
      </c>
      <c r="F13" s="859">
        <f t="shared" si="8"/>
        <v>0</v>
      </c>
      <c r="G13" s="737"/>
      <c r="H13" s="834"/>
      <c r="I13" s="24"/>
      <c r="J13" s="455"/>
      <c r="K13" s="834"/>
      <c r="L13" s="24"/>
      <c r="M13" s="455"/>
      <c r="N13" s="834"/>
      <c r="O13" s="24"/>
      <c r="P13" s="455"/>
      <c r="Q13" s="26"/>
      <c r="R13" s="24"/>
      <c r="S13" s="455"/>
      <c r="T13" s="834"/>
      <c r="U13" s="24"/>
      <c r="V13" s="455"/>
      <c r="W13" s="26"/>
      <c r="X13" s="24"/>
      <c r="Y13" s="455"/>
      <c r="Z13" s="24"/>
      <c r="AA13" s="24"/>
      <c r="AB13" s="1353"/>
      <c r="AC13" s="834"/>
      <c r="AD13" s="24"/>
      <c r="AE13" s="455"/>
      <c r="AF13" s="26"/>
      <c r="AG13" s="24"/>
      <c r="AH13" s="455"/>
    </row>
    <row r="14" spans="1:34" s="39" customFormat="1" ht="12.75" customHeight="1" x14ac:dyDescent="0.2">
      <c r="A14" s="450" t="s">
        <v>47</v>
      </c>
      <c r="B14" s="1466" t="s">
        <v>170</v>
      </c>
      <c r="C14" s="1476"/>
      <c r="D14" s="832">
        <f t="shared" si="6"/>
        <v>0</v>
      </c>
      <c r="E14" s="84">
        <f t="shared" si="7"/>
        <v>333</v>
      </c>
      <c r="F14" s="859">
        <f t="shared" si="8"/>
        <v>333</v>
      </c>
      <c r="G14" s="737">
        <f t="shared" si="9"/>
        <v>1</v>
      </c>
      <c r="H14" s="830">
        <f>SUM(H11:H13)</f>
        <v>0</v>
      </c>
      <c r="I14" s="830">
        <f t="shared" ref="I14:AB14" si="10">SUM(I11:I13)</f>
        <v>333</v>
      </c>
      <c r="J14" s="830">
        <f t="shared" si="10"/>
        <v>333</v>
      </c>
      <c r="K14" s="830">
        <f t="shared" si="10"/>
        <v>0</v>
      </c>
      <c r="L14" s="830">
        <f t="shared" si="10"/>
        <v>0</v>
      </c>
      <c r="M14" s="830">
        <f t="shared" si="10"/>
        <v>0</v>
      </c>
      <c r="N14" s="830">
        <f t="shared" si="10"/>
        <v>0</v>
      </c>
      <c r="O14" s="830">
        <f t="shared" si="10"/>
        <v>0</v>
      </c>
      <c r="P14" s="830">
        <f t="shared" si="10"/>
        <v>0</v>
      </c>
      <c r="Q14" s="830">
        <f t="shared" si="10"/>
        <v>0</v>
      </c>
      <c r="R14" s="830">
        <f t="shared" si="10"/>
        <v>0</v>
      </c>
      <c r="S14" s="830">
        <f t="shared" si="10"/>
        <v>0</v>
      </c>
      <c r="T14" s="830">
        <f t="shared" ref="T14:Y14" si="11">SUM(T11:T13)</f>
        <v>0</v>
      </c>
      <c r="U14" s="830">
        <f t="shared" si="11"/>
        <v>0</v>
      </c>
      <c r="V14" s="830">
        <f t="shared" si="11"/>
        <v>0</v>
      </c>
      <c r="W14" s="830">
        <f t="shared" si="11"/>
        <v>0</v>
      </c>
      <c r="X14" s="830">
        <f t="shared" si="11"/>
        <v>0</v>
      </c>
      <c r="Y14" s="830">
        <f t="shared" si="11"/>
        <v>0</v>
      </c>
      <c r="Z14" s="830">
        <f t="shared" si="10"/>
        <v>0</v>
      </c>
      <c r="AA14" s="830">
        <f t="shared" si="10"/>
        <v>0</v>
      </c>
      <c r="AB14" s="860">
        <f t="shared" si="10"/>
        <v>0</v>
      </c>
      <c r="AC14" s="830">
        <f t="shared" ref="AC14" si="12">SUM(AC11:AC13)</f>
        <v>0</v>
      </c>
      <c r="AD14" s="49">
        <f t="shared" ref="AD14:AH14" si="13">SUM(AD11:AD13)</f>
        <v>0</v>
      </c>
      <c r="AE14" s="451">
        <f t="shared" si="13"/>
        <v>0</v>
      </c>
      <c r="AF14" s="523">
        <f t="shared" si="13"/>
        <v>0</v>
      </c>
      <c r="AG14" s="49">
        <f t="shared" si="13"/>
        <v>0</v>
      </c>
      <c r="AH14" s="451">
        <f t="shared" si="13"/>
        <v>0</v>
      </c>
    </row>
    <row r="15" spans="1:34" ht="12.75" hidden="1" customHeight="1" x14ac:dyDescent="0.2">
      <c r="A15" s="454" t="s">
        <v>49</v>
      </c>
      <c r="B15" s="1459" t="s">
        <v>48</v>
      </c>
      <c r="C15" s="1478"/>
      <c r="D15" s="832">
        <f t="shared" si="6"/>
        <v>0</v>
      </c>
      <c r="E15" s="84">
        <f t="shared" si="7"/>
        <v>0</v>
      </c>
      <c r="F15" s="859">
        <f t="shared" si="8"/>
        <v>0</v>
      </c>
      <c r="G15" s="737" t="e">
        <f t="shared" si="9"/>
        <v>#DIV/0!</v>
      </c>
      <c r="H15" s="834"/>
      <c r="I15" s="24"/>
      <c r="J15" s="455"/>
      <c r="K15" s="834"/>
      <c r="L15" s="24"/>
      <c r="M15" s="455"/>
      <c r="N15" s="834"/>
      <c r="O15" s="24"/>
      <c r="P15" s="455"/>
      <c r="Q15" s="26"/>
      <c r="R15" s="24"/>
      <c r="S15" s="455"/>
      <c r="T15" s="834"/>
      <c r="U15" s="24"/>
      <c r="V15" s="455"/>
      <c r="W15" s="26"/>
      <c r="X15" s="24"/>
      <c r="Y15" s="455"/>
      <c r="Z15" s="24"/>
      <c r="AA15" s="24"/>
      <c r="AB15" s="1353"/>
      <c r="AC15" s="834"/>
      <c r="AD15" s="24"/>
      <c r="AE15" s="455"/>
      <c r="AF15" s="26"/>
      <c r="AG15" s="24"/>
      <c r="AH15" s="455"/>
    </row>
    <row r="16" spans="1:34" ht="12.75" hidden="1" customHeight="1" x14ac:dyDescent="0.2">
      <c r="A16" s="454" t="s">
        <v>51</v>
      </c>
      <c r="B16" s="1459" t="s">
        <v>50</v>
      </c>
      <c r="C16" s="1478"/>
      <c r="D16" s="832">
        <f t="shared" si="6"/>
        <v>0</v>
      </c>
      <c r="E16" s="84">
        <f t="shared" si="7"/>
        <v>0</v>
      </c>
      <c r="F16" s="859">
        <f t="shared" si="8"/>
        <v>0</v>
      </c>
      <c r="G16" s="737" t="e">
        <f t="shared" si="9"/>
        <v>#DIV/0!</v>
      </c>
      <c r="H16" s="834"/>
      <c r="I16" s="24"/>
      <c r="J16" s="455"/>
      <c r="K16" s="834"/>
      <c r="L16" s="24"/>
      <c r="M16" s="455"/>
      <c r="N16" s="834"/>
      <c r="O16" s="24"/>
      <c r="P16" s="455"/>
      <c r="Q16" s="26"/>
      <c r="R16" s="24"/>
      <c r="S16" s="455"/>
      <c r="T16" s="834"/>
      <c r="U16" s="24"/>
      <c r="V16" s="455"/>
      <c r="W16" s="26"/>
      <c r="X16" s="24"/>
      <c r="Y16" s="455"/>
      <c r="Z16" s="24"/>
      <c r="AA16" s="24"/>
      <c r="AB16" s="1353"/>
      <c r="AC16" s="834"/>
      <c r="AD16" s="24"/>
      <c r="AE16" s="455"/>
      <c r="AF16" s="26"/>
      <c r="AG16" s="24"/>
      <c r="AH16" s="455"/>
    </row>
    <row r="17" spans="1:34" s="39" customFormat="1" ht="12.75" customHeight="1" x14ac:dyDescent="0.2">
      <c r="A17" s="450" t="s">
        <v>52</v>
      </c>
      <c r="B17" s="1466" t="s">
        <v>169</v>
      </c>
      <c r="C17" s="1476"/>
      <c r="D17" s="832">
        <f t="shared" si="6"/>
        <v>0</v>
      </c>
      <c r="E17" s="84">
        <f t="shared" si="7"/>
        <v>0</v>
      </c>
      <c r="F17" s="859">
        <f t="shared" si="8"/>
        <v>0</v>
      </c>
      <c r="G17" s="737"/>
      <c r="H17" s="830">
        <f>+H15+H16</f>
        <v>0</v>
      </c>
      <c r="I17" s="830">
        <f t="shared" ref="I17:AB17" si="14">+I15+I16</f>
        <v>0</v>
      </c>
      <c r="J17" s="830">
        <f t="shared" si="14"/>
        <v>0</v>
      </c>
      <c r="K17" s="830">
        <f t="shared" si="14"/>
        <v>0</v>
      </c>
      <c r="L17" s="830">
        <f t="shared" si="14"/>
        <v>0</v>
      </c>
      <c r="M17" s="830">
        <f t="shared" si="14"/>
        <v>0</v>
      </c>
      <c r="N17" s="830">
        <f t="shared" si="14"/>
        <v>0</v>
      </c>
      <c r="O17" s="830">
        <f t="shared" si="14"/>
        <v>0</v>
      </c>
      <c r="P17" s="830">
        <f t="shared" si="14"/>
        <v>0</v>
      </c>
      <c r="Q17" s="830">
        <f t="shared" si="14"/>
        <v>0</v>
      </c>
      <c r="R17" s="830">
        <f t="shared" si="14"/>
        <v>0</v>
      </c>
      <c r="S17" s="830">
        <f t="shared" si="14"/>
        <v>0</v>
      </c>
      <c r="T17" s="830">
        <f t="shared" ref="T17:Y17" si="15">+T15+T16</f>
        <v>0</v>
      </c>
      <c r="U17" s="830">
        <f t="shared" si="15"/>
        <v>0</v>
      </c>
      <c r="V17" s="830">
        <f t="shared" si="15"/>
        <v>0</v>
      </c>
      <c r="W17" s="830">
        <f t="shared" si="15"/>
        <v>0</v>
      </c>
      <c r="X17" s="830">
        <f t="shared" si="15"/>
        <v>0</v>
      </c>
      <c r="Y17" s="830">
        <f t="shared" si="15"/>
        <v>0</v>
      </c>
      <c r="Z17" s="830">
        <f t="shared" si="14"/>
        <v>0</v>
      </c>
      <c r="AA17" s="830">
        <f t="shared" si="14"/>
        <v>0</v>
      </c>
      <c r="AB17" s="860">
        <f t="shared" si="14"/>
        <v>0</v>
      </c>
      <c r="AC17" s="830">
        <f t="shared" ref="AC17" si="16">+AC15+AC16</f>
        <v>0</v>
      </c>
      <c r="AD17" s="49">
        <f t="shared" ref="AD17:AH17" si="17">+AD15+AD16</f>
        <v>0</v>
      </c>
      <c r="AE17" s="451">
        <f t="shared" si="17"/>
        <v>0</v>
      </c>
      <c r="AF17" s="523">
        <f t="shared" si="17"/>
        <v>0</v>
      </c>
      <c r="AG17" s="49">
        <f t="shared" si="17"/>
        <v>0</v>
      </c>
      <c r="AH17" s="451">
        <f t="shared" si="17"/>
        <v>0</v>
      </c>
    </row>
    <row r="18" spans="1:34" ht="12.75" customHeight="1" x14ac:dyDescent="0.2">
      <c r="A18" s="454" t="s">
        <v>54</v>
      </c>
      <c r="B18" s="1459" t="s">
        <v>53</v>
      </c>
      <c r="C18" s="1478"/>
      <c r="D18" s="832">
        <f t="shared" si="6"/>
        <v>0</v>
      </c>
      <c r="E18" s="84">
        <f t="shared" si="7"/>
        <v>0</v>
      </c>
      <c r="F18" s="859">
        <f t="shared" si="8"/>
        <v>0</v>
      </c>
      <c r="G18" s="737"/>
      <c r="H18" s="834"/>
      <c r="I18" s="24"/>
      <c r="J18" s="455"/>
      <c r="K18" s="834"/>
      <c r="L18" s="24"/>
      <c r="M18" s="455"/>
      <c r="N18" s="834"/>
      <c r="O18" s="24"/>
      <c r="P18" s="455"/>
      <c r="Q18" s="26"/>
      <c r="R18" s="24"/>
      <c r="S18" s="455"/>
      <c r="T18" s="834"/>
      <c r="U18" s="24"/>
      <c r="V18" s="455"/>
      <c r="W18" s="26"/>
      <c r="X18" s="24"/>
      <c r="Y18" s="455"/>
      <c r="Z18" s="24"/>
      <c r="AA18" s="24"/>
      <c r="AB18" s="1353"/>
      <c r="AC18" s="834"/>
      <c r="AD18" s="24"/>
      <c r="AE18" s="455"/>
      <c r="AF18" s="26"/>
      <c r="AG18" s="24"/>
      <c r="AH18" s="455"/>
    </row>
    <row r="19" spans="1:34" ht="12.75" customHeight="1" x14ac:dyDescent="0.2">
      <c r="A19" s="454" t="s">
        <v>56</v>
      </c>
      <c r="B19" s="1459" t="s">
        <v>55</v>
      </c>
      <c r="C19" s="1478"/>
      <c r="D19" s="832">
        <f t="shared" si="6"/>
        <v>0</v>
      </c>
      <c r="E19" s="84">
        <f t="shared" si="7"/>
        <v>0</v>
      </c>
      <c r="F19" s="859">
        <f t="shared" si="8"/>
        <v>0</v>
      </c>
      <c r="G19" s="737"/>
      <c r="H19" s="834"/>
      <c r="I19" s="24"/>
      <c r="J19" s="455"/>
      <c r="K19" s="834"/>
      <c r="L19" s="24"/>
      <c r="M19" s="455"/>
      <c r="N19" s="834"/>
      <c r="O19" s="24"/>
      <c r="P19" s="455"/>
      <c r="Q19" s="26"/>
      <c r="R19" s="24"/>
      <c r="S19" s="455"/>
      <c r="T19" s="834"/>
      <c r="U19" s="24"/>
      <c r="V19" s="455"/>
      <c r="W19" s="26"/>
      <c r="X19" s="24"/>
      <c r="Y19" s="455"/>
      <c r="Z19" s="24"/>
      <c r="AA19" s="24"/>
      <c r="AB19" s="1353"/>
      <c r="AC19" s="834"/>
      <c r="AD19" s="24"/>
      <c r="AE19" s="455"/>
      <c r="AF19" s="26"/>
      <c r="AG19" s="24"/>
      <c r="AH19" s="455"/>
    </row>
    <row r="20" spans="1:34" ht="12.75" customHeight="1" x14ac:dyDescent="0.2">
      <c r="A20" s="454" t="s">
        <v>57</v>
      </c>
      <c r="B20" s="1459" t="s">
        <v>167</v>
      </c>
      <c r="C20" s="1478"/>
      <c r="D20" s="832">
        <f t="shared" si="6"/>
        <v>0</v>
      </c>
      <c r="E20" s="84">
        <f t="shared" si="7"/>
        <v>0</v>
      </c>
      <c r="F20" s="859">
        <f t="shared" si="8"/>
        <v>0</v>
      </c>
      <c r="G20" s="737"/>
      <c r="H20" s="834"/>
      <c r="I20" s="24"/>
      <c r="J20" s="455"/>
      <c r="K20" s="834"/>
      <c r="L20" s="24"/>
      <c r="M20" s="455"/>
      <c r="N20" s="834"/>
      <c r="O20" s="24"/>
      <c r="P20" s="455"/>
      <c r="Q20" s="26"/>
      <c r="R20" s="24"/>
      <c r="S20" s="455"/>
      <c r="T20" s="834"/>
      <c r="U20" s="24"/>
      <c r="V20" s="455"/>
      <c r="W20" s="26"/>
      <c r="X20" s="24"/>
      <c r="Y20" s="455"/>
      <c r="Z20" s="24"/>
      <c r="AA20" s="24"/>
      <c r="AB20" s="1353"/>
      <c r="AC20" s="834"/>
      <c r="AD20" s="24"/>
      <c r="AE20" s="455"/>
      <c r="AF20" s="26"/>
      <c r="AG20" s="24"/>
      <c r="AH20" s="455"/>
    </row>
    <row r="21" spans="1:34" ht="12.75" customHeight="1" x14ac:dyDescent="0.2">
      <c r="A21" s="454" t="s">
        <v>59</v>
      </c>
      <c r="B21" s="1459" t="s">
        <v>58</v>
      </c>
      <c r="C21" s="1478"/>
      <c r="D21" s="832">
        <f t="shared" si="6"/>
        <v>0</v>
      </c>
      <c r="E21" s="84">
        <f t="shared" si="7"/>
        <v>0</v>
      </c>
      <c r="F21" s="859">
        <f t="shared" si="8"/>
        <v>0</v>
      </c>
      <c r="G21" s="737"/>
      <c r="H21" s="834"/>
      <c r="I21" s="24"/>
      <c r="J21" s="455"/>
      <c r="K21" s="834"/>
      <c r="L21" s="24"/>
      <c r="M21" s="455"/>
      <c r="N21" s="834"/>
      <c r="O21" s="24"/>
      <c r="P21" s="455"/>
      <c r="Q21" s="26"/>
      <c r="R21" s="24"/>
      <c r="S21" s="455"/>
      <c r="T21" s="834"/>
      <c r="U21" s="24"/>
      <c r="V21" s="455"/>
      <c r="W21" s="26"/>
      <c r="X21" s="24"/>
      <c r="Y21" s="455"/>
      <c r="Z21" s="24"/>
      <c r="AA21" s="24"/>
      <c r="AB21" s="1353"/>
      <c r="AC21" s="834"/>
      <c r="AD21" s="24"/>
      <c r="AE21" s="455"/>
      <c r="AF21" s="26"/>
      <c r="AG21" s="24"/>
      <c r="AH21" s="455"/>
    </row>
    <row r="22" spans="1:34" ht="12.75" customHeight="1" x14ac:dyDescent="0.2">
      <c r="A22" s="454" t="s">
        <v>60</v>
      </c>
      <c r="B22" s="1459" t="s">
        <v>166</v>
      </c>
      <c r="C22" s="1478"/>
      <c r="D22" s="832">
        <f t="shared" si="6"/>
        <v>0</v>
      </c>
      <c r="E22" s="84">
        <f t="shared" si="7"/>
        <v>0</v>
      </c>
      <c r="F22" s="859">
        <f t="shared" si="8"/>
        <v>0</v>
      </c>
      <c r="G22" s="737"/>
      <c r="H22" s="834"/>
      <c r="I22" s="24"/>
      <c r="J22" s="455"/>
      <c r="K22" s="834"/>
      <c r="L22" s="24"/>
      <c r="M22" s="455"/>
      <c r="N22" s="834"/>
      <c r="O22" s="24"/>
      <c r="P22" s="455"/>
      <c r="Q22" s="26"/>
      <c r="R22" s="24"/>
      <c r="S22" s="455"/>
      <c r="T22" s="834"/>
      <c r="U22" s="24"/>
      <c r="V22" s="455"/>
      <c r="W22" s="26"/>
      <c r="X22" s="24"/>
      <c r="Y22" s="455"/>
      <c r="Z22" s="24"/>
      <c r="AA22" s="24"/>
      <c r="AB22" s="1353"/>
      <c r="AC22" s="834"/>
      <c r="AD22" s="24"/>
      <c r="AE22" s="455"/>
      <c r="AF22" s="26"/>
      <c r="AG22" s="24"/>
      <c r="AH22" s="455"/>
    </row>
    <row r="23" spans="1:34" ht="12.75" customHeight="1" x14ac:dyDescent="0.2">
      <c r="A23" s="454" t="s">
        <v>63</v>
      </c>
      <c r="B23" s="1459" t="s">
        <v>62</v>
      </c>
      <c r="C23" s="1478"/>
      <c r="D23" s="832">
        <f t="shared" si="6"/>
        <v>0</v>
      </c>
      <c r="E23" s="84">
        <f t="shared" si="7"/>
        <v>5562</v>
      </c>
      <c r="F23" s="859">
        <f t="shared" si="8"/>
        <v>1176</v>
      </c>
      <c r="G23" s="737"/>
      <c r="H23" s="834"/>
      <c r="I23" s="24">
        <v>80</v>
      </c>
      <c r="J23" s="455">
        <v>80</v>
      </c>
      <c r="K23" s="834"/>
      <c r="L23" s="24"/>
      <c r="M23" s="455"/>
      <c r="N23" s="834"/>
      <c r="O23" s="24"/>
      <c r="P23" s="455"/>
      <c r="Q23" s="26"/>
      <c r="R23" s="24"/>
      <c r="S23" s="455"/>
      <c r="T23" s="834"/>
      <c r="U23" s="24"/>
      <c r="V23" s="455"/>
      <c r="W23" s="26"/>
      <c r="X23" s="24"/>
      <c r="Y23" s="455"/>
      <c r="Z23" s="24"/>
      <c r="AA23" s="24"/>
      <c r="AB23" s="1353"/>
      <c r="AC23" s="834"/>
      <c r="AD23" s="24">
        <v>2175</v>
      </c>
      <c r="AE23" s="455">
        <v>600</v>
      </c>
      <c r="AF23" s="26"/>
      <c r="AG23" s="24">
        <v>3307</v>
      </c>
      <c r="AH23" s="455">
        <v>496</v>
      </c>
    </row>
    <row r="24" spans="1:34" ht="12.75" customHeight="1" x14ac:dyDescent="0.2">
      <c r="A24" s="454" t="s">
        <v>65</v>
      </c>
      <c r="B24" s="1459" t="s">
        <v>64</v>
      </c>
      <c r="C24" s="1478"/>
      <c r="D24" s="832">
        <f t="shared" si="6"/>
        <v>10000</v>
      </c>
      <c r="E24" s="84">
        <f t="shared" si="7"/>
        <v>2679</v>
      </c>
      <c r="F24" s="859">
        <f t="shared" si="8"/>
        <v>2679</v>
      </c>
      <c r="G24" s="737">
        <f t="shared" si="9"/>
        <v>1</v>
      </c>
      <c r="H24" s="834"/>
      <c r="I24" s="24">
        <v>2135</v>
      </c>
      <c r="J24" s="455">
        <v>2135</v>
      </c>
      <c r="K24" s="834"/>
      <c r="L24" s="24">
        <v>63</v>
      </c>
      <c r="M24" s="455">
        <v>63</v>
      </c>
      <c r="N24" s="834"/>
      <c r="O24" s="24"/>
      <c r="P24" s="455"/>
      <c r="Q24" s="26"/>
      <c r="R24" s="24"/>
      <c r="S24" s="455"/>
      <c r="T24" s="834"/>
      <c r="U24" s="24"/>
      <c r="V24" s="455"/>
      <c r="W24" s="26"/>
      <c r="X24" s="24"/>
      <c r="Y24" s="455"/>
      <c r="Z24" s="24"/>
      <c r="AA24" s="24">
        <v>391</v>
      </c>
      <c r="AB24" s="1353">
        <v>391</v>
      </c>
      <c r="AC24" s="834">
        <v>10000</v>
      </c>
      <c r="AD24" s="24">
        <v>90</v>
      </c>
      <c r="AE24" s="455">
        <v>90</v>
      </c>
      <c r="AF24" s="26"/>
      <c r="AG24" s="24"/>
      <c r="AH24" s="455"/>
    </row>
    <row r="25" spans="1:34" s="39" customFormat="1" ht="12.75" customHeight="1" x14ac:dyDescent="0.2">
      <c r="A25" s="450" t="s">
        <v>66</v>
      </c>
      <c r="B25" s="1466" t="s">
        <v>156</v>
      </c>
      <c r="C25" s="1476"/>
      <c r="D25" s="832">
        <f t="shared" si="6"/>
        <v>10000</v>
      </c>
      <c r="E25" s="84">
        <f t="shared" si="7"/>
        <v>8241</v>
      </c>
      <c r="F25" s="859">
        <f t="shared" si="8"/>
        <v>3855</v>
      </c>
      <c r="G25" s="737">
        <f t="shared" si="9"/>
        <v>0.46778303603931559</v>
      </c>
      <c r="H25" s="860">
        <f t="shared" ref="H25:AH25" si="18">+H24+H23+H22+H21+H20+H19+H18</f>
        <v>0</v>
      </c>
      <c r="I25" s="49">
        <f t="shared" si="18"/>
        <v>2215</v>
      </c>
      <c r="J25" s="523">
        <f t="shared" si="18"/>
        <v>2215</v>
      </c>
      <c r="K25" s="860">
        <f t="shared" si="18"/>
        <v>0</v>
      </c>
      <c r="L25" s="49">
        <f t="shared" si="18"/>
        <v>63</v>
      </c>
      <c r="M25" s="523">
        <f t="shared" si="18"/>
        <v>63</v>
      </c>
      <c r="N25" s="860">
        <f t="shared" si="18"/>
        <v>0</v>
      </c>
      <c r="O25" s="49">
        <f t="shared" si="18"/>
        <v>0</v>
      </c>
      <c r="P25" s="523">
        <f t="shared" si="18"/>
        <v>0</v>
      </c>
      <c r="Q25" s="860">
        <f t="shared" si="18"/>
        <v>0</v>
      </c>
      <c r="R25" s="49">
        <f t="shared" si="18"/>
        <v>0</v>
      </c>
      <c r="S25" s="523">
        <f t="shared" si="18"/>
        <v>0</v>
      </c>
      <c r="T25" s="860">
        <f t="shared" ref="T25:Y25" si="19">+T24+T23+T22+T21+T20+T19+T18</f>
        <v>0</v>
      </c>
      <c r="U25" s="49">
        <f t="shared" si="19"/>
        <v>0</v>
      </c>
      <c r="V25" s="523">
        <f t="shared" si="19"/>
        <v>0</v>
      </c>
      <c r="W25" s="860">
        <f t="shared" si="19"/>
        <v>0</v>
      </c>
      <c r="X25" s="49">
        <f t="shared" si="19"/>
        <v>0</v>
      </c>
      <c r="Y25" s="523">
        <f t="shared" si="19"/>
        <v>0</v>
      </c>
      <c r="Z25" s="860">
        <f t="shared" si="18"/>
        <v>0</v>
      </c>
      <c r="AA25" s="49">
        <f t="shared" si="18"/>
        <v>391</v>
      </c>
      <c r="AB25" s="1354">
        <f t="shared" si="18"/>
        <v>391</v>
      </c>
      <c r="AC25" s="860">
        <f t="shared" ref="AC25" si="20">+AC24+AC23+AC22+AC21+AC20+AC19+AC18</f>
        <v>10000</v>
      </c>
      <c r="AD25" s="49">
        <f t="shared" si="18"/>
        <v>2265</v>
      </c>
      <c r="AE25" s="451">
        <f t="shared" si="18"/>
        <v>690</v>
      </c>
      <c r="AF25" s="523">
        <f t="shared" si="18"/>
        <v>0</v>
      </c>
      <c r="AG25" s="49">
        <f t="shared" si="18"/>
        <v>3307</v>
      </c>
      <c r="AH25" s="451">
        <f t="shared" si="18"/>
        <v>496</v>
      </c>
    </row>
    <row r="26" spans="1:34" ht="12.75" customHeight="1" x14ac:dyDescent="0.2">
      <c r="A26" s="454" t="s">
        <v>68</v>
      </c>
      <c r="B26" s="1459" t="s">
        <v>67</v>
      </c>
      <c r="C26" s="1478"/>
      <c r="D26" s="832">
        <f t="shared" si="6"/>
        <v>0</v>
      </c>
      <c r="E26" s="84">
        <f t="shared" si="7"/>
        <v>0</v>
      </c>
      <c r="F26" s="859">
        <f t="shared" si="8"/>
        <v>0</v>
      </c>
      <c r="G26" s="737"/>
      <c r="H26" s="834"/>
      <c r="I26" s="24"/>
      <c r="J26" s="455"/>
      <c r="K26" s="834"/>
      <c r="L26" s="24"/>
      <c r="M26" s="455"/>
      <c r="N26" s="834"/>
      <c r="O26" s="24"/>
      <c r="P26" s="455"/>
      <c r="Q26" s="26"/>
      <c r="R26" s="24"/>
      <c r="S26" s="455"/>
      <c r="T26" s="834"/>
      <c r="U26" s="24"/>
      <c r="V26" s="455"/>
      <c r="W26" s="26"/>
      <c r="X26" s="24"/>
      <c r="Y26" s="455"/>
      <c r="Z26" s="24"/>
      <c r="AA26" s="24"/>
      <c r="AB26" s="1353"/>
      <c r="AC26" s="834"/>
      <c r="AD26" s="24"/>
      <c r="AE26" s="455"/>
      <c r="AF26" s="26"/>
      <c r="AG26" s="24"/>
      <c r="AH26" s="455"/>
    </row>
    <row r="27" spans="1:34" ht="12.75" customHeight="1" x14ac:dyDescent="0.2">
      <c r="A27" s="454" t="s">
        <v>70</v>
      </c>
      <c r="B27" s="1459" t="s">
        <v>69</v>
      </c>
      <c r="C27" s="1478"/>
      <c r="D27" s="832">
        <f t="shared" si="6"/>
        <v>1000</v>
      </c>
      <c r="E27" s="84">
        <f t="shared" si="7"/>
        <v>1000</v>
      </c>
      <c r="F27" s="859">
        <f t="shared" si="8"/>
        <v>0</v>
      </c>
      <c r="G27" s="737">
        <f t="shared" si="9"/>
        <v>0</v>
      </c>
      <c r="H27" s="834">
        <v>250</v>
      </c>
      <c r="I27" s="24">
        <v>250</v>
      </c>
      <c r="J27" s="455"/>
      <c r="K27" s="834">
        <v>250</v>
      </c>
      <c r="L27" s="24">
        <v>250</v>
      </c>
      <c r="M27" s="455"/>
      <c r="N27" s="834">
        <v>250</v>
      </c>
      <c r="O27" s="24">
        <v>250</v>
      </c>
      <c r="P27" s="455"/>
      <c r="Q27" s="26">
        <v>250</v>
      </c>
      <c r="R27" s="24">
        <v>250</v>
      </c>
      <c r="S27" s="455"/>
      <c r="T27" s="834"/>
      <c r="U27" s="24"/>
      <c r="V27" s="455"/>
      <c r="W27" s="26"/>
      <c r="X27" s="24"/>
      <c r="Y27" s="455"/>
      <c r="Z27" s="24"/>
      <c r="AA27" s="24"/>
      <c r="AB27" s="1353"/>
      <c r="AC27" s="834"/>
      <c r="AD27" s="24"/>
      <c r="AE27" s="455"/>
      <c r="AF27" s="26"/>
      <c r="AG27" s="24"/>
      <c r="AH27" s="455"/>
    </row>
    <row r="28" spans="1:34" s="39" customFormat="1" ht="12.75" customHeight="1" x14ac:dyDescent="0.2">
      <c r="A28" s="450" t="s">
        <v>71</v>
      </c>
      <c r="B28" s="1466" t="s">
        <v>155</v>
      </c>
      <c r="C28" s="1476"/>
      <c r="D28" s="832">
        <f t="shared" si="6"/>
        <v>1000</v>
      </c>
      <c r="E28" s="84">
        <f t="shared" si="7"/>
        <v>1000</v>
      </c>
      <c r="F28" s="859">
        <f t="shared" si="8"/>
        <v>0</v>
      </c>
      <c r="G28" s="737">
        <f t="shared" si="9"/>
        <v>0</v>
      </c>
      <c r="H28" s="860">
        <f>SUM(H26:H27)</f>
        <v>250</v>
      </c>
      <c r="I28" s="49">
        <f t="shared" ref="I28:AB28" si="21">SUM(I26:I27)</f>
        <v>250</v>
      </c>
      <c r="J28" s="523">
        <f t="shared" si="21"/>
        <v>0</v>
      </c>
      <c r="K28" s="860">
        <f t="shared" si="21"/>
        <v>250</v>
      </c>
      <c r="L28" s="49">
        <f t="shared" si="21"/>
        <v>250</v>
      </c>
      <c r="M28" s="523">
        <f t="shared" si="21"/>
        <v>0</v>
      </c>
      <c r="N28" s="860">
        <f t="shared" si="21"/>
        <v>250</v>
      </c>
      <c r="O28" s="49">
        <f t="shared" si="21"/>
        <v>250</v>
      </c>
      <c r="P28" s="523">
        <f t="shared" si="21"/>
        <v>0</v>
      </c>
      <c r="Q28" s="860">
        <f t="shared" si="21"/>
        <v>250</v>
      </c>
      <c r="R28" s="49">
        <f t="shared" si="21"/>
        <v>250</v>
      </c>
      <c r="S28" s="523">
        <f t="shared" si="21"/>
        <v>0</v>
      </c>
      <c r="T28" s="860">
        <f t="shared" ref="T28:Y28" si="22">SUM(T26:T27)</f>
        <v>0</v>
      </c>
      <c r="U28" s="49">
        <f t="shared" si="22"/>
        <v>0</v>
      </c>
      <c r="V28" s="523">
        <f t="shared" si="22"/>
        <v>0</v>
      </c>
      <c r="W28" s="860">
        <f t="shared" si="22"/>
        <v>0</v>
      </c>
      <c r="X28" s="49">
        <f t="shared" si="22"/>
        <v>0</v>
      </c>
      <c r="Y28" s="523">
        <f t="shared" si="22"/>
        <v>0</v>
      </c>
      <c r="Z28" s="860">
        <f t="shared" si="21"/>
        <v>0</v>
      </c>
      <c r="AA28" s="49">
        <f t="shared" si="21"/>
        <v>0</v>
      </c>
      <c r="AB28" s="1354">
        <f t="shared" si="21"/>
        <v>0</v>
      </c>
      <c r="AC28" s="860">
        <f t="shared" ref="AC28" si="23">SUM(AC26:AC27)</f>
        <v>0</v>
      </c>
      <c r="AD28" s="49">
        <f t="shared" ref="AD28:AH28" si="24">SUM(AD26:AD27)</f>
        <v>0</v>
      </c>
      <c r="AE28" s="451">
        <f t="shared" si="24"/>
        <v>0</v>
      </c>
      <c r="AF28" s="523">
        <f t="shared" si="24"/>
        <v>0</v>
      </c>
      <c r="AG28" s="49">
        <f t="shared" si="24"/>
        <v>0</v>
      </c>
      <c r="AH28" s="451">
        <f t="shared" si="24"/>
        <v>0</v>
      </c>
    </row>
    <row r="29" spans="1:34" ht="12.75" customHeight="1" x14ac:dyDescent="0.2">
      <c r="A29" s="454" t="s">
        <v>73</v>
      </c>
      <c r="B29" s="1459" t="s">
        <v>72</v>
      </c>
      <c r="C29" s="1478"/>
      <c r="D29" s="832">
        <f t="shared" si="6"/>
        <v>0</v>
      </c>
      <c r="E29" s="84">
        <f t="shared" si="7"/>
        <v>2902</v>
      </c>
      <c r="F29" s="859">
        <f t="shared" si="8"/>
        <v>1078</v>
      </c>
      <c r="G29" s="737">
        <f t="shared" si="9"/>
        <v>0.37146795313576841</v>
      </c>
      <c r="H29" s="834"/>
      <c r="I29" s="24">
        <v>553</v>
      </c>
      <c r="J29" s="455">
        <v>552</v>
      </c>
      <c r="K29" s="834"/>
      <c r="L29" s="24">
        <v>71</v>
      </c>
      <c r="M29" s="455">
        <v>71</v>
      </c>
      <c r="N29" s="834"/>
      <c r="O29" s="24"/>
      <c r="P29" s="455"/>
      <c r="Q29" s="26"/>
      <c r="R29" s="24"/>
      <c r="S29" s="455"/>
      <c r="T29" s="834"/>
      <c r="U29" s="24"/>
      <c r="V29" s="455"/>
      <c r="W29" s="26"/>
      <c r="X29" s="24"/>
      <c r="Y29" s="455"/>
      <c r="Z29" s="24"/>
      <c r="AA29" s="24">
        <v>105</v>
      </c>
      <c r="AB29" s="1353">
        <v>105</v>
      </c>
      <c r="AC29" s="834"/>
      <c r="AD29" s="24">
        <v>1280</v>
      </c>
      <c r="AE29" s="455">
        <v>216</v>
      </c>
      <c r="AF29" s="26"/>
      <c r="AG29" s="24">
        <v>893</v>
      </c>
      <c r="AH29" s="455">
        <v>134</v>
      </c>
    </row>
    <row r="30" spans="1:34" ht="12.75" customHeight="1" x14ac:dyDescent="0.2">
      <c r="A30" s="454" t="s">
        <v>75</v>
      </c>
      <c r="B30" s="1459" t="s">
        <v>74</v>
      </c>
      <c r="C30" s="1478"/>
      <c r="D30" s="832">
        <f t="shared" si="6"/>
        <v>69872</v>
      </c>
      <c r="E30" s="84">
        <f t="shared" si="7"/>
        <v>118919</v>
      </c>
      <c r="F30" s="859">
        <f t="shared" si="8"/>
        <v>47865</v>
      </c>
      <c r="G30" s="737">
        <f t="shared" si="9"/>
        <v>0.40250086193123052</v>
      </c>
      <c r="H30" s="834"/>
      <c r="I30" s="24"/>
      <c r="J30" s="455"/>
      <c r="K30" s="834">
        <v>40845</v>
      </c>
      <c r="L30" s="24">
        <v>43881</v>
      </c>
      <c r="M30" s="455">
        <v>39840</v>
      </c>
      <c r="N30" s="834">
        <v>29027</v>
      </c>
      <c r="O30" s="24">
        <v>25937</v>
      </c>
      <c r="P30" s="455"/>
      <c r="Q30" s="26"/>
      <c r="R30" s="24"/>
      <c r="S30" s="455"/>
      <c r="T30" s="834"/>
      <c r="U30" s="24"/>
      <c r="V30" s="455"/>
      <c r="W30" s="26"/>
      <c r="X30" s="24"/>
      <c r="Y30" s="455"/>
      <c r="Z30" s="24"/>
      <c r="AA30" s="24"/>
      <c r="AB30" s="1353"/>
      <c r="AC30" s="834"/>
      <c r="AD30" s="24">
        <v>49101</v>
      </c>
      <c r="AE30" s="455">
        <v>8025</v>
      </c>
      <c r="AF30" s="26"/>
      <c r="AG30" s="24"/>
      <c r="AH30" s="455"/>
    </row>
    <row r="31" spans="1:34" ht="12.75" customHeight="1" x14ac:dyDescent="0.2">
      <c r="A31" s="454" t="s">
        <v>76</v>
      </c>
      <c r="B31" s="1459" t="s">
        <v>154</v>
      </c>
      <c r="C31" s="1478"/>
      <c r="D31" s="832">
        <f t="shared" si="6"/>
        <v>0</v>
      </c>
      <c r="E31" s="84">
        <f t="shared" si="7"/>
        <v>0</v>
      </c>
      <c r="F31" s="859">
        <f t="shared" si="8"/>
        <v>0</v>
      </c>
      <c r="G31" s="737"/>
      <c r="H31" s="834"/>
      <c r="I31" s="24"/>
      <c r="J31" s="455"/>
      <c r="K31" s="834"/>
      <c r="L31" s="24"/>
      <c r="M31" s="455"/>
      <c r="N31" s="834"/>
      <c r="O31" s="24"/>
      <c r="P31" s="455"/>
      <c r="Q31" s="26"/>
      <c r="R31" s="24"/>
      <c r="S31" s="455"/>
      <c r="T31" s="834"/>
      <c r="U31" s="24"/>
      <c r="V31" s="455"/>
      <c r="W31" s="26"/>
      <c r="X31" s="24"/>
      <c r="Y31" s="455"/>
      <c r="Z31" s="24"/>
      <c r="AA31" s="24"/>
      <c r="AB31" s="1353"/>
      <c r="AC31" s="834"/>
      <c r="AD31" s="24"/>
      <c r="AE31" s="455"/>
      <c r="AF31" s="26"/>
      <c r="AG31" s="24"/>
      <c r="AH31" s="455"/>
    </row>
    <row r="32" spans="1:34" ht="12.75" customHeight="1" x14ac:dyDescent="0.2">
      <c r="A32" s="454" t="s">
        <v>77</v>
      </c>
      <c r="B32" s="1459" t="s">
        <v>153</v>
      </c>
      <c r="C32" s="1478"/>
      <c r="D32" s="832">
        <f t="shared" si="6"/>
        <v>0</v>
      </c>
      <c r="E32" s="84">
        <f t="shared" si="7"/>
        <v>0</v>
      </c>
      <c r="F32" s="859">
        <f t="shared" si="8"/>
        <v>0</v>
      </c>
      <c r="G32" s="737"/>
      <c r="H32" s="834"/>
      <c r="I32" s="24"/>
      <c r="J32" s="455"/>
      <c r="K32" s="834"/>
      <c r="L32" s="24"/>
      <c r="M32" s="455"/>
      <c r="N32" s="834"/>
      <c r="O32" s="24"/>
      <c r="P32" s="455"/>
      <c r="Q32" s="26"/>
      <c r="R32" s="24"/>
      <c r="S32" s="455"/>
      <c r="T32" s="834"/>
      <c r="U32" s="24"/>
      <c r="V32" s="455"/>
      <c r="W32" s="26"/>
      <c r="X32" s="24"/>
      <c r="Y32" s="455"/>
      <c r="Z32" s="24"/>
      <c r="AA32" s="24"/>
      <c r="AB32" s="1353"/>
      <c r="AC32" s="834"/>
      <c r="AD32" s="24"/>
      <c r="AE32" s="455"/>
      <c r="AF32" s="26"/>
      <c r="AG32" s="24"/>
      <c r="AH32" s="455"/>
    </row>
    <row r="33" spans="1:34" ht="12.75" customHeight="1" x14ac:dyDescent="0.2">
      <c r="A33" s="454" t="s">
        <v>79</v>
      </c>
      <c r="B33" s="1459" t="s">
        <v>78</v>
      </c>
      <c r="C33" s="1478"/>
      <c r="D33" s="832">
        <f t="shared" si="6"/>
        <v>1843</v>
      </c>
      <c r="E33" s="84">
        <f t="shared" si="7"/>
        <v>9462</v>
      </c>
      <c r="F33" s="859">
        <f t="shared" si="8"/>
        <v>1965</v>
      </c>
      <c r="G33" s="737">
        <f t="shared" si="9"/>
        <v>0.2076727964489537</v>
      </c>
      <c r="H33" s="834"/>
      <c r="I33" s="24">
        <v>200</v>
      </c>
      <c r="J33" s="455">
        <v>200</v>
      </c>
      <c r="K33" s="834">
        <v>308</v>
      </c>
      <c r="L33" s="24">
        <v>308</v>
      </c>
      <c r="M33" s="455">
        <v>300</v>
      </c>
      <c r="N33" s="834">
        <f>900+635</f>
        <v>1535</v>
      </c>
      <c r="O33" s="24">
        <v>1535</v>
      </c>
      <c r="P33" s="455"/>
      <c r="Q33" s="26"/>
      <c r="R33" s="24"/>
      <c r="S33" s="455"/>
      <c r="T33" s="834"/>
      <c r="U33" s="24">
        <v>1001</v>
      </c>
      <c r="V33" s="455">
        <v>1001</v>
      </c>
      <c r="W33" s="26"/>
      <c r="X33" s="24"/>
      <c r="Y33" s="455"/>
      <c r="Z33" s="24"/>
      <c r="AA33" s="24">
        <v>124</v>
      </c>
      <c r="AB33" s="1353">
        <v>124</v>
      </c>
      <c r="AC33" s="834"/>
      <c r="AD33" s="24">
        <v>6294</v>
      </c>
      <c r="AE33" s="455">
        <v>340</v>
      </c>
      <c r="AF33" s="26"/>
      <c r="AG33" s="24"/>
      <c r="AH33" s="455"/>
    </row>
    <row r="34" spans="1:34" s="39" customFormat="1" ht="12.75" customHeight="1" x14ac:dyDescent="0.2">
      <c r="A34" s="450" t="s">
        <v>80</v>
      </c>
      <c r="B34" s="1466" t="s">
        <v>152</v>
      </c>
      <c r="C34" s="1476"/>
      <c r="D34" s="832">
        <f t="shared" si="6"/>
        <v>71715</v>
      </c>
      <c r="E34" s="84">
        <f t="shared" si="7"/>
        <v>131283</v>
      </c>
      <c r="F34" s="859">
        <f t="shared" si="8"/>
        <v>50908</v>
      </c>
      <c r="G34" s="737">
        <f t="shared" si="9"/>
        <v>0.38777297898433155</v>
      </c>
      <c r="H34" s="860">
        <f>SUM(H29:H33)</f>
        <v>0</v>
      </c>
      <c r="I34" s="49">
        <f t="shared" ref="I34:AB34" si="25">SUM(I29:I33)</f>
        <v>753</v>
      </c>
      <c r="J34" s="523">
        <f t="shared" si="25"/>
        <v>752</v>
      </c>
      <c r="K34" s="860">
        <f t="shared" si="25"/>
        <v>41153</v>
      </c>
      <c r="L34" s="49">
        <f t="shared" si="25"/>
        <v>44260</v>
      </c>
      <c r="M34" s="523">
        <f t="shared" si="25"/>
        <v>40211</v>
      </c>
      <c r="N34" s="860">
        <f t="shared" si="25"/>
        <v>30562</v>
      </c>
      <c r="O34" s="49">
        <f t="shared" si="25"/>
        <v>27472</v>
      </c>
      <c r="P34" s="523">
        <f t="shared" si="25"/>
        <v>0</v>
      </c>
      <c r="Q34" s="860">
        <f t="shared" si="25"/>
        <v>0</v>
      </c>
      <c r="R34" s="49">
        <f t="shared" si="25"/>
        <v>0</v>
      </c>
      <c r="S34" s="523">
        <f t="shared" si="25"/>
        <v>0</v>
      </c>
      <c r="T34" s="860">
        <f t="shared" ref="T34:Y34" si="26">SUM(T29:T33)</f>
        <v>0</v>
      </c>
      <c r="U34" s="49">
        <f t="shared" si="26"/>
        <v>1001</v>
      </c>
      <c r="V34" s="523">
        <f t="shared" si="26"/>
        <v>1001</v>
      </c>
      <c r="W34" s="860">
        <f t="shared" si="26"/>
        <v>0</v>
      </c>
      <c r="X34" s="49">
        <f t="shared" si="26"/>
        <v>0</v>
      </c>
      <c r="Y34" s="523">
        <f t="shared" si="26"/>
        <v>0</v>
      </c>
      <c r="Z34" s="860">
        <f t="shared" si="25"/>
        <v>0</v>
      </c>
      <c r="AA34" s="49">
        <f t="shared" si="25"/>
        <v>229</v>
      </c>
      <c r="AB34" s="1354">
        <f t="shared" si="25"/>
        <v>229</v>
      </c>
      <c r="AC34" s="860">
        <f t="shared" ref="AC34" si="27">SUM(AC29:AC33)</f>
        <v>0</v>
      </c>
      <c r="AD34" s="49">
        <f t="shared" ref="AD34:AH34" si="28">SUM(AD29:AD33)</f>
        <v>56675</v>
      </c>
      <c r="AE34" s="451">
        <f t="shared" si="28"/>
        <v>8581</v>
      </c>
      <c r="AF34" s="523">
        <f t="shared" si="28"/>
        <v>0</v>
      </c>
      <c r="AG34" s="49">
        <f t="shared" si="28"/>
        <v>893</v>
      </c>
      <c r="AH34" s="451">
        <f t="shared" si="28"/>
        <v>134</v>
      </c>
    </row>
    <row r="35" spans="1:34" s="39" customFormat="1" ht="12.75" customHeight="1" x14ac:dyDescent="0.2">
      <c r="A35" s="450" t="s">
        <v>81</v>
      </c>
      <c r="B35" s="1466" t="s">
        <v>151</v>
      </c>
      <c r="C35" s="1476"/>
      <c r="D35" s="832">
        <f t="shared" si="6"/>
        <v>82715</v>
      </c>
      <c r="E35" s="84">
        <f t="shared" si="7"/>
        <v>140857</v>
      </c>
      <c r="F35" s="859">
        <f t="shared" si="8"/>
        <v>55096</v>
      </c>
      <c r="G35" s="737">
        <f t="shared" si="9"/>
        <v>0.39114846972461431</v>
      </c>
      <c r="H35" s="860">
        <f t="shared" ref="H35:AH35" si="29">+H34+H28+H25+H17+H14</f>
        <v>250</v>
      </c>
      <c r="I35" s="49">
        <f t="shared" si="29"/>
        <v>3551</v>
      </c>
      <c r="J35" s="523">
        <f t="shared" si="29"/>
        <v>3300</v>
      </c>
      <c r="K35" s="860">
        <f t="shared" si="29"/>
        <v>41403</v>
      </c>
      <c r="L35" s="49">
        <f t="shared" si="29"/>
        <v>44573</v>
      </c>
      <c r="M35" s="523">
        <f t="shared" si="29"/>
        <v>40274</v>
      </c>
      <c r="N35" s="860">
        <f t="shared" si="29"/>
        <v>30812</v>
      </c>
      <c r="O35" s="49">
        <f t="shared" si="29"/>
        <v>27722</v>
      </c>
      <c r="P35" s="523">
        <f t="shared" si="29"/>
        <v>0</v>
      </c>
      <c r="Q35" s="860">
        <f t="shared" si="29"/>
        <v>250</v>
      </c>
      <c r="R35" s="49">
        <f t="shared" si="29"/>
        <v>250</v>
      </c>
      <c r="S35" s="523">
        <f t="shared" si="29"/>
        <v>0</v>
      </c>
      <c r="T35" s="860">
        <f t="shared" ref="T35:Y35" si="30">+T34+T28+T25+T17+T14</f>
        <v>0</v>
      </c>
      <c r="U35" s="49">
        <f t="shared" si="30"/>
        <v>1001</v>
      </c>
      <c r="V35" s="523">
        <f t="shared" si="30"/>
        <v>1001</v>
      </c>
      <c r="W35" s="860">
        <f t="shared" si="30"/>
        <v>0</v>
      </c>
      <c r="X35" s="49">
        <f t="shared" si="30"/>
        <v>0</v>
      </c>
      <c r="Y35" s="523">
        <f t="shared" si="30"/>
        <v>0</v>
      </c>
      <c r="Z35" s="860">
        <f t="shared" si="29"/>
        <v>0</v>
      </c>
      <c r="AA35" s="49">
        <f t="shared" si="29"/>
        <v>620</v>
      </c>
      <c r="AB35" s="1354">
        <f t="shared" si="29"/>
        <v>620</v>
      </c>
      <c r="AC35" s="860">
        <f t="shared" ref="AC35" si="31">+AC34+AC28+AC25+AC17+AC14</f>
        <v>10000</v>
      </c>
      <c r="AD35" s="49">
        <f t="shared" si="29"/>
        <v>58940</v>
      </c>
      <c r="AE35" s="451">
        <f t="shared" si="29"/>
        <v>9271</v>
      </c>
      <c r="AF35" s="523">
        <f t="shared" si="29"/>
        <v>0</v>
      </c>
      <c r="AG35" s="49">
        <f t="shared" si="29"/>
        <v>4200</v>
      </c>
      <c r="AH35" s="451">
        <f t="shared" si="29"/>
        <v>630</v>
      </c>
    </row>
    <row r="36" spans="1:34" ht="11.25" customHeight="1" x14ac:dyDescent="0.2">
      <c r="A36" s="452"/>
      <c r="B36" s="814"/>
      <c r="C36" s="814"/>
      <c r="D36" s="835"/>
      <c r="E36" s="203"/>
      <c r="F36" s="527"/>
      <c r="G36" s="738"/>
      <c r="H36" s="833"/>
      <c r="I36" s="53"/>
      <c r="J36" s="453"/>
      <c r="K36" s="833"/>
      <c r="L36" s="53"/>
      <c r="M36" s="453"/>
      <c r="N36" s="833"/>
      <c r="O36" s="53"/>
      <c r="P36" s="453"/>
      <c r="Q36" s="53"/>
      <c r="R36" s="53"/>
      <c r="S36" s="453"/>
      <c r="T36" s="833"/>
      <c r="U36" s="53"/>
      <c r="V36" s="453"/>
      <c r="W36" s="53"/>
      <c r="X36" s="53"/>
      <c r="Y36" s="453"/>
      <c r="Z36" s="53"/>
      <c r="AA36" s="53"/>
      <c r="AB36" s="53"/>
      <c r="AC36" s="833"/>
      <c r="AD36" s="53"/>
      <c r="AE36" s="453"/>
      <c r="AF36" s="53"/>
      <c r="AG36" s="53"/>
      <c r="AH36" s="453"/>
    </row>
    <row r="37" spans="1:34" ht="12" customHeight="1" x14ac:dyDescent="0.2">
      <c r="A37" s="452"/>
      <c r="B37" s="1479"/>
      <c r="C37" s="1479"/>
      <c r="D37" s="836"/>
      <c r="E37" s="203"/>
      <c r="F37" s="527"/>
      <c r="G37" s="738"/>
      <c r="H37" s="833"/>
      <c r="I37" s="53"/>
      <c r="J37" s="453"/>
      <c r="K37" s="833"/>
      <c r="L37" s="53"/>
      <c r="M37" s="453"/>
      <c r="N37" s="833"/>
      <c r="O37" s="53"/>
      <c r="P37" s="453"/>
      <c r="Q37" s="53"/>
      <c r="R37" s="53"/>
      <c r="S37" s="453"/>
      <c r="T37" s="833"/>
      <c r="U37" s="53"/>
      <c r="V37" s="453"/>
      <c r="W37" s="53"/>
      <c r="X37" s="53"/>
      <c r="Y37" s="453"/>
      <c r="Z37" s="53"/>
      <c r="AA37" s="53"/>
      <c r="AB37" s="53"/>
      <c r="AC37" s="833"/>
      <c r="AD37" s="53"/>
      <c r="AE37" s="453"/>
      <c r="AF37" s="53"/>
      <c r="AG37" s="53"/>
      <c r="AH37" s="453"/>
    </row>
    <row r="38" spans="1:34" ht="12.75" hidden="1" customHeight="1" x14ac:dyDescent="0.2">
      <c r="A38" s="95" t="s">
        <v>96</v>
      </c>
      <c r="B38" s="1453" t="s">
        <v>95</v>
      </c>
      <c r="C38" s="1453"/>
      <c r="D38" s="526">
        <f t="shared" ref="D38:D43" si="32">+H38+K38+N38+Q38+Z38+AC38+AF38</f>
        <v>0</v>
      </c>
      <c r="E38" s="203"/>
      <c r="F38" s="527"/>
      <c r="G38" s="738"/>
      <c r="H38" s="833"/>
      <c r="I38" s="53"/>
      <c r="J38" s="453"/>
      <c r="K38" s="833"/>
      <c r="L38" s="53"/>
      <c r="M38" s="453"/>
      <c r="N38" s="833"/>
      <c r="O38" s="53"/>
      <c r="P38" s="453"/>
      <c r="Q38" s="53"/>
      <c r="R38" s="53"/>
      <c r="S38" s="453"/>
      <c r="T38" s="833"/>
      <c r="U38" s="53"/>
      <c r="V38" s="453"/>
      <c r="W38" s="53"/>
      <c r="X38" s="53"/>
      <c r="Y38" s="453"/>
      <c r="Z38" s="53"/>
      <c r="AA38" s="53"/>
      <c r="AB38" s="53"/>
      <c r="AC38" s="833"/>
      <c r="AD38" s="53"/>
      <c r="AE38" s="453"/>
      <c r="AF38" s="53"/>
      <c r="AG38" s="53"/>
      <c r="AH38" s="453"/>
    </row>
    <row r="39" spans="1:34" ht="12.75" hidden="1" customHeight="1" x14ac:dyDescent="0.2">
      <c r="A39" s="95" t="s">
        <v>98</v>
      </c>
      <c r="B39" s="1453" t="s">
        <v>97</v>
      </c>
      <c r="C39" s="1453"/>
      <c r="D39" s="526">
        <f t="shared" si="32"/>
        <v>0</v>
      </c>
      <c r="E39" s="203"/>
      <c r="F39" s="527"/>
      <c r="G39" s="738"/>
      <c r="H39" s="833"/>
      <c r="I39" s="53"/>
      <c r="J39" s="453"/>
      <c r="K39" s="833"/>
      <c r="L39" s="53"/>
      <c r="M39" s="453"/>
      <c r="N39" s="833"/>
      <c r="O39" s="53"/>
      <c r="P39" s="453"/>
      <c r="Q39" s="53"/>
      <c r="R39" s="53"/>
      <c r="S39" s="453"/>
      <c r="T39" s="833"/>
      <c r="U39" s="53"/>
      <c r="V39" s="453"/>
      <c r="W39" s="53"/>
      <c r="X39" s="53"/>
      <c r="Y39" s="453"/>
      <c r="Z39" s="53"/>
      <c r="AA39" s="53"/>
      <c r="AB39" s="53"/>
      <c r="AC39" s="833"/>
      <c r="AD39" s="53"/>
      <c r="AE39" s="453"/>
      <c r="AF39" s="53"/>
      <c r="AG39" s="53"/>
      <c r="AH39" s="453"/>
    </row>
    <row r="40" spans="1:34" ht="23.25" hidden="1" customHeight="1" x14ac:dyDescent="0.2">
      <c r="A40" s="95" t="s">
        <v>101</v>
      </c>
      <c r="B40" s="1453" t="s">
        <v>165</v>
      </c>
      <c r="C40" s="1453"/>
      <c r="D40" s="526">
        <f t="shared" si="32"/>
        <v>0</v>
      </c>
      <c r="E40" s="203"/>
      <c r="F40" s="527"/>
      <c r="G40" s="738"/>
      <c r="H40" s="833"/>
      <c r="I40" s="53"/>
      <c r="J40" s="453"/>
      <c r="K40" s="833"/>
      <c r="L40" s="53"/>
      <c r="M40" s="453"/>
      <c r="N40" s="833"/>
      <c r="O40" s="53"/>
      <c r="P40" s="453"/>
      <c r="Q40" s="53"/>
      <c r="R40" s="53"/>
      <c r="S40" s="453"/>
      <c r="T40" s="833"/>
      <c r="U40" s="53"/>
      <c r="V40" s="453"/>
      <c r="W40" s="53"/>
      <c r="X40" s="53"/>
      <c r="Y40" s="453"/>
      <c r="Z40" s="53"/>
      <c r="AA40" s="53"/>
      <c r="AB40" s="53"/>
      <c r="AC40" s="833"/>
      <c r="AD40" s="53"/>
      <c r="AE40" s="453"/>
      <c r="AF40" s="53"/>
      <c r="AG40" s="53"/>
      <c r="AH40" s="453"/>
    </row>
    <row r="41" spans="1:34" ht="25.5" hidden="1" customHeight="1" x14ac:dyDescent="0.2">
      <c r="A41" s="95" t="s">
        <v>103</v>
      </c>
      <c r="B41" s="1453" t="s">
        <v>102</v>
      </c>
      <c r="C41" s="1453"/>
      <c r="D41" s="526">
        <f t="shared" si="32"/>
        <v>0</v>
      </c>
      <c r="E41" s="203"/>
      <c r="F41" s="527"/>
      <c r="G41" s="738"/>
      <c r="H41" s="833"/>
      <c r="I41" s="53"/>
      <c r="J41" s="453"/>
      <c r="K41" s="833"/>
      <c r="L41" s="53"/>
      <c r="M41" s="453"/>
      <c r="N41" s="833"/>
      <c r="O41" s="53"/>
      <c r="P41" s="453"/>
      <c r="Q41" s="53"/>
      <c r="R41" s="53"/>
      <c r="S41" s="453"/>
      <c r="T41" s="833"/>
      <c r="U41" s="53"/>
      <c r="V41" s="453"/>
      <c r="W41" s="53"/>
      <c r="X41" s="53"/>
      <c r="Y41" s="453"/>
      <c r="Z41" s="53"/>
      <c r="AA41" s="53"/>
      <c r="AB41" s="53"/>
      <c r="AC41" s="833"/>
      <c r="AD41" s="53"/>
      <c r="AE41" s="453"/>
      <c r="AF41" s="53"/>
      <c r="AG41" s="53"/>
      <c r="AH41" s="453"/>
    </row>
    <row r="42" spans="1:34" ht="27" hidden="1" customHeight="1" x14ac:dyDescent="0.2">
      <c r="A42" s="95" t="s">
        <v>107</v>
      </c>
      <c r="B42" s="1453" t="s">
        <v>164</v>
      </c>
      <c r="C42" s="1453"/>
      <c r="D42" s="526">
        <f t="shared" si="32"/>
        <v>0</v>
      </c>
      <c r="E42" s="203"/>
      <c r="F42" s="527"/>
      <c r="G42" s="737"/>
      <c r="H42" s="833"/>
      <c r="I42" s="53"/>
      <c r="J42" s="453"/>
      <c r="K42" s="833"/>
      <c r="L42" s="53"/>
      <c r="M42" s="453"/>
      <c r="N42" s="833"/>
      <c r="O42" s="53"/>
      <c r="P42" s="453"/>
      <c r="Q42" s="53"/>
      <c r="R42" s="53"/>
      <c r="S42" s="453"/>
      <c r="T42" s="833"/>
      <c r="U42" s="53"/>
      <c r="V42" s="453"/>
      <c r="W42" s="53"/>
      <c r="X42" s="53"/>
      <c r="Y42" s="453"/>
      <c r="Z42" s="53"/>
      <c r="AA42" s="53"/>
      <c r="AB42" s="53"/>
      <c r="AC42" s="833"/>
      <c r="AD42" s="53"/>
      <c r="AE42" s="453"/>
      <c r="AF42" s="53"/>
      <c r="AG42" s="53"/>
      <c r="AH42" s="453"/>
    </row>
    <row r="43" spans="1:34" ht="12.75" hidden="1" customHeight="1" x14ac:dyDescent="0.2">
      <c r="A43" s="95" t="s">
        <v>589</v>
      </c>
      <c r="B43" s="1471" t="s">
        <v>106</v>
      </c>
      <c r="C43" s="1471"/>
      <c r="D43" s="526">
        <f t="shared" si="32"/>
        <v>0</v>
      </c>
      <c r="E43" s="203"/>
      <c r="F43" s="527"/>
      <c r="G43" s="738"/>
      <c r="H43" s="833"/>
      <c r="I43" s="53"/>
      <c r="J43" s="453"/>
      <c r="K43" s="833"/>
      <c r="L43" s="53"/>
      <c r="M43" s="453"/>
      <c r="N43" s="833"/>
      <c r="O43" s="53"/>
      <c r="P43" s="453"/>
      <c r="Q43" s="53"/>
      <c r="R43" s="53"/>
      <c r="S43" s="453"/>
      <c r="T43" s="833"/>
      <c r="U43" s="53"/>
      <c r="V43" s="453"/>
      <c r="W43" s="53"/>
      <c r="X43" s="53"/>
      <c r="Y43" s="453"/>
      <c r="Z43" s="53"/>
      <c r="AA43" s="53"/>
      <c r="AB43" s="53"/>
      <c r="AC43" s="833"/>
      <c r="AD43" s="53"/>
      <c r="AE43" s="453"/>
      <c r="AF43" s="53"/>
      <c r="AG43" s="53"/>
      <c r="AH43" s="453"/>
    </row>
    <row r="44" spans="1:34" s="39" customFormat="1" ht="12.75" customHeight="1" x14ac:dyDescent="0.2">
      <c r="A44" s="450" t="s">
        <v>108</v>
      </c>
      <c r="B44" s="1466" t="s">
        <v>163</v>
      </c>
      <c r="C44" s="1476"/>
      <c r="D44" s="832">
        <f>+H44+K44+N44+Q44+Z44+AC44+AF44+T44+W44</f>
        <v>0</v>
      </c>
      <c r="E44" s="84">
        <f>+I44+L44+O44+R44+AA44+AD44+AG44+U44+X44</f>
        <v>0</v>
      </c>
      <c r="F44" s="859">
        <f>+J44+M44+P44+S44+AB44+AE44+AH44+V44+Y44</f>
        <v>0</v>
      </c>
      <c r="G44" s="737"/>
      <c r="H44" s="830"/>
      <c r="I44" s="49"/>
      <c r="J44" s="451"/>
      <c r="K44" s="830"/>
      <c r="L44" s="49"/>
      <c r="M44" s="451"/>
      <c r="N44" s="830"/>
      <c r="O44" s="49"/>
      <c r="P44" s="451"/>
      <c r="Q44" s="523"/>
      <c r="R44" s="49"/>
      <c r="S44" s="451"/>
      <c r="T44" s="830"/>
      <c r="U44" s="49"/>
      <c r="V44" s="451"/>
      <c r="W44" s="523"/>
      <c r="X44" s="49"/>
      <c r="Y44" s="451"/>
      <c r="Z44" s="49"/>
      <c r="AA44" s="49"/>
      <c r="AB44" s="1352"/>
      <c r="AC44" s="830"/>
      <c r="AD44" s="49"/>
      <c r="AE44" s="451"/>
      <c r="AF44" s="523"/>
      <c r="AG44" s="49"/>
      <c r="AH44" s="451"/>
    </row>
    <row r="45" spans="1:34" ht="12" customHeight="1" x14ac:dyDescent="0.2">
      <c r="A45" s="452"/>
      <c r="B45" s="814"/>
      <c r="C45" s="814"/>
      <c r="D45" s="526"/>
      <c r="E45" s="203"/>
      <c r="F45" s="527"/>
      <c r="G45" s="737"/>
      <c r="H45" s="833"/>
      <c r="I45" s="53"/>
      <c r="J45" s="453"/>
      <c r="K45" s="833"/>
      <c r="L45" s="53"/>
      <c r="M45" s="453"/>
      <c r="N45" s="833"/>
      <c r="O45" s="53"/>
      <c r="P45" s="453"/>
      <c r="Q45" s="53"/>
      <c r="R45" s="53"/>
      <c r="S45" s="453"/>
      <c r="T45" s="833"/>
      <c r="U45" s="53"/>
      <c r="V45" s="453"/>
      <c r="W45" s="53"/>
      <c r="X45" s="53"/>
      <c r="Y45" s="453"/>
      <c r="Z45" s="53"/>
      <c r="AA45" s="53"/>
      <c r="AB45" s="53"/>
      <c r="AC45" s="833"/>
      <c r="AD45" s="53"/>
      <c r="AE45" s="453"/>
      <c r="AF45" s="53"/>
      <c r="AG45" s="53"/>
      <c r="AH45" s="453"/>
    </row>
    <row r="46" spans="1:34" ht="12.75" customHeight="1" x14ac:dyDescent="0.2">
      <c r="A46" s="454" t="s">
        <v>110</v>
      </c>
      <c r="B46" s="1459" t="s">
        <v>109</v>
      </c>
      <c r="C46" s="1478"/>
      <c r="D46" s="832">
        <f t="shared" ref="D46:D53" si="33">+H46+K46+N46+Q46+Z46+AC46+AF46+T46+W46</f>
        <v>0</v>
      </c>
      <c r="E46" s="84">
        <f t="shared" ref="E46:E53" si="34">+I46+L46+O46+R46+AA46+AD46+AG46+U46+X46</f>
        <v>8072</v>
      </c>
      <c r="F46" s="859">
        <f t="shared" ref="F46:F53" si="35">+J46+M46+P46+S46+AB46+AE46+AH46+V46+Y46</f>
        <v>7910</v>
      </c>
      <c r="G46" s="737">
        <f t="shared" ref="G46:G53" si="36">+F46/E46</f>
        <v>0.97993062438057488</v>
      </c>
      <c r="H46" s="834"/>
      <c r="I46" s="24">
        <v>162</v>
      </c>
      <c r="J46" s="455"/>
      <c r="K46" s="834"/>
      <c r="L46" s="24">
        <v>2100</v>
      </c>
      <c r="M46" s="455">
        <v>2100</v>
      </c>
      <c r="N46" s="834"/>
      <c r="O46" s="24"/>
      <c r="P46" s="455"/>
      <c r="Q46" s="26"/>
      <c r="R46" s="24">
        <v>2000</v>
      </c>
      <c r="S46" s="455">
        <v>2000</v>
      </c>
      <c r="T46" s="834"/>
      <c r="U46" s="24">
        <v>600</v>
      </c>
      <c r="V46" s="455">
        <v>600</v>
      </c>
      <c r="W46" s="26"/>
      <c r="X46" s="24"/>
      <c r="Y46" s="455"/>
      <c r="Z46" s="24"/>
      <c r="AA46" s="24">
        <v>420</v>
      </c>
      <c r="AB46" s="1353">
        <f>120+300</f>
        <v>420</v>
      </c>
      <c r="AC46" s="834"/>
      <c r="AD46" s="24">
        <v>2790</v>
      </c>
      <c r="AE46" s="455">
        <v>2790</v>
      </c>
      <c r="AF46" s="26"/>
      <c r="AG46" s="24"/>
      <c r="AH46" s="455"/>
    </row>
    <row r="47" spans="1:34" ht="12.75" customHeight="1" x14ac:dyDescent="0.2">
      <c r="A47" s="454" t="s">
        <v>111</v>
      </c>
      <c r="B47" s="1459" t="s">
        <v>162</v>
      </c>
      <c r="C47" s="1478"/>
      <c r="D47" s="832">
        <f t="shared" si="33"/>
        <v>580434</v>
      </c>
      <c r="E47" s="84">
        <f t="shared" si="34"/>
        <v>531814</v>
      </c>
      <c r="F47" s="859">
        <f t="shared" si="35"/>
        <v>229011</v>
      </c>
      <c r="G47" s="737">
        <f t="shared" si="36"/>
        <v>0.43062236044933005</v>
      </c>
      <c r="H47" s="834">
        <f>12000+1531</f>
        <v>13531</v>
      </c>
      <c r="I47" s="24">
        <v>28153</v>
      </c>
      <c r="J47" s="455">
        <f>26622+1531</f>
        <v>28153</v>
      </c>
      <c r="K47" s="834">
        <f>133700+17576</f>
        <v>151276</v>
      </c>
      <c r="L47" s="24">
        <v>158830</v>
      </c>
      <c r="M47" s="455">
        <v>157857</v>
      </c>
      <c r="N47" s="834">
        <f>5900+107507-1763+635</f>
        <v>112279</v>
      </c>
      <c r="O47" s="24">
        <v>100834</v>
      </c>
      <c r="P47" s="455">
        <v>3400</v>
      </c>
      <c r="Q47" s="26">
        <f>635+3500</f>
        <v>4135</v>
      </c>
      <c r="R47" s="24">
        <v>2135</v>
      </c>
      <c r="S47" s="455"/>
      <c r="T47" s="834"/>
      <c r="U47" s="24">
        <v>3940</v>
      </c>
      <c r="V47" s="455">
        <v>3940</v>
      </c>
      <c r="W47" s="26"/>
      <c r="X47" s="24">
        <v>689</v>
      </c>
      <c r="Y47" s="455">
        <v>689</v>
      </c>
      <c r="Z47" s="24"/>
      <c r="AA47" s="24">
        <v>3250</v>
      </c>
      <c r="AB47" s="1353">
        <v>3250</v>
      </c>
      <c r="AC47" s="834">
        <v>299213</v>
      </c>
      <c r="AD47" s="24">
        <v>233983</v>
      </c>
      <c r="AE47" s="455">
        <v>31722</v>
      </c>
      <c r="AF47" s="26"/>
      <c r="AG47" s="24"/>
      <c r="AH47" s="455"/>
    </row>
    <row r="48" spans="1:34" ht="12.75" customHeight="1" x14ac:dyDescent="0.2">
      <c r="A48" s="454" t="s">
        <v>114</v>
      </c>
      <c r="B48" s="1459" t="s">
        <v>113</v>
      </c>
      <c r="C48" s="1478"/>
      <c r="D48" s="832">
        <f t="shared" si="33"/>
        <v>0</v>
      </c>
      <c r="E48" s="84">
        <f t="shared" si="34"/>
        <v>366</v>
      </c>
      <c r="F48" s="859">
        <f t="shared" si="35"/>
        <v>366</v>
      </c>
      <c r="G48" s="737"/>
      <c r="H48" s="834"/>
      <c r="I48" s="24">
        <v>218</v>
      </c>
      <c r="J48" s="455">
        <v>218</v>
      </c>
      <c r="K48" s="834"/>
      <c r="L48" s="24"/>
      <c r="M48" s="455"/>
      <c r="N48" s="834"/>
      <c r="O48" s="24"/>
      <c r="P48" s="455"/>
      <c r="Q48" s="26"/>
      <c r="R48" s="24"/>
      <c r="S48" s="455"/>
      <c r="T48" s="834"/>
      <c r="U48" s="24"/>
      <c r="V48" s="455"/>
      <c r="W48" s="26"/>
      <c r="X48" s="24">
        <v>148</v>
      </c>
      <c r="Y48" s="455">
        <v>148</v>
      </c>
      <c r="Z48" s="24"/>
      <c r="AA48" s="24"/>
      <c r="AB48" s="1353"/>
      <c r="AC48" s="834"/>
      <c r="AD48" s="24"/>
      <c r="AE48" s="455"/>
      <c r="AF48" s="26"/>
      <c r="AG48" s="24"/>
      <c r="AH48" s="455"/>
    </row>
    <row r="49" spans="1:34" ht="12.75" customHeight="1" x14ac:dyDescent="0.2">
      <c r="A49" s="454" t="s">
        <v>116</v>
      </c>
      <c r="B49" s="1459" t="s">
        <v>115</v>
      </c>
      <c r="C49" s="1478"/>
      <c r="D49" s="832">
        <f t="shared" si="33"/>
        <v>0</v>
      </c>
      <c r="E49" s="84">
        <f t="shared" si="34"/>
        <v>7408</v>
      </c>
      <c r="F49" s="859">
        <f t="shared" si="35"/>
        <v>7408</v>
      </c>
      <c r="G49" s="737">
        <f t="shared" si="36"/>
        <v>1</v>
      </c>
      <c r="H49" s="834"/>
      <c r="I49" s="24">
        <v>4277</v>
      </c>
      <c r="J49" s="455">
        <v>4277</v>
      </c>
      <c r="K49" s="834"/>
      <c r="L49" s="24"/>
      <c r="M49" s="455"/>
      <c r="N49" s="834"/>
      <c r="O49" s="24"/>
      <c r="P49" s="455"/>
      <c r="Q49" s="26"/>
      <c r="R49" s="24"/>
      <c r="S49" s="455"/>
      <c r="T49" s="834"/>
      <c r="U49" s="24"/>
      <c r="V49" s="455"/>
      <c r="W49" s="26"/>
      <c r="X49" s="24">
        <v>113</v>
      </c>
      <c r="Y49" s="455">
        <v>113</v>
      </c>
      <c r="Z49" s="24"/>
      <c r="AA49" s="24">
        <v>3018</v>
      </c>
      <c r="AB49" s="1353">
        <f>680+2338</f>
        <v>3018</v>
      </c>
      <c r="AC49" s="834"/>
      <c r="AD49" s="24"/>
      <c r="AE49" s="455"/>
      <c r="AF49" s="26"/>
      <c r="AG49" s="24"/>
      <c r="AH49" s="455"/>
    </row>
    <row r="50" spans="1:34" ht="12.75" customHeight="1" x14ac:dyDescent="0.2">
      <c r="A50" s="454" t="s">
        <v>118</v>
      </c>
      <c r="B50" s="1459" t="s">
        <v>117</v>
      </c>
      <c r="C50" s="1478"/>
      <c r="D50" s="832">
        <f t="shared" si="33"/>
        <v>0</v>
      </c>
      <c r="E50" s="84">
        <f t="shared" si="34"/>
        <v>0</v>
      </c>
      <c r="F50" s="859">
        <f t="shared" si="35"/>
        <v>0</v>
      </c>
      <c r="G50" s="737"/>
      <c r="H50" s="834"/>
      <c r="I50" s="24"/>
      <c r="J50" s="455"/>
      <c r="K50" s="834"/>
      <c r="L50" s="24"/>
      <c r="M50" s="455"/>
      <c r="N50" s="834"/>
      <c r="O50" s="24"/>
      <c r="P50" s="455"/>
      <c r="Q50" s="26"/>
      <c r="R50" s="24"/>
      <c r="S50" s="455"/>
      <c r="T50" s="834"/>
      <c r="U50" s="24"/>
      <c r="V50" s="455"/>
      <c r="W50" s="26"/>
      <c r="X50" s="24"/>
      <c r="Y50" s="455"/>
      <c r="Z50" s="24"/>
      <c r="AA50" s="24"/>
      <c r="AB50" s="1353"/>
      <c r="AC50" s="834"/>
      <c r="AD50" s="24"/>
      <c r="AE50" s="455"/>
      <c r="AF50" s="26"/>
      <c r="AG50" s="24"/>
      <c r="AH50" s="455"/>
    </row>
    <row r="51" spans="1:34" ht="12.75" customHeight="1" x14ac:dyDescent="0.2">
      <c r="A51" s="454" t="s">
        <v>120</v>
      </c>
      <c r="B51" s="1459" t="s">
        <v>119</v>
      </c>
      <c r="C51" s="1478"/>
      <c r="D51" s="832">
        <f t="shared" si="33"/>
        <v>0</v>
      </c>
      <c r="E51" s="84">
        <f t="shared" si="34"/>
        <v>0</v>
      </c>
      <c r="F51" s="859">
        <f t="shared" si="35"/>
        <v>0</v>
      </c>
      <c r="G51" s="737"/>
      <c r="H51" s="834"/>
      <c r="I51" s="24"/>
      <c r="J51" s="455"/>
      <c r="K51" s="834"/>
      <c r="L51" s="24"/>
      <c r="M51" s="455"/>
      <c r="N51" s="834"/>
      <c r="O51" s="24"/>
      <c r="P51" s="455"/>
      <c r="Q51" s="26"/>
      <c r="R51" s="24"/>
      <c r="S51" s="455"/>
      <c r="T51" s="834"/>
      <c r="U51" s="24"/>
      <c r="V51" s="455"/>
      <c r="W51" s="26"/>
      <c r="X51" s="24"/>
      <c r="Y51" s="455"/>
      <c r="Z51" s="24"/>
      <c r="AA51" s="24"/>
      <c r="AB51" s="1353"/>
      <c r="AC51" s="834"/>
      <c r="AD51" s="24"/>
      <c r="AE51" s="455"/>
      <c r="AF51" s="26"/>
      <c r="AG51" s="24"/>
      <c r="AH51" s="455"/>
    </row>
    <row r="52" spans="1:34" ht="12.75" customHeight="1" x14ac:dyDescent="0.2">
      <c r="A52" s="454" t="s">
        <v>122</v>
      </c>
      <c r="B52" s="1459" t="s">
        <v>121</v>
      </c>
      <c r="C52" s="1478"/>
      <c r="D52" s="832">
        <f t="shared" si="33"/>
        <v>82793</v>
      </c>
      <c r="E52" s="84">
        <f t="shared" si="34"/>
        <v>22240</v>
      </c>
      <c r="F52" s="859">
        <f t="shared" si="35"/>
        <v>8031</v>
      </c>
      <c r="G52" s="737">
        <f t="shared" si="36"/>
        <v>0.36110611510791368</v>
      </c>
      <c r="H52" s="834">
        <v>413</v>
      </c>
      <c r="I52" s="24">
        <v>2537</v>
      </c>
      <c r="J52" s="455">
        <f>2124+413</f>
        <v>2537</v>
      </c>
      <c r="K52" s="834"/>
      <c r="L52" s="24">
        <v>567</v>
      </c>
      <c r="M52" s="455">
        <v>567</v>
      </c>
      <c r="N52" s="834">
        <v>1593</v>
      </c>
      <c r="O52" s="24">
        <v>1593</v>
      </c>
      <c r="P52" s="455">
        <v>918</v>
      </c>
      <c r="Q52" s="26"/>
      <c r="R52" s="24"/>
      <c r="S52" s="455"/>
      <c r="T52" s="834"/>
      <c r="U52" s="24">
        <v>1226</v>
      </c>
      <c r="V52" s="455">
        <v>1226</v>
      </c>
      <c r="W52" s="26"/>
      <c r="X52" s="24">
        <v>256</v>
      </c>
      <c r="Y52" s="455">
        <v>256</v>
      </c>
      <c r="Z52" s="24"/>
      <c r="AA52" s="24">
        <v>1774</v>
      </c>
      <c r="AB52" s="1353">
        <f>184+1509+81</f>
        <v>1774</v>
      </c>
      <c r="AC52" s="834">
        <v>80787</v>
      </c>
      <c r="AD52" s="24">
        <v>14287</v>
      </c>
      <c r="AE52" s="455">
        <v>753</v>
      </c>
      <c r="AF52" s="26"/>
      <c r="AG52" s="24"/>
      <c r="AH52" s="455"/>
    </row>
    <row r="53" spans="1:34" s="39" customFormat="1" ht="12.75" customHeight="1" x14ac:dyDescent="0.2">
      <c r="A53" s="450" t="s">
        <v>123</v>
      </c>
      <c r="B53" s="1466" t="s">
        <v>161</v>
      </c>
      <c r="C53" s="1476"/>
      <c r="D53" s="832">
        <f t="shared" si="33"/>
        <v>663227</v>
      </c>
      <c r="E53" s="84">
        <f t="shared" si="34"/>
        <v>569900</v>
      </c>
      <c r="F53" s="859">
        <f t="shared" si="35"/>
        <v>252726</v>
      </c>
      <c r="G53" s="737">
        <f t="shared" si="36"/>
        <v>0.44345674679768382</v>
      </c>
      <c r="H53" s="830">
        <f t="shared" ref="H53:AH53" si="37">+H52+H51+H50+H49+H48+H47+H46</f>
        <v>13944</v>
      </c>
      <c r="I53" s="830">
        <f t="shared" si="37"/>
        <v>35347</v>
      </c>
      <c r="J53" s="830">
        <f t="shared" si="37"/>
        <v>35185</v>
      </c>
      <c r="K53" s="830">
        <f t="shared" si="37"/>
        <v>151276</v>
      </c>
      <c r="L53" s="830">
        <f t="shared" si="37"/>
        <v>161497</v>
      </c>
      <c r="M53" s="830">
        <f t="shared" si="37"/>
        <v>160524</v>
      </c>
      <c r="N53" s="830">
        <f t="shared" si="37"/>
        <v>113872</v>
      </c>
      <c r="O53" s="830">
        <f t="shared" si="37"/>
        <v>102427</v>
      </c>
      <c r="P53" s="830">
        <f t="shared" si="37"/>
        <v>4318</v>
      </c>
      <c r="Q53" s="830">
        <f t="shared" si="37"/>
        <v>4135</v>
      </c>
      <c r="R53" s="830">
        <f t="shared" si="37"/>
        <v>4135</v>
      </c>
      <c r="S53" s="830">
        <f t="shared" si="37"/>
        <v>2000</v>
      </c>
      <c r="T53" s="830">
        <f t="shared" ref="T53:Y53" si="38">+T52+T51+T50+T49+T48+T47+T46</f>
        <v>0</v>
      </c>
      <c r="U53" s="830">
        <f t="shared" si="38"/>
        <v>5766</v>
      </c>
      <c r="V53" s="830">
        <f t="shared" si="38"/>
        <v>5766</v>
      </c>
      <c r="W53" s="830">
        <f t="shared" si="38"/>
        <v>0</v>
      </c>
      <c r="X53" s="830">
        <f t="shared" si="38"/>
        <v>1206</v>
      </c>
      <c r="Y53" s="830">
        <f t="shared" si="38"/>
        <v>1206</v>
      </c>
      <c r="Z53" s="830">
        <f t="shared" si="37"/>
        <v>0</v>
      </c>
      <c r="AA53" s="830">
        <f t="shared" si="37"/>
        <v>8462</v>
      </c>
      <c r="AB53" s="860">
        <f t="shared" si="37"/>
        <v>8462</v>
      </c>
      <c r="AC53" s="830">
        <f t="shared" ref="AC53" si="39">+AC52+AC51+AC50+AC49+AC48+AC47+AC46</f>
        <v>380000</v>
      </c>
      <c r="AD53" s="49">
        <f t="shared" si="37"/>
        <v>251060</v>
      </c>
      <c r="AE53" s="451">
        <f t="shared" si="37"/>
        <v>35265</v>
      </c>
      <c r="AF53" s="523">
        <f t="shared" si="37"/>
        <v>0</v>
      </c>
      <c r="AG53" s="49">
        <f t="shared" si="37"/>
        <v>0</v>
      </c>
      <c r="AH53" s="451">
        <f t="shared" si="37"/>
        <v>0</v>
      </c>
    </row>
    <row r="54" spans="1:34" x14ac:dyDescent="0.2">
      <c r="A54" s="452"/>
      <c r="B54" s="814"/>
      <c r="C54" s="814"/>
      <c r="D54" s="832"/>
      <c r="E54" s="203"/>
      <c r="F54" s="527"/>
      <c r="G54" s="737"/>
      <c r="H54" s="833"/>
      <c r="I54" s="53"/>
      <c r="J54" s="453"/>
      <c r="K54" s="833"/>
      <c r="L54" s="53"/>
      <c r="M54" s="453"/>
      <c r="N54" s="833"/>
      <c r="O54" s="53"/>
      <c r="P54" s="453"/>
      <c r="Q54" s="53"/>
      <c r="R54" s="53"/>
      <c r="S54" s="453"/>
      <c r="T54" s="833"/>
      <c r="U54" s="53"/>
      <c r="V54" s="453"/>
      <c r="W54" s="53"/>
      <c r="X54" s="53"/>
      <c r="Y54" s="453"/>
      <c r="Z54" s="53"/>
      <c r="AA54" s="53"/>
      <c r="AB54" s="53"/>
      <c r="AC54" s="833"/>
      <c r="AD54" s="53"/>
      <c r="AE54" s="453"/>
      <c r="AF54" s="53"/>
      <c r="AG54" s="53"/>
      <c r="AH54" s="453"/>
    </row>
    <row r="55" spans="1:34" ht="12.75" customHeight="1" x14ac:dyDescent="0.2">
      <c r="A55" s="454" t="s">
        <v>125</v>
      </c>
      <c r="B55" s="1459" t="s">
        <v>124</v>
      </c>
      <c r="C55" s="1478"/>
      <c r="D55" s="832">
        <f t="shared" ref="D55:D59" si="40">+H55+K55+N55+Q55+Z55+AC55+AF55+T55+W55</f>
        <v>13439</v>
      </c>
      <c r="E55" s="84">
        <f t="shared" ref="E55:E59" si="41">+I55+L55+O55+R55+AA55+AD55+AG55+U55+X55</f>
        <v>107908</v>
      </c>
      <c r="F55" s="859">
        <f t="shared" ref="F55:F59" si="42">+J55+M55+P55+S55+AB55+AE55+AH55+V55+Y55</f>
        <v>5344</v>
      </c>
      <c r="G55" s="737">
        <f t="shared" ref="G55:G59" si="43">+F55/E55</f>
        <v>4.9523668310041888E-2</v>
      </c>
      <c r="H55" s="834">
        <v>13439</v>
      </c>
      <c r="I55" s="24">
        <v>15939</v>
      </c>
      <c r="J55" s="455"/>
      <c r="K55" s="834"/>
      <c r="L55" s="24">
        <v>5344</v>
      </c>
      <c r="M55" s="455">
        <f>4200+1144</f>
        <v>5344</v>
      </c>
      <c r="N55" s="834"/>
      <c r="O55" s="24"/>
      <c r="P55" s="455"/>
      <c r="Q55" s="26"/>
      <c r="R55" s="24"/>
      <c r="S55" s="455"/>
      <c r="T55" s="834"/>
      <c r="U55" s="24"/>
      <c r="V55" s="455"/>
      <c r="W55" s="26"/>
      <c r="X55" s="24"/>
      <c r="Y55" s="455"/>
      <c r="Z55" s="24"/>
      <c r="AA55" s="24"/>
      <c r="AB55" s="1353"/>
      <c r="AC55" s="834"/>
      <c r="AD55" s="24">
        <v>86625</v>
      </c>
      <c r="AE55" s="455"/>
      <c r="AF55" s="26"/>
      <c r="AG55" s="24"/>
      <c r="AH55" s="455"/>
    </row>
    <row r="56" spans="1:34" ht="12.75" customHeight="1" x14ac:dyDescent="0.2">
      <c r="A56" s="454" t="s">
        <v>127</v>
      </c>
      <c r="B56" s="1459" t="s">
        <v>126</v>
      </c>
      <c r="C56" s="1478"/>
      <c r="D56" s="832">
        <f t="shared" si="40"/>
        <v>0</v>
      </c>
      <c r="E56" s="84">
        <f t="shared" si="41"/>
        <v>0</v>
      </c>
      <c r="F56" s="859">
        <f t="shared" si="42"/>
        <v>0</v>
      </c>
      <c r="G56" s="737"/>
      <c r="H56" s="834"/>
      <c r="I56" s="24"/>
      <c r="J56" s="455"/>
      <c r="K56" s="834"/>
      <c r="L56" s="24"/>
      <c r="M56" s="455"/>
      <c r="N56" s="834"/>
      <c r="O56" s="24"/>
      <c r="P56" s="455"/>
      <c r="Q56" s="26"/>
      <c r="R56" s="24"/>
      <c r="S56" s="455"/>
      <c r="T56" s="834"/>
      <c r="U56" s="24"/>
      <c r="V56" s="455"/>
      <c r="W56" s="26"/>
      <c r="X56" s="24"/>
      <c r="Y56" s="455"/>
      <c r="Z56" s="24"/>
      <c r="AA56" s="24"/>
      <c r="AB56" s="1353"/>
      <c r="AC56" s="834"/>
      <c r="AD56" s="24"/>
      <c r="AE56" s="455"/>
      <c r="AF56" s="26"/>
      <c r="AG56" s="24"/>
      <c r="AH56" s="455"/>
    </row>
    <row r="57" spans="1:34" ht="12.75" customHeight="1" x14ac:dyDescent="0.2">
      <c r="A57" s="454" t="s">
        <v>129</v>
      </c>
      <c r="B57" s="1459" t="s">
        <v>128</v>
      </c>
      <c r="C57" s="1478"/>
      <c r="D57" s="832">
        <f t="shared" si="40"/>
        <v>0</v>
      </c>
      <c r="E57" s="84">
        <f t="shared" si="41"/>
        <v>0</v>
      </c>
      <c r="F57" s="859">
        <f t="shared" si="42"/>
        <v>0</v>
      </c>
      <c r="G57" s="737"/>
      <c r="H57" s="834"/>
      <c r="I57" s="24"/>
      <c r="J57" s="455"/>
      <c r="K57" s="834"/>
      <c r="L57" s="24"/>
      <c r="M57" s="455"/>
      <c r="N57" s="834"/>
      <c r="O57" s="24"/>
      <c r="P57" s="455"/>
      <c r="Q57" s="26"/>
      <c r="R57" s="24"/>
      <c r="S57" s="455"/>
      <c r="T57" s="834"/>
      <c r="U57" s="24"/>
      <c r="V57" s="455"/>
      <c r="W57" s="26"/>
      <c r="X57" s="24"/>
      <c r="Y57" s="455"/>
      <c r="Z57" s="24"/>
      <c r="AA57" s="24"/>
      <c r="AB57" s="1353"/>
      <c r="AC57" s="834"/>
      <c r="AD57" s="24"/>
      <c r="AE57" s="455"/>
      <c r="AF57" s="26"/>
      <c r="AG57" s="24"/>
      <c r="AH57" s="455"/>
    </row>
    <row r="58" spans="1:34" ht="12.75" customHeight="1" x14ac:dyDescent="0.2">
      <c r="A58" s="454" t="s">
        <v>131</v>
      </c>
      <c r="B58" s="1459" t="s">
        <v>130</v>
      </c>
      <c r="C58" s="1478"/>
      <c r="D58" s="832">
        <f t="shared" si="40"/>
        <v>3629</v>
      </c>
      <c r="E58" s="84">
        <f t="shared" si="41"/>
        <v>28152</v>
      </c>
      <c r="F58" s="859">
        <f t="shared" si="42"/>
        <v>1134</v>
      </c>
      <c r="G58" s="737">
        <f t="shared" si="43"/>
        <v>4.0281329923273657E-2</v>
      </c>
      <c r="H58" s="834">
        <v>3629</v>
      </c>
      <c r="I58" s="24">
        <v>3629</v>
      </c>
      <c r="J58" s="455"/>
      <c r="K58" s="834"/>
      <c r="L58" s="24">
        <v>1134</v>
      </c>
      <c r="M58" s="455">
        <v>1134</v>
      </c>
      <c r="N58" s="834"/>
      <c r="O58" s="24"/>
      <c r="P58" s="455"/>
      <c r="Q58" s="26"/>
      <c r="R58" s="24"/>
      <c r="S58" s="455"/>
      <c r="T58" s="834"/>
      <c r="U58" s="24"/>
      <c r="V58" s="455"/>
      <c r="W58" s="26"/>
      <c r="X58" s="24"/>
      <c r="Y58" s="455"/>
      <c r="Z58" s="24"/>
      <c r="AA58" s="24"/>
      <c r="AB58" s="1353"/>
      <c r="AC58" s="834"/>
      <c r="AD58" s="24">
        <v>23389</v>
      </c>
      <c r="AE58" s="455"/>
      <c r="AF58" s="26"/>
      <c r="AG58" s="24"/>
      <c r="AH58" s="455"/>
    </row>
    <row r="59" spans="1:34" s="39" customFormat="1" ht="12.75" customHeight="1" x14ac:dyDescent="0.2">
      <c r="A59" s="450" t="s">
        <v>132</v>
      </c>
      <c r="B59" s="1466" t="s">
        <v>160</v>
      </c>
      <c r="C59" s="1476"/>
      <c r="D59" s="832">
        <f t="shared" si="40"/>
        <v>17068</v>
      </c>
      <c r="E59" s="84">
        <f t="shared" si="41"/>
        <v>136060</v>
      </c>
      <c r="F59" s="859">
        <f t="shared" si="42"/>
        <v>6478</v>
      </c>
      <c r="G59" s="737">
        <f t="shared" si="43"/>
        <v>4.7611347934734677E-2</v>
      </c>
      <c r="H59" s="860">
        <f>SUM(H55:H58)</f>
        <v>17068</v>
      </c>
      <c r="I59" s="860">
        <f t="shared" ref="I59:AB59" si="44">SUM(I55:I58)</f>
        <v>19568</v>
      </c>
      <c r="J59" s="860">
        <f t="shared" si="44"/>
        <v>0</v>
      </c>
      <c r="K59" s="860">
        <f t="shared" si="44"/>
        <v>0</v>
      </c>
      <c r="L59" s="860">
        <f t="shared" si="44"/>
        <v>6478</v>
      </c>
      <c r="M59" s="860">
        <f t="shared" si="44"/>
        <v>6478</v>
      </c>
      <c r="N59" s="860">
        <f t="shared" si="44"/>
        <v>0</v>
      </c>
      <c r="O59" s="860">
        <f t="shared" si="44"/>
        <v>0</v>
      </c>
      <c r="P59" s="860">
        <f t="shared" si="44"/>
        <v>0</v>
      </c>
      <c r="Q59" s="860">
        <f t="shared" si="44"/>
        <v>0</v>
      </c>
      <c r="R59" s="860">
        <f t="shared" si="44"/>
        <v>0</v>
      </c>
      <c r="S59" s="860">
        <f t="shared" si="44"/>
        <v>0</v>
      </c>
      <c r="T59" s="860">
        <f t="shared" ref="T59:Y59" si="45">SUM(T55:T58)</f>
        <v>0</v>
      </c>
      <c r="U59" s="860">
        <f t="shared" si="45"/>
        <v>0</v>
      </c>
      <c r="V59" s="860">
        <f t="shared" si="45"/>
        <v>0</v>
      </c>
      <c r="W59" s="860">
        <f t="shared" si="45"/>
        <v>0</v>
      </c>
      <c r="X59" s="860">
        <f t="shared" si="45"/>
        <v>0</v>
      </c>
      <c r="Y59" s="860">
        <f t="shared" si="45"/>
        <v>0</v>
      </c>
      <c r="Z59" s="860">
        <f t="shared" si="44"/>
        <v>0</v>
      </c>
      <c r="AA59" s="860">
        <f t="shared" si="44"/>
        <v>0</v>
      </c>
      <c r="AB59" s="860">
        <f t="shared" si="44"/>
        <v>0</v>
      </c>
      <c r="AC59" s="860">
        <f t="shared" ref="AC59:AE59" si="46">SUM(AC55:AC58)</f>
        <v>0</v>
      </c>
      <c r="AD59" s="860">
        <f t="shared" si="46"/>
        <v>110014</v>
      </c>
      <c r="AE59" s="1356">
        <f t="shared" si="46"/>
        <v>0</v>
      </c>
      <c r="AF59" s="523"/>
      <c r="AG59" s="49"/>
      <c r="AH59" s="451"/>
    </row>
    <row r="60" spans="1:34" x14ac:dyDescent="0.2">
      <c r="A60" s="452"/>
      <c r="B60" s="814"/>
      <c r="C60" s="814"/>
      <c r="D60" s="832"/>
      <c r="E60" s="203"/>
      <c r="F60" s="527"/>
      <c r="G60" s="738"/>
      <c r="H60" s="833"/>
      <c r="I60" s="53"/>
      <c r="J60" s="453"/>
      <c r="K60" s="833"/>
      <c r="L60" s="53"/>
      <c r="M60" s="453"/>
      <c r="N60" s="833"/>
      <c r="O60" s="53"/>
      <c r="P60" s="453"/>
      <c r="Q60" s="53"/>
      <c r="R60" s="53"/>
      <c r="S60" s="453"/>
      <c r="T60" s="833"/>
      <c r="U60" s="53"/>
      <c r="V60" s="453"/>
      <c r="W60" s="53"/>
      <c r="X60" s="53"/>
      <c r="Y60" s="453"/>
      <c r="Z60" s="53"/>
      <c r="AA60" s="53"/>
      <c r="AB60" s="53"/>
      <c r="AC60" s="833"/>
      <c r="AD60" s="53"/>
      <c r="AE60" s="453"/>
      <c r="AF60" s="53"/>
      <c r="AG60" s="53"/>
      <c r="AH60" s="453"/>
    </row>
    <row r="61" spans="1:34" ht="13.5" hidden="1" thickBot="1" x14ac:dyDescent="0.25">
      <c r="A61" s="95" t="s">
        <v>370</v>
      </c>
      <c r="B61" s="1471" t="s">
        <v>371</v>
      </c>
      <c r="C61" s="1471"/>
      <c r="D61" s="526">
        <f>+H61+K61+N61+Q61+Z61+AC61+AF61</f>
        <v>0</v>
      </c>
      <c r="E61" s="203"/>
      <c r="F61" s="527"/>
      <c r="G61" s="738" t="e">
        <f>+F62/E62</f>
        <v>#DIV/0!</v>
      </c>
      <c r="H61" s="833"/>
      <c r="I61" s="53"/>
      <c r="J61" s="453"/>
      <c r="K61" s="833"/>
      <c r="L61" s="53"/>
      <c r="M61" s="453"/>
      <c r="N61" s="833"/>
      <c r="O61" s="53"/>
      <c r="P61" s="453"/>
      <c r="Q61" s="53"/>
      <c r="R61" s="53"/>
      <c r="S61" s="453"/>
      <c r="T61" s="833"/>
      <c r="U61" s="53"/>
      <c r="V61" s="453"/>
      <c r="W61" s="53"/>
      <c r="X61" s="53"/>
      <c r="Y61" s="453"/>
      <c r="Z61" s="53"/>
      <c r="AA61" s="53"/>
      <c r="AB61" s="53"/>
      <c r="AC61" s="833"/>
      <c r="AD61" s="53"/>
      <c r="AE61" s="453"/>
      <c r="AF61" s="53"/>
      <c r="AG61" s="53"/>
      <c r="AH61" s="453"/>
    </row>
    <row r="62" spans="1:34" ht="13.5" hidden="1" thickBot="1" x14ac:dyDescent="0.25">
      <c r="A62" s="95" t="s">
        <v>383</v>
      </c>
      <c r="B62" s="1471" t="s">
        <v>384</v>
      </c>
      <c r="C62" s="1471"/>
      <c r="D62" s="526">
        <f>+H62+K62+N62+Q62+Z62+AC62+AF62</f>
        <v>0</v>
      </c>
      <c r="E62" s="203"/>
      <c r="F62" s="527"/>
      <c r="G62" s="737"/>
      <c r="H62" s="833"/>
      <c r="I62" s="53"/>
      <c r="J62" s="453"/>
      <c r="K62" s="833"/>
      <c r="L62" s="53"/>
      <c r="M62" s="453"/>
      <c r="N62" s="833"/>
      <c r="O62" s="53"/>
      <c r="P62" s="453"/>
      <c r="Q62" s="53"/>
      <c r="R62" s="53"/>
      <c r="S62" s="453"/>
      <c r="T62" s="833"/>
      <c r="U62" s="53"/>
      <c r="V62" s="453"/>
      <c r="W62" s="53"/>
      <c r="X62" s="53"/>
      <c r="Y62" s="453"/>
      <c r="Z62" s="53"/>
      <c r="AA62" s="53"/>
      <c r="AB62" s="53"/>
      <c r="AC62" s="833"/>
      <c r="AD62" s="53"/>
      <c r="AE62" s="453"/>
      <c r="AF62" s="53"/>
      <c r="AG62" s="53"/>
      <c r="AH62" s="453"/>
    </row>
    <row r="63" spans="1:34" ht="12.75" hidden="1" customHeight="1" x14ac:dyDescent="0.2">
      <c r="A63" s="95" t="s">
        <v>590</v>
      </c>
      <c r="B63" s="1471" t="s">
        <v>385</v>
      </c>
      <c r="C63" s="1471"/>
      <c r="D63" s="526">
        <f>+H63+K63+N63+Q63+Z63+AC63+AF63</f>
        <v>0</v>
      </c>
      <c r="E63" s="203"/>
      <c r="F63" s="527"/>
      <c r="G63" s="738"/>
      <c r="H63" s="833"/>
      <c r="I63" s="53"/>
      <c r="J63" s="453"/>
      <c r="K63" s="833"/>
      <c r="L63" s="53"/>
      <c r="M63" s="453"/>
      <c r="N63" s="833"/>
      <c r="O63" s="53"/>
      <c r="P63" s="453"/>
      <c r="Q63" s="53"/>
      <c r="R63" s="53"/>
      <c r="S63" s="453"/>
      <c r="T63" s="833"/>
      <c r="U63" s="53"/>
      <c r="V63" s="453"/>
      <c r="W63" s="53"/>
      <c r="X63" s="53"/>
      <c r="Y63" s="453"/>
      <c r="Z63" s="53"/>
      <c r="AA63" s="53"/>
      <c r="AB63" s="53"/>
      <c r="AC63" s="833"/>
      <c r="AD63" s="53"/>
      <c r="AE63" s="453"/>
      <c r="AF63" s="53"/>
      <c r="AG63" s="53"/>
      <c r="AH63" s="453"/>
    </row>
    <row r="64" spans="1:34" s="39" customFormat="1" ht="12.75" customHeight="1" x14ac:dyDescent="0.2">
      <c r="A64" s="450" t="s">
        <v>134</v>
      </c>
      <c r="B64" s="1466" t="s">
        <v>158</v>
      </c>
      <c r="C64" s="1476"/>
      <c r="D64" s="832">
        <f>+H64+K64+N64+Q64+Z64+AC64+AF64+T64+W64</f>
        <v>0</v>
      </c>
      <c r="E64" s="84">
        <f>+I64+L64+O64+R64+AA64+AD64+AG64+U64+X64</f>
        <v>0</v>
      </c>
      <c r="F64" s="859">
        <f>+J64+M64+P64+S64+AB64+AE64+AH64+V64+Y64</f>
        <v>0</v>
      </c>
      <c r="G64" s="737"/>
      <c r="H64" s="830">
        <f t="shared" ref="H64:AH64" si="47">SUM(H61:H63)</f>
        <v>0</v>
      </c>
      <c r="I64" s="49">
        <f t="shared" si="47"/>
        <v>0</v>
      </c>
      <c r="J64" s="451">
        <f t="shared" si="47"/>
        <v>0</v>
      </c>
      <c r="K64" s="830">
        <f t="shared" si="47"/>
        <v>0</v>
      </c>
      <c r="L64" s="49">
        <f t="shared" si="47"/>
        <v>0</v>
      </c>
      <c r="M64" s="451">
        <f t="shared" si="47"/>
        <v>0</v>
      </c>
      <c r="N64" s="830">
        <f t="shared" si="47"/>
        <v>0</v>
      </c>
      <c r="O64" s="49">
        <f t="shared" si="47"/>
        <v>0</v>
      </c>
      <c r="P64" s="451">
        <f t="shared" si="47"/>
        <v>0</v>
      </c>
      <c r="Q64" s="523">
        <f t="shared" si="47"/>
        <v>0</v>
      </c>
      <c r="R64" s="49">
        <f t="shared" si="47"/>
        <v>0</v>
      </c>
      <c r="S64" s="451">
        <f t="shared" si="47"/>
        <v>0</v>
      </c>
      <c r="T64" s="830">
        <f t="shared" ref="T64:Y64" si="48">SUM(T61:T63)</f>
        <v>0</v>
      </c>
      <c r="U64" s="49">
        <f t="shared" si="48"/>
        <v>0</v>
      </c>
      <c r="V64" s="451">
        <f t="shared" si="48"/>
        <v>0</v>
      </c>
      <c r="W64" s="523">
        <f t="shared" si="48"/>
        <v>0</v>
      </c>
      <c r="X64" s="49">
        <f t="shared" si="48"/>
        <v>0</v>
      </c>
      <c r="Y64" s="451">
        <f t="shared" si="48"/>
        <v>0</v>
      </c>
      <c r="Z64" s="49">
        <f t="shared" si="47"/>
        <v>0</v>
      </c>
      <c r="AA64" s="49">
        <f t="shared" si="47"/>
        <v>0</v>
      </c>
      <c r="AB64" s="1352">
        <f t="shared" si="47"/>
        <v>0</v>
      </c>
      <c r="AC64" s="830">
        <f t="shared" ref="AC64" si="49">SUM(AC61:AC63)</f>
        <v>0</v>
      </c>
      <c r="AD64" s="49">
        <f t="shared" si="47"/>
        <v>0</v>
      </c>
      <c r="AE64" s="451">
        <f t="shared" si="47"/>
        <v>0</v>
      </c>
      <c r="AF64" s="523">
        <f t="shared" si="47"/>
        <v>0</v>
      </c>
      <c r="AG64" s="49">
        <f t="shared" si="47"/>
        <v>0</v>
      </c>
      <c r="AH64" s="451">
        <f t="shared" si="47"/>
        <v>0</v>
      </c>
    </row>
    <row r="65" spans="1:34" ht="13.5" thickBot="1" x14ac:dyDescent="0.25">
      <c r="A65" s="452"/>
      <c r="B65" s="816"/>
      <c r="C65" s="816"/>
      <c r="D65" s="835"/>
      <c r="E65" s="203"/>
      <c r="F65" s="527"/>
      <c r="G65" s="974"/>
      <c r="H65" s="833"/>
      <c r="I65" s="53"/>
      <c r="J65" s="453"/>
      <c r="K65" s="833"/>
      <c r="L65" s="53"/>
      <c r="M65" s="453"/>
      <c r="N65" s="833"/>
      <c r="O65" s="53"/>
      <c r="P65" s="453"/>
      <c r="Q65" s="53"/>
      <c r="R65" s="53"/>
      <c r="S65" s="453"/>
      <c r="T65" s="833"/>
      <c r="U65" s="53"/>
      <c r="V65" s="453"/>
      <c r="W65" s="53"/>
      <c r="X65" s="53"/>
      <c r="Y65" s="453"/>
      <c r="Z65" s="53"/>
      <c r="AA65" s="53"/>
      <c r="AB65" s="53"/>
      <c r="AC65" s="833"/>
      <c r="AD65" s="53"/>
      <c r="AE65" s="453"/>
      <c r="AF65" s="53"/>
      <c r="AG65" s="53"/>
      <c r="AH65" s="453"/>
    </row>
    <row r="66" spans="1:34" s="39" customFormat="1" ht="12.75" customHeight="1" thickBot="1" x14ac:dyDescent="0.25">
      <c r="A66" s="44" t="s">
        <v>135</v>
      </c>
      <c r="B66" s="1455" t="s">
        <v>157</v>
      </c>
      <c r="C66" s="1477"/>
      <c r="D66" s="832">
        <f>+H66+K66+N66+Q66+Z66+AC66+AF66+T66+W66</f>
        <v>773010</v>
      </c>
      <c r="E66" s="84">
        <f>+I66+L66+O66+R66+AA66+AD66+AG66+U66+X66</f>
        <v>846817</v>
      </c>
      <c r="F66" s="859">
        <f>+J66+M66+P66+S66+AB66+AE66+AH66+V66+Y66</f>
        <v>314300</v>
      </c>
      <c r="G66" s="737">
        <f t="shared" ref="G66" si="50">+F66/E66</f>
        <v>0.37115457058608886</v>
      </c>
      <c r="H66" s="837">
        <f t="shared" ref="H66:AH66" si="51">+H64+H59+H53+H44+H35+H9+H7</f>
        <v>31262</v>
      </c>
      <c r="I66" s="54">
        <f t="shared" si="51"/>
        <v>58466</v>
      </c>
      <c r="J66" s="521">
        <f t="shared" si="51"/>
        <v>38485</v>
      </c>
      <c r="K66" s="837">
        <f t="shared" si="51"/>
        <v>192679</v>
      </c>
      <c r="L66" s="54">
        <f t="shared" si="51"/>
        <v>212548</v>
      </c>
      <c r="M66" s="521">
        <f t="shared" si="51"/>
        <v>207276</v>
      </c>
      <c r="N66" s="837">
        <f t="shared" si="51"/>
        <v>144684</v>
      </c>
      <c r="O66" s="54">
        <f t="shared" si="51"/>
        <v>130149</v>
      </c>
      <c r="P66" s="521">
        <f t="shared" si="51"/>
        <v>4318</v>
      </c>
      <c r="Q66" s="524">
        <f t="shared" si="51"/>
        <v>4385</v>
      </c>
      <c r="R66" s="54">
        <f t="shared" si="51"/>
        <v>4385</v>
      </c>
      <c r="S66" s="521">
        <f t="shared" si="51"/>
        <v>2000</v>
      </c>
      <c r="T66" s="837">
        <f t="shared" ref="T66:Y66" si="52">+T64+T59+T53+T44+T35+T9+T7</f>
        <v>0</v>
      </c>
      <c r="U66" s="54">
        <f t="shared" si="52"/>
        <v>6767</v>
      </c>
      <c r="V66" s="521">
        <f t="shared" si="52"/>
        <v>6767</v>
      </c>
      <c r="W66" s="524">
        <f t="shared" si="52"/>
        <v>0</v>
      </c>
      <c r="X66" s="54">
        <f t="shared" si="52"/>
        <v>1206</v>
      </c>
      <c r="Y66" s="521">
        <f t="shared" si="52"/>
        <v>1206</v>
      </c>
      <c r="Z66" s="54">
        <f t="shared" si="51"/>
        <v>0</v>
      </c>
      <c r="AA66" s="54">
        <f t="shared" si="51"/>
        <v>9082</v>
      </c>
      <c r="AB66" s="1355">
        <f t="shared" si="51"/>
        <v>9082</v>
      </c>
      <c r="AC66" s="837">
        <f t="shared" si="51"/>
        <v>400000</v>
      </c>
      <c r="AD66" s="54">
        <f t="shared" si="51"/>
        <v>420014</v>
      </c>
      <c r="AE66" s="521">
        <f t="shared" si="51"/>
        <v>44536</v>
      </c>
      <c r="AF66" s="524">
        <f t="shared" si="51"/>
        <v>0</v>
      </c>
      <c r="AG66" s="54">
        <f t="shared" si="51"/>
        <v>4200</v>
      </c>
      <c r="AH66" s="521">
        <f t="shared" si="51"/>
        <v>630</v>
      </c>
    </row>
    <row r="67" spans="1:34" ht="13.5" thickBot="1" x14ac:dyDescent="0.25">
      <c r="A67" s="96"/>
      <c r="G67" s="837"/>
      <c r="AG67" s="537"/>
    </row>
    <row r="68" spans="1:34" ht="12.75" customHeight="1" thickBot="1" x14ac:dyDescent="0.25">
      <c r="A68" s="44" t="s">
        <v>367</v>
      </c>
      <c r="B68" s="1455" t="s">
        <v>368</v>
      </c>
      <c r="C68" s="1477"/>
      <c r="D68" s="528">
        <f>+G67+J68+M68+P68+S68+AB68+AE68</f>
        <v>0</v>
      </c>
      <c r="E68" s="54">
        <f>+H68+K68+N68+Q68+Z68+AC68+AF68</f>
        <v>0</v>
      </c>
      <c r="F68" s="521">
        <f>+I68+L68+O68+R68+AA68+AD68+AG68</f>
        <v>0</v>
      </c>
      <c r="G68" s="973"/>
      <c r="H68" s="54"/>
      <c r="I68" s="521"/>
      <c r="J68" s="837"/>
      <c r="K68" s="54"/>
      <c r="L68" s="521"/>
      <c r="M68" s="837"/>
      <c r="N68" s="54"/>
      <c r="O68" s="521"/>
      <c r="P68" s="838"/>
      <c r="Q68" s="54"/>
      <c r="R68" s="521"/>
      <c r="S68" s="54"/>
      <c r="T68" s="54"/>
      <c r="U68" s="521"/>
      <c r="V68" s="837"/>
      <c r="W68" s="54"/>
      <c r="X68" s="521"/>
      <c r="Y68" s="54"/>
      <c r="Z68" s="54"/>
      <c r="AA68" s="521"/>
      <c r="AB68" s="54"/>
      <c r="AC68" s="54"/>
      <c r="AD68" s="521"/>
      <c r="AE68" s="54"/>
      <c r="AF68" s="54"/>
      <c r="AG68" s="521"/>
    </row>
    <row r="80" spans="1:34" x14ac:dyDescent="0.2">
      <c r="G80" s="18" t="s">
        <v>636</v>
      </c>
    </row>
  </sheetData>
  <mergeCells count="79">
    <mergeCell ref="A2:A4"/>
    <mergeCell ref="B2:C4"/>
    <mergeCell ref="D2:F2"/>
    <mergeCell ref="H2:J2"/>
    <mergeCell ref="K2:M2"/>
    <mergeCell ref="G2:G4"/>
    <mergeCell ref="Q2:S2"/>
    <mergeCell ref="Z2:AB2"/>
    <mergeCell ref="AC2:AE2"/>
    <mergeCell ref="AF2:AH2"/>
    <mergeCell ref="D3:F3"/>
    <mergeCell ref="H3:J3"/>
    <mergeCell ref="K3:M3"/>
    <mergeCell ref="N3:P3"/>
    <mergeCell ref="Q3:S3"/>
    <mergeCell ref="Z3:AB3"/>
    <mergeCell ref="N2:P2"/>
    <mergeCell ref="T2:V2"/>
    <mergeCell ref="T3:V3"/>
    <mergeCell ref="W2:Y2"/>
    <mergeCell ref="W3:Y3"/>
    <mergeCell ref="B16:C16"/>
    <mergeCell ref="AC3:AE3"/>
    <mergeCell ref="AF3:AH3"/>
    <mergeCell ref="B5:C5"/>
    <mergeCell ref="B6:C6"/>
    <mergeCell ref="B7:C7"/>
    <mergeCell ref="B9:C9"/>
    <mergeCell ref="B11:C11"/>
    <mergeCell ref="B12:C12"/>
    <mergeCell ref="B13:C13"/>
    <mergeCell ref="B14:C14"/>
    <mergeCell ref="B15:C15"/>
    <mergeCell ref="B28:C28"/>
    <mergeCell ref="B17:C17"/>
    <mergeCell ref="B18:C18"/>
    <mergeCell ref="B19:C19"/>
    <mergeCell ref="B20:C20"/>
    <mergeCell ref="B21:C21"/>
    <mergeCell ref="B22:C22"/>
    <mergeCell ref="B23:C23"/>
    <mergeCell ref="B24:C24"/>
    <mergeCell ref="B25:C25"/>
    <mergeCell ref="B26:C26"/>
    <mergeCell ref="B27:C27"/>
    <mergeCell ref="B41:C41"/>
    <mergeCell ref="B29:C29"/>
    <mergeCell ref="B30:C30"/>
    <mergeCell ref="B31:C31"/>
    <mergeCell ref="B32:C32"/>
    <mergeCell ref="B33:C33"/>
    <mergeCell ref="B34:C34"/>
    <mergeCell ref="B35:C35"/>
    <mergeCell ref="B37:C37"/>
    <mergeCell ref="B38:C38"/>
    <mergeCell ref="B39:C39"/>
    <mergeCell ref="B40:C40"/>
    <mergeCell ref="B55:C55"/>
    <mergeCell ref="B42:C42"/>
    <mergeCell ref="B43:C43"/>
    <mergeCell ref="B44:C44"/>
    <mergeCell ref="B46:C46"/>
    <mergeCell ref="B47:C47"/>
    <mergeCell ref="B48:C48"/>
    <mergeCell ref="B49:C49"/>
    <mergeCell ref="B50:C50"/>
    <mergeCell ref="B51:C51"/>
    <mergeCell ref="B52:C52"/>
    <mergeCell ref="B53:C53"/>
    <mergeCell ref="B63:C63"/>
    <mergeCell ref="B64:C64"/>
    <mergeCell ref="B66:C66"/>
    <mergeCell ref="B68:C68"/>
    <mergeCell ref="B56:C56"/>
    <mergeCell ref="B57:C57"/>
    <mergeCell ref="B58:C58"/>
    <mergeCell ref="B59:C59"/>
    <mergeCell ref="B61:C61"/>
    <mergeCell ref="B62:C62"/>
  </mergeCells>
  <pageMargins left="0.70866141732283472" right="0.70866141732283472" top="0.74803149606299213" bottom="0.74803149606299213" header="0.31496062992125984" footer="0.31496062992125984"/>
  <pageSetup paperSize="9" scale="54" orientation="landscape" r:id="rId1"/>
  <headerFooter>
    <oddHeader>&amp;C&amp;"Times New Roman,Félkövér"&amp;12Martonvásár Város Önkormányzatának kiadásai 2019.
Városfejlesztési feladatok saját forrásból&amp;R&amp;"Times New Roman,Félkövér"&amp;12 5/b. melléklet</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5"/>
  <sheetViews>
    <sheetView zoomScaleNormal="100" workbookViewId="0">
      <pane xSplit="3" ySplit="4" topLeftCell="D5"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5" x14ac:dyDescent="0.25"/>
  <cols>
    <col min="1" max="1" width="8.140625" style="21" customWidth="1"/>
    <col min="2" max="2" width="7.140625" style="22" customWidth="1"/>
    <col min="3" max="3" width="31" style="22" customWidth="1"/>
    <col min="4" max="4" width="11.42578125" style="18" customWidth="1"/>
    <col min="5" max="5" width="9.42578125" style="18" customWidth="1"/>
    <col min="6" max="6" width="8.140625" style="18" customWidth="1"/>
    <col min="7" max="7" width="8.140625" style="729" customWidth="1"/>
    <col min="8" max="9" width="7.5703125" style="18" customWidth="1"/>
    <col min="10" max="10" width="8.140625" style="18" customWidth="1"/>
    <col min="11" max="11" width="7.85546875" style="18" customWidth="1"/>
    <col min="12" max="12" width="7.7109375" style="18" customWidth="1"/>
    <col min="13" max="31" width="7.85546875" style="18" customWidth="1"/>
    <col min="32" max="32" width="7.140625" style="18" customWidth="1"/>
    <col min="33" max="33" width="8" style="18" customWidth="1"/>
    <col min="34" max="34" width="7.5703125" style="18" customWidth="1"/>
    <col min="35" max="35" width="8" style="18" customWidth="1"/>
    <col min="36" max="36" width="7.85546875" style="18" customWidth="1"/>
    <col min="37" max="37" width="7.28515625" style="18" customWidth="1"/>
    <col min="38" max="40" width="8.85546875" customWidth="1"/>
    <col min="41" max="16384" width="9.140625" style="18"/>
  </cols>
  <sheetData>
    <row r="1" spans="1:37" s="1" customFormat="1" ht="12.75" customHeight="1" thickBot="1" x14ac:dyDescent="0.3">
      <c r="A1" s="21"/>
      <c r="B1" s="22"/>
      <c r="C1" s="22"/>
      <c r="G1" s="740"/>
      <c r="AI1" s="61" t="s">
        <v>382</v>
      </c>
      <c r="AJ1" s="61"/>
      <c r="AK1" s="61"/>
    </row>
    <row r="2" spans="1:37" s="28" customFormat="1" ht="28.5" customHeight="1" x14ac:dyDescent="0.25">
      <c r="A2" s="1469" t="s">
        <v>0</v>
      </c>
      <c r="B2" s="1474" t="s">
        <v>182</v>
      </c>
      <c r="C2" s="1472"/>
      <c r="D2" s="1496" t="s">
        <v>180</v>
      </c>
      <c r="E2" s="1485"/>
      <c r="F2" s="1486"/>
      <c r="G2" s="1502" t="s">
        <v>524</v>
      </c>
      <c r="H2" s="1481" t="s">
        <v>639</v>
      </c>
      <c r="I2" s="1481"/>
      <c r="J2" s="1481"/>
      <c r="K2" s="1481" t="s">
        <v>640</v>
      </c>
      <c r="L2" s="1481"/>
      <c r="M2" s="1481"/>
      <c r="N2" s="1495" t="s">
        <v>677</v>
      </c>
      <c r="O2" s="1505"/>
      <c r="P2" s="1483"/>
      <c r="Q2" s="1481" t="s">
        <v>716</v>
      </c>
      <c r="R2" s="1481"/>
      <c r="S2" s="1481"/>
      <c r="T2" s="1481" t="s">
        <v>717</v>
      </c>
      <c r="U2" s="1481"/>
      <c r="V2" s="1481"/>
      <c r="W2" s="1481" t="s">
        <v>718</v>
      </c>
      <c r="X2" s="1481"/>
      <c r="Y2" s="1481"/>
      <c r="Z2" s="1481" t="s">
        <v>791</v>
      </c>
      <c r="AA2" s="1481"/>
      <c r="AB2" s="1481"/>
      <c r="AC2" s="1481" t="s">
        <v>719</v>
      </c>
      <c r="AD2" s="1481"/>
      <c r="AE2" s="1481"/>
      <c r="AF2" s="1481" t="s">
        <v>704</v>
      </c>
      <c r="AG2" s="1481"/>
      <c r="AH2" s="1481"/>
      <c r="AI2" s="1507"/>
      <c r="AJ2" s="1508"/>
      <c r="AK2" s="1509"/>
    </row>
    <row r="3" spans="1:37" s="28" customFormat="1" ht="12.75" customHeight="1" x14ac:dyDescent="0.25">
      <c r="A3" s="1470"/>
      <c r="B3" s="1475"/>
      <c r="C3" s="1473"/>
      <c r="D3" s="1480"/>
      <c r="E3" s="1481"/>
      <c r="F3" s="1482"/>
      <c r="G3" s="1503"/>
      <c r="H3" s="1481" t="s">
        <v>291</v>
      </c>
      <c r="I3" s="1481"/>
      <c r="J3" s="1481"/>
      <c r="K3" s="1481" t="s">
        <v>291</v>
      </c>
      <c r="L3" s="1481"/>
      <c r="M3" s="1481"/>
      <c r="N3" s="1481" t="s">
        <v>291</v>
      </c>
      <c r="O3" s="1481"/>
      <c r="P3" s="1481"/>
      <c r="Q3" s="1481" t="s">
        <v>291</v>
      </c>
      <c r="R3" s="1481"/>
      <c r="S3" s="1481"/>
      <c r="T3" s="1481" t="s">
        <v>291</v>
      </c>
      <c r="U3" s="1481"/>
      <c r="V3" s="1481"/>
      <c r="W3" s="1481" t="s">
        <v>291</v>
      </c>
      <c r="X3" s="1481"/>
      <c r="Y3" s="1481"/>
      <c r="Z3" s="1481" t="s">
        <v>291</v>
      </c>
      <c r="AA3" s="1481"/>
      <c r="AB3" s="1481"/>
      <c r="AC3" s="1481" t="s">
        <v>291</v>
      </c>
      <c r="AD3" s="1481"/>
      <c r="AE3" s="1481"/>
      <c r="AF3" s="1481" t="s">
        <v>291</v>
      </c>
      <c r="AG3" s="1481"/>
      <c r="AH3" s="1481"/>
      <c r="AI3" s="1495"/>
      <c r="AJ3" s="1505"/>
      <c r="AK3" s="1506"/>
    </row>
    <row r="4" spans="1:37" s="17" customFormat="1" ht="25.5" x14ac:dyDescent="0.25">
      <c r="A4" s="1470"/>
      <c r="B4" s="1475"/>
      <c r="C4" s="1473"/>
      <c r="D4" s="525" t="s">
        <v>177</v>
      </c>
      <c r="E4" s="620" t="s">
        <v>178</v>
      </c>
      <c r="F4" s="449" t="s">
        <v>179</v>
      </c>
      <c r="G4" s="1504"/>
      <c r="H4" s="813" t="s">
        <v>177</v>
      </c>
      <c r="I4" s="813" t="s">
        <v>178</v>
      </c>
      <c r="J4" s="813" t="s">
        <v>179</v>
      </c>
      <c r="K4" s="813" t="s">
        <v>177</v>
      </c>
      <c r="L4" s="813" t="s">
        <v>178</v>
      </c>
      <c r="M4" s="813" t="s">
        <v>179</v>
      </c>
      <c r="N4" s="813" t="s">
        <v>177</v>
      </c>
      <c r="O4" s="813" t="s">
        <v>178</v>
      </c>
      <c r="P4" s="813" t="s">
        <v>179</v>
      </c>
      <c r="Q4" s="813" t="s">
        <v>177</v>
      </c>
      <c r="R4" s="813" t="s">
        <v>178</v>
      </c>
      <c r="S4" s="813" t="s">
        <v>179</v>
      </c>
      <c r="T4" s="813" t="s">
        <v>177</v>
      </c>
      <c r="U4" s="813" t="s">
        <v>178</v>
      </c>
      <c r="V4" s="813" t="s">
        <v>179</v>
      </c>
      <c r="W4" s="813" t="s">
        <v>177</v>
      </c>
      <c r="X4" s="813" t="s">
        <v>178</v>
      </c>
      <c r="Y4" s="813" t="s">
        <v>179</v>
      </c>
      <c r="Z4" s="813" t="s">
        <v>177</v>
      </c>
      <c r="AA4" s="813" t="s">
        <v>178</v>
      </c>
      <c r="AB4" s="813" t="s">
        <v>179</v>
      </c>
      <c r="AC4" s="813" t="s">
        <v>177</v>
      </c>
      <c r="AD4" s="813" t="s">
        <v>178</v>
      </c>
      <c r="AE4" s="813" t="s">
        <v>179</v>
      </c>
      <c r="AF4" s="813" t="s">
        <v>177</v>
      </c>
      <c r="AG4" s="813" t="s">
        <v>178</v>
      </c>
      <c r="AH4" s="813" t="s">
        <v>179</v>
      </c>
      <c r="AI4" s="620"/>
      <c r="AJ4" s="620"/>
      <c r="AK4" s="449"/>
    </row>
    <row r="5" spans="1:37" s="39" customFormat="1" ht="12.75" customHeight="1" x14ac:dyDescent="0.2">
      <c r="A5" s="450" t="s">
        <v>27</v>
      </c>
      <c r="B5" s="1466" t="s">
        <v>174</v>
      </c>
      <c r="C5" s="1511"/>
      <c r="D5" s="526">
        <f t="shared" ref="D5:F7" si="0">+H5+K5+AF5+AI5+N5+W5+Q5+Z5+AC5+T5</f>
        <v>0</v>
      </c>
      <c r="E5" s="49">
        <f t="shared" si="0"/>
        <v>0</v>
      </c>
      <c r="F5" s="451">
        <f t="shared" si="0"/>
        <v>0</v>
      </c>
      <c r="G5" s="737"/>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49"/>
      <c r="AJ5" s="49"/>
      <c r="AK5" s="451"/>
    </row>
    <row r="6" spans="1:37" s="39" customFormat="1" ht="12.75" customHeight="1" x14ac:dyDescent="0.2">
      <c r="A6" s="450" t="s">
        <v>33</v>
      </c>
      <c r="B6" s="1466" t="s">
        <v>173</v>
      </c>
      <c r="C6" s="1511"/>
      <c r="D6" s="526">
        <f t="shared" si="0"/>
        <v>11420</v>
      </c>
      <c r="E6" s="49">
        <f t="shared" si="0"/>
        <v>11420</v>
      </c>
      <c r="F6" s="451">
        <f t="shared" si="0"/>
        <v>9119</v>
      </c>
      <c r="G6" s="737">
        <f>+F6/E6</f>
        <v>0.79851138353765327</v>
      </c>
      <c r="H6" s="24"/>
      <c r="I6" s="24"/>
      <c r="J6" s="24"/>
      <c r="K6" s="24"/>
      <c r="L6" s="24"/>
      <c r="M6" s="24"/>
      <c r="N6" s="24">
        <v>3720</v>
      </c>
      <c r="O6" s="24">
        <v>3720</v>
      </c>
      <c r="P6" s="24">
        <v>1499</v>
      </c>
      <c r="Q6" s="24">
        <f>2310+1760</f>
        <v>4070</v>
      </c>
      <c r="R6" s="24">
        <v>4070</v>
      </c>
      <c r="S6" s="24">
        <v>3990</v>
      </c>
      <c r="T6" s="24">
        <f>2090+1540</f>
        <v>3630</v>
      </c>
      <c r="U6" s="24">
        <v>3630</v>
      </c>
      <c r="V6" s="24">
        <v>3630</v>
      </c>
      <c r="W6" s="24"/>
      <c r="X6" s="24"/>
      <c r="Y6" s="24"/>
      <c r="Z6" s="24"/>
      <c r="AA6" s="24"/>
      <c r="AB6" s="24"/>
      <c r="AC6" s="24"/>
      <c r="AD6" s="24"/>
      <c r="AE6" s="24"/>
      <c r="AF6" s="24"/>
      <c r="AG6" s="24"/>
      <c r="AH6" s="24"/>
      <c r="AI6" s="49"/>
      <c r="AJ6" s="49"/>
      <c r="AK6" s="451"/>
    </row>
    <row r="7" spans="1:37" s="39" customFormat="1" ht="12.75" customHeight="1" x14ac:dyDescent="0.2">
      <c r="A7" s="450" t="s">
        <v>34</v>
      </c>
      <c r="B7" s="1466" t="s">
        <v>172</v>
      </c>
      <c r="C7" s="1511"/>
      <c r="D7" s="526">
        <f t="shared" si="0"/>
        <v>11420</v>
      </c>
      <c r="E7" s="49">
        <f t="shared" si="0"/>
        <v>11420</v>
      </c>
      <c r="F7" s="451">
        <f t="shared" si="0"/>
        <v>9119</v>
      </c>
      <c r="G7" s="737">
        <f t="shared" ref="G7:G65" si="1">+F7/E7</f>
        <v>0.79851138353765327</v>
      </c>
      <c r="H7" s="48">
        <f>+H5+H6</f>
        <v>0</v>
      </c>
      <c r="I7" s="48">
        <f t="shared" ref="I7:AH7" si="2">+I5+I6</f>
        <v>0</v>
      </c>
      <c r="J7" s="48">
        <f t="shared" si="2"/>
        <v>0</v>
      </c>
      <c r="K7" s="48">
        <f t="shared" si="2"/>
        <v>0</v>
      </c>
      <c r="L7" s="48">
        <f t="shared" si="2"/>
        <v>0</v>
      </c>
      <c r="M7" s="48">
        <f t="shared" si="2"/>
        <v>0</v>
      </c>
      <c r="N7" s="48">
        <f t="shared" si="2"/>
        <v>3720</v>
      </c>
      <c r="O7" s="48">
        <f t="shared" si="2"/>
        <v>3720</v>
      </c>
      <c r="P7" s="48">
        <f t="shared" si="2"/>
        <v>1499</v>
      </c>
      <c r="Q7" s="48">
        <f t="shared" si="2"/>
        <v>4070</v>
      </c>
      <c r="R7" s="48">
        <f t="shared" si="2"/>
        <v>4070</v>
      </c>
      <c r="S7" s="48">
        <f t="shared" si="2"/>
        <v>3990</v>
      </c>
      <c r="T7" s="48">
        <f t="shared" si="2"/>
        <v>3630</v>
      </c>
      <c r="U7" s="48">
        <f t="shared" si="2"/>
        <v>3630</v>
      </c>
      <c r="V7" s="48">
        <f t="shared" si="2"/>
        <v>3630</v>
      </c>
      <c r="W7" s="48">
        <f t="shared" si="2"/>
        <v>0</v>
      </c>
      <c r="X7" s="48">
        <f t="shared" si="2"/>
        <v>0</v>
      </c>
      <c r="Y7" s="48">
        <f t="shared" si="2"/>
        <v>0</v>
      </c>
      <c r="Z7" s="48">
        <f t="shared" si="2"/>
        <v>0</v>
      </c>
      <c r="AA7" s="48">
        <f t="shared" si="2"/>
        <v>0</v>
      </c>
      <c r="AB7" s="48">
        <f t="shared" si="2"/>
        <v>0</v>
      </c>
      <c r="AC7" s="48">
        <f t="shared" si="2"/>
        <v>0</v>
      </c>
      <c r="AD7" s="48">
        <f t="shared" si="2"/>
        <v>0</v>
      </c>
      <c r="AE7" s="48">
        <f t="shared" si="2"/>
        <v>0</v>
      </c>
      <c r="AF7" s="48">
        <f t="shared" si="2"/>
        <v>0</v>
      </c>
      <c r="AG7" s="48">
        <f t="shared" si="2"/>
        <v>0</v>
      </c>
      <c r="AH7" s="48">
        <f t="shared" si="2"/>
        <v>0</v>
      </c>
      <c r="AI7" s="49"/>
      <c r="AJ7" s="49"/>
      <c r="AK7" s="451"/>
    </row>
    <row r="8" spans="1:37" ht="12" customHeight="1" x14ac:dyDescent="0.25">
      <c r="A8" s="452"/>
      <c r="B8" s="621"/>
      <c r="C8" s="283"/>
      <c r="D8" s="736"/>
      <c r="E8" s="203"/>
      <c r="F8" s="527"/>
      <c r="G8" s="738"/>
      <c r="H8" s="25"/>
      <c r="I8" s="25"/>
      <c r="J8" s="26"/>
      <c r="K8" s="25"/>
      <c r="L8" s="25"/>
      <c r="M8" s="26"/>
      <c r="N8" s="25"/>
      <c r="O8" s="25"/>
      <c r="P8" s="25"/>
      <c r="Q8" s="25"/>
      <c r="R8" s="25"/>
      <c r="S8" s="25"/>
      <c r="T8" s="25"/>
      <c r="U8" s="25"/>
      <c r="V8" s="25"/>
      <c r="W8" s="25"/>
      <c r="X8" s="25"/>
      <c r="Y8" s="26"/>
      <c r="Z8" s="25"/>
      <c r="AA8" s="25"/>
      <c r="AB8" s="25"/>
      <c r="AC8" s="25"/>
      <c r="AD8" s="25"/>
      <c r="AE8" s="25"/>
      <c r="AF8" s="25"/>
      <c r="AG8" s="25"/>
      <c r="AH8" s="25"/>
      <c r="AI8" s="53"/>
      <c r="AJ8" s="53"/>
      <c r="AK8" s="453"/>
    </row>
    <row r="9" spans="1:37" s="39" customFormat="1" ht="12.75" customHeight="1" x14ac:dyDescent="0.2">
      <c r="A9" s="450" t="s">
        <v>35</v>
      </c>
      <c r="B9" s="1466" t="s">
        <v>171</v>
      </c>
      <c r="C9" s="1511"/>
      <c r="D9" s="526">
        <f>+H9+K9+AF9+AI9+N9+W9+Q9+Z9+AC9+T9</f>
        <v>2004</v>
      </c>
      <c r="E9" s="49">
        <f>+I9+L9+AG9+AJ9+O9+X9+R9+AA9+AD9+U9</f>
        <v>2004</v>
      </c>
      <c r="F9" s="451">
        <f>+J9+M9+AH9+AK9+P9+Y9+S9+AB9+AE9+V9</f>
        <v>1517</v>
      </c>
      <c r="G9" s="737">
        <f t="shared" si="1"/>
        <v>0.75698602794411174</v>
      </c>
      <c r="H9" s="27"/>
      <c r="I9" s="27"/>
      <c r="J9" s="24"/>
      <c r="K9" s="27"/>
      <c r="L9" s="27"/>
      <c r="M9" s="24"/>
      <c r="N9" s="27">
        <v>653</v>
      </c>
      <c r="O9" s="27">
        <v>653</v>
      </c>
      <c r="P9" s="24">
        <v>251</v>
      </c>
      <c r="Q9" s="27">
        <f>405+309</f>
        <v>714</v>
      </c>
      <c r="R9" s="27">
        <v>714</v>
      </c>
      <c r="S9" s="24">
        <v>659</v>
      </c>
      <c r="T9" s="27">
        <f>367+270</f>
        <v>637</v>
      </c>
      <c r="U9" s="27">
        <v>637</v>
      </c>
      <c r="V9" s="24">
        <v>607</v>
      </c>
      <c r="W9" s="27"/>
      <c r="X9" s="27"/>
      <c r="Y9" s="24"/>
      <c r="Z9" s="27"/>
      <c r="AA9" s="27"/>
      <c r="AB9" s="24"/>
      <c r="AC9" s="27"/>
      <c r="AD9" s="27"/>
      <c r="AE9" s="24"/>
      <c r="AF9" s="27"/>
      <c r="AG9" s="27"/>
      <c r="AH9" s="24"/>
      <c r="AI9" s="49"/>
      <c r="AJ9" s="49"/>
      <c r="AK9" s="451"/>
    </row>
    <row r="10" spans="1:37" ht="11.25" customHeight="1" x14ac:dyDescent="0.25">
      <c r="A10" s="95"/>
      <c r="C10" s="284"/>
      <c r="D10" s="736"/>
      <c r="E10" s="203"/>
      <c r="F10" s="527"/>
      <c r="G10" s="738"/>
      <c r="H10" s="25"/>
      <c r="I10" s="25"/>
      <c r="J10" s="26"/>
      <c r="K10" s="25"/>
      <c r="L10" s="25"/>
      <c r="M10" s="26"/>
      <c r="N10" s="25"/>
      <c r="O10" s="25"/>
      <c r="P10" s="25"/>
      <c r="Q10" s="25"/>
      <c r="R10" s="25"/>
      <c r="S10" s="25"/>
      <c r="T10" s="25"/>
      <c r="U10" s="25"/>
      <c r="V10" s="25"/>
      <c r="W10" s="25"/>
      <c r="X10" s="25"/>
      <c r="Y10" s="26"/>
      <c r="Z10" s="25"/>
      <c r="AA10" s="25"/>
      <c r="AB10" s="25"/>
      <c r="AC10" s="25"/>
      <c r="AD10" s="25"/>
      <c r="AE10" s="25"/>
      <c r="AF10" s="25"/>
      <c r="AG10" s="25"/>
      <c r="AH10" s="25"/>
      <c r="AI10" s="53"/>
      <c r="AJ10" s="53"/>
      <c r="AK10" s="453"/>
    </row>
    <row r="11" spans="1:37" ht="12.75" customHeight="1" x14ac:dyDescent="0.25">
      <c r="A11" s="454" t="s">
        <v>42</v>
      </c>
      <c r="B11" s="1459" t="s">
        <v>41</v>
      </c>
      <c r="C11" s="1460"/>
      <c r="D11" s="526">
        <f t="shared" ref="D11:D35" si="3">+H11+K11+AF11+AI11+N11+W11+Q11+Z11+AC11+T11</f>
        <v>0</v>
      </c>
      <c r="E11" s="49">
        <f t="shared" ref="E11:E35" si="4">+I11+L11+AG11+AJ11+O11+X11+R11+AA11+AD11+U11</f>
        <v>33</v>
      </c>
      <c r="F11" s="451">
        <f t="shared" ref="F11:F35" si="5">+J11+M11+AH11+AK11+P11+Y11+S11+AB11+AE11+V11</f>
        <v>33</v>
      </c>
      <c r="G11" s="737"/>
      <c r="H11" s="27"/>
      <c r="I11" s="27"/>
      <c r="J11" s="24"/>
      <c r="K11" s="27"/>
      <c r="L11" s="27">
        <v>33</v>
      </c>
      <c r="M11" s="24">
        <v>33</v>
      </c>
      <c r="N11" s="27"/>
      <c r="O11" s="27"/>
      <c r="P11" s="24"/>
      <c r="Q11" s="27"/>
      <c r="R11" s="27"/>
      <c r="S11" s="24"/>
      <c r="T11" s="27"/>
      <c r="U11" s="27"/>
      <c r="V11" s="24"/>
      <c r="W11" s="27"/>
      <c r="X11" s="27"/>
      <c r="Y11" s="24"/>
      <c r="Z11" s="27"/>
      <c r="AA11" s="27"/>
      <c r="AB11" s="24"/>
      <c r="AC11" s="27"/>
      <c r="AD11" s="27"/>
      <c r="AE11" s="24"/>
      <c r="AF11" s="27"/>
      <c r="AG11" s="27"/>
      <c r="AH11" s="24"/>
      <c r="AI11" s="24"/>
      <c r="AJ11" s="24"/>
      <c r="AK11" s="455"/>
    </row>
    <row r="12" spans="1:37" ht="12.75" customHeight="1" x14ac:dyDescent="0.25">
      <c r="A12" s="454" t="s">
        <v>44</v>
      </c>
      <c r="B12" s="1459" t="s">
        <v>43</v>
      </c>
      <c r="C12" s="1460"/>
      <c r="D12" s="526">
        <f t="shared" si="3"/>
        <v>1442</v>
      </c>
      <c r="E12" s="49">
        <f t="shared" si="4"/>
        <v>1556</v>
      </c>
      <c r="F12" s="451">
        <f t="shared" si="5"/>
        <v>0</v>
      </c>
      <c r="G12" s="737">
        <f t="shared" si="1"/>
        <v>0</v>
      </c>
      <c r="H12" s="24"/>
      <c r="I12" s="24"/>
      <c r="J12" s="24"/>
      <c r="K12" s="24"/>
      <c r="L12" s="24"/>
      <c r="M12" s="24"/>
      <c r="N12" s="24"/>
      <c r="O12" s="24"/>
      <c r="P12" s="24"/>
      <c r="Q12" s="24">
        <v>680</v>
      </c>
      <c r="R12" s="24">
        <v>752</v>
      </c>
      <c r="S12" s="24"/>
      <c r="T12" s="24">
        <v>762</v>
      </c>
      <c r="U12" s="24">
        <v>804</v>
      </c>
      <c r="V12" s="24"/>
      <c r="W12" s="24"/>
      <c r="X12" s="24"/>
      <c r="Y12" s="24"/>
      <c r="Z12" s="24"/>
      <c r="AA12" s="24"/>
      <c r="AB12" s="24"/>
      <c r="AC12" s="24"/>
      <c r="AD12" s="24"/>
      <c r="AE12" s="24"/>
      <c r="AF12" s="24"/>
      <c r="AG12" s="24"/>
      <c r="AH12" s="24"/>
      <c r="AI12" s="24"/>
      <c r="AJ12" s="24"/>
      <c r="AK12" s="455"/>
    </row>
    <row r="13" spans="1:37" ht="12.75" customHeight="1" x14ac:dyDescent="0.25">
      <c r="A13" s="454" t="s">
        <v>46</v>
      </c>
      <c r="B13" s="1459" t="s">
        <v>45</v>
      </c>
      <c r="C13" s="1460"/>
      <c r="D13" s="526">
        <f t="shared" si="3"/>
        <v>0</v>
      </c>
      <c r="E13" s="49">
        <f t="shared" si="4"/>
        <v>0</v>
      </c>
      <c r="F13" s="451">
        <f t="shared" si="5"/>
        <v>0</v>
      </c>
      <c r="G13" s="737"/>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455"/>
    </row>
    <row r="14" spans="1:37" s="39" customFormat="1" ht="12.75" customHeight="1" x14ac:dyDescent="0.2">
      <c r="A14" s="450" t="s">
        <v>47</v>
      </c>
      <c r="B14" s="1466" t="s">
        <v>170</v>
      </c>
      <c r="C14" s="1511"/>
      <c r="D14" s="526">
        <f t="shared" si="3"/>
        <v>1442</v>
      </c>
      <c r="E14" s="49">
        <f t="shared" si="4"/>
        <v>1589</v>
      </c>
      <c r="F14" s="451">
        <f t="shared" si="5"/>
        <v>33</v>
      </c>
      <c r="G14" s="737">
        <f t="shared" si="1"/>
        <v>2.076777847702958E-2</v>
      </c>
      <c r="H14" s="49">
        <f>SUM(H11:H13)</f>
        <v>0</v>
      </c>
      <c r="I14" s="49">
        <f t="shared" ref="I14:AH14" si="6">SUM(I11:I13)</f>
        <v>0</v>
      </c>
      <c r="J14" s="49">
        <f t="shared" si="6"/>
        <v>0</v>
      </c>
      <c r="K14" s="49">
        <f t="shared" si="6"/>
        <v>0</v>
      </c>
      <c r="L14" s="49">
        <f t="shared" si="6"/>
        <v>33</v>
      </c>
      <c r="M14" s="49">
        <f t="shared" si="6"/>
        <v>33</v>
      </c>
      <c r="N14" s="49">
        <f t="shared" si="6"/>
        <v>0</v>
      </c>
      <c r="O14" s="49">
        <f t="shared" si="6"/>
        <v>0</v>
      </c>
      <c r="P14" s="49">
        <f t="shared" si="6"/>
        <v>0</v>
      </c>
      <c r="Q14" s="49">
        <f t="shared" si="6"/>
        <v>680</v>
      </c>
      <c r="R14" s="49">
        <f t="shared" si="6"/>
        <v>752</v>
      </c>
      <c r="S14" s="49">
        <f t="shared" si="6"/>
        <v>0</v>
      </c>
      <c r="T14" s="49">
        <f t="shared" si="6"/>
        <v>762</v>
      </c>
      <c r="U14" s="49">
        <f t="shared" si="6"/>
        <v>804</v>
      </c>
      <c r="V14" s="49">
        <f t="shared" si="6"/>
        <v>0</v>
      </c>
      <c r="W14" s="49">
        <f t="shared" si="6"/>
        <v>0</v>
      </c>
      <c r="X14" s="49">
        <f t="shared" si="6"/>
        <v>0</v>
      </c>
      <c r="Y14" s="49">
        <f t="shared" si="6"/>
        <v>0</v>
      </c>
      <c r="Z14" s="49">
        <f t="shared" si="6"/>
        <v>0</v>
      </c>
      <c r="AA14" s="49">
        <f t="shared" si="6"/>
        <v>0</v>
      </c>
      <c r="AB14" s="49">
        <f t="shared" si="6"/>
        <v>0</v>
      </c>
      <c r="AC14" s="49">
        <f t="shared" si="6"/>
        <v>0</v>
      </c>
      <c r="AD14" s="49">
        <f t="shared" si="6"/>
        <v>0</v>
      </c>
      <c r="AE14" s="49">
        <f t="shared" si="6"/>
        <v>0</v>
      </c>
      <c r="AF14" s="49">
        <f t="shared" si="6"/>
        <v>0</v>
      </c>
      <c r="AG14" s="49">
        <f t="shared" si="6"/>
        <v>0</v>
      </c>
      <c r="AH14" s="49">
        <f t="shared" si="6"/>
        <v>0</v>
      </c>
      <c r="AI14" s="49"/>
      <c r="AJ14" s="49"/>
      <c r="AK14" s="451"/>
    </row>
    <row r="15" spans="1:37" ht="12.75" customHeight="1" x14ac:dyDescent="0.25">
      <c r="A15" s="454" t="s">
        <v>49</v>
      </c>
      <c r="B15" s="1459" t="s">
        <v>48</v>
      </c>
      <c r="C15" s="1460"/>
      <c r="D15" s="526">
        <f t="shared" si="3"/>
        <v>0</v>
      </c>
      <c r="E15" s="49">
        <f t="shared" si="4"/>
        <v>0</v>
      </c>
      <c r="F15" s="451">
        <f t="shared" si="5"/>
        <v>0</v>
      </c>
      <c r="G15" s="737"/>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455"/>
    </row>
    <row r="16" spans="1:37" ht="12.75" customHeight="1" x14ac:dyDescent="0.25">
      <c r="A16" s="454" t="s">
        <v>51</v>
      </c>
      <c r="B16" s="1459" t="s">
        <v>50</v>
      </c>
      <c r="C16" s="1460"/>
      <c r="D16" s="526">
        <f t="shared" si="3"/>
        <v>0</v>
      </c>
      <c r="E16" s="49">
        <f t="shared" si="4"/>
        <v>0</v>
      </c>
      <c r="F16" s="451">
        <f t="shared" si="5"/>
        <v>0</v>
      </c>
      <c r="G16" s="737"/>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455"/>
    </row>
    <row r="17" spans="1:37" s="39" customFormat="1" ht="12.75" customHeight="1" x14ac:dyDescent="0.2">
      <c r="A17" s="450" t="s">
        <v>52</v>
      </c>
      <c r="B17" s="1466" t="s">
        <v>169</v>
      </c>
      <c r="C17" s="1511"/>
      <c r="D17" s="526">
        <f t="shared" si="3"/>
        <v>0</v>
      </c>
      <c r="E17" s="49">
        <f t="shared" si="4"/>
        <v>0</v>
      </c>
      <c r="F17" s="451">
        <f t="shared" si="5"/>
        <v>0</v>
      </c>
      <c r="G17" s="737"/>
      <c r="H17" s="49">
        <f>+H15+H16</f>
        <v>0</v>
      </c>
      <c r="I17" s="49">
        <f t="shared" ref="I17:AH17" si="7">+I15+I16</f>
        <v>0</v>
      </c>
      <c r="J17" s="49">
        <f t="shared" si="7"/>
        <v>0</v>
      </c>
      <c r="K17" s="49">
        <f t="shared" si="7"/>
        <v>0</v>
      </c>
      <c r="L17" s="49">
        <f t="shared" si="7"/>
        <v>0</v>
      </c>
      <c r="M17" s="49">
        <f t="shared" si="7"/>
        <v>0</v>
      </c>
      <c r="N17" s="49">
        <f t="shared" si="7"/>
        <v>0</v>
      </c>
      <c r="O17" s="49">
        <f t="shared" si="7"/>
        <v>0</v>
      </c>
      <c r="P17" s="49">
        <f t="shared" si="7"/>
        <v>0</v>
      </c>
      <c r="Q17" s="49">
        <f t="shared" si="7"/>
        <v>0</v>
      </c>
      <c r="R17" s="49">
        <f t="shared" si="7"/>
        <v>0</v>
      </c>
      <c r="S17" s="49">
        <f t="shared" si="7"/>
        <v>0</v>
      </c>
      <c r="T17" s="49">
        <f t="shared" si="7"/>
        <v>0</v>
      </c>
      <c r="U17" s="49">
        <f t="shared" si="7"/>
        <v>0</v>
      </c>
      <c r="V17" s="49">
        <f t="shared" si="7"/>
        <v>0</v>
      </c>
      <c r="W17" s="49">
        <f t="shared" si="7"/>
        <v>0</v>
      </c>
      <c r="X17" s="49">
        <f t="shared" si="7"/>
        <v>0</v>
      </c>
      <c r="Y17" s="49">
        <f t="shared" si="7"/>
        <v>0</v>
      </c>
      <c r="Z17" s="49">
        <f t="shared" si="7"/>
        <v>0</v>
      </c>
      <c r="AA17" s="49">
        <f t="shared" si="7"/>
        <v>0</v>
      </c>
      <c r="AB17" s="49">
        <f t="shared" si="7"/>
        <v>0</v>
      </c>
      <c r="AC17" s="49">
        <f t="shared" si="7"/>
        <v>0</v>
      </c>
      <c r="AD17" s="49">
        <f t="shared" si="7"/>
        <v>0</v>
      </c>
      <c r="AE17" s="49">
        <f t="shared" si="7"/>
        <v>0</v>
      </c>
      <c r="AF17" s="49">
        <f t="shared" si="7"/>
        <v>0</v>
      </c>
      <c r="AG17" s="49">
        <f t="shared" si="7"/>
        <v>0</v>
      </c>
      <c r="AH17" s="49">
        <f t="shared" si="7"/>
        <v>0</v>
      </c>
      <c r="AI17" s="49"/>
      <c r="AJ17" s="49"/>
      <c r="AK17" s="451"/>
    </row>
    <row r="18" spans="1:37" ht="12.75" customHeight="1" x14ac:dyDescent="0.25">
      <c r="A18" s="454" t="s">
        <v>54</v>
      </c>
      <c r="B18" s="1459" t="s">
        <v>53</v>
      </c>
      <c r="C18" s="1460"/>
      <c r="D18" s="526">
        <f t="shared" si="3"/>
        <v>0</v>
      </c>
      <c r="E18" s="49">
        <f t="shared" si="4"/>
        <v>0</v>
      </c>
      <c r="F18" s="451">
        <f t="shared" si="5"/>
        <v>0</v>
      </c>
      <c r="G18" s="737"/>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455"/>
    </row>
    <row r="19" spans="1:37" ht="12.75" customHeight="1" x14ac:dyDescent="0.25">
      <c r="A19" s="454" t="s">
        <v>56</v>
      </c>
      <c r="B19" s="1459" t="s">
        <v>55</v>
      </c>
      <c r="C19" s="1460"/>
      <c r="D19" s="526">
        <f t="shared" si="3"/>
        <v>0</v>
      </c>
      <c r="E19" s="49">
        <f t="shared" si="4"/>
        <v>0</v>
      </c>
      <c r="F19" s="451">
        <f t="shared" si="5"/>
        <v>0</v>
      </c>
      <c r="G19" s="737"/>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455"/>
    </row>
    <row r="20" spans="1:37" ht="12.75" customHeight="1" x14ac:dyDescent="0.25">
      <c r="A20" s="454" t="s">
        <v>57</v>
      </c>
      <c r="B20" s="1459" t="s">
        <v>167</v>
      </c>
      <c r="C20" s="1460"/>
      <c r="D20" s="526">
        <f t="shared" si="3"/>
        <v>0</v>
      </c>
      <c r="E20" s="49">
        <f t="shared" si="4"/>
        <v>0</v>
      </c>
      <c r="F20" s="451">
        <f t="shared" si="5"/>
        <v>0</v>
      </c>
      <c r="G20" s="737"/>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455"/>
    </row>
    <row r="21" spans="1:37" ht="12.75" customHeight="1" x14ac:dyDescent="0.25">
      <c r="A21" s="454" t="s">
        <v>59</v>
      </c>
      <c r="B21" s="1459" t="s">
        <v>58</v>
      </c>
      <c r="C21" s="1460"/>
      <c r="D21" s="526">
        <f t="shared" si="3"/>
        <v>0</v>
      </c>
      <c r="E21" s="49">
        <f t="shared" si="4"/>
        <v>0</v>
      </c>
      <c r="F21" s="451">
        <f t="shared" si="5"/>
        <v>0</v>
      </c>
      <c r="G21" s="737"/>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455"/>
    </row>
    <row r="22" spans="1:37" ht="12.75" customHeight="1" x14ac:dyDescent="0.25">
      <c r="A22" s="454" t="s">
        <v>60</v>
      </c>
      <c r="B22" s="1459" t="s">
        <v>166</v>
      </c>
      <c r="C22" s="1460"/>
      <c r="D22" s="526">
        <f t="shared" si="3"/>
        <v>0</v>
      </c>
      <c r="E22" s="49">
        <f t="shared" si="4"/>
        <v>0</v>
      </c>
      <c r="F22" s="451">
        <f t="shared" si="5"/>
        <v>0</v>
      </c>
      <c r="G22" s="737"/>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455"/>
    </row>
    <row r="23" spans="1:37" ht="12.75" customHeight="1" x14ac:dyDescent="0.25">
      <c r="A23" s="454" t="s">
        <v>63</v>
      </c>
      <c r="B23" s="1459" t="s">
        <v>62</v>
      </c>
      <c r="C23" s="1460"/>
      <c r="D23" s="526">
        <f t="shared" si="3"/>
        <v>2595</v>
      </c>
      <c r="E23" s="49">
        <f t="shared" si="4"/>
        <v>2836</v>
      </c>
      <c r="F23" s="451">
        <f t="shared" si="5"/>
        <v>0</v>
      </c>
      <c r="G23" s="737">
        <f t="shared" si="1"/>
        <v>0</v>
      </c>
      <c r="H23" s="24"/>
      <c r="I23" s="24"/>
      <c r="J23" s="24"/>
      <c r="K23" s="24"/>
      <c r="L23" s="24"/>
      <c r="M23" s="24"/>
      <c r="N23" s="24">
        <v>1056</v>
      </c>
      <c r="O23" s="24">
        <v>1056</v>
      </c>
      <c r="P23" s="24"/>
      <c r="Q23" s="24">
        <v>200</v>
      </c>
      <c r="R23" s="24">
        <v>299</v>
      </c>
      <c r="S23" s="24"/>
      <c r="T23" s="24">
        <v>1339</v>
      </c>
      <c r="U23" s="24">
        <v>1481</v>
      </c>
      <c r="V23" s="24"/>
      <c r="W23" s="841"/>
      <c r="X23" s="24"/>
      <c r="Y23" s="24"/>
      <c r="Z23" s="24"/>
      <c r="AA23" s="24"/>
      <c r="AB23" s="24"/>
      <c r="AC23" s="24"/>
      <c r="AD23" s="24"/>
      <c r="AE23" s="24"/>
      <c r="AF23" s="24"/>
      <c r="AG23" s="24"/>
      <c r="AH23" s="24"/>
      <c r="AI23" s="24"/>
      <c r="AJ23" s="24"/>
      <c r="AK23" s="455"/>
    </row>
    <row r="24" spans="1:37" ht="12.75" customHeight="1" x14ac:dyDescent="0.25">
      <c r="A24" s="454" t="s">
        <v>65</v>
      </c>
      <c r="B24" s="1459" t="s">
        <v>64</v>
      </c>
      <c r="C24" s="1460"/>
      <c r="D24" s="526">
        <f t="shared" si="3"/>
        <v>6045</v>
      </c>
      <c r="E24" s="49">
        <f t="shared" si="4"/>
        <v>8895</v>
      </c>
      <c r="F24" s="451">
        <f t="shared" si="5"/>
        <v>2611</v>
      </c>
      <c r="G24" s="737">
        <f t="shared" si="1"/>
        <v>0.29353569421023046</v>
      </c>
      <c r="H24" s="24">
        <f>2+1600+390+1462</f>
        <v>3454</v>
      </c>
      <c r="I24" s="24">
        <v>5806</v>
      </c>
      <c r="J24" s="24">
        <v>1266</v>
      </c>
      <c r="K24" s="24">
        <v>181</v>
      </c>
      <c r="L24" s="24">
        <v>181</v>
      </c>
      <c r="M24" s="24"/>
      <c r="N24" s="24">
        <v>638</v>
      </c>
      <c r="O24" s="24">
        <v>638</v>
      </c>
      <c r="P24" s="24">
        <v>71</v>
      </c>
      <c r="Q24" s="24">
        <f>97</f>
        <v>97</v>
      </c>
      <c r="R24" s="24">
        <v>42</v>
      </c>
      <c r="S24" s="24">
        <v>40</v>
      </c>
      <c r="T24" s="24"/>
      <c r="U24" s="24"/>
      <c r="V24" s="24"/>
      <c r="W24" s="564">
        <v>1575</v>
      </c>
      <c r="X24" s="24">
        <v>1575</v>
      </c>
      <c r="Y24" s="24">
        <v>1050</v>
      </c>
      <c r="Z24" s="24"/>
      <c r="AA24" s="24"/>
      <c r="AB24" s="24"/>
      <c r="AC24" s="24">
        <v>100</v>
      </c>
      <c r="AD24" s="24">
        <v>100</v>
      </c>
      <c r="AE24" s="24"/>
      <c r="AF24" s="24"/>
      <c r="AG24" s="24">
        <v>553</v>
      </c>
      <c r="AH24" s="24">
        <v>184</v>
      </c>
      <c r="AI24" s="24"/>
      <c r="AJ24" s="24"/>
      <c r="AK24" s="455"/>
    </row>
    <row r="25" spans="1:37" s="39" customFormat="1" ht="12.75" customHeight="1" x14ac:dyDescent="0.2">
      <c r="A25" s="450" t="s">
        <v>66</v>
      </c>
      <c r="B25" s="1466" t="s">
        <v>156</v>
      </c>
      <c r="C25" s="1511"/>
      <c r="D25" s="526">
        <f t="shared" si="3"/>
        <v>8640</v>
      </c>
      <c r="E25" s="49">
        <f t="shared" si="4"/>
        <v>11731</v>
      </c>
      <c r="F25" s="451">
        <f t="shared" si="5"/>
        <v>2611</v>
      </c>
      <c r="G25" s="737">
        <f t="shared" si="1"/>
        <v>0.22257267070155998</v>
      </c>
      <c r="H25" s="49">
        <f t="shared" ref="H25:AH25" si="8">+H24+H23+H22+H21+H20+H19+H18</f>
        <v>3454</v>
      </c>
      <c r="I25" s="49">
        <f t="shared" si="8"/>
        <v>5806</v>
      </c>
      <c r="J25" s="49">
        <f t="shared" si="8"/>
        <v>1266</v>
      </c>
      <c r="K25" s="49">
        <f t="shared" si="8"/>
        <v>181</v>
      </c>
      <c r="L25" s="49">
        <f t="shared" si="8"/>
        <v>181</v>
      </c>
      <c r="M25" s="49">
        <f t="shared" si="8"/>
        <v>0</v>
      </c>
      <c r="N25" s="49">
        <f t="shared" si="8"/>
        <v>1694</v>
      </c>
      <c r="O25" s="49">
        <f t="shared" si="8"/>
        <v>1694</v>
      </c>
      <c r="P25" s="49">
        <f t="shared" si="8"/>
        <v>71</v>
      </c>
      <c r="Q25" s="49">
        <f t="shared" si="8"/>
        <v>297</v>
      </c>
      <c r="R25" s="49">
        <f t="shared" si="8"/>
        <v>341</v>
      </c>
      <c r="S25" s="49">
        <f t="shared" si="8"/>
        <v>40</v>
      </c>
      <c r="T25" s="49">
        <f t="shared" si="8"/>
        <v>1339</v>
      </c>
      <c r="U25" s="49">
        <f t="shared" si="8"/>
        <v>1481</v>
      </c>
      <c r="V25" s="49">
        <f t="shared" si="8"/>
        <v>0</v>
      </c>
      <c r="W25" s="565">
        <f t="shared" si="8"/>
        <v>1575</v>
      </c>
      <c r="X25" s="49">
        <f t="shared" si="8"/>
        <v>1575</v>
      </c>
      <c r="Y25" s="49">
        <f t="shared" si="8"/>
        <v>1050</v>
      </c>
      <c r="Z25" s="49">
        <f t="shared" si="8"/>
        <v>0</v>
      </c>
      <c r="AA25" s="49">
        <f t="shared" si="8"/>
        <v>0</v>
      </c>
      <c r="AB25" s="49">
        <f t="shared" si="8"/>
        <v>0</v>
      </c>
      <c r="AC25" s="49">
        <f t="shared" si="8"/>
        <v>100</v>
      </c>
      <c r="AD25" s="49">
        <f t="shared" si="8"/>
        <v>100</v>
      </c>
      <c r="AE25" s="49">
        <f t="shared" si="8"/>
        <v>0</v>
      </c>
      <c r="AF25" s="49">
        <f t="shared" si="8"/>
        <v>0</v>
      </c>
      <c r="AG25" s="49">
        <f t="shared" si="8"/>
        <v>553</v>
      </c>
      <c r="AH25" s="49">
        <f t="shared" si="8"/>
        <v>184</v>
      </c>
      <c r="AI25" s="49"/>
      <c r="AJ25" s="49"/>
      <c r="AK25" s="451"/>
    </row>
    <row r="26" spans="1:37" ht="12.75" customHeight="1" x14ac:dyDescent="0.25">
      <c r="A26" s="454" t="s">
        <v>68</v>
      </c>
      <c r="B26" s="1459" t="s">
        <v>67</v>
      </c>
      <c r="C26" s="1460"/>
      <c r="D26" s="526">
        <f t="shared" si="3"/>
        <v>0</v>
      </c>
      <c r="E26" s="49">
        <f t="shared" si="4"/>
        <v>0</v>
      </c>
      <c r="F26" s="451">
        <f t="shared" si="5"/>
        <v>0</v>
      </c>
      <c r="G26" s="737" t="e">
        <f t="shared" si="1"/>
        <v>#DIV/0!</v>
      </c>
      <c r="H26" s="24"/>
      <c r="I26" s="24"/>
      <c r="J26" s="24"/>
      <c r="K26" s="24"/>
      <c r="L26" s="24"/>
      <c r="M26" s="24"/>
      <c r="N26" s="24"/>
      <c r="O26" s="24"/>
      <c r="P26" s="24"/>
      <c r="Q26" s="24"/>
      <c r="R26" s="24"/>
      <c r="S26" s="24"/>
      <c r="T26" s="24"/>
      <c r="U26" s="24"/>
      <c r="V26" s="24"/>
      <c r="W26" s="564"/>
      <c r="X26" s="24"/>
      <c r="Y26" s="24"/>
      <c r="Z26" s="24"/>
      <c r="AA26" s="24"/>
      <c r="AB26" s="24"/>
      <c r="AC26" s="24"/>
      <c r="AD26" s="24"/>
      <c r="AE26" s="24"/>
      <c r="AF26" s="24"/>
      <c r="AG26" s="24"/>
      <c r="AH26" s="24"/>
      <c r="AI26" s="24"/>
      <c r="AJ26" s="24"/>
      <c r="AK26" s="455"/>
    </row>
    <row r="27" spans="1:37" ht="12.75" customHeight="1" x14ac:dyDescent="0.25">
      <c r="A27" s="454" t="s">
        <v>70</v>
      </c>
      <c r="B27" s="1459" t="s">
        <v>69</v>
      </c>
      <c r="C27" s="1460"/>
      <c r="D27" s="526">
        <f t="shared" si="3"/>
        <v>4307</v>
      </c>
      <c r="E27" s="49">
        <f t="shared" si="4"/>
        <v>7746</v>
      </c>
      <c r="F27" s="451">
        <f t="shared" si="5"/>
        <v>3437</v>
      </c>
      <c r="G27" s="737">
        <f t="shared" si="1"/>
        <v>0.44371288406919701</v>
      </c>
      <c r="H27" s="24"/>
      <c r="I27" s="24"/>
      <c r="J27" s="24"/>
      <c r="K27" s="24"/>
      <c r="L27" s="24"/>
      <c r="M27" s="24"/>
      <c r="N27" s="24">
        <v>3701</v>
      </c>
      <c r="O27" s="24">
        <v>3701</v>
      </c>
      <c r="P27" s="24"/>
      <c r="Q27" s="24">
        <v>157</v>
      </c>
      <c r="R27" s="24">
        <v>157</v>
      </c>
      <c r="S27" s="24"/>
      <c r="T27" s="24">
        <v>157</v>
      </c>
      <c r="U27" s="24">
        <v>158</v>
      </c>
      <c r="V27" s="24"/>
      <c r="W27" s="564">
        <f>175+75</f>
        <v>250</v>
      </c>
      <c r="X27" s="24">
        <v>250</v>
      </c>
      <c r="Y27" s="24"/>
      <c r="Z27" s="24"/>
      <c r="AA27" s="24">
        <v>3438</v>
      </c>
      <c r="AB27" s="24">
        <v>3437</v>
      </c>
      <c r="AC27" s="24"/>
      <c r="AD27" s="24"/>
      <c r="AE27" s="24"/>
      <c r="AF27" s="24">
        <v>42</v>
      </c>
      <c r="AG27" s="24">
        <v>42</v>
      </c>
      <c r="AH27" s="24"/>
      <c r="AI27" s="24"/>
      <c r="AJ27" s="24"/>
      <c r="AK27" s="455"/>
    </row>
    <row r="28" spans="1:37" s="39" customFormat="1" ht="12.75" customHeight="1" x14ac:dyDescent="0.2">
      <c r="A28" s="450" t="s">
        <v>71</v>
      </c>
      <c r="B28" s="1466" t="s">
        <v>155</v>
      </c>
      <c r="C28" s="1511"/>
      <c r="D28" s="526">
        <f t="shared" si="3"/>
        <v>4307</v>
      </c>
      <c r="E28" s="49">
        <f t="shared" si="4"/>
        <v>7746</v>
      </c>
      <c r="F28" s="451">
        <f t="shared" si="5"/>
        <v>3437</v>
      </c>
      <c r="G28" s="737">
        <f t="shared" si="1"/>
        <v>0.44371288406919701</v>
      </c>
      <c r="H28" s="49">
        <f>SUM(H26:H27)</f>
        <v>0</v>
      </c>
      <c r="I28" s="49">
        <f t="shared" ref="I28:Y28" si="9">SUM(I26:I27)</f>
        <v>0</v>
      </c>
      <c r="J28" s="49">
        <f t="shared" si="9"/>
        <v>0</v>
      </c>
      <c r="K28" s="49">
        <f t="shared" si="9"/>
        <v>0</v>
      </c>
      <c r="L28" s="49">
        <f t="shared" si="9"/>
        <v>0</v>
      </c>
      <c r="M28" s="49">
        <f t="shared" si="9"/>
        <v>0</v>
      </c>
      <c r="N28" s="49">
        <f t="shared" si="9"/>
        <v>3701</v>
      </c>
      <c r="O28" s="49">
        <f t="shared" si="9"/>
        <v>3701</v>
      </c>
      <c r="P28" s="49">
        <f t="shared" si="9"/>
        <v>0</v>
      </c>
      <c r="Q28" s="49">
        <f t="shared" si="9"/>
        <v>157</v>
      </c>
      <c r="R28" s="49">
        <f t="shared" si="9"/>
        <v>157</v>
      </c>
      <c r="S28" s="49">
        <f t="shared" si="9"/>
        <v>0</v>
      </c>
      <c r="T28" s="49">
        <f t="shared" si="9"/>
        <v>157</v>
      </c>
      <c r="U28" s="49">
        <f t="shared" si="9"/>
        <v>158</v>
      </c>
      <c r="V28" s="49">
        <f t="shared" si="9"/>
        <v>0</v>
      </c>
      <c r="W28" s="565">
        <f t="shared" si="9"/>
        <v>250</v>
      </c>
      <c r="X28" s="49">
        <f t="shared" si="9"/>
        <v>250</v>
      </c>
      <c r="Y28" s="49">
        <f t="shared" si="9"/>
        <v>0</v>
      </c>
      <c r="Z28" s="49">
        <f>SUM(Z26:Z27)</f>
        <v>0</v>
      </c>
      <c r="AA28" s="49">
        <f>SUM(AA26:AA27)</f>
        <v>3438</v>
      </c>
      <c r="AB28" s="49">
        <f>SUM(AB26:AB27)</f>
        <v>3437</v>
      </c>
      <c r="AC28" s="49">
        <f t="shared" ref="AC28:AH28" si="10">SUM(AC26:AC27)</f>
        <v>0</v>
      </c>
      <c r="AD28" s="49">
        <f t="shared" si="10"/>
        <v>0</v>
      </c>
      <c r="AE28" s="49">
        <f t="shared" si="10"/>
        <v>0</v>
      </c>
      <c r="AF28" s="49">
        <f t="shared" si="10"/>
        <v>42</v>
      </c>
      <c r="AG28" s="49">
        <f t="shared" si="10"/>
        <v>42</v>
      </c>
      <c r="AH28" s="49">
        <f t="shared" si="10"/>
        <v>0</v>
      </c>
      <c r="AI28" s="49"/>
      <c r="AJ28" s="49"/>
      <c r="AK28" s="451"/>
    </row>
    <row r="29" spans="1:37" ht="12.75" customHeight="1" x14ac:dyDescent="0.25">
      <c r="A29" s="454" t="s">
        <v>73</v>
      </c>
      <c r="B29" s="1459" t="s">
        <v>72</v>
      </c>
      <c r="C29" s="1460"/>
      <c r="D29" s="526">
        <f t="shared" si="3"/>
        <v>6689</v>
      </c>
      <c r="E29" s="84">
        <f t="shared" si="4"/>
        <v>7288</v>
      </c>
      <c r="F29" s="1004">
        <f t="shared" si="5"/>
        <v>1699</v>
      </c>
      <c r="G29" s="737">
        <f t="shared" si="1"/>
        <v>0.23312294182217344</v>
      </c>
      <c r="H29" s="24">
        <f>432+105+681+247+531+394</f>
        <v>2390</v>
      </c>
      <c r="I29" s="24">
        <v>1936</v>
      </c>
      <c r="J29" s="24">
        <v>216</v>
      </c>
      <c r="K29" s="24">
        <f>49+213</f>
        <v>262</v>
      </c>
      <c r="L29" s="24">
        <v>271</v>
      </c>
      <c r="M29" s="24">
        <v>9</v>
      </c>
      <c r="N29" s="24">
        <f>172+285+999+301</f>
        <v>1757</v>
      </c>
      <c r="O29" s="24">
        <v>1757</v>
      </c>
      <c r="P29" s="24">
        <v>19</v>
      </c>
      <c r="Q29" s="24">
        <f>64+26+184+54+43</f>
        <v>371</v>
      </c>
      <c r="R29" s="24">
        <v>417</v>
      </c>
      <c r="S29" s="24">
        <v>26</v>
      </c>
      <c r="T29" s="24">
        <f>43+275+65+206</f>
        <v>589</v>
      </c>
      <c r="U29" s="24">
        <v>659</v>
      </c>
      <c r="V29" s="24"/>
      <c r="W29" s="564">
        <f>425+162+157+68</f>
        <v>812</v>
      </c>
      <c r="X29" s="24">
        <v>812</v>
      </c>
      <c r="Y29" s="24">
        <v>284</v>
      </c>
      <c r="Z29" s="24"/>
      <c r="AA29" s="24">
        <v>928</v>
      </c>
      <c r="AB29" s="24">
        <v>928</v>
      </c>
      <c r="AC29" s="24">
        <v>215</v>
      </c>
      <c r="AD29" s="24">
        <v>215</v>
      </c>
      <c r="AE29" s="24">
        <v>167</v>
      </c>
      <c r="AF29" s="24">
        <f>149+78+66</f>
        <v>293</v>
      </c>
      <c r="AG29" s="24">
        <v>293</v>
      </c>
      <c r="AH29" s="24">
        <v>50</v>
      </c>
      <c r="AI29" s="24"/>
      <c r="AJ29" s="24"/>
      <c r="AK29" s="455"/>
    </row>
    <row r="30" spans="1:37" ht="12.75" customHeight="1" x14ac:dyDescent="0.25">
      <c r="A30" s="454" t="s">
        <v>75</v>
      </c>
      <c r="B30" s="1459" t="s">
        <v>74</v>
      </c>
      <c r="C30" s="1460"/>
      <c r="D30" s="526">
        <f t="shared" ref="D30:D33" si="11">+H30+K30+AF30+AI30+N30+W30+Q30+Z30+AC30+T30</f>
        <v>89195</v>
      </c>
      <c r="E30" s="84">
        <f t="shared" ref="E30:E33" si="12">+I30+L30+AG30+AJ30+O30+X30+R30+AA30+AD30+U30</f>
        <v>113946</v>
      </c>
      <c r="F30" s="1004">
        <f t="shared" ref="F30:F33" si="13">+J30+M30+AH30+AK30+P30+Y30+S30+AB30+AE30+V30</f>
        <v>63278</v>
      </c>
      <c r="G30" s="737">
        <f t="shared" si="1"/>
        <v>0.55533322802029028</v>
      </c>
      <c r="H30" s="24">
        <f>50668</f>
        <v>50668</v>
      </c>
      <c r="I30" s="24">
        <v>50668</v>
      </c>
      <c r="J30" s="24"/>
      <c r="K30" s="24">
        <f>17219+1913+19395</f>
        <v>38527</v>
      </c>
      <c r="L30" s="24">
        <v>38527</v>
      </c>
      <c r="M30" s="24">
        <v>38527</v>
      </c>
      <c r="N30" s="24"/>
      <c r="O30" s="24"/>
      <c r="P30" s="24"/>
      <c r="Q30" s="24"/>
      <c r="R30" s="24"/>
      <c r="S30" s="24"/>
      <c r="T30" s="24"/>
      <c r="U30" s="24"/>
      <c r="V30" s="24"/>
      <c r="W30" s="564"/>
      <c r="X30" s="24"/>
      <c r="Y30" s="24"/>
      <c r="Z30" s="24">
        <v>0</v>
      </c>
      <c r="AA30" s="24">
        <v>24751</v>
      </c>
      <c r="AB30" s="24">
        <v>24751</v>
      </c>
      <c r="AC30" s="24"/>
      <c r="AD30" s="24"/>
      <c r="AE30" s="24"/>
      <c r="AF30" s="24"/>
      <c r="AG30" s="24"/>
      <c r="AH30" s="24"/>
      <c r="AI30" s="24"/>
      <c r="AJ30" s="24"/>
      <c r="AK30" s="455"/>
    </row>
    <row r="31" spans="1:37" ht="12.75" customHeight="1" x14ac:dyDescent="0.25">
      <c r="A31" s="454" t="s">
        <v>76</v>
      </c>
      <c r="B31" s="1459" t="s">
        <v>154</v>
      </c>
      <c r="C31" s="1460"/>
      <c r="D31" s="526">
        <f t="shared" si="11"/>
        <v>0</v>
      </c>
      <c r="E31" s="84">
        <f t="shared" si="12"/>
        <v>0</v>
      </c>
      <c r="F31" s="1004">
        <f t="shared" si="13"/>
        <v>0</v>
      </c>
      <c r="G31" s="737"/>
      <c r="H31" s="24"/>
      <c r="I31" s="24"/>
      <c r="J31" s="24"/>
      <c r="K31" s="24"/>
      <c r="L31" s="24"/>
      <c r="M31" s="24"/>
      <c r="N31" s="24"/>
      <c r="O31" s="24"/>
      <c r="P31" s="24"/>
      <c r="Q31" s="24"/>
      <c r="R31" s="24"/>
      <c r="S31" s="24"/>
      <c r="T31" s="24"/>
      <c r="U31" s="24"/>
      <c r="V31" s="24"/>
      <c r="W31" s="564"/>
      <c r="X31" s="24"/>
      <c r="Y31" s="24"/>
      <c r="Z31" s="24"/>
      <c r="AA31" s="24"/>
      <c r="AB31" s="24"/>
      <c r="AC31" s="24"/>
      <c r="AD31" s="24"/>
      <c r="AE31" s="24"/>
      <c r="AF31" s="24"/>
      <c r="AG31" s="24"/>
      <c r="AH31" s="24"/>
      <c r="AI31" s="24"/>
      <c r="AJ31" s="24"/>
      <c r="AK31" s="455"/>
    </row>
    <row r="32" spans="1:37" ht="12.75" customHeight="1" x14ac:dyDescent="0.25">
      <c r="A32" s="454" t="s">
        <v>77</v>
      </c>
      <c r="B32" s="1459" t="s">
        <v>153</v>
      </c>
      <c r="C32" s="1460"/>
      <c r="D32" s="526">
        <f t="shared" si="11"/>
        <v>0</v>
      </c>
      <c r="E32" s="84">
        <f t="shared" si="12"/>
        <v>0</v>
      </c>
      <c r="F32" s="1004">
        <f t="shared" si="13"/>
        <v>0</v>
      </c>
      <c r="G32" s="737"/>
      <c r="H32" s="24"/>
      <c r="I32" s="24"/>
      <c r="J32" s="24"/>
      <c r="K32" s="24"/>
      <c r="L32" s="24"/>
      <c r="M32" s="24"/>
      <c r="N32" s="24"/>
      <c r="O32" s="24"/>
      <c r="P32" s="24"/>
      <c r="Q32" s="24"/>
      <c r="R32" s="24"/>
      <c r="S32" s="24"/>
      <c r="T32" s="24"/>
      <c r="U32" s="24"/>
      <c r="V32" s="24"/>
      <c r="W32" s="564"/>
      <c r="X32" s="24"/>
      <c r="Y32" s="24"/>
      <c r="Z32" s="24"/>
      <c r="AA32" s="24"/>
      <c r="AB32" s="24"/>
      <c r="AC32" s="24"/>
      <c r="AD32" s="24"/>
      <c r="AE32" s="24"/>
      <c r="AF32" s="24"/>
      <c r="AG32" s="24"/>
      <c r="AH32" s="24"/>
      <c r="AI32" s="24"/>
      <c r="AJ32" s="24"/>
      <c r="AK32" s="455"/>
    </row>
    <row r="33" spans="1:37" ht="12.75" customHeight="1" x14ac:dyDescent="0.25">
      <c r="A33" s="454" t="s">
        <v>79</v>
      </c>
      <c r="B33" s="1459" t="s">
        <v>78</v>
      </c>
      <c r="C33" s="1460"/>
      <c r="D33" s="526">
        <f t="shared" si="11"/>
        <v>11574</v>
      </c>
      <c r="E33" s="84">
        <f t="shared" si="12"/>
        <v>10323</v>
      </c>
      <c r="F33" s="1004">
        <f t="shared" si="13"/>
        <v>1387</v>
      </c>
      <c r="G33" s="737">
        <f t="shared" si="1"/>
        <v>0.13436016661823114</v>
      </c>
      <c r="H33" s="24">
        <f>2521+913+1969</f>
        <v>5403</v>
      </c>
      <c r="I33" s="24">
        <v>5483</v>
      </c>
      <c r="J33" s="24">
        <v>630</v>
      </c>
      <c r="K33" s="24">
        <v>787</v>
      </c>
      <c r="L33" s="24">
        <v>787</v>
      </c>
      <c r="M33" s="24"/>
      <c r="N33" s="24">
        <v>1116</v>
      </c>
      <c r="O33" s="24">
        <v>1116</v>
      </c>
      <c r="P33" s="24"/>
      <c r="Q33" s="24">
        <f>336+150</f>
        <v>486</v>
      </c>
      <c r="R33" s="24">
        <v>335</v>
      </c>
      <c r="S33" s="24">
        <v>137</v>
      </c>
      <c r="T33" s="24">
        <f>380+240+134</f>
        <v>754</v>
      </c>
      <c r="U33" s="24">
        <v>127</v>
      </c>
      <c r="V33" s="24"/>
      <c r="W33" s="564">
        <f>600+580</f>
        <v>1180</v>
      </c>
      <c r="X33" s="24">
        <v>1180</v>
      </c>
      <c r="Y33" s="24"/>
      <c r="Z33" s="24"/>
      <c r="AA33" s="24"/>
      <c r="AB33" s="24"/>
      <c r="AC33" s="24">
        <f>80+620+60</f>
        <v>760</v>
      </c>
      <c r="AD33" s="24">
        <v>760</v>
      </c>
      <c r="AE33" s="24">
        <v>620</v>
      </c>
      <c r="AF33" s="24">
        <f>554+288+246</f>
        <v>1088</v>
      </c>
      <c r="AG33" s="24">
        <v>535</v>
      </c>
      <c r="AH33" s="24"/>
      <c r="AI33" s="24"/>
      <c r="AJ33" s="24"/>
      <c r="AK33" s="455"/>
    </row>
    <row r="34" spans="1:37" s="39" customFormat="1" ht="12.75" customHeight="1" x14ac:dyDescent="0.2">
      <c r="A34" s="450" t="s">
        <v>80</v>
      </c>
      <c r="B34" s="1466" t="s">
        <v>152</v>
      </c>
      <c r="C34" s="1511"/>
      <c r="D34" s="526">
        <f t="shared" si="3"/>
        <v>107458</v>
      </c>
      <c r="E34" s="49">
        <f t="shared" si="4"/>
        <v>131557</v>
      </c>
      <c r="F34" s="451">
        <f t="shared" si="5"/>
        <v>66364</v>
      </c>
      <c r="G34" s="737">
        <f t="shared" si="1"/>
        <v>0.50445054235046405</v>
      </c>
      <c r="H34" s="49">
        <f>SUM(H29:H33)</f>
        <v>58461</v>
      </c>
      <c r="I34" s="49">
        <f t="shared" ref="I34:AH34" si="14">SUM(I29:I33)</f>
        <v>58087</v>
      </c>
      <c r="J34" s="49">
        <f t="shared" si="14"/>
        <v>846</v>
      </c>
      <c r="K34" s="49">
        <f t="shared" si="14"/>
        <v>39576</v>
      </c>
      <c r="L34" s="49">
        <f t="shared" si="14"/>
        <v>39585</v>
      </c>
      <c r="M34" s="49">
        <f t="shared" si="14"/>
        <v>38536</v>
      </c>
      <c r="N34" s="49">
        <f t="shared" si="14"/>
        <v>2873</v>
      </c>
      <c r="O34" s="49">
        <f t="shared" si="14"/>
        <v>2873</v>
      </c>
      <c r="P34" s="49">
        <f t="shared" si="14"/>
        <v>19</v>
      </c>
      <c r="Q34" s="49">
        <f t="shared" si="14"/>
        <v>857</v>
      </c>
      <c r="R34" s="49">
        <f t="shared" si="14"/>
        <v>752</v>
      </c>
      <c r="S34" s="49">
        <f t="shared" si="14"/>
        <v>163</v>
      </c>
      <c r="T34" s="49">
        <f t="shared" si="14"/>
        <v>1343</v>
      </c>
      <c r="U34" s="49">
        <f t="shared" si="14"/>
        <v>786</v>
      </c>
      <c r="V34" s="49">
        <f t="shared" si="14"/>
        <v>0</v>
      </c>
      <c r="W34" s="49">
        <f t="shared" si="14"/>
        <v>1992</v>
      </c>
      <c r="X34" s="49">
        <f t="shared" si="14"/>
        <v>1992</v>
      </c>
      <c r="Y34" s="49">
        <f t="shared" si="14"/>
        <v>284</v>
      </c>
      <c r="Z34" s="49">
        <f t="shared" si="14"/>
        <v>0</v>
      </c>
      <c r="AA34" s="49">
        <f t="shared" si="14"/>
        <v>25679</v>
      </c>
      <c r="AB34" s="49">
        <f t="shared" si="14"/>
        <v>25679</v>
      </c>
      <c r="AC34" s="49">
        <f t="shared" si="14"/>
        <v>975</v>
      </c>
      <c r="AD34" s="49">
        <f t="shared" si="14"/>
        <v>975</v>
      </c>
      <c r="AE34" s="49">
        <f t="shared" si="14"/>
        <v>787</v>
      </c>
      <c r="AF34" s="49">
        <f t="shared" si="14"/>
        <v>1381</v>
      </c>
      <c r="AG34" s="49">
        <f t="shared" si="14"/>
        <v>828</v>
      </c>
      <c r="AH34" s="49">
        <f t="shared" si="14"/>
        <v>50</v>
      </c>
      <c r="AI34" s="49"/>
      <c r="AJ34" s="49"/>
      <c r="AK34" s="451"/>
    </row>
    <row r="35" spans="1:37" s="39" customFormat="1" ht="12.75" customHeight="1" x14ac:dyDescent="0.2">
      <c r="A35" s="450" t="s">
        <v>81</v>
      </c>
      <c r="B35" s="1466" t="s">
        <v>151</v>
      </c>
      <c r="C35" s="1511"/>
      <c r="D35" s="526">
        <f t="shared" si="3"/>
        <v>121847</v>
      </c>
      <c r="E35" s="49">
        <f t="shared" si="4"/>
        <v>152623</v>
      </c>
      <c r="F35" s="451">
        <f t="shared" si="5"/>
        <v>72445</v>
      </c>
      <c r="G35" s="737">
        <f t="shared" si="1"/>
        <v>0.4746663346939845</v>
      </c>
      <c r="H35" s="48">
        <f t="shared" ref="H35:AH35" si="15">+H34+H28+H25+H17+H14</f>
        <v>61915</v>
      </c>
      <c r="I35" s="48">
        <f t="shared" si="15"/>
        <v>63893</v>
      </c>
      <c r="J35" s="48">
        <f t="shared" si="15"/>
        <v>2112</v>
      </c>
      <c r="K35" s="48">
        <f t="shared" si="15"/>
        <v>39757</v>
      </c>
      <c r="L35" s="48">
        <f t="shared" si="15"/>
        <v>39799</v>
      </c>
      <c r="M35" s="48">
        <f t="shared" si="15"/>
        <v>38569</v>
      </c>
      <c r="N35" s="48">
        <f t="shared" si="15"/>
        <v>8268</v>
      </c>
      <c r="O35" s="48">
        <f t="shared" si="15"/>
        <v>8268</v>
      </c>
      <c r="P35" s="48">
        <f t="shared" si="15"/>
        <v>90</v>
      </c>
      <c r="Q35" s="48">
        <f t="shared" si="15"/>
        <v>1991</v>
      </c>
      <c r="R35" s="48">
        <f t="shared" si="15"/>
        <v>2002</v>
      </c>
      <c r="S35" s="48">
        <f t="shared" si="15"/>
        <v>203</v>
      </c>
      <c r="T35" s="48">
        <f t="shared" si="15"/>
        <v>3601</v>
      </c>
      <c r="U35" s="48">
        <f t="shared" si="15"/>
        <v>3229</v>
      </c>
      <c r="V35" s="48">
        <f t="shared" si="15"/>
        <v>0</v>
      </c>
      <c r="W35" s="48">
        <f t="shared" si="15"/>
        <v>3817</v>
      </c>
      <c r="X35" s="48">
        <f t="shared" si="15"/>
        <v>3817</v>
      </c>
      <c r="Y35" s="48">
        <f t="shared" si="15"/>
        <v>1334</v>
      </c>
      <c r="Z35" s="48">
        <f t="shared" si="15"/>
        <v>0</v>
      </c>
      <c r="AA35" s="48">
        <f t="shared" si="15"/>
        <v>29117</v>
      </c>
      <c r="AB35" s="48">
        <f t="shared" si="15"/>
        <v>29116</v>
      </c>
      <c r="AC35" s="48">
        <f t="shared" si="15"/>
        <v>1075</v>
      </c>
      <c r="AD35" s="48">
        <f t="shared" si="15"/>
        <v>1075</v>
      </c>
      <c r="AE35" s="48">
        <f t="shared" si="15"/>
        <v>787</v>
      </c>
      <c r="AF35" s="48">
        <f t="shared" si="15"/>
        <v>1423</v>
      </c>
      <c r="AG35" s="48">
        <f t="shared" si="15"/>
        <v>1423</v>
      </c>
      <c r="AH35" s="48">
        <f t="shared" si="15"/>
        <v>234</v>
      </c>
      <c r="AI35" s="49"/>
      <c r="AJ35" s="49"/>
      <c r="AK35" s="451"/>
    </row>
    <row r="36" spans="1:37" ht="12" customHeight="1" x14ac:dyDescent="0.25">
      <c r="A36" s="452"/>
      <c r="B36" s="1479"/>
      <c r="C36" s="1512"/>
      <c r="D36" s="736"/>
      <c r="E36" s="203"/>
      <c r="F36" s="527"/>
      <c r="G36" s="738"/>
      <c r="H36" s="25"/>
      <c r="I36" s="25"/>
      <c r="J36" s="26"/>
      <c r="K36" s="25"/>
      <c r="L36" s="25"/>
      <c r="M36" s="26"/>
      <c r="N36" s="25"/>
      <c r="O36" s="25"/>
      <c r="P36" s="25"/>
      <c r="Q36" s="25"/>
      <c r="R36" s="25"/>
      <c r="S36" s="25"/>
      <c r="T36" s="25"/>
      <c r="U36" s="25"/>
      <c r="V36" s="25"/>
      <c r="W36" s="843"/>
      <c r="X36" s="25"/>
      <c r="Y36" s="26"/>
      <c r="Z36" s="25"/>
      <c r="AA36" s="25"/>
      <c r="AB36" s="25"/>
      <c r="AC36" s="25"/>
      <c r="AD36" s="25"/>
      <c r="AE36" s="25"/>
      <c r="AF36" s="25"/>
      <c r="AG36" s="25"/>
      <c r="AH36" s="25"/>
      <c r="AI36" s="53"/>
      <c r="AJ36" s="53"/>
      <c r="AK36" s="453"/>
    </row>
    <row r="37" spans="1:37" ht="12.75" hidden="1" customHeight="1" x14ac:dyDescent="0.25">
      <c r="A37" s="95" t="s">
        <v>96</v>
      </c>
      <c r="B37" s="1453" t="s">
        <v>95</v>
      </c>
      <c r="C37" s="1454"/>
      <c r="D37" s="736">
        <f t="shared" ref="D37:F43" si="16">+H37+K37+AF37+AI37+N37+W37+Q37+Z37+AC37+T37</f>
        <v>0</v>
      </c>
      <c r="E37" s="203">
        <f t="shared" si="16"/>
        <v>0</v>
      </c>
      <c r="F37" s="527">
        <f t="shared" si="16"/>
        <v>0</v>
      </c>
      <c r="G37" s="738"/>
      <c r="H37" s="24"/>
      <c r="I37" s="24"/>
      <c r="J37" s="24"/>
      <c r="K37" s="24"/>
      <c r="L37" s="24"/>
      <c r="M37" s="24"/>
      <c r="N37" s="24"/>
      <c r="O37" s="24"/>
      <c r="P37" s="24"/>
      <c r="Q37" s="24"/>
      <c r="R37" s="24"/>
      <c r="S37" s="24"/>
      <c r="T37" s="24"/>
      <c r="U37" s="24"/>
      <c r="V37" s="24"/>
      <c r="W37" s="564"/>
      <c r="X37" s="24"/>
      <c r="Y37" s="24"/>
      <c r="Z37" s="24"/>
      <c r="AA37" s="24"/>
      <c r="AB37" s="24"/>
      <c r="AC37" s="24"/>
      <c r="AD37" s="24"/>
      <c r="AE37" s="24"/>
      <c r="AF37" s="24"/>
      <c r="AG37" s="24"/>
      <c r="AH37" s="24"/>
      <c r="AI37" s="53"/>
      <c r="AJ37" s="53"/>
      <c r="AK37" s="453"/>
    </row>
    <row r="38" spans="1:37" ht="12.75" hidden="1" customHeight="1" x14ac:dyDescent="0.25">
      <c r="A38" s="95" t="s">
        <v>98</v>
      </c>
      <c r="B38" s="1453" t="s">
        <v>97</v>
      </c>
      <c r="C38" s="1454"/>
      <c r="D38" s="736">
        <f t="shared" si="16"/>
        <v>0</v>
      </c>
      <c r="E38" s="203">
        <f t="shared" si="16"/>
        <v>0</v>
      </c>
      <c r="F38" s="527">
        <f t="shared" si="16"/>
        <v>0</v>
      </c>
      <c r="G38" s="738"/>
      <c r="H38" s="24"/>
      <c r="I38" s="24"/>
      <c r="J38" s="24"/>
      <c r="K38" s="24"/>
      <c r="L38" s="24"/>
      <c r="M38" s="24"/>
      <c r="N38" s="24"/>
      <c r="O38" s="24"/>
      <c r="P38" s="24"/>
      <c r="Q38" s="24"/>
      <c r="R38" s="24"/>
      <c r="S38" s="24"/>
      <c r="T38" s="24"/>
      <c r="U38" s="24"/>
      <c r="V38" s="24"/>
      <c r="W38" s="564"/>
      <c r="X38" s="24"/>
      <c r="Y38" s="24"/>
      <c r="Z38" s="24"/>
      <c r="AA38" s="24"/>
      <c r="AB38" s="24"/>
      <c r="AC38" s="24"/>
      <c r="AD38" s="24"/>
      <c r="AE38" s="24"/>
      <c r="AF38" s="24"/>
      <c r="AG38" s="24"/>
      <c r="AH38" s="24"/>
      <c r="AI38" s="53"/>
      <c r="AJ38" s="53"/>
      <c r="AK38" s="453"/>
    </row>
    <row r="39" spans="1:37" ht="23.25" hidden="1" customHeight="1" x14ac:dyDescent="0.25">
      <c r="A39" s="95" t="s">
        <v>101</v>
      </c>
      <c r="B39" s="1453" t="s">
        <v>165</v>
      </c>
      <c r="C39" s="1454"/>
      <c r="D39" s="736">
        <f t="shared" si="16"/>
        <v>0</v>
      </c>
      <c r="E39" s="203">
        <f t="shared" si="16"/>
        <v>0</v>
      </c>
      <c r="F39" s="527">
        <f t="shared" si="16"/>
        <v>0</v>
      </c>
      <c r="G39" s="738"/>
      <c r="H39" s="24"/>
      <c r="I39" s="24"/>
      <c r="J39" s="24"/>
      <c r="K39" s="24"/>
      <c r="L39" s="24"/>
      <c r="M39" s="24"/>
      <c r="N39" s="24"/>
      <c r="O39" s="24"/>
      <c r="P39" s="24"/>
      <c r="Q39" s="24"/>
      <c r="R39" s="24"/>
      <c r="S39" s="24"/>
      <c r="T39" s="24"/>
      <c r="U39" s="24"/>
      <c r="V39" s="24"/>
      <c r="W39" s="564"/>
      <c r="X39" s="24"/>
      <c r="Y39" s="24"/>
      <c r="Z39" s="24"/>
      <c r="AA39" s="24"/>
      <c r="AB39" s="24"/>
      <c r="AC39" s="24"/>
      <c r="AD39" s="24"/>
      <c r="AE39" s="24"/>
      <c r="AF39" s="24"/>
      <c r="AG39" s="24"/>
      <c r="AH39" s="24"/>
      <c r="AI39" s="53"/>
      <c r="AJ39" s="53"/>
      <c r="AK39" s="453"/>
    </row>
    <row r="40" spans="1:37" ht="25.5" hidden="1" customHeight="1" x14ac:dyDescent="0.25">
      <c r="A40" s="95" t="s">
        <v>103</v>
      </c>
      <c r="B40" s="1453" t="s">
        <v>102</v>
      </c>
      <c r="C40" s="1454"/>
      <c r="D40" s="736">
        <f t="shared" si="16"/>
        <v>0</v>
      </c>
      <c r="E40" s="203">
        <f t="shared" si="16"/>
        <v>0</v>
      </c>
      <c r="F40" s="527">
        <f t="shared" si="16"/>
        <v>0</v>
      </c>
      <c r="G40" s="738"/>
      <c r="H40" s="24"/>
      <c r="I40" s="24"/>
      <c r="J40" s="24"/>
      <c r="K40" s="24"/>
      <c r="L40" s="24"/>
      <c r="M40" s="24"/>
      <c r="N40" s="24"/>
      <c r="O40" s="24"/>
      <c r="P40" s="24"/>
      <c r="Q40" s="24"/>
      <c r="R40" s="24"/>
      <c r="S40" s="24"/>
      <c r="T40" s="24"/>
      <c r="U40" s="24"/>
      <c r="V40" s="24"/>
      <c r="W40" s="564"/>
      <c r="X40" s="24"/>
      <c r="Y40" s="24"/>
      <c r="Z40" s="24"/>
      <c r="AA40" s="24"/>
      <c r="AB40" s="24"/>
      <c r="AC40" s="24"/>
      <c r="AD40" s="24"/>
      <c r="AE40" s="24"/>
      <c r="AF40" s="24"/>
      <c r="AG40" s="24"/>
      <c r="AH40" s="24"/>
      <c r="AI40" s="53"/>
      <c r="AJ40" s="53"/>
      <c r="AK40" s="453"/>
    </row>
    <row r="41" spans="1:37" ht="27" hidden="1" customHeight="1" x14ac:dyDescent="0.25">
      <c r="A41" s="95" t="s">
        <v>107</v>
      </c>
      <c r="B41" s="1453" t="s">
        <v>164</v>
      </c>
      <c r="C41" s="1454"/>
      <c r="D41" s="736">
        <f t="shared" si="16"/>
        <v>0</v>
      </c>
      <c r="E41" s="203">
        <f t="shared" si="16"/>
        <v>0</v>
      </c>
      <c r="F41" s="527">
        <f t="shared" si="16"/>
        <v>0</v>
      </c>
      <c r="G41" s="738"/>
      <c r="H41" s="24"/>
      <c r="I41" s="24"/>
      <c r="J41" s="24"/>
      <c r="K41" s="24"/>
      <c r="L41" s="24"/>
      <c r="M41" s="24"/>
      <c r="N41" s="24"/>
      <c r="O41" s="24"/>
      <c r="P41" s="24"/>
      <c r="Q41" s="24"/>
      <c r="R41" s="24"/>
      <c r="S41" s="24"/>
      <c r="T41" s="24"/>
      <c r="U41" s="24"/>
      <c r="V41" s="24"/>
      <c r="W41" s="564"/>
      <c r="X41" s="24"/>
      <c r="Y41" s="24"/>
      <c r="Z41" s="24"/>
      <c r="AA41" s="24"/>
      <c r="AB41" s="24"/>
      <c r="AC41" s="24"/>
      <c r="AD41" s="24"/>
      <c r="AE41" s="24"/>
      <c r="AF41" s="24"/>
      <c r="AG41" s="24"/>
      <c r="AH41" s="24"/>
      <c r="AI41" s="53"/>
      <c r="AJ41" s="53"/>
      <c r="AK41" s="453"/>
    </row>
    <row r="42" spans="1:37" ht="12.75" hidden="1" customHeight="1" x14ac:dyDescent="0.25">
      <c r="A42" s="95" t="s">
        <v>589</v>
      </c>
      <c r="B42" s="1471" t="s">
        <v>106</v>
      </c>
      <c r="C42" s="1510"/>
      <c r="D42" s="736">
        <f t="shared" si="16"/>
        <v>0</v>
      </c>
      <c r="E42" s="203">
        <f t="shared" si="16"/>
        <v>0</v>
      </c>
      <c r="F42" s="527">
        <f t="shared" si="16"/>
        <v>0</v>
      </c>
      <c r="G42" s="738"/>
      <c r="H42" s="24"/>
      <c r="I42" s="24"/>
      <c r="J42" s="24"/>
      <c r="K42" s="24"/>
      <c r="L42" s="24"/>
      <c r="M42" s="24"/>
      <c r="N42" s="24"/>
      <c r="O42" s="24"/>
      <c r="P42" s="24"/>
      <c r="Q42" s="24"/>
      <c r="R42" s="24"/>
      <c r="S42" s="24"/>
      <c r="T42" s="24"/>
      <c r="U42" s="24"/>
      <c r="V42" s="24"/>
      <c r="W42" s="564"/>
      <c r="X42" s="24"/>
      <c r="Y42" s="24"/>
      <c r="Z42" s="24"/>
      <c r="AA42" s="24"/>
      <c r="AB42" s="24"/>
      <c r="AC42" s="24"/>
      <c r="AD42" s="24"/>
      <c r="AE42" s="24"/>
      <c r="AF42" s="24"/>
      <c r="AG42" s="24"/>
      <c r="AH42" s="24"/>
      <c r="AI42" s="53"/>
      <c r="AJ42" s="53"/>
      <c r="AK42" s="453"/>
    </row>
    <row r="43" spans="1:37" s="39" customFormat="1" ht="12.75" customHeight="1" x14ac:dyDescent="0.2">
      <c r="A43" s="450" t="s">
        <v>108</v>
      </c>
      <c r="B43" s="1466" t="s">
        <v>163</v>
      </c>
      <c r="C43" s="1511"/>
      <c r="D43" s="526">
        <f t="shared" si="16"/>
        <v>0</v>
      </c>
      <c r="E43" s="49">
        <f t="shared" si="16"/>
        <v>0</v>
      </c>
      <c r="F43" s="451">
        <f t="shared" si="16"/>
        <v>0</v>
      </c>
      <c r="G43" s="737"/>
      <c r="H43" s="49"/>
      <c r="I43" s="49"/>
      <c r="J43" s="24">
        <f t="shared" ref="J43" si="17">H43+I43</f>
        <v>0</v>
      </c>
      <c r="K43" s="49"/>
      <c r="L43" s="49"/>
      <c r="M43" s="24"/>
      <c r="N43" s="49"/>
      <c r="O43" s="49"/>
      <c r="P43" s="24"/>
      <c r="Q43" s="49"/>
      <c r="R43" s="49"/>
      <c r="S43" s="24"/>
      <c r="T43" s="49"/>
      <c r="U43" s="49"/>
      <c r="V43" s="24"/>
      <c r="W43" s="565"/>
      <c r="X43" s="49"/>
      <c r="Y43" s="24"/>
      <c r="Z43" s="49"/>
      <c r="AA43" s="49"/>
      <c r="AB43" s="24"/>
      <c r="AC43" s="49"/>
      <c r="AD43" s="49"/>
      <c r="AE43" s="24"/>
      <c r="AF43" s="49"/>
      <c r="AG43" s="49"/>
      <c r="AH43" s="24"/>
      <c r="AI43" s="49"/>
      <c r="AJ43" s="49"/>
      <c r="AK43" s="451"/>
    </row>
    <row r="44" spans="1:37" ht="12" customHeight="1" x14ac:dyDescent="0.25">
      <c r="A44" s="452"/>
      <c r="B44" s="621"/>
      <c r="C44" s="283"/>
      <c r="D44" s="736"/>
      <c r="E44" s="203"/>
      <c r="F44" s="527"/>
      <c r="G44" s="738"/>
      <c r="H44" s="25"/>
      <c r="I44" s="25"/>
      <c r="J44" s="26"/>
      <c r="K44" s="25"/>
      <c r="L44" s="25"/>
      <c r="M44" s="26"/>
      <c r="N44" s="25"/>
      <c r="O44" s="25"/>
      <c r="P44" s="25"/>
      <c r="Q44" s="25"/>
      <c r="R44" s="25"/>
      <c r="S44" s="25"/>
      <c r="T44" s="25"/>
      <c r="U44" s="25"/>
      <c r="V44" s="25"/>
      <c r="W44" s="843"/>
      <c r="X44" s="25"/>
      <c r="Y44" s="26"/>
      <c r="Z44" s="25"/>
      <c r="AA44" s="25"/>
      <c r="AB44" s="53"/>
      <c r="AC44" s="25"/>
      <c r="AD44" s="25"/>
      <c r="AE44" s="25"/>
      <c r="AF44" s="25"/>
      <c r="AG44" s="25"/>
      <c r="AH44" s="25"/>
      <c r="AI44" s="53"/>
      <c r="AJ44" s="53"/>
      <c r="AK44" s="453"/>
    </row>
    <row r="45" spans="1:37" ht="12.75" customHeight="1" x14ac:dyDescent="0.25">
      <c r="A45" s="454" t="s">
        <v>110</v>
      </c>
      <c r="B45" s="1459" t="s">
        <v>109</v>
      </c>
      <c r="C45" s="1460"/>
      <c r="D45" s="526">
        <f t="shared" ref="D45:F52" si="18">+H45+K45+AF45+AI45+N45+W45+Q45+Z45+AC45+T45</f>
        <v>28937</v>
      </c>
      <c r="E45" s="49">
        <f t="shared" si="18"/>
        <v>28690</v>
      </c>
      <c r="F45" s="451">
        <f t="shared" si="18"/>
        <v>22037</v>
      </c>
      <c r="G45" s="737">
        <f t="shared" si="1"/>
        <v>0.76810735447891254</v>
      </c>
      <c r="H45" s="27"/>
      <c r="I45" s="27">
        <v>80</v>
      </c>
      <c r="J45" s="24">
        <v>80</v>
      </c>
      <c r="K45" s="27"/>
      <c r="L45" s="27"/>
      <c r="M45" s="24"/>
      <c r="N45" s="27">
        <v>2700</v>
      </c>
      <c r="O45" s="27">
        <v>2700</v>
      </c>
      <c r="P45" s="24">
        <v>2362</v>
      </c>
      <c r="Q45" s="27">
        <v>12224</v>
      </c>
      <c r="R45" s="27">
        <v>12285</v>
      </c>
      <c r="S45" s="24">
        <v>9227</v>
      </c>
      <c r="T45" s="27">
        <f>13348</f>
        <v>13348</v>
      </c>
      <c r="U45" s="27">
        <v>12960</v>
      </c>
      <c r="V45" s="24">
        <v>10368</v>
      </c>
      <c r="W45" s="844"/>
      <c r="X45" s="27"/>
      <c r="Y45" s="24"/>
      <c r="Z45" s="27"/>
      <c r="AA45" s="27"/>
      <c r="AB45" s="24"/>
      <c r="AC45" s="27"/>
      <c r="AD45" s="27"/>
      <c r="AE45" s="24"/>
      <c r="AF45" s="27">
        <v>665</v>
      </c>
      <c r="AG45" s="27">
        <v>665</v>
      </c>
      <c r="AH45" s="24"/>
      <c r="AI45" s="24"/>
      <c r="AJ45" s="24"/>
      <c r="AK45" s="455"/>
    </row>
    <row r="46" spans="1:37" ht="12.75" customHeight="1" x14ac:dyDescent="0.25">
      <c r="A46" s="454" t="s">
        <v>111</v>
      </c>
      <c r="B46" s="1459" t="s">
        <v>162</v>
      </c>
      <c r="C46" s="1460"/>
      <c r="D46" s="526">
        <f t="shared" si="18"/>
        <v>562501</v>
      </c>
      <c r="E46" s="49">
        <f t="shared" si="18"/>
        <v>705519</v>
      </c>
      <c r="F46" s="451">
        <f t="shared" si="18"/>
        <v>265532</v>
      </c>
      <c r="G46" s="737">
        <f t="shared" si="1"/>
        <v>0.37636406673668604</v>
      </c>
      <c r="H46" s="24">
        <f>6465+1800+17194+39370+56394+187656</f>
        <v>308879</v>
      </c>
      <c r="I46" s="24">
        <v>310906</v>
      </c>
      <c r="J46" s="24">
        <v>66208</v>
      </c>
      <c r="K46" s="24">
        <v>108741</v>
      </c>
      <c r="L46" s="24">
        <v>114787</v>
      </c>
      <c r="M46" s="24">
        <v>107652</v>
      </c>
      <c r="N46" s="24"/>
      <c r="O46" s="24"/>
      <c r="P46" s="24"/>
      <c r="Q46" s="24"/>
      <c r="R46" s="24"/>
      <c r="S46" s="24"/>
      <c r="T46" s="24"/>
      <c r="U46" s="24"/>
      <c r="V46" s="24"/>
      <c r="W46" s="564">
        <v>100027</v>
      </c>
      <c r="X46" s="24">
        <v>143300</v>
      </c>
      <c r="Y46" s="24"/>
      <c r="Z46" s="27">
        <v>0</v>
      </c>
      <c r="AA46" s="27">
        <v>91672</v>
      </c>
      <c r="AB46" s="24">
        <v>91672</v>
      </c>
      <c r="AC46" s="24">
        <v>321</v>
      </c>
      <c r="AD46" s="24">
        <v>321</v>
      </c>
      <c r="AE46" s="24"/>
      <c r="AF46" s="24">
        <v>44533</v>
      </c>
      <c r="AG46" s="24">
        <v>44533</v>
      </c>
      <c r="AH46" s="24"/>
      <c r="AI46" s="24"/>
      <c r="AJ46" s="24"/>
      <c r="AK46" s="455"/>
    </row>
    <row r="47" spans="1:37" ht="12.75" customHeight="1" x14ac:dyDescent="0.25">
      <c r="A47" s="454" t="s">
        <v>114</v>
      </c>
      <c r="B47" s="1459" t="s">
        <v>113</v>
      </c>
      <c r="C47" s="1460"/>
      <c r="D47" s="526">
        <f t="shared" si="18"/>
        <v>12991</v>
      </c>
      <c r="E47" s="49">
        <f t="shared" si="18"/>
        <v>14172</v>
      </c>
      <c r="F47" s="451">
        <f t="shared" si="18"/>
        <v>0</v>
      </c>
      <c r="G47" s="737"/>
      <c r="H47" s="24"/>
      <c r="I47" s="24"/>
      <c r="J47" s="24"/>
      <c r="K47" s="24"/>
      <c r="L47" s="24"/>
      <c r="M47" s="24"/>
      <c r="N47" s="24"/>
      <c r="O47" s="24"/>
      <c r="P47" s="24"/>
      <c r="Q47" s="24">
        <v>7978</v>
      </c>
      <c r="R47" s="24">
        <v>7906</v>
      </c>
      <c r="S47" s="24"/>
      <c r="T47" s="24">
        <f>5013</f>
        <v>5013</v>
      </c>
      <c r="U47" s="24">
        <v>6266</v>
      </c>
      <c r="V47" s="24"/>
      <c r="W47" s="564"/>
      <c r="X47" s="24"/>
      <c r="Y47" s="24"/>
      <c r="Z47" s="27"/>
      <c r="AA47" s="27"/>
      <c r="AB47" s="24"/>
      <c r="AC47" s="24"/>
      <c r="AD47" s="24"/>
      <c r="AE47" s="24"/>
      <c r="AF47" s="24"/>
      <c r="AG47" s="24"/>
      <c r="AH47" s="24"/>
      <c r="AI47" s="24"/>
      <c r="AJ47" s="24"/>
      <c r="AK47" s="455"/>
    </row>
    <row r="48" spans="1:37" ht="12.75" customHeight="1" x14ac:dyDescent="0.25">
      <c r="A48" s="454" t="s">
        <v>116</v>
      </c>
      <c r="B48" s="1459" t="s">
        <v>115</v>
      </c>
      <c r="C48" s="1460"/>
      <c r="D48" s="526">
        <f t="shared" si="18"/>
        <v>17275</v>
      </c>
      <c r="E48" s="49">
        <f t="shared" si="18"/>
        <v>17579</v>
      </c>
      <c r="F48" s="451">
        <f t="shared" si="18"/>
        <v>2702</v>
      </c>
      <c r="G48" s="737">
        <f t="shared" si="1"/>
        <v>0.15370612662836339</v>
      </c>
      <c r="H48" s="24"/>
      <c r="I48" s="24"/>
      <c r="J48" s="24"/>
      <c r="K48" s="24">
        <v>797</v>
      </c>
      <c r="L48" s="24">
        <v>764</v>
      </c>
      <c r="M48" s="24">
        <v>181</v>
      </c>
      <c r="N48" s="24">
        <v>2362</v>
      </c>
      <c r="O48" s="24">
        <v>2362</v>
      </c>
      <c r="P48" s="24"/>
      <c r="Q48" s="24">
        <v>6842</v>
      </c>
      <c r="R48" s="24">
        <v>6932</v>
      </c>
      <c r="S48" s="24"/>
      <c r="T48" s="24">
        <f>4787</f>
        <v>4787</v>
      </c>
      <c r="U48" s="24">
        <v>3883</v>
      </c>
      <c r="V48" s="24"/>
      <c r="W48" s="564">
        <v>2400</v>
      </c>
      <c r="X48" s="24">
        <v>3551</v>
      </c>
      <c r="Y48" s="24">
        <v>2521</v>
      </c>
      <c r="Z48" s="27"/>
      <c r="AA48" s="27"/>
      <c r="AB48" s="24"/>
      <c r="AC48" s="24">
        <v>87</v>
      </c>
      <c r="AD48" s="24">
        <v>87</v>
      </c>
      <c r="AE48" s="24"/>
      <c r="AF48" s="24"/>
      <c r="AG48" s="24"/>
      <c r="AH48" s="24"/>
      <c r="AI48" s="24"/>
      <c r="AJ48" s="24"/>
      <c r="AK48" s="455"/>
    </row>
    <row r="49" spans="1:39" ht="12.75" customHeight="1" x14ac:dyDescent="0.25">
      <c r="A49" s="454" t="s">
        <v>118</v>
      </c>
      <c r="B49" s="1459" t="s">
        <v>117</v>
      </c>
      <c r="C49" s="1460"/>
      <c r="D49" s="526">
        <f t="shared" si="18"/>
        <v>0</v>
      </c>
      <c r="E49" s="49">
        <f t="shared" si="18"/>
        <v>0</v>
      </c>
      <c r="F49" s="451">
        <f t="shared" si="18"/>
        <v>0</v>
      </c>
      <c r="G49" s="737"/>
      <c r="H49" s="24"/>
      <c r="I49" s="24"/>
      <c r="J49" s="24"/>
      <c r="K49" s="24"/>
      <c r="L49" s="24"/>
      <c r="M49" s="24"/>
      <c r="N49" s="24"/>
      <c r="O49" s="24"/>
      <c r="P49" s="24"/>
      <c r="Q49" s="24"/>
      <c r="R49" s="24"/>
      <c r="S49" s="24"/>
      <c r="T49" s="24"/>
      <c r="U49" s="24"/>
      <c r="V49" s="24"/>
      <c r="W49" s="564"/>
      <c r="X49" s="24"/>
      <c r="Y49" s="24"/>
      <c r="Z49" s="27"/>
      <c r="AA49" s="27"/>
      <c r="AB49" s="24"/>
      <c r="AC49" s="24"/>
      <c r="AD49" s="24"/>
      <c r="AE49" s="24"/>
      <c r="AF49" s="24"/>
      <c r="AG49" s="24"/>
      <c r="AH49" s="24"/>
      <c r="AI49" s="24"/>
      <c r="AJ49" s="24"/>
      <c r="AK49" s="455"/>
    </row>
    <row r="50" spans="1:39" ht="12.75" customHeight="1" x14ac:dyDescent="0.25">
      <c r="A50" s="454" t="s">
        <v>120</v>
      </c>
      <c r="B50" s="1459" t="s">
        <v>119</v>
      </c>
      <c r="C50" s="1460"/>
      <c r="D50" s="526">
        <f t="shared" si="18"/>
        <v>0</v>
      </c>
      <c r="E50" s="49">
        <f t="shared" si="18"/>
        <v>0</v>
      </c>
      <c r="F50" s="451">
        <f t="shared" si="18"/>
        <v>0</v>
      </c>
      <c r="G50" s="737"/>
      <c r="H50" s="24"/>
      <c r="I50" s="24"/>
      <c r="J50" s="24"/>
      <c r="K50" s="24"/>
      <c r="L50" s="24"/>
      <c r="M50" s="24"/>
      <c r="N50" s="24"/>
      <c r="O50" s="24"/>
      <c r="P50" s="24"/>
      <c r="Q50" s="24"/>
      <c r="R50" s="24"/>
      <c r="S50" s="24"/>
      <c r="T50" s="24"/>
      <c r="U50" s="24"/>
      <c r="V50" s="24"/>
      <c r="W50" s="564"/>
      <c r="X50" s="24"/>
      <c r="Y50" s="24"/>
      <c r="Z50" s="27"/>
      <c r="AA50" s="27"/>
      <c r="AB50" s="24"/>
      <c r="AC50" s="24"/>
      <c r="AD50" s="24"/>
      <c r="AE50" s="24"/>
      <c r="AF50" s="24"/>
      <c r="AG50" s="24"/>
      <c r="AH50" s="24"/>
      <c r="AI50" s="24"/>
      <c r="AJ50" s="24"/>
      <c r="AK50" s="455"/>
    </row>
    <row r="51" spans="1:39" ht="12.75" customHeight="1" x14ac:dyDescent="0.25">
      <c r="A51" s="454" t="s">
        <v>122</v>
      </c>
      <c r="B51" s="1459" t="s">
        <v>121</v>
      </c>
      <c r="C51" s="1460"/>
      <c r="D51" s="526">
        <f t="shared" si="18"/>
        <v>87720</v>
      </c>
      <c r="E51" s="49">
        <f t="shared" si="18"/>
        <v>98250</v>
      </c>
      <c r="F51" s="451">
        <f t="shared" si="18"/>
        <v>22506</v>
      </c>
      <c r="G51" s="737">
        <f t="shared" si="1"/>
        <v>0.22906870229007634</v>
      </c>
      <c r="H51" s="24">
        <f>1745+486+4642+10630+15226</f>
        <v>32729</v>
      </c>
      <c r="I51" s="24">
        <v>31074</v>
      </c>
      <c r="J51" s="24">
        <v>15673</v>
      </c>
      <c r="K51" s="24">
        <v>215</v>
      </c>
      <c r="L51" s="24">
        <v>381</v>
      </c>
      <c r="M51" s="24">
        <v>224</v>
      </c>
      <c r="N51" s="24">
        <f>729+638</f>
        <v>1367</v>
      </c>
      <c r="O51" s="24">
        <v>1367</v>
      </c>
      <c r="P51" s="24">
        <v>638</v>
      </c>
      <c r="Q51" s="24">
        <f>1847+2154+3300</f>
        <v>7301</v>
      </c>
      <c r="R51" s="24">
        <v>7336</v>
      </c>
      <c r="S51" s="24">
        <v>2491</v>
      </c>
      <c r="T51" s="24">
        <f>1292+1354+3604</f>
        <v>6250</v>
      </c>
      <c r="U51" s="24">
        <v>6239</v>
      </c>
      <c r="V51" s="24">
        <v>2799</v>
      </c>
      <c r="W51" s="564">
        <f>27007+648</f>
        <v>27655</v>
      </c>
      <c r="X51" s="24">
        <v>39650</v>
      </c>
      <c r="Y51" s="24">
        <v>681</v>
      </c>
      <c r="Z51" s="27"/>
      <c r="AA51" s="27"/>
      <c r="AB51" s="24"/>
      <c r="AC51" s="24"/>
      <c r="AD51" s="24"/>
      <c r="AE51" s="24"/>
      <c r="AF51" s="24">
        <f>179+12024</f>
        <v>12203</v>
      </c>
      <c r="AG51" s="24">
        <v>12203</v>
      </c>
      <c r="AH51" s="24"/>
      <c r="AI51" s="24"/>
      <c r="AJ51" s="24"/>
      <c r="AK51" s="455"/>
    </row>
    <row r="52" spans="1:39" s="39" customFormat="1" ht="12.75" customHeight="1" x14ac:dyDescent="0.2">
      <c r="A52" s="450" t="s">
        <v>123</v>
      </c>
      <c r="B52" s="1466" t="s">
        <v>161</v>
      </c>
      <c r="C52" s="1511"/>
      <c r="D52" s="526">
        <f t="shared" si="18"/>
        <v>709424</v>
      </c>
      <c r="E52" s="49">
        <f t="shared" si="18"/>
        <v>864210</v>
      </c>
      <c r="F52" s="451">
        <f t="shared" si="18"/>
        <v>312777</v>
      </c>
      <c r="G52" s="737">
        <f t="shared" si="1"/>
        <v>0.36192244940465856</v>
      </c>
      <c r="H52" s="48">
        <f t="shared" ref="H52:AB52" si="19">+H51+H50+H49+H48+H47+H46+H45</f>
        <v>341608</v>
      </c>
      <c r="I52" s="48">
        <f t="shared" si="19"/>
        <v>342060</v>
      </c>
      <c r="J52" s="48">
        <f t="shared" si="19"/>
        <v>81961</v>
      </c>
      <c r="K52" s="48">
        <f t="shared" si="19"/>
        <v>109753</v>
      </c>
      <c r="L52" s="48">
        <f t="shared" si="19"/>
        <v>115932</v>
      </c>
      <c r="M52" s="48">
        <f t="shared" si="19"/>
        <v>108057</v>
      </c>
      <c r="N52" s="48">
        <f t="shared" si="19"/>
        <v>6429</v>
      </c>
      <c r="O52" s="48">
        <f t="shared" si="19"/>
        <v>6429</v>
      </c>
      <c r="P52" s="48">
        <f t="shared" si="19"/>
        <v>3000</v>
      </c>
      <c r="Q52" s="48">
        <f t="shared" si="19"/>
        <v>34345</v>
      </c>
      <c r="R52" s="48">
        <f t="shared" si="19"/>
        <v>34459</v>
      </c>
      <c r="S52" s="48">
        <f t="shared" si="19"/>
        <v>11718</v>
      </c>
      <c r="T52" s="48">
        <f>+T51+T50+T49+T48+T47+T46+T45</f>
        <v>29398</v>
      </c>
      <c r="U52" s="48">
        <f t="shared" si="19"/>
        <v>29348</v>
      </c>
      <c r="V52" s="48">
        <f t="shared" si="19"/>
        <v>13167</v>
      </c>
      <c r="W52" s="842">
        <f t="shared" si="19"/>
        <v>130082</v>
      </c>
      <c r="X52" s="48">
        <f t="shared" si="19"/>
        <v>186501</v>
      </c>
      <c r="Y52" s="48">
        <f t="shared" si="19"/>
        <v>3202</v>
      </c>
      <c r="Z52" s="48">
        <f t="shared" si="19"/>
        <v>0</v>
      </c>
      <c r="AA52" s="48">
        <f t="shared" si="19"/>
        <v>91672</v>
      </c>
      <c r="AB52" s="48">
        <f t="shared" si="19"/>
        <v>91672</v>
      </c>
      <c r="AC52" s="48">
        <f>+AC51+AC50+AC49+AC48+AC47+AC46+AC45</f>
        <v>408</v>
      </c>
      <c r="AD52" s="48">
        <f t="shared" ref="AD52:AE52" si="20">+AD51+AD50+AD49+AD48+AD47+AD46+AD45</f>
        <v>408</v>
      </c>
      <c r="AE52" s="48">
        <f t="shared" si="20"/>
        <v>0</v>
      </c>
      <c r="AF52" s="48">
        <f>+AF51+AF50+AF49+AF48+AF47+AF46+AF45</f>
        <v>57401</v>
      </c>
      <c r="AG52" s="48">
        <f t="shared" ref="AG52:AH52" si="21">+AG51+AG50+AG49+AG48+AG47+AG46+AG45</f>
        <v>57401</v>
      </c>
      <c r="AH52" s="48">
        <f t="shared" si="21"/>
        <v>0</v>
      </c>
      <c r="AI52" s="49"/>
      <c r="AJ52" s="49"/>
      <c r="AK52" s="451"/>
    </row>
    <row r="53" spans="1:39" x14ac:dyDescent="0.25">
      <c r="A53" s="452"/>
      <c r="B53" s="621"/>
      <c r="C53" s="283"/>
      <c r="D53" s="736"/>
      <c r="E53" s="203"/>
      <c r="F53" s="527"/>
      <c r="G53" s="738"/>
      <c r="H53" s="25"/>
      <c r="I53" s="25"/>
      <c r="J53" s="26"/>
      <c r="K53" s="25"/>
      <c r="L53" s="25"/>
      <c r="M53" s="26"/>
      <c r="N53" s="25"/>
      <c r="O53" s="25"/>
      <c r="P53" s="25"/>
      <c r="Q53" s="25"/>
      <c r="R53" s="25"/>
      <c r="S53" s="25"/>
      <c r="T53" s="25"/>
      <c r="U53" s="25"/>
      <c r="V53" s="25"/>
      <c r="W53" s="843"/>
      <c r="X53" s="25"/>
      <c r="Y53" s="26"/>
      <c r="Z53" s="25"/>
      <c r="AA53" s="25"/>
      <c r="AB53" s="25"/>
      <c r="AC53" s="25"/>
      <c r="AD53" s="25"/>
      <c r="AE53" s="25"/>
      <c r="AF53" s="25"/>
      <c r="AG53" s="25"/>
      <c r="AH53" s="25"/>
      <c r="AI53" s="53"/>
      <c r="AJ53" s="53"/>
      <c r="AK53" s="453"/>
    </row>
    <row r="54" spans="1:39" ht="12.75" customHeight="1" x14ac:dyDescent="0.25">
      <c r="A54" s="454" t="s">
        <v>125</v>
      </c>
      <c r="B54" s="1459" t="s">
        <v>124</v>
      </c>
      <c r="C54" s="1460"/>
      <c r="D54" s="526">
        <f t="shared" ref="D54:F58" si="22">+H54+K54+AF54+AI54+N54+W54+Q54+Z54+AC54+T54</f>
        <v>27276</v>
      </c>
      <c r="E54" s="49">
        <f t="shared" si="22"/>
        <v>27509</v>
      </c>
      <c r="F54" s="451">
        <f t="shared" si="22"/>
        <v>24394</v>
      </c>
      <c r="G54" s="737">
        <f t="shared" si="1"/>
        <v>0.88676433167327051</v>
      </c>
      <c r="H54" s="24"/>
      <c r="I54" s="24"/>
      <c r="J54" s="24"/>
      <c r="K54" s="24"/>
      <c r="L54" s="24"/>
      <c r="M54" s="24"/>
      <c r="N54" s="24"/>
      <c r="O54" s="24"/>
      <c r="P54" s="24"/>
      <c r="Q54" s="24">
        <v>13206</v>
      </c>
      <c r="R54" s="24">
        <v>13107</v>
      </c>
      <c r="S54" s="24">
        <v>13107</v>
      </c>
      <c r="T54" s="24">
        <v>14070</v>
      </c>
      <c r="U54" s="24">
        <v>14402</v>
      </c>
      <c r="V54" s="24">
        <v>11287</v>
      </c>
      <c r="W54" s="564"/>
      <c r="X54" s="24"/>
      <c r="Y54" s="24"/>
      <c r="Z54" s="24"/>
      <c r="AA54" s="24"/>
      <c r="AB54" s="24"/>
      <c r="AC54" s="24"/>
      <c r="AD54" s="24"/>
      <c r="AE54" s="24"/>
      <c r="AF54" s="24"/>
      <c r="AG54" s="24"/>
      <c r="AH54" s="24"/>
      <c r="AI54" s="24"/>
      <c r="AJ54" s="24"/>
      <c r="AK54" s="455"/>
    </row>
    <row r="55" spans="1:39" ht="12.75" customHeight="1" x14ac:dyDescent="0.25">
      <c r="A55" s="454" t="s">
        <v>127</v>
      </c>
      <c r="B55" s="1459" t="s">
        <v>126</v>
      </c>
      <c r="C55" s="1460"/>
      <c r="D55" s="526">
        <f t="shared" si="22"/>
        <v>0</v>
      </c>
      <c r="E55" s="49">
        <f t="shared" si="22"/>
        <v>0</v>
      </c>
      <c r="F55" s="451">
        <f t="shared" si="22"/>
        <v>0</v>
      </c>
      <c r="G55" s="737"/>
      <c r="H55" s="24"/>
      <c r="I55" s="24"/>
      <c r="J55" s="24"/>
      <c r="K55" s="24"/>
      <c r="L55" s="24"/>
      <c r="M55" s="24"/>
      <c r="N55" s="24"/>
      <c r="O55" s="24"/>
      <c r="P55" s="24"/>
      <c r="Q55" s="24"/>
      <c r="R55" s="24"/>
      <c r="S55" s="24"/>
      <c r="T55" s="24"/>
      <c r="U55" s="24"/>
      <c r="V55" s="24"/>
      <c r="W55" s="564"/>
      <c r="X55" s="24"/>
      <c r="Y55" s="24"/>
      <c r="Z55" s="24"/>
      <c r="AA55" s="24"/>
      <c r="AB55" s="24"/>
      <c r="AC55" s="24"/>
      <c r="AD55" s="24"/>
      <c r="AE55" s="24"/>
      <c r="AF55" s="24"/>
      <c r="AG55" s="24"/>
      <c r="AH55" s="24"/>
      <c r="AI55" s="24"/>
      <c r="AJ55" s="24"/>
      <c r="AK55" s="455"/>
    </row>
    <row r="56" spans="1:39" ht="12.75" customHeight="1" x14ac:dyDescent="0.25">
      <c r="A56" s="454" t="s">
        <v>129</v>
      </c>
      <c r="B56" s="1459" t="s">
        <v>128</v>
      </c>
      <c r="C56" s="1460"/>
      <c r="D56" s="526">
        <f t="shared" si="22"/>
        <v>0</v>
      </c>
      <c r="E56" s="49">
        <f t="shared" si="22"/>
        <v>0</v>
      </c>
      <c r="F56" s="451">
        <f t="shared" si="22"/>
        <v>0</v>
      </c>
      <c r="G56" s="737"/>
      <c r="H56" s="24"/>
      <c r="I56" s="24"/>
      <c r="J56" s="24"/>
      <c r="K56" s="24"/>
      <c r="L56" s="24"/>
      <c r="M56" s="24"/>
      <c r="N56" s="24"/>
      <c r="O56" s="24"/>
      <c r="P56" s="24"/>
      <c r="Q56" s="24"/>
      <c r="R56" s="24"/>
      <c r="S56" s="24"/>
      <c r="T56" s="24"/>
      <c r="U56" s="24"/>
      <c r="V56" s="24"/>
      <c r="W56" s="564"/>
      <c r="X56" s="24"/>
      <c r="Y56" s="24"/>
      <c r="Z56" s="24"/>
      <c r="AA56" s="24"/>
      <c r="AB56" s="24"/>
      <c r="AC56" s="24"/>
      <c r="AD56" s="24"/>
      <c r="AE56" s="24"/>
      <c r="AF56" s="24"/>
      <c r="AG56" s="24"/>
      <c r="AH56" s="24"/>
      <c r="AI56" s="24"/>
      <c r="AJ56" s="24"/>
      <c r="AK56" s="455"/>
    </row>
    <row r="57" spans="1:39" ht="12.75" customHeight="1" x14ac:dyDescent="0.25">
      <c r="A57" s="454" t="s">
        <v>131</v>
      </c>
      <c r="B57" s="1459" t="s">
        <v>130</v>
      </c>
      <c r="C57" s="1460"/>
      <c r="D57" s="526">
        <f t="shared" si="22"/>
        <v>7365</v>
      </c>
      <c r="E57" s="49">
        <f t="shared" si="22"/>
        <v>7429</v>
      </c>
      <c r="F57" s="451">
        <f t="shared" si="22"/>
        <v>6587</v>
      </c>
      <c r="G57" s="737">
        <f t="shared" si="1"/>
        <v>0.88666038497778976</v>
      </c>
      <c r="H57" s="24"/>
      <c r="I57" s="24"/>
      <c r="J57" s="24"/>
      <c r="K57" s="24"/>
      <c r="L57" s="24"/>
      <c r="M57" s="24"/>
      <c r="N57" s="24"/>
      <c r="O57" s="24"/>
      <c r="P57" s="24"/>
      <c r="Q57" s="24">
        <v>3566</v>
      </c>
      <c r="R57" s="24">
        <v>3540</v>
      </c>
      <c r="S57" s="24">
        <v>3539</v>
      </c>
      <c r="T57" s="24">
        <v>3799</v>
      </c>
      <c r="U57" s="24">
        <v>3889</v>
      </c>
      <c r="V57" s="24">
        <v>3048</v>
      </c>
      <c r="W57" s="564"/>
      <c r="X57" s="24"/>
      <c r="Y57" s="24"/>
      <c r="Z57" s="24"/>
      <c r="AA57" s="24"/>
      <c r="AB57" s="24"/>
      <c r="AC57" s="24"/>
      <c r="AD57" s="24"/>
      <c r="AE57" s="24"/>
      <c r="AF57" s="24"/>
      <c r="AG57" s="24"/>
      <c r="AH57" s="24"/>
      <c r="AI57" s="24"/>
      <c r="AJ57" s="24"/>
      <c r="AK57" s="455"/>
    </row>
    <row r="58" spans="1:39" s="39" customFormat="1" ht="12.75" customHeight="1" x14ac:dyDescent="0.2">
      <c r="A58" s="450" t="s">
        <v>132</v>
      </c>
      <c r="B58" s="1466" t="s">
        <v>160</v>
      </c>
      <c r="C58" s="1511"/>
      <c r="D58" s="526">
        <f t="shared" si="22"/>
        <v>34641</v>
      </c>
      <c r="E58" s="49">
        <f t="shared" si="22"/>
        <v>34938</v>
      </c>
      <c r="F58" s="451">
        <f t="shared" si="22"/>
        <v>30981</v>
      </c>
      <c r="G58" s="737">
        <f t="shared" si="1"/>
        <v>0.88674222909153355</v>
      </c>
      <c r="H58" s="48">
        <f t="shared" ref="H58:AH58" si="23">SUM(H54:H57)</f>
        <v>0</v>
      </c>
      <c r="I58" s="48">
        <f t="shared" si="23"/>
        <v>0</v>
      </c>
      <c r="J58" s="48">
        <f t="shared" si="23"/>
        <v>0</v>
      </c>
      <c r="K58" s="48">
        <f t="shared" si="23"/>
        <v>0</v>
      </c>
      <c r="L58" s="48">
        <f t="shared" si="23"/>
        <v>0</v>
      </c>
      <c r="M58" s="48">
        <f t="shared" si="23"/>
        <v>0</v>
      </c>
      <c r="N58" s="48">
        <f t="shared" si="23"/>
        <v>0</v>
      </c>
      <c r="O58" s="48">
        <f t="shared" si="23"/>
        <v>0</v>
      </c>
      <c r="P58" s="48">
        <f t="shared" si="23"/>
        <v>0</v>
      </c>
      <c r="Q58" s="48">
        <f t="shared" si="23"/>
        <v>16772</v>
      </c>
      <c r="R58" s="48">
        <f t="shared" si="23"/>
        <v>16647</v>
      </c>
      <c r="S58" s="48">
        <f t="shared" si="23"/>
        <v>16646</v>
      </c>
      <c r="T58" s="48">
        <f t="shared" si="23"/>
        <v>17869</v>
      </c>
      <c r="U58" s="48">
        <f t="shared" si="23"/>
        <v>18291</v>
      </c>
      <c r="V58" s="48">
        <f t="shared" si="23"/>
        <v>14335</v>
      </c>
      <c r="W58" s="48">
        <f t="shared" si="23"/>
        <v>0</v>
      </c>
      <c r="X58" s="48">
        <f t="shared" si="23"/>
        <v>0</v>
      </c>
      <c r="Y58" s="48">
        <f t="shared" si="23"/>
        <v>0</v>
      </c>
      <c r="Z58" s="48">
        <f t="shared" si="23"/>
        <v>0</v>
      </c>
      <c r="AA58" s="48">
        <f t="shared" si="23"/>
        <v>0</v>
      </c>
      <c r="AB58" s="48">
        <f t="shared" si="23"/>
        <v>0</v>
      </c>
      <c r="AC58" s="48">
        <f t="shared" si="23"/>
        <v>0</v>
      </c>
      <c r="AD58" s="48">
        <f t="shared" si="23"/>
        <v>0</v>
      </c>
      <c r="AE58" s="48">
        <f t="shared" si="23"/>
        <v>0</v>
      </c>
      <c r="AF58" s="48">
        <f t="shared" si="23"/>
        <v>0</v>
      </c>
      <c r="AG58" s="48">
        <f t="shared" si="23"/>
        <v>0</v>
      </c>
      <c r="AH58" s="48">
        <f t="shared" si="23"/>
        <v>0</v>
      </c>
      <c r="AI58" s="49"/>
      <c r="AJ58" s="49"/>
      <c r="AK58" s="451"/>
    </row>
    <row r="59" spans="1:39" x14ac:dyDescent="0.25">
      <c r="A59" s="452"/>
      <c r="B59" s="621"/>
      <c r="C59" s="283"/>
      <c r="D59" s="736"/>
      <c r="E59" s="203"/>
      <c r="F59" s="527"/>
      <c r="G59" s="738"/>
      <c r="H59" s="25"/>
      <c r="I59" s="25"/>
      <c r="J59" s="25"/>
      <c r="K59" s="25"/>
      <c r="L59" s="25"/>
      <c r="M59" s="25"/>
      <c r="N59" s="25"/>
      <c r="O59" s="25"/>
      <c r="P59" s="25"/>
      <c r="Q59" s="25"/>
      <c r="R59" s="25"/>
      <c r="S59" s="25"/>
      <c r="T59" s="25"/>
      <c r="U59" s="25"/>
      <c r="V59" s="25"/>
      <c r="W59" s="843"/>
      <c r="X59" s="25"/>
      <c r="Y59" s="25"/>
      <c r="Z59" s="25"/>
      <c r="AA59" s="25"/>
      <c r="AB59" s="25"/>
      <c r="AC59" s="25"/>
      <c r="AD59" s="25"/>
      <c r="AE59" s="25"/>
      <c r="AF59" s="25"/>
      <c r="AG59" s="25"/>
      <c r="AH59" s="25"/>
      <c r="AI59" s="53"/>
      <c r="AJ59" s="53"/>
      <c r="AK59" s="453"/>
      <c r="AM59" s="146"/>
    </row>
    <row r="60" spans="1:39" ht="15" hidden="1" customHeight="1" x14ac:dyDescent="0.25">
      <c r="A60" s="95" t="s">
        <v>370</v>
      </c>
      <c r="B60" s="1471" t="s">
        <v>371</v>
      </c>
      <c r="C60" s="1510"/>
      <c r="D60" s="736">
        <f t="shared" ref="D60:F63" si="24">+H60+K60+AF60+AI60+N60+W60+Q60+Z60+AC60+T60</f>
        <v>0</v>
      </c>
      <c r="E60" s="203">
        <f t="shared" si="24"/>
        <v>0</v>
      </c>
      <c r="F60" s="527">
        <f t="shared" si="24"/>
        <v>0</v>
      </c>
      <c r="G60" s="738" t="e">
        <f t="shared" si="1"/>
        <v>#DIV/0!</v>
      </c>
      <c r="H60" s="24"/>
      <c r="I60" s="24"/>
      <c r="J60" s="24"/>
      <c r="K60" s="24"/>
      <c r="L60" s="24"/>
      <c r="M60" s="24"/>
      <c r="N60" s="24"/>
      <c r="O60" s="24"/>
      <c r="P60" s="24"/>
      <c r="Q60" s="24"/>
      <c r="R60" s="24"/>
      <c r="S60" s="24"/>
      <c r="T60" s="24"/>
      <c r="U60" s="24"/>
      <c r="V60" s="24"/>
      <c r="W60" s="564"/>
      <c r="X60" s="24"/>
      <c r="Y60" s="24"/>
      <c r="Z60" s="24"/>
      <c r="AA60" s="24"/>
      <c r="AB60" s="24"/>
      <c r="AC60" s="24"/>
      <c r="AD60" s="24"/>
      <c r="AE60" s="24"/>
      <c r="AF60" s="24"/>
      <c r="AG60" s="24"/>
      <c r="AH60" s="24"/>
      <c r="AI60" s="53"/>
      <c r="AJ60" s="53"/>
      <c r="AK60" s="453"/>
    </row>
    <row r="61" spans="1:39" ht="15" hidden="1" customHeight="1" x14ac:dyDescent="0.25">
      <c r="A61" s="95" t="s">
        <v>383</v>
      </c>
      <c r="B61" s="1471" t="s">
        <v>384</v>
      </c>
      <c r="C61" s="1510"/>
      <c r="D61" s="736">
        <f t="shared" si="24"/>
        <v>0</v>
      </c>
      <c r="E61" s="203">
        <f t="shared" si="24"/>
        <v>0</v>
      </c>
      <c r="F61" s="527">
        <f t="shared" si="24"/>
        <v>0</v>
      </c>
      <c r="G61" s="738" t="e">
        <f t="shared" si="1"/>
        <v>#DIV/0!</v>
      </c>
      <c r="H61" s="24"/>
      <c r="I61" s="24"/>
      <c r="J61" s="24"/>
      <c r="K61" s="24"/>
      <c r="L61" s="24"/>
      <c r="M61" s="24"/>
      <c r="N61" s="24"/>
      <c r="O61" s="24"/>
      <c r="P61" s="24"/>
      <c r="Q61" s="24"/>
      <c r="R61" s="24"/>
      <c r="S61" s="24"/>
      <c r="T61" s="24"/>
      <c r="U61" s="24"/>
      <c r="V61" s="24"/>
      <c r="W61" s="564"/>
      <c r="X61" s="24"/>
      <c r="Y61" s="24"/>
      <c r="Z61" s="24"/>
      <c r="AA61" s="24"/>
      <c r="AB61" s="24"/>
      <c r="AC61" s="24"/>
      <c r="AD61" s="24"/>
      <c r="AE61" s="24"/>
      <c r="AF61" s="24"/>
      <c r="AG61" s="24"/>
      <c r="AH61" s="24"/>
      <c r="AI61" s="53"/>
      <c r="AJ61" s="53"/>
      <c r="AK61" s="453"/>
    </row>
    <row r="62" spans="1:39" ht="12.75" hidden="1" customHeight="1" x14ac:dyDescent="0.25">
      <c r="A62" s="95" t="s">
        <v>133</v>
      </c>
      <c r="B62" s="1471" t="s">
        <v>385</v>
      </c>
      <c r="C62" s="1510"/>
      <c r="D62" s="736">
        <f t="shared" si="24"/>
        <v>0</v>
      </c>
      <c r="E62" s="203">
        <f t="shared" si="24"/>
        <v>0</v>
      </c>
      <c r="F62" s="527">
        <f t="shared" si="24"/>
        <v>0</v>
      </c>
      <c r="G62" s="738" t="e">
        <f t="shared" si="1"/>
        <v>#DIV/0!</v>
      </c>
      <c r="H62" s="24"/>
      <c r="I62" s="24"/>
      <c r="J62" s="24"/>
      <c r="K62" s="24"/>
      <c r="L62" s="24"/>
      <c r="M62" s="24"/>
      <c r="N62" s="24"/>
      <c r="O62" s="24"/>
      <c r="P62" s="24"/>
      <c r="Q62" s="24"/>
      <c r="R62" s="24"/>
      <c r="S62" s="24"/>
      <c r="T62" s="24"/>
      <c r="U62" s="24"/>
      <c r="V62" s="24"/>
      <c r="W62" s="564"/>
      <c r="X62" s="24"/>
      <c r="Y62" s="24"/>
      <c r="Z62" s="24"/>
      <c r="AA62" s="24"/>
      <c r="AB62" s="24"/>
      <c r="AC62" s="24"/>
      <c r="AD62" s="24"/>
      <c r="AE62" s="24"/>
      <c r="AF62" s="24"/>
      <c r="AG62" s="24"/>
      <c r="AH62" s="24"/>
      <c r="AI62" s="53"/>
      <c r="AJ62" s="53"/>
      <c r="AK62" s="453"/>
    </row>
    <row r="63" spans="1:39" s="39" customFormat="1" ht="12.75" customHeight="1" x14ac:dyDescent="0.2">
      <c r="A63" s="450" t="s">
        <v>134</v>
      </c>
      <c r="B63" s="1466" t="s">
        <v>158</v>
      </c>
      <c r="C63" s="1511"/>
      <c r="D63" s="526">
        <f t="shared" si="24"/>
        <v>0</v>
      </c>
      <c r="E63" s="49">
        <f t="shared" si="24"/>
        <v>0</v>
      </c>
      <c r="F63" s="451">
        <f t="shared" si="24"/>
        <v>0</v>
      </c>
      <c r="G63" s="737"/>
      <c r="H63" s="46">
        <f t="shared" ref="H63:AB63" si="25">SUM(H60:H62)</f>
        <v>0</v>
      </c>
      <c r="I63" s="46">
        <f t="shared" si="25"/>
        <v>0</v>
      </c>
      <c r="J63" s="46">
        <f t="shared" si="25"/>
        <v>0</v>
      </c>
      <c r="K63" s="46">
        <f t="shared" si="25"/>
        <v>0</v>
      </c>
      <c r="L63" s="46">
        <f t="shared" si="25"/>
        <v>0</v>
      </c>
      <c r="M63" s="46">
        <f t="shared" si="25"/>
        <v>0</v>
      </c>
      <c r="N63" s="46">
        <f t="shared" si="25"/>
        <v>0</v>
      </c>
      <c r="O63" s="46">
        <f t="shared" si="25"/>
        <v>0</v>
      </c>
      <c r="P63" s="46">
        <f t="shared" si="25"/>
        <v>0</v>
      </c>
      <c r="Q63" s="46">
        <f t="shared" si="25"/>
        <v>0</v>
      </c>
      <c r="R63" s="46">
        <f t="shared" si="25"/>
        <v>0</v>
      </c>
      <c r="S63" s="46">
        <f t="shared" si="25"/>
        <v>0</v>
      </c>
      <c r="T63" s="46"/>
      <c r="U63" s="46"/>
      <c r="V63" s="46"/>
      <c r="W63" s="845">
        <f t="shared" si="25"/>
        <v>0</v>
      </c>
      <c r="X63" s="46">
        <f t="shared" si="25"/>
        <v>0</v>
      </c>
      <c r="Y63" s="46">
        <f t="shared" si="25"/>
        <v>0</v>
      </c>
      <c r="Z63" s="46">
        <f t="shared" si="25"/>
        <v>0</v>
      </c>
      <c r="AA63" s="46">
        <f t="shared" si="25"/>
        <v>0</v>
      </c>
      <c r="AB63" s="46">
        <f t="shared" si="25"/>
        <v>0</v>
      </c>
      <c r="AC63" s="46"/>
      <c r="AD63" s="46"/>
      <c r="AE63" s="46"/>
      <c r="AF63" s="46"/>
      <c r="AG63" s="46"/>
      <c r="AH63" s="46"/>
      <c r="AI63" s="49"/>
      <c r="AJ63" s="49"/>
      <c r="AK63" s="451"/>
    </row>
    <row r="64" spans="1:39" ht="15.75" thickBot="1" x14ac:dyDescent="0.3">
      <c r="A64" s="452"/>
      <c r="B64" s="448"/>
      <c r="C64" s="735"/>
      <c r="D64" s="736"/>
      <c r="E64" s="203"/>
      <c r="F64" s="527"/>
      <c r="G64" s="738"/>
      <c r="H64" s="839"/>
      <c r="I64" s="839"/>
      <c r="J64" s="840"/>
      <c r="K64" s="25"/>
      <c r="L64" s="25"/>
      <c r="M64" s="26"/>
      <c r="N64" s="25"/>
      <c r="O64" s="25"/>
      <c r="P64" s="25"/>
      <c r="Q64" s="25"/>
      <c r="R64" s="25"/>
      <c r="S64" s="25"/>
      <c r="T64" s="25"/>
      <c r="U64" s="25"/>
      <c r="V64" s="25"/>
      <c r="W64" s="843"/>
      <c r="X64" s="25"/>
      <c r="Y64" s="26"/>
      <c r="Z64" s="25"/>
      <c r="AA64" s="25"/>
      <c r="AB64" s="25"/>
      <c r="AC64" s="25"/>
      <c r="AD64" s="25"/>
      <c r="AE64" s="25"/>
      <c r="AF64" s="25"/>
      <c r="AG64" s="25"/>
      <c r="AH64" s="25"/>
      <c r="AI64" s="53"/>
      <c r="AJ64" s="53"/>
      <c r="AK64" s="453"/>
    </row>
    <row r="65" spans="1:37" s="39" customFormat="1" ht="12.75" customHeight="1" thickBot="1" x14ac:dyDescent="0.25">
      <c r="A65" s="44" t="s">
        <v>135</v>
      </c>
      <c r="B65" s="1455" t="s">
        <v>157</v>
      </c>
      <c r="C65" s="1456"/>
      <c r="D65" s="528">
        <f>+H65+K65+AF65+AI65+N65+W65+Q65+Z65+AC65+T65</f>
        <v>879336</v>
      </c>
      <c r="E65" s="54">
        <f>+I65+L65+AG65+AJ65+O65+X65+R65+AA65+AD65+U65</f>
        <v>1065195</v>
      </c>
      <c r="F65" s="521">
        <f>+J65+M65+AH65+AK65+P65+Y65+S65+AB65+AE65+V65</f>
        <v>426839</v>
      </c>
      <c r="G65" s="741">
        <f t="shared" si="1"/>
        <v>0.40071442318073219</v>
      </c>
      <c r="H65" s="837">
        <f>+H63+H58+H52+H43+H35+H9+H7</f>
        <v>403523</v>
      </c>
      <c r="I65" s="54">
        <f t="shared" ref="I65:AH65" si="26">+I63+I58+I52+I43+I35+I9+I7</f>
        <v>405953</v>
      </c>
      <c r="J65" s="521">
        <f t="shared" si="26"/>
        <v>84073</v>
      </c>
      <c r="K65" s="47">
        <f t="shared" si="26"/>
        <v>149510</v>
      </c>
      <c r="L65" s="47">
        <f t="shared" si="26"/>
        <v>155731</v>
      </c>
      <c r="M65" s="47">
        <f t="shared" si="26"/>
        <v>146626</v>
      </c>
      <c r="N65" s="47">
        <f t="shared" si="26"/>
        <v>19070</v>
      </c>
      <c r="O65" s="47">
        <f t="shared" si="26"/>
        <v>19070</v>
      </c>
      <c r="P65" s="47">
        <f t="shared" si="26"/>
        <v>4840</v>
      </c>
      <c r="Q65" s="47">
        <f t="shared" si="26"/>
        <v>57892</v>
      </c>
      <c r="R65" s="47">
        <f t="shared" si="26"/>
        <v>57892</v>
      </c>
      <c r="S65" s="47">
        <f t="shared" si="26"/>
        <v>33216</v>
      </c>
      <c r="T65" s="47">
        <f t="shared" si="26"/>
        <v>55135</v>
      </c>
      <c r="U65" s="47">
        <f t="shared" si="26"/>
        <v>55135</v>
      </c>
      <c r="V65" s="47">
        <f t="shared" si="26"/>
        <v>31739</v>
      </c>
      <c r="W65" s="846">
        <f t="shared" si="26"/>
        <v>133899</v>
      </c>
      <c r="X65" s="47">
        <f t="shared" si="26"/>
        <v>190318</v>
      </c>
      <c r="Y65" s="47">
        <f t="shared" si="26"/>
        <v>4536</v>
      </c>
      <c r="Z65" s="47">
        <f t="shared" si="26"/>
        <v>0</v>
      </c>
      <c r="AA65" s="47">
        <f t="shared" si="26"/>
        <v>120789</v>
      </c>
      <c r="AB65" s="47">
        <f t="shared" si="26"/>
        <v>120788</v>
      </c>
      <c r="AC65" s="47">
        <f t="shared" si="26"/>
        <v>1483</v>
      </c>
      <c r="AD65" s="47">
        <f t="shared" si="26"/>
        <v>1483</v>
      </c>
      <c r="AE65" s="47">
        <f t="shared" si="26"/>
        <v>787</v>
      </c>
      <c r="AF65" s="47">
        <f t="shared" si="26"/>
        <v>58824</v>
      </c>
      <c r="AG65" s="47">
        <f t="shared" si="26"/>
        <v>58824</v>
      </c>
      <c r="AH65" s="47">
        <f t="shared" si="26"/>
        <v>234</v>
      </c>
      <c r="AI65" s="54"/>
      <c r="AJ65" s="54"/>
      <c r="AK65" s="521"/>
    </row>
  </sheetData>
  <mergeCells count="80">
    <mergeCell ref="Z3:AB3"/>
    <mergeCell ref="AC3:AE3"/>
    <mergeCell ref="D2:F2"/>
    <mergeCell ref="A2:A4"/>
    <mergeCell ref="B2:C4"/>
    <mergeCell ref="H2:J2"/>
    <mergeCell ref="K2:M2"/>
    <mergeCell ref="D3:F3"/>
    <mergeCell ref="G2:G4"/>
    <mergeCell ref="B14:C14"/>
    <mergeCell ref="B15:C15"/>
    <mergeCell ref="AF2:AH2"/>
    <mergeCell ref="H3:J3"/>
    <mergeCell ref="K3:M3"/>
    <mergeCell ref="AF3:AH3"/>
    <mergeCell ref="N2:P2"/>
    <mergeCell ref="N3:P3"/>
    <mergeCell ref="W2:Y2"/>
    <mergeCell ref="W3:Y3"/>
    <mergeCell ref="Q2:S2"/>
    <mergeCell ref="T2:V2"/>
    <mergeCell ref="Q3:S3"/>
    <mergeCell ref="T3:V3"/>
    <mergeCell ref="Z2:AB2"/>
    <mergeCell ref="AC2:AE2"/>
    <mergeCell ref="B13:C13"/>
    <mergeCell ref="B5:C5"/>
    <mergeCell ref="B6:C6"/>
    <mergeCell ref="B7:C7"/>
    <mergeCell ref="B9:C9"/>
    <mergeCell ref="B11:C11"/>
    <mergeCell ref="B12:C12"/>
    <mergeCell ref="B16:C16"/>
    <mergeCell ref="B17:C17"/>
    <mergeCell ref="B18:C18"/>
    <mergeCell ref="B37:C37"/>
    <mergeCell ref="B38:C38"/>
    <mergeCell ref="B24:C24"/>
    <mergeCell ref="B28:C28"/>
    <mergeCell ref="B19:C19"/>
    <mergeCell ref="B20:C20"/>
    <mergeCell ref="B21:C21"/>
    <mergeCell ref="B22:C22"/>
    <mergeCell ref="B23:C23"/>
    <mergeCell ref="B39:C39"/>
    <mergeCell ref="B35:C35"/>
    <mergeCell ref="B25:C25"/>
    <mergeCell ref="B26:C26"/>
    <mergeCell ref="B27:C27"/>
    <mergeCell ref="B51:C51"/>
    <mergeCell ref="B52:C52"/>
    <mergeCell ref="B40:C40"/>
    <mergeCell ref="B48:C48"/>
    <mergeCell ref="B49:C49"/>
    <mergeCell ref="B50:C50"/>
    <mergeCell ref="B65:C65"/>
    <mergeCell ref="B55:C55"/>
    <mergeCell ref="B56:C56"/>
    <mergeCell ref="B57:C57"/>
    <mergeCell ref="B58:C58"/>
    <mergeCell ref="B62:C62"/>
    <mergeCell ref="B63:C63"/>
    <mergeCell ref="B61:C61"/>
    <mergeCell ref="B60:C60"/>
    <mergeCell ref="AI3:AK3"/>
    <mergeCell ref="AI2:AK2"/>
    <mergeCell ref="B54:C54"/>
    <mergeCell ref="B41:C41"/>
    <mergeCell ref="B42:C42"/>
    <mergeCell ref="B43:C43"/>
    <mergeCell ref="B45:C45"/>
    <mergeCell ref="B46:C46"/>
    <mergeCell ref="B47:C47"/>
    <mergeCell ref="B29:C29"/>
    <mergeCell ref="B32:C32"/>
    <mergeCell ref="B33:C33"/>
    <mergeCell ref="B34:C34"/>
    <mergeCell ref="B30:C30"/>
    <mergeCell ref="B31:C31"/>
    <mergeCell ref="B36:C36"/>
  </mergeCells>
  <printOptions horizontalCentered="1"/>
  <pageMargins left="0.31496062992125984" right="0.31496062992125984" top="0.74803149606299213" bottom="0.55118110236220474" header="0.31496062992125984" footer="0.31496062992125984"/>
  <pageSetup paperSize="9" scale="44" orientation="landscape" cellComments="asDisplayed" r:id="rId1"/>
  <headerFooter>
    <oddHeader>&amp;C&amp;"Times New Roman,Félkövér"&amp;12Martonvásár Város Önkormányzatának kiadásai 2019.
Városfejlesztési feladatok EU forrásból&amp;R&amp;"Times New Roman,Félkövér"&amp;12 5/c. melléklet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zoomScaleNormal="100" workbookViewId="0">
      <pane xSplit="3" ySplit="4" topLeftCell="D5"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2.75" x14ac:dyDescent="0.2"/>
  <cols>
    <col min="1" max="1" width="7.28515625" style="21" customWidth="1"/>
    <col min="2" max="2" width="7.140625" style="22" customWidth="1"/>
    <col min="3" max="3" width="32" style="22" customWidth="1"/>
    <col min="4" max="8" width="7.7109375" style="18" customWidth="1"/>
    <col min="9" max="9" width="6.7109375" style="18" customWidth="1"/>
    <col min="10" max="10" width="7.42578125" style="18" customWidth="1"/>
    <col min="11" max="11" width="7.28515625" style="18" customWidth="1"/>
    <col min="12" max="12" width="7.7109375" style="18" customWidth="1"/>
    <col min="13" max="13" width="7" style="18" customWidth="1"/>
    <col min="14" max="14" width="7.7109375" style="18" customWidth="1"/>
    <col min="15" max="15" width="7.42578125" style="18" customWidth="1"/>
    <col min="16" max="16" width="7.7109375" style="18" customWidth="1"/>
    <col min="17" max="17" width="7.7109375" style="18" hidden="1" customWidth="1"/>
    <col min="18" max="18" width="6.7109375" style="18" hidden="1" customWidth="1"/>
    <col min="19" max="20" width="7.7109375" style="18" hidden="1" customWidth="1"/>
    <col min="21" max="21" width="6.85546875" style="18" hidden="1" customWidth="1"/>
    <col min="22" max="22" width="7.140625" style="18" hidden="1" customWidth="1"/>
    <col min="23" max="16384" width="9.140625" style="18"/>
  </cols>
  <sheetData>
    <row r="1" spans="1:22" s="1" customFormat="1" ht="15" x14ac:dyDescent="0.25">
      <c r="A1" s="21"/>
      <c r="B1" s="22"/>
      <c r="C1" s="22"/>
      <c r="T1" s="1515" t="s">
        <v>382</v>
      </c>
      <c r="U1" s="1515"/>
      <c r="V1" s="1515"/>
    </row>
    <row r="2" spans="1:22" s="28" customFormat="1" ht="33.75" customHeight="1" x14ac:dyDescent="0.25">
      <c r="A2" s="1475" t="s">
        <v>0</v>
      </c>
      <c r="B2" s="1475" t="s">
        <v>182</v>
      </c>
      <c r="C2" s="1475"/>
      <c r="D2" s="1481" t="s">
        <v>180</v>
      </c>
      <c r="E2" s="1481"/>
      <c r="F2" s="1481"/>
      <c r="G2" s="1517" t="s">
        <v>524</v>
      </c>
      <c r="H2" s="1481" t="s">
        <v>186</v>
      </c>
      <c r="I2" s="1481"/>
      <c r="J2" s="1481"/>
      <c r="K2" s="1481" t="s">
        <v>187</v>
      </c>
      <c r="L2" s="1481"/>
      <c r="M2" s="1481"/>
      <c r="N2" s="1514" t="s">
        <v>188</v>
      </c>
      <c r="O2" s="1514"/>
      <c r="P2" s="1514"/>
      <c r="Q2" s="1514" t="s">
        <v>191</v>
      </c>
      <c r="R2" s="1514"/>
      <c r="S2" s="1514"/>
      <c r="T2" s="1514" t="s">
        <v>192</v>
      </c>
      <c r="U2" s="1514"/>
      <c r="V2" s="1514"/>
    </row>
    <row r="3" spans="1:22" s="28" customFormat="1" x14ac:dyDescent="0.25">
      <c r="A3" s="1475"/>
      <c r="B3" s="1475"/>
      <c r="C3" s="1475"/>
      <c r="D3" s="113"/>
      <c r="E3" s="113"/>
      <c r="F3" s="113"/>
      <c r="G3" s="1518"/>
      <c r="H3" s="1481" t="s">
        <v>189</v>
      </c>
      <c r="I3" s="1481"/>
      <c r="J3" s="1481"/>
      <c r="K3" s="1481" t="s">
        <v>189</v>
      </c>
      <c r="L3" s="1481"/>
      <c r="M3" s="1481"/>
      <c r="N3" s="1481" t="s">
        <v>190</v>
      </c>
      <c r="O3" s="1481"/>
      <c r="P3" s="1481"/>
      <c r="Q3" s="1481" t="s">
        <v>190</v>
      </c>
      <c r="R3" s="1481"/>
      <c r="S3" s="1481"/>
      <c r="T3" s="1481" t="s">
        <v>190</v>
      </c>
      <c r="U3" s="1481"/>
      <c r="V3" s="1481"/>
    </row>
    <row r="4" spans="1:22" s="17" customFormat="1" ht="25.5" x14ac:dyDescent="0.25">
      <c r="A4" s="1475"/>
      <c r="B4" s="1475"/>
      <c r="C4" s="1475"/>
      <c r="D4" s="3" t="s">
        <v>177</v>
      </c>
      <c r="E4" s="3" t="s">
        <v>178</v>
      </c>
      <c r="F4" s="3" t="s">
        <v>179</v>
      </c>
      <c r="G4" s="1519"/>
      <c r="H4" s="3" t="s">
        <v>177</v>
      </c>
      <c r="I4" s="3" t="s">
        <v>178</v>
      </c>
      <c r="J4" s="3" t="s">
        <v>179</v>
      </c>
      <c r="K4" s="3" t="s">
        <v>177</v>
      </c>
      <c r="L4" s="3" t="s">
        <v>178</v>
      </c>
      <c r="M4" s="3" t="s">
        <v>179</v>
      </c>
      <c r="N4" s="3" t="s">
        <v>177</v>
      </c>
      <c r="O4" s="3" t="s">
        <v>178</v>
      </c>
      <c r="P4" s="3" t="s">
        <v>179</v>
      </c>
      <c r="Q4" s="3" t="s">
        <v>177</v>
      </c>
      <c r="R4" s="3" t="s">
        <v>178</v>
      </c>
      <c r="S4" s="3" t="s">
        <v>179</v>
      </c>
      <c r="T4" s="3" t="s">
        <v>177</v>
      </c>
      <c r="U4" s="3" t="s">
        <v>178</v>
      </c>
      <c r="V4" s="3" t="s">
        <v>179</v>
      </c>
    </row>
    <row r="5" spans="1:22" s="39" customFormat="1" ht="12" customHeight="1" x14ac:dyDescent="0.2">
      <c r="A5" s="5" t="s">
        <v>27</v>
      </c>
      <c r="B5" s="1466" t="s">
        <v>174</v>
      </c>
      <c r="C5" s="1466"/>
      <c r="D5" s="49">
        <f>+H5+K5+N5+Q5+T5</f>
        <v>11598</v>
      </c>
      <c r="E5" s="49">
        <f t="shared" ref="E5:F5" si="0">+I5+L5+O5+R5+U5</f>
        <v>13354</v>
      </c>
      <c r="F5" s="49">
        <f t="shared" si="0"/>
        <v>13122</v>
      </c>
      <c r="G5" s="415">
        <f>+F5/E5</f>
        <v>0.98262692826119513</v>
      </c>
      <c r="H5" s="49">
        <v>8164</v>
      </c>
      <c r="I5" s="49">
        <v>9704</v>
      </c>
      <c r="J5" s="49">
        <v>9704</v>
      </c>
      <c r="K5" s="49">
        <v>3434</v>
      </c>
      <c r="L5" s="49">
        <v>3650</v>
      </c>
      <c r="M5" s="49">
        <v>3418</v>
      </c>
      <c r="N5" s="49"/>
      <c r="O5" s="49"/>
      <c r="P5" s="49"/>
      <c r="Q5" s="49"/>
      <c r="R5" s="49"/>
      <c r="S5" s="49"/>
      <c r="T5" s="49"/>
      <c r="U5" s="49"/>
      <c r="V5" s="49"/>
    </row>
    <row r="6" spans="1:22" s="39" customFormat="1" ht="12" customHeight="1" x14ac:dyDescent="0.2">
      <c r="A6" s="5" t="s">
        <v>33</v>
      </c>
      <c r="B6" s="1466" t="s">
        <v>173</v>
      </c>
      <c r="C6" s="1466"/>
      <c r="D6" s="49">
        <f t="shared" ref="D6:D58" si="1">+H6+K6+N6+Q6+T6</f>
        <v>1080</v>
      </c>
      <c r="E6" s="49">
        <f t="shared" ref="E6:E58" si="2">+I6+L6+O6+R6+U6</f>
        <v>1080</v>
      </c>
      <c r="F6" s="49">
        <f t="shared" ref="F6:F58" si="3">+J6+M6+P6+S6+V6</f>
        <v>1080</v>
      </c>
      <c r="G6" s="415">
        <f t="shared" ref="G6:G58" si="4">+F6/E6</f>
        <v>1</v>
      </c>
      <c r="H6" s="49">
        <v>0</v>
      </c>
      <c r="I6" s="49"/>
      <c r="J6" s="49"/>
      <c r="K6" s="49"/>
      <c r="L6" s="49"/>
      <c r="M6" s="49"/>
      <c r="N6" s="49">
        <v>1080</v>
      </c>
      <c r="O6" s="49">
        <v>1080</v>
      </c>
      <c r="P6" s="49">
        <v>1080</v>
      </c>
      <c r="Q6" s="49"/>
      <c r="R6" s="49"/>
      <c r="S6" s="49"/>
      <c r="T6" s="49"/>
      <c r="U6" s="49"/>
      <c r="V6" s="49"/>
    </row>
    <row r="7" spans="1:22" s="39" customFormat="1" ht="12" customHeight="1" x14ac:dyDescent="0.2">
      <c r="A7" s="6" t="s">
        <v>34</v>
      </c>
      <c r="B7" s="1516" t="s">
        <v>172</v>
      </c>
      <c r="C7" s="1516"/>
      <c r="D7" s="48">
        <f t="shared" si="1"/>
        <v>12678</v>
      </c>
      <c r="E7" s="48">
        <f t="shared" si="2"/>
        <v>14434</v>
      </c>
      <c r="F7" s="48">
        <f t="shared" si="3"/>
        <v>14202</v>
      </c>
      <c r="G7" s="415">
        <f t="shared" si="4"/>
        <v>0.9839268394069558</v>
      </c>
      <c r="H7" s="48">
        <f>+H5+H6</f>
        <v>8164</v>
      </c>
      <c r="I7" s="48">
        <f t="shared" ref="I7:P7" si="5">+I5+I6</f>
        <v>9704</v>
      </c>
      <c r="J7" s="48">
        <f t="shared" si="5"/>
        <v>9704</v>
      </c>
      <c r="K7" s="48">
        <f t="shared" si="5"/>
        <v>3434</v>
      </c>
      <c r="L7" s="48">
        <f t="shared" si="5"/>
        <v>3650</v>
      </c>
      <c r="M7" s="48">
        <f t="shared" si="5"/>
        <v>3418</v>
      </c>
      <c r="N7" s="48">
        <f t="shared" si="5"/>
        <v>1080</v>
      </c>
      <c r="O7" s="48">
        <f t="shared" si="5"/>
        <v>1080</v>
      </c>
      <c r="P7" s="48">
        <f t="shared" si="5"/>
        <v>1080</v>
      </c>
      <c r="Q7" s="48"/>
      <c r="R7" s="48"/>
      <c r="S7" s="48"/>
      <c r="T7" s="48"/>
      <c r="U7" s="48"/>
      <c r="V7" s="48"/>
    </row>
    <row r="8" spans="1:22" ht="12" customHeight="1" x14ac:dyDescent="0.2">
      <c r="A8" s="7"/>
      <c r="B8" s="8"/>
      <c r="C8" s="8"/>
      <c r="D8" s="469"/>
      <c r="E8" s="25"/>
      <c r="F8" s="25"/>
      <c r="G8" s="470"/>
      <c r="H8" s="25"/>
      <c r="I8" s="25"/>
      <c r="J8" s="25"/>
      <c r="K8" s="25"/>
      <c r="L8" s="25"/>
      <c r="M8" s="25"/>
      <c r="N8" s="25"/>
      <c r="O8" s="25"/>
      <c r="P8" s="25"/>
      <c r="Q8" s="25"/>
      <c r="R8" s="25"/>
      <c r="S8" s="26"/>
      <c r="T8" s="25"/>
      <c r="U8" s="25"/>
      <c r="V8" s="26"/>
    </row>
    <row r="9" spans="1:22" s="39" customFormat="1" ht="12" customHeight="1" x14ac:dyDescent="0.2">
      <c r="A9" s="9" t="s">
        <v>35</v>
      </c>
      <c r="B9" s="1516" t="s">
        <v>171</v>
      </c>
      <c r="C9" s="1516"/>
      <c r="D9" s="23">
        <f t="shared" si="1"/>
        <v>2512</v>
      </c>
      <c r="E9" s="23">
        <f t="shared" si="2"/>
        <v>2817</v>
      </c>
      <c r="F9" s="23">
        <f t="shared" si="3"/>
        <v>2631</v>
      </c>
      <c r="G9" s="415">
        <f t="shared" si="4"/>
        <v>0.93397231096911604</v>
      </c>
      <c r="H9" s="47">
        <v>1618</v>
      </c>
      <c r="I9" s="47">
        <v>1886</v>
      </c>
      <c r="J9" s="49">
        <v>1809</v>
      </c>
      <c r="K9" s="47">
        <v>683</v>
      </c>
      <c r="L9" s="47">
        <v>720</v>
      </c>
      <c r="M9" s="49">
        <v>640</v>
      </c>
      <c r="N9" s="47">
        <v>211</v>
      </c>
      <c r="O9" s="47">
        <v>211</v>
      </c>
      <c r="P9" s="49">
        <v>182</v>
      </c>
      <c r="Q9" s="47"/>
      <c r="R9" s="47"/>
      <c r="S9" s="47"/>
      <c r="T9" s="47"/>
      <c r="U9" s="47"/>
      <c r="V9" s="47"/>
    </row>
    <row r="10" spans="1:22" s="36" customFormat="1" ht="11.25" customHeight="1" x14ac:dyDescent="0.2">
      <c r="A10" s="205"/>
      <c r="B10" s="206"/>
      <c r="C10" s="207"/>
      <c r="D10" s="469"/>
      <c r="E10" s="471"/>
      <c r="F10" s="471"/>
      <c r="G10" s="470"/>
      <c r="H10" s="471"/>
      <c r="I10" s="471"/>
      <c r="J10" s="471"/>
      <c r="K10" s="204"/>
      <c r="L10" s="204"/>
      <c r="M10" s="204"/>
      <c r="N10" s="204"/>
      <c r="O10" s="204"/>
      <c r="P10" s="204"/>
      <c r="Q10" s="204"/>
      <c r="R10" s="204"/>
      <c r="S10" s="204"/>
      <c r="T10" s="204"/>
      <c r="U10" s="204"/>
      <c r="V10" s="204"/>
    </row>
    <row r="11" spans="1:22" ht="12" customHeight="1" x14ac:dyDescent="0.2">
      <c r="A11" s="4" t="s">
        <v>42</v>
      </c>
      <c r="B11" s="1459" t="s">
        <v>41</v>
      </c>
      <c r="C11" s="1459"/>
      <c r="D11" s="24">
        <f t="shared" si="1"/>
        <v>170</v>
      </c>
      <c r="E11" s="19">
        <f t="shared" si="2"/>
        <v>170</v>
      </c>
      <c r="F11" s="24">
        <f>+J11+M11+P11+S11+V11</f>
        <v>82</v>
      </c>
      <c r="G11" s="415">
        <f t="shared" si="4"/>
        <v>0.4823529411764706</v>
      </c>
      <c r="H11" s="24">
        <v>170</v>
      </c>
      <c r="I11" s="24">
        <v>170</v>
      </c>
      <c r="J11" s="24">
        <v>82</v>
      </c>
      <c r="K11" s="24"/>
      <c r="L11" s="24"/>
      <c r="M11" s="24"/>
      <c r="N11" s="24"/>
      <c r="O11" s="24"/>
      <c r="P11" s="24"/>
      <c r="Q11" s="24"/>
      <c r="R11" s="24"/>
      <c r="S11" s="24"/>
      <c r="T11" s="24"/>
      <c r="U11" s="24"/>
      <c r="V11" s="24"/>
    </row>
    <row r="12" spans="1:22" ht="12" customHeight="1" x14ac:dyDescent="0.2">
      <c r="A12" s="4" t="s">
        <v>44</v>
      </c>
      <c r="B12" s="1459" t="s">
        <v>43</v>
      </c>
      <c r="C12" s="1459"/>
      <c r="D12" s="24">
        <f t="shared" si="1"/>
        <v>204</v>
      </c>
      <c r="E12" s="24">
        <f t="shared" si="2"/>
        <v>326</v>
      </c>
      <c r="F12" s="24">
        <f>+J12+M12+P12+S12+V12</f>
        <v>319</v>
      </c>
      <c r="G12" s="415">
        <f t="shared" si="4"/>
        <v>0.9785276073619632</v>
      </c>
      <c r="H12" s="24">
        <v>150</v>
      </c>
      <c r="I12" s="24">
        <v>272</v>
      </c>
      <c r="J12" s="24">
        <v>272</v>
      </c>
      <c r="K12" s="24">
        <v>9</v>
      </c>
      <c r="L12" s="24">
        <v>9</v>
      </c>
      <c r="M12" s="24"/>
      <c r="N12" s="24">
        <v>45</v>
      </c>
      <c r="O12" s="24">
        <v>45</v>
      </c>
      <c r="P12" s="24">
        <v>47</v>
      </c>
      <c r="Q12" s="24"/>
      <c r="R12" s="24"/>
      <c r="S12" s="24"/>
      <c r="T12" s="24"/>
      <c r="U12" s="24"/>
      <c r="V12" s="24"/>
    </row>
    <row r="13" spans="1:22" ht="12" customHeight="1" x14ac:dyDescent="0.2">
      <c r="A13" s="4" t="s">
        <v>46</v>
      </c>
      <c r="B13" s="1459" t="s">
        <v>45</v>
      </c>
      <c r="C13" s="1459"/>
      <c r="D13" s="24">
        <f t="shared" si="1"/>
        <v>0</v>
      </c>
      <c r="E13" s="24">
        <f t="shared" si="2"/>
        <v>0</v>
      </c>
      <c r="F13" s="24">
        <f t="shared" si="3"/>
        <v>0</v>
      </c>
      <c r="G13" s="415"/>
      <c r="H13" s="24"/>
      <c r="I13" s="24"/>
      <c r="J13" s="24"/>
      <c r="K13" s="24"/>
      <c r="L13" s="24"/>
      <c r="M13" s="24"/>
      <c r="N13" s="24"/>
      <c r="O13" s="24"/>
      <c r="P13" s="24"/>
      <c r="Q13" s="24"/>
      <c r="R13" s="24"/>
      <c r="S13" s="24"/>
      <c r="T13" s="24"/>
      <c r="U13" s="24"/>
      <c r="V13" s="24"/>
    </row>
    <row r="14" spans="1:22" s="39" customFormat="1" ht="12" customHeight="1" x14ac:dyDescent="0.2">
      <c r="A14" s="5" t="s">
        <v>47</v>
      </c>
      <c r="B14" s="1466" t="s">
        <v>170</v>
      </c>
      <c r="C14" s="1466"/>
      <c r="D14" s="47">
        <f t="shared" si="1"/>
        <v>374</v>
      </c>
      <c r="E14" s="49">
        <f t="shared" si="2"/>
        <v>496</v>
      </c>
      <c r="F14" s="49">
        <f t="shared" si="3"/>
        <v>401</v>
      </c>
      <c r="G14" s="415">
        <f t="shared" si="4"/>
        <v>0.80846774193548387</v>
      </c>
      <c r="H14" s="49">
        <f>SUM(H11:H13)</f>
        <v>320</v>
      </c>
      <c r="I14" s="49">
        <f t="shared" ref="I14:P14" si="6">SUM(I11:I13)</f>
        <v>442</v>
      </c>
      <c r="J14" s="49">
        <f t="shared" si="6"/>
        <v>354</v>
      </c>
      <c r="K14" s="49">
        <f t="shared" si="6"/>
        <v>9</v>
      </c>
      <c r="L14" s="49">
        <f t="shared" si="6"/>
        <v>9</v>
      </c>
      <c r="M14" s="49">
        <f t="shared" si="6"/>
        <v>0</v>
      </c>
      <c r="N14" s="49">
        <f t="shared" si="6"/>
        <v>45</v>
      </c>
      <c r="O14" s="49">
        <f t="shared" si="6"/>
        <v>45</v>
      </c>
      <c r="P14" s="49">
        <f t="shared" si="6"/>
        <v>47</v>
      </c>
      <c r="Q14" s="49">
        <f t="shared" ref="Q14:V14" si="7">SUM(Q11:Q13)</f>
        <v>0</v>
      </c>
      <c r="R14" s="49">
        <f t="shared" si="7"/>
        <v>0</v>
      </c>
      <c r="S14" s="49">
        <f t="shared" si="7"/>
        <v>0</v>
      </c>
      <c r="T14" s="49">
        <f t="shared" si="7"/>
        <v>0</v>
      </c>
      <c r="U14" s="49">
        <f t="shared" si="7"/>
        <v>0</v>
      </c>
      <c r="V14" s="49">
        <f t="shared" si="7"/>
        <v>0</v>
      </c>
    </row>
    <row r="15" spans="1:22" ht="12" customHeight="1" x14ac:dyDescent="0.2">
      <c r="A15" s="4" t="s">
        <v>49</v>
      </c>
      <c r="B15" s="1459" t="s">
        <v>48</v>
      </c>
      <c r="C15" s="1459"/>
      <c r="D15" s="27">
        <f t="shared" si="1"/>
        <v>136</v>
      </c>
      <c r="E15" s="24">
        <f t="shared" si="2"/>
        <v>136</v>
      </c>
      <c r="F15" s="24">
        <f t="shared" si="3"/>
        <v>76</v>
      </c>
      <c r="G15" s="415">
        <f t="shared" si="4"/>
        <v>0.55882352941176472</v>
      </c>
      <c r="H15" s="24">
        <v>75</v>
      </c>
      <c r="I15" s="24">
        <v>75</v>
      </c>
      <c r="J15" s="24">
        <v>10</v>
      </c>
      <c r="K15" s="24"/>
      <c r="L15" s="24"/>
      <c r="M15" s="24"/>
      <c r="N15" s="24">
        <v>61</v>
      </c>
      <c r="O15" s="24">
        <v>61</v>
      </c>
      <c r="P15" s="24">
        <v>66</v>
      </c>
      <c r="Q15" s="24"/>
      <c r="R15" s="24"/>
      <c r="S15" s="24"/>
      <c r="T15" s="24"/>
      <c r="U15" s="24"/>
      <c r="V15" s="24"/>
    </row>
    <row r="16" spans="1:22" ht="12" customHeight="1" x14ac:dyDescent="0.2">
      <c r="A16" s="4" t="s">
        <v>51</v>
      </c>
      <c r="B16" s="1459" t="s">
        <v>50</v>
      </c>
      <c r="C16" s="1459"/>
      <c r="D16" s="27">
        <f t="shared" si="1"/>
        <v>181</v>
      </c>
      <c r="E16" s="24">
        <f t="shared" si="2"/>
        <v>181</v>
      </c>
      <c r="F16" s="24">
        <f t="shared" si="3"/>
        <v>116</v>
      </c>
      <c r="G16" s="415">
        <f t="shared" si="4"/>
        <v>0.64088397790055252</v>
      </c>
      <c r="H16" s="24">
        <v>145</v>
      </c>
      <c r="I16" s="24">
        <v>145</v>
      </c>
      <c r="J16" s="24">
        <v>77</v>
      </c>
      <c r="K16" s="24"/>
      <c r="L16" s="24"/>
      <c r="M16" s="24"/>
      <c r="N16" s="24">
        <v>36</v>
      </c>
      <c r="O16" s="24">
        <v>36</v>
      </c>
      <c r="P16" s="24">
        <v>39</v>
      </c>
      <c r="Q16" s="24"/>
      <c r="R16" s="24"/>
      <c r="S16" s="24"/>
      <c r="T16" s="24"/>
      <c r="U16" s="24"/>
      <c r="V16" s="24"/>
    </row>
    <row r="17" spans="1:22" s="39" customFormat="1" ht="12" customHeight="1" x14ac:dyDescent="0.2">
      <c r="A17" s="5" t="s">
        <v>52</v>
      </c>
      <c r="B17" s="1466" t="s">
        <v>169</v>
      </c>
      <c r="C17" s="1466"/>
      <c r="D17" s="47">
        <f t="shared" si="1"/>
        <v>317</v>
      </c>
      <c r="E17" s="49">
        <f t="shared" si="2"/>
        <v>317</v>
      </c>
      <c r="F17" s="49">
        <f t="shared" si="3"/>
        <v>192</v>
      </c>
      <c r="G17" s="415">
        <f t="shared" si="4"/>
        <v>0.60567823343848581</v>
      </c>
      <c r="H17" s="49">
        <f>+H15+H16</f>
        <v>220</v>
      </c>
      <c r="I17" s="49">
        <f t="shared" ref="I17:P17" si="8">+I15+I16</f>
        <v>220</v>
      </c>
      <c r="J17" s="49">
        <f t="shared" si="8"/>
        <v>87</v>
      </c>
      <c r="K17" s="49">
        <f t="shared" si="8"/>
        <v>0</v>
      </c>
      <c r="L17" s="49">
        <f t="shared" si="8"/>
        <v>0</v>
      </c>
      <c r="M17" s="49">
        <f t="shared" si="8"/>
        <v>0</v>
      </c>
      <c r="N17" s="49">
        <f t="shared" si="8"/>
        <v>97</v>
      </c>
      <c r="O17" s="49">
        <f t="shared" si="8"/>
        <v>97</v>
      </c>
      <c r="P17" s="49">
        <f t="shared" si="8"/>
        <v>105</v>
      </c>
      <c r="Q17" s="49">
        <f t="shared" ref="Q17:V17" si="9">+Q15+Q16</f>
        <v>0</v>
      </c>
      <c r="R17" s="49">
        <f t="shared" si="9"/>
        <v>0</v>
      </c>
      <c r="S17" s="49">
        <f t="shared" si="9"/>
        <v>0</v>
      </c>
      <c r="T17" s="49">
        <f t="shared" si="9"/>
        <v>0</v>
      </c>
      <c r="U17" s="49">
        <f t="shared" si="9"/>
        <v>0</v>
      </c>
      <c r="V17" s="49">
        <f t="shared" si="9"/>
        <v>0</v>
      </c>
    </row>
    <row r="18" spans="1:22" ht="12" customHeight="1" x14ac:dyDescent="0.2">
      <c r="A18" s="4" t="s">
        <v>54</v>
      </c>
      <c r="B18" s="1459" t="s">
        <v>53</v>
      </c>
      <c r="C18" s="1459"/>
      <c r="D18" s="27">
        <f t="shared" si="1"/>
        <v>0</v>
      </c>
      <c r="E18" s="24">
        <f t="shared" si="2"/>
        <v>0</v>
      </c>
      <c r="F18" s="24">
        <f t="shared" si="3"/>
        <v>0</v>
      </c>
      <c r="G18" s="415"/>
      <c r="H18" s="24"/>
      <c r="I18" s="24"/>
      <c r="J18" s="24"/>
      <c r="K18" s="24"/>
      <c r="L18" s="24"/>
      <c r="M18" s="24"/>
      <c r="N18" s="24"/>
      <c r="O18" s="24"/>
      <c r="P18" s="24"/>
      <c r="Q18" s="24"/>
      <c r="R18" s="24"/>
      <c r="S18" s="24"/>
      <c r="T18" s="24"/>
      <c r="U18" s="24"/>
      <c r="V18" s="24"/>
    </row>
    <row r="19" spans="1:22" ht="12" customHeight="1" x14ac:dyDescent="0.2">
      <c r="A19" s="4" t="s">
        <v>56</v>
      </c>
      <c r="B19" s="1459" t="s">
        <v>55</v>
      </c>
      <c r="C19" s="1459"/>
      <c r="D19" s="27">
        <f t="shared" si="1"/>
        <v>0</v>
      </c>
      <c r="E19" s="24">
        <f t="shared" si="2"/>
        <v>0</v>
      </c>
      <c r="F19" s="24">
        <f t="shared" si="3"/>
        <v>0</v>
      </c>
      <c r="G19" s="415"/>
      <c r="H19" s="24"/>
      <c r="I19" s="24"/>
      <c r="J19" s="24"/>
      <c r="K19" s="24"/>
      <c r="L19" s="24"/>
      <c r="M19" s="24"/>
      <c r="N19" s="24"/>
      <c r="O19" s="24"/>
      <c r="P19" s="24"/>
      <c r="Q19" s="24"/>
      <c r="R19" s="24"/>
      <c r="S19" s="24"/>
      <c r="T19" s="24"/>
      <c r="U19" s="24"/>
      <c r="V19" s="24"/>
    </row>
    <row r="20" spans="1:22" ht="12" customHeight="1" x14ac:dyDescent="0.2">
      <c r="A20" s="4" t="s">
        <v>57</v>
      </c>
      <c r="B20" s="1459" t="s">
        <v>167</v>
      </c>
      <c r="C20" s="1459"/>
      <c r="D20" s="27">
        <f t="shared" si="1"/>
        <v>0</v>
      </c>
      <c r="E20" s="24">
        <f t="shared" si="2"/>
        <v>0</v>
      </c>
      <c r="F20" s="24">
        <f t="shared" si="3"/>
        <v>0</v>
      </c>
      <c r="G20" s="415"/>
      <c r="H20" s="24"/>
      <c r="I20" s="24"/>
      <c r="J20" s="24"/>
      <c r="K20" s="24"/>
      <c r="L20" s="24"/>
      <c r="M20" s="24"/>
      <c r="N20" s="24"/>
      <c r="O20" s="24"/>
      <c r="P20" s="24"/>
      <c r="Q20" s="24"/>
      <c r="R20" s="24"/>
      <c r="S20" s="24"/>
      <c r="T20" s="24"/>
      <c r="U20" s="24"/>
      <c r="V20" s="24"/>
    </row>
    <row r="21" spans="1:22" ht="12" customHeight="1" x14ac:dyDescent="0.2">
      <c r="A21" s="4" t="s">
        <v>59</v>
      </c>
      <c r="B21" s="1459" t="s">
        <v>58</v>
      </c>
      <c r="C21" s="1459"/>
      <c r="D21" s="27">
        <f t="shared" si="1"/>
        <v>0</v>
      </c>
      <c r="E21" s="24">
        <f t="shared" si="2"/>
        <v>0</v>
      </c>
      <c r="F21" s="24">
        <f t="shared" si="3"/>
        <v>0</v>
      </c>
      <c r="G21" s="415"/>
      <c r="H21" s="24"/>
      <c r="I21" s="24"/>
      <c r="J21" s="24"/>
      <c r="K21" s="24"/>
      <c r="L21" s="24"/>
      <c r="M21" s="24"/>
      <c r="N21" s="24"/>
      <c r="O21" s="24"/>
      <c r="P21" s="24"/>
      <c r="Q21" s="24"/>
      <c r="R21" s="24"/>
      <c r="S21" s="24"/>
      <c r="T21" s="24"/>
      <c r="U21" s="24"/>
      <c r="V21" s="24"/>
    </row>
    <row r="22" spans="1:22" ht="12" customHeight="1" x14ac:dyDescent="0.2">
      <c r="A22" s="4" t="s">
        <v>60</v>
      </c>
      <c r="B22" s="1459" t="s">
        <v>166</v>
      </c>
      <c r="C22" s="1459"/>
      <c r="D22" s="27">
        <f t="shared" si="1"/>
        <v>0</v>
      </c>
      <c r="E22" s="27">
        <f t="shared" si="2"/>
        <v>0</v>
      </c>
      <c r="F22" s="27">
        <f t="shared" si="3"/>
        <v>0</v>
      </c>
      <c r="G22" s="415"/>
      <c r="H22" s="24"/>
      <c r="I22" s="24"/>
      <c r="J22" s="24"/>
      <c r="K22" s="24"/>
      <c r="L22" s="24"/>
      <c r="M22" s="24"/>
      <c r="N22" s="24"/>
      <c r="O22" s="24"/>
      <c r="P22" s="24"/>
      <c r="Q22" s="24"/>
      <c r="R22" s="24"/>
      <c r="S22" s="24"/>
      <c r="T22" s="24"/>
      <c r="U22" s="24"/>
      <c r="V22" s="24"/>
    </row>
    <row r="23" spans="1:22" ht="12" customHeight="1" x14ac:dyDescent="0.2">
      <c r="A23" s="4" t="s">
        <v>63</v>
      </c>
      <c r="B23" s="1459" t="s">
        <v>62</v>
      </c>
      <c r="C23" s="1459"/>
      <c r="D23" s="27">
        <f t="shared" si="1"/>
        <v>0</v>
      </c>
      <c r="E23" s="24">
        <f t="shared" si="2"/>
        <v>185</v>
      </c>
      <c r="F23" s="24">
        <f t="shared" si="3"/>
        <v>185</v>
      </c>
      <c r="G23" s="415"/>
      <c r="H23" s="24"/>
      <c r="I23" s="24">
        <v>185</v>
      </c>
      <c r="J23" s="24">
        <v>185</v>
      </c>
      <c r="K23" s="24"/>
      <c r="L23" s="24"/>
      <c r="M23" s="24"/>
      <c r="N23" s="24"/>
      <c r="O23" s="24"/>
      <c r="P23" s="24"/>
      <c r="Q23" s="24"/>
      <c r="R23" s="24"/>
      <c r="S23" s="24"/>
      <c r="T23" s="24"/>
      <c r="U23" s="24"/>
      <c r="V23" s="24"/>
    </row>
    <row r="24" spans="1:22" ht="12" customHeight="1" x14ac:dyDescent="0.2">
      <c r="A24" s="4" t="s">
        <v>65</v>
      </c>
      <c r="B24" s="1459" t="s">
        <v>64</v>
      </c>
      <c r="C24" s="1459"/>
      <c r="D24" s="27">
        <f t="shared" si="1"/>
        <v>1796</v>
      </c>
      <c r="E24" s="24">
        <f t="shared" si="2"/>
        <v>843</v>
      </c>
      <c r="F24" s="24">
        <f t="shared" si="3"/>
        <v>827</v>
      </c>
      <c r="G24" s="415">
        <f t="shared" si="4"/>
        <v>0.98102016607354681</v>
      </c>
      <c r="H24" s="24">
        <v>997</v>
      </c>
      <c r="I24" s="24">
        <v>43</v>
      </c>
      <c r="J24" s="24">
        <v>36</v>
      </c>
      <c r="K24" s="24">
        <v>516</v>
      </c>
      <c r="L24" s="24">
        <v>517</v>
      </c>
      <c r="M24" s="24">
        <v>517</v>
      </c>
      <c r="N24" s="24">
        <v>283</v>
      </c>
      <c r="O24" s="24">
        <v>283</v>
      </c>
      <c r="P24" s="24">
        <v>274</v>
      </c>
      <c r="Q24" s="24"/>
      <c r="R24" s="24"/>
      <c r="S24" s="24"/>
      <c r="T24" s="24"/>
      <c r="U24" s="24"/>
      <c r="V24" s="24"/>
    </row>
    <row r="25" spans="1:22" s="39" customFormat="1" ht="12" customHeight="1" x14ac:dyDescent="0.2">
      <c r="A25" s="5" t="s">
        <v>66</v>
      </c>
      <c r="B25" s="1466" t="s">
        <v>156</v>
      </c>
      <c r="C25" s="1466"/>
      <c r="D25" s="47">
        <f t="shared" si="1"/>
        <v>1796</v>
      </c>
      <c r="E25" s="49">
        <f t="shared" si="2"/>
        <v>1028</v>
      </c>
      <c r="F25" s="49">
        <f t="shared" si="3"/>
        <v>1012</v>
      </c>
      <c r="G25" s="415">
        <f t="shared" si="4"/>
        <v>0.98443579766536971</v>
      </c>
      <c r="H25" s="49">
        <f t="shared" ref="H25:P25" si="10">+H24+H23+H22+H21+H20+H19+H18</f>
        <v>997</v>
      </c>
      <c r="I25" s="49">
        <f t="shared" si="10"/>
        <v>228</v>
      </c>
      <c r="J25" s="49">
        <f t="shared" si="10"/>
        <v>221</v>
      </c>
      <c r="K25" s="49">
        <f t="shared" si="10"/>
        <v>516</v>
      </c>
      <c r="L25" s="49">
        <f t="shared" si="10"/>
        <v>517</v>
      </c>
      <c r="M25" s="49">
        <f t="shared" si="10"/>
        <v>517</v>
      </c>
      <c r="N25" s="49">
        <f t="shared" si="10"/>
        <v>283</v>
      </c>
      <c r="O25" s="49">
        <f t="shared" si="10"/>
        <v>283</v>
      </c>
      <c r="P25" s="49">
        <f t="shared" si="10"/>
        <v>274</v>
      </c>
      <c r="Q25" s="49">
        <f t="shared" ref="Q25:V25" si="11">+Q24+Q23+Q22+Q21+Q20+Q19+Q18</f>
        <v>0</v>
      </c>
      <c r="R25" s="49">
        <f t="shared" si="11"/>
        <v>0</v>
      </c>
      <c r="S25" s="49">
        <f t="shared" si="11"/>
        <v>0</v>
      </c>
      <c r="T25" s="49">
        <f t="shared" si="11"/>
        <v>0</v>
      </c>
      <c r="U25" s="49">
        <f t="shared" si="11"/>
        <v>0</v>
      </c>
      <c r="V25" s="49">
        <f t="shared" si="11"/>
        <v>0</v>
      </c>
    </row>
    <row r="26" spans="1:22" ht="12" customHeight="1" x14ac:dyDescent="0.2">
      <c r="A26" s="4" t="s">
        <v>68</v>
      </c>
      <c r="B26" s="1459" t="s">
        <v>67</v>
      </c>
      <c r="C26" s="1459"/>
      <c r="D26" s="27">
        <f t="shared" si="1"/>
        <v>240</v>
      </c>
      <c r="E26" s="24">
        <f t="shared" si="2"/>
        <v>271</v>
      </c>
      <c r="F26" s="24">
        <f t="shared" si="3"/>
        <v>208</v>
      </c>
      <c r="G26" s="415">
        <f t="shared" si="4"/>
        <v>0.76752767527675281</v>
      </c>
      <c r="H26" s="24">
        <v>160</v>
      </c>
      <c r="I26" s="24">
        <v>197</v>
      </c>
      <c r="J26" s="24">
        <v>186</v>
      </c>
      <c r="K26" s="24">
        <v>80</v>
      </c>
      <c r="L26" s="24">
        <v>74</v>
      </c>
      <c r="M26" s="24">
        <v>22</v>
      </c>
      <c r="N26" s="24"/>
      <c r="O26" s="24"/>
      <c r="P26" s="24"/>
      <c r="Q26" s="24"/>
      <c r="R26" s="24"/>
      <c r="S26" s="24"/>
      <c r="T26" s="24"/>
      <c r="U26" s="24"/>
      <c r="V26" s="24"/>
    </row>
    <row r="27" spans="1:22" ht="12" customHeight="1" x14ac:dyDescent="0.2">
      <c r="A27" s="4" t="s">
        <v>70</v>
      </c>
      <c r="B27" s="1459" t="s">
        <v>69</v>
      </c>
      <c r="C27" s="1459"/>
      <c r="D27" s="27">
        <f t="shared" si="1"/>
        <v>0</v>
      </c>
      <c r="E27" s="24">
        <f t="shared" si="2"/>
        <v>0</v>
      </c>
      <c r="F27" s="24">
        <f t="shared" si="3"/>
        <v>0</v>
      </c>
      <c r="G27" s="415"/>
      <c r="H27" s="24"/>
      <c r="I27" s="24"/>
      <c r="J27" s="24"/>
      <c r="K27" s="24"/>
      <c r="L27" s="24"/>
      <c r="M27" s="24"/>
      <c r="N27" s="24"/>
      <c r="O27" s="24"/>
      <c r="P27" s="24"/>
      <c r="Q27" s="24"/>
      <c r="R27" s="24"/>
      <c r="S27" s="24"/>
      <c r="T27" s="24"/>
      <c r="U27" s="24"/>
      <c r="V27" s="24"/>
    </row>
    <row r="28" spans="1:22" s="39" customFormat="1" ht="12" customHeight="1" x14ac:dyDescent="0.2">
      <c r="A28" s="5" t="s">
        <v>71</v>
      </c>
      <c r="B28" s="1466" t="s">
        <v>155</v>
      </c>
      <c r="C28" s="1466"/>
      <c r="D28" s="47">
        <f t="shared" si="1"/>
        <v>240</v>
      </c>
      <c r="E28" s="49">
        <f t="shared" si="2"/>
        <v>271</v>
      </c>
      <c r="F28" s="49">
        <f t="shared" si="3"/>
        <v>208</v>
      </c>
      <c r="G28" s="415">
        <f t="shared" si="4"/>
        <v>0.76752767527675281</v>
      </c>
      <c r="H28" s="49">
        <f>+H26+H27</f>
        <v>160</v>
      </c>
      <c r="I28" s="49">
        <f t="shared" ref="I28:P28" si="12">+I26+I27</f>
        <v>197</v>
      </c>
      <c r="J28" s="49">
        <f t="shared" si="12"/>
        <v>186</v>
      </c>
      <c r="K28" s="49">
        <f t="shared" si="12"/>
        <v>80</v>
      </c>
      <c r="L28" s="49">
        <f t="shared" si="12"/>
        <v>74</v>
      </c>
      <c r="M28" s="49">
        <f t="shared" si="12"/>
        <v>22</v>
      </c>
      <c r="N28" s="49">
        <f t="shared" si="12"/>
        <v>0</v>
      </c>
      <c r="O28" s="49">
        <f t="shared" si="12"/>
        <v>0</v>
      </c>
      <c r="P28" s="49">
        <f t="shared" si="12"/>
        <v>0</v>
      </c>
      <c r="Q28" s="49">
        <f t="shared" ref="Q28:V28" si="13">+Q26+Q27</f>
        <v>0</v>
      </c>
      <c r="R28" s="49">
        <f t="shared" si="13"/>
        <v>0</v>
      </c>
      <c r="S28" s="49">
        <f t="shared" si="13"/>
        <v>0</v>
      </c>
      <c r="T28" s="49">
        <f t="shared" si="13"/>
        <v>0</v>
      </c>
      <c r="U28" s="49">
        <f t="shared" si="13"/>
        <v>0</v>
      </c>
      <c r="V28" s="49">
        <f t="shared" si="13"/>
        <v>0</v>
      </c>
    </row>
    <row r="29" spans="1:22" ht="12" customHeight="1" x14ac:dyDescent="0.2">
      <c r="A29" s="4" t="s">
        <v>73</v>
      </c>
      <c r="B29" s="1459" t="s">
        <v>72</v>
      </c>
      <c r="C29" s="1459"/>
      <c r="D29" s="27">
        <f t="shared" si="1"/>
        <v>183</v>
      </c>
      <c r="E29" s="24">
        <f t="shared" si="2"/>
        <v>163</v>
      </c>
      <c r="F29" s="24">
        <f t="shared" si="3"/>
        <v>115</v>
      </c>
      <c r="G29" s="415">
        <f t="shared" si="4"/>
        <v>0.70552147239263807</v>
      </c>
      <c r="H29" s="24">
        <v>158</v>
      </c>
      <c r="I29" s="24">
        <v>138</v>
      </c>
      <c r="J29" s="24">
        <v>88</v>
      </c>
      <c r="K29" s="24"/>
      <c r="L29" s="24"/>
      <c r="M29" s="24"/>
      <c r="N29" s="24">
        <v>25</v>
      </c>
      <c r="O29" s="24">
        <v>25</v>
      </c>
      <c r="P29" s="24">
        <v>27</v>
      </c>
      <c r="Q29" s="24"/>
      <c r="R29" s="24"/>
      <c r="S29" s="24"/>
      <c r="T29" s="24"/>
      <c r="U29" s="24"/>
      <c r="V29" s="24"/>
    </row>
    <row r="30" spans="1:22" ht="12" customHeight="1" x14ac:dyDescent="0.2">
      <c r="A30" s="4" t="s">
        <v>75</v>
      </c>
      <c r="B30" s="1459" t="s">
        <v>74</v>
      </c>
      <c r="C30" s="1459"/>
      <c r="D30" s="27">
        <f t="shared" si="1"/>
        <v>0</v>
      </c>
      <c r="E30" s="24">
        <f t="shared" si="2"/>
        <v>0</v>
      </c>
      <c r="F30" s="24">
        <f t="shared" si="3"/>
        <v>0</v>
      </c>
      <c r="G30" s="415"/>
      <c r="H30" s="24"/>
      <c r="I30" s="24"/>
      <c r="J30" s="24"/>
      <c r="K30" s="24"/>
      <c r="L30" s="24"/>
      <c r="M30" s="24"/>
      <c r="N30" s="24"/>
      <c r="O30" s="24"/>
      <c r="P30" s="24"/>
      <c r="Q30" s="24"/>
      <c r="R30" s="24"/>
      <c r="S30" s="24"/>
      <c r="T30" s="24"/>
      <c r="U30" s="24"/>
      <c r="V30" s="24"/>
    </row>
    <row r="31" spans="1:22" ht="12" customHeight="1" x14ac:dyDescent="0.2">
      <c r="A31" s="4" t="s">
        <v>76</v>
      </c>
      <c r="B31" s="1459" t="s">
        <v>154</v>
      </c>
      <c r="C31" s="1459"/>
      <c r="D31" s="27">
        <f t="shared" si="1"/>
        <v>0</v>
      </c>
      <c r="E31" s="24">
        <f t="shared" si="2"/>
        <v>0</v>
      </c>
      <c r="F31" s="24">
        <f t="shared" si="3"/>
        <v>0</v>
      </c>
      <c r="G31" s="415"/>
      <c r="H31" s="24"/>
      <c r="I31" s="24"/>
      <c r="J31" s="24"/>
      <c r="K31" s="24"/>
      <c r="L31" s="24"/>
      <c r="M31" s="24"/>
      <c r="N31" s="24"/>
      <c r="O31" s="24"/>
      <c r="P31" s="24"/>
      <c r="Q31" s="24"/>
      <c r="R31" s="24"/>
      <c r="S31" s="24"/>
      <c r="T31" s="24"/>
      <c r="U31" s="24"/>
      <c r="V31" s="24"/>
    </row>
    <row r="32" spans="1:22" ht="12" customHeight="1" x14ac:dyDescent="0.2">
      <c r="A32" s="4" t="s">
        <v>77</v>
      </c>
      <c r="B32" s="1459" t="s">
        <v>153</v>
      </c>
      <c r="C32" s="1459"/>
      <c r="D32" s="27">
        <f t="shared" si="1"/>
        <v>0</v>
      </c>
      <c r="E32" s="24">
        <f t="shared" si="2"/>
        <v>0</v>
      </c>
      <c r="F32" s="24">
        <f t="shared" si="3"/>
        <v>0</v>
      </c>
      <c r="G32" s="415"/>
      <c r="H32" s="24"/>
      <c r="I32" s="24"/>
      <c r="J32" s="24"/>
      <c r="K32" s="24"/>
      <c r="L32" s="24"/>
      <c r="M32" s="24"/>
      <c r="N32" s="24"/>
      <c r="O32" s="24"/>
      <c r="P32" s="24"/>
      <c r="Q32" s="24"/>
      <c r="R32" s="24"/>
      <c r="S32" s="24"/>
      <c r="T32" s="24"/>
      <c r="U32" s="24"/>
      <c r="V32" s="24"/>
    </row>
    <row r="33" spans="1:22" ht="12" customHeight="1" x14ac:dyDescent="0.2">
      <c r="A33" s="4" t="s">
        <v>79</v>
      </c>
      <c r="B33" s="1459" t="s">
        <v>78</v>
      </c>
      <c r="C33" s="1459"/>
      <c r="D33" s="27">
        <f t="shared" si="1"/>
        <v>0</v>
      </c>
      <c r="E33" s="24">
        <f t="shared" si="2"/>
        <v>0</v>
      </c>
      <c r="F33" s="24">
        <f t="shared" si="3"/>
        <v>0</v>
      </c>
      <c r="G33" s="415"/>
      <c r="H33" s="24"/>
      <c r="I33" s="24"/>
      <c r="J33" s="24"/>
      <c r="K33" s="24"/>
      <c r="L33" s="24"/>
      <c r="M33" s="24"/>
      <c r="N33" s="24"/>
      <c r="O33" s="24"/>
      <c r="P33" s="24"/>
      <c r="Q33" s="24"/>
      <c r="R33" s="24"/>
      <c r="S33" s="24"/>
      <c r="T33" s="24"/>
      <c r="U33" s="24"/>
      <c r="V33" s="24"/>
    </row>
    <row r="34" spans="1:22" s="39" customFormat="1" ht="12" customHeight="1" x14ac:dyDescent="0.2">
      <c r="A34" s="5" t="s">
        <v>80</v>
      </c>
      <c r="B34" s="1466" t="s">
        <v>152</v>
      </c>
      <c r="C34" s="1466"/>
      <c r="D34" s="47">
        <f t="shared" si="1"/>
        <v>183</v>
      </c>
      <c r="E34" s="49">
        <f t="shared" si="2"/>
        <v>163</v>
      </c>
      <c r="F34" s="49">
        <f t="shared" si="3"/>
        <v>115</v>
      </c>
      <c r="G34" s="415">
        <f t="shared" si="4"/>
        <v>0.70552147239263807</v>
      </c>
      <c r="H34" s="49">
        <f>SUM(H29:H33)</f>
        <v>158</v>
      </c>
      <c r="I34" s="49">
        <f t="shared" ref="I34:P34" si="14">SUM(I29:I33)</f>
        <v>138</v>
      </c>
      <c r="J34" s="49">
        <f t="shared" si="14"/>
        <v>88</v>
      </c>
      <c r="K34" s="49">
        <f t="shared" si="14"/>
        <v>0</v>
      </c>
      <c r="L34" s="49">
        <f t="shared" si="14"/>
        <v>0</v>
      </c>
      <c r="M34" s="49">
        <f t="shared" si="14"/>
        <v>0</v>
      </c>
      <c r="N34" s="49">
        <f t="shared" si="14"/>
        <v>25</v>
      </c>
      <c r="O34" s="49">
        <f t="shared" si="14"/>
        <v>25</v>
      </c>
      <c r="P34" s="49">
        <f t="shared" si="14"/>
        <v>27</v>
      </c>
      <c r="Q34" s="49">
        <f t="shared" ref="Q34:V34" si="15">SUM(Q29:Q33)</f>
        <v>0</v>
      </c>
      <c r="R34" s="49">
        <f t="shared" si="15"/>
        <v>0</v>
      </c>
      <c r="S34" s="49">
        <f t="shared" si="15"/>
        <v>0</v>
      </c>
      <c r="T34" s="49">
        <f t="shared" si="15"/>
        <v>0</v>
      </c>
      <c r="U34" s="49">
        <f t="shared" si="15"/>
        <v>0</v>
      </c>
      <c r="V34" s="49">
        <f t="shared" si="15"/>
        <v>0</v>
      </c>
    </row>
    <row r="35" spans="1:22" s="39" customFormat="1" ht="12" customHeight="1" x14ac:dyDescent="0.2">
      <c r="A35" s="6" t="s">
        <v>81</v>
      </c>
      <c r="B35" s="1516" t="s">
        <v>151</v>
      </c>
      <c r="C35" s="1516"/>
      <c r="D35" s="48">
        <f t="shared" si="1"/>
        <v>2910</v>
      </c>
      <c r="E35" s="48">
        <f t="shared" si="2"/>
        <v>2275</v>
      </c>
      <c r="F35" s="48">
        <f t="shared" si="3"/>
        <v>1928</v>
      </c>
      <c r="G35" s="415">
        <f t="shared" si="4"/>
        <v>0.84747252747252744</v>
      </c>
      <c r="H35" s="48">
        <f t="shared" ref="H35" si="16">+H34+H28+H25+H17+H14</f>
        <v>1855</v>
      </c>
      <c r="I35" s="48">
        <f t="shared" ref="I35:P35" si="17">+I34+I28+I25+I17+I14</f>
        <v>1225</v>
      </c>
      <c r="J35" s="48">
        <f t="shared" si="17"/>
        <v>936</v>
      </c>
      <c r="K35" s="48">
        <f t="shared" si="17"/>
        <v>605</v>
      </c>
      <c r="L35" s="48">
        <f t="shared" si="17"/>
        <v>600</v>
      </c>
      <c r="M35" s="48">
        <f t="shared" si="17"/>
        <v>539</v>
      </c>
      <c r="N35" s="48">
        <f t="shared" si="17"/>
        <v>450</v>
      </c>
      <c r="O35" s="48">
        <f t="shared" si="17"/>
        <v>450</v>
      </c>
      <c r="P35" s="48">
        <f t="shared" si="17"/>
        <v>453</v>
      </c>
      <c r="Q35" s="48">
        <f t="shared" ref="Q35:V35" si="18">+Q34+Q28+Q25+Q17+Q14</f>
        <v>0</v>
      </c>
      <c r="R35" s="48">
        <f t="shared" si="18"/>
        <v>0</v>
      </c>
      <c r="S35" s="48">
        <f t="shared" si="18"/>
        <v>0</v>
      </c>
      <c r="T35" s="48">
        <f t="shared" si="18"/>
        <v>0</v>
      </c>
      <c r="U35" s="48">
        <f t="shared" si="18"/>
        <v>0</v>
      </c>
      <c r="V35" s="48">
        <f t="shared" si="18"/>
        <v>0</v>
      </c>
    </row>
    <row r="36" spans="1:22" ht="9.75" customHeight="1" x14ac:dyDescent="0.2">
      <c r="A36" s="7"/>
      <c r="B36" s="8"/>
      <c r="C36" s="8"/>
      <c r="D36" s="25"/>
      <c r="E36" s="25"/>
      <c r="F36" s="25"/>
      <c r="G36" s="470"/>
      <c r="H36" s="25"/>
      <c r="I36" s="25"/>
      <c r="J36" s="26"/>
      <c r="K36" s="25"/>
      <c r="L36" s="25"/>
      <c r="M36" s="26"/>
      <c r="N36" s="25"/>
      <c r="O36" s="25"/>
      <c r="P36" s="26"/>
      <c r="Q36" s="25"/>
      <c r="R36" s="25"/>
      <c r="S36" s="26"/>
      <c r="T36" s="25"/>
      <c r="U36" s="25"/>
      <c r="V36" s="26"/>
    </row>
    <row r="37" spans="1:22" ht="12" customHeight="1" x14ac:dyDescent="0.2">
      <c r="A37" s="12" t="s">
        <v>110</v>
      </c>
      <c r="B37" s="1520" t="s">
        <v>109</v>
      </c>
      <c r="C37" s="1520"/>
      <c r="D37" s="27">
        <f t="shared" si="1"/>
        <v>0</v>
      </c>
      <c r="E37" s="27">
        <f t="shared" si="2"/>
        <v>0</v>
      </c>
      <c r="F37" s="27">
        <f t="shared" si="3"/>
        <v>0</v>
      </c>
      <c r="G37" s="415"/>
      <c r="H37" s="27"/>
      <c r="I37" s="27"/>
      <c r="J37" s="24"/>
      <c r="K37" s="27"/>
      <c r="L37" s="27"/>
      <c r="M37" s="24"/>
      <c r="N37" s="27"/>
      <c r="O37" s="27"/>
      <c r="P37" s="24"/>
      <c r="Q37" s="27"/>
      <c r="R37" s="27"/>
      <c r="S37" s="27"/>
      <c r="T37" s="27"/>
      <c r="U37" s="27"/>
      <c r="V37" s="27"/>
    </row>
    <row r="38" spans="1:22" ht="12" customHeight="1" x14ac:dyDescent="0.2">
      <c r="A38" s="4" t="s">
        <v>111</v>
      </c>
      <c r="B38" s="1459" t="s">
        <v>162</v>
      </c>
      <c r="C38" s="1459"/>
      <c r="D38" s="27">
        <f t="shared" si="1"/>
        <v>0</v>
      </c>
      <c r="E38" s="24">
        <f t="shared" si="2"/>
        <v>0</v>
      </c>
      <c r="F38" s="24">
        <f t="shared" si="3"/>
        <v>0</v>
      </c>
      <c r="G38" s="415"/>
      <c r="H38" s="24"/>
      <c r="I38" s="24"/>
      <c r="J38" s="24"/>
      <c r="K38" s="24"/>
      <c r="L38" s="24"/>
      <c r="M38" s="24"/>
      <c r="N38" s="24"/>
      <c r="O38" s="24"/>
      <c r="P38" s="24"/>
      <c r="Q38" s="24"/>
      <c r="R38" s="24"/>
      <c r="S38" s="24"/>
      <c r="T38" s="24"/>
      <c r="U38" s="24"/>
      <c r="V38" s="24"/>
    </row>
    <row r="39" spans="1:22" s="36" customFormat="1" ht="12" customHeight="1" x14ac:dyDescent="0.2">
      <c r="A39" s="33" t="s">
        <v>111</v>
      </c>
      <c r="B39" s="35"/>
      <c r="C39" s="38" t="s">
        <v>112</v>
      </c>
      <c r="D39" s="27">
        <f t="shared" si="1"/>
        <v>0</v>
      </c>
      <c r="E39" s="45">
        <f t="shared" si="2"/>
        <v>0</v>
      </c>
      <c r="F39" s="45">
        <f t="shared" si="3"/>
        <v>0</v>
      </c>
      <c r="G39" s="415"/>
      <c r="H39" s="45"/>
      <c r="I39" s="45"/>
      <c r="J39" s="24"/>
      <c r="K39" s="45"/>
      <c r="L39" s="45"/>
      <c r="M39" s="24"/>
      <c r="N39" s="45"/>
      <c r="O39" s="45"/>
      <c r="P39" s="24"/>
      <c r="Q39" s="45"/>
      <c r="R39" s="45"/>
      <c r="S39" s="45"/>
      <c r="T39" s="45"/>
      <c r="U39" s="45"/>
      <c r="V39" s="45"/>
    </row>
    <row r="40" spans="1:22" ht="12" customHeight="1" x14ac:dyDescent="0.2">
      <c r="A40" s="4" t="s">
        <v>114</v>
      </c>
      <c r="B40" s="1459" t="s">
        <v>113</v>
      </c>
      <c r="C40" s="1459"/>
      <c r="D40" s="27">
        <f t="shared" si="1"/>
        <v>0</v>
      </c>
      <c r="E40" s="24">
        <f t="shared" si="2"/>
        <v>0</v>
      </c>
      <c r="F40" s="24">
        <f t="shared" si="3"/>
        <v>0</v>
      </c>
      <c r="G40" s="415"/>
      <c r="H40" s="24"/>
      <c r="I40" s="24"/>
      <c r="J40" s="24"/>
      <c r="K40" s="24"/>
      <c r="L40" s="24"/>
      <c r="M40" s="24"/>
      <c r="N40" s="24"/>
      <c r="O40" s="24"/>
      <c r="P40" s="24"/>
      <c r="Q40" s="24"/>
      <c r="R40" s="24"/>
      <c r="S40" s="24"/>
      <c r="T40" s="24"/>
      <c r="U40" s="24"/>
      <c r="V40" s="24"/>
    </row>
    <row r="41" spans="1:22" ht="12" customHeight="1" x14ac:dyDescent="0.2">
      <c r="A41" s="4" t="s">
        <v>116</v>
      </c>
      <c r="B41" s="1459" t="s">
        <v>115</v>
      </c>
      <c r="C41" s="1459"/>
      <c r="D41" s="27">
        <f t="shared" si="1"/>
        <v>0</v>
      </c>
      <c r="E41" s="24">
        <f t="shared" si="2"/>
        <v>76</v>
      </c>
      <c r="F41" s="24">
        <f t="shared" si="3"/>
        <v>76</v>
      </c>
      <c r="G41" s="415"/>
      <c r="H41" s="24"/>
      <c r="I41" s="24">
        <v>76</v>
      </c>
      <c r="J41" s="24">
        <v>76</v>
      </c>
      <c r="K41" s="24"/>
      <c r="L41" s="24"/>
      <c r="M41" s="24"/>
      <c r="N41" s="24"/>
      <c r="O41" s="24"/>
      <c r="P41" s="24"/>
      <c r="Q41" s="24"/>
      <c r="R41" s="24"/>
      <c r="S41" s="24"/>
      <c r="T41" s="24"/>
      <c r="U41" s="24"/>
      <c r="V41" s="24"/>
    </row>
    <row r="42" spans="1:22" ht="12" customHeight="1" x14ac:dyDescent="0.2">
      <c r="A42" s="4" t="s">
        <v>118</v>
      </c>
      <c r="B42" s="1459" t="s">
        <v>117</v>
      </c>
      <c r="C42" s="1459"/>
      <c r="D42" s="27">
        <f t="shared" si="1"/>
        <v>0</v>
      </c>
      <c r="E42" s="24">
        <f t="shared" si="2"/>
        <v>0</v>
      </c>
      <c r="F42" s="24">
        <f t="shared" si="3"/>
        <v>0</v>
      </c>
      <c r="G42" s="415"/>
      <c r="H42" s="24"/>
      <c r="I42" s="24"/>
      <c r="J42" s="24"/>
      <c r="K42" s="24"/>
      <c r="L42" s="24"/>
      <c r="M42" s="24"/>
      <c r="N42" s="24"/>
      <c r="O42" s="24"/>
      <c r="P42" s="24"/>
      <c r="Q42" s="24"/>
      <c r="R42" s="24"/>
      <c r="S42" s="24"/>
      <c r="T42" s="24"/>
      <c r="U42" s="24"/>
      <c r="V42" s="24"/>
    </row>
    <row r="43" spans="1:22" ht="12" customHeight="1" x14ac:dyDescent="0.2">
      <c r="A43" s="4" t="s">
        <v>120</v>
      </c>
      <c r="B43" s="1459" t="s">
        <v>119</v>
      </c>
      <c r="C43" s="1459"/>
      <c r="D43" s="27">
        <f t="shared" si="1"/>
        <v>0</v>
      </c>
      <c r="E43" s="24">
        <f t="shared" si="2"/>
        <v>0</v>
      </c>
      <c r="F43" s="24">
        <f t="shared" si="3"/>
        <v>0</v>
      </c>
      <c r="G43" s="415"/>
      <c r="H43" s="24"/>
      <c r="I43" s="24"/>
      <c r="J43" s="24"/>
      <c r="K43" s="24"/>
      <c r="L43" s="24"/>
      <c r="M43" s="24"/>
      <c r="N43" s="24"/>
      <c r="O43" s="24"/>
      <c r="P43" s="24"/>
      <c r="Q43" s="24"/>
      <c r="R43" s="24"/>
      <c r="S43" s="24"/>
      <c r="T43" s="24"/>
      <c r="U43" s="24"/>
      <c r="V43" s="24"/>
    </row>
    <row r="44" spans="1:22" ht="12" customHeight="1" x14ac:dyDescent="0.2">
      <c r="A44" s="4" t="s">
        <v>122</v>
      </c>
      <c r="B44" s="1459" t="s">
        <v>121</v>
      </c>
      <c r="C44" s="1459"/>
      <c r="D44" s="27">
        <f t="shared" si="1"/>
        <v>0</v>
      </c>
      <c r="E44" s="24">
        <f t="shared" si="2"/>
        <v>20</v>
      </c>
      <c r="F44" s="24">
        <f t="shared" si="3"/>
        <v>20</v>
      </c>
      <c r="G44" s="415"/>
      <c r="H44" s="24"/>
      <c r="I44" s="24">
        <v>20</v>
      </c>
      <c r="J44" s="24">
        <v>20</v>
      </c>
      <c r="K44" s="24"/>
      <c r="L44" s="24"/>
      <c r="M44" s="24"/>
      <c r="N44" s="24"/>
      <c r="O44" s="24"/>
      <c r="P44" s="24"/>
      <c r="Q44" s="24"/>
      <c r="R44" s="24"/>
      <c r="S44" s="24"/>
      <c r="T44" s="24"/>
      <c r="U44" s="24"/>
      <c r="V44" s="24"/>
    </row>
    <row r="45" spans="1:22" s="39" customFormat="1" ht="12" customHeight="1" x14ac:dyDescent="0.2">
      <c r="A45" s="6" t="s">
        <v>123</v>
      </c>
      <c r="B45" s="1516" t="s">
        <v>161</v>
      </c>
      <c r="C45" s="1516"/>
      <c r="D45" s="48">
        <f t="shared" si="1"/>
        <v>0</v>
      </c>
      <c r="E45" s="48">
        <f t="shared" si="2"/>
        <v>96</v>
      </c>
      <c r="F45" s="48">
        <f t="shared" si="3"/>
        <v>96</v>
      </c>
      <c r="G45" s="415"/>
      <c r="H45" s="48">
        <f>+H44+H43+H42+H41+H40+H38+H37</f>
        <v>0</v>
      </c>
      <c r="I45" s="48">
        <f t="shared" ref="I45:P45" si="19">+I44+I43+I42+I41+I40+I38+I37</f>
        <v>96</v>
      </c>
      <c r="J45" s="48">
        <f t="shared" si="19"/>
        <v>96</v>
      </c>
      <c r="K45" s="48">
        <f t="shared" si="19"/>
        <v>0</v>
      </c>
      <c r="L45" s="48">
        <f t="shared" si="19"/>
        <v>0</v>
      </c>
      <c r="M45" s="48">
        <f t="shared" si="19"/>
        <v>0</v>
      </c>
      <c r="N45" s="48">
        <f t="shared" si="19"/>
        <v>0</v>
      </c>
      <c r="O45" s="48">
        <f t="shared" si="19"/>
        <v>0</v>
      </c>
      <c r="P45" s="48">
        <f t="shared" si="19"/>
        <v>0</v>
      </c>
      <c r="Q45" s="48">
        <f t="shared" ref="Q45:V45" si="20">+Q44+Q43+Q42+Q41+Q40+Q38+Q37</f>
        <v>0</v>
      </c>
      <c r="R45" s="48">
        <f t="shared" si="20"/>
        <v>0</v>
      </c>
      <c r="S45" s="48">
        <f t="shared" si="20"/>
        <v>0</v>
      </c>
      <c r="T45" s="48">
        <f t="shared" si="20"/>
        <v>0</v>
      </c>
      <c r="U45" s="48">
        <f t="shared" si="20"/>
        <v>0</v>
      </c>
      <c r="V45" s="48">
        <f t="shared" si="20"/>
        <v>0</v>
      </c>
    </row>
    <row r="46" spans="1:22" ht="9" customHeight="1" x14ac:dyDescent="0.2">
      <c r="A46" s="7"/>
      <c r="B46" s="8"/>
      <c r="C46" s="8"/>
      <c r="D46" s="25"/>
      <c r="E46" s="25"/>
      <c r="F46" s="25"/>
      <c r="G46" s="470"/>
      <c r="H46" s="25"/>
      <c r="I46" s="25"/>
      <c r="J46" s="25"/>
      <c r="K46" s="25"/>
      <c r="L46" s="25"/>
      <c r="M46" s="26"/>
      <c r="N46" s="25"/>
      <c r="O46" s="25"/>
      <c r="P46" s="26"/>
      <c r="Q46" s="25"/>
      <c r="R46" s="25"/>
      <c r="S46" s="26"/>
      <c r="T46" s="25"/>
      <c r="U46" s="25"/>
      <c r="V46" s="26"/>
    </row>
    <row r="47" spans="1:22" ht="12" hidden="1" customHeight="1" x14ac:dyDescent="0.2">
      <c r="A47" s="4" t="s">
        <v>125</v>
      </c>
      <c r="B47" s="1459" t="s">
        <v>124</v>
      </c>
      <c r="C47" s="1459"/>
      <c r="D47" s="24">
        <f t="shared" si="1"/>
        <v>0</v>
      </c>
      <c r="E47" s="24">
        <f t="shared" si="2"/>
        <v>0</v>
      </c>
      <c r="F47" s="24">
        <f t="shared" si="3"/>
        <v>0</v>
      </c>
      <c r="G47" s="415"/>
      <c r="H47" s="24"/>
      <c r="I47" s="24"/>
      <c r="J47" s="24"/>
      <c r="K47" s="24"/>
      <c r="L47" s="24"/>
      <c r="M47" s="24"/>
      <c r="N47" s="24"/>
      <c r="O47" s="24"/>
      <c r="P47" s="24"/>
      <c r="Q47" s="24"/>
      <c r="R47" s="24"/>
      <c r="S47" s="24"/>
      <c r="T47" s="24"/>
      <c r="U47" s="24"/>
      <c r="V47" s="24"/>
    </row>
    <row r="48" spans="1:22" ht="12" hidden="1" customHeight="1" x14ac:dyDescent="0.2">
      <c r="A48" s="4" t="s">
        <v>127</v>
      </c>
      <c r="B48" s="1459" t="s">
        <v>126</v>
      </c>
      <c r="C48" s="1459"/>
      <c r="D48" s="24">
        <f t="shared" si="1"/>
        <v>0</v>
      </c>
      <c r="E48" s="24">
        <f t="shared" si="2"/>
        <v>0</v>
      </c>
      <c r="F48" s="24">
        <f t="shared" si="3"/>
        <v>0</v>
      </c>
      <c r="G48" s="415"/>
      <c r="H48" s="24"/>
      <c r="I48" s="24"/>
      <c r="J48" s="24"/>
      <c r="K48" s="24"/>
      <c r="L48" s="24"/>
      <c r="M48" s="24"/>
      <c r="N48" s="24"/>
      <c r="O48" s="24"/>
      <c r="P48" s="24"/>
      <c r="Q48" s="24"/>
      <c r="R48" s="24"/>
      <c r="S48" s="24"/>
      <c r="T48" s="24"/>
      <c r="U48" s="24"/>
      <c r="V48" s="24"/>
    </row>
    <row r="49" spans="1:22" ht="12" hidden="1" customHeight="1" x14ac:dyDescent="0.2">
      <c r="A49" s="4" t="s">
        <v>129</v>
      </c>
      <c r="B49" s="1459" t="s">
        <v>128</v>
      </c>
      <c r="C49" s="1459"/>
      <c r="D49" s="24">
        <f t="shared" si="1"/>
        <v>0</v>
      </c>
      <c r="E49" s="24">
        <f t="shared" si="2"/>
        <v>0</v>
      </c>
      <c r="F49" s="24">
        <f t="shared" si="3"/>
        <v>0</v>
      </c>
      <c r="G49" s="415"/>
      <c r="H49" s="24"/>
      <c r="I49" s="24"/>
      <c r="J49" s="24"/>
      <c r="K49" s="24"/>
      <c r="L49" s="24"/>
      <c r="M49" s="24"/>
      <c r="N49" s="24"/>
      <c r="O49" s="24"/>
      <c r="P49" s="24"/>
      <c r="Q49" s="24"/>
      <c r="R49" s="24"/>
      <c r="S49" s="24"/>
      <c r="T49" s="24"/>
      <c r="U49" s="24"/>
      <c r="V49" s="24"/>
    </row>
    <row r="50" spans="1:22" ht="15" hidden="1" customHeight="1" x14ac:dyDescent="0.2">
      <c r="A50" s="4" t="s">
        <v>131</v>
      </c>
      <c r="B50" s="1459" t="s">
        <v>130</v>
      </c>
      <c r="C50" s="1459"/>
      <c r="D50" s="24">
        <f t="shared" si="1"/>
        <v>0</v>
      </c>
      <c r="E50" s="24">
        <f t="shared" si="2"/>
        <v>0</v>
      </c>
      <c r="F50" s="24">
        <f t="shared" si="3"/>
        <v>0</v>
      </c>
      <c r="G50" s="415"/>
      <c r="H50" s="24"/>
      <c r="I50" s="24"/>
      <c r="J50" s="24"/>
      <c r="K50" s="24"/>
      <c r="L50" s="24"/>
      <c r="M50" s="24"/>
      <c r="N50" s="24"/>
      <c r="O50" s="24"/>
      <c r="P50" s="24"/>
      <c r="Q50" s="24"/>
      <c r="R50" s="24"/>
      <c r="S50" s="24"/>
      <c r="T50" s="24"/>
      <c r="U50" s="24"/>
      <c r="V50" s="24"/>
    </row>
    <row r="51" spans="1:22" s="39" customFormat="1" ht="12" customHeight="1" x14ac:dyDescent="0.2">
      <c r="A51" s="6" t="s">
        <v>132</v>
      </c>
      <c r="B51" s="1516" t="s">
        <v>160</v>
      </c>
      <c r="C51" s="1516"/>
      <c r="D51" s="48">
        <f t="shared" si="1"/>
        <v>0</v>
      </c>
      <c r="E51" s="48">
        <f t="shared" si="2"/>
        <v>0</v>
      </c>
      <c r="F51" s="48">
        <f t="shared" si="3"/>
        <v>0</v>
      </c>
      <c r="G51" s="415"/>
      <c r="H51" s="48"/>
      <c r="I51" s="48"/>
      <c r="J51" s="24"/>
      <c r="K51" s="48"/>
      <c r="L51" s="48"/>
      <c r="M51" s="24"/>
      <c r="N51" s="48"/>
      <c r="O51" s="48"/>
      <c r="P51" s="24"/>
      <c r="Q51" s="48"/>
      <c r="R51" s="48"/>
      <c r="S51" s="48"/>
      <c r="T51" s="48"/>
      <c r="U51" s="48"/>
      <c r="V51" s="48"/>
    </row>
    <row r="52" spans="1:22" ht="7.5" customHeight="1" x14ac:dyDescent="0.2">
      <c r="A52" s="7"/>
      <c r="B52" s="8"/>
      <c r="C52" s="8"/>
      <c r="D52" s="25"/>
      <c r="E52" s="25"/>
      <c r="F52" s="25"/>
      <c r="G52" s="470"/>
      <c r="H52" s="25"/>
      <c r="I52" s="25"/>
      <c r="J52" s="25"/>
      <c r="K52" s="25"/>
      <c r="L52" s="25"/>
      <c r="M52" s="25"/>
      <c r="N52" s="25"/>
      <c r="O52" s="25"/>
      <c r="P52" s="25"/>
      <c r="Q52" s="25"/>
      <c r="R52" s="25"/>
      <c r="S52" s="25"/>
      <c r="T52" s="25"/>
      <c r="U52" s="25"/>
      <c r="V52" s="25"/>
    </row>
    <row r="53" spans="1:22" ht="12" hidden="1" customHeight="1" x14ac:dyDescent="0.2">
      <c r="A53" s="98" t="s">
        <v>370</v>
      </c>
      <c r="B53" s="1520" t="s">
        <v>371</v>
      </c>
      <c r="C53" s="1520"/>
      <c r="D53" s="99">
        <f t="shared" si="1"/>
        <v>0</v>
      </c>
      <c r="E53" s="99">
        <f t="shared" si="2"/>
        <v>0</v>
      </c>
      <c r="F53" s="100">
        <f t="shared" si="3"/>
        <v>0</v>
      </c>
      <c r="G53" s="415"/>
      <c r="H53" s="99"/>
      <c r="I53" s="99"/>
      <c r="J53" s="99"/>
      <c r="K53" s="99"/>
      <c r="L53" s="99"/>
      <c r="M53" s="99"/>
      <c r="N53" s="99"/>
      <c r="O53" s="99"/>
      <c r="P53" s="99"/>
      <c r="Q53" s="99"/>
      <c r="R53" s="99"/>
      <c r="S53" s="99"/>
      <c r="T53" s="99"/>
      <c r="U53" s="99"/>
      <c r="V53" s="99"/>
    </row>
    <row r="54" spans="1:22" ht="12" hidden="1" customHeight="1" x14ac:dyDescent="0.2">
      <c r="A54" s="98" t="s">
        <v>383</v>
      </c>
      <c r="B54" s="1478" t="s">
        <v>384</v>
      </c>
      <c r="C54" s="1513"/>
      <c r="D54" s="99">
        <f t="shared" si="1"/>
        <v>0</v>
      </c>
      <c r="E54" s="99">
        <f t="shared" si="2"/>
        <v>0</v>
      </c>
      <c r="F54" s="100">
        <f t="shared" si="3"/>
        <v>0</v>
      </c>
      <c r="G54" s="415"/>
      <c r="H54" s="99"/>
      <c r="I54" s="99"/>
      <c r="J54" s="99"/>
      <c r="K54" s="99"/>
      <c r="L54" s="99"/>
      <c r="M54" s="99"/>
      <c r="N54" s="99"/>
      <c r="O54" s="99"/>
      <c r="P54" s="99"/>
      <c r="Q54" s="99"/>
      <c r="R54" s="99"/>
      <c r="S54" s="99"/>
      <c r="T54" s="99"/>
      <c r="U54" s="99"/>
      <c r="V54" s="99"/>
    </row>
    <row r="55" spans="1:22" ht="12" hidden="1" customHeight="1" x14ac:dyDescent="0.2">
      <c r="A55" s="12" t="s">
        <v>590</v>
      </c>
      <c r="B55" s="1520" t="s">
        <v>159</v>
      </c>
      <c r="C55" s="1520"/>
      <c r="D55" s="27">
        <f t="shared" si="1"/>
        <v>0</v>
      </c>
      <c r="E55" s="27">
        <f t="shared" si="2"/>
        <v>0</v>
      </c>
      <c r="F55" s="27">
        <f t="shared" si="3"/>
        <v>0</v>
      </c>
      <c r="G55" s="415"/>
      <c r="H55" s="27"/>
      <c r="I55" s="27"/>
      <c r="J55" s="27"/>
      <c r="K55" s="27"/>
      <c r="L55" s="27"/>
      <c r="M55" s="27"/>
      <c r="N55" s="27"/>
      <c r="O55" s="27"/>
      <c r="P55" s="27"/>
      <c r="Q55" s="27"/>
      <c r="R55" s="27"/>
      <c r="S55" s="27"/>
      <c r="T55" s="27"/>
      <c r="U55" s="27"/>
      <c r="V55" s="27"/>
    </row>
    <row r="56" spans="1:22" s="39" customFormat="1" ht="12" customHeight="1" x14ac:dyDescent="0.2">
      <c r="A56" s="14" t="s">
        <v>134</v>
      </c>
      <c r="B56" s="1522" t="s">
        <v>158</v>
      </c>
      <c r="C56" s="1522"/>
      <c r="D56" s="46">
        <f t="shared" si="1"/>
        <v>0</v>
      </c>
      <c r="E56" s="46">
        <f t="shared" si="2"/>
        <v>0</v>
      </c>
      <c r="F56" s="46">
        <f t="shared" si="3"/>
        <v>0</v>
      </c>
      <c r="G56" s="415"/>
      <c r="H56" s="46"/>
      <c r="I56" s="46"/>
      <c r="J56" s="24"/>
      <c r="K56" s="46"/>
      <c r="L56" s="46"/>
      <c r="M56" s="24"/>
      <c r="N56" s="46"/>
      <c r="O56" s="46"/>
      <c r="P56" s="24"/>
      <c r="Q56" s="46"/>
      <c r="R56" s="46"/>
      <c r="S56" s="46"/>
      <c r="T56" s="46"/>
      <c r="U56" s="46"/>
      <c r="V56" s="46"/>
    </row>
    <row r="57" spans="1:22" ht="12" customHeight="1" x14ac:dyDescent="0.2">
      <c r="A57" s="7"/>
      <c r="B57" s="15"/>
      <c r="C57" s="15"/>
      <c r="D57" s="25"/>
      <c r="E57" s="25"/>
      <c r="F57" s="25"/>
      <c r="G57" s="470"/>
      <c r="H57" s="25"/>
      <c r="I57" s="25"/>
      <c r="J57" s="25"/>
      <c r="K57" s="25"/>
      <c r="L57" s="25"/>
      <c r="M57" s="26"/>
      <c r="N57" s="25"/>
      <c r="O57" s="25"/>
      <c r="P57" s="26"/>
      <c r="Q57" s="25"/>
      <c r="R57" s="25"/>
      <c r="S57" s="26"/>
      <c r="T57" s="25"/>
      <c r="U57" s="25"/>
      <c r="V57" s="26"/>
    </row>
    <row r="58" spans="1:22" s="39" customFormat="1" ht="12" customHeight="1" x14ac:dyDescent="0.2">
      <c r="A58" s="16" t="s">
        <v>135</v>
      </c>
      <c r="B58" s="1521" t="s">
        <v>157</v>
      </c>
      <c r="C58" s="1521"/>
      <c r="D58" s="47">
        <f t="shared" si="1"/>
        <v>18100</v>
      </c>
      <c r="E58" s="47">
        <f t="shared" si="2"/>
        <v>19622</v>
      </c>
      <c r="F58" s="47">
        <f t="shared" si="3"/>
        <v>18857</v>
      </c>
      <c r="G58" s="415">
        <f t="shared" si="4"/>
        <v>0.9610131485067781</v>
      </c>
      <c r="H58" s="47">
        <f t="shared" ref="H58:P58" si="21">+H56+H51+H45+H35+H9+H7</f>
        <v>11637</v>
      </c>
      <c r="I58" s="47">
        <f t="shared" si="21"/>
        <v>12911</v>
      </c>
      <c r="J58" s="47">
        <f t="shared" si="21"/>
        <v>12545</v>
      </c>
      <c r="K58" s="47">
        <f t="shared" si="21"/>
        <v>4722</v>
      </c>
      <c r="L58" s="47">
        <f t="shared" si="21"/>
        <v>4970</v>
      </c>
      <c r="M58" s="47">
        <f t="shared" si="21"/>
        <v>4597</v>
      </c>
      <c r="N58" s="47">
        <f t="shared" si="21"/>
        <v>1741</v>
      </c>
      <c r="O58" s="47">
        <f t="shared" si="21"/>
        <v>1741</v>
      </c>
      <c r="P58" s="47">
        <f t="shared" si="21"/>
        <v>1715</v>
      </c>
      <c r="Q58" s="47">
        <f t="shared" ref="Q58:V58" si="22">+Q56+Q51+Q45+Q35+Q9+Q7</f>
        <v>0</v>
      </c>
      <c r="R58" s="47">
        <f t="shared" si="22"/>
        <v>0</v>
      </c>
      <c r="S58" s="47">
        <f t="shared" si="22"/>
        <v>0</v>
      </c>
      <c r="T58" s="47">
        <f t="shared" si="22"/>
        <v>0</v>
      </c>
      <c r="U58" s="47">
        <f t="shared" si="22"/>
        <v>0</v>
      </c>
      <c r="V58" s="47">
        <f t="shared" si="22"/>
        <v>0</v>
      </c>
    </row>
  </sheetData>
  <mergeCells count="62">
    <mergeCell ref="B55:C55"/>
    <mergeCell ref="B58:C58"/>
    <mergeCell ref="H3:J3"/>
    <mergeCell ref="K3:M3"/>
    <mergeCell ref="B38:C38"/>
    <mergeCell ref="B48:C48"/>
    <mergeCell ref="B49:C49"/>
    <mergeCell ref="B50:C50"/>
    <mergeCell ref="B56:C56"/>
    <mergeCell ref="B40:C40"/>
    <mergeCell ref="B37:C37"/>
    <mergeCell ref="B53:C53"/>
    <mergeCell ref="B42:C42"/>
    <mergeCell ref="B43:C43"/>
    <mergeCell ref="B44:C44"/>
    <mergeCell ref="B51:C51"/>
    <mergeCell ref="B31:C31"/>
    <mergeCell ref="B41:C41"/>
    <mergeCell ref="B45:C45"/>
    <mergeCell ref="B47:C47"/>
    <mergeCell ref="B34:C34"/>
    <mergeCell ref="B35:C35"/>
    <mergeCell ref="T1:V1"/>
    <mergeCell ref="B5:C5"/>
    <mergeCell ref="B19:C19"/>
    <mergeCell ref="B6:C6"/>
    <mergeCell ref="B7:C7"/>
    <mergeCell ref="B9:C9"/>
    <mergeCell ref="B11:C11"/>
    <mergeCell ref="B12:C12"/>
    <mergeCell ref="B13:C13"/>
    <mergeCell ref="B14:C14"/>
    <mergeCell ref="B15:C15"/>
    <mergeCell ref="B16:C16"/>
    <mergeCell ref="B17:C17"/>
    <mergeCell ref="B18:C18"/>
    <mergeCell ref="G2:G4"/>
    <mergeCell ref="A2:A4"/>
    <mergeCell ref="B2:C4"/>
    <mergeCell ref="H2:J2"/>
    <mergeCell ref="K2:M2"/>
    <mergeCell ref="T3:V3"/>
    <mergeCell ref="Q3:S3"/>
    <mergeCell ref="N3:P3"/>
    <mergeCell ref="N2:P2"/>
    <mergeCell ref="Q2:S2"/>
    <mergeCell ref="B54:C54"/>
    <mergeCell ref="B20:C20"/>
    <mergeCell ref="B21:C21"/>
    <mergeCell ref="T2:V2"/>
    <mergeCell ref="D2:F2"/>
    <mergeCell ref="B22:C22"/>
    <mergeCell ref="B23:C23"/>
    <mergeCell ref="B24:C24"/>
    <mergeCell ref="B25:C25"/>
    <mergeCell ref="B26:C26"/>
    <mergeCell ref="B27:C27"/>
    <mergeCell ref="B28:C28"/>
    <mergeCell ref="B29:C29"/>
    <mergeCell ref="B30:C30"/>
    <mergeCell ref="B33:C33"/>
    <mergeCell ref="B32:C32"/>
  </mergeCells>
  <printOptions horizontalCentered="1"/>
  <pageMargins left="0.11811023622047245" right="0.11811023622047245" top="0.74803149606299213" bottom="0.15748031496062992" header="0.31496062992125984" footer="0.31496062992125984"/>
  <pageSetup paperSize="9" scale="72" orientation="landscape" r:id="rId1"/>
  <headerFooter>
    <oddHeader>&amp;C&amp;"Times New Roman,Félkövér"&amp;12Martonvásár Város Önkormányzatának kiadásai 2019.
Védőnői, iskola egészségügyi feladatok ellátása&amp;R&amp;"Times New Roman,Félkövér"&amp;12 5/d. melléklet</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2"/>
  <sheetViews>
    <sheetView zoomScaleNormal="100" workbookViewId="0">
      <selection activeCell="B22" sqref="B22"/>
    </sheetView>
  </sheetViews>
  <sheetFormatPr defaultColWidth="9.140625" defaultRowHeight="12.75" x14ac:dyDescent="0.2"/>
  <cols>
    <col min="1" max="1" width="7.5703125" style="272" customWidth="1"/>
    <col min="2" max="2" width="25.42578125" style="271" customWidth="1"/>
    <col min="3" max="3" width="8.5703125" style="271" customWidth="1"/>
    <col min="4" max="4" width="6.5703125" style="271" customWidth="1"/>
    <col min="5" max="5" width="6.7109375" style="271" customWidth="1"/>
    <col min="6" max="16384" width="9.140625" style="271"/>
  </cols>
  <sheetData>
    <row r="1" spans="1:19" ht="12" customHeight="1" x14ac:dyDescent="0.2"/>
    <row r="2" spans="1:19" s="275" customFormat="1" ht="28.5" customHeight="1" x14ac:dyDescent="0.2">
      <c r="A2" s="1530" t="s">
        <v>279</v>
      </c>
      <c r="B2" s="1531"/>
      <c r="C2" s="1525" t="s">
        <v>818</v>
      </c>
      <c r="D2" s="1525"/>
      <c r="E2" s="1526"/>
      <c r="F2" s="1523" t="s">
        <v>524</v>
      </c>
      <c r="G2" s="1525" t="s">
        <v>816</v>
      </c>
      <c r="H2" s="1525"/>
      <c r="I2" s="1526"/>
      <c r="J2" s="1523" t="s">
        <v>524</v>
      </c>
      <c r="K2" s="1525" t="s">
        <v>1225</v>
      </c>
      <c r="L2" s="1525"/>
      <c r="M2" s="1526"/>
      <c r="N2" s="1523" t="s">
        <v>524</v>
      </c>
      <c r="O2" s="1525" t="s">
        <v>817</v>
      </c>
      <c r="P2" s="1525"/>
      <c r="Q2" s="1526"/>
      <c r="R2" s="1523" t="s">
        <v>524</v>
      </c>
      <c r="S2" s="271"/>
    </row>
    <row r="3" spans="1:19" s="275" customFormat="1" ht="25.5" x14ac:dyDescent="0.2">
      <c r="A3" s="1495" t="s">
        <v>471</v>
      </c>
      <c r="B3" s="1483"/>
      <c r="C3" s="266" t="s">
        <v>177</v>
      </c>
      <c r="D3" s="269" t="s">
        <v>178</v>
      </c>
      <c r="E3" s="269" t="s">
        <v>179</v>
      </c>
      <c r="F3" s="1524"/>
      <c r="G3" s="266" t="s">
        <v>177</v>
      </c>
      <c r="H3" s="989" t="s">
        <v>178</v>
      </c>
      <c r="I3" s="989" t="s">
        <v>179</v>
      </c>
      <c r="J3" s="1524"/>
      <c r="K3" s="266" t="s">
        <v>177</v>
      </c>
      <c r="L3" s="1339" t="s">
        <v>178</v>
      </c>
      <c r="M3" s="1339" t="s">
        <v>179</v>
      </c>
      <c r="N3" s="1524"/>
      <c r="O3" s="266" t="s">
        <v>177</v>
      </c>
      <c r="P3" s="989" t="s">
        <v>178</v>
      </c>
      <c r="Q3" s="989" t="s">
        <v>179</v>
      </c>
      <c r="R3" s="1524"/>
      <c r="S3" s="271"/>
    </row>
    <row r="4" spans="1:19" s="275" customFormat="1" ht="15" customHeight="1" x14ac:dyDescent="0.2">
      <c r="A4" s="468" t="s">
        <v>473</v>
      </c>
      <c r="B4" s="274" t="s">
        <v>600</v>
      </c>
      <c r="C4" s="286">
        <v>550</v>
      </c>
      <c r="D4" s="286">
        <v>592</v>
      </c>
      <c r="E4" s="1349">
        <v>591</v>
      </c>
      <c r="F4" s="742">
        <f>+E4/D4</f>
        <v>0.99831081081081086</v>
      </c>
      <c r="G4" s="286"/>
      <c r="H4" s="286"/>
      <c r="I4" s="142"/>
      <c r="J4" s="742"/>
      <c r="K4" s="286"/>
      <c r="L4" s="286"/>
      <c r="M4" s="142"/>
      <c r="N4" s="742"/>
      <c r="O4" s="286"/>
      <c r="P4" s="286"/>
      <c r="Q4" s="142"/>
      <c r="R4" s="742"/>
      <c r="S4" s="271"/>
    </row>
    <row r="5" spans="1:19" s="275" customFormat="1" ht="14.25" customHeight="1" x14ac:dyDescent="0.25">
      <c r="A5" s="467" t="s">
        <v>473</v>
      </c>
      <c r="B5" s="274" t="s">
        <v>548</v>
      </c>
      <c r="C5" s="286">
        <v>300</v>
      </c>
      <c r="D5" s="286">
        <v>300</v>
      </c>
      <c r="E5" s="1349"/>
      <c r="F5" s="742">
        <f t="shared" ref="F5:F8" si="0">+E5/D5</f>
        <v>0</v>
      </c>
      <c r="G5" s="286"/>
      <c r="H5" s="286"/>
      <c r="I5" s="142"/>
      <c r="J5" s="742"/>
      <c r="K5" s="286"/>
      <c r="L5" s="286"/>
      <c r="M5" s="142"/>
      <c r="N5" s="742"/>
      <c r="O5" s="286"/>
      <c r="P5" s="286"/>
      <c r="Q5" s="142"/>
      <c r="R5" s="742"/>
    </row>
    <row r="6" spans="1:19" ht="38.25" x14ac:dyDescent="0.2">
      <c r="A6" s="467" t="s">
        <v>473</v>
      </c>
      <c r="B6" s="274" t="s">
        <v>547</v>
      </c>
      <c r="C6" s="566">
        <f>5650+10000</f>
        <v>15650</v>
      </c>
      <c r="D6" s="286">
        <v>15432</v>
      </c>
      <c r="E6" s="1349">
        <v>12407</v>
      </c>
      <c r="F6" s="742">
        <f t="shared" si="0"/>
        <v>0.80397874546397097</v>
      </c>
      <c r="G6" s="566"/>
      <c r="H6" s="286"/>
      <c r="I6" s="142"/>
      <c r="J6" s="742"/>
      <c r="K6" s="566"/>
      <c r="L6" s="286">
        <v>172</v>
      </c>
      <c r="M6" s="142">
        <v>172</v>
      </c>
      <c r="N6" s="742">
        <f t="shared" ref="N6:N8" si="1">+M6/L6</f>
        <v>1</v>
      </c>
      <c r="O6" s="566"/>
      <c r="P6" s="286">
        <v>46</v>
      </c>
      <c r="Q6" s="142">
        <v>46</v>
      </c>
      <c r="R6" s="742">
        <f t="shared" ref="R6:R7" si="2">+Q6/P6</f>
        <v>1</v>
      </c>
      <c r="S6" s="275"/>
    </row>
    <row r="7" spans="1:19" x14ac:dyDescent="0.2">
      <c r="A7" s="815" t="s">
        <v>473</v>
      </c>
      <c r="B7" s="274" t="s">
        <v>720</v>
      </c>
      <c r="C7" s="566">
        <v>1464</v>
      </c>
      <c r="D7" s="286">
        <v>36</v>
      </c>
      <c r="E7" s="1349"/>
      <c r="F7" s="742"/>
      <c r="G7" s="566"/>
      <c r="H7" s="286">
        <v>1124</v>
      </c>
      <c r="I7" s="142">
        <v>1075</v>
      </c>
      <c r="J7" s="742">
        <f t="shared" ref="J7" si="3">+I7/H7</f>
        <v>0.95640569395017794</v>
      </c>
      <c r="K7" s="566"/>
      <c r="L7" s="286"/>
      <c r="M7" s="142"/>
      <c r="N7" s="742"/>
      <c r="O7" s="566"/>
      <c r="P7" s="286">
        <v>304</v>
      </c>
      <c r="Q7" s="142">
        <v>294</v>
      </c>
      <c r="R7" s="742">
        <f t="shared" si="2"/>
        <v>0.96710526315789469</v>
      </c>
      <c r="S7" s="275"/>
    </row>
    <row r="8" spans="1:19" ht="19.5" customHeight="1" x14ac:dyDescent="0.2">
      <c r="A8" s="1527" t="s">
        <v>180</v>
      </c>
      <c r="B8" s="1528"/>
      <c r="C8" s="288">
        <f t="shared" ref="C8:D8" si="4">SUM(C4:C7)</f>
        <v>17964</v>
      </c>
      <c r="D8" s="288">
        <f t="shared" si="4"/>
        <v>16360</v>
      </c>
      <c r="E8" s="288">
        <f>SUM(E4:E7)</f>
        <v>12998</v>
      </c>
      <c r="F8" s="743">
        <f t="shared" si="0"/>
        <v>0.79449877750611242</v>
      </c>
      <c r="G8" s="288">
        <f t="shared" ref="G8:H8" si="5">SUM(G4:G7)</f>
        <v>0</v>
      </c>
      <c r="H8" s="288">
        <f t="shared" si="5"/>
        <v>1124</v>
      </c>
      <c r="I8" s="288">
        <f>SUM(I4:I7)</f>
        <v>1075</v>
      </c>
      <c r="J8" s="743">
        <f t="shared" ref="J8" si="6">+I8/H8</f>
        <v>0.95640569395017794</v>
      </c>
      <c r="K8" s="288">
        <f t="shared" ref="K8:L8" si="7">SUM(K4:K7)</f>
        <v>0</v>
      </c>
      <c r="L8" s="288">
        <f t="shared" si="7"/>
        <v>172</v>
      </c>
      <c r="M8" s="288">
        <f>SUM(M4:M7)</f>
        <v>172</v>
      </c>
      <c r="N8" s="743">
        <f t="shared" si="1"/>
        <v>1</v>
      </c>
      <c r="O8" s="288">
        <f t="shared" ref="O8:P8" si="8">SUM(O4:O7)</f>
        <v>0</v>
      </c>
      <c r="P8" s="288">
        <f t="shared" si="8"/>
        <v>350</v>
      </c>
      <c r="Q8" s="288">
        <f>SUM(Q4:Q7)</f>
        <v>340</v>
      </c>
      <c r="R8" s="743">
        <f t="shared" ref="R8" si="9">+Q8/P8</f>
        <v>0.97142857142857142</v>
      </c>
    </row>
    <row r="9" spans="1:19" ht="19.5" customHeight="1" x14ac:dyDescent="0.2">
      <c r="A9" s="422"/>
      <c r="B9" s="422"/>
      <c r="C9" s="423"/>
      <c r="D9" s="423"/>
      <c r="E9" s="423"/>
      <c r="F9" s="275"/>
    </row>
    <row r="10" spans="1:19" ht="12.75" customHeight="1" x14ac:dyDescent="0.2">
      <c r="A10" s="1529" t="s">
        <v>279</v>
      </c>
      <c r="B10" s="1529"/>
      <c r="C10" s="1525"/>
      <c r="D10" s="1525"/>
      <c r="E10" s="1526"/>
      <c r="F10" s="1523" t="s">
        <v>524</v>
      </c>
    </row>
    <row r="11" spans="1:19" ht="25.5" x14ac:dyDescent="0.2">
      <c r="A11" s="1481" t="s">
        <v>471</v>
      </c>
      <c r="B11" s="1481"/>
      <c r="C11" s="266" t="s">
        <v>177</v>
      </c>
      <c r="D11" s="421" t="s">
        <v>178</v>
      </c>
      <c r="E11" s="421" t="s">
        <v>179</v>
      </c>
      <c r="F11" s="1524"/>
    </row>
    <row r="12" spans="1:19" ht="25.5" x14ac:dyDescent="0.2">
      <c r="A12" s="273" t="s">
        <v>699</v>
      </c>
      <c r="B12" s="274" t="s">
        <v>575</v>
      </c>
      <c r="C12" s="286">
        <v>2380</v>
      </c>
      <c r="D12" s="592">
        <v>2450</v>
      </c>
      <c r="E12" s="142">
        <v>2450</v>
      </c>
      <c r="F12" s="742">
        <f>+E12/D12</f>
        <v>1</v>
      </c>
    </row>
    <row r="13" spans="1:19" ht="25.5" x14ac:dyDescent="0.2">
      <c r="A13" s="273" t="s">
        <v>583</v>
      </c>
      <c r="B13" s="274" t="s">
        <v>571</v>
      </c>
      <c r="C13" s="286">
        <v>2402</v>
      </c>
      <c r="D13" s="592">
        <v>2402</v>
      </c>
      <c r="E13" s="142">
        <v>2402</v>
      </c>
      <c r="F13" s="742">
        <f t="shared" ref="F13:F19" si="10">+E13/D13</f>
        <v>1</v>
      </c>
    </row>
    <row r="14" spans="1:19" ht="25.5" x14ac:dyDescent="0.2">
      <c r="A14" s="273" t="s">
        <v>584</v>
      </c>
      <c r="B14" s="274" t="s">
        <v>572</v>
      </c>
      <c r="C14" s="286">
        <v>1791</v>
      </c>
      <c r="D14" s="592">
        <v>1791</v>
      </c>
      <c r="E14" s="142">
        <v>1791</v>
      </c>
      <c r="F14" s="742">
        <f t="shared" si="10"/>
        <v>1</v>
      </c>
    </row>
    <row r="15" spans="1:19" x14ac:dyDescent="0.2">
      <c r="A15" s="273" t="s">
        <v>582</v>
      </c>
      <c r="B15" s="274" t="s">
        <v>576</v>
      </c>
      <c r="C15" s="286">
        <v>1026</v>
      </c>
      <c r="D15" s="592">
        <v>1026</v>
      </c>
      <c r="E15" s="142">
        <v>1026</v>
      </c>
      <c r="F15" s="742">
        <f t="shared" si="10"/>
        <v>1</v>
      </c>
    </row>
    <row r="16" spans="1:19" ht="25.5" x14ac:dyDescent="0.2">
      <c r="A16" s="273" t="s">
        <v>581</v>
      </c>
      <c r="B16" s="274" t="s">
        <v>577</v>
      </c>
      <c r="C16" s="286">
        <v>1967</v>
      </c>
      <c r="D16" s="592">
        <v>1967</v>
      </c>
      <c r="E16" s="142">
        <v>1967</v>
      </c>
      <c r="F16" s="742">
        <f t="shared" si="10"/>
        <v>1</v>
      </c>
    </row>
    <row r="17" spans="1:6" x14ac:dyDescent="0.2">
      <c r="A17" s="273" t="s">
        <v>666</v>
      </c>
      <c r="B17" s="274" t="s">
        <v>664</v>
      </c>
      <c r="C17" s="286">
        <v>716</v>
      </c>
      <c r="D17" s="592">
        <v>0</v>
      </c>
      <c r="E17" s="328"/>
      <c r="F17" s="742"/>
    </row>
    <row r="18" spans="1:6" x14ac:dyDescent="0.2">
      <c r="A18" s="273" t="s">
        <v>585</v>
      </c>
      <c r="B18" s="274" t="s">
        <v>580</v>
      </c>
      <c r="C18" s="286">
        <v>501</v>
      </c>
      <c r="D18" s="592">
        <v>841</v>
      </c>
      <c r="E18" s="142">
        <v>841</v>
      </c>
      <c r="F18" s="742">
        <f t="shared" si="10"/>
        <v>1</v>
      </c>
    </row>
    <row r="19" spans="1:6" x14ac:dyDescent="0.2">
      <c r="A19" s="1527" t="s">
        <v>180</v>
      </c>
      <c r="B19" s="1528"/>
      <c r="C19" s="288">
        <f>SUM(C12:C18)</f>
        <v>10783</v>
      </c>
      <c r="D19" s="288">
        <f>SUM(D12:D18)</f>
        <v>10477</v>
      </c>
      <c r="E19" s="288">
        <f>SUM(E12:E18)</f>
        <v>10477</v>
      </c>
      <c r="F19" s="743">
        <f t="shared" si="10"/>
        <v>1</v>
      </c>
    </row>
    <row r="20" spans="1:6" x14ac:dyDescent="0.2">
      <c r="A20" s="424"/>
      <c r="B20" s="425"/>
      <c r="C20" s="426"/>
      <c r="D20" s="18"/>
      <c r="E20" s="18"/>
    </row>
    <row r="22" spans="1:6" x14ac:dyDescent="0.2">
      <c r="B22" s="1349"/>
    </row>
  </sheetData>
  <mergeCells count="16">
    <mergeCell ref="F10:F11"/>
    <mergeCell ref="A19:B19"/>
    <mergeCell ref="C2:E2"/>
    <mergeCell ref="C10:E10"/>
    <mergeCell ref="A10:B10"/>
    <mergeCell ref="A11:B11"/>
    <mergeCell ref="A3:B3"/>
    <mergeCell ref="A8:B8"/>
    <mergeCell ref="A2:B2"/>
    <mergeCell ref="R2:R3"/>
    <mergeCell ref="G2:I2"/>
    <mergeCell ref="O2:Q2"/>
    <mergeCell ref="J2:J3"/>
    <mergeCell ref="F2:F3"/>
    <mergeCell ref="K2:M2"/>
    <mergeCell ref="N2:N3"/>
  </mergeCells>
  <printOptions horizontalCentered="1"/>
  <pageMargins left="0.70866141732283472" right="0.70866141732283472" top="0.74803149606299213" bottom="0.74803149606299213" header="0.31496062992125984" footer="0.31496062992125984"/>
  <pageSetup paperSize="9" scale="50" orientation="portrait" r:id="rId1"/>
  <headerFooter>
    <oddHeader>&amp;C&amp;"Times New Roman,Félkövér"&amp;12Martonvásár Város Önkormányzatának kiadásai 2019.
Szociális feladatok ellátása&amp;R&amp;"Times New Roman,Félkövér"&amp;12 5/e.  melléklet</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Normal="100" workbookViewId="0">
      <selection activeCell="B22" sqref="B22"/>
    </sheetView>
  </sheetViews>
  <sheetFormatPr defaultColWidth="9.140625" defaultRowHeight="12.75" x14ac:dyDescent="0.2"/>
  <cols>
    <col min="1" max="1" width="7.5703125" style="272" customWidth="1"/>
    <col min="2" max="2" width="29" style="271" customWidth="1"/>
    <col min="3" max="3" width="7.42578125" style="271" customWidth="1"/>
    <col min="4" max="4" width="7.42578125" style="271" bestFit="1" customWidth="1"/>
    <col min="5" max="5" width="7.5703125" style="271" customWidth="1"/>
    <col min="6" max="6" width="7.7109375" style="271" customWidth="1"/>
    <col min="7" max="7" width="7.42578125" style="271" bestFit="1" customWidth="1"/>
    <col min="8" max="11" width="7.42578125" style="271" customWidth="1"/>
    <col min="12" max="12" width="8.140625" style="271" customWidth="1"/>
    <col min="13" max="13" width="10.5703125" style="271" customWidth="1"/>
    <col min="14" max="14" width="7.85546875" style="271" customWidth="1"/>
    <col min="15" max="15" width="6" style="271" customWidth="1"/>
    <col min="16" max="16" width="9.140625" style="271"/>
    <col min="17" max="17" width="15.5703125" style="271" bestFit="1" customWidth="1"/>
    <col min="18" max="16384" width="9.140625" style="271"/>
  </cols>
  <sheetData>
    <row r="1" spans="1:17" ht="12.75" customHeight="1" x14ac:dyDescent="0.2">
      <c r="A1" s="1551"/>
      <c r="B1" s="1552" t="s">
        <v>472</v>
      </c>
      <c r="C1" s="1542" t="s">
        <v>101</v>
      </c>
      <c r="D1" s="1542"/>
      <c r="E1" s="1542"/>
      <c r="F1" s="1542" t="s">
        <v>107</v>
      </c>
      <c r="G1" s="1542"/>
      <c r="H1" s="1542"/>
      <c r="I1" s="1542" t="s">
        <v>590</v>
      </c>
      <c r="J1" s="1542"/>
      <c r="K1" s="1542"/>
      <c r="L1" s="1535" t="s">
        <v>180</v>
      </c>
      <c r="M1" s="1536"/>
      <c r="N1" s="1537"/>
      <c r="O1" s="1532" t="s">
        <v>524</v>
      </c>
    </row>
    <row r="2" spans="1:17" ht="29.25" customHeight="1" x14ac:dyDescent="0.2">
      <c r="A2" s="1551"/>
      <c r="B2" s="1552"/>
      <c r="C2" s="1541" t="s">
        <v>544</v>
      </c>
      <c r="D2" s="1541"/>
      <c r="E2" s="1541"/>
      <c r="F2" s="1541" t="s">
        <v>467</v>
      </c>
      <c r="G2" s="1541"/>
      <c r="H2" s="1541"/>
      <c r="I2" s="1541" t="s">
        <v>605</v>
      </c>
      <c r="J2" s="1541"/>
      <c r="K2" s="1541"/>
      <c r="L2" s="1538"/>
      <c r="M2" s="1539"/>
      <c r="N2" s="1540"/>
      <c r="O2" s="1533"/>
    </row>
    <row r="3" spans="1:17" ht="26.25" customHeight="1" x14ac:dyDescent="0.2">
      <c r="A3" s="277" t="s">
        <v>471</v>
      </c>
      <c r="B3" s="278" t="s">
        <v>279</v>
      </c>
      <c r="C3" s="266" t="s">
        <v>177</v>
      </c>
      <c r="D3" s="276" t="s">
        <v>178</v>
      </c>
      <c r="E3" s="276" t="s">
        <v>179</v>
      </c>
      <c r="F3" s="266" t="s">
        <v>177</v>
      </c>
      <c r="G3" s="276" t="s">
        <v>178</v>
      </c>
      <c r="H3" s="276"/>
      <c r="I3" s="266" t="s">
        <v>177</v>
      </c>
      <c r="J3" s="428" t="s">
        <v>178</v>
      </c>
      <c r="K3" s="428" t="s">
        <v>179</v>
      </c>
      <c r="L3" s="266" t="s">
        <v>177</v>
      </c>
      <c r="M3" s="276" t="s">
        <v>178</v>
      </c>
      <c r="N3" s="276" t="s">
        <v>179</v>
      </c>
      <c r="O3" s="1534"/>
    </row>
    <row r="4" spans="1:17" s="275" customFormat="1" ht="15" customHeight="1" x14ac:dyDescent="0.25">
      <c r="A4" s="456" t="s">
        <v>468</v>
      </c>
      <c r="B4" s="445" t="s">
        <v>469</v>
      </c>
      <c r="C4" s="457"/>
      <c r="D4" s="457">
        <v>0</v>
      </c>
      <c r="E4" s="457"/>
      <c r="F4" s="457">
        <v>3000</v>
      </c>
      <c r="G4" s="286">
        <v>4500</v>
      </c>
      <c r="H4" s="286">
        <v>4750</v>
      </c>
      <c r="I4" s="286"/>
      <c r="J4" s="286"/>
      <c r="K4" s="286"/>
      <c r="L4" s="286">
        <f>+C4+F4+I4</f>
        <v>3000</v>
      </c>
      <c r="M4" s="286">
        <f>D4+G4</f>
        <v>4500</v>
      </c>
      <c r="N4" s="286">
        <f t="shared" ref="N4:N7" si="0">+E4+H4+K4</f>
        <v>4750</v>
      </c>
      <c r="O4" s="418">
        <f t="shared" ref="O4:O40" si="1">+N4/M4</f>
        <v>1.0555555555555556</v>
      </c>
    </row>
    <row r="5" spans="1:17" s="275" customFormat="1" ht="15" customHeight="1" x14ac:dyDescent="0.25">
      <c r="A5" s="1553" t="s">
        <v>742</v>
      </c>
      <c r="B5" s="1556" t="s">
        <v>743</v>
      </c>
      <c r="C5" s="1565"/>
      <c r="D5" s="1568">
        <v>150</v>
      </c>
      <c r="E5" s="1565">
        <v>150</v>
      </c>
      <c r="F5" s="1568">
        <v>1000</v>
      </c>
      <c r="G5" s="1571">
        <v>1653</v>
      </c>
      <c r="H5" s="1559">
        <v>1965</v>
      </c>
      <c r="I5" s="286"/>
      <c r="J5" s="286"/>
      <c r="K5" s="286"/>
      <c r="L5" s="1559">
        <f>+C5+F5+I5</f>
        <v>1000</v>
      </c>
      <c r="M5" s="1559">
        <f>D5+G5</f>
        <v>1803</v>
      </c>
      <c r="N5" s="1559">
        <f t="shared" si="0"/>
        <v>2115</v>
      </c>
      <c r="O5" s="1562">
        <v>0.8</v>
      </c>
    </row>
    <row r="6" spans="1:17" s="275" customFormat="1" ht="15" customHeight="1" x14ac:dyDescent="0.25">
      <c r="A6" s="1554"/>
      <c r="B6" s="1557"/>
      <c r="C6" s="1566"/>
      <c r="D6" s="1569"/>
      <c r="E6" s="1566"/>
      <c r="F6" s="1569"/>
      <c r="G6" s="1572"/>
      <c r="H6" s="1560"/>
      <c r="I6" s="286"/>
      <c r="J6" s="286"/>
      <c r="K6" s="286"/>
      <c r="L6" s="1560">
        <f t="shared" ref="L6:L7" si="2">+C6+F6+I6</f>
        <v>0</v>
      </c>
      <c r="M6" s="1560">
        <v>150</v>
      </c>
      <c r="N6" s="1560">
        <f t="shared" si="0"/>
        <v>0</v>
      </c>
      <c r="O6" s="1563">
        <f t="shared" si="1"/>
        <v>0</v>
      </c>
    </row>
    <row r="7" spans="1:17" s="275" customFormat="1" ht="15" customHeight="1" x14ac:dyDescent="0.25">
      <c r="A7" s="1555"/>
      <c r="B7" s="1558"/>
      <c r="C7" s="1567"/>
      <c r="D7" s="1570"/>
      <c r="E7" s="1567"/>
      <c r="F7" s="1570"/>
      <c r="G7" s="1573"/>
      <c r="H7" s="1561"/>
      <c r="I7" s="286"/>
      <c r="J7" s="286"/>
      <c r="K7" s="286"/>
      <c r="L7" s="1561">
        <f t="shared" si="2"/>
        <v>0</v>
      </c>
      <c r="M7" s="1561">
        <v>150</v>
      </c>
      <c r="N7" s="1561">
        <f t="shared" si="0"/>
        <v>0</v>
      </c>
      <c r="O7" s="1564">
        <f t="shared" si="1"/>
        <v>0</v>
      </c>
    </row>
    <row r="8" spans="1:17" s="275" customFormat="1" ht="15" customHeight="1" x14ac:dyDescent="0.25">
      <c r="A8" s="456" t="s">
        <v>470</v>
      </c>
      <c r="B8" s="445" t="s">
        <v>458</v>
      </c>
      <c r="C8" s="457"/>
      <c r="D8" s="457">
        <v>0</v>
      </c>
      <c r="E8" s="457"/>
      <c r="F8" s="457">
        <v>6000</v>
      </c>
      <c r="G8" s="286">
        <v>6000</v>
      </c>
      <c r="H8" s="286">
        <v>5385</v>
      </c>
      <c r="I8" s="286"/>
      <c r="J8" s="286"/>
      <c r="K8" s="286"/>
      <c r="L8" s="286">
        <f t="shared" ref="L8:L22" si="3">+C8+F8+I8</f>
        <v>6000</v>
      </c>
      <c r="M8" s="286">
        <f>D8+G8</f>
        <v>6000</v>
      </c>
      <c r="N8" s="286">
        <f t="shared" ref="N8:N40" si="4">+E8+H8+K8</f>
        <v>5385</v>
      </c>
      <c r="O8" s="418">
        <f t="shared" si="1"/>
        <v>0.89749999999999996</v>
      </c>
    </row>
    <row r="9" spans="1:17" s="275" customFormat="1" ht="15" customHeight="1" x14ac:dyDescent="0.25">
      <c r="A9" s="1545" t="s">
        <v>474</v>
      </c>
      <c r="B9" s="1546"/>
      <c r="C9" s="458">
        <f>SUM(C10:C18)</f>
        <v>17197</v>
      </c>
      <c r="D9" s="458">
        <f t="shared" ref="D9:E9" si="5">SUM(D10:D18)</f>
        <v>16891</v>
      </c>
      <c r="E9" s="458">
        <f t="shared" si="5"/>
        <v>16891</v>
      </c>
      <c r="F9" s="458"/>
      <c r="G9" s="286">
        <v>0</v>
      </c>
      <c r="H9" s="286"/>
      <c r="I9" s="286"/>
      <c r="J9" s="286"/>
      <c r="K9" s="286"/>
      <c r="L9" s="286">
        <f>+C9+F9+I9</f>
        <v>17197</v>
      </c>
      <c r="M9" s="286">
        <f>D9+G9</f>
        <v>16891</v>
      </c>
      <c r="N9" s="286">
        <f t="shared" si="4"/>
        <v>16891</v>
      </c>
      <c r="O9" s="418">
        <f t="shared" si="1"/>
        <v>1</v>
      </c>
    </row>
    <row r="10" spans="1:17" s="430" customFormat="1" ht="24.75" customHeight="1" x14ac:dyDescent="0.25">
      <c r="A10" s="429" t="s">
        <v>578</v>
      </c>
      <c r="B10" s="326" t="s">
        <v>575</v>
      </c>
      <c r="C10" s="328">
        <v>2380</v>
      </c>
      <c r="D10" s="328">
        <v>2450</v>
      </c>
      <c r="E10" s="142">
        <v>2450</v>
      </c>
      <c r="F10" s="328"/>
      <c r="G10" s="328">
        <v>0</v>
      </c>
      <c r="H10" s="328"/>
      <c r="I10" s="328"/>
      <c r="J10" s="328"/>
      <c r="K10" s="328"/>
      <c r="L10" s="328">
        <f t="shared" si="3"/>
        <v>2380</v>
      </c>
      <c r="M10" s="286">
        <f t="shared" ref="M10:M18" si="6">D10+G10</f>
        <v>2450</v>
      </c>
      <c r="N10" s="328">
        <f t="shared" si="4"/>
        <v>2450</v>
      </c>
      <c r="O10" s="418">
        <f t="shared" si="1"/>
        <v>1</v>
      </c>
    </row>
    <row r="11" spans="1:17" s="430" customFormat="1" ht="15" customHeight="1" x14ac:dyDescent="0.25">
      <c r="A11" s="429" t="s">
        <v>583</v>
      </c>
      <c r="B11" s="326" t="s">
        <v>571</v>
      </c>
      <c r="C11" s="328">
        <v>2402</v>
      </c>
      <c r="D11" s="328">
        <v>2402</v>
      </c>
      <c r="E11" s="142">
        <v>2402</v>
      </c>
      <c r="F11" s="328"/>
      <c r="G11" s="328">
        <v>0</v>
      </c>
      <c r="H11" s="328"/>
      <c r="I11" s="328"/>
      <c r="J11" s="328"/>
      <c r="K11" s="328"/>
      <c r="L11" s="328">
        <f t="shared" si="3"/>
        <v>2402</v>
      </c>
      <c r="M11" s="286">
        <f t="shared" si="6"/>
        <v>2402</v>
      </c>
      <c r="N11" s="328">
        <f t="shared" si="4"/>
        <v>2402</v>
      </c>
      <c r="O11" s="418">
        <f t="shared" si="1"/>
        <v>1</v>
      </c>
    </row>
    <row r="12" spans="1:17" s="430" customFormat="1" ht="15" customHeight="1" x14ac:dyDescent="0.25">
      <c r="A12" s="429" t="s">
        <v>584</v>
      </c>
      <c r="B12" s="326" t="s">
        <v>572</v>
      </c>
      <c r="C12" s="328">
        <v>1791</v>
      </c>
      <c r="D12" s="328">
        <v>1791</v>
      </c>
      <c r="E12" s="142">
        <v>1791</v>
      </c>
      <c r="F12" s="328"/>
      <c r="G12" s="328">
        <v>0</v>
      </c>
      <c r="H12" s="328"/>
      <c r="I12" s="328"/>
      <c r="J12" s="328"/>
      <c r="K12" s="328"/>
      <c r="L12" s="328">
        <f t="shared" si="3"/>
        <v>1791</v>
      </c>
      <c r="M12" s="286">
        <f t="shared" si="6"/>
        <v>1791</v>
      </c>
      <c r="N12" s="328">
        <f t="shared" si="4"/>
        <v>1791</v>
      </c>
      <c r="O12" s="418">
        <f t="shared" si="1"/>
        <v>1</v>
      </c>
    </row>
    <row r="13" spans="1:17" s="430" customFormat="1" ht="15" customHeight="1" x14ac:dyDescent="0.25">
      <c r="A13" s="429" t="s">
        <v>582</v>
      </c>
      <c r="B13" s="326" t="s">
        <v>576</v>
      </c>
      <c r="C13" s="328">
        <v>1026</v>
      </c>
      <c r="D13" s="328">
        <v>1026</v>
      </c>
      <c r="E13" s="142">
        <v>1026</v>
      </c>
      <c r="F13" s="328"/>
      <c r="G13" s="328">
        <v>0</v>
      </c>
      <c r="H13" s="328"/>
      <c r="I13" s="328"/>
      <c r="J13" s="328"/>
      <c r="K13" s="328"/>
      <c r="L13" s="328">
        <f t="shared" si="3"/>
        <v>1026</v>
      </c>
      <c r="M13" s="286">
        <f t="shared" si="6"/>
        <v>1026</v>
      </c>
      <c r="N13" s="328">
        <f t="shared" si="4"/>
        <v>1026</v>
      </c>
      <c r="O13" s="418">
        <f t="shared" si="1"/>
        <v>1</v>
      </c>
    </row>
    <row r="14" spans="1:17" s="430" customFormat="1" ht="24" customHeight="1" x14ac:dyDescent="0.25">
      <c r="A14" s="429" t="s">
        <v>581</v>
      </c>
      <c r="B14" s="326" t="s">
        <v>577</v>
      </c>
      <c r="C14" s="328">
        <v>1967</v>
      </c>
      <c r="D14" s="328">
        <v>1967</v>
      </c>
      <c r="E14" s="142">
        <v>1967</v>
      </c>
      <c r="F14" s="328"/>
      <c r="G14" s="328">
        <v>0</v>
      </c>
      <c r="H14" s="328"/>
      <c r="I14" s="328"/>
      <c r="J14" s="328"/>
      <c r="K14" s="328"/>
      <c r="L14" s="328">
        <f t="shared" si="3"/>
        <v>1967</v>
      </c>
      <c r="M14" s="286">
        <f t="shared" si="6"/>
        <v>1967</v>
      </c>
      <c r="N14" s="328">
        <f t="shared" si="4"/>
        <v>1967</v>
      </c>
      <c r="O14" s="418">
        <f t="shared" si="1"/>
        <v>1</v>
      </c>
    </row>
    <row r="15" spans="1:17" s="430" customFormat="1" ht="15" customHeight="1" x14ac:dyDescent="0.25">
      <c r="A15" s="429" t="s">
        <v>585</v>
      </c>
      <c r="B15" s="326" t="s">
        <v>580</v>
      </c>
      <c r="C15" s="328">
        <v>501</v>
      </c>
      <c r="D15" s="328">
        <v>841</v>
      </c>
      <c r="E15" s="328">
        <v>841</v>
      </c>
      <c r="F15" s="328"/>
      <c r="G15" s="328">
        <v>0</v>
      </c>
      <c r="H15" s="328"/>
      <c r="I15" s="328"/>
      <c r="J15" s="328"/>
      <c r="K15" s="328"/>
      <c r="L15" s="328">
        <f t="shared" si="3"/>
        <v>501</v>
      </c>
      <c r="M15" s="286">
        <f t="shared" si="6"/>
        <v>841</v>
      </c>
      <c r="N15" s="328">
        <f t="shared" si="4"/>
        <v>841</v>
      </c>
      <c r="O15" s="418">
        <f t="shared" si="1"/>
        <v>1</v>
      </c>
    </row>
    <row r="16" spans="1:17" s="430" customFormat="1" ht="15" customHeight="1" x14ac:dyDescent="0.25">
      <c r="A16" s="429" t="s">
        <v>666</v>
      </c>
      <c r="B16" s="326" t="s">
        <v>664</v>
      </c>
      <c r="C16" s="328">
        <v>716</v>
      </c>
      <c r="D16" s="328">
        <v>0</v>
      </c>
      <c r="E16" s="328"/>
      <c r="F16" s="328"/>
      <c r="G16" s="328">
        <v>0</v>
      </c>
      <c r="H16" s="328"/>
      <c r="I16" s="328"/>
      <c r="J16" s="328"/>
      <c r="K16" s="328"/>
      <c r="L16" s="328">
        <f t="shared" si="3"/>
        <v>716</v>
      </c>
      <c r="M16" s="286">
        <f t="shared" si="6"/>
        <v>0</v>
      </c>
      <c r="N16" s="328">
        <f t="shared" si="4"/>
        <v>0</v>
      </c>
      <c r="O16" s="418">
        <v>0</v>
      </c>
      <c r="Q16" s="984"/>
    </row>
    <row r="17" spans="1:17" s="430" customFormat="1" ht="15" customHeight="1" x14ac:dyDescent="0.25">
      <c r="A17" s="429" t="s">
        <v>459</v>
      </c>
      <c r="B17" s="326" t="s">
        <v>665</v>
      </c>
      <c r="C17" s="328">
        <v>888</v>
      </c>
      <c r="D17" s="328">
        <v>888</v>
      </c>
      <c r="E17" s="328">
        <v>888</v>
      </c>
      <c r="F17" s="328"/>
      <c r="G17" s="328">
        <v>0</v>
      </c>
      <c r="H17" s="328"/>
      <c r="I17" s="328"/>
      <c r="J17" s="328"/>
      <c r="K17" s="328"/>
      <c r="L17" s="328">
        <f t="shared" si="3"/>
        <v>888</v>
      </c>
      <c r="M17" s="286">
        <f t="shared" si="6"/>
        <v>888</v>
      </c>
      <c r="N17" s="328">
        <f t="shared" si="4"/>
        <v>888</v>
      </c>
      <c r="O17" s="418">
        <v>0.76</v>
      </c>
    </row>
    <row r="18" spans="1:17" s="430" customFormat="1" ht="26.25" customHeight="1" x14ac:dyDescent="0.25">
      <c r="A18" s="429" t="s">
        <v>459</v>
      </c>
      <c r="B18" s="326" t="s">
        <v>579</v>
      </c>
      <c r="C18" s="328">
        <v>5526</v>
      </c>
      <c r="D18" s="328">
        <v>5526</v>
      </c>
      <c r="E18" s="328">
        <v>5526</v>
      </c>
      <c r="F18" s="328"/>
      <c r="G18" s="328">
        <v>0</v>
      </c>
      <c r="H18" s="328"/>
      <c r="I18" s="328"/>
      <c r="J18" s="328"/>
      <c r="K18" s="328"/>
      <c r="L18" s="328">
        <f t="shared" si="3"/>
        <v>5526</v>
      </c>
      <c r="M18" s="286">
        <f t="shared" si="6"/>
        <v>5526</v>
      </c>
      <c r="N18" s="328">
        <f t="shared" si="4"/>
        <v>5526</v>
      </c>
      <c r="O18" s="418">
        <f t="shared" si="1"/>
        <v>1</v>
      </c>
      <c r="Q18" s="985"/>
    </row>
    <row r="19" spans="1:17" s="275" customFormat="1" ht="15" customHeight="1" x14ac:dyDescent="0.25">
      <c r="A19" s="1547" t="s">
        <v>598</v>
      </c>
      <c r="B19" s="1548"/>
      <c r="C19" s="286">
        <v>88051</v>
      </c>
      <c r="D19" s="286">
        <v>118655</v>
      </c>
      <c r="E19" s="328">
        <v>118658</v>
      </c>
      <c r="F19" s="286"/>
      <c r="G19" s="286">
        <v>0</v>
      </c>
      <c r="H19" s="286"/>
      <c r="I19" s="286"/>
      <c r="J19" s="286"/>
      <c r="K19" s="286"/>
      <c r="L19" s="286">
        <f>+C19+F19+I19</f>
        <v>88051</v>
      </c>
      <c r="M19" s="286">
        <f>D19+G19</f>
        <v>118655</v>
      </c>
      <c r="N19" s="286">
        <f t="shared" si="4"/>
        <v>118658</v>
      </c>
      <c r="O19" s="418">
        <f t="shared" si="1"/>
        <v>1.0000252833846024</v>
      </c>
    </row>
    <row r="20" spans="1:17" s="275" customFormat="1" ht="15" customHeight="1" x14ac:dyDescent="0.25">
      <c r="A20" s="1547" t="s">
        <v>597</v>
      </c>
      <c r="B20" s="1548"/>
      <c r="C20" s="286"/>
      <c r="D20" s="286"/>
      <c r="E20" s="286"/>
      <c r="F20" s="286"/>
      <c r="G20" s="286"/>
      <c r="H20" s="286"/>
      <c r="I20" s="286"/>
      <c r="J20" s="286"/>
      <c r="K20" s="286"/>
      <c r="L20" s="286"/>
      <c r="M20" s="286"/>
      <c r="N20" s="286"/>
      <c r="O20" s="418"/>
    </row>
    <row r="21" spans="1:17" s="275" customFormat="1" ht="15" customHeight="1" x14ac:dyDescent="0.25">
      <c r="A21" s="1549" t="s">
        <v>569</v>
      </c>
      <c r="B21" s="1550"/>
      <c r="C21" s="286"/>
      <c r="D21" s="286"/>
      <c r="E21" s="286"/>
      <c r="F21" s="458"/>
      <c r="G21" s="286"/>
      <c r="H21" s="286"/>
      <c r="I21" s="286"/>
      <c r="J21" s="286">
        <v>5000</v>
      </c>
      <c r="K21" s="1002">
        <v>5000</v>
      </c>
      <c r="L21" s="286">
        <f t="shared" ref="L21:N21" si="7">+C21+F21+I21</f>
        <v>0</v>
      </c>
      <c r="M21" s="286">
        <f t="shared" si="7"/>
        <v>5000</v>
      </c>
      <c r="N21" s="286">
        <f t="shared" si="7"/>
        <v>5000</v>
      </c>
      <c r="O21" s="1003">
        <f t="shared" si="1"/>
        <v>1</v>
      </c>
    </row>
    <row r="22" spans="1:17" s="275" customFormat="1" ht="35.25" customHeight="1" x14ac:dyDescent="0.25">
      <c r="A22" s="1549" t="s">
        <v>542</v>
      </c>
      <c r="B22" s="1550"/>
      <c r="C22" s="286"/>
      <c r="D22" s="286"/>
      <c r="E22" s="286"/>
      <c r="F22" s="286">
        <f>SUM(F23:F38)</f>
        <v>120383</v>
      </c>
      <c r="G22" s="286">
        <f>SUM(G23:G38)</f>
        <v>124755</v>
      </c>
      <c r="H22" s="286">
        <f>SUM(H23:H38)</f>
        <v>124755</v>
      </c>
      <c r="I22" s="286"/>
      <c r="J22" s="286"/>
      <c r="K22" s="286"/>
      <c r="L22" s="286">
        <f t="shared" si="3"/>
        <v>120383</v>
      </c>
      <c r="M22" s="286">
        <f t="shared" ref="M22:M40" si="8">+D22+G22+J22</f>
        <v>124755</v>
      </c>
      <c r="N22" s="286">
        <f t="shared" si="4"/>
        <v>124755</v>
      </c>
      <c r="O22" s="418">
        <f t="shared" si="1"/>
        <v>1</v>
      </c>
    </row>
    <row r="23" spans="1:17" s="430" customFormat="1" ht="25.5" customHeight="1" x14ac:dyDescent="0.25">
      <c r="A23" s="539" t="s">
        <v>644</v>
      </c>
      <c r="B23" s="326" t="s">
        <v>462</v>
      </c>
      <c r="C23" s="327"/>
      <c r="D23" s="328"/>
      <c r="E23" s="328"/>
      <c r="F23" s="328">
        <v>9557</v>
      </c>
      <c r="G23" s="328">
        <v>9557</v>
      </c>
      <c r="H23" s="805">
        <v>9557</v>
      </c>
      <c r="I23" s="328"/>
      <c r="J23" s="328"/>
      <c r="K23" s="328"/>
      <c r="L23" s="797">
        <f t="shared" ref="L23:L39" si="9">+C23+F23+I23</f>
        <v>9557</v>
      </c>
      <c r="M23" s="328">
        <f t="shared" si="8"/>
        <v>9557</v>
      </c>
      <c r="N23" s="328">
        <f t="shared" si="4"/>
        <v>9557</v>
      </c>
      <c r="O23" s="418">
        <f t="shared" si="1"/>
        <v>1</v>
      </c>
    </row>
    <row r="24" spans="1:17" s="430" customFormat="1" ht="15" customHeight="1" x14ac:dyDescent="0.25">
      <c r="A24" s="539" t="s">
        <v>645</v>
      </c>
      <c r="B24" s="326" t="s">
        <v>460</v>
      </c>
      <c r="C24" s="327"/>
      <c r="D24" s="328"/>
      <c r="E24" s="328"/>
      <c r="F24" s="328">
        <v>12029</v>
      </c>
      <c r="G24" s="328">
        <v>12029</v>
      </c>
      <c r="H24" s="805">
        <v>12029</v>
      </c>
      <c r="I24" s="328"/>
      <c r="J24" s="328"/>
      <c r="K24" s="328"/>
      <c r="L24" s="797">
        <f t="shared" si="9"/>
        <v>12029</v>
      </c>
      <c r="M24" s="328">
        <f t="shared" si="8"/>
        <v>12029</v>
      </c>
      <c r="N24" s="328">
        <f t="shared" si="4"/>
        <v>12029</v>
      </c>
      <c r="O24" s="418">
        <f t="shared" si="1"/>
        <v>1</v>
      </c>
    </row>
    <row r="25" spans="1:17" s="430" customFormat="1" ht="15" customHeight="1" x14ac:dyDescent="0.25">
      <c r="A25" s="539" t="s">
        <v>646</v>
      </c>
      <c r="B25" s="326" t="s">
        <v>432</v>
      </c>
      <c r="C25" s="327"/>
      <c r="D25" s="328"/>
      <c r="E25" s="328"/>
      <c r="F25" s="328">
        <v>4810</v>
      </c>
      <c r="G25" s="328">
        <v>4810</v>
      </c>
      <c r="H25" s="805">
        <v>4810</v>
      </c>
      <c r="I25" s="328"/>
      <c r="J25" s="328"/>
      <c r="K25" s="328"/>
      <c r="L25" s="797">
        <f t="shared" si="9"/>
        <v>4810</v>
      </c>
      <c r="M25" s="328">
        <f t="shared" si="8"/>
        <v>4810</v>
      </c>
      <c r="N25" s="328">
        <f t="shared" si="4"/>
        <v>4810</v>
      </c>
      <c r="O25" s="418">
        <f t="shared" si="1"/>
        <v>1</v>
      </c>
    </row>
    <row r="26" spans="1:17" s="430" customFormat="1" ht="15" customHeight="1" x14ac:dyDescent="0.25">
      <c r="A26" s="539" t="s">
        <v>647</v>
      </c>
      <c r="B26" s="326" t="s">
        <v>461</v>
      </c>
      <c r="C26" s="327"/>
      <c r="D26" s="328"/>
      <c r="E26" s="328"/>
      <c r="F26" s="328">
        <v>7203</v>
      </c>
      <c r="G26" s="328">
        <v>7275</v>
      </c>
      <c r="H26" s="805">
        <v>7275</v>
      </c>
      <c r="I26" s="328"/>
      <c r="J26" s="328"/>
      <c r="K26" s="328"/>
      <c r="L26" s="797">
        <f t="shared" si="9"/>
        <v>7203</v>
      </c>
      <c r="M26" s="328">
        <f t="shared" si="8"/>
        <v>7275</v>
      </c>
      <c r="N26" s="328">
        <f t="shared" si="4"/>
        <v>7275</v>
      </c>
      <c r="O26" s="418">
        <f t="shared" si="1"/>
        <v>1</v>
      </c>
    </row>
    <row r="27" spans="1:17" s="430" customFormat="1" ht="15" customHeight="1" x14ac:dyDescent="0.25">
      <c r="A27" s="539" t="s">
        <v>648</v>
      </c>
      <c r="B27" s="326" t="s">
        <v>463</v>
      </c>
      <c r="C27" s="327"/>
      <c r="D27" s="328"/>
      <c r="E27" s="328"/>
      <c r="F27" s="862">
        <v>12094</v>
      </c>
      <c r="G27" s="328">
        <v>12094</v>
      </c>
      <c r="H27" s="805">
        <v>12094</v>
      </c>
      <c r="I27" s="328"/>
      <c r="J27" s="328"/>
      <c r="K27" s="328"/>
      <c r="L27" s="797">
        <f t="shared" si="9"/>
        <v>12094</v>
      </c>
      <c r="M27" s="328">
        <f t="shared" si="8"/>
        <v>12094</v>
      </c>
      <c r="N27" s="328">
        <f t="shared" si="4"/>
        <v>12094</v>
      </c>
      <c r="O27" s="418">
        <f t="shared" si="1"/>
        <v>1</v>
      </c>
    </row>
    <row r="28" spans="1:17" s="430" customFormat="1" ht="15" customHeight="1" x14ac:dyDescent="0.25">
      <c r="A28" s="539" t="s">
        <v>649</v>
      </c>
      <c r="B28" s="326" t="s">
        <v>464</v>
      </c>
      <c r="C28" s="327"/>
      <c r="D28" s="328"/>
      <c r="E28" s="328"/>
      <c r="F28" s="862">
        <v>14781</v>
      </c>
      <c r="G28" s="328">
        <v>14781</v>
      </c>
      <c r="H28" s="805">
        <v>14781</v>
      </c>
      <c r="I28" s="328"/>
      <c r="J28" s="328"/>
      <c r="K28" s="328"/>
      <c r="L28" s="797">
        <f t="shared" si="9"/>
        <v>14781</v>
      </c>
      <c r="M28" s="328">
        <f t="shared" si="8"/>
        <v>14781</v>
      </c>
      <c r="N28" s="328">
        <f t="shared" si="4"/>
        <v>14781</v>
      </c>
      <c r="O28" s="418">
        <f t="shared" si="1"/>
        <v>1</v>
      </c>
    </row>
    <row r="29" spans="1:17" s="430" customFormat="1" ht="15" customHeight="1" x14ac:dyDescent="0.25">
      <c r="A29" s="539" t="s">
        <v>650</v>
      </c>
      <c r="B29" s="326" t="s">
        <v>658</v>
      </c>
      <c r="C29" s="327"/>
      <c r="D29" s="328"/>
      <c r="E29" s="328"/>
      <c r="F29" s="862">
        <v>1550</v>
      </c>
      <c r="G29" s="328">
        <v>1550</v>
      </c>
      <c r="H29" s="805">
        <v>1550</v>
      </c>
      <c r="I29" s="328"/>
      <c r="J29" s="328"/>
      <c r="K29" s="328"/>
      <c r="L29" s="797">
        <f t="shared" si="9"/>
        <v>1550</v>
      </c>
      <c r="M29" s="328">
        <f t="shared" si="8"/>
        <v>1550</v>
      </c>
      <c r="N29" s="328">
        <f t="shared" si="4"/>
        <v>1550</v>
      </c>
      <c r="O29" s="418">
        <f t="shared" si="1"/>
        <v>1</v>
      </c>
    </row>
    <row r="30" spans="1:17" s="430" customFormat="1" ht="15" customHeight="1" x14ac:dyDescent="0.25">
      <c r="A30" s="539" t="s">
        <v>650</v>
      </c>
      <c r="B30" s="326" t="s">
        <v>465</v>
      </c>
      <c r="C30" s="327"/>
      <c r="D30" s="328"/>
      <c r="E30" s="328"/>
      <c r="F30" s="862">
        <v>26805</v>
      </c>
      <c r="G30" s="328">
        <v>26805</v>
      </c>
      <c r="H30" s="805">
        <v>26805</v>
      </c>
      <c r="I30" s="328"/>
      <c r="J30" s="328"/>
      <c r="K30" s="328"/>
      <c r="L30" s="797">
        <f t="shared" si="9"/>
        <v>26805</v>
      </c>
      <c r="M30" s="328">
        <f t="shared" si="8"/>
        <v>26805</v>
      </c>
      <c r="N30" s="328">
        <f t="shared" si="4"/>
        <v>26805</v>
      </c>
      <c r="O30" s="418">
        <f t="shared" si="1"/>
        <v>1</v>
      </c>
    </row>
    <row r="31" spans="1:17" s="430" customFormat="1" ht="30.75" customHeight="1" x14ac:dyDescent="0.25">
      <c r="A31" s="539" t="s">
        <v>651</v>
      </c>
      <c r="B31" s="326" t="s">
        <v>466</v>
      </c>
      <c r="C31" s="327"/>
      <c r="D31" s="328"/>
      <c r="E31" s="328"/>
      <c r="F31" s="863">
        <v>0</v>
      </c>
      <c r="G31" s="328"/>
      <c r="H31" s="805"/>
      <c r="I31" s="328"/>
      <c r="J31" s="328"/>
      <c r="K31" s="328"/>
      <c r="L31" s="797">
        <f t="shared" si="9"/>
        <v>0</v>
      </c>
      <c r="M31" s="328">
        <f t="shared" si="8"/>
        <v>0</v>
      </c>
      <c r="N31" s="328">
        <f t="shared" si="4"/>
        <v>0</v>
      </c>
      <c r="O31" s="418" t="e">
        <f t="shared" si="1"/>
        <v>#DIV/0!</v>
      </c>
    </row>
    <row r="32" spans="1:17" s="430" customFormat="1" ht="14.25" customHeight="1" x14ac:dyDescent="0.25">
      <c r="A32" s="539" t="s">
        <v>612</v>
      </c>
      <c r="B32" s="326" t="s">
        <v>659</v>
      </c>
      <c r="C32" s="327"/>
      <c r="D32" s="328"/>
      <c r="E32" s="328"/>
      <c r="F32" s="863">
        <v>3909</v>
      </c>
      <c r="G32" s="328">
        <v>3909</v>
      </c>
      <c r="H32" s="805">
        <v>3909</v>
      </c>
      <c r="I32" s="328"/>
      <c r="J32" s="328"/>
      <c r="K32" s="328"/>
      <c r="L32" s="797">
        <f t="shared" si="9"/>
        <v>3909</v>
      </c>
      <c r="M32" s="328">
        <f t="shared" si="8"/>
        <v>3909</v>
      </c>
      <c r="N32" s="328">
        <f t="shared" si="4"/>
        <v>3909</v>
      </c>
      <c r="O32" s="418">
        <f t="shared" si="1"/>
        <v>1</v>
      </c>
    </row>
    <row r="33" spans="1:15" s="430" customFormat="1" ht="14.25" customHeight="1" x14ac:dyDescent="0.25">
      <c r="A33" s="539" t="s">
        <v>612</v>
      </c>
      <c r="B33" s="326" t="s">
        <v>660</v>
      </c>
      <c r="C33" s="327"/>
      <c r="D33" s="328"/>
      <c r="E33" s="328"/>
      <c r="F33" s="863">
        <v>1455</v>
      </c>
      <c r="G33" s="328">
        <v>1455</v>
      </c>
      <c r="H33" s="805">
        <v>1455</v>
      </c>
      <c r="I33" s="328"/>
      <c r="J33" s="328"/>
      <c r="K33" s="328"/>
      <c r="L33" s="797">
        <f t="shared" si="9"/>
        <v>1455</v>
      </c>
      <c r="M33" s="328">
        <f t="shared" si="8"/>
        <v>1455</v>
      </c>
      <c r="N33" s="328">
        <f t="shared" si="4"/>
        <v>1455</v>
      </c>
      <c r="O33" s="418">
        <f t="shared" si="1"/>
        <v>1</v>
      </c>
    </row>
    <row r="34" spans="1:15" s="430" customFormat="1" ht="14.25" customHeight="1" x14ac:dyDescent="0.25">
      <c r="A34" s="539" t="s">
        <v>612</v>
      </c>
      <c r="B34" s="326" t="s">
        <v>661</v>
      </c>
      <c r="C34" s="327"/>
      <c r="D34" s="328"/>
      <c r="E34" s="328"/>
      <c r="F34" s="863">
        <v>927</v>
      </c>
      <c r="G34" s="328">
        <v>927</v>
      </c>
      <c r="H34" s="805">
        <v>927</v>
      </c>
      <c r="I34" s="328"/>
      <c r="J34" s="328"/>
      <c r="K34" s="328"/>
      <c r="L34" s="797">
        <f t="shared" si="9"/>
        <v>927</v>
      </c>
      <c r="M34" s="328">
        <f t="shared" si="8"/>
        <v>927</v>
      </c>
      <c r="N34" s="328">
        <f t="shared" si="4"/>
        <v>927</v>
      </c>
      <c r="O34" s="418">
        <f t="shared" si="1"/>
        <v>1</v>
      </c>
    </row>
    <row r="35" spans="1:15" s="430" customFormat="1" ht="14.25" customHeight="1" x14ac:dyDescent="0.25">
      <c r="A35" s="539" t="s">
        <v>612</v>
      </c>
      <c r="B35" s="326" t="s">
        <v>662</v>
      </c>
      <c r="C35" s="327"/>
      <c r="D35" s="328"/>
      <c r="E35" s="328"/>
      <c r="F35" s="863">
        <v>2782</v>
      </c>
      <c r="G35" s="328">
        <v>2782</v>
      </c>
      <c r="H35" s="805">
        <v>2782</v>
      </c>
      <c r="I35" s="328"/>
      <c r="J35" s="328"/>
      <c r="K35" s="328"/>
      <c r="L35" s="797">
        <f t="shared" si="9"/>
        <v>2782</v>
      </c>
      <c r="M35" s="328">
        <f t="shared" si="8"/>
        <v>2782</v>
      </c>
      <c r="N35" s="328">
        <f t="shared" si="4"/>
        <v>2782</v>
      </c>
      <c r="O35" s="418">
        <f t="shared" si="1"/>
        <v>1</v>
      </c>
    </row>
    <row r="36" spans="1:15" s="430" customFormat="1" ht="15" customHeight="1" x14ac:dyDescent="0.25">
      <c r="A36" s="539" t="s">
        <v>612</v>
      </c>
      <c r="B36" s="329" t="s">
        <v>613</v>
      </c>
      <c r="C36" s="330"/>
      <c r="D36" s="331"/>
      <c r="E36" s="331"/>
      <c r="F36" s="864">
        <f>2156+1021</f>
        <v>3177</v>
      </c>
      <c r="G36" s="328">
        <v>6877</v>
      </c>
      <c r="H36" s="805">
        <f>3177+3700</f>
        <v>6877</v>
      </c>
      <c r="I36" s="328"/>
      <c r="J36" s="328"/>
      <c r="K36" s="328"/>
      <c r="L36" s="797">
        <f t="shared" si="9"/>
        <v>3177</v>
      </c>
      <c r="M36" s="328">
        <f t="shared" si="8"/>
        <v>6877</v>
      </c>
      <c r="N36" s="328">
        <f t="shared" si="4"/>
        <v>6877</v>
      </c>
      <c r="O36" s="418">
        <f t="shared" si="1"/>
        <v>1</v>
      </c>
    </row>
    <row r="37" spans="1:15" s="430" customFormat="1" ht="15" customHeight="1" x14ac:dyDescent="0.25">
      <c r="A37" s="540" t="s">
        <v>650</v>
      </c>
      <c r="B37" s="329" t="s">
        <v>663</v>
      </c>
      <c r="C37" s="330"/>
      <c r="D37" s="331"/>
      <c r="E37" s="331"/>
      <c r="F37" s="864">
        <v>19304</v>
      </c>
      <c r="G37" s="331">
        <v>19304</v>
      </c>
      <c r="H37" s="805">
        <v>19304</v>
      </c>
      <c r="I37" s="331"/>
      <c r="J37" s="331"/>
      <c r="K37" s="331"/>
      <c r="L37" s="797">
        <f t="shared" si="9"/>
        <v>19304</v>
      </c>
      <c r="M37" s="328">
        <f t="shared" si="8"/>
        <v>19304</v>
      </c>
      <c r="N37" s="328">
        <f t="shared" si="4"/>
        <v>19304</v>
      </c>
      <c r="O37" s="418">
        <f t="shared" si="1"/>
        <v>1</v>
      </c>
    </row>
    <row r="38" spans="1:15" s="430" customFormat="1" ht="28.9" customHeight="1" x14ac:dyDescent="0.25">
      <c r="A38" s="540" t="s">
        <v>650</v>
      </c>
      <c r="B38" s="1001" t="s">
        <v>819</v>
      </c>
      <c r="C38" s="330"/>
      <c r="D38" s="331"/>
      <c r="E38" s="331"/>
      <c r="F38" s="864"/>
      <c r="G38" s="331">
        <v>600</v>
      </c>
      <c r="H38" s="805">
        <v>600</v>
      </c>
      <c r="I38" s="331"/>
      <c r="J38" s="331"/>
      <c r="K38" s="331"/>
      <c r="L38" s="805"/>
      <c r="M38" s="328">
        <f t="shared" si="8"/>
        <v>600</v>
      </c>
      <c r="N38" s="328">
        <f t="shared" si="4"/>
        <v>600</v>
      </c>
      <c r="O38" s="418">
        <f t="shared" si="1"/>
        <v>1</v>
      </c>
    </row>
    <row r="39" spans="1:15" s="275" customFormat="1" ht="26.25" customHeight="1" thickBot="1" x14ac:dyDescent="0.3">
      <c r="A39" s="273"/>
      <c r="B39" s="274" t="s">
        <v>599</v>
      </c>
      <c r="C39" s="286"/>
      <c r="D39" s="286"/>
      <c r="E39" s="286"/>
      <c r="F39" s="286"/>
      <c r="G39" s="286">
        <v>0</v>
      </c>
      <c r="H39" s="286"/>
      <c r="I39" s="286"/>
      <c r="J39" s="286"/>
      <c r="K39" s="286"/>
      <c r="L39" s="328">
        <f t="shared" si="9"/>
        <v>0</v>
      </c>
      <c r="M39" s="328">
        <f t="shared" si="8"/>
        <v>0</v>
      </c>
      <c r="N39" s="328">
        <f t="shared" si="4"/>
        <v>0</v>
      </c>
      <c r="O39" s="418"/>
    </row>
    <row r="40" spans="1:15" ht="13.5" thickBot="1" x14ac:dyDescent="0.25">
      <c r="A40" s="1543" t="s">
        <v>180</v>
      </c>
      <c r="B40" s="1544"/>
      <c r="C40" s="54">
        <f>+C19+C9</f>
        <v>105248</v>
      </c>
      <c r="D40" s="54">
        <f>+D19+D9+D5</f>
        <v>135696</v>
      </c>
      <c r="E40" s="54">
        <f>+E19+E9+E5</f>
        <v>135699</v>
      </c>
      <c r="F40" s="54">
        <f>F4+F5+F8+F22</f>
        <v>130383</v>
      </c>
      <c r="G40" s="54">
        <f>G4+G5+G8+G22</f>
        <v>136908</v>
      </c>
      <c r="H40" s="54">
        <f>H4+H5+H8+H22</f>
        <v>136855</v>
      </c>
      <c r="I40" s="54">
        <f>SUM(I4:I39)</f>
        <v>0</v>
      </c>
      <c r="J40" s="54">
        <f>SUM(J4:J39)</f>
        <v>5000</v>
      </c>
      <c r="K40" s="54">
        <f>SUM(K4:K39)</f>
        <v>5000</v>
      </c>
      <c r="L40" s="332">
        <f>+C40+F40+I40</f>
        <v>235631</v>
      </c>
      <c r="M40" s="332">
        <f t="shared" si="8"/>
        <v>277604</v>
      </c>
      <c r="N40" s="332">
        <f t="shared" si="4"/>
        <v>277554</v>
      </c>
      <c r="O40" s="593">
        <f t="shared" si="1"/>
        <v>0.99981988732150828</v>
      </c>
    </row>
  </sheetData>
  <mergeCells count="28">
    <mergeCell ref="N5:N7"/>
    <mergeCell ref="O5:O7"/>
    <mergeCell ref="C5:C7"/>
    <mergeCell ref="D5:D7"/>
    <mergeCell ref="E5:E7"/>
    <mergeCell ref="F5:F7"/>
    <mergeCell ref="G5:G7"/>
    <mergeCell ref="H5:H7"/>
    <mergeCell ref="L5:L7"/>
    <mergeCell ref="M5:M7"/>
    <mergeCell ref="A40:B40"/>
    <mergeCell ref="A9:B9"/>
    <mergeCell ref="A19:B19"/>
    <mergeCell ref="A22:B22"/>
    <mergeCell ref="A1:A2"/>
    <mergeCell ref="B1:B2"/>
    <mergeCell ref="A20:B20"/>
    <mergeCell ref="A21:B21"/>
    <mergeCell ref="A5:A7"/>
    <mergeCell ref="B5:B7"/>
    <mergeCell ref="O1:O3"/>
    <mergeCell ref="L1:N2"/>
    <mergeCell ref="F2:H2"/>
    <mergeCell ref="C1:E1"/>
    <mergeCell ref="F1:H1"/>
    <mergeCell ref="C2:E2"/>
    <mergeCell ref="I1:K1"/>
    <mergeCell ref="I2:K2"/>
  </mergeCells>
  <pageMargins left="0.70866141732283472" right="0.70866141732283472" top="0.74803149606299213" bottom="0.74803149606299213" header="0.31496062992125984" footer="0.31496062992125984"/>
  <pageSetup paperSize="9" scale="64" orientation="portrait" r:id="rId1"/>
  <headerFooter>
    <oddHeader>&amp;C&amp;"Times New Roman,Félkövér"&amp;12Martonvásár Város Önkormányzatának kiadásai 2019.
Egyéb működési célú támogatások&amp;R&amp;"Times New Roman,Félkövér"&amp;12 5/f. melléklet</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7"/>
  <sheetViews>
    <sheetView zoomScaleNormal="100" zoomScaleSheetLayoutView="80" workbookViewId="0">
      <pane xSplit="3" ySplit="5" topLeftCell="D6"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5" x14ac:dyDescent="0.25"/>
  <cols>
    <col min="1" max="1" width="6.140625" style="21" customWidth="1"/>
    <col min="2" max="2" width="7.140625" style="22" customWidth="1"/>
    <col min="3" max="3" width="42.42578125" style="22" customWidth="1"/>
    <col min="4" max="4" width="7.7109375" style="18" customWidth="1"/>
    <col min="5" max="5" width="9.7109375" style="18" customWidth="1"/>
    <col min="6" max="6" width="10" style="18" customWidth="1"/>
    <col min="7" max="7" width="8.28515625" style="18" customWidth="1"/>
    <col min="8" max="8" width="7.28515625" style="18" customWidth="1"/>
    <col min="9" max="9" width="7.7109375" style="18" customWidth="1"/>
    <col min="10" max="11" width="6.85546875" style="18" customWidth="1"/>
    <col min="12" max="12" width="7.7109375" style="18" customWidth="1"/>
    <col min="13" max="13" width="6.5703125" style="18" customWidth="1"/>
    <col min="14" max="15" width="7.7109375" style="18" customWidth="1"/>
    <col min="16" max="16" width="6.42578125" style="18" customWidth="1"/>
    <col min="17" max="17" width="6.140625" style="18" hidden="1" customWidth="1"/>
    <col min="18" max="18" width="6.7109375" style="18" hidden="1" customWidth="1"/>
    <col min="19" max="20" width="7" style="18" hidden="1" customWidth="1"/>
    <col min="21" max="21" width="6.42578125" style="18" hidden="1" customWidth="1"/>
    <col min="22" max="22" width="7.42578125" style="18" hidden="1" customWidth="1"/>
    <col min="23" max="23" width="7.7109375" style="18" customWidth="1"/>
    <col min="24" max="24" width="5.85546875" style="18" customWidth="1"/>
    <col min="25" max="31" width="6.42578125" style="18" customWidth="1"/>
    <col min="32" max="33" width="8" style="18" customWidth="1"/>
    <col min="34" max="34" width="7.85546875" style="18" customWidth="1"/>
    <col min="35" max="37" width="8.85546875" customWidth="1"/>
    <col min="38" max="16384" width="9.140625" style="18"/>
  </cols>
  <sheetData>
    <row r="1" spans="1:34" s="1" customFormat="1" ht="15.75" x14ac:dyDescent="0.25">
      <c r="A1" s="1575"/>
      <c r="B1" s="1575"/>
      <c r="C1" s="1575"/>
      <c r="D1" s="1575"/>
      <c r="E1" s="1575"/>
      <c r="F1" s="1575"/>
      <c r="G1" s="1575"/>
      <c r="H1" s="1575"/>
      <c r="I1" s="1575"/>
      <c r="J1" s="1575"/>
      <c r="K1" s="1575"/>
      <c r="L1" s="1575"/>
      <c r="M1" s="1575"/>
      <c r="N1" s="1575"/>
      <c r="O1" s="1575"/>
      <c r="P1" s="1575"/>
      <c r="Q1" s="1575"/>
      <c r="R1" s="1575"/>
      <c r="S1" s="1575"/>
      <c r="T1" s="1575"/>
      <c r="U1" s="1575"/>
      <c r="V1" s="1575"/>
      <c r="W1" s="1575"/>
      <c r="X1" s="1575"/>
      <c r="Y1" s="1575"/>
      <c r="Z1" s="1575"/>
      <c r="AA1" s="1575"/>
      <c r="AB1" s="1575"/>
      <c r="AC1" s="1575"/>
      <c r="AD1" s="1575"/>
      <c r="AE1" s="1575"/>
      <c r="AF1" s="1575"/>
      <c r="AG1" s="1575"/>
      <c r="AH1" s="1575"/>
    </row>
    <row r="2" spans="1:34" s="1" customFormat="1" ht="15.75" x14ac:dyDescent="0.25">
      <c r="A2" s="1575"/>
      <c r="B2" s="1575"/>
      <c r="C2" s="1575"/>
      <c r="D2" s="1575"/>
      <c r="E2" s="1575"/>
      <c r="F2" s="1575"/>
      <c r="G2" s="1575"/>
      <c r="H2" s="1575"/>
      <c r="I2" s="1575"/>
      <c r="J2" s="1575"/>
      <c r="K2" s="1575"/>
      <c r="L2" s="1575"/>
      <c r="M2" s="1575"/>
      <c r="N2" s="1575"/>
      <c r="O2" s="1575"/>
      <c r="P2" s="1575"/>
      <c r="Q2" s="1575"/>
      <c r="R2" s="1575"/>
      <c r="S2" s="1575"/>
      <c r="T2" s="1575"/>
      <c r="U2" s="1575"/>
      <c r="V2" s="1575"/>
      <c r="W2" s="1575"/>
      <c r="X2" s="1575"/>
      <c r="Y2" s="1575"/>
      <c r="Z2" s="1575"/>
      <c r="AA2" s="1575"/>
      <c r="AB2" s="1575"/>
      <c r="AC2" s="1575"/>
      <c r="AD2" s="1575"/>
      <c r="AE2" s="1575"/>
      <c r="AF2" s="1575"/>
      <c r="AG2" s="1575"/>
      <c r="AH2" s="1575"/>
    </row>
    <row r="3" spans="1:34" s="28" customFormat="1" ht="38.25" customHeight="1" x14ac:dyDescent="0.25">
      <c r="A3" s="1475" t="s">
        <v>0</v>
      </c>
      <c r="B3" s="1475" t="s">
        <v>182</v>
      </c>
      <c r="C3" s="1475"/>
      <c r="D3" s="1481" t="s">
        <v>180</v>
      </c>
      <c r="E3" s="1481"/>
      <c r="F3" s="1481"/>
      <c r="G3" s="1481" t="s">
        <v>536</v>
      </c>
      <c r="H3" s="1514" t="s">
        <v>181</v>
      </c>
      <c r="I3" s="1514"/>
      <c r="J3" s="1514"/>
      <c r="K3" s="1514" t="s">
        <v>545</v>
      </c>
      <c r="L3" s="1514"/>
      <c r="M3" s="1514"/>
      <c r="N3" s="1481" t="s">
        <v>803</v>
      </c>
      <c r="O3" s="1481"/>
      <c r="P3" s="1481"/>
      <c r="Q3" s="1514" t="s">
        <v>480</v>
      </c>
      <c r="R3" s="1514"/>
      <c r="S3" s="1514"/>
      <c r="T3" s="1514" t="s">
        <v>193</v>
      </c>
      <c r="U3" s="1514"/>
      <c r="V3" s="1514"/>
      <c r="W3" s="1481" t="s">
        <v>479</v>
      </c>
      <c r="X3" s="1481"/>
      <c r="Y3" s="1481"/>
      <c r="Z3" s="1574" t="s">
        <v>294</v>
      </c>
      <c r="AA3" s="1574"/>
      <c r="AB3" s="1574"/>
      <c r="AC3" s="1574" t="s">
        <v>641</v>
      </c>
      <c r="AD3" s="1574"/>
      <c r="AE3" s="1574"/>
      <c r="AF3" s="1481" t="s">
        <v>265</v>
      </c>
      <c r="AG3" s="1481"/>
      <c r="AH3" s="1481"/>
    </row>
    <row r="4" spans="1:34" s="28" customFormat="1" ht="12.75" customHeight="1" x14ac:dyDescent="0.25">
      <c r="A4" s="1475"/>
      <c r="B4" s="1475"/>
      <c r="C4" s="1475"/>
      <c r="D4" s="1481"/>
      <c r="E4" s="1481"/>
      <c r="F4" s="1481"/>
      <c r="G4" s="1481"/>
      <c r="H4" s="1481" t="s">
        <v>189</v>
      </c>
      <c r="I4" s="1481"/>
      <c r="J4" s="1481"/>
      <c r="K4" s="1481" t="s">
        <v>189</v>
      </c>
      <c r="L4" s="1481"/>
      <c r="M4" s="1481"/>
      <c r="N4" s="1481" t="s">
        <v>189</v>
      </c>
      <c r="O4" s="1481"/>
      <c r="P4" s="1481"/>
      <c r="Q4" s="1481" t="s">
        <v>189</v>
      </c>
      <c r="R4" s="1481"/>
      <c r="S4" s="1481"/>
      <c r="T4" s="1481" t="s">
        <v>189</v>
      </c>
      <c r="U4" s="1481"/>
      <c r="V4" s="1481"/>
      <c r="W4" s="1481" t="s">
        <v>189</v>
      </c>
      <c r="X4" s="1481"/>
      <c r="Y4" s="1481"/>
      <c r="Z4" s="1574" t="s">
        <v>190</v>
      </c>
      <c r="AA4" s="1574"/>
      <c r="AB4" s="1574"/>
      <c r="AC4" s="1574"/>
      <c r="AD4" s="1574"/>
      <c r="AE4" s="1574"/>
      <c r="AF4" s="1481"/>
      <c r="AG4" s="1481"/>
      <c r="AH4" s="1481"/>
    </row>
    <row r="5" spans="1:34" s="17" customFormat="1" ht="25.5" x14ac:dyDescent="0.25">
      <c r="A5" s="1475"/>
      <c r="B5" s="1475"/>
      <c r="C5" s="1475"/>
      <c r="D5" s="620" t="s">
        <v>177</v>
      </c>
      <c r="E5" s="620" t="s">
        <v>178</v>
      </c>
      <c r="F5" s="620" t="s">
        <v>179</v>
      </c>
      <c r="G5" s="1481"/>
      <c r="H5" s="620" t="s">
        <v>177</v>
      </c>
      <c r="I5" s="620" t="s">
        <v>178</v>
      </c>
      <c r="J5" s="620" t="s">
        <v>179</v>
      </c>
      <c r="K5" s="620" t="s">
        <v>177</v>
      </c>
      <c r="L5" s="620" t="s">
        <v>178</v>
      </c>
      <c r="M5" s="620" t="s">
        <v>179</v>
      </c>
      <c r="N5" s="620" t="s">
        <v>177</v>
      </c>
      <c r="O5" s="620" t="s">
        <v>178</v>
      </c>
      <c r="P5" s="620" t="s">
        <v>179</v>
      </c>
      <c r="Q5" s="620" t="s">
        <v>177</v>
      </c>
      <c r="R5" s="620" t="s">
        <v>178</v>
      </c>
      <c r="S5" s="620" t="s">
        <v>179</v>
      </c>
      <c r="T5" s="620" t="s">
        <v>177</v>
      </c>
      <c r="U5" s="620" t="s">
        <v>178</v>
      </c>
      <c r="V5" s="620" t="s">
        <v>179</v>
      </c>
      <c r="W5" s="620" t="s">
        <v>177</v>
      </c>
      <c r="X5" s="620" t="s">
        <v>178</v>
      </c>
      <c r="Y5" s="620" t="s">
        <v>179</v>
      </c>
      <c r="Z5" s="620" t="s">
        <v>177</v>
      </c>
      <c r="AA5" s="620" t="s">
        <v>178</v>
      </c>
      <c r="AB5" s="620" t="s">
        <v>179</v>
      </c>
      <c r="AC5" s="620" t="s">
        <v>177</v>
      </c>
      <c r="AD5" s="620" t="s">
        <v>178</v>
      </c>
      <c r="AE5" s="620" t="s">
        <v>179</v>
      </c>
      <c r="AF5" s="620" t="s">
        <v>177</v>
      </c>
      <c r="AG5" s="620" t="s">
        <v>178</v>
      </c>
      <c r="AH5" s="620" t="s">
        <v>179</v>
      </c>
    </row>
    <row r="6" spans="1:34" s="39" customFormat="1" ht="12.95" customHeight="1" x14ac:dyDescent="0.2">
      <c r="A6" s="5" t="s">
        <v>27</v>
      </c>
      <c r="B6" s="1466" t="s">
        <v>174</v>
      </c>
      <c r="C6" s="1466"/>
      <c r="D6" s="49">
        <f>+H6+N6+Q6+T6+W6+AF6+Z6+AC6+K6</f>
        <v>2092</v>
      </c>
      <c r="E6" s="49">
        <f t="shared" ref="E6:F6" si="0">+I6+O6+R6+U6+X6+AG6+AA6+AD6+L6</f>
        <v>2763</v>
      </c>
      <c r="F6" s="49">
        <f t="shared" si="0"/>
        <v>1749</v>
      </c>
      <c r="G6" s="415">
        <f>+F6/E6</f>
        <v>0.63300760043431048</v>
      </c>
      <c r="H6" s="49"/>
      <c r="I6" s="49">
        <v>671</v>
      </c>
      <c r="J6" s="49">
        <v>671</v>
      </c>
      <c r="K6" s="49"/>
      <c r="L6" s="49"/>
      <c r="M6" s="49"/>
      <c r="N6" s="49"/>
      <c r="O6" s="49"/>
      <c r="P6" s="49"/>
      <c r="Q6" s="49"/>
      <c r="R6" s="49"/>
      <c r="S6" s="49"/>
      <c r="T6" s="49"/>
      <c r="U6" s="49"/>
      <c r="V6" s="49"/>
      <c r="W6" s="49">
        <v>2092</v>
      </c>
      <c r="X6" s="49">
        <v>2092</v>
      </c>
      <c r="Y6" s="49">
        <v>1078</v>
      </c>
      <c r="Z6" s="49"/>
      <c r="AA6" s="49"/>
      <c r="AB6" s="49"/>
      <c r="AC6" s="49"/>
      <c r="AD6" s="49"/>
      <c r="AE6" s="49"/>
      <c r="AF6" s="49"/>
      <c r="AG6" s="49"/>
      <c r="AH6" s="49"/>
    </row>
    <row r="7" spans="1:34" s="39" customFormat="1" ht="12.95" customHeight="1" x14ac:dyDescent="0.2">
      <c r="A7" s="5" t="s">
        <v>33</v>
      </c>
      <c r="B7" s="1466" t="s">
        <v>173</v>
      </c>
      <c r="C7" s="1466"/>
      <c r="D7" s="49">
        <f t="shared" ref="D7:D70" si="1">+H7+N7+Q7+T7+W7+AF7+Z7+AC7+K7</f>
        <v>0</v>
      </c>
      <c r="E7" s="49">
        <f t="shared" ref="E7:E70" si="2">+I7+O7+R7+U7+X7+AG7+AA7+AD7+L7</f>
        <v>826</v>
      </c>
      <c r="F7" s="49">
        <f t="shared" ref="F7:F70" si="3">+J7+P7+S7+V7+Y7+AH7+AB7+AE7+M7</f>
        <v>734</v>
      </c>
      <c r="G7" s="415"/>
      <c r="H7" s="49"/>
      <c r="I7" s="49"/>
      <c r="J7" s="49"/>
      <c r="K7" s="49"/>
      <c r="L7" s="49">
        <v>240</v>
      </c>
      <c r="M7" s="49">
        <v>176</v>
      </c>
      <c r="N7" s="49"/>
      <c r="O7" s="49"/>
      <c r="P7" s="49"/>
      <c r="Q7" s="49"/>
      <c r="R7" s="49"/>
      <c r="S7" s="49"/>
      <c r="T7" s="49"/>
      <c r="U7" s="49"/>
      <c r="V7" s="49"/>
      <c r="W7" s="49"/>
      <c r="X7" s="49"/>
      <c r="Y7" s="49"/>
      <c r="Z7" s="49"/>
      <c r="AA7" s="49"/>
      <c r="AB7" s="49"/>
      <c r="AC7" s="49"/>
      <c r="AD7" s="49">
        <v>574</v>
      </c>
      <c r="AE7" s="49">
        <f>276+270</f>
        <v>546</v>
      </c>
      <c r="AF7" s="49"/>
      <c r="AG7" s="49">
        <v>12</v>
      </c>
      <c r="AH7" s="49">
        <v>12</v>
      </c>
    </row>
    <row r="8" spans="1:34" s="39" customFormat="1" ht="12.95" customHeight="1" x14ac:dyDescent="0.2">
      <c r="A8" s="5" t="s">
        <v>34</v>
      </c>
      <c r="B8" s="1466" t="s">
        <v>172</v>
      </c>
      <c r="C8" s="1466"/>
      <c r="D8" s="49">
        <f t="shared" si="1"/>
        <v>2092</v>
      </c>
      <c r="E8" s="49">
        <f t="shared" si="2"/>
        <v>3589</v>
      </c>
      <c r="F8" s="49">
        <f t="shared" si="3"/>
        <v>2483</v>
      </c>
      <c r="G8" s="415">
        <f t="shared" ref="G8:G70" si="4">+F8/E8</f>
        <v>0.69183616606297016</v>
      </c>
      <c r="H8" s="49">
        <f>SUM(H6:H7)</f>
        <v>0</v>
      </c>
      <c r="I8" s="49">
        <f t="shared" ref="I8:AH8" si="5">SUM(I6:I7)</f>
        <v>671</v>
      </c>
      <c r="J8" s="49">
        <f t="shared" si="5"/>
        <v>671</v>
      </c>
      <c r="K8" s="49">
        <f t="shared" si="5"/>
        <v>0</v>
      </c>
      <c r="L8" s="49">
        <f t="shared" si="5"/>
        <v>240</v>
      </c>
      <c r="M8" s="49">
        <f t="shared" si="5"/>
        <v>176</v>
      </c>
      <c r="N8" s="49">
        <f t="shared" si="5"/>
        <v>0</v>
      </c>
      <c r="O8" s="49">
        <f t="shared" si="5"/>
        <v>0</v>
      </c>
      <c r="P8" s="49">
        <f t="shared" si="5"/>
        <v>0</v>
      </c>
      <c r="Q8" s="49">
        <f t="shared" si="5"/>
        <v>0</v>
      </c>
      <c r="R8" s="49">
        <f t="shared" si="5"/>
        <v>0</v>
      </c>
      <c r="S8" s="49">
        <f t="shared" si="5"/>
        <v>0</v>
      </c>
      <c r="T8" s="49">
        <f t="shared" si="5"/>
        <v>0</v>
      </c>
      <c r="U8" s="49">
        <f t="shared" si="5"/>
        <v>0</v>
      </c>
      <c r="V8" s="49">
        <f t="shared" si="5"/>
        <v>0</v>
      </c>
      <c r="W8" s="49">
        <f t="shared" si="5"/>
        <v>2092</v>
      </c>
      <c r="X8" s="49">
        <f t="shared" si="5"/>
        <v>2092</v>
      </c>
      <c r="Y8" s="49">
        <f t="shared" si="5"/>
        <v>1078</v>
      </c>
      <c r="Z8" s="49">
        <f t="shared" si="5"/>
        <v>0</v>
      </c>
      <c r="AA8" s="49">
        <f t="shared" si="5"/>
        <v>0</v>
      </c>
      <c r="AB8" s="49">
        <f t="shared" si="5"/>
        <v>0</v>
      </c>
      <c r="AC8" s="49">
        <f t="shared" si="5"/>
        <v>0</v>
      </c>
      <c r="AD8" s="49">
        <f t="shared" si="5"/>
        <v>574</v>
      </c>
      <c r="AE8" s="49">
        <f t="shared" si="5"/>
        <v>546</v>
      </c>
      <c r="AF8" s="49">
        <f t="shared" si="5"/>
        <v>0</v>
      </c>
      <c r="AG8" s="49">
        <f t="shared" si="5"/>
        <v>12</v>
      </c>
      <c r="AH8" s="49">
        <f t="shared" si="5"/>
        <v>12</v>
      </c>
    </row>
    <row r="9" spans="1:34" ht="10.5" customHeight="1" x14ac:dyDescent="0.25">
      <c r="A9" s="689"/>
      <c r="B9" s="621"/>
      <c r="C9" s="621"/>
      <c r="D9" s="203"/>
      <c r="E9" s="203"/>
      <c r="F9" s="203"/>
      <c r="G9" s="739"/>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s="39" customFormat="1" ht="12.95" customHeight="1" x14ac:dyDescent="0.2">
      <c r="A10" s="5" t="s">
        <v>35</v>
      </c>
      <c r="B10" s="1466" t="s">
        <v>171</v>
      </c>
      <c r="C10" s="1466"/>
      <c r="D10" s="49">
        <f t="shared" si="1"/>
        <v>408</v>
      </c>
      <c r="E10" s="49">
        <f t="shared" si="2"/>
        <v>823</v>
      </c>
      <c r="F10" s="49">
        <f t="shared" si="3"/>
        <v>472</v>
      </c>
      <c r="G10" s="415">
        <f t="shared" si="4"/>
        <v>0.5735115431348724</v>
      </c>
      <c r="H10" s="49"/>
      <c r="I10" s="49">
        <v>117</v>
      </c>
      <c r="J10" s="49">
        <v>117</v>
      </c>
      <c r="K10" s="49"/>
      <c r="L10" s="49">
        <v>42</v>
      </c>
      <c r="M10" s="49">
        <v>24</v>
      </c>
      <c r="N10" s="49"/>
      <c r="O10" s="49"/>
      <c r="P10" s="49"/>
      <c r="Q10" s="49"/>
      <c r="R10" s="49"/>
      <c r="S10" s="49"/>
      <c r="T10" s="49"/>
      <c r="U10" s="49"/>
      <c r="V10" s="49"/>
      <c r="W10" s="49">
        <v>408</v>
      </c>
      <c r="X10" s="49">
        <v>408</v>
      </c>
      <c r="Y10" s="49">
        <v>110</v>
      </c>
      <c r="Z10" s="49"/>
      <c r="AA10" s="49"/>
      <c r="AB10" s="49"/>
      <c r="AC10" s="49"/>
      <c r="AD10" s="49">
        <v>254</v>
      </c>
      <c r="AE10" s="49">
        <f>134+85</f>
        <v>219</v>
      </c>
      <c r="AF10" s="49"/>
      <c r="AG10" s="49">
        <v>2</v>
      </c>
      <c r="AH10" s="49">
        <v>2</v>
      </c>
    </row>
    <row r="11" spans="1:34" ht="10.5" customHeight="1" x14ac:dyDescent="0.25">
      <c r="A11" s="687"/>
      <c r="C11" s="447"/>
      <c r="D11" s="203"/>
      <c r="E11" s="203"/>
      <c r="F11" s="203"/>
      <c r="G11" s="739"/>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1:34" ht="12.95" customHeight="1" x14ac:dyDescent="0.25">
      <c r="A12" s="4" t="s">
        <v>42</v>
      </c>
      <c r="B12" s="1459" t="s">
        <v>41</v>
      </c>
      <c r="C12" s="1459"/>
      <c r="D12" s="49">
        <f t="shared" si="1"/>
        <v>0</v>
      </c>
      <c r="E12" s="49">
        <f t="shared" si="2"/>
        <v>0</v>
      </c>
      <c r="F12" s="49">
        <f t="shared" si="3"/>
        <v>0</v>
      </c>
      <c r="G12" s="415"/>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ht="12.95" customHeight="1" x14ac:dyDescent="0.25">
      <c r="A13" s="4" t="s">
        <v>44</v>
      </c>
      <c r="B13" s="1459" t="s">
        <v>43</v>
      </c>
      <c r="C13" s="1459"/>
      <c r="D13" s="49">
        <f t="shared" si="1"/>
        <v>300</v>
      </c>
      <c r="E13" s="49">
        <f t="shared" si="2"/>
        <v>324</v>
      </c>
      <c r="F13" s="49">
        <f t="shared" si="3"/>
        <v>324</v>
      </c>
      <c r="G13" s="415">
        <f t="shared" si="4"/>
        <v>1</v>
      </c>
      <c r="H13" s="24"/>
      <c r="I13" s="24"/>
      <c r="J13" s="24"/>
      <c r="K13" s="24"/>
      <c r="L13" s="24"/>
      <c r="M13" s="24"/>
      <c r="N13" s="24"/>
      <c r="O13" s="24"/>
      <c r="P13" s="24"/>
      <c r="Q13" s="24"/>
      <c r="R13" s="24"/>
      <c r="S13" s="24"/>
      <c r="T13" s="24"/>
      <c r="U13" s="24"/>
      <c r="V13" s="24"/>
      <c r="W13" s="24"/>
      <c r="X13" s="24"/>
      <c r="Y13" s="24"/>
      <c r="Z13" s="24"/>
      <c r="AA13" s="24"/>
      <c r="AB13" s="24"/>
      <c r="AC13" s="24">
        <v>300</v>
      </c>
      <c r="AD13" s="24">
        <v>324</v>
      </c>
      <c r="AE13" s="24">
        <f>321+3</f>
        <v>324</v>
      </c>
      <c r="AF13" s="24"/>
      <c r="AG13" s="24"/>
      <c r="AH13" s="24"/>
    </row>
    <row r="14" spans="1:34" ht="12.95" customHeight="1" x14ac:dyDescent="0.25">
      <c r="A14" s="4" t="s">
        <v>46</v>
      </c>
      <c r="B14" s="1459" t="s">
        <v>45</v>
      </c>
      <c r="C14" s="1459"/>
      <c r="D14" s="49">
        <f t="shared" si="1"/>
        <v>0</v>
      </c>
      <c r="E14" s="49">
        <f t="shared" si="2"/>
        <v>0</v>
      </c>
      <c r="F14" s="49">
        <f t="shared" si="3"/>
        <v>0</v>
      </c>
      <c r="G14" s="415"/>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s="39" customFormat="1" ht="12.95" customHeight="1" x14ac:dyDescent="0.2">
      <c r="A15" s="5" t="s">
        <v>47</v>
      </c>
      <c r="B15" s="1466" t="s">
        <v>170</v>
      </c>
      <c r="C15" s="1466"/>
      <c r="D15" s="49">
        <f t="shared" si="1"/>
        <v>300</v>
      </c>
      <c r="E15" s="49">
        <f t="shared" si="2"/>
        <v>324</v>
      </c>
      <c r="F15" s="49">
        <f t="shared" si="3"/>
        <v>324</v>
      </c>
      <c r="G15" s="415">
        <f t="shared" si="4"/>
        <v>1</v>
      </c>
      <c r="H15" s="49">
        <f t="shared" ref="H15:AH15" si="6">SUM(H12:H14)</f>
        <v>0</v>
      </c>
      <c r="I15" s="49">
        <f t="shared" si="6"/>
        <v>0</v>
      </c>
      <c r="J15" s="49">
        <f t="shared" si="6"/>
        <v>0</v>
      </c>
      <c r="K15" s="49">
        <f t="shared" si="6"/>
        <v>0</v>
      </c>
      <c r="L15" s="49">
        <f t="shared" si="6"/>
        <v>0</v>
      </c>
      <c r="M15" s="49">
        <f t="shared" si="6"/>
        <v>0</v>
      </c>
      <c r="N15" s="49">
        <f t="shared" si="6"/>
        <v>0</v>
      </c>
      <c r="O15" s="49">
        <f t="shared" si="6"/>
        <v>0</v>
      </c>
      <c r="P15" s="49">
        <f t="shared" si="6"/>
        <v>0</v>
      </c>
      <c r="Q15" s="49">
        <f t="shared" si="6"/>
        <v>0</v>
      </c>
      <c r="R15" s="49">
        <f t="shared" si="6"/>
        <v>0</v>
      </c>
      <c r="S15" s="49">
        <f t="shared" si="6"/>
        <v>0</v>
      </c>
      <c r="T15" s="49">
        <f t="shared" si="6"/>
        <v>0</v>
      </c>
      <c r="U15" s="49">
        <f t="shared" si="6"/>
        <v>0</v>
      </c>
      <c r="V15" s="49">
        <f t="shared" si="6"/>
        <v>0</v>
      </c>
      <c r="W15" s="49">
        <f t="shared" si="6"/>
        <v>0</v>
      </c>
      <c r="X15" s="49">
        <f t="shared" si="6"/>
        <v>0</v>
      </c>
      <c r="Y15" s="49">
        <f t="shared" si="6"/>
        <v>0</v>
      </c>
      <c r="Z15" s="49">
        <f t="shared" si="6"/>
        <v>0</v>
      </c>
      <c r="AA15" s="49">
        <f t="shared" si="6"/>
        <v>0</v>
      </c>
      <c r="AB15" s="49">
        <f t="shared" si="6"/>
        <v>0</v>
      </c>
      <c r="AC15" s="49">
        <f t="shared" si="6"/>
        <v>300</v>
      </c>
      <c r="AD15" s="49">
        <f t="shared" si="6"/>
        <v>324</v>
      </c>
      <c r="AE15" s="49">
        <f t="shared" si="6"/>
        <v>324</v>
      </c>
      <c r="AF15" s="49">
        <f t="shared" si="6"/>
        <v>0</v>
      </c>
      <c r="AG15" s="49">
        <f t="shared" si="6"/>
        <v>0</v>
      </c>
      <c r="AH15" s="49">
        <f t="shared" si="6"/>
        <v>0</v>
      </c>
    </row>
    <row r="16" spans="1:34" ht="12.95" customHeight="1" x14ac:dyDescent="0.25">
      <c r="A16" s="4" t="s">
        <v>49</v>
      </c>
      <c r="B16" s="1459" t="s">
        <v>48</v>
      </c>
      <c r="C16" s="1459"/>
      <c r="D16" s="49">
        <f t="shared" si="1"/>
        <v>2760</v>
      </c>
      <c r="E16" s="49">
        <f t="shared" si="2"/>
        <v>2824</v>
      </c>
      <c r="F16" s="49">
        <f t="shared" si="3"/>
        <v>2824</v>
      </c>
      <c r="G16" s="415">
        <f t="shared" si="4"/>
        <v>1</v>
      </c>
      <c r="H16" s="24">
        <v>2760</v>
      </c>
      <c r="I16" s="24">
        <v>2824</v>
      </c>
      <c r="J16" s="24">
        <v>2824</v>
      </c>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1:34" ht="12.95" customHeight="1" x14ac:dyDescent="0.25">
      <c r="A17" s="4" t="s">
        <v>51</v>
      </c>
      <c r="B17" s="1459" t="s">
        <v>50</v>
      </c>
      <c r="C17" s="1459"/>
      <c r="D17" s="49">
        <f t="shared" si="1"/>
        <v>0</v>
      </c>
      <c r="E17" s="49">
        <f t="shared" si="2"/>
        <v>0</v>
      </c>
      <c r="F17" s="49">
        <f t="shared" si="3"/>
        <v>0</v>
      </c>
      <c r="G17" s="415"/>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row>
    <row r="18" spans="1:34" s="39" customFormat="1" ht="12.95" customHeight="1" x14ac:dyDescent="0.2">
      <c r="A18" s="5" t="s">
        <v>52</v>
      </c>
      <c r="B18" s="1466" t="s">
        <v>169</v>
      </c>
      <c r="C18" s="1466"/>
      <c r="D18" s="49">
        <f t="shared" si="1"/>
        <v>2760</v>
      </c>
      <c r="E18" s="49">
        <f t="shared" si="2"/>
        <v>2824</v>
      </c>
      <c r="F18" s="49">
        <f t="shared" si="3"/>
        <v>2824</v>
      </c>
      <c r="G18" s="415">
        <f t="shared" si="4"/>
        <v>1</v>
      </c>
      <c r="H18" s="49">
        <f t="shared" ref="H18:AH18" si="7">+H16+H17</f>
        <v>2760</v>
      </c>
      <c r="I18" s="49">
        <f t="shared" si="7"/>
        <v>2824</v>
      </c>
      <c r="J18" s="49">
        <f t="shared" si="7"/>
        <v>2824</v>
      </c>
      <c r="K18" s="49">
        <f t="shared" si="7"/>
        <v>0</v>
      </c>
      <c r="L18" s="49">
        <f t="shared" si="7"/>
        <v>0</v>
      </c>
      <c r="M18" s="49">
        <f t="shared" si="7"/>
        <v>0</v>
      </c>
      <c r="N18" s="49">
        <f t="shared" si="7"/>
        <v>0</v>
      </c>
      <c r="O18" s="49">
        <f t="shared" si="7"/>
        <v>0</v>
      </c>
      <c r="P18" s="49">
        <f t="shared" si="7"/>
        <v>0</v>
      </c>
      <c r="Q18" s="49">
        <f t="shared" si="7"/>
        <v>0</v>
      </c>
      <c r="R18" s="49">
        <f t="shared" si="7"/>
        <v>0</v>
      </c>
      <c r="S18" s="49">
        <f t="shared" si="7"/>
        <v>0</v>
      </c>
      <c r="T18" s="49">
        <f t="shared" si="7"/>
        <v>0</v>
      </c>
      <c r="U18" s="49">
        <f t="shared" si="7"/>
        <v>0</v>
      </c>
      <c r="V18" s="49">
        <f t="shared" si="7"/>
        <v>0</v>
      </c>
      <c r="W18" s="49">
        <f t="shared" si="7"/>
        <v>0</v>
      </c>
      <c r="X18" s="49">
        <f t="shared" si="7"/>
        <v>0</v>
      </c>
      <c r="Y18" s="49">
        <f t="shared" si="7"/>
        <v>0</v>
      </c>
      <c r="Z18" s="49">
        <f t="shared" si="7"/>
        <v>0</v>
      </c>
      <c r="AA18" s="49">
        <f t="shared" si="7"/>
        <v>0</v>
      </c>
      <c r="AB18" s="49">
        <f t="shared" si="7"/>
        <v>0</v>
      </c>
      <c r="AC18" s="49">
        <f t="shared" si="7"/>
        <v>0</v>
      </c>
      <c r="AD18" s="49">
        <f t="shared" si="7"/>
        <v>0</v>
      </c>
      <c r="AE18" s="49">
        <f t="shared" si="7"/>
        <v>0</v>
      </c>
      <c r="AF18" s="49">
        <f t="shared" si="7"/>
        <v>0</v>
      </c>
      <c r="AG18" s="49">
        <f t="shared" si="7"/>
        <v>0</v>
      </c>
      <c r="AH18" s="49">
        <f t="shared" si="7"/>
        <v>0</v>
      </c>
    </row>
    <row r="19" spans="1:34" ht="12.95" customHeight="1" x14ac:dyDescent="0.25">
      <c r="A19" s="4" t="s">
        <v>54</v>
      </c>
      <c r="B19" s="1459" t="s">
        <v>53</v>
      </c>
      <c r="C19" s="1459"/>
      <c r="D19" s="49">
        <f t="shared" si="1"/>
        <v>0</v>
      </c>
      <c r="E19" s="49">
        <f t="shared" si="2"/>
        <v>0</v>
      </c>
      <c r="F19" s="49">
        <f t="shared" si="3"/>
        <v>0</v>
      </c>
      <c r="G19" s="415"/>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row>
    <row r="20" spans="1:34" ht="12.95" customHeight="1" x14ac:dyDescent="0.25">
      <c r="A20" s="4" t="s">
        <v>56</v>
      </c>
      <c r="B20" s="1459" t="s">
        <v>55</v>
      </c>
      <c r="C20" s="1459"/>
      <c r="D20" s="49">
        <f t="shared" si="1"/>
        <v>52466</v>
      </c>
      <c r="E20" s="49">
        <f t="shared" si="2"/>
        <v>59870</v>
      </c>
      <c r="F20" s="49">
        <f t="shared" si="3"/>
        <v>59869</v>
      </c>
      <c r="G20" s="415">
        <f t="shared" si="4"/>
        <v>0.99998329714381162</v>
      </c>
      <c r="H20" s="24"/>
      <c r="I20" s="24"/>
      <c r="J20" s="24"/>
      <c r="K20" s="564">
        <v>39254</v>
      </c>
      <c r="L20" s="564">
        <v>45465</v>
      </c>
      <c r="M20" s="24">
        <v>45464</v>
      </c>
      <c r="N20" s="564">
        <v>13212</v>
      </c>
      <c r="O20" s="24">
        <v>14405</v>
      </c>
      <c r="P20" s="24">
        <f>14158+247</f>
        <v>14405</v>
      </c>
      <c r="Q20" s="24"/>
      <c r="R20" s="24"/>
      <c r="S20" s="24"/>
      <c r="T20" s="24"/>
      <c r="U20" s="24"/>
      <c r="V20" s="24"/>
      <c r="W20" s="24"/>
      <c r="X20" s="24"/>
      <c r="Y20" s="24"/>
      <c r="Z20" s="24"/>
      <c r="AA20" s="24"/>
      <c r="AB20" s="24"/>
      <c r="AC20" s="24"/>
      <c r="AD20" s="24"/>
      <c r="AE20" s="24"/>
      <c r="AF20" s="24"/>
      <c r="AG20" s="24"/>
      <c r="AH20" s="24"/>
    </row>
    <row r="21" spans="1:34" ht="12.95" customHeight="1" x14ac:dyDescent="0.25">
      <c r="A21" s="4" t="s">
        <v>57</v>
      </c>
      <c r="B21" s="1459" t="s">
        <v>167</v>
      </c>
      <c r="C21" s="1459"/>
      <c r="D21" s="49">
        <f t="shared" si="1"/>
        <v>288</v>
      </c>
      <c r="E21" s="49">
        <f t="shared" si="2"/>
        <v>240</v>
      </c>
      <c r="F21" s="49">
        <f t="shared" si="3"/>
        <v>183</v>
      </c>
      <c r="G21" s="415">
        <f t="shared" si="4"/>
        <v>0.76249999999999996</v>
      </c>
      <c r="H21" s="24">
        <v>288</v>
      </c>
      <c r="I21" s="24">
        <v>240</v>
      </c>
      <c r="J21" s="24">
        <v>183</v>
      </c>
      <c r="K21" s="564"/>
      <c r="L21" s="564"/>
      <c r="M21" s="24"/>
      <c r="N21" s="564"/>
      <c r="O21" s="24"/>
      <c r="P21" s="24"/>
      <c r="Q21" s="24"/>
      <c r="R21" s="24"/>
      <c r="S21" s="24"/>
      <c r="T21" s="24"/>
      <c r="U21" s="24"/>
      <c r="V21" s="24"/>
      <c r="W21" s="24"/>
      <c r="X21" s="24"/>
      <c r="Y21" s="24"/>
      <c r="Z21" s="24"/>
      <c r="AA21" s="24"/>
      <c r="AB21" s="24"/>
      <c r="AC21" s="24"/>
      <c r="AD21" s="24"/>
      <c r="AE21" s="24"/>
      <c r="AF21" s="24"/>
      <c r="AG21" s="24"/>
      <c r="AH21" s="24"/>
    </row>
    <row r="22" spans="1:34" ht="12.95" customHeight="1" x14ac:dyDescent="0.25">
      <c r="A22" s="4" t="s">
        <v>59</v>
      </c>
      <c r="B22" s="1459" t="s">
        <v>58</v>
      </c>
      <c r="C22" s="1459"/>
      <c r="D22" s="49">
        <f t="shared" si="1"/>
        <v>420</v>
      </c>
      <c r="E22" s="49">
        <f t="shared" si="2"/>
        <v>420</v>
      </c>
      <c r="F22" s="49">
        <f t="shared" si="3"/>
        <v>385</v>
      </c>
      <c r="G22" s="415">
        <f t="shared" si="4"/>
        <v>0.91666666666666663</v>
      </c>
      <c r="H22" s="24">
        <v>420</v>
      </c>
      <c r="I22" s="24">
        <v>420</v>
      </c>
      <c r="J22" s="24">
        <v>385</v>
      </c>
      <c r="K22" s="564"/>
      <c r="L22" s="564"/>
      <c r="M22" s="24"/>
      <c r="N22" s="564"/>
      <c r="O22" s="24"/>
      <c r="P22" s="24"/>
      <c r="Q22" s="24"/>
      <c r="R22" s="24"/>
      <c r="S22" s="24"/>
      <c r="T22" s="24"/>
      <c r="U22" s="24"/>
      <c r="V22" s="24"/>
      <c r="W22" s="24"/>
      <c r="X22" s="24"/>
      <c r="Y22" s="24"/>
      <c r="Z22" s="24"/>
      <c r="AA22" s="24"/>
      <c r="AB22" s="24"/>
      <c r="AC22" s="24"/>
      <c r="AD22" s="24"/>
      <c r="AE22" s="24"/>
      <c r="AF22" s="24"/>
      <c r="AG22" s="24"/>
      <c r="AH22" s="24"/>
    </row>
    <row r="23" spans="1:34" ht="12.95" customHeight="1" x14ac:dyDescent="0.25">
      <c r="A23" s="4" t="s">
        <v>60</v>
      </c>
      <c r="B23" s="1459" t="s">
        <v>166</v>
      </c>
      <c r="C23" s="1459"/>
      <c r="D23" s="49">
        <f t="shared" si="1"/>
        <v>500</v>
      </c>
      <c r="E23" s="49">
        <f t="shared" si="2"/>
        <v>500</v>
      </c>
      <c r="F23" s="49">
        <f t="shared" si="3"/>
        <v>367</v>
      </c>
      <c r="G23" s="415">
        <f t="shared" si="4"/>
        <v>0.73399999999999999</v>
      </c>
      <c r="H23" s="24">
        <v>500</v>
      </c>
      <c r="I23" s="24">
        <v>500</v>
      </c>
      <c r="J23" s="24">
        <v>367</v>
      </c>
      <c r="K23" s="564"/>
      <c r="L23" s="564"/>
      <c r="M23" s="24"/>
      <c r="N23" s="564"/>
      <c r="O23" s="24"/>
      <c r="P23" s="24"/>
      <c r="Q23" s="24"/>
      <c r="R23" s="24"/>
      <c r="S23" s="24"/>
      <c r="T23" s="24"/>
      <c r="U23" s="24"/>
      <c r="V23" s="24"/>
      <c r="W23" s="24"/>
      <c r="X23" s="24"/>
      <c r="Y23" s="24"/>
      <c r="Z23" s="24"/>
      <c r="AA23" s="24"/>
      <c r="AB23" s="24"/>
      <c r="AC23" s="24"/>
      <c r="AD23" s="24"/>
      <c r="AE23" s="24"/>
      <c r="AF23" s="24"/>
      <c r="AG23" s="24"/>
      <c r="AH23" s="24"/>
    </row>
    <row r="24" spans="1:34" ht="12.95" customHeight="1" x14ac:dyDescent="0.25">
      <c r="A24" s="4" t="s">
        <v>63</v>
      </c>
      <c r="B24" s="1459" t="s">
        <v>62</v>
      </c>
      <c r="C24" s="1459"/>
      <c r="D24" s="49">
        <f t="shared" si="1"/>
        <v>0</v>
      </c>
      <c r="E24" s="49">
        <f t="shared" si="2"/>
        <v>0</v>
      </c>
      <c r="F24" s="49">
        <f t="shared" si="3"/>
        <v>0</v>
      </c>
      <c r="G24" s="415"/>
      <c r="H24" s="24"/>
      <c r="I24" s="24"/>
      <c r="J24" s="24"/>
      <c r="K24" s="564"/>
      <c r="L24" s="564"/>
      <c r="M24" s="24"/>
      <c r="N24" s="564"/>
      <c r="O24" s="24"/>
      <c r="P24" s="24"/>
      <c r="Q24" s="24"/>
      <c r="R24" s="24"/>
      <c r="S24" s="24"/>
      <c r="T24" s="24"/>
      <c r="U24" s="24"/>
      <c r="V24" s="24"/>
      <c r="W24" s="24"/>
      <c r="X24" s="24"/>
      <c r="Y24" s="24"/>
      <c r="Z24" s="24"/>
      <c r="AA24" s="24"/>
      <c r="AB24" s="24"/>
      <c r="AC24" s="24"/>
      <c r="AD24" s="24"/>
      <c r="AE24" s="24"/>
      <c r="AF24" s="24"/>
      <c r="AG24" s="24"/>
      <c r="AH24" s="24"/>
    </row>
    <row r="25" spans="1:34" ht="12.95" customHeight="1" x14ac:dyDescent="0.25">
      <c r="A25" s="4" t="s">
        <v>65</v>
      </c>
      <c r="B25" s="1459" t="s">
        <v>64</v>
      </c>
      <c r="C25" s="1459"/>
      <c r="D25" s="49">
        <f t="shared" si="1"/>
        <v>11750</v>
      </c>
      <c r="E25" s="49">
        <f t="shared" si="2"/>
        <v>10983</v>
      </c>
      <c r="F25" s="49">
        <f>+J25+P25+S25+V25+Y25+AH25+AB25+AE25+M25</f>
        <v>11658</v>
      </c>
      <c r="G25" s="415">
        <f t="shared" si="4"/>
        <v>1.0614586178639716</v>
      </c>
      <c r="H25" s="24">
        <v>2200</v>
      </c>
      <c r="I25" s="24">
        <v>3965</v>
      </c>
      <c r="J25" s="24">
        <v>4430</v>
      </c>
      <c r="K25" s="564">
        <v>600</v>
      </c>
      <c r="L25" s="564">
        <v>50</v>
      </c>
      <c r="M25" s="24">
        <v>50</v>
      </c>
      <c r="N25" s="564"/>
      <c r="O25" s="24"/>
      <c r="P25" s="24"/>
      <c r="Q25" s="24"/>
      <c r="R25" s="24"/>
      <c r="S25" s="24"/>
      <c r="T25" s="24"/>
      <c r="U25" s="24"/>
      <c r="V25" s="24"/>
      <c r="W25" s="24"/>
      <c r="X25" s="24"/>
      <c r="Y25" s="24"/>
      <c r="Z25" s="24">
        <v>5570</v>
      </c>
      <c r="AA25" s="24">
        <v>5903</v>
      </c>
      <c r="AB25" s="24">
        <v>6162</v>
      </c>
      <c r="AC25" s="24">
        <v>3380</v>
      </c>
      <c r="AD25" s="24">
        <v>1065</v>
      </c>
      <c r="AE25" s="24">
        <f>169+847</f>
        <v>1016</v>
      </c>
      <c r="AF25" s="24"/>
      <c r="AG25" s="24"/>
      <c r="AH25" s="24"/>
    </row>
    <row r="26" spans="1:34" s="39" customFormat="1" ht="12.95" customHeight="1" x14ac:dyDescent="0.2">
      <c r="A26" s="5" t="s">
        <v>66</v>
      </c>
      <c r="B26" s="1466" t="s">
        <v>156</v>
      </c>
      <c r="C26" s="1466"/>
      <c r="D26" s="49">
        <f t="shared" si="1"/>
        <v>65424</v>
      </c>
      <c r="E26" s="49">
        <f t="shared" si="2"/>
        <v>72013</v>
      </c>
      <c r="F26" s="49">
        <f t="shared" si="3"/>
        <v>72462</v>
      </c>
      <c r="G26" s="415">
        <f t="shared" si="4"/>
        <v>1.0062349853498673</v>
      </c>
      <c r="H26" s="49">
        <f>+H25+H24+H23+H22+H21+H20+H19</f>
        <v>3408</v>
      </c>
      <c r="I26" s="49">
        <f t="shared" ref="I26:AH26" si="8">+I25+I24+I23+I22+I21+I20+I19</f>
        <v>5125</v>
      </c>
      <c r="J26" s="49">
        <f t="shared" si="8"/>
        <v>5365</v>
      </c>
      <c r="K26" s="49">
        <f t="shared" si="8"/>
        <v>39854</v>
      </c>
      <c r="L26" s="49">
        <f t="shared" si="8"/>
        <v>45515</v>
      </c>
      <c r="M26" s="49">
        <f t="shared" si="8"/>
        <v>45514</v>
      </c>
      <c r="N26" s="49">
        <f t="shared" si="8"/>
        <v>13212</v>
      </c>
      <c r="O26" s="49">
        <f t="shared" si="8"/>
        <v>14405</v>
      </c>
      <c r="P26" s="49">
        <f t="shared" si="8"/>
        <v>14405</v>
      </c>
      <c r="Q26" s="49">
        <f t="shared" si="8"/>
        <v>0</v>
      </c>
      <c r="R26" s="49">
        <f t="shared" si="8"/>
        <v>0</v>
      </c>
      <c r="S26" s="49">
        <f t="shared" si="8"/>
        <v>0</v>
      </c>
      <c r="T26" s="49">
        <f t="shared" si="8"/>
        <v>0</v>
      </c>
      <c r="U26" s="49">
        <f t="shared" si="8"/>
        <v>0</v>
      </c>
      <c r="V26" s="49">
        <f t="shared" si="8"/>
        <v>0</v>
      </c>
      <c r="W26" s="49">
        <f t="shared" si="8"/>
        <v>0</v>
      </c>
      <c r="X26" s="49">
        <f t="shared" si="8"/>
        <v>0</v>
      </c>
      <c r="Y26" s="49">
        <f t="shared" si="8"/>
        <v>0</v>
      </c>
      <c r="Z26" s="49">
        <f t="shared" si="8"/>
        <v>5570</v>
      </c>
      <c r="AA26" s="49">
        <f t="shared" si="8"/>
        <v>5903</v>
      </c>
      <c r="AB26" s="49">
        <f t="shared" si="8"/>
        <v>6162</v>
      </c>
      <c r="AC26" s="49">
        <f t="shared" si="8"/>
        <v>3380</v>
      </c>
      <c r="AD26" s="49">
        <f t="shared" si="8"/>
        <v>1065</v>
      </c>
      <c r="AE26" s="49">
        <f t="shared" si="8"/>
        <v>1016</v>
      </c>
      <c r="AF26" s="49">
        <f t="shared" si="8"/>
        <v>0</v>
      </c>
      <c r="AG26" s="49">
        <f t="shared" si="8"/>
        <v>0</v>
      </c>
      <c r="AH26" s="49">
        <f t="shared" si="8"/>
        <v>0</v>
      </c>
    </row>
    <row r="27" spans="1:34" ht="12.95" customHeight="1" x14ac:dyDescent="0.25">
      <c r="A27" s="4" t="s">
        <v>68</v>
      </c>
      <c r="B27" s="1459" t="s">
        <v>67</v>
      </c>
      <c r="C27" s="1459"/>
      <c r="D27" s="49">
        <f t="shared" si="1"/>
        <v>0</v>
      </c>
      <c r="E27" s="49">
        <f t="shared" si="2"/>
        <v>165</v>
      </c>
      <c r="F27" s="49">
        <f t="shared" si="3"/>
        <v>165</v>
      </c>
      <c r="G27" s="415">
        <f t="shared" si="4"/>
        <v>1</v>
      </c>
      <c r="H27" s="24"/>
      <c r="I27" s="24"/>
      <c r="J27" s="24"/>
      <c r="K27" s="564"/>
      <c r="L27" s="564"/>
      <c r="M27" s="24"/>
      <c r="N27" s="564"/>
      <c r="O27" s="24"/>
      <c r="P27" s="24"/>
      <c r="Q27" s="24"/>
      <c r="R27" s="24"/>
      <c r="S27" s="24"/>
      <c r="T27" s="24"/>
      <c r="U27" s="24"/>
      <c r="V27" s="24"/>
      <c r="W27" s="24"/>
      <c r="X27" s="24"/>
      <c r="Y27" s="24"/>
      <c r="Z27" s="24"/>
      <c r="AA27" s="24"/>
      <c r="AB27" s="24"/>
      <c r="AC27" s="24"/>
      <c r="AD27" s="24">
        <v>165</v>
      </c>
      <c r="AE27" s="24">
        <f>157+8</f>
        <v>165</v>
      </c>
      <c r="AF27" s="24"/>
      <c r="AG27" s="24"/>
      <c r="AH27" s="24"/>
    </row>
    <row r="28" spans="1:34" ht="12.95" customHeight="1" x14ac:dyDescent="0.25">
      <c r="A28" s="4" t="s">
        <v>70</v>
      </c>
      <c r="B28" s="1459" t="s">
        <v>69</v>
      </c>
      <c r="C28" s="1459"/>
      <c r="D28" s="49">
        <f t="shared" si="1"/>
        <v>0</v>
      </c>
      <c r="E28" s="49">
        <f t="shared" si="2"/>
        <v>0</v>
      </c>
      <c r="F28" s="49">
        <f t="shared" si="3"/>
        <v>0</v>
      </c>
      <c r="G28" s="415" t="e">
        <f t="shared" si="4"/>
        <v>#DIV/0!</v>
      </c>
      <c r="H28" s="24"/>
      <c r="I28" s="24"/>
      <c r="J28" s="24"/>
      <c r="K28" s="564"/>
      <c r="L28" s="564"/>
      <c r="M28" s="24"/>
      <c r="N28" s="564"/>
      <c r="O28" s="24"/>
      <c r="P28" s="24"/>
      <c r="Q28" s="24"/>
      <c r="R28" s="24"/>
      <c r="S28" s="24"/>
      <c r="T28" s="24"/>
      <c r="U28" s="24"/>
      <c r="V28" s="24"/>
      <c r="W28" s="24"/>
      <c r="X28" s="24"/>
      <c r="Y28" s="24"/>
      <c r="Z28" s="24"/>
      <c r="AA28" s="24"/>
      <c r="AB28" s="24"/>
      <c r="AC28" s="24"/>
      <c r="AD28" s="24"/>
      <c r="AE28" s="24"/>
      <c r="AF28" s="24"/>
      <c r="AG28" s="24"/>
      <c r="AH28" s="24"/>
    </row>
    <row r="29" spans="1:34" s="39" customFormat="1" ht="12.95" customHeight="1" x14ac:dyDescent="0.2">
      <c r="A29" s="5" t="s">
        <v>71</v>
      </c>
      <c r="B29" s="1466" t="s">
        <v>155</v>
      </c>
      <c r="C29" s="1466"/>
      <c r="D29" s="49">
        <f t="shared" si="1"/>
        <v>0</v>
      </c>
      <c r="E29" s="49">
        <f t="shared" si="2"/>
        <v>165</v>
      </c>
      <c r="F29" s="49">
        <f t="shared" si="3"/>
        <v>165</v>
      </c>
      <c r="G29" s="415">
        <f t="shared" si="4"/>
        <v>1</v>
      </c>
      <c r="H29" s="49">
        <f t="shared" ref="H29:J29" si="9">+H27+H28</f>
        <v>0</v>
      </c>
      <c r="I29" s="49">
        <f t="shared" si="9"/>
        <v>0</v>
      </c>
      <c r="J29" s="49">
        <f t="shared" si="9"/>
        <v>0</v>
      </c>
      <c r="K29" s="565">
        <f>SUM(K27:K28)</f>
        <v>0</v>
      </c>
      <c r="L29" s="565">
        <f>SUM(L27:L28)</f>
        <v>0</v>
      </c>
      <c r="M29" s="565">
        <f>SUM(M27:M28)</f>
        <v>0</v>
      </c>
      <c r="N29" s="565">
        <f>+N27+N28</f>
        <v>0</v>
      </c>
      <c r="O29" s="49">
        <v>0</v>
      </c>
      <c r="P29" s="49">
        <v>0</v>
      </c>
      <c r="Q29" s="49">
        <f t="shared" ref="Q29:AG29" si="10">+Q27+Q28</f>
        <v>0</v>
      </c>
      <c r="R29" s="49">
        <f t="shared" si="10"/>
        <v>0</v>
      </c>
      <c r="S29" s="49">
        <f t="shared" si="10"/>
        <v>0</v>
      </c>
      <c r="T29" s="49">
        <f t="shared" si="10"/>
        <v>0</v>
      </c>
      <c r="U29" s="49">
        <f t="shared" si="10"/>
        <v>0</v>
      </c>
      <c r="V29" s="49">
        <f t="shared" si="10"/>
        <v>0</v>
      </c>
      <c r="W29" s="49">
        <f t="shared" si="10"/>
        <v>0</v>
      </c>
      <c r="X29" s="49">
        <v>0</v>
      </c>
      <c r="Y29" s="49">
        <f t="shared" si="10"/>
        <v>0</v>
      </c>
      <c r="Z29" s="49">
        <f t="shared" si="10"/>
        <v>0</v>
      </c>
      <c r="AA29" s="49">
        <f t="shared" si="10"/>
        <v>0</v>
      </c>
      <c r="AB29" s="49">
        <f t="shared" si="10"/>
        <v>0</v>
      </c>
      <c r="AC29" s="49">
        <f t="shared" si="10"/>
        <v>0</v>
      </c>
      <c r="AD29" s="49">
        <f t="shared" si="10"/>
        <v>165</v>
      </c>
      <c r="AE29" s="49">
        <f t="shared" si="10"/>
        <v>165</v>
      </c>
      <c r="AF29" s="49">
        <f t="shared" si="10"/>
        <v>0</v>
      </c>
      <c r="AG29" s="49">
        <f t="shared" si="10"/>
        <v>0</v>
      </c>
      <c r="AH29" s="49">
        <f>+AH27+AH28</f>
        <v>0</v>
      </c>
    </row>
    <row r="30" spans="1:34" ht="12.95" customHeight="1" x14ac:dyDescent="0.25">
      <c r="A30" s="4" t="s">
        <v>73</v>
      </c>
      <c r="B30" s="1459" t="s">
        <v>72</v>
      </c>
      <c r="C30" s="1459"/>
      <c r="D30" s="49">
        <f t="shared" si="1"/>
        <v>10387</v>
      </c>
      <c r="E30" s="49">
        <f t="shared" si="2"/>
        <v>17164</v>
      </c>
      <c r="F30" s="49">
        <f t="shared" si="3"/>
        <v>17183</v>
      </c>
      <c r="G30" s="415">
        <f t="shared" si="4"/>
        <v>1.0011069680727103</v>
      </c>
      <c r="H30" s="393">
        <v>348</v>
      </c>
      <c r="I30" s="24">
        <v>756</v>
      </c>
      <c r="J30" s="24">
        <v>763</v>
      </c>
      <c r="K30" s="130">
        <v>6252</v>
      </c>
      <c r="L30" s="564">
        <v>12274</v>
      </c>
      <c r="M30" s="24">
        <v>12275</v>
      </c>
      <c r="N30" s="564">
        <v>2747</v>
      </c>
      <c r="O30" s="24">
        <v>3790</v>
      </c>
      <c r="P30" s="24">
        <f>3725+66</f>
        <v>3791</v>
      </c>
      <c r="Q30" s="393"/>
      <c r="R30" s="24"/>
      <c r="S30" s="24"/>
      <c r="T30" s="24"/>
      <c r="U30" s="24"/>
      <c r="V30" s="24"/>
      <c r="W30" s="24"/>
      <c r="X30" s="24"/>
      <c r="Y30" s="24"/>
      <c r="Z30" s="24">
        <v>101</v>
      </c>
      <c r="AA30" s="24">
        <v>117</v>
      </c>
      <c r="AB30" s="24">
        <v>127</v>
      </c>
      <c r="AC30" s="24">
        <v>939</v>
      </c>
      <c r="AD30" s="24">
        <v>227</v>
      </c>
      <c r="AE30" s="24">
        <f>124+103</f>
        <v>227</v>
      </c>
      <c r="AF30" s="24"/>
      <c r="AG30" s="24"/>
      <c r="AH30" s="24"/>
    </row>
    <row r="31" spans="1:34" ht="12.95" customHeight="1" x14ac:dyDescent="0.25">
      <c r="A31" s="4" t="s">
        <v>75</v>
      </c>
      <c r="B31" s="1459" t="s">
        <v>74</v>
      </c>
      <c r="C31" s="1459"/>
      <c r="D31" s="49">
        <f t="shared" si="1"/>
        <v>5825</v>
      </c>
      <c r="E31" s="49">
        <f t="shared" si="2"/>
        <v>82768</v>
      </c>
      <c r="F31" s="49">
        <f t="shared" si="3"/>
        <v>11520</v>
      </c>
      <c r="G31" s="415">
        <f t="shared" si="4"/>
        <v>0.13918422578774406</v>
      </c>
      <c r="H31" s="393">
        <v>605</v>
      </c>
      <c r="I31" s="24">
        <v>605</v>
      </c>
      <c r="J31" s="24">
        <f>96+23</f>
        <v>119</v>
      </c>
      <c r="K31" s="564">
        <v>4346</v>
      </c>
      <c r="L31" s="564">
        <v>4346</v>
      </c>
      <c r="M31" s="24">
        <v>4640</v>
      </c>
      <c r="N31" s="564">
        <v>820</v>
      </c>
      <c r="O31" s="24">
        <v>820</v>
      </c>
      <c r="P31" s="24">
        <v>630</v>
      </c>
      <c r="Q31" s="24"/>
      <c r="R31" s="24"/>
      <c r="S31" s="24"/>
      <c r="T31" s="24"/>
      <c r="U31" s="24"/>
      <c r="V31" s="24"/>
      <c r="W31" s="24"/>
      <c r="X31" s="24"/>
      <c r="Y31" s="24"/>
      <c r="Z31" s="393">
        <v>54</v>
      </c>
      <c r="AA31" s="24">
        <v>54</v>
      </c>
      <c r="AB31" s="24">
        <v>103</v>
      </c>
      <c r="AC31" s="24"/>
      <c r="AD31" s="24"/>
      <c r="AE31" s="24"/>
      <c r="AF31" s="393"/>
      <c r="AG31" s="24">
        <v>76943</v>
      </c>
      <c r="AH31" s="24">
        <v>6028</v>
      </c>
    </row>
    <row r="32" spans="1:34" ht="12.95" customHeight="1" x14ac:dyDescent="0.25">
      <c r="A32" s="4" t="s">
        <v>76</v>
      </c>
      <c r="B32" s="1459" t="s">
        <v>154</v>
      </c>
      <c r="C32" s="1459"/>
      <c r="D32" s="49">
        <f t="shared" si="1"/>
        <v>0</v>
      </c>
      <c r="E32" s="49">
        <f t="shared" si="2"/>
        <v>0</v>
      </c>
      <c r="F32" s="49">
        <f t="shared" si="3"/>
        <v>0</v>
      </c>
      <c r="G32" s="415"/>
      <c r="H32" s="24"/>
      <c r="I32" s="24"/>
      <c r="J32" s="24"/>
      <c r="K32" s="564"/>
      <c r="L32" s="564"/>
      <c r="M32" s="24"/>
      <c r="N32" s="564"/>
      <c r="O32" s="24"/>
      <c r="P32" s="24"/>
      <c r="Q32" s="24"/>
      <c r="R32" s="24"/>
      <c r="S32" s="24"/>
      <c r="T32" s="24"/>
      <c r="U32" s="24"/>
      <c r="V32" s="24"/>
      <c r="W32" s="24"/>
      <c r="X32" s="24"/>
      <c r="Y32" s="24"/>
      <c r="Z32" s="24"/>
      <c r="AA32" s="24"/>
      <c r="AB32" s="24"/>
      <c r="AC32" s="24"/>
      <c r="AD32" s="24"/>
      <c r="AE32" s="24"/>
      <c r="AF32" s="24"/>
      <c r="AG32" s="24"/>
      <c r="AH32" s="24"/>
    </row>
    <row r="33" spans="1:34" ht="12.95" customHeight="1" x14ac:dyDescent="0.25">
      <c r="A33" s="4" t="s">
        <v>77</v>
      </c>
      <c r="B33" s="1459" t="s">
        <v>153</v>
      </c>
      <c r="C33" s="1459"/>
      <c r="D33" s="49">
        <f t="shared" si="1"/>
        <v>0</v>
      </c>
      <c r="E33" s="49">
        <f t="shared" si="2"/>
        <v>0</v>
      </c>
      <c r="F33" s="49">
        <f t="shared" si="3"/>
        <v>0</v>
      </c>
      <c r="G33" s="415"/>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4" ht="12.95" customHeight="1" x14ac:dyDescent="0.25">
      <c r="A34" s="4" t="s">
        <v>79</v>
      </c>
      <c r="B34" s="1459" t="s">
        <v>78</v>
      </c>
      <c r="C34" s="1459"/>
      <c r="D34" s="49">
        <f t="shared" si="1"/>
        <v>500</v>
      </c>
      <c r="E34" s="49">
        <f t="shared" si="2"/>
        <v>1500</v>
      </c>
      <c r="F34" s="49">
        <f t="shared" si="3"/>
        <v>1093</v>
      </c>
      <c r="G34" s="415">
        <f t="shared" si="4"/>
        <v>0.72866666666666668</v>
      </c>
      <c r="H34" s="24">
        <v>500</v>
      </c>
      <c r="I34" s="24">
        <v>1233</v>
      </c>
      <c r="J34" s="24">
        <f>993+100</f>
        <v>1093</v>
      </c>
      <c r="K34" s="24"/>
      <c r="L34" s="24"/>
      <c r="M34" s="24"/>
      <c r="N34" s="24"/>
      <c r="O34" s="24"/>
      <c r="P34" s="24"/>
      <c r="Q34" s="24"/>
      <c r="R34" s="24"/>
      <c r="S34" s="24"/>
      <c r="T34" s="24"/>
      <c r="U34" s="24"/>
      <c r="V34" s="24"/>
      <c r="W34" s="24"/>
      <c r="X34" s="24"/>
      <c r="Y34" s="24"/>
      <c r="Z34" s="24"/>
      <c r="AA34" s="24"/>
      <c r="AB34" s="24"/>
      <c r="AC34" s="24"/>
      <c r="AD34" s="24"/>
      <c r="AE34" s="24"/>
      <c r="AF34" s="24"/>
      <c r="AG34" s="24">
        <v>267</v>
      </c>
      <c r="AH34" s="24"/>
    </row>
    <row r="35" spans="1:34" s="39" customFormat="1" ht="12.95" customHeight="1" x14ac:dyDescent="0.2">
      <c r="A35" s="5" t="s">
        <v>80</v>
      </c>
      <c r="B35" s="1466" t="s">
        <v>152</v>
      </c>
      <c r="C35" s="1466"/>
      <c r="D35" s="49">
        <f t="shared" si="1"/>
        <v>16712</v>
      </c>
      <c r="E35" s="49">
        <f t="shared" si="2"/>
        <v>101432</v>
      </c>
      <c r="F35" s="49">
        <f t="shared" si="3"/>
        <v>29796</v>
      </c>
      <c r="G35" s="415">
        <f t="shared" si="4"/>
        <v>0.29375345058758578</v>
      </c>
      <c r="H35" s="49">
        <f>SUM(H30:H34)</f>
        <v>1453</v>
      </c>
      <c r="I35" s="49">
        <f t="shared" ref="I35:AH35" si="11">SUM(I30:I34)</f>
        <v>2594</v>
      </c>
      <c r="J35" s="49">
        <f t="shared" si="11"/>
        <v>1975</v>
      </c>
      <c r="K35" s="49">
        <f t="shared" si="11"/>
        <v>10598</v>
      </c>
      <c r="L35" s="49">
        <f t="shared" si="11"/>
        <v>16620</v>
      </c>
      <c r="M35" s="49">
        <f t="shared" si="11"/>
        <v>16915</v>
      </c>
      <c r="N35" s="49">
        <f t="shared" si="11"/>
        <v>3567</v>
      </c>
      <c r="O35" s="49">
        <f t="shared" si="11"/>
        <v>4610</v>
      </c>
      <c r="P35" s="49">
        <f t="shared" si="11"/>
        <v>4421</v>
      </c>
      <c r="Q35" s="49">
        <f t="shared" si="11"/>
        <v>0</v>
      </c>
      <c r="R35" s="49">
        <f t="shared" si="11"/>
        <v>0</v>
      </c>
      <c r="S35" s="49">
        <f t="shared" si="11"/>
        <v>0</v>
      </c>
      <c r="T35" s="49">
        <f t="shared" si="11"/>
        <v>0</v>
      </c>
      <c r="U35" s="49">
        <f t="shared" si="11"/>
        <v>0</v>
      </c>
      <c r="V35" s="49">
        <f t="shared" si="11"/>
        <v>0</v>
      </c>
      <c r="W35" s="49">
        <f t="shared" si="11"/>
        <v>0</v>
      </c>
      <c r="X35" s="49">
        <f t="shared" si="11"/>
        <v>0</v>
      </c>
      <c r="Y35" s="49">
        <f t="shared" si="11"/>
        <v>0</v>
      </c>
      <c r="Z35" s="49">
        <f t="shared" si="11"/>
        <v>155</v>
      </c>
      <c r="AA35" s="49">
        <f t="shared" si="11"/>
        <v>171</v>
      </c>
      <c r="AB35" s="49">
        <f t="shared" si="11"/>
        <v>230</v>
      </c>
      <c r="AC35" s="49">
        <f t="shared" si="11"/>
        <v>939</v>
      </c>
      <c r="AD35" s="49">
        <f t="shared" si="11"/>
        <v>227</v>
      </c>
      <c r="AE35" s="49">
        <f t="shared" si="11"/>
        <v>227</v>
      </c>
      <c r="AF35" s="49">
        <f t="shared" si="11"/>
        <v>0</v>
      </c>
      <c r="AG35" s="49">
        <f t="shared" si="11"/>
        <v>77210</v>
      </c>
      <c r="AH35" s="49">
        <f t="shared" si="11"/>
        <v>6028</v>
      </c>
    </row>
    <row r="36" spans="1:34" s="39" customFormat="1" ht="12.95" customHeight="1" x14ac:dyDescent="0.2">
      <c r="A36" s="5" t="s">
        <v>81</v>
      </c>
      <c r="B36" s="1466" t="s">
        <v>151</v>
      </c>
      <c r="C36" s="1466"/>
      <c r="D36" s="49">
        <f t="shared" si="1"/>
        <v>85196</v>
      </c>
      <c r="E36" s="49">
        <f t="shared" si="2"/>
        <v>176758</v>
      </c>
      <c r="F36" s="49">
        <f t="shared" si="3"/>
        <v>105571</v>
      </c>
      <c r="G36" s="415">
        <f t="shared" si="4"/>
        <v>0.59726292445037843</v>
      </c>
      <c r="H36" s="49">
        <f>+H35+H29+H26+H18+H15</f>
        <v>7621</v>
      </c>
      <c r="I36" s="49">
        <f t="shared" ref="I36:AH36" si="12">+I35+I29+I26+I18+I15</f>
        <v>10543</v>
      </c>
      <c r="J36" s="49">
        <f t="shared" si="12"/>
        <v>10164</v>
      </c>
      <c r="K36" s="49">
        <f t="shared" si="12"/>
        <v>50452</v>
      </c>
      <c r="L36" s="49">
        <f t="shared" si="12"/>
        <v>62135</v>
      </c>
      <c r="M36" s="49">
        <f t="shared" si="12"/>
        <v>62429</v>
      </c>
      <c r="N36" s="49">
        <f t="shared" si="12"/>
        <v>16779</v>
      </c>
      <c r="O36" s="49">
        <f t="shared" si="12"/>
        <v>19015</v>
      </c>
      <c r="P36" s="49">
        <f t="shared" si="12"/>
        <v>18826</v>
      </c>
      <c r="Q36" s="49">
        <f t="shared" si="12"/>
        <v>0</v>
      </c>
      <c r="R36" s="49">
        <f t="shared" si="12"/>
        <v>0</v>
      </c>
      <c r="S36" s="49">
        <f t="shared" si="12"/>
        <v>0</v>
      </c>
      <c r="T36" s="49">
        <f t="shared" si="12"/>
        <v>0</v>
      </c>
      <c r="U36" s="49">
        <f t="shared" si="12"/>
        <v>0</v>
      </c>
      <c r="V36" s="49">
        <f t="shared" si="12"/>
        <v>0</v>
      </c>
      <c r="W36" s="49">
        <f t="shared" si="12"/>
        <v>0</v>
      </c>
      <c r="X36" s="49">
        <f t="shared" si="12"/>
        <v>0</v>
      </c>
      <c r="Y36" s="49">
        <f t="shared" si="12"/>
        <v>0</v>
      </c>
      <c r="Z36" s="49">
        <f t="shared" si="12"/>
        <v>5725</v>
      </c>
      <c r="AA36" s="49">
        <f t="shared" si="12"/>
        <v>6074</v>
      </c>
      <c r="AB36" s="49">
        <f t="shared" si="12"/>
        <v>6392</v>
      </c>
      <c r="AC36" s="49">
        <f t="shared" si="12"/>
        <v>4619</v>
      </c>
      <c r="AD36" s="49">
        <f t="shared" si="12"/>
        <v>1781</v>
      </c>
      <c r="AE36" s="49">
        <f t="shared" si="12"/>
        <v>1732</v>
      </c>
      <c r="AF36" s="49">
        <f t="shared" si="12"/>
        <v>0</v>
      </c>
      <c r="AG36" s="49">
        <f t="shared" si="12"/>
        <v>77210</v>
      </c>
      <c r="AH36" s="49">
        <f t="shared" si="12"/>
        <v>6028</v>
      </c>
    </row>
    <row r="37" spans="1:34" ht="8.25" customHeight="1" x14ac:dyDescent="0.25">
      <c r="A37" s="689"/>
      <c r="B37" s="621"/>
      <c r="C37" s="621"/>
      <c r="D37" s="203"/>
      <c r="E37" s="203"/>
      <c r="F37" s="203"/>
      <c r="G37" s="739"/>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row>
    <row r="38" spans="1:34" ht="12.95" hidden="1" customHeight="1" x14ac:dyDescent="0.25">
      <c r="A38" s="687" t="s">
        <v>83</v>
      </c>
      <c r="B38" s="1471" t="s">
        <v>82</v>
      </c>
      <c r="C38" s="1471"/>
      <c r="D38" s="203">
        <f t="shared" si="1"/>
        <v>0</v>
      </c>
      <c r="E38" s="203">
        <f t="shared" si="2"/>
        <v>0</v>
      </c>
      <c r="F38" s="203">
        <f t="shared" si="3"/>
        <v>0</v>
      </c>
      <c r="G38" s="739" t="e">
        <f t="shared" si="4"/>
        <v>#DIV/0!</v>
      </c>
      <c r="H38" s="53"/>
      <c r="I38" s="53">
        <v>0</v>
      </c>
      <c r="J38" s="53"/>
      <c r="K38" s="53"/>
      <c r="L38" s="53">
        <v>0</v>
      </c>
      <c r="M38" s="53"/>
      <c r="N38" s="53"/>
      <c r="O38" s="53">
        <v>0</v>
      </c>
      <c r="P38" s="53"/>
      <c r="Q38" s="53"/>
      <c r="R38" s="53"/>
      <c r="S38" s="53"/>
      <c r="T38" s="53"/>
      <c r="U38" s="53"/>
      <c r="V38" s="53"/>
      <c r="W38" s="53"/>
      <c r="X38" s="53">
        <v>0</v>
      </c>
      <c r="Y38" s="53"/>
      <c r="Z38" s="53"/>
      <c r="AA38" s="53">
        <v>0</v>
      </c>
      <c r="AB38" s="53"/>
      <c r="AC38" s="53"/>
      <c r="AD38" s="53">
        <v>0</v>
      </c>
      <c r="AE38" s="53"/>
      <c r="AF38" s="53"/>
      <c r="AG38" s="53">
        <v>0</v>
      </c>
      <c r="AH38" s="53"/>
    </row>
    <row r="39" spans="1:34" ht="12.95" hidden="1" customHeight="1" x14ac:dyDescent="0.25">
      <c r="A39" s="744" t="s">
        <v>84</v>
      </c>
      <c r="B39" s="1471" t="s">
        <v>136</v>
      </c>
      <c r="C39" s="1471"/>
      <c r="D39" s="203">
        <f t="shared" si="1"/>
        <v>0</v>
      </c>
      <c r="E39" s="203">
        <f t="shared" si="2"/>
        <v>0</v>
      </c>
      <c r="F39" s="203">
        <f t="shared" si="3"/>
        <v>0</v>
      </c>
      <c r="G39" s="739" t="e">
        <f t="shared" si="4"/>
        <v>#DIV/0!</v>
      </c>
      <c r="H39" s="53"/>
      <c r="I39" s="53">
        <v>0</v>
      </c>
      <c r="J39" s="53"/>
      <c r="K39" s="53"/>
      <c r="L39" s="53">
        <v>0</v>
      </c>
      <c r="M39" s="53"/>
      <c r="N39" s="53"/>
      <c r="O39" s="53">
        <v>0</v>
      </c>
      <c r="P39" s="53"/>
      <c r="Q39" s="53"/>
      <c r="R39" s="53"/>
      <c r="S39" s="53"/>
      <c r="T39" s="53"/>
      <c r="U39" s="53"/>
      <c r="V39" s="53"/>
      <c r="W39" s="53"/>
      <c r="X39" s="53">
        <v>0</v>
      </c>
      <c r="Y39" s="53"/>
      <c r="Z39" s="53"/>
      <c r="AA39" s="53">
        <v>0</v>
      </c>
      <c r="AB39" s="53"/>
      <c r="AC39" s="53"/>
      <c r="AD39" s="53">
        <v>0</v>
      </c>
      <c r="AE39" s="53"/>
      <c r="AF39" s="53"/>
      <c r="AG39" s="53">
        <v>0</v>
      </c>
      <c r="AH39" s="53"/>
    </row>
    <row r="40" spans="1:34" s="36" customFormat="1" ht="12.95" hidden="1" customHeight="1" x14ac:dyDescent="0.2">
      <c r="A40" s="745" t="s">
        <v>84</v>
      </c>
      <c r="B40" s="746"/>
      <c r="C40" s="747" t="s">
        <v>138</v>
      </c>
      <c r="D40" s="203">
        <f t="shared" si="1"/>
        <v>0</v>
      </c>
      <c r="E40" s="203">
        <f t="shared" si="2"/>
        <v>0</v>
      </c>
      <c r="F40" s="203">
        <f t="shared" si="3"/>
        <v>0</v>
      </c>
      <c r="G40" s="739" t="e">
        <f t="shared" si="4"/>
        <v>#DIV/0!</v>
      </c>
      <c r="H40" s="748"/>
      <c r="I40" s="748">
        <v>0</v>
      </c>
      <c r="J40" s="748"/>
      <c r="K40" s="748"/>
      <c r="L40" s="748">
        <v>0</v>
      </c>
      <c r="M40" s="748"/>
      <c r="N40" s="748"/>
      <c r="O40" s="748">
        <v>0</v>
      </c>
      <c r="P40" s="748"/>
      <c r="Q40" s="748"/>
      <c r="R40" s="748"/>
      <c r="S40" s="748"/>
      <c r="T40" s="748"/>
      <c r="U40" s="748"/>
      <c r="V40" s="748"/>
      <c r="W40" s="748"/>
      <c r="X40" s="748">
        <v>0</v>
      </c>
      <c r="Y40" s="748"/>
      <c r="Z40" s="748"/>
      <c r="AA40" s="748">
        <v>0</v>
      </c>
      <c r="AB40" s="748"/>
      <c r="AC40" s="748"/>
      <c r="AD40" s="748">
        <v>0</v>
      </c>
      <c r="AE40" s="748"/>
      <c r="AF40" s="748"/>
      <c r="AG40" s="748">
        <v>0</v>
      </c>
      <c r="AH40" s="748"/>
    </row>
    <row r="41" spans="1:34" ht="12.95" hidden="1" customHeight="1" x14ac:dyDescent="0.25">
      <c r="A41" s="687" t="s">
        <v>86</v>
      </c>
      <c r="B41" s="1471" t="s">
        <v>85</v>
      </c>
      <c r="C41" s="1471"/>
      <c r="D41" s="203">
        <f t="shared" si="1"/>
        <v>0</v>
      </c>
      <c r="E41" s="203">
        <f t="shared" si="2"/>
        <v>0</v>
      </c>
      <c r="F41" s="203">
        <f t="shared" si="3"/>
        <v>0</v>
      </c>
      <c r="G41" s="739" t="e">
        <f t="shared" si="4"/>
        <v>#DIV/0!</v>
      </c>
      <c r="H41" s="53"/>
      <c r="I41" s="53">
        <v>0</v>
      </c>
      <c r="J41" s="53"/>
      <c r="K41" s="53"/>
      <c r="L41" s="53">
        <v>0</v>
      </c>
      <c r="M41" s="53"/>
      <c r="N41" s="53"/>
      <c r="O41" s="53">
        <v>0</v>
      </c>
      <c r="P41" s="53"/>
      <c r="Q41" s="53"/>
      <c r="R41" s="53"/>
      <c r="S41" s="53"/>
      <c r="T41" s="53"/>
      <c r="U41" s="53"/>
      <c r="V41" s="53"/>
      <c r="W41" s="53"/>
      <c r="X41" s="53">
        <v>0</v>
      </c>
      <c r="Y41" s="53"/>
      <c r="Z41" s="53"/>
      <c r="AA41" s="53">
        <v>0</v>
      </c>
      <c r="AB41" s="53"/>
      <c r="AC41" s="53"/>
      <c r="AD41" s="53">
        <v>0</v>
      </c>
      <c r="AE41" s="53"/>
      <c r="AF41" s="53"/>
      <c r="AG41" s="53">
        <v>0</v>
      </c>
      <c r="AH41" s="53"/>
    </row>
    <row r="42" spans="1:34" ht="12.95" hidden="1" customHeight="1" x14ac:dyDescent="0.25">
      <c r="A42" s="744" t="s">
        <v>87</v>
      </c>
      <c r="B42" s="1471" t="s">
        <v>139</v>
      </c>
      <c r="C42" s="1471"/>
      <c r="D42" s="203">
        <f t="shared" si="1"/>
        <v>0</v>
      </c>
      <c r="E42" s="203">
        <f t="shared" si="2"/>
        <v>0</v>
      </c>
      <c r="F42" s="203">
        <f t="shared" si="3"/>
        <v>0</v>
      </c>
      <c r="G42" s="739" t="e">
        <f t="shared" si="4"/>
        <v>#DIV/0!</v>
      </c>
      <c r="H42" s="53"/>
      <c r="I42" s="53">
        <v>0</v>
      </c>
      <c r="J42" s="53"/>
      <c r="K42" s="53"/>
      <c r="L42" s="53">
        <v>0</v>
      </c>
      <c r="M42" s="53"/>
      <c r="N42" s="53"/>
      <c r="O42" s="53">
        <v>0</v>
      </c>
      <c r="P42" s="53"/>
      <c r="Q42" s="53"/>
      <c r="R42" s="53"/>
      <c r="S42" s="53"/>
      <c r="T42" s="53"/>
      <c r="U42" s="53"/>
      <c r="V42" s="53"/>
      <c r="W42" s="53"/>
      <c r="X42" s="53">
        <v>0</v>
      </c>
      <c r="Y42" s="53"/>
      <c r="Z42" s="53"/>
      <c r="AA42" s="53">
        <v>0</v>
      </c>
      <c r="AB42" s="53"/>
      <c r="AC42" s="53"/>
      <c r="AD42" s="53">
        <v>0</v>
      </c>
      <c r="AE42" s="53"/>
      <c r="AF42" s="53"/>
      <c r="AG42" s="53">
        <v>0</v>
      </c>
      <c r="AH42" s="53"/>
    </row>
    <row r="43" spans="1:34" s="36" customFormat="1" ht="12.95" hidden="1" customHeight="1" x14ac:dyDescent="0.2">
      <c r="A43" s="745" t="s">
        <v>87</v>
      </c>
      <c r="B43" s="746"/>
      <c r="C43" s="749" t="s">
        <v>88</v>
      </c>
      <c r="D43" s="203">
        <f t="shared" si="1"/>
        <v>0</v>
      </c>
      <c r="E43" s="203">
        <f t="shared" si="2"/>
        <v>0</v>
      </c>
      <c r="F43" s="203">
        <f t="shared" si="3"/>
        <v>0</v>
      </c>
      <c r="G43" s="739" t="e">
        <f t="shared" si="4"/>
        <v>#DIV/0!</v>
      </c>
      <c r="H43" s="748"/>
      <c r="I43" s="748">
        <v>0</v>
      </c>
      <c r="J43" s="748"/>
      <c r="K43" s="748"/>
      <c r="L43" s="748">
        <v>0</v>
      </c>
      <c r="M43" s="748"/>
      <c r="N43" s="748"/>
      <c r="O43" s="748">
        <v>0</v>
      </c>
      <c r="P43" s="748"/>
      <c r="Q43" s="748"/>
      <c r="R43" s="748"/>
      <c r="S43" s="748"/>
      <c r="T43" s="748"/>
      <c r="U43" s="748"/>
      <c r="V43" s="748"/>
      <c r="W43" s="748"/>
      <c r="X43" s="748">
        <v>0</v>
      </c>
      <c r="Y43" s="748"/>
      <c r="Z43" s="748"/>
      <c r="AA43" s="748">
        <v>0</v>
      </c>
      <c r="AB43" s="748"/>
      <c r="AC43" s="748"/>
      <c r="AD43" s="748">
        <v>0</v>
      </c>
      <c r="AE43" s="748"/>
      <c r="AF43" s="748"/>
      <c r="AG43" s="748">
        <v>0</v>
      </c>
      <c r="AH43" s="748"/>
    </row>
    <row r="44" spans="1:34" s="36" customFormat="1" ht="12.95" hidden="1" customHeight="1" x14ac:dyDescent="0.2">
      <c r="A44" s="745" t="s">
        <v>87</v>
      </c>
      <c r="B44" s="746"/>
      <c r="C44" s="747" t="s">
        <v>140</v>
      </c>
      <c r="D44" s="203">
        <f t="shared" si="1"/>
        <v>0</v>
      </c>
      <c r="E44" s="203">
        <f t="shared" si="2"/>
        <v>0</v>
      </c>
      <c r="F44" s="203">
        <f t="shared" si="3"/>
        <v>0</v>
      </c>
      <c r="G44" s="739" t="e">
        <f t="shared" si="4"/>
        <v>#DIV/0!</v>
      </c>
      <c r="H44" s="748"/>
      <c r="I44" s="748">
        <v>0</v>
      </c>
      <c r="J44" s="748"/>
      <c r="K44" s="748"/>
      <c r="L44" s="748">
        <v>0</v>
      </c>
      <c r="M44" s="748"/>
      <c r="N44" s="748"/>
      <c r="O44" s="748">
        <v>0</v>
      </c>
      <c r="P44" s="748"/>
      <c r="Q44" s="748"/>
      <c r="R44" s="748"/>
      <c r="S44" s="748"/>
      <c r="T44" s="748"/>
      <c r="U44" s="748"/>
      <c r="V44" s="748"/>
      <c r="W44" s="748"/>
      <c r="X44" s="748">
        <v>0</v>
      </c>
      <c r="Y44" s="748"/>
      <c r="Z44" s="748"/>
      <c r="AA44" s="748">
        <v>0</v>
      </c>
      <c r="AB44" s="748"/>
      <c r="AC44" s="748"/>
      <c r="AD44" s="748">
        <v>0</v>
      </c>
      <c r="AE44" s="748"/>
      <c r="AF44" s="748"/>
      <c r="AG44" s="748">
        <v>0</v>
      </c>
      <c r="AH44" s="748"/>
    </row>
    <row r="45" spans="1:34" ht="12.95" hidden="1" customHeight="1" x14ac:dyDescent="0.25">
      <c r="A45" s="744" t="s">
        <v>89</v>
      </c>
      <c r="B45" s="1453" t="s">
        <v>141</v>
      </c>
      <c r="C45" s="1453"/>
      <c r="D45" s="203">
        <f t="shared" si="1"/>
        <v>0</v>
      </c>
      <c r="E45" s="203">
        <f t="shared" si="2"/>
        <v>0</v>
      </c>
      <c r="F45" s="203">
        <f t="shared" si="3"/>
        <v>0</v>
      </c>
      <c r="G45" s="739" t="e">
        <f t="shared" si="4"/>
        <v>#DIV/0!</v>
      </c>
      <c r="H45" s="53"/>
      <c r="I45" s="53">
        <v>0</v>
      </c>
      <c r="J45" s="53"/>
      <c r="K45" s="53"/>
      <c r="L45" s="53">
        <v>0</v>
      </c>
      <c r="M45" s="53"/>
      <c r="N45" s="53"/>
      <c r="O45" s="53">
        <v>0</v>
      </c>
      <c r="P45" s="53"/>
      <c r="Q45" s="53"/>
      <c r="R45" s="53"/>
      <c r="S45" s="53"/>
      <c r="T45" s="53"/>
      <c r="U45" s="53"/>
      <c r="V45" s="53"/>
      <c r="W45" s="53"/>
      <c r="X45" s="53">
        <v>0</v>
      </c>
      <c r="Y45" s="53"/>
      <c r="Z45" s="53"/>
      <c r="AA45" s="53">
        <v>0</v>
      </c>
      <c r="AB45" s="53"/>
      <c r="AC45" s="53"/>
      <c r="AD45" s="53">
        <v>0</v>
      </c>
      <c r="AE45" s="53"/>
      <c r="AF45" s="53"/>
      <c r="AG45" s="53">
        <v>0</v>
      </c>
      <c r="AH45" s="53"/>
    </row>
    <row r="46" spans="1:34" s="36" customFormat="1" ht="12.95" hidden="1" customHeight="1" x14ac:dyDescent="0.2">
      <c r="A46" s="745" t="s">
        <v>89</v>
      </c>
      <c r="B46" s="746"/>
      <c r="C46" s="747" t="s">
        <v>142</v>
      </c>
      <c r="D46" s="203">
        <f t="shared" si="1"/>
        <v>0</v>
      </c>
      <c r="E46" s="203">
        <f t="shared" si="2"/>
        <v>0</v>
      </c>
      <c r="F46" s="203">
        <f t="shared" si="3"/>
        <v>0</v>
      </c>
      <c r="G46" s="739" t="e">
        <f t="shared" si="4"/>
        <v>#DIV/0!</v>
      </c>
      <c r="H46" s="748"/>
      <c r="I46" s="748">
        <v>0</v>
      </c>
      <c r="J46" s="748"/>
      <c r="K46" s="748"/>
      <c r="L46" s="748">
        <v>0</v>
      </c>
      <c r="M46" s="748"/>
      <c r="N46" s="748"/>
      <c r="O46" s="748">
        <v>0</v>
      </c>
      <c r="P46" s="748"/>
      <c r="Q46" s="748"/>
      <c r="R46" s="748"/>
      <c r="S46" s="748"/>
      <c r="T46" s="748"/>
      <c r="U46" s="748"/>
      <c r="V46" s="748"/>
      <c r="W46" s="748"/>
      <c r="X46" s="748">
        <v>0</v>
      </c>
      <c r="Y46" s="748"/>
      <c r="Z46" s="748"/>
      <c r="AA46" s="748">
        <v>0</v>
      </c>
      <c r="AB46" s="748"/>
      <c r="AC46" s="748"/>
      <c r="AD46" s="748">
        <v>0</v>
      </c>
      <c r="AE46" s="748"/>
      <c r="AF46" s="748"/>
      <c r="AG46" s="748">
        <v>0</v>
      </c>
      <c r="AH46" s="748"/>
    </row>
    <row r="47" spans="1:34" ht="12.95" hidden="1" customHeight="1" x14ac:dyDescent="0.25">
      <c r="A47" s="744" t="s">
        <v>90</v>
      </c>
      <c r="B47" s="1453" t="s">
        <v>143</v>
      </c>
      <c r="C47" s="1453"/>
      <c r="D47" s="203">
        <f t="shared" si="1"/>
        <v>0</v>
      </c>
      <c r="E47" s="203">
        <f t="shared" si="2"/>
        <v>0</v>
      </c>
      <c r="F47" s="203">
        <f t="shared" si="3"/>
        <v>0</v>
      </c>
      <c r="G47" s="739" t="e">
        <f t="shared" si="4"/>
        <v>#DIV/0!</v>
      </c>
      <c r="H47" s="53"/>
      <c r="I47" s="53">
        <v>0</v>
      </c>
      <c r="J47" s="53"/>
      <c r="K47" s="53"/>
      <c r="L47" s="53">
        <v>0</v>
      </c>
      <c r="M47" s="53"/>
      <c r="N47" s="53"/>
      <c r="O47" s="53">
        <v>0</v>
      </c>
      <c r="P47" s="53"/>
      <c r="Q47" s="53"/>
      <c r="R47" s="53"/>
      <c r="S47" s="53"/>
      <c r="T47" s="53"/>
      <c r="U47" s="53"/>
      <c r="V47" s="53"/>
      <c r="W47" s="53"/>
      <c r="X47" s="53">
        <v>0</v>
      </c>
      <c r="Y47" s="53"/>
      <c r="Z47" s="53"/>
      <c r="AA47" s="53">
        <v>0</v>
      </c>
      <c r="AB47" s="53"/>
      <c r="AC47" s="53"/>
      <c r="AD47" s="53">
        <v>0</v>
      </c>
      <c r="AE47" s="53"/>
      <c r="AF47" s="53"/>
      <c r="AG47" s="53">
        <v>0</v>
      </c>
      <c r="AH47" s="53"/>
    </row>
    <row r="48" spans="1:34" s="36" customFormat="1" ht="12.95" hidden="1" customHeight="1" x14ac:dyDescent="0.2">
      <c r="A48" s="745" t="s">
        <v>90</v>
      </c>
      <c r="B48" s="746"/>
      <c r="C48" s="747" t="s">
        <v>144</v>
      </c>
      <c r="D48" s="203">
        <f t="shared" si="1"/>
        <v>0</v>
      </c>
      <c r="E48" s="203">
        <f t="shared" si="2"/>
        <v>0</v>
      </c>
      <c r="F48" s="203">
        <f t="shared" si="3"/>
        <v>0</v>
      </c>
      <c r="G48" s="739" t="e">
        <f t="shared" si="4"/>
        <v>#DIV/0!</v>
      </c>
      <c r="H48" s="748"/>
      <c r="I48" s="748">
        <v>0</v>
      </c>
      <c r="J48" s="748"/>
      <c r="K48" s="748"/>
      <c r="L48" s="748">
        <v>0</v>
      </c>
      <c r="M48" s="748"/>
      <c r="N48" s="748"/>
      <c r="O48" s="748">
        <v>0</v>
      </c>
      <c r="P48" s="748"/>
      <c r="Q48" s="748"/>
      <c r="R48" s="748"/>
      <c r="S48" s="748"/>
      <c r="T48" s="748"/>
      <c r="U48" s="748"/>
      <c r="V48" s="748"/>
      <c r="W48" s="748"/>
      <c r="X48" s="748">
        <v>0</v>
      </c>
      <c r="Y48" s="748"/>
      <c r="Z48" s="748"/>
      <c r="AA48" s="748">
        <v>0</v>
      </c>
      <c r="AB48" s="748"/>
      <c r="AC48" s="748"/>
      <c r="AD48" s="748">
        <v>0</v>
      </c>
      <c r="AE48" s="748"/>
      <c r="AF48" s="748"/>
      <c r="AG48" s="748">
        <v>0</v>
      </c>
      <c r="AH48" s="748"/>
    </row>
    <row r="49" spans="1:34" ht="12.95" hidden="1" customHeight="1" x14ac:dyDescent="0.25">
      <c r="A49" s="687" t="s">
        <v>91</v>
      </c>
      <c r="B49" s="1453" t="s">
        <v>145</v>
      </c>
      <c r="C49" s="1453"/>
      <c r="D49" s="203">
        <f t="shared" si="1"/>
        <v>0</v>
      </c>
      <c r="E49" s="203">
        <f t="shared" si="2"/>
        <v>0</v>
      </c>
      <c r="F49" s="203">
        <f t="shared" si="3"/>
        <v>0</v>
      </c>
      <c r="G49" s="739" t="e">
        <f t="shared" si="4"/>
        <v>#DIV/0!</v>
      </c>
      <c r="H49" s="53"/>
      <c r="I49" s="53">
        <v>0</v>
      </c>
      <c r="J49" s="53"/>
      <c r="K49" s="53"/>
      <c r="L49" s="53">
        <v>0</v>
      </c>
      <c r="M49" s="53"/>
      <c r="N49" s="53"/>
      <c r="O49" s="53">
        <v>0</v>
      </c>
      <c r="P49" s="53"/>
      <c r="Q49" s="53"/>
      <c r="R49" s="53"/>
      <c r="S49" s="53"/>
      <c r="T49" s="53"/>
      <c r="U49" s="53"/>
      <c r="V49" s="53"/>
      <c r="W49" s="53"/>
      <c r="X49" s="53">
        <v>0</v>
      </c>
      <c r="Y49" s="53"/>
      <c r="Z49" s="53"/>
      <c r="AA49" s="53">
        <v>0</v>
      </c>
      <c r="AB49" s="53"/>
      <c r="AC49" s="53"/>
      <c r="AD49" s="53">
        <v>0</v>
      </c>
      <c r="AE49" s="53"/>
      <c r="AF49" s="53"/>
      <c r="AG49" s="53">
        <v>0</v>
      </c>
      <c r="AH49" s="53"/>
    </row>
    <row r="50" spans="1:34" s="36" customFormat="1" ht="12.95" hidden="1" customHeight="1" x14ac:dyDescent="0.2">
      <c r="A50" s="745" t="s">
        <v>91</v>
      </c>
      <c r="B50" s="746"/>
      <c r="C50" s="747" t="s">
        <v>92</v>
      </c>
      <c r="D50" s="203">
        <f t="shared" si="1"/>
        <v>0</v>
      </c>
      <c r="E50" s="203">
        <f t="shared" si="2"/>
        <v>0</v>
      </c>
      <c r="F50" s="203">
        <f t="shared" si="3"/>
        <v>0</v>
      </c>
      <c r="G50" s="739" t="e">
        <f t="shared" si="4"/>
        <v>#DIV/0!</v>
      </c>
      <c r="H50" s="748"/>
      <c r="I50" s="748">
        <v>0</v>
      </c>
      <c r="J50" s="748"/>
      <c r="K50" s="748"/>
      <c r="L50" s="748">
        <v>0</v>
      </c>
      <c r="M50" s="748"/>
      <c r="N50" s="748"/>
      <c r="O50" s="748">
        <v>0</v>
      </c>
      <c r="P50" s="748"/>
      <c r="Q50" s="748"/>
      <c r="R50" s="748"/>
      <c r="S50" s="748"/>
      <c r="T50" s="748"/>
      <c r="U50" s="748"/>
      <c r="V50" s="748"/>
      <c r="W50" s="748"/>
      <c r="X50" s="748">
        <v>0</v>
      </c>
      <c r="Y50" s="748"/>
      <c r="Z50" s="748"/>
      <c r="AA50" s="748">
        <v>0</v>
      </c>
      <c r="AB50" s="748"/>
      <c r="AC50" s="748"/>
      <c r="AD50" s="748">
        <v>0</v>
      </c>
      <c r="AE50" s="748"/>
      <c r="AF50" s="748"/>
      <c r="AG50" s="748">
        <v>0</v>
      </c>
      <c r="AH50" s="748"/>
    </row>
    <row r="51" spans="1:34" ht="12.95" hidden="1" customHeight="1" x14ac:dyDescent="0.25">
      <c r="A51" s="744" t="s">
        <v>93</v>
      </c>
      <c r="B51" s="1453" t="s">
        <v>146</v>
      </c>
      <c r="C51" s="1453"/>
      <c r="D51" s="203">
        <f t="shared" si="1"/>
        <v>0</v>
      </c>
      <c r="E51" s="203">
        <f t="shared" si="2"/>
        <v>0</v>
      </c>
      <c r="F51" s="203">
        <f t="shared" si="3"/>
        <v>0</v>
      </c>
      <c r="G51" s="739" t="e">
        <f t="shared" si="4"/>
        <v>#DIV/0!</v>
      </c>
      <c r="H51" s="53"/>
      <c r="I51" s="53">
        <v>0</v>
      </c>
      <c r="J51" s="53"/>
      <c r="K51" s="53"/>
      <c r="L51" s="53">
        <v>0</v>
      </c>
      <c r="M51" s="53"/>
      <c r="N51" s="53"/>
      <c r="O51" s="53">
        <v>0</v>
      </c>
      <c r="P51" s="53"/>
      <c r="Q51" s="53"/>
      <c r="R51" s="53"/>
      <c r="S51" s="53"/>
      <c r="T51" s="53"/>
      <c r="U51" s="53"/>
      <c r="V51" s="53"/>
      <c r="W51" s="53"/>
      <c r="X51" s="53">
        <v>0</v>
      </c>
      <c r="Y51" s="53"/>
      <c r="Z51" s="53"/>
      <c r="AA51" s="53">
        <v>0</v>
      </c>
      <c r="AB51" s="53"/>
      <c r="AC51" s="53"/>
      <c r="AD51" s="53">
        <v>0</v>
      </c>
      <c r="AE51" s="53"/>
      <c r="AF51" s="53"/>
      <c r="AG51" s="53">
        <v>0</v>
      </c>
      <c r="AH51" s="53"/>
    </row>
    <row r="52" spans="1:34" s="36" customFormat="1" ht="12.95" hidden="1" customHeight="1" x14ac:dyDescent="0.2">
      <c r="A52" s="745" t="s">
        <v>93</v>
      </c>
      <c r="B52" s="746"/>
      <c r="C52" s="747" t="s">
        <v>147</v>
      </c>
      <c r="D52" s="203">
        <f t="shared" si="1"/>
        <v>0</v>
      </c>
      <c r="E52" s="203">
        <f t="shared" si="2"/>
        <v>0</v>
      </c>
      <c r="F52" s="203">
        <f t="shared" si="3"/>
        <v>0</v>
      </c>
      <c r="G52" s="739" t="e">
        <f t="shared" si="4"/>
        <v>#DIV/0!</v>
      </c>
      <c r="H52" s="748"/>
      <c r="I52" s="748">
        <v>0</v>
      </c>
      <c r="J52" s="748"/>
      <c r="K52" s="748"/>
      <c r="L52" s="748">
        <v>0</v>
      </c>
      <c r="M52" s="748"/>
      <c r="N52" s="748"/>
      <c r="O52" s="748">
        <v>0</v>
      </c>
      <c r="P52" s="748"/>
      <c r="Q52" s="748"/>
      <c r="R52" s="748"/>
      <c r="S52" s="748"/>
      <c r="T52" s="748"/>
      <c r="U52" s="748"/>
      <c r="V52" s="748"/>
      <c r="W52" s="748"/>
      <c r="X52" s="748">
        <v>0</v>
      </c>
      <c r="Y52" s="748"/>
      <c r="Z52" s="748"/>
      <c r="AA52" s="748">
        <v>0</v>
      </c>
      <c r="AB52" s="748"/>
      <c r="AC52" s="748"/>
      <c r="AD52" s="748">
        <v>0</v>
      </c>
      <c r="AE52" s="748"/>
      <c r="AF52" s="748"/>
      <c r="AG52" s="748">
        <v>0</v>
      </c>
      <c r="AH52" s="748"/>
    </row>
    <row r="53" spans="1:34" s="36" customFormat="1" ht="12.95" hidden="1" customHeight="1" x14ac:dyDescent="0.2">
      <c r="A53" s="745" t="s">
        <v>93</v>
      </c>
      <c r="B53" s="746"/>
      <c r="C53" s="747" t="s">
        <v>137</v>
      </c>
      <c r="D53" s="203">
        <f t="shared" si="1"/>
        <v>0</v>
      </c>
      <c r="E53" s="203">
        <f t="shared" si="2"/>
        <v>0</v>
      </c>
      <c r="F53" s="203">
        <f t="shared" si="3"/>
        <v>0</v>
      </c>
      <c r="G53" s="739" t="e">
        <f t="shared" si="4"/>
        <v>#DIV/0!</v>
      </c>
      <c r="H53" s="748"/>
      <c r="I53" s="748">
        <v>0</v>
      </c>
      <c r="J53" s="748"/>
      <c r="K53" s="748"/>
      <c r="L53" s="748">
        <v>0</v>
      </c>
      <c r="M53" s="748"/>
      <c r="N53" s="748"/>
      <c r="O53" s="748">
        <v>0</v>
      </c>
      <c r="P53" s="748"/>
      <c r="Q53" s="748"/>
      <c r="R53" s="748"/>
      <c r="S53" s="748"/>
      <c r="T53" s="748"/>
      <c r="U53" s="748"/>
      <c r="V53" s="748"/>
      <c r="W53" s="748"/>
      <c r="X53" s="748">
        <v>0</v>
      </c>
      <c r="Y53" s="748"/>
      <c r="Z53" s="748"/>
      <c r="AA53" s="748">
        <v>0</v>
      </c>
      <c r="AB53" s="748"/>
      <c r="AC53" s="748"/>
      <c r="AD53" s="748">
        <v>0</v>
      </c>
      <c r="AE53" s="748"/>
      <c r="AF53" s="748"/>
      <c r="AG53" s="748">
        <v>0</v>
      </c>
      <c r="AH53" s="748"/>
    </row>
    <row r="54" spans="1:34" s="36" customFormat="1" ht="12.95" hidden="1" customHeight="1" x14ac:dyDescent="0.2">
      <c r="A54" s="750" t="s">
        <v>93</v>
      </c>
      <c r="B54" s="746"/>
      <c r="C54" s="747" t="s">
        <v>148</v>
      </c>
      <c r="D54" s="203">
        <f t="shared" si="1"/>
        <v>0</v>
      </c>
      <c r="E54" s="203">
        <f t="shared" si="2"/>
        <v>0</v>
      </c>
      <c r="F54" s="203">
        <f t="shared" si="3"/>
        <v>0</v>
      </c>
      <c r="G54" s="739" t="e">
        <f t="shared" si="4"/>
        <v>#DIV/0!</v>
      </c>
      <c r="H54" s="751"/>
      <c r="I54" s="751">
        <v>0</v>
      </c>
      <c r="J54" s="751"/>
      <c r="K54" s="751"/>
      <c r="L54" s="751">
        <v>0</v>
      </c>
      <c r="M54" s="751"/>
      <c r="N54" s="751"/>
      <c r="O54" s="751">
        <v>0</v>
      </c>
      <c r="P54" s="751"/>
      <c r="Q54" s="751"/>
      <c r="R54" s="751"/>
      <c r="S54" s="751"/>
      <c r="T54" s="751"/>
      <c r="U54" s="751"/>
      <c r="V54" s="751"/>
      <c r="W54" s="751"/>
      <c r="X54" s="751">
        <v>0</v>
      </c>
      <c r="Y54" s="751"/>
      <c r="Z54" s="751"/>
      <c r="AA54" s="751">
        <v>0</v>
      </c>
      <c r="AB54" s="751"/>
      <c r="AC54" s="751"/>
      <c r="AD54" s="751">
        <v>0</v>
      </c>
      <c r="AE54" s="751"/>
      <c r="AF54" s="751"/>
      <c r="AG54" s="751">
        <v>0</v>
      </c>
      <c r="AH54" s="751"/>
    </row>
    <row r="55" spans="1:34" s="36" customFormat="1" ht="12.95" hidden="1" customHeight="1" x14ac:dyDescent="0.2">
      <c r="A55" s="745" t="s">
        <v>93</v>
      </c>
      <c r="B55" s="746"/>
      <c r="C55" s="747" t="s">
        <v>149</v>
      </c>
      <c r="D55" s="203">
        <f t="shared" si="1"/>
        <v>0</v>
      </c>
      <c r="E55" s="203">
        <f t="shared" si="2"/>
        <v>0</v>
      </c>
      <c r="F55" s="203">
        <f t="shared" si="3"/>
        <v>0</v>
      </c>
      <c r="G55" s="739" t="e">
        <f t="shared" si="4"/>
        <v>#DIV/0!</v>
      </c>
      <c r="H55" s="748"/>
      <c r="I55" s="748">
        <v>0</v>
      </c>
      <c r="J55" s="748"/>
      <c r="K55" s="748"/>
      <c r="L55" s="748">
        <v>0</v>
      </c>
      <c r="M55" s="748"/>
      <c r="N55" s="748"/>
      <c r="O55" s="748">
        <v>0</v>
      </c>
      <c r="P55" s="748"/>
      <c r="Q55" s="748"/>
      <c r="R55" s="748"/>
      <c r="S55" s="748"/>
      <c r="T55" s="748"/>
      <c r="U55" s="748"/>
      <c r="V55" s="748"/>
      <c r="W55" s="748"/>
      <c r="X55" s="748">
        <v>0</v>
      </c>
      <c r="Y55" s="748"/>
      <c r="Z55" s="748"/>
      <c r="AA55" s="748">
        <v>0</v>
      </c>
      <c r="AB55" s="748"/>
      <c r="AC55" s="748"/>
      <c r="AD55" s="748">
        <v>0</v>
      </c>
      <c r="AE55" s="748"/>
      <c r="AF55" s="748"/>
      <c r="AG55" s="748">
        <v>0</v>
      </c>
      <c r="AH55" s="748"/>
    </row>
    <row r="56" spans="1:34" s="39" customFormat="1" ht="12.95" hidden="1" customHeight="1" x14ac:dyDescent="0.2">
      <c r="A56" s="689" t="s">
        <v>94</v>
      </c>
      <c r="B56" s="1479" t="s">
        <v>150</v>
      </c>
      <c r="C56" s="1479"/>
      <c r="D56" s="203">
        <f t="shared" si="1"/>
        <v>0</v>
      </c>
      <c r="E56" s="203">
        <f t="shared" si="2"/>
        <v>0</v>
      </c>
      <c r="F56" s="203">
        <f t="shared" si="3"/>
        <v>0</v>
      </c>
      <c r="G56" s="739" t="e">
        <f t="shared" si="4"/>
        <v>#DIV/0!</v>
      </c>
      <c r="H56" s="203"/>
      <c r="I56" s="203">
        <v>0</v>
      </c>
      <c r="J56" s="203"/>
      <c r="K56" s="203"/>
      <c r="L56" s="203">
        <v>0</v>
      </c>
      <c r="M56" s="203"/>
      <c r="N56" s="203"/>
      <c r="O56" s="203">
        <v>0</v>
      </c>
      <c r="P56" s="203"/>
      <c r="Q56" s="203"/>
      <c r="R56" s="203"/>
      <c r="S56" s="203"/>
      <c r="T56" s="203"/>
      <c r="U56" s="203"/>
      <c r="V56" s="203"/>
      <c r="W56" s="203"/>
      <c r="X56" s="203">
        <v>0</v>
      </c>
      <c r="Y56" s="203"/>
      <c r="Z56" s="203"/>
      <c r="AA56" s="203">
        <v>0</v>
      </c>
      <c r="AB56" s="203"/>
      <c r="AC56" s="203"/>
      <c r="AD56" s="203">
        <v>0</v>
      </c>
      <c r="AE56" s="203"/>
      <c r="AF56" s="203"/>
      <c r="AG56" s="203">
        <v>0</v>
      </c>
      <c r="AH56" s="203"/>
    </row>
    <row r="57" spans="1:34" ht="7.5" hidden="1" customHeight="1" x14ac:dyDescent="0.25">
      <c r="A57" s="689"/>
      <c r="B57" s="1479"/>
      <c r="C57" s="1479"/>
      <c r="D57" s="203">
        <f t="shared" si="1"/>
        <v>0</v>
      </c>
      <c r="E57" s="203">
        <f t="shared" si="2"/>
        <v>0</v>
      </c>
      <c r="F57" s="203">
        <f t="shared" si="3"/>
        <v>0</v>
      </c>
      <c r="G57" s="739" t="e">
        <f t="shared" si="4"/>
        <v>#DIV/0!</v>
      </c>
      <c r="H57" s="203"/>
      <c r="I57" s="203">
        <v>0</v>
      </c>
      <c r="J57" s="203"/>
      <c r="K57" s="203"/>
      <c r="L57" s="203">
        <v>0</v>
      </c>
      <c r="M57" s="203"/>
      <c r="N57" s="203"/>
      <c r="O57" s="203">
        <v>0</v>
      </c>
      <c r="P57" s="203"/>
      <c r="Q57" s="53"/>
      <c r="R57" s="53"/>
      <c r="S57" s="53"/>
      <c r="T57" s="53"/>
      <c r="U57" s="53"/>
      <c r="V57" s="53"/>
      <c r="W57" s="53"/>
      <c r="X57" s="53">
        <v>0</v>
      </c>
      <c r="Y57" s="53"/>
      <c r="Z57" s="53"/>
      <c r="AA57" s="53">
        <v>0</v>
      </c>
      <c r="AB57" s="53"/>
      <c r="AC57" s="53"/>
      <c r="AD57" s="53">
        <v>0</v>
      </c>
      <c r="AE57" s="53"/>
      <c r="AF57" s="53"/>
      <c r="AG57" s="53">
        <v>0</v>
      </c>
      <c r="AH57" s="53"/>
    </row>
    <row r="58" spans="1:34" ht="12.95" customHeight="1" x14ac:dyDescent="0.25">
      <c r="A58" s="4" t="s">
        <v>96</v>
      </c>
      <c r="B58" s="1576" t="s">
        <v>95</v>
      </c>
      <c r="C58" s="1576"/>
      <c r="D58" s="49">
        <f t="shared" si="1"/>
        <v>0</v>
      </c>
      <c r="E58" s="49">
        <f t="shared" si="2"/>
        <v>977</v>
      </c>
      <c r="F58" s="49">
        <f t="shared" si="3"/>
        <v>977</v>
      </c>
      <c r="G58" s="415">
        <f t="shared" si="4"/>
        <v>1</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v>977</v>
      </c>
      <c r="AH58" s="24">
        <v>977</v>
      </c>
    </row>
    <row r="59" spans="1:34" ht="12.95" customHeight="1" x14ac:dyDescent="0.25">
      <c r="A59" s="4" t="s">
        <v>98</v>
      </c>
      <c r="B59" s="1576" t="s">
        <v>97</v>
      </c>
      <c r="C59" s="1576"/>
      <c r="D59" s="49">
        <f t="shared" si="1"/>
        <v>0</v>
      </c>
      <c r="E59" s="49">
        <f t="shared" si="2"/>
        <v>0</v>
      </c>
      <c r="F59" s="49">
        <f t="shared" si="3"/>
        <v>0</v>
      </c>
      <c r="G59" s="415"/>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row>
    <row r="60" spans="1:34" ht="12.95" customHeight="1" x14ac:dyDescent="0.25">
      <c r="A60" s="4" t="s">
        <v>101</v>
      </c>
      <c r="B60" s="1576" t="s">
        <v>165</v>
      </c>
      <c r="C60" s="1576"/>
      <c r="D60" s="49">
        <f t="shared" si="1"/>
        <v>0</v>
      </c>
      <c r="E60" s="49">
        <f t="shared" si="2"/>
        <v>0</v>
      </c>
      <c r="F60" s="49">
        <f t="shared" si="3"/>
        <v>0</v>
      </c>
      <c r="G60" s="415"/>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1:34" ht="12.95" customHeight="1" x14ac:dyDescent="0.25">
      <c r="A61" s="4" t="s">
        <v>103</v>
      </c>
      <c r="B61" s="1576" t="s">
        <v>102</v>
      </c>
      <c r="C61" s="1576"/>
      <c r="D61" s="49">
        <f t="shared" si="1"/>
        <v>0</v>
      </c>
      <c r="E61" s="49">
        <f t="shared" si="2"/>
        <v>0</v>
      </c>
      <c r="F61" s="49">
        <f t="shared" si="3"/>
        <v>0</v>
      </c>
      <c r="G61" s="415"/>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ht="12.95" customHeight="1" x14ac:dyDescent="0.25">
      <c r="A62" s="4" t="s">
        <v>105</v>
      </c>
      <c r="B62" s="1576" t="s">
        <v>164</v>
      </c>
      <c r="C62" s="1576"/>
      <c r="D62" s="49">
        <f t="shared" si="1"/>
        <v>0</v>
      </c>
      <c r="E62" s="49">
        <f t="shared" si="2"/>
        <v>0</v>
      </c>
      <c r="F62" s="49">
        <f t="shared" si="3"/>
        <v>0</v>
      </c>
      <c r="G62" s="415"/>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ht="12.95" customHeight="1" x14ac:dyDescent="0.25">
      <c r="A63" s="4" t="s">
        <v>107</v>
      </c>
      <c r="B63" s="1459" t="s">
        <v>106</v>
      </c>
      <c r="C63" s="1459"/>
      <c r="D63" s="49">
        <f t="shared" si="1"/>
        <v>144342</v>
      </c>
      <c r="E63" s="49">
        <f t="shared" si="2"/>
        <v>30950</v>
      </c>
      <c r="F63" s="49">
        <f t="shared" si="3"/>
        <v>0</v>
      </c>
      <c r="G63" s="415">
        <f t="shared" si="4"/>
        <v>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f>SUM(AF64:AF74)</f>
        <v>144342</v>
      </c>
      <c r="AG63" s="24">
        <f t="shared" ref="AG63:AH63" si="13">SUM(AG64:AG74)</f>
        <v>30950</v>
      </c>
      <c r="AH63" s="24">
        <f t="shared" si="13"/>
        <v>0</v>
      </c>
    </row>
    <row r="64" spans="1:34" ht="12.95" customHeight="1" x14ac:dyDescent="0.25">
      <c r="A64" s="4"/>
      <c r="B64" s="619"/>
      <c r="C64" s="865" t="s">
        <v>744</v>
      </c>
      <c r="D64" s="49">
        <f t="shared" si="1"/>
        <v>4394</v>
      </c>
      <c r="E64" s="49">
        <f t="shared" si="2"/>
        <v>356</v>
      </c>
      <c r="F64" s="49">
        <f t="shared" si="3"/>
        <v>0</v>
      </c>
      <c r="G64" s="415">
        <f t="shared" si="4"/>
        <v>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393">
        <v>4394</v>
      </c>
      <c r="AG64" s="24">
        <v>356</v>
      </c>
      <c r="AH64" s="24"/>
    </row>
    <row r="65" spans="1:37" ht="12.95" customHeight="1" x14ac:dyDescent="0.25">
      <c r="A65" s="4"/>
      <c r="B65" s="619"/>
      <c r="C65" s="865" t="s">
        <v>617</v>
      </c>
      <c r="D65" s="49">
        <f t="shared" si="1"/>
        <v>0</v>
      </c>
      <c r="E65" s="49">
        <f t="shared" si="2"/>
        <v>0</v>
      </c>
      <c r="F65" s="49">
        <f t="shared" si="3"/>
        <v>0</v>
      </c>
      <c r="G65" s="415" t="e">
        <f t="shared" si="4"/>
        <v>#DIV/0!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393"/>
      <c r="AG65" s="24">
        <v>0</v>
      </c>
      <c r="AH65" s="24"/>
    </row>
    <row r="66" spans="1:37" ht="12.95" customHeight="1" x14ac:dyDescent="0.25">
      <c r="A66" s="4"/>
      <c r="B66" s="619"/>
      <c r="C66" s="865" t="s">
        <v>745</v>
      </c>
      <c r="D66" s="49">
        <f t="shared" si="1"/>
        <v>0</v>
      </c>
      <c r="E66" s="49">
        <f t="shared" si="2"/>
        <v>10682</v>
      </c>
      <c r="F66" s="49">
        <f t="shared" si="3"/>
        <v>0</v>
      </c>
      <c r="G66" s="415">
        <f t="shared" si="4"/>
        <v>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393"/>
      <c r="AG66" s="24">
        <v>10682</v>
      </c>
      <c r="AH66" s="24"/>
    </row>
    <row r="67" spans="1:37" ht="12.95" customHeight="1" x14ac:dyDescent="0.25">
      <c r="A67" s="4"/>
      <c r="B67" s="619"/>
      <c r="C67" s="865" t="s">
        <v>586</v>
      </c>
      <c r="D67" s="49">
        <f t="shared" si="1"/>
        <v>0</v>
      </c>
      <c r="E67" s="49">
        <f t="shared" si="2"/>
        <v>0</v>
      </c>
      <c r="F67" s="49">
        <f t="shared" si="3"/>
        <v>0</v>
      </c>
      <c r="G67" s="415" t="e">
        <f t="shared" si="4"/>
        <v>#DIV/0!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v>0</v>
      </c>
      <c r="AH67" s="24"/>
    </row>
    <row r="68" spans="1:37" ht="12.95" customHeight="1" x14ac:dyDescent="0.25">
      <c r="A68" s="4"/>
      <c r="B68" s="619"/>
      <c r="C68" s="865" t="s">
        <v>643</v>
      </c>
      <c r="D68" s="49">
        <f t="shared" si="1"/>
        <v>0</v>
      </c>
      <c r="E68" s="49">
        <f t="shared" si="2"/>
        <v>0</v>
      </c>
      <c r="F68" s="49">
        <f t="shared" si="3"/>
        <v>0</v>
      </c>
      <c r="G68" s="415" t="e">
        <f t="shared" si="4"/>
        <v>#DIV/0!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v>0</v>
      </c>
      <c r="AH68" s="24"/>
    </row>
    <row r="69" spans="1:37" ht="12.75" customHeight="1" x14ac:dyDescent="0.25">
      <c r="A69" s="4"/>
      <c r="B69" s="619"/>
      <c r="C69" s="865" t="s">
        <v>588</v>
      </c>
      <c r="D69" s="49">
        <f t="shared" si="1"/>
        <v>19500</v>
      </c>
      <c r="E69" s="49">
        <f t="shared" si="2"/>
        <v>-283</v>
      </c>
      <c r="F69" s="49">
        <f t="shared" si="3"/>
        <v>0</v>
      </c>
      <c r="G69" s="415">
        <f t="shared" si="4"/>
        <v>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v>19500</v>
      </c>
      <c r="AG69" s="24">
        <v>-283</v>
      </c>
      <c r="AH69" s="24"/>
    </row>
    <row r="70" spans="1:37" ht="12.95" customHeight="1" x14ac:dyDescent="0.25">
      <c r="A70" s="4"/>
      <c r="B70" s="619"/>
      <c r="C70" s="865" t="s">
        <v>669</v>
      </c>
      <c r="D70" s="49">
        <f t="shared" si="1"/>
        <v>2340</v>
      </c>
      <c r="E70" s="49">
        <f t="shared" si="2"/>
        <v>4</v>
      </c>
      <c r="F70" s="49">
        <f t="shared" si="3"/>
        <v>0</v>
      </c>
      <c r="G70" s="415">
        <f t="shared" si="4"/>
        <v>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v>2340</v>
      </c>
      <c r="AG70" s="24">
        <v>4</v>
      </c>
      <c r="AH70" s="24"/>
    </row>
    <row r="71" spans="1:37" s="554" customFormat="1" ht="12.95" customHeight="1" x14ac:dyDescent="0.25">
      <c r="A71" s="4"/>
      <c r="B71" s="619"/>
      <c r="C71" s="865" t="s">
        <v>668</v>
      </c>
      <c r="D71" s="49">
        <f t="shared" ref="D71:D104" si="14">+H71+N71+Q71+T71+W71+AF71+Z71+AC71+K71</f>
        <v>0</v>
      </c>
      <c r="E71" s="49">
        <f t="shared" ref="E71:E104" si="15">+I71+O71+R71+U71+X71+AG71+AA71+AD71+L71</f>
        <v>0</v>
      </c>
      <c r="F71" s="49">
        <f t="shared" ref="F71:F104" si="16">+J71+P71+S71+V71+Y71+AH71+AB71+AE71+M71</f>
        <v>0</v>
      </c>
      <c r="G71" s="552" t="e">
        <f t="shared" ref="G71:G104" si="17">+F71/E71</f>
        <v>#DIV/0!</v>
      </c>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v>0</v>
      </c>
      <c r="AH71" s="24"/>
      <c r="AI71" s="553"/>
      <c r="AJ71" s="553"/>
      <c r="AK71" s="553"/>
    </row>
    <row r="72" spans="1:37" s="554" customFormat="1" ht="12.95" customHeight="1" x14ac:dyDescent="0.25">
      <c r="A72" s="4"/>
      <c r="B72" s="619"/>
      <c r="C72" s="865" t="s">
        <v>679</v>
      </c>
      <c r="D72" s="49">
        <f t="shared" si="14"/>
        <v>0</v>
      </c>
      <c r="E72" s="49">
        <f t="shared" si="15"/>
        <v>0</v>
      </c>
      <c r="F72" s="49">
        <f t="shared" si="16"/>
        <v>0</v>
      </c>
      <c r="G72" s="552" t="e">
        <f t="shared" si="17"/>
        <v>#DIV/0!</v>
      </c>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v>0</v>
      </c>
      <c r="AH72" s="24"/>
      <c r="AI72" s="553"/>
      <c r="AJ72" s="553"/>
      <c r="AK72" s="553"/>
    </row>
    <row r="73" spans="1:37" ht="12.95" customHeight="1" x14ac:dyDescent="0.25">
      <c r="A73" s="4"/>
      <c r="B73" s="619"/>
      <c r="C73" s="865" t="s">
        <v>587</v>
      </c>
      <c r="D73" s="49">
        <f t="shared" si="14"/>
        <v>25600</v>
      </c>
      <c r="E73" s="49">
        <f t="shared" si="15"/>
        <v>9484</v>
      </c>
      <c r="F73" s="49">
        <f t="shared" si="16"/>
        <v>0</v>
      </c>
      <c r="G73" s="415">
        <f t="shared" si="17"/>
        <v>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393">
        <v>25600</v>
      </c>
      <c r="AG73" s="24">
        <v>9484</v>
      </c>
      <c r="AH73" s="24"/>
    </row>
    <row r="74" spans="1:37" ht="12.95" customHeight="1" x14ac:dyDescent="0.25">
      <c r="A74" s="4"/>
      <c r="B74" s="817"/>
      <c r="C74" s="865" t="s">
        <v>567</v>
      </c>
      <c r="D74" s="49">
        <f t="shared" si="14"/>
        <v>92508</v>
      </c>
      <c r="E74" s="49">
        <f t="shared" si="15"/>
        <v>10707</v>
      </c>
      <c r="F74" s="49"/>
      <c r="G74" s="415"/>
      <c r="H74" s="24"/>
      <c r="I74" s="24"/>
      <c r="J74" s="24"/>
      <c r="K74" s="24"/>
      <c r="L74" s="24"/>
      <c r="M74" s="24"/>
      <c r="N74" s="24"/>
      <c r="O74" s="24"/>
      <c r="P74" s="24"/>
      <c r="Q74" s="24"/>
      <c r="R74" s="24"/>
      <c r="S74" s="24"/>
      <c r="T74" s="24"/>
      <c r="U74" s="24"/>
      <c r="V74" s="24"/>
      <c r="W74" s="24"/>
      <c r="X74" s="24"/>
      <c r="Y74" s="24"/>
      <c r="Z74" s="24"/>
      <c r="AA74" s="24"/>
      <c r="AB74" s="24"/>
      <c r="AC74" s="24"/>
      <c r="AD74" s="24"/>
      <c r="AE74" s="24"/>
      <c r="AF74" s="804">
        <v>92508</v>
      </c>
      <c r="AG74" s="24">
        <v>10707</v>
      </c>
      <c r="AH74" s="24"/>
    </row>
    <row r="75" spans="1:37" s="39" customFormat="1" ht="12.95" customHeight="1" x14ac:dyDescent="0.2">
      <c r="A75" s="5" t="s">
        <v>108</v>
      </c>
      <c r="B75" s="1466" t="s">
        <v>163</v>
      </c>
      <c r="C75" s="1466"/>
      <c r="D75" s="49">
        <f t="shared" si="14"/>
        <v>144342</v>
      </c>
      <c r="E75" s="49">
        <f t="shared" si="15"/>
        <v>31927</v>
      </c>
      <c r="F75" s="49">
        <f t="shared" si="16"/>
        <v>977</v>
      </c>
      <c r="G75" s="415">
        <f t="shared" si="17"/>
        <v>3.0601058665079714E-2</v>
      </c>
      <c r="H75" s="49">
        <f>+H63+H62+H61+H60+H59+H58</f>
        <v>0</v>
      </c>
      <c r="I75" s="49">
        <v>0</v>
      </c>
      <c r="J75" s="49">
        <f>+J63+J62+J61+J60+J59+J58</f>
        <v>0</v>
      </c>
      <c r="K75" s="49"/>
      <c r="L75" s="49">
        <v>0</v>
      </c>
      <c r="M75" s="49"/>
      <c r="N75" s="49"/>
      <c r="O75" s="49">
        <v>0</v>
      </c>
      <c r="P75" s="49"/>
      <c r="Q75" s="49">
        <f t="shared" ref="Q75:W75" si="18">+Q63+Q62+Q61+Q60+Q59+Q58</f>
        <v>0</v>
      </c>
      <c r="R75" s="49">
        <f t="shared" si="18"/>
        <v>0</v>
      </c>
      <c r="S75" s="49">
        <f t="shared" si="18"/>
        <v>0</v>
      </c>
      <c r="T75" s="49">
        <f t="shared" si="18"/>
        <v>0</v>
      </c>
      <c r="U75" s="49">
        <f t="shared" si="18"/>
        <v>0</v>
      </c>
      <c r="V75" s="49">
        <f t="shared" si="18"/>
        <v>0</v>
      </c>
      <c r="W75" s="49">
        <f t="shared" si="18"/>
        <v>0</v>
      </c>
      <c r="X75" s="49">
        <v>0</v>
      </c>
      <c r="Y75" s="49">
        <f>+Y63+Y62+Y61+Y60+Y59+Y58</f>
        <v>0</v>
      </c>
      <c r="Z75" s="49">
        <f>+Z63+Z62+Z61+Z60+Z59+Z58</f>
        <v>0</v>
      </c>
      <c r="AA75" s="49">
        <v>0</v>
      </c>
      <c r="AB75" s="49">
        <f>+AB63+AB62+AB61+AB60+AB59+AB58</f>
        <v>0</v>
      </c>
      <c r="AC75" s="49"/>
      <c r="AD75" s="49">
        <v>0</v>
      </c>
      <c r="AE75" s="49"/>
      <c r="AF75" s="49">
        <f>+AF63+AF62+AF61+AF60+AF59+AF58</f>
        <v>144342</v>
      </c>
      <c r="AG75" s="49">
        <f>+AG63+AG62+AG61+AG60+AG59+AG58</f>
        <v>31927</v>
      </c>
      <c r="AH75" s="49">
        <f>+AH63+AH62+AH61+AH60+AH59+AH58</f>
        <v>977</v>
      </c>
    </row>
    <row r="76" spans="1:37" ht="11.25" customHeight="1" x14ac:dyDescent="0.25">
      <c r="A76" s="689"/>
      <c r="B76" s="621"/>
      <c r="C76" s="621"/>
      <c r="D76" s="203"/>
      <c r="E76" s="203"/>
      <c r="F76" s="203"/>
      <c r="G76" s="739"/>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row>
    <row r="77" spans="1:37" ht="12.95" customHeight="1" x14ac:dyDescent="0.25">
      <c r="A77" s="4" t="s">
        <v>110</v>
      </c>
      <c r="B77" s="1459" t="s">
        <v>109</v>
      </c>
      <c r="C77" s="1459"/>
      <c r="D77" s="49">
        <f t="shared" si="14"/>
        <v>0</v>
      </c>
      <c r="E77" s="49">
        <f t="shared" si="15"/>
        <v>0</v>
      </c>
      <c r="F77" s="49">
        <f t="shared" si="16"/>
        <v>0</v>
      </c>
      <c r="G77" s="415" t="e">
        <f t="shared" si="17"/>
        <v>#DIV/0!</v>
      </c>
      <c r="H77" s="24"/>
      <c r="I77" s="24"/>
      <c r="J77" s="24"/>
      <c r="K77" s="24"/>
      <c r="L77" s="24"/>
      <c r="M77" s="24"/>
      <c r="N77" s="24"/>
      <c r="O77" s="24">
        <v>0</v>
      </c>
      <c r="P77" s="24"/>
      <c r="Q77" s="24"/>
      <c r="R77" s="24"/>
      <c r="S77" s="24"/>
      <c r="T77" s="24"/>
      <c r="U77" s="24"/>
      <c r="V77" s="24"/>
      <c r="W77" s="24"/>
      <c r="X77" s="24">
        <v>0</v>
      </c>
      <c r="Y77" s="24"/>
      <c r="Z77" s="24"/>
      <c r="AA77" s="24">
        <v>0</v>
      </c>
      <c r="AB77" s="24"/>
      <c r="AC77" s="24"/>
      <c r="AD77" s="24">
        <v>0</v>
      </c>
      <c r="AE77" s="24"/>
      <c r="AF77" s="24"/>
      <c r="AG77" s="24">
        <v>0</v>
      </c>
      <c r="AH77" s="24"/>
    </row>
    <row r="78" spans="1:37" ht="12.95" customHeight="1" x14ac:dyDescent="0.25">
      <c r="A78" s="4" t="s">
        <v>111</v>
      </c>
      <c r="B78" s="1459" t="s">
        <v>162</v>
      </c>
      <c r="C78" s="1459"/>
      <c r="D78" s="49">
        <f t="shared" si="14"/>
        <v>0</v>
      </c>
      <c r="E78" s="49">
        <f t="shared" si="15"/>
        <v>1000</v>
      </c>
      <c r="F78" s="49">
        <f t="shared" si="16"/>
        <v>0</v>
      </c>
      <c r="G78" s="415">
        <f t="shared" si="17"/>
        <v>0</v>
      </c>
      <c r="H78" s="24"/>
      <c r="I78" s="24">
        <v>0</v>
      </c>
      <c r="J78" s="24"/>
      <c r="K78" s="24"/>
      <c r="L78" s="24">
        <v>0</v>
      </c>
      <c r="M78" s="24"/>
      <c r="N78" s="24"/>
      <c r="O78" s="24">
        <v>0</v>
      </c>
      <c r="P78" s="24"/>
      <c r="Q78" s="24"/>
      <c r="R78" s="24"/>
      <c r="S78" s="24"/>
      <c r="T78" s="24"/>
      <c r="U78" s="24"/>
      <c r="V78" s="24"/>
      <c r="W78" s="24"/>
      <c r="X78" s="24">
        <v>0</v>
      </c>
      <c r="Y78" s="24"/>
      <c r="Z78" s="24"/>
      <c r="AA78" s="24">
        <v>0</v>
      </c>
      <c r="AB78" s="24"/>
      <c r="AC78" s="24"/>
      <c r="AD78" s="24">
        <v>0</v>
      </c>
      <c r="AE78" s="24"/>
      <c r="AF78" s="24"/>
      <c r="AG78" s="24">
        <v>1000</v>
      </c>
      <c r="AH78" s="24"/>
    </row>
    <row r="79" spans="1:37" s="36" customFormat="1" ht="12.95" customHeight="1" x14ac:dyDescent="0.2">
      <c r="A79" s="33" t="s">
        <v>111</v>
      </c>
      <c r="B79" s="975"/>
      <c r="C79" s="976" t="s">
        <v>112</v>
      </c>
      <c r="D79" s="49">
        <f t="shared" si="14"/>
        <v>0</v>
      </c>
      <c r="E79" s="49">
        <f t="shared" si="15"/>
        <v>0</v>
      </c>
      <c r="F79" s="49">
        <f t="shared" si="16"/>
        <v>0</v>
      </c>
      <c r="G79" s="415" t="e">
        <f t="shared" si="17"/>
        <v>#DIV/0!</v>
      </c>
      <c r="H79" s="45"/>
      <c r="I79" s="45">
        <v>0</v>
      </c>
      <c r="J79" s="45"/>
      <c r="K79" s="45"/>
      <c r="L79" s="45">
        <v>0</v>
      </c>
      <c r="M79" s="45"/>
      <c r="N79" s="45"/>
      <c r="O79" s="45">
        <v>0</v>
      </c>
      <c r="P79" s="45"/>
      <c r="Q79" s="45"/>
      <c r="R79" s="45"/>
      <c r="S79" s="45"/>
      <c r="T79" s="45"/>
      <c r="U79" s="45"/>
      <c r="V79" s="45"/>
      <c r="W79" s="45"/>
      <c r="X79" s="45">
        <v>0</v>
      </c>
      <c r="Y79" s="45"/>
      <c r="Z79" s="45"/>
      <c r="AA79" s="45">
        <v>0</v>
      </c>
      <c r="AB79" s="45"/>
      <c r="AC79" s="45"/>
      <c r="AD79" s="45">
        <v>0</v>
      </c>
      <c r="AE79" s="45"/>
      <c r="AF79" s="45"/>
      <c r="AG79" s="45">
        <v>0</v>
      </c>
      <c r="AH79" s="45"/>
    </row>
    <row r="80" spans="1:37" ht="12.95" customHeight="1" x14ac:dyDescent="0.25">
      <c r="A80" s="4" t="s">
        <v>114</v>
      </c>
      <c r="B80" s="1459" t="s">
        <v>113</v>
      </c>
      <c r="C80" s="1459"/>
      <c r="D80" s="49">
        <f t="shared" si="14"/>
        <v>0</v>
      </c>
      <c r="E80" s="49">
        <f t="shared" si="15"/>
        <v>0</v>
      </c>
      <c r="F80" s="49">
        <f t="shared" si="16"/>
        <v>0</v>
      </c>
      <c r="G80" s="415" t="e">
        <f t="shared" si="17"/>
        <v>#DIV/0!</v>
      </c>
      <c r="H80" s="24"/>
      <c r="I80" s="24">
        <v>0</v>
      </c>
      <c r="J80" s="24"/>
      <c r="K80" s="24"/>
      <c r="L80" s="24">
        <v>0</v>
      </c>
      <c r="M80" s="24"/>
      <c r="N80" s="24"/>
      <c r="O80" s="24">
        <v>0</v>
      </c>
      <c r="P80" s="24"/>
      <c r="Q80" s="24"/>
      <c r="R80" s="24"/>
      <c r="S80" s="24"/>
      <c r="T80" s="24"/>
      <c r="U80" s="24"/>
      <c r="V80" s="24"/>
      <c r="W80" s="24"/>
      <c r="X80" s="24">
        <v>0</v>
      </c>
      <c r="Y80" s="24"/>
      <c r="Z80" s="24"/>
      <c r="AA80" s="24">
        <v>0</v>
      </c>
      <c r="AB80" s="24"/>
      <c r="AC80" s="24"/>
      <c r="AD80" s="24">
        <v>0</v>
      </c>
      <c r="AE80" s="24"/>
      <c r="AF80" s="24"/>
      <c r="AG80" s="24">
        <v>0</v>
      </c>
      <c r="AH80" s="24"/>
    </row>
    <row r="81" spans="1:34" ht="12.95" customHeight="1" x14ac:dyDescent="0.25">
      <c r="A81" s="4" t="s">
        <v>116</v>
      </c>
      <c r="B81" s="1459" t="s">
        <v>115</v>
      </c>
      <c r="C81" s="1459"/>
      <c r="D81" s="49">
        <f t="shared" si="14"/>
        <v>0</v>
      </c>
      <c r="E81" s="49">
        <f t="shared" si="15"/>
        <v>0</v>
      </c>
      <c r="F81" s="49">
        <f t="shared" si="16"/>
        <v>0</v>
      </c>
      <c r="G81" s="415" t="e">
        <f t="shared" si="17"/>
        <v>#DIV/0!</v>
      </c>
      <c r="H81" s="24"/>
      <c r="I81" s="24">
        <v>0</v>
      </c>
      <c r="J81" s="24"/>
      <c r="K81" s="24"/>
      <c r="L81" s="24">
        <v>0</v>
      </c>
      <c r="M81" s="24"/>
      <c r="N81" s="24"/>
      <c r="O81" s="24">
        <v>0</v>
      </c>
      <c r="P81" s="24"/>
      <c r="Q81" s="24"/>
      <c r="R81" s="24"/>
      <c r="S81" s="24"/>
      <c r="T81" s="24"/>
      <c r="U81" s="24"/>
      <c r="V81" s="24"/>
      <c r="W81" s="24"/>
      <c r="X81" s="24">
        <v>0</v>
      </c>
      <c r="Y81" s="24"/>
      <c r="Z81" s="24"/>
      <c r="AA81" s="24">
        <v>0</v>
      </c>
      <c r="AB81" s="24"/>
      <c r="AC81" s="24"/>
      <c r="AD81" s="24">
        <v>0</v>
      </c>
      <c r="AE81" s="24"/>
      <c r="AF81" s="24"/>
      <c r="AG81" s="24">
        <v>0</v>
      </c>
      <c r="AH81" s="24"/>
    </row>
    <row r="82" spans="1:34" ht="12.95" customHeight="1" x14ac:dyDescent="0.25">
      <c r="A82" s="4" t="s">
        <v>118</v>
      </c>
      <c r="B82" s="1459" t="s">
        <v>117</v>
      </c>
      <c r="C82" s="1459"/>
      <c r="D82" s="49">
        <f t="shared" si="14"/>
        <v>0</v>
      </c>
      <c r="E82" s="49">
        <f t="shared" si="15"/>
        <v>0</v>
      </c>
      <c r="F82" s="49">
        <f t="shared" si="16"/>
        <v>0</v>
      </c>
      <c r="G82" s="415" t="e">
        <f t="shared" si="17"/>
        <v>#DIV/0!</v>
      </c>
      <c r="H82" s="24"/>
      <c r="I82" s="24">
        <v>0</v>
      </c>
      <c r="J82" s="24"/>
      <c r="K82" s="24"/>
      <c r="L82" s="24">
        <v>0</v>
      </c>
      <c r="M82" s="24"/>
      <c r="N82" s="24"/>
      <c r="O82" s="24">
        <v>0</v>
      </c>
      <c r="P82" s="24"/>
      <c r="Q82" s="24"/>
      <c r="R82" s="24"/>
      <c r="S82" s="24"/>
      <c r="T82" s="24"/>
      <c r="U82" s="24"/>
      <c r="V82" s="24"/>
      <c r="W82" s="24"/>
      <c r="X82" s="24">
        <v>0</v>
      </c>
      <c r="Y82" s="24"/>
      <c r="Z82" s="24"/>
      <c r="AA82" s="24">
        <v>0</v>
      </c>
      <c r="AB82" s="24"/>
      <c r="AC82" s="24"/>
      <c r="AD82" s="24">
        <v>0</v>
      </c>
      <c r="AE82" s="24"/>
      <c r="AF82" s="24"/>
      <c r="AG82" s="24">
        <v>0</v>
      </c>
      <c r="AH82" s="24"/>
    </row>
    <row r="83" spans="1:34" ht="12.95" customHeight="1" x14ac:dyDescent="0.25">
      <c r="A83" s="4" t="s">
        <v>120</v>
      </c>
      <c r="B83" s="1459" t="s">
        <v>119</v>
      </c>
      <c r="C83" s="1459"/>
      <c r="D83" s="49">
        <f t="shared" si="14"/>
        <v>0</v>
      </c>
      <c r="E83" s="49">
        <f t="shared" si="15"/>
        <v>0</v>
      </c>
      <c r="F83" s="49">
        <f t="shared" si="16"/>
        <v>0</v>
      </c>
      <c r="G83" s="415" t="e">
        <f t="shared" si="17"/>
        <v>#DIV/0!</v>
      </c>
      <c r="H83" s="24"/>
      <c r="I83" s="24">
        <v>0</v>
      </c>
      <c r="J83" s="24"/>
      <c r="K83" s="24"/>
      <c r="L83" s="24">
        <v>0</v>
      </c>
      <c r="M83" s="24"/>
      <c r="N83" s="24"/>
      <c r="O83" s="24">
        <v>0</v>
      </c>
      <c r="P83" s="24"/>
      <c r="Q83" s="24"/>
      <c r="R83" s="24"/>
      <c r="S83" s="24"/>
      <c r="T83" s="24"/>
      <c r="U83" s="24"/>
      <c r="V83" s="24"/>
      <c r="W83" s="24"/>
      <c r="X83" s="24">
        <v>0</v>
      </c>
      <c r="Y83" s="24"/>
      <c r="Z83" s="24"/>
      <c r="AA83" s="24">
        <v>0</v>
      </c>
      <c r="AB83" s="24"/>
      <c r="AC83" s="24"/>
      <c r="AD83" s="24">
        <v>0</v>
      </c>
      <c r="AE83" s="24"/>
      <c r="AF83" s="24"/>
      <c r="AG83" s="24">
        <v>0</v>
      </c>
      <c r="AH83" s="24"/>
    </row>
    <row r="84" spans="1:34" ht="12.95" customHeight="1" x14ac:dyDescent="0.25">
      <c r="A84" s="4" t="s">
        <v>122</v>
      </c>
      <c r="B84" s="1459" t="s">
        <v>121</v>
      </c>
      <c r="C84" s="1459"/>
      <c r="D84" s="49">
        <f t="shared" si="14"/>
        <v>0</v>
      </c>
      <c r="E84" s="49">
        <f t="shared" si="15"/>
        <v>0</v>
      </c>
      <c r="F84" s="49">
        <f t="shared" si="16"/>
        <v>0</v>
      </c>
      <c r="G84" s="415" t="e">
        <f t="shared" si="17"/>
        <v>#DIV/0!</v>
      </c>
      <c r="H84" s="24"/>
      <c r="I84" s="24">
        <v>0</v>
      </c>
      <c r="J84" s="24"/>
      <c r="K84" s="24"/>
      <c r="L84" s="24">
        <v>0</v>
      </c>
      <c r="M84" s="24"/>
      <c r="N84" s="24"/>
      <c r="O84" s="24">
        <v>0</v>
      </c>
      <c r="P84" s="24"/>
      <c r="Q84" s="24"/>
      <c r="R84" s="24"/>
      <c r="S84" s="24"/>
      <c r="T84" s="24"/>
      <c r="U84" s="24"/>
      <c r="V84" s="24"/>
      <c r="W84" s="24"/>
      <c r="X84" s="24">
        <v>0</v>
      </c>
      <c r="Y84" s="24"/>
      <c r="Z84" s="24"/>
      <c r="AA84" s="24">
        <v>0</v>
      </c>
      <c r="AB84" s="24"/>
      <c r="AC84" s="24"/>
      <c r="AD84" s="24">
        <v>0</v>
      </c>
      <c r="AE84" s="24"/>
      <c r="AF84" s="24"/>
      <c r="AG84" s="24">
        <v>0</v>
      </c>
      <c r="AH84" s="24"/>
    </row>
    <row r="85" spans="1:34" s="39" customFormat="1" ht="12.95" customHeight="1" x14ac:dyDescent="0.2">
      <c r="A85" s="5" t="s">
        <v>123</v>
      </c>
      <c r="B85" s="1466" t="s">
        <v>161</v>
      </c>
      <c r="C85" s="1466"/>
      <c r="D85" s="49">
        <f t="shared" si="14"/>
        <v>0</v>
      </c>
      <c r="E85" s="49">
        <f t="shared" si="15"/>
        <v>1000</v>
      </c>
      <c r="F85" s="49">
        <f t="shared" si="16"/>
        <v>0</v>
      </c>
      <c r="G85" s="415">
        <f t="shared" si="17"/>
        <v>0</v>
      </c>
      <c r="H85" s="49"/>
      <c r="I85" s="49">
        <v>0</v>
      </c>
      <c r="J85" s="49"/>
      <c r="K85" s="49"/>
      <c r="L85" s="49">
        <v>0</v>
      </c>
      <c r="M85" s="49"/>
      <c r="N85" s="49"/>
      <c r="O85" s="49">
        <v>0</v>
      </c>
      <c r="P85" s="49"/>
      <c r="Q85" s="49"/>
      <c r="R85" s="49"/>
      <c r="S85" s="49"/>
      <c r="T85" s="49"/>
      <c r="U85" s="49"/>
      <c r="V85" s="49"/>
      <c r="W85" s="49"/>
      <c r="X85" s="49">
        <v>0</v>
      </c>
      <c r="Y85" s="49"/>
      <c r="Z85" s="49"/>
      <c r="AA85" s="49">
        <v>0</v>
      </c>
      <c r="AB85" s="49"/>
      <c r="AC85" s="49"/>
      <c r="AD85" s="49">
        <v>0</v>
      </c>
      <c r="AE85" s="49"/>
      <c r="AF85" s="49"/>
      <c r="AG85" s="49">
        <f>SUM(AG77:AG84)</f>
        <v>1000</v>
      </c>
      <c r="AH85" s="49"/>
    </row>
    <row r="86" spans="1:34" ht="5.25" customHeight="1" x14ac:dyDescent="0.25">
      <c r="A86" s="689"/>
      <c r="B86" s="621"/>
      <c r="C86" s="621"/>
      <c r="D86" s="203"/>
      <c r="E86" s="203"/>
      <c r="F86" s="203"/>
      <c r="G86" s="739"/>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row>
    <row r="87" spans="1:34" ht="12.95" customHeight="1" x14ac:dyDescent="0.25">
      <c r="A87" s="4" t="s">
        <v>125</v>
      </c>
      <c r="B87" s="1459" t="s">
        <v>124</v>
      </c>
      <c r="C87" s="1459"/>
      <c r="D87" s="49">
        <f t="shared" si="14"/>
        <v>0</v>
      </c>
      <c r="E87" s="49">
        <f t="shared" si="15"/>
        <v>0</v>
      </c>
      <c r="F87" s="49">
        <f t="shared" si="16"/>
        <v>0</v>
      </c>
      <c r="G87" s="415" t="e">
        <f t="shared" si="17"/>
        <v>#DIV/0!</v>
      </c>
      <c r="H87" s="24"/>
      <c r="I87" s="24">
        <v>0</v>
      </c>
      <c r="J87" s="24"/>
      <c r="K87" s="24"/>
      <c r="L87" s="24">
        <v>0</v>
      </c>
      <c r="M87" s="24"/>
      <c r="N87" s="24"/>
      <c r="O87" s="24">
        <v>0</v>
      </c>
      <c r="P87" s="24"/>
      <c r="Q87" s="24"/>
      <c r="R87" s="24"/>
      <c r="S87" s="24"/>
      <c r="T87" s="24"/>
      <c r="U87" s="24"/>
      <c r="V87" s="24"/>
      <c r="W87" s="24"/>
      <c r="X87" s="24">
        <v>0</v>
      </c>
      <c r="Y87" s="24"/>
      <c r="Z87" s="24"/>
      <c r="AA87" s="24">
        <v>0</v>
      </c>
      <c r="AB87" s="24"/>
      <c r="AC87" s="24"/>
      <c r="AD87" s="24">
        <v>0</v>
      </c>
      <c r="AE87" s="24"/>
      <c r="AF87" s="24"/>
      <c r="AG87" s="24">
        <v>0</v>
      </c>
      <c r="AH87" s="24"/>
    </row>
    <row r="88" spans="1:34" ht="12.95" customHeight="1" x14ac:dyDescent="0.25">
      <c r="A88" s="4" t="s">
        <v>127</v>
      </c>
      <c r="B88" s="1459" t="s">
        <v>126</v>
      </c>
      <c r="C88" s="1459"/>
      <c r="D88" s="49">
        <f t="shared" si="14"/>
        <v>0</v>
      </c>
      <c r="E88" s="49">
        <f t="shared" si="15"/>
        <v>0</v>
      </c>
      <c r="F88" s="49">
        <f t="shared" si="16"/>
        <v>0</v>
      </c>
      <c r="G88" s="415" t="e">
        <f t="shared" si="17"/>
        <v>#DIV/0!</v>
      </c>
      <c r="H88" s="24"/>
      <c r="I88" s="24">
        <v>0</v>
      </c>
      <c r="J88" s="24"/>
      <c r="K88" s="24"/>
      <c r="L88" s="24">
        <v>0</v>
      </c>
      <c r="M88" s="24"/>
      <c r="N88" s="24"/>
      <c r="O88" s="24">
        <v>0</v>
      </c>
      <c r="P88" s="24"/>
      <c r="Q88" s="24"/>
      <c r="R88" s="24"/>
      <c r="S88" s="24"/>
      <c r="T88" s="24"/>
      <c r="U88" s="24"/>
      <c r="V88" s="24"/>
      <c r="W88" s="24"/>
      <c r="X88" s="24">
        <v>0</v>
      </c>
      <c r="Y88" s="24"/>
      <c r="Z88" s="24"/>
      <c r="AA88" s="24">
        <v>0</v>
      </c>
      <c r="AB88" s="24"/>
      <c r="AC88" s="24"/>
      <c r="AD88" s="24">
        <v>0</v>
      </c>
      <c r="AE88" s="24"/>
      <c r="AF88" s="24"/>
      <c r="AG88" s="24">
        <v>0</v>
      </c>
      <c r="AH88" s="24"/>
    </row>
    <row r="89" spans="1:34" ht="12.95" customHeight="1" x14ac:dyDescent="0.25">
      <c r="A89" s="4" t="s">
        <v>129</v>
      </c>
      <c r="B89" s="1459" t="s">
        <v>128</v>
      </c>
      <c r="C89" s="1459"/>
      <c r="D89" s="49">
        <f t="shared" si="14"/>
        <v>0</v>
      </c>
      <c r="E89" s="49">
        <f t="shared" si="15"/>
        <v>0</v>
      </c>
      <c r="F89" s="49">
        <f t="shared" si="16"/>
        <v>0</v>
      </c>
      <c r="G89" s="415" t="e">
        <f t="shared" si="17"/>
        <v>#DIV/0!</v>
      </c>
      <c r="H89" s="24"/>
      <c r="I89" s="24">
        <v>0</v>
      </c>
      <c r="J89" s="24"/>
      <c r="K89" s="24"/>
      <c r="L89" s="24">
        <v>0</v>
      </c>
      <c r="M89" s="24"/>
      <c r="N89" s="24"/>
      <c r="O89" s="24">
        <v>0</v>
      </c>
      <c r="P89" s="24"/>
      <c r="Q89" s="24"/>
      <c r="R89" s="24"/>
      <c r="S89" s="24"/>
      <c r="T89" s="24"/>
      <c r="U89" s="24"/>
      <c r="V89" s="24"/>
      <c r="W89" s="24"/>
      <c r="X89" s="24">
        <v>0</v>
      </c>
      <c r="Y89" s="24"/>
      <c r="Z89" s="24"/>
      <c r="AA89" s="24">
        <v>0</v>
      </c>
      <c r="AB89" s="24"/>
      <c r="AC89" s="24"/>
      <c r="AD89" s="24">
        <v>0</v>
      </c>
      <c r="AE89" s="24"/>
      <c r="AF89" s="24"/>
      <c r="AG89" s="24">
        <v>0</v>
      </c>
      <c r="AH89" s="24"/>
    </row>
    <row r="90" spans="1:34" ht="12.95" customHeight="1" x14ac:dyDescent="0.25">
      <c r="A90" s="4" t="s">
        <v>131</v>
      </c>
      <c r="B90" s="1459" t="s">
        <v>130</v>
      </c>
      <c r="C90" s="1459"/>
      <c r="D90" s="49">
        <f t="shared" si="14"/>
        <v>0</v>
      </c>
      <c r="E90" s="49">
        <f t="shared" si="15"/>
        <v>0</v>
      </c>
      <c r="F90" s="49">
        <f t="shared" si="16"/>
        <v>0</v>
      </c>
      <c r="G90" s="415" t="e">
        <f t="shared" si="17"/>
        <v>#DIV/0!</v>
      </c>
      <c r="H90" s="24"/>
      <c r="I90" s="24">
        <v>0</v>
      </c>
      <c r="J90" s="24"/>
      <c r="K90" s="24"/>
      <c r="L90" s="24">
        <v>0</v>
      </c>
      <c r="M90" s="24"/>
      <c r="N90" s="24"/>
      <c r="O90" s="24">
        <v>0</v>
      </c>
      <c r="P90" s="24"/>
      <c r="Q90" s="24"/>
      <c r="R90" s="24"/>
      <c r="S90" s="24"/>
      <c r="T90" s="24"/>
      <c r="U90" s="24"/>
      <c r="V90" s="24"/>
      <c r="W90" s="24"/>
      <c r="X90" s="24">
        <v>0</v>
      </c>
      <c r="Y90" s="24"/>
      <c r="Z90" s="24"/>
      <c r="AA90" s="24">
        <v>0</v>
      </c>
      <c r="AB90" s="24"/>
      <c r="AC90" s="24"/>
      <c r="AD90" s="24">
        <v>0</v>
      </c>
      <c r="AE90" s="24"/>
      <c r="AF90" s="24"/>
      <c r="AG90" s="24">
        <v>0</v>
      </c>
      <c r="AH90" s="24"/>
    </row>
    <row r="91" spans="1:34" s="39" customFormat="1" ht="12.95" customHeight="1" x14ac:dyDescent="0.2">
      <c r="A91" s="5" t="s">
        <v>132</v>
      </c>
      <c r="B91" s="1466" t="s">
        <v>160</v>
      </c>
      <c r="C91" s="1466"/>
      <c r="D91" s="49">
        <f t="shared" si="14"/>
        <v>0</v>
      </c>
      <c r="E91" s="49">
        <f t="shared" si="15"/>
        <v>0</v>
      </c>
      <c r="F91" s="49">
        <f t="shared" si="16"/>
        <v>0</v>
      </c>
      <c r="G91" s="415" t="e">
        <f t="shared" si="17"/>
        <v>#DIV/0!</v>
      </c>
      <c r="H91" s="49"/>
      <c r="I91" s="49">
        <v>0</v>
      </c>
      <c r="J91" s="49"/>
      <c r="K91" s="49"/>
      <c r="L91" s="49">
        <v>0</v>
      </c>
      <c r="M91" s="49"/>
      <c r="N91" s="49"/>
      <c r="O91" s="49">
        <v>0</v>
      </c>
      <c r="P91" s="49"/>
      <c r="Q91" s="49"/>
      <c r="R91" s="49"/>
      <c r="S91" s="49"/>
      <c r="T91" s="49"/>
      <c r="U91" s="49"/>
      <c r="V91" s="49"/>
      <c r="W91" s="49"/>
      <c r="X91" s="49">
        <v>0</v>
      </c>
      <c r="Y91" s="49"/>
      <c r="Z91" s="49"/>
      <c r="AA91" s="49">
        <v>0</v>
      </c>
      <c r="AB91" s="49"/>
      <c r="AC91" s="49"/>
      <c r="AD91" s="49">
        <v>0</v>
      </c>
      <c r="AE91" s="49"/>
      <c r="AF91" s="49"/>
      <c r="AG91" s="49">
        <v>0</v>
      </c>
      <c r="AH91" s="49"/>
    </row>
    <row r="92" spans="1:34" ht="12.95" hidden="1" customHeight="1" x14ac:dyDescent="0.25">
      <c r="A92" s="689"/>
      <c r="B92" s="621"/>
      <c r="C92" s="621"/>
      <c r="D92" s="203">
        <f t="shared" si="14"/>
        <v>0</v>
      </c>
      <c r="E92" s="203">
        <f t="shared" si="15"/>
        <v>0</v>
      </c>
      <c r="F92" s="203">
        <f t="shared" si="16"/>
        <v>0</v>
      </c>
      <c r="G92" s="739" t="e">
        <f t="shared" si="17"/>
        <v>#DIV/0!</v>
      </c>
      <c r="H92" s="53"/>
      <c r="I92" s="53">
        <v>0</v>
      </c>
      <c r="J92" s="53"/>
      <c r="K92" s="53"/>
      <c r="L92" s="53">
        <v>0</v>
      </c>
      <c r="M92" s="53"/>
      <c r="N92" s="53"/>
      <c r="O92" s="53">
        <v>0</v>
      </c>
      <c r="P92" s="53"/>
      <c r="Q92" s="53"/>
      <c r="R92" s="53"/>
      <c r="S92" s="53"/>
      <c r="T92" s="53"/>
      <c r="U92" s="53"/>
      <c r="V92" s="53"/>
      <c r="W92" s="53"/>
      <c r="X92" s="53">
        <v>0</v>
      </c>
      <c r="Y92" s="53"/>
      <c r="Z92" s="53"/>
      <c r="AA92" s="53">
        <v>0</v>
      </c>
      <c r="AB92" s="53"/>
      <c r="AC92" s="53"/>
      <c r="AD92" s="53">
        <v>0</v>
      </c>
      <c r="AE92" s="53"/>
      <c r="AF92" s="53"/>
      <c r="AG92" s="53">
        <v>0</v>
      </c>
      <c r="AH92" s="53"/>
    </row>
    <row r="93" spans="1:34" ht="12.95" hidden="1" customHeight="1" x14ac:dyDescent="0.25">
      <c r="A93" s="687" t="s">
        <v>370</v>
      </c>
      <c r="B93" s="1471" t="s">
        <v>371</v>
      </c>
      <c r="C93" s="1471"/>
      <c r="D93" s="203">
        <f t="shared" si="14"/>
        <v>0</v>
      </c>
      <c r="E93" s="203">
        <f t="shared" si="15"/>
        <v>0</v>
      </c>
      <c r="F93" s="203">
        <f t="shared" si="16"/>
        <v>0</v>
      </c>
      <c r="G93" s="739" t="e">
        <f t="shared" si="17"/>
        <v>#DIV/0!</v>
      </c>
      <c r="H93" s="53"/>
      <c r="I93" s="53">
        <v>0</v>
      </c>
      <c r="J93" s="53"/>
      <c r="K93" s="53"/>
      <c r="L93" s="53">
        <v>0</v>
      </c>
      <c r="M93" s="53"/>
      <c r="N93" s="53"/>
      <c r="O93" s="53">
        <v>0</v>
      </c>
      <c r="P93" s="53"/>
      <c r="Q93" s="53"/>
      <c r="R93" s="53"/>
      <c r="S93" s="53"/>
      <c r="T93" s="53"/>
      <c r="U93" s="53"/>
      <c r="V93" s="53"/>
      <c r="W93" s="53"/>
      <c r="X93" s="53">
        <v>0</v>
      </c>
      <c r="Y93" s="53"/>
      <c r="Z93" s="53"/>
      <c r="AA93" s="53">
        <v>0</v>
      </c>
      <c r="AB93" s="53"/>
      <c r="AC93" s="53"/>
      <c r="AD93" s="53">
        <v>0</v>
      </c>
      <c r="AE93" s="53"/>
      <c r="AF93" s="53"/>
      <c r="AG93" s="53">
        <v>0</v>
      </c>
      <c r="AH93" s="53"/>
    </row>
    <row r="94" spans="1:34" ht="12.95" hidden="1" customHeight="1" x14ac:dyDescent="0.25">
      <c r="A94" s="687" t="s">
        <v>383</v>
      </c>
      <c r="B94" s="1471" t="s">
        <v>384</v>
      </c>
      <c r="C94" s="1471"/>
      <c r="D94" s="203">
        <f t="shared" si="14"/>
        <v>0</v>
      </c>
      <c r="E94" s="203">
        <f t="shared" si="15"/>
        <v>0</v>
      </c>
      <c r="F94" s="203">
        <f t="shared" si="16"/>
        <v>0</v>
      </c>
      <c r="G94" s="739" t="e">
        <f t="shared" si="17"/>
        <v>#DIV/0!</v>
      </c>
      <c r="H94" s="53"/>
      <c r="I94" s="53">
        <v>0</v>
      </c>
      <c r="J94" s="53"/>
      <c r="K94" s="53"/>
      <c r="L94" s="53">
        <v>0</v>
      </c>
      <c r="M94" s="53"/>
      <c r="N94" s="53"/>
      <c r="O94" s="53">
        <v>0</v>
      </c>
      <c r="P94" s="53"/>
      <c r="Q94" s="53"/>
      <c r="R94" s="53"/>
      <c r="S94" s="53"/>
      <c r="T94" s="53"/>
      <c r="U94" s="53"/>
      <c r="V94" s="53"/>
      <c r="W94" s="53"/>
      <c r="X94" s="53">
        <v>0</v>
      </c>
      <c r="Y94" s="53"/>
      <c r="Z94" s="53"/>
      <c r="AA94" s="53">
        <v>0</v>
      </c>
      <c r="AB94" s="53"/>
      <c r="AC94" s="53"/>
      <c r="AD94" s="53">
        <v>0</v>
      </c>
      <c r="AE94" s="53"/>
      <c r="AF94" s="53"/>
      <c r="AG94" s="53">
        <v>0</v>
      </c>
      <c r="AH94" s="53"/>
    </row>
    <row r="95" spans="1:34" ht="12.95" hidden="1" customHeight="1" x14ac:dyDescent="0.25">
      <c r="A95" s="687" t="s">
        <v>133</v>
      </c>
      <c r="B95" s="1471" t="s">
        <v>159</v>
      </c>
      <c r="C95" s="1471"/>
      <c r="D95" s="203">
        <f t="shared" si="14"/>
        <v>0</v>
      </c>
      <c r="E95" s="203">
        <f t="shared" si="15"/>
        <v>0</v>
      </c>
      <c r="F95" s="203">
        <f t="shared" si="16"/>
        <v>0</v>
      </c>
      <c r="G95" s="739" t="e">
        <f t="shared" si="17"/>
        <v>#DIV/0!</v>
      </c>
      <c r="H95" s="53"/>
      <c r="I95" s="53">
        <v>0</v>
      </c>
      <c r="J95" s="53"/>
      <c r="K95" s="53"/>
      <c r="L95" s="53">
        <v>0</v>
      </c>
      <c r="M95" s="53"/>
      <c r="N95" s="53"/>
      <c r="O95" s="53">
        <v>0</v>
      </c>
      <c r="P95" s="53"/>
      <c r="Q95" s="53"/>
      <c r="R95" s="53"/>
      <c r="S95" s="53"/>
      <c r="T95" s="53"/>
      <c r="U95" s="53"/>
      <c r="V95" s="53"/>
      <c r="W95" s="53"/>
      <c r="X95" s="53">
        <v>0</v>
      </c>
      <c r="Y95" s="53"/>
      <c r="Z95" s="53"/>
      <c r="AA95" s="53">
        <v>0</v>
      </c>
      <c r="AB95" s="53"/>
      <c r="AC95" s="53"/>
      <c r="AD95" s="53">
        <v>0</v>
      </c>
      <c r="AE95" s="53"/>
      <c r="AF95" s="53"/>
      <c r="AG95" s="53">
        <v>0</v>
      </c>
      <c r="AH95" s="53"/>
    </row>
    <row r="96" spans="1:34" s="39" customFormat="1" ht="12.95" hidden="1" customHeight="1" x14ac:dyDescent="0.2">
      <c r="A96" s="689" t="s">
        <v>134</v>
      </c>
      <c r="B96" s="1578" t="s">
        <v>158</v>
      </c>
      <c r="C96" s="1578"/>
      <c r="D96" s="203">
        <f t="shared" si="14"/>
        <v>0</v>
      </c>
      <c r="E96" s="203">
        <f t="shared" si="15"/>
        <v>0</v>
      </c>
      <c r="F96" s="203">
        <f t="shared" si="16"/>
        <v>0</v>
      </c>
      <c r="G96" s="739" t="e">
        <f t="shared" si="17"/>
        <v>#DIV/0!</v>
      </c>
      <c r="H96" s="203"/>
      <c r="I96" s="203">
        <v>0</v>
      </c>
      <c r="J96" s="203"/>
      <c r="K96" s="203"/>
      <c r="L96" s="203">
        <v>0</v>
      </c>
      <c r="M96" s="203"/>
      <c r="N96" s="203"/>
      <c r="O96" s="203">
        <v>0</v>
      </c>
      <c r="P96" s="203"/>
      <c r="Q96" s="203"/>
      <c r="R96" s="203"/>
      <c r="S96" s="203"/>
      <c r="T96" s="203"/>
      <c r="U96" s="203"/>
      <c r="V96" s="203"/>
      <c r="W96" s="203"/>
      <c r="X96" s="203">
        <v>0</v>
      </c>
      <c r="Y96" s="203"/>
      <c r="Z96" s="203"/>
      <c r="AA96" s="203">
        <v>0</v>
      </c>
      <c r="AB96" s="203"/>
      <c r="AC96" s="203"/>
      <c r="AD96" s="203">
        <v>0</v>
      </c>
      <c r="AE96" s="203"/>
      <c r="AF96" s="203"/>
      <c r="AG96" s="203">
        <v>0</v>
      </c>
      <c r="AH96" s="203"/>
    </row>
    <row r="97" spans="1:34" ht="12.95" customHeight="1" x14ac:dyDescent="0.25">
      <c r="A97" s="689"/>
      <c r="B97" s="448"/>
      <c r="C97" s="448"/>
      <c r="D97" s="203"/>
      <c r="E97" s="203"/>
      <c r="F97" s="203"/>
      <c r="G97" s="739"/>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row>
    <row r="98" spans="1:34" s="39" customFormat="1" ht="12.95" customHeight="1" x14ac:dyDescent="0.2">
      <c r="A98" s="60" t="s">
        <v>135</v>
      </c>
      <c r="B98" s="1466" t="s">
        <v>157</v>
      </c>
      <c r="C98" s="1466"/>
      <c r="D98" s="49">
        <f t="shared" si="14"/>
        <v>232038</v>
      </c>
      <c r="E98" s="49">
        <f>+I98+O98+R98+U98+X98+AG98+AA98+AD98+L98</f>
        <v>214097</v>
      </c>
      <c r="F98" s="49">
        <f t="shared" si="16"/>
        <v>109503</v>
      </c>
      <c r="G98" s="415">
        <f t="shared" si="17"/>
        <v>0.51146442967439987</v>
      </c>
      <c r="H98" s="49">
        <f>+H96+H91+H85+H75+H56+H36+H10+H8</f>
        <v>7621</v>
      </c>
      <c r="I98" s="49">
        <f t="shared" ref="I98:AH98" si="19">+I96+I91+I85+I75+I56+I36+I10+I8</f>
        <v>11331</v>
      </c>
      <c r="J98" s="49">
        <f t="shared" si="19"/>
        <v>10952</v>
      </c>
      <c r="K98" s="49">
        <f t="shared" si="19"/>
        <v>50452</v>
      </c>
      <c r="L98" s="49">
        <f t="shared" si="19"/>
        <v>62417</v>
      </c>
      <c r="M98" s="49">
        <f t="shared" si="19"/>
        <v>62629</v>
      </c>
      <c r="N98" s="49">
        <f t="shared" si="19"/>
        <v>16779</v>
      </c>
      <c r="O98" s="49">
        <f t="shared" si="19"/>
        <v>19015</v>
      </c>
      <c r="P98" s="49">
        <f t="shared" si="19"/>
        <v>18826</v>
      </c>
      <c r="Q98" s="49">
        <f t="shared" si="19"/>
        <v>0</v>
      </c>
      <c r="R98" s="49">
        <f t="shared" si="19"/>
        <v>0</v>
      </c>
      <c r="S98" s="49">
        <f t="shared" si="19"/>
        <v>0</v>
      </c>
      <c r="T98" s="49">
        <f t="shared" si="19"/>
        <v>0</v>
      </c>
      <c r="U98" s="49">
        <f t="shared" si="19"/>
        <v>0</v>
      </c>
      <c r="V98" s="49">
        <f t="shared" si="19"/>
        <v>0</v>
      </c>
      <c r="W98" s="49">
        <f t="shared" si="19"/>
        <v>2500</v>
      </c>
      <c r="X98" s="49">
        <f t="shared" si="19"/>
        <v>2500</v>
      </c>
      <c r="Y98" s="49">
        <f t="shared" si="19"/>
        <v>1188</v>
      </c>
      <c r="Z98" s="49">
        <f t="shared" si="19"/>
        <v>5725</v>
      </c>
      <c r="AA98" s="49">
        <f t="shared" si="19"/>
        <v>6074</v>
      </c>
      <c r="AB98" s="49">
        <f t="shared" si="19"/>
        <v>6392</v>
      </c>
      <c r="AC98" s="49">
        <f t="shared" si="19"/>
        <v>4619</v>
      </c>
      <c r="AD98" s="49">
        <f t="shared" si="19"/>
        <v>2609</v>
      </c>
      <c r="AE98" s="49">
        <f t="shared" si="19"/>
        <v>2497</v>
      </c>
      <c r="AF98" s="49">
        <f t="shared" si="19"/>
        <v>144342</v>
      </c>
      <c r="AG98" s="49">
        <f t="shared" si="19"/>
        <v>110151</v>
      </c>
      <c r="AH98" s="49">
        <f t="shared" si="19"/>
        <v>7019</v>
      </c>
    </row>
    <row r="99" spans="1:34" ht="12.95" customHeight="1" x14ac:dyDescent="0.25">
      <c r="A99" s="625"/>
      <c r="D99" s="203"/>
      <c r="E99" s="203"/>
      <c r="F99" s="203"/>
      <c r="G99" s="739"/>
    </row>
    <row r="100" spans="1:34" ht="12.95" customHeight="1" x14ac:dyDescent="0.25">
      <c r="A100" s="752" t="s">
        <v>266</v>
      </c>
      <c r="B100" s="1577" t="s">
        <v>684</v>
      </c>
      <c r="C100" s="1577"/>
      <c r="D100" s="49">
        <f t="shared" si="14"/>
        <v>0</v>
      </c>
      <c r="E100" s="49">
        <f t="shared" si="15"/>
        <v>0</v>
      </c>
      <c r="F100" s="49">
        <f t="shared" si="16"/>
        <v>0</v>
      </c>
      <c r="G100" s="415"/>
      <c r="H100" s="19"/>
      <c r="I100" s="19"/>
      <c r="J100" s="24">
        <f t="shared" ref="J100:J103" si="20">H100+I100</f>
        <v>0</v>
      </c>
      <c r="K100" s="19"/>
      <c r="L100" s="19"/>
      <c r="M100" s="24">
        <f t="shared" ref="M100:M103" si="21">K100+L100</f>
        <v>0</v>
      </c>
      <c r="N100" s="19"/>
      <c r="O100" s="19"/>
      <c r="P100" s="24">
        <f t="shared" ref="P100:P103" si="22">N100+O100</f>
        <v>0</v>
      </c>
      <c r="Q100" s="19"/>
      <c r="R100" s="19"/>
      <c r="S100" s="19"/>
      <c r="T100" s="19"/>
      <c r="U100" s="19"/>
      <c r="V100" s="19"/>
      <c r="W100" s="19"/>
      <c r="X100" s="19"/>
      <c r="Y100" s="24">
        <f t="shared" ref="Y100:Y103" si="23">W100+X100</f>
        <v>0</v>
      </c>
      <c r="Z100" s="19"/>
      <c r="AA100" s="19"/>
      <c r="AB100" s="24">
        <f t="shared" ref="AB100:AB103" si="24">Z100+AA100</f>
        <v>0</v>
      </c>
      <c r="AC100" s="19"/>
      <c r="AD100" s="19"/>
      <c r="AE100" s="24">
        <f t="shared" ref="AE100:AE103" si="25">AC100+AD100</f>
        <v>0</v>
      </c>
      <c r="AF100" s="24"/>
      <c r="AG100" s="24"/>
      <c r="AH100" s="24"/>
    </row>
    <row r="101" spans="1:34" ht="12.95" customHeight="1" x14ac:dyDescent="0.25">
      <c r="A101" s="752" t="s">
        <v>680</v>
      </c>
      <c r="B101" s="1577" t="s">
        <v>681</v>
      </c>
      <c r="C101" s="1577"/>
      <c r="D101" s="49">
        <f t="shared" si="14"/>
        <v>0</v>
      </c>
      <c r="E101" s="49">
        <f t="shared" si="15"/>
        <v>0</v>
      </c>
      <c r="F101" s="49">
        <f t="shared" si="16"/>
        <v>0</v>
      </c>
      <c r="G101" s="415" t="e">
        <f t="shared" si="17"/>
        <v>#DIV/0!</v>
      </c>
      <c r="H101" s="19"/>
      <c r="I101" s="19"/>
      <c r="J101" s="24">
        <f t="shared" si="20"/>
        <v>0</v>
      </c>
      <c r="K101" s="19"/>
      <c r="L101" s="19"/>
      <c r="M101" s="24">
        <f t="shared" si="21"/>
        <v>0</v>
      </c>
      <c r="N101" s="19"/>
      <c r="O101" s="19"/>
      <c r="P101" s="24">
        <f t="shared" si="22"/>
        <v>0</v>
      </c>
      <c r="Q101" s="19"/>
      <c r="R101" s="19"/>
      <c r="S101" s="19"/>
      <c r="T101" s="19"/>
      <c r="U101" s="19"/>
      <c r="V101" s="19"/>
      <c r="W101" s="19"/>
      <c r="X101" s="19"/>
      <c r="Y101" s="24">
        <f t="shared" si="23"/>
        <v>0</v>
      </c>
      <c r="Z101" s="19"/>
      <c r="AA101" s="19"/>
      <c r="AB101" s="24">
        <f t="shared" si="24"/>
        <v>0</v>
      </c>
      <c r="AC101" s="19"/>
      <c r="AD101" s="19"/>
      <c r="AE101" s="24">
        <f t="shared" si="25"/>
        <v>0</v>
      </c>
      <c r="AF101" s="24"/>
      <c r="AG101" s="24"/>
      <c r="AH101" s="24"/>
    </row>
    <row r="102" spans="1:34" s="39" customFormat="1" ht="12.95" customHeight="1" x14ac:dyDescent="0.2">
      <c r="A102" s="752" t="s">
        <v>682</v>
      </c>
      <c r="B102" s="1577" t="s">
        <v>683</v>
      </c>
      <c r="C102" s="1577"/>
      <c r="D102" s="49">
        <f t="shared" si="14"/>
        <v>0</v>
      </c>
      <c r="E102" s="49">
        <f t="shared" si="15"/>
        <v>16091</v>
      </c>
      <c r="F102" s="49">
        <f t="shared" si="16"/>
        <v>16091</v>
      </c>
      <c r="G102" s="415">
        <f t="shared" si="17"/>
        <v>1</v>
      </c>
      <c r="H102" s="40"/>
      <c r="I102" s="40"/>
      <c r="J102" s="24">
        <f t="shared" si="20"/>
        <v>0</v>
      </c>
      <c r="K102" s="40"/>
      <c r="L102" s="40"/>
      <c r="M102" s="24">
        <f t="shared" si="21"/>
        <v>0</v>
      </c>
      <c r="N102" s="40"/>
      <c r="O102" s="40"/>
      <c r="P102" s="24">
        <f t="shared" si="22"/>
        <v>0</v>
      </c>
      <c r="Q102" s="40"/>
      <c r="R102" s="40"/>
      <c r="S102" s="40"/>
      <c r="T102" s="40"/>
      <c r="U102" s="40"/>
      <c r="V102" s="40"/>
      <c r="W102" s="40"/>
      <c r="X102" s="40"/>
      <c r="Y102" s="24">
        <f t="shared" si="23"/>
        <v>0</v>
      </c>
      <c r="Z102" s="40"/>
      <c r="AA102" s="40"/>
      <c r="AB102" s="24">
        <f t="shared" si="24"/>
        <v>0</v>
      </c>
      <c r="AC102" s="40"/>
      <c r="AD102" s="40"/>
      <c r="AE102" s="24">
        <f t="shared" si="25"/>
        <v>0</v>
      </c>
      <c r="AF102" s="24"/>
      <c r="AG102" s="24">
        <v>16091</v>
      </c>
      <c r="AH102" s="24">
        <v>16091</v>
      </c>
    </row>
    <row r="103" spans="1:34" s="39" customFormat="1" ht="12.95" customHeight="1" x14ac:dyDescent="0.2">
      <c r="A103" s="752" t="s">
        <v>367</v>
      </c>
      <c r="B103" s="1577" t="s">
        <v>368</v>
      </c>
      <c r="C103" s="1577"/>
      <c r="D103" s="49">
        <f t="shared" si="14"/>
        <v>446317</v>
      </c>
      <c r="E103" s="49">
        <f t="shared" si="15"/>
        <v>460356</v>
      </c>
      <c r="F103" s="49">
        <f t="shared" si="16"/>
        <v>460356</v>
      </c>
      <c r="G103" s="415">
        <f t="shared" si="17"/>
        <v>1</v>
      </c>
      <c r="H103" s="40"/>
      <c r="I103" s="40"/>
      <c r="J103" s="24">
        <f t="shared" si="20"/>
        <v>0</v>
      </c>
      <c r="K103" s="40"/>
      <c r="L103" s="40"/>
      <c r="M103" s="24">
        <f t="shared" si="21"/>
        <v>0</v>
      </c>
      <c r="N103" s="40"/>
      <c r="O103" s="40"/>
      <c r="P103" s="24">
        <f t="shared" si="22"/>
        <v>0</v>
      </c>
      <c r="Q103" s="40"/>
      <c r="R103" s="40"/>
      <c r="S103" s="40"/>
      <c r="T103" s="40"/>
      <c r="U103" s="40"/>
      <c r="V103" s="40"/>
      <c r="W103" s="40"/>
      <c r="X103" s="40"/>
      <c r="Y103" s="24">
        <f t="shared" si="23"/>
        <v>0</v>
      </c>
      <c r="Z103" s="40"/>
      <c r="AA103" s="40"/>
      <c r="AB103" s="24">
        <f t="shared" si="24"/>
        <v>0</v>
      </c>
      <c r="AC103" s="40"/>
      <c r="AD103" s="40"/>
      <c r="AE103" s="24">
        <f t="shared" si="25"/>
        <v>0</v>
      </c>
      <c r="AF103" s="24">
        <v>446317</v>
      </c>
      <c r="AG103" s="24">
        <f>+'6. mell. Int.összesen'!E47</f>
        <v>460356</v>
      </c>
      <c r="AH103" s="24">
        <f>+'6. mell. Int.összesen'!F47</f>
        <v>460356</v>
      </c>
    </row>
    <row r="104" spans="1:34" s="39" customFormat="1" ht="12.95" customHeight="1" x14ac:dyDescent="0.2">
      <c r="A104" s="704" t="s">
        <v>267</v>
      </c>
      <c r="B104" s="623" t="s">
        <v>273</v>
      </c>
      <c r="C104" s="624"/>
      <c r="D104" s="49">
        <f t="shared" si="14"/>
        <v>446317</v>
      </c>
      <c r="E104" s="49">
        <f t="shared" si="15"/>
        <v>476447</v>
      </c>
      <c r="F104" s="49">
        <f t="shared" si="16"/>
        <v>476447</v>
      </c>
      <c r="G104" s="415">
        <f t="shared" si="17"/>
        <v>1</v>
      </c>
      <c r="H104" s="40">
        <f>SUM(H100:H103)</f>
        <v>0</v>
      </c>
      <c r="I104" s="40">
        <f t="shared" ref="I104:AH104" si="26">SUM(I100:I103)</f>
        <v>0</v>
      </c>
      <c r="J104" s="40">
        <f t="shared" si="26"/>
        <v>0</v>
      </c>
      <c r="K104" s="40">
        <f t="shared" si="26"/>
        <v>0</v>
      </c>
      <c r="L104" s="40">
        <f t="shared" si="26"/>
        <v>0</v>
      </c>
      <c r="M104" s="40">
        <f t="shared" si="26"/>
        <v>0</v>
      </c>
      <c r="N104" s="40">
        <f t="shared" si="26"/>
        <v>0</v>
      </c>
      <c r="O104" s="40">
        <f t="shared" si="26"/>
        <v>0</v>
      </c>
      <c r="P104" s="40">
        <f t="shared" si="26"/>
        <v>0</v>
      </c>
      <c r="Q104" s="40">
        <f t="shared" si="26"/>
        <v>0</v>
      </c>
      <c r="R104" s="40">
        <f t="shared" si="26"/>
        <v>0</v>
      </c>
      <c r="S104" s="40">
        <f t="shared" si="26"/>
        <v>0</v>
      </c>
      <c r="T104" s="40">
        <f t="shared" si="26"/>
        <v>0</v>
      </c>
      <c r="U104" s="40">
        <f t="shared" si="26"/>
        <v>0</v>
      </c>
      <c r="V104" s="40">
        <f t="shared" si="26"/>
        <v>0</v>
      </c>
      <c r="W104" s="40">
        <f t="shared" si="26"/>
        <v>0</v>
      </c>
      <c r="X104" s="40">
        <f t="shared" si="26"/>
        <v>0</v>
      </c>
      <c r="Y104" s="40">
        <f t="shared" si="26"/>
        <v>0</v>
      </c>
      <c r="Z104" s="40">
        <f t="shared" si="26"/>
        <v>0</v>
      </c>
      <c r="AA104" s="40">
        <f t="shared" si="26"/>
        <v>0</v>
      </c>
      <c r="AB104" s="40">
        <f t="shared" si="26"/>
        <v>0</v>
      </c>
      <c r="AC104" s="40">
        <f t="shared" si="26"/>
        <v>0</v>
      </c>
      <c r="AD104" s="40">
        <f t="shared" si="26"/>
        <v>0</v>
      </c>
      <c r="AE104" s="40">
        <f t="shared" si="26"/>
        <v>0</v>
      </c>
      <c r="AF104" s="49">
        <f t="shared" si="26"/>
        <v>446317</v>
      </c>
      <c r="AG104" s="49">
        <f t="shared" si="26"/>
        <v>476447</v>
      </c>
      <c r="AH104" s="49">
        <f t="shared" si="26"/>
        <v>476447</v>
      </c>
    </row>
    <row r="105" spans="1:34" x14ac:dyDescent="0.25">
      <c r="A105" s="625"/>
    </row>
    <row r="106" spans="1:34" x14ac:dyDescent="0.25">
      <c r="A106" s="625"/>
    </row>
    <row r="107" spans="1:34" x14ac:dyDescent="0.25">
      <c r="A107" s="584"/>
    </row>
  </sheetData>
  <mergeCells count="93">
    <mergeCell ref="B100:C100"/>
    <mergeCell ref="B101:C101"/>
    <mergeCell ref="B103:C103"/>
    <mergeCell ref="B93:C93"/>
    <mergeCell ref="B98:C98"/>
    <mergeCell ref="B102:C102"/>
    <mergeCell ref="B94:C94"/>
    <mergeCell ref="B95:C95"/>
    <mergeCell ref="B96:C96"/>
    <mergeCell ref="B78:C78"/>
    <mergeCell ref="B58:C58"/>
    <mergeCell ref="B29:C29"/>
    <mergeCell ref="B30:C30"/>
    <mergeCell ref="B31:C31"/>
    <mergeCell ref="B32:C32"/>
    <mergeCell ref="B41:C41"/>
    <mergeCell ref="B42:C42"/>
    <mergeCell ref="B49:C49"/>
    <mergeCell ref="B81:C81"/>
    <mergeCell ref="B82:C82"/>
    <mergeCell ref="B83:C83"/>
    <mergeCell ref="B84:C84"/>
    <mergeCell ref="B85:C85"/>
    <mergeCell ref="B87:C87"/>
    <mergeCell ref="B88:C88"/>
    <mergeCell ref="B89:C89"/>
    <mergeCell ref="B90:C90"/>
    <mergeCell ref="B12:C12"/>
    <mergeCell ref="B28:C28"/>
    <mergeCell ref="B22:C22"/>
    <mergeCell ref="B38:C38"/>
    <mergeCell ref="B23:C23"/>
    <mergeCell ref="B24:C24"/>
    <mergeCell ref="B25:C25"/>
    <mergeCell ref="B35:C35"/>
    <mergeCell ref="B36:C36"/>
    <mergeCell ref="B51:C51"/>
    <mergeCell ref="B45:C45"/>
    <mergeCell ref="B47:C47"/>
    <mergeCell ref="B91:C91"/>
    <mergeCell ref="B56:C56"/>
    <mergeCell ref="B57:C57"/>
    <mergeCell ref="B26:C26"/>
    <mergeCell ref="B33:C33"/>
    <mergeCell ref="B80:C80"/>
    <mergeCell ref="B61:C61"/>
    <mergeCell ref="B62:C62"/>
    <mergeCell ref="B63:C63"/>
    <mergeCell ref="B75:C75"/>
    <mergeCell ref="B77:C77"/>
    <mergeCell ref="B59:C59"/>
    <mergeCell ref="B60:C60"/>
    <mergeCell ref="B39:C39"/>
    <mergeCell ref="B27:C27"/>
    <mergeCell ref="B34:C34"/>
    <mergeCell ref="B13:C13"/>
    <mergeCell ref="B15:C15"/>
    <mergeCell ref="B16:C16"/>
    <mergeCell ref="T4:V4"/>
    <mergeCell ref="W4:Y4"/>
    <mergeCell ref="B3:C5"/>
    <mergeCell ref="Q3:S3"/>
    <mergeCell ref="Q4:S4"/>
    <mergeCell ref="T3:V3"/>
    <mergeCell ref="W3:Y3"/>
    <mergeCell ref="B6:C6"/>
    <mergeCell ref="B7:C7"/>
    <mergeCell ref="B8:C8"/>
    <mergeCell ref="K3:M3"/>
    <mergeCell ref="G3:G5"/>
    <mergeCell ref="B10:C10"/>
    <mergeCell ref="B20:C20"/>
    <mergeCell ref="B21:C21"/>
    <mergeCell ref="B17:C17"/>
    <mergeCell ref="B18:C18"/>
    <mergeCell ref="B14:C14"/>
    <mergeCell ref="B19:C19"/>
    <mergeCell ref="AF4:AH4"/>
    <mergeCell ref="AC4:AE4"/>
    <mergeCell ref="A1:AH1"/>
    <mergeCell ref="A2:AH2"/>
    <mergeCell ref="H3:J3"/>
    <mergeCell ref="N3:P3"/>
    <mergeCell ref="H4:J4"/>
    <mergeCell ref="N4:P4"/>
    <mergeCell ref="AF3:AH3"/>
    <mergeCell ref="D3:F3"/>
    <mergeCell ref="D4:F4"/>
    <mergeCell ref="A3:A5"/>
    <mergeCell ref="K4:M4"/>
    <mergeCell ref="Z3:AB3"/>
    <mergeCell ref="Z4:AB4"/>
    <mergeCell ref="AC3:AE3"/>
  </mergeCells>
  <printOptions horizontalCentered="1"/>
  <pageMargins left="0.31496062992125984" right="0.31496062992125984" top="0.74803149606299213" bottom="0.15748031496062992" header="0.31496062992125984" footer="0.31496062992125984"/>
  <pageSetup paperSize="9" scale="47" fitToWidth="2" orientation="landscape" r:id="rId1"/>
  <headerFooter>
    <oddHeader>&amp;C&amp;"Times New Roman,Félkövér"&amp;12Martonvásár Város Önkormányzatának kiadásai 2019.
Egyéb tevékenység&amp;R&amp;"Times New Roman,Félkövér"&amp;10 5/g. melléklet</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3"/>
  <sheetViews>
    <sheetView zoomScaleNormal="100" workbookViewId="0">
      <pane xSplit="3" ySplit="3" topLeftCell="D4" activePane="bottomRight" state="frozen"/>
      <selection activeCell="B22" sqref="B22"/>
      <selection pane="topRight" activeCell="B22" sqref="B22"/>
      <selection pane="bottomLeft" activeCell="B22" sqref="B22"/>
      <selection pane="bottomRight" activeCell="B22" sqref="B22"/>
    </sheetView>
  </sheetViews>
  <sheetFormatPr defaultColWidth="9.140625" defaultRowHeight="12.75" x14ac:dyDescent="0.2"/>
  <cols>
    <col min="1" max="1" width="7.42578125" style="625" customWidth="1"/>
    <col min="2" max="2" width="9.42578125" style="61" customWidth="1"/>
    <col min="3" max="3" width="32.28515625" style="61" customWidth="1"/>
    <col min="4" max="4" width="9.42578125" style="18" customWidth="1"/>
    <col min="5" max="5" width="7.5703125" style="18" customWidth="1"/>
    <col min="6" max="6" width="7.42578125" style="18" customWidth="1"/>
    <col min="7" max="7" width="5.7109375" style="18" customWidth="1"/>
    <col min="8" max="8" width="9.42578125" style="18" customWidth="1"/>
    <col min="9" max="9" width="7.85546875" style="18" customWidth="1"/>
    <col min="10" max="10" width="9.140625" style="18" customWidth="1"/>
    <col min="11" max="11" width="8.85546875" style="18" customWidth="1"/>
    <col min="12" max="12" width="8.140625" style="18" customWidth="1"/>
    <col min="13" max="13" width="7.5703125" style="18" customWidth="1"/>
    <col min="14" max="14" width="8.85546875" style="18" bestFit="1" customWidth="1"/>
    <col min="15" max="16" width="7" style="18" customWidth="1"/>
    <col min="17" max="18" width="9.140625" style="18"/>
    <col min="19" max="21" width="14.5703125" style="18" bestFit="1" customWidth="1"/>
    <col min="22" max="16384" width="9.140625" style="18"/>
  </cols>
  <sheetData>
    <row r="1" spans="1:28" s="1" customFormat="1" ht="15" customHeight="1" thickBot="1" x14ac:dyDescent="0.3">
      <c r="A1" s="625"/>
      <c r="B1" s="22"/>
      <c r="C1" s="22"/>
      <c r="N1" s="1465" t="s">
        <v>382</v>
      </c>
      <c r="O1" s="1465"/>
      <c r="P1" s="1465"/>
      <c r="AA1" s="61"/>
      <c r="AB1" s="61"/>
    </row>
    <row r="2" spans="1:28" ht="12.75" customHeight="1" x14ac:dyDescent="0.2">
      <c r="A2" s="1469" t="s">
        <v>0</v>
      </c>
      <c r="B2" s="1474" t="s">
        <v>279</v>
      </c>
      <c r="C2" s="1474"/>
      <c r="D2" s="1588" t="s">
        <v>293</v>
      </c>
      <c r="E2" s="1588"/>
      <c r="F2" s="1588"/>
      <c r="G2" s="1588" t="s">
        <v>524</v>
      </c>
      <c r="H2" s="1588" t="s">
        <v>288</v>
      </c>
      <c r="I2" s="1588"/>
      <c r="J2" s="1588"/>
      <c r="K2" s="1588" t="s">
        <v>289</v>
      </c>
      <c r="L2" s="1588"/>
      <c r="M2" s="1588"/>
      <c r="N2" s="1588" t="s">
        <v>290</v>
      </c>
      <c r="O2" s="1588"/>
      <c r="P2" s="1598"/>
    </row>
    <row r="3" spans="1:28" ht="28.5" customHeight="1" thickBot="1" x14ac:dyDescent="0.25">
      <c r="A3" s="1602"/>
      <c r="B3" s="1603"/>
      <c r="C3" s="1603"/>
      <c r="D3" s="770" t="s">
        <v>177</v>
      </c>
      <c r="E3" s="770" t="s">
        <v>178</v>
      </c>
      <c r="F3" s="770" t="s">
        <v>179</v>
      </c>
      <c r="G3" s="1592"/>
      <c r="H3" s="770" t="s">
        <v>177</v>
      </c>
      <c r="I3" s="770" t="s">
        <v>178</v>
      </c>
      <c r="J3" s="770" t="s">
        <v>179</v>
      </c>
      <c r="K3" s="770" t="s">
        <v>177</v>
      </c>
      <c r="L3" s="770" t="s">
        <v>178</v>
      </c>
      <c r="M3" s="770" t="s">
        <v>179</v>
      </c>
      <c r="N3" s="770" t="s">
        <v>177</v>
      </c>
      <c r="O3" s="770" t="s">
        <v>178</v>
      </c>
      <c r="P3" s="771" t="s">
        <v>179</v>
      </c>
    </row>
    <row r="4" spans="1:28" x14ac:dyDescent="0.2">
      <c r="A4" s="766" t="s">
        <v>206</v>
      </c>
      <c r="B4" s="1599" t="s">
        <v>205</v>
      </c>
      <c r="C4" s="1599"/>
      <c r="D4" s="767">
        <f>+H4+K4+N4</f>
        <v>0</v>
      </c>
      <c r="E4" s="767">
        <f t="shared" ref="E4:F4" si="0">+I4+L4+O4</f>
        <v>2555</v>
      </c>
      <c r="F4" s="767">
        <f t="shared" si="0"/>
        <v>2555</v>
      </c>
      <c r="G4" s="768">
        <f>+F4/E4</f>
        <v>1</v>
      </c>
      <c r="H4" s="769"/>
      <c r="I4" s="769">
        <v>2555</v>
      </c>
      <c r="J4" s="769">
        <v>2555</v>
      </c>
      <c r="K4" s="769"/>
      <c r="L4" s="769"/>
      <c r="M4" s="800"/>
      <c r="N4" s="769"/>
      <c r="O4" s="769"/>
      <c r="P4" s="800"/>
    </row>
    <row r="5" spans="1:28" s="36" customFormat="1" ht="12.75" hidden="1" customHeight="1" x14ac:dyDescent="0.2">
      <c r="A5" s="756"/>
      <c r="B5" s="1586" t="s">
        <v>326</v>
      </c>
      <c r="C5" s="1586"/>
      <c r="D5" s="385">
        <f t="shared" ref="D5:D28" si="1">+H5+K5+N5</f>
        <v>0</v>
      </c>
      <c r="E5" s="386">
        <f t="shared" ref="E5:E35" si="2">+I5+L5+O5</f>
        <v>0</v>
      </c>
      <c r="F5" s="386">
        <f t="shared" ref="F5:F35" si="3">+J5+M5+P5</f>
        <v>0</v>
      </c>
      <c r="G5" s="387" t="e">
        <f t="shared" ref="G5:G49" si="4">+F5/E5</f>
        <v>#DIV/0!</v>
      </c>
      <c r="H5" s="801"/>
      <c r="I5" s="801"/>
      <c r="J5" s="801"/>
      <c r="K5" s="801"/>
      <c r="L5" s="801">
        <v>0</v>
      </c>
      <c r="M5" s="801"/>
      <c r="N5" s="801"/>
      <c r="O5" s="801">
        <v>0</v>
      </c>
      <c r="P5" s="757"/>
    </row>
    <row r="6" spans="1:28" s="36" customFormat="1" ht="12.75" hidden="1" customHeight="1" x14ac:dyDescent="0.2">
      <c r="A6" s="756"/>
      <c r="B6" s="1586" t="s">
        <v>316</v>
      </c>
      <c r="C6" s="1586"/>
      <c r="D6" s="385">
        <f t="shared" si="1"/>
        <v>0</v>
      </c>
      <c r="E6" s="386">
        <f t="shared" si="2"/>
        <v>0</v>
      </c>
      <c r="F6" s="386">
        <f t="shared" si="3"/>
        <v>0</v>
      </c>
      <c r="G6" s="387" t="e">
        <f t="shared" si="4"/>
        <v>#DIV/0!</v>
      </c>
      <c r="H6" s="801"/>
      <c r="I6" s="801"/>
      <c r="J6" s="801"/>
      <c r="K6" s="801"/>
      <c r="L6" s="801">
        <v>0</v>
      </c>
      <c r="M6" s="801"/>
      <c r="N6" s="801"/>
      <c r="O6" s="801">
        <v>0</v>
      </c>
      <c r="P6" s="757"/>
    </row>
    <row r="7" spans="1:28" s="36" customFormat="1" ht="12.75" hidden="1" customHeight="1" x14ac:dyDescent="0.2">
      <c r="A7" s="756"/>
      <c r="B7" s="1586" t="s">
        <v>317</v>
      </c>
      <c r="C7" s="1586"/>
      <c r="D7" s="385">
        <f t="shared" si="1"/>
        <v>0</v>
      </c>
      <c r="E7" s="386">
        <f t="shared" si="2"/>
        <v>0</v>
      </c>
      <c r="F7" s="386">
        <f t="shared" si="3"/>
        <v>0</v>
      </c>
      <c r="G7" s="387" t="e">
        <f t="shared" si="4"/>
        <v>#DIV/0!</v>
      </c>
      <c r="H7" s="801"/>
      <c r="I7" s="801"/>
      <c r="J7" s="801"/>
      <c r="K7" s="801"/>
      <c r="L7" s="801">
        <v>0</v>
      </c>
      <c r="M7" s="801"/>
      <c r="N7" s="801"/>
      <c r="O7" s="801">
        <v>0</v>
      </c>
      <c r="P7" s="757"/>
    </row>
    <row r="8" spans="1:28" s="36" customFormat="1" ht="12.75" hidden="1" customHeight="1" x14ac:dyDescent="0.2">
      <c r="A8" s="756"/>
      <c r="B8" s="1586" t="s">
        <v>318</v>
      </c>
      <c r="C8" s="1586"/>
      <c r="D8" s="385">
        <f t="shared" si="1"/>
        <v>0</v>
      </c>
      <c r="E8" s="386">
        <f t="shared" si="2"/>
        <v>0</v>
      </c>
      <c r="F8" s="386">
        <f t="shared" si="3"/>
        <v>0</v>
      </c>
      <c r="G8" s="387" t="e">
        <f t="shared" si="4"/>
        <v>#DIV/0!</v>
      </c>
      <c r="H8" s="801"/>
      <c r="I8" s="801"/>
      <c r="J8" s="801"/>
      <c r="K8" s="801"/>
      <c r="L8" s="801">
        <v>0</v>
      </c>
      <c r="M8" s="801"/>
      <c r="N8" s="801"/>
      <c r="O8" s="801">
        <v>0</v>
      </c>
      <c r="P8" s="757"/>
    </row>
    <row r="9" spans="1:28" s="36" customFormat="1" ht="12.75" hidden="1" customHeight="1" x14ac:dyDescent="0.2">
      <c r="A9" s="756"/>
      <c r="B9" s="1586" t="s">
        <v>319</v>
      </c>
      <c r="C9" s="1586"/>
      <c r="D9" s="385">
        <f t="shared" si="1"/>
        <v>0</v>
      </c>
      <c r="E9" s="386">
        <f t="shared" si="2"/>
        <v>0</v>
      </c>
      <c r="F9" s="386">
        <f t="shared" si="3"/>
        <v>0</v>
      </c>
      <c r="G9" s="387" t="e">
        <f t="shared" si="4"/>
        <v>#DIV/0!</v>
      </c>
      <c r="H9" s="801"/>
      <c r="I9" s="801"/>
      <c r="J9" s="801"/>
      <c r="K9" s="801"/>
      <c r="L9" s="801">
        <v>0</v>
      </c>
      <c r="M9" s="801"/>
      <c r="N9" s="801"/>
      <c r="O9" s="801">
        <v>0</v>
      </c>
      <c r="P9" s="757"/>
    </row>
    <row r="10" spans="1:28" s="36" customFormat="1" ht="12.75" hidden="1" customHeight="1" x14ac:dyDescent="0.2">
      <c r="A10" s="756"/>
      <c r="B10" s="1586" t="s">
        <v>320</v>
      </c>
      <c r="C10" s="1586"/>
      <c r="D10" s="385">
        <f t="shared" si="1"/>
        <v>0</v>
      </c>
      <c r="E10" s="386">
        <f t="shared" si="2"/>
        <v>0</v>
      </c>
      <c r="F10" s="386">
        <f t="shared" si="3"/>
        <v>0</v>
      </c>
      <c r="G10" s="387" t="e">
        <f t="shared" si="4"/>
        <v>#DIV/0!</v>
      </c>
      <c r="H10" s="801"/>
      <c r="I10" s="801"/>
      <c r="J10" s="801"/>
      <c r="K10" s="801"/>
      <c r="L10" s="801">
        <v>0</v>
      </c>
      <c r="M10" s="801"/>
      <c r="N10" s="801"/>
      <c r="O10" s="801">
        <v>0</v>
      </c>
      <c r="P10" s="757"/>
    </row>
    <row r="11" spans="1:28" s="36" customFormat="1" ht="12.75" hidden="1" customHeight="1" x14ac:dyDescent="0.2">
      <c r="A11" s="756"/>
      <c r="B11" s="1586" t="s">
        <v>99</v>
      </c>
      <c r="C11" s="1586"/>
      <c r="D11" s="385">
        <f t="shared" si="1"/>
        <v>0</v>
      </c>
      <c r="E11" s="386">
        <f t="shared" si="2"/>
        <v>0</v>
      </c>
      <c r="F11" s="386">
        <f t="shared" si="3"/>
        <v>0</v>
      </c>
      <c r="G11" s="387" t="e">
        <f t="shared" si="4"/>
        <v>#DIV/0!</v>
      </c>
      <c r="H11" s="801"/>
      <c r="I11" s="801"/>
      <c r="J11" s="801"/>
      <c r="K11" s="801"/>
      <c r="L11" s="801">
        <v>0</v>
      </c>
      <c r="M11" s="801"/>
      <c r="N11" s="801"/>
      <c r="O11" s="801">
        <v>0</v>
      </c>
      <c r="P11" s="757"/>
    </row>
    <row r="12" spans="1:28" s="36" customFormat="1" ht="12.75" hidden="1" customHeight="1" x14ac:dyDescent="0.2">
      <c r="A12" s="756"/>
      <c r="B12" s="1586" t="s">
        <v>100</v>
      </c>
      <c r="C12" s="1586"/>
      <c r="D12" s="385">
        <f t="shared" si="1"/>
        <v>0</v>
      </c>
      <c r="E12" s="386">
        <f t="shared" si="2"/>
        <v>0</v>
      </c>
      <c r="F12" s="386">
        <f t="shared" si="3"/>
        <v>0</v>
      </c>
      <c r="G12" s="387" t="e">
        <f t="shared" si="4"/>
        <v>#DIV/0!</v>
      </c>
      <c r="H12" s="801"/>
      <c r="I12" s="801"/>
      <c r="J12" s="801"/>
      <c r="K12" s="801"/>
      <c r="L12" s="801">
        <v>0</v>
      </c>
      <c r="M12" s="801"/>
      <c r="N12" s="801"/>
      <c r="O12" s="801">
        <v>0</v>
      </c>
      <c r="P12" s="757"/>
    </row>
    <row r="13" spans="1:28" s="36" customFormat="1" ht="12.75" hidden="1" customHeight="1" x14ac:dyDescent="0.2">
      <c r="A13" s="756"/>
      <c r="B13" s="1586" t="s">
        <v>321</v>
      </c>
      <c r="C13" s="1586"/>
      <c r="D13" s="385">
        <f t="shared" si="1"/>
        <v>0</v>
      </c>
      <c r="E13" s="386">
        <f t="shared" si="2"/>
        <v>0</v>
      </c>
      <c r="F13" s="386">
        <f t="shared" si="3"/>
        <v>0</v>
      </c>
      <c r="G13" s="387" t="e">
        <f t="shared" si="4"/>
        <v>#DIV/0!</v>
      </c>
      <c r="H13" s="801"/>
      <c r="I13" s="801"/>
      <c r="J13" s="801"/>
      <c r="K13" s="801"/>
      <c r="L13" s="801">
        <v>0</v>
      </c>
      <c r="M13" s="801"/>
      <c r="N13" s="801"/>
      <c r="O13" s="801">
        <v>0</v>
      </c>
      <c r="P13" s="757"/>
    </row>
    <row r="14" spans="1:28" s="36" customFormat="1" ht="12.75" hidden="1" customHeight="1" x14ac:dyDescent="0.2">
      <c r="A14" s="756"/>
      <c r="B14" s="1586" t="s">
        <v>322</v>
      </c>
      <c r="C14" s="1586"/>
      <c r="D14" s="385">
        <f t="shared" si="1"/>
        <v>0</v>
      </c>
      <c r="E14" s="386">
        <f t="shared" si="2"/>
        <v>0</v>
      </c>
      <c r="F14" s="386">
        <f t="shared" si="3"/>
        <v>0</v>
      </c>
      <c r="G14" s="387" t="e">
        <f t="shared" si="4"/>
        <v>#DIV/0!</v>
      </c>
      <c r="H14" s="801"/>
      <c r="I14" s="801"/>
      <c r="J14" s="801"/>
      <c r="K14" s="801"/>
      <c r="L14" s="801">
        <v>0</v>
      </c>
      <c r="M14" s="801"/>
      <c r="N14" s="801"/>
      <c r="O14" s="801">
        <v>0</v>
      </c>
      <c r="P14" s="757"/>
    </row>
    <row r="15" spans="1:28" s="39" customFormat="1" x14ac:dyDescent="0.2">
      <c r="A15" s="758" t="s">
        <v>207</v>
      </c>
      <c r="B15" s="1587" t="s">
        <v>399</v>
      </c>
      <c r="C15" s="1587"/>
      <c r="D15" s="140">
        <f t="shared" si="1"/>
        <v>0</v>
      </c>
      <c r="E15" s="140">
        <f t="shared" si="2"/>
        <v>2555</v>
      </c>
      <c r="F15" s="140">
        <f t="shared" si="3"/>
        <v>2555</v>
      </c>
      <c r="G15" s="387">
        <f t="shared" si="4"/>
        <v>1</v>
      </c>
      <c r="H15" s="802">
        <f>H4</f>
        <v>0</v>
      </c>
      <c r="I15" s="802">
        <f t="shared" ref="I15:J15" si="5">I4</f>
        <v>2555</v>
      </c>
      <c r="J15" s="802">
        <f t="shared" si="5"/>
        <v>2555</v>
      </c>
      <c r="K15" s="802">
        <f t="shared" ref="K15:P15" si="6">K4</f>
        <v>0</v>
      </c>
      <c r="L15" s="802">
        <f t="shared" si="6"/>
        <v>0</v>
      </c>
      <c r="M15" s="802">
        <f t="shared" si="6"/>
        <v>0</v>
      </c>
      <c r="N15" s="802">
        <f t="shared" si="6"/>
        <v>0</v>
      </c>
      <c r="O15" s="802">
        <f t="shared" si="6"/>
        <v>0</v>
      </c>
      <c r="P15" s="802">
        <f t="shared" si="6"/>
        <v>0</v>
      </c>
    </row>
    <row r="16" spans="1:28" x14ac:dyDescent="0.2">
      <c r="A16" s="542" t="s">
        <v>209</v>
      </c>
      <c r="B16" s="1596" t="s">
        <v>208</v>
      </c>
      <c r="C16" s="1596"/>
      <c r="D16" s="385">
        <f t="shared" si="1"/>
        <v>0</v>
      </c>
      <c r="E16" s="385">
        <f t="shared" si="2"/>
        <v>0</v>
      </c>
      <c r="F16" s="385">
        <f t="shared" si="3"/>
        <v>0</v>
      </c>
      <c r="G16" s="387" t="e">
        <f t="shared" si="4"/>
        <v>#DIV/0!</v>
      </c>
      <c r="H16" s="800"/>
      <c r="I16" s="800"/>
      <c r="J16" s="800"/>
      <c r="K16" s="800"/>
      <c r="L16" s="800"/>
      <c r="M16" s="800"/>
      <c r="N16" s="800"/>
      <c r="O16" s="800"/>
      <c r="P16" s="800"/>
    </row>
    <row r="17" spans="1:21" s="36" customFormat="1" ht="12.75" hidden="1" customHeight="1" x14ac:dyDescent="0.2">
      <c r="A17" s="756"/>
      <c r="B17" s="1586" t="s">
        <v>326</v>
      </c>
      <c r="C17" s="1586"/>
      <c r="D17" s="385">
        <f t="shared" si="1"/>
        <v>0</v>
      </c>
      <c r="E17" s="386">
        <f t="shared" si="2"/>
        <v>0</v>
      </c>
      <c r="F17" s="386">
        <f t="shared" si="3"/>
        <v>0</v>
      </c>
      <c r="G17" s="387" t="e">
        <f t="shared" si="4"/>
        <v>#DIV/0!</v>
      </c>
      <c r="H17" s="801"/>
      <c r="I17" s="801">
        <v>0</v>
      </c>
      <c r="J17" s="801"/>
      <c r="K17" s="801"/>
      <c r="L17" s="801">
        <v>0</v>
      </c>
      <c r="M17" s="801"/>
      <c r="N17" s="801"/>
      <c r="O17" s="801">
        <v>0</v>
      </c>
      <c r="P17" s="757"/>
    </row>
    <row r="18" spans="1:21" s="36" customFormat="1" ht="12.75" hidden="1" customHeight="1" x14ac:dyDescent="0.2">
      <c r="A18" s="756"/>
      <c r="B18" s="1586" t="s">
        <v>316</v>
      </c>
      <c r="C18" s="1586"/>
      <c r="D18" s="385">
        <f t="shared" si="1"/>
        <v>0</v>
      </c>
      <c r="E18" s="386">
        <f t="shared" si="2"/>
        <v>0</v>
      </c>
      <c r="F18" s="386">
        <f t="shared" si="3"/>
        <v>0</v>
      </c>
      <c r="G18" s="387" t="e">
        <f t="shared" si="4"/>
        <v>#DIV/0!</v>
      </c>
      <c r="H18" s="801"/>
      <c r="I18" s="801">
        <v>0</v>
      </c>
      <c r="J18" s="801"/>
      <c r="K18" s="801"/>
      <c r="L18" s="801">
        <v>0</v>
      </c>
      <c r="M18" s="801"/>
      <c r="N18" s="801"/>
      <c r="O18" s="801">
        <v>0</v>
      </c>
      <c r="P18" s="757"/>
    </row>
    <row r="19" spans="1:21" s="36" customFormat="1" ht="12.75" hidden="1" customHeight="1" x14ac:dyDescent="0.2">
      <c r="A19" s="756"/>
      <c r="B19" s="1586" t="s">
        <v>317</v>
      </c>
      <c r="C19" s="1586"/>
      <c r="D19" s="385">
        <f t="shared" si="1"/>
        <v>0</v>
      </c>
      <c r="E19" s="386">
        <f t="shared" si="2"/>
        <v>0</v>
      </c>
      <c r="F19" s="386">
        <f t="shared" si="3"/>
        <v>0</v>
      </c>
      <c r="G19" s="387" t="e">
        <f t="shared" si="4"/>
        <v>#DIV/0!</v>
      </c>
      <c r="H19" s="801"/>
      <c r="I19" s="801">
        <v>0</v>
      </c>
      <c r="J19" s="801"/>
      <c r="K19" s="801"/>
      <c r="L19" s="801">
        <v>0</v>
      </c>
      <c r="M19" s="801"/>
      <c r="N19" s="801"/>
      <c r="O19" s="801">
        <v>0</v>
      </c>
      <c r="P19" s="757"/>
    </row>
    <row r="20" spans="1:21" s="36" customFormat="1" ht="12.75" hidden="1" customHeight="1" x14ac:dyDescent="0.2">
      <c r="A20" s="756"/>
      <c r="B20" s="1586" t="s">
        <v>318</v>
      </c>
      <c r="C20" s="1586"/>
      <c r="D20" s="385">
        <f t="shared" si="1"/>
        <v>0</v>
      </c>
      <c r="E20" s="386">
        <f t="shared" si="2"/>
        <v>0</v>
      </c>
      <c r="F20" s="386">
        <f t="shared" si="3"/>
        <v>0</v>
      </c>
      <c r="G20" s="387" t="e">
        <f t="shared" si="4"/>
        <v>#DIV/0!</v>
      </c>
      <c r="H20" s="801"/>
      <c r="I20" s="801">
        <v>0</v>
      </c>
      <c r="J20" s="801"/>
      <c r="K20" s="801"/>
      <c r="L20" s="801">
        <v>0</v>
      </c>
      <c r="M20" s="801"/>
      <c r="N20" s="801"/>
      <c r="O20" s="801">
        <v>0</v>
      </c>
      <c r="P20" s="757"/>
    </row>
    <row r="21" spans="1:21" s="36" customFormat="1" ht="12.75" hidden="1" customHeight="1" x14ac:dyDescent="0.2">
      <c r="A21" s="756"/>
      <c r="B21" s="1586" t="s">
        <v>319</v>
      </c>
      <c r="C21" s="1586"/>
      <c r="D21" s="385">
        <f t="shared" si="1"/>
        <v>0</v>
      </c>
      <c r="E21" s="386">
        <f t="shared" si="2"/>
        <v>0</v>
      </c>
      <c r="F21" s="386">
        <f t="shared" si="3"/>
        <v>0</v>
      </c>
      <c r="G21" s="387" t="e">
        <f t="shared" si="4"/>
        <v>#DIV/0!</v>
      </c>
      <c r="H21" s="801"/>
      <c r="I21" s="801">
        <v>0</v>
      </c>
      <c r="J21" s="801"/>
      <c r="K21" s="801"/>
      <c r="L21" s="801">
        <v>0</v>
      </c>
      <c r="M21" s="801"/>
      <c r="N21" s="801"/>
      <c r="O21" s="801">
        <v>0</v>
      </c>
      <c r="P21" s="757"/>
    </row>
    <row r="22" spans="1:21" s="36" customFormat="1" ht="12.75" hidden="1" customHeight="1" x14ac:dyDescent="0.2">
      <c r="A22" s="756"/>
      <c r="B22" s="1586" t="s">
        <v>320</v>
      </c>
      <c r="C22" s="1586"/>
      <c r="D22" s="385">
        <f t="shared" si="1"/>
        <v>0</v>
      </c>
      <c r="E22" s="386">
        <f t="shared" si="2"/>
        <v>0</v>
      </c>
      <c r="F22" s="386">
        <f t="shared" si="3"/>
        <v>0</v>
      </c>
      <c r="G22" s="387" t="e">
        <f t="shared" si="4"/>
        <v>#DIV/0!</v>
      </c>
      <c r="H22" s="801"/>
      <c r="I22" s="801">
        <v>0</v>
      </c>
      <c r="J22" s="801"/>
      <c r="K22" s="801"/>
      <c r="L22" s="801">
        <v>0</v>
      </c>
      <c r="M22" s="801"/>
      <c r="N22" s="801"/>
      <c r="O22" s="801">
        <v>0</v>
      </c>
      <c r="P22" s="757"/>
    </row>
    <row r="23" spans="1:21" s="36" customFormat="1" ht="12.75" hidden="1" customHeight="1" x14ac:dyDescent="0.2">
      <c r="A23" s="756"/>
      <c r="B23" s="1586" t="s">
        <v>99</v>
      </c>
      <c r="C23" s="1586"/>
      <c r="D23" s="385">
        <f t="shared" si="1"/>
        <v>0</v>
      </c>
      <c r="E23" s="386">
        <f t="shared" si="2"/>
        <v>0</v>
      </c>
      <c r="F23" s="386">
        <f t="shared" si="3"/>
        <v>0</v>
      </c>
      <c r="G23" s="387" t="e">
        <f t="shared" si="4"/>
        <v>#DIV/0!</v>
      </c>
      <c r="H23" s="801"/>
      <c r="I23" s="801">
        <v>0</v>
      </c>
      <c r="J23" s="801"/>
      <c r="K23" s="801"/>
      <c r="L23" s="801">
        <v>0</v>
      </c>
      <c r="M23" s="801"/>
      <c r="N23" s="801"/>
      <c r="O23" s="801">
        <v>0</v>
      </c>
      <c r="P23" s="757"/>
    </row>
    <row r="24" spans="1:21" s="36" customFormat="1" ht="12.75" hidden="1" customHeight="1" x14ac:dyDescent="0.2">
      <c r="A24" s="756"/>
      <c r="B24" s="1586" t="s">
        <v>100</v>
      </c>
      <c r="C24" s="1586"/>
      <c r="D24" s="385">
        <f t="shared" si="1"/>
        <v>0</v>
      </c>
      <c r="E24" s="386">
        <f t="shared" si="2"/>
        <v>0</v>
      </c>
      <c r="F24" s="386">
        <f t="shared" si="3"/>
        <v>0</v>
      </c>
      <c r="G24" s="387" t="e">
        <f t="shared" si="4"/>
        <v>#DIV/0!</v>
      </c>
      <c r="H24" s="801"/>
      <c r="I24" s="801">
        <v>0</v>
      </c>
      <c r="J24" s="801"/>
      <c r="K24" s="801"/>
      <c r="L24" s="801">
        <v>0</v>
      </c>
      <c r="M24" s="801"/>
      <c r="N24" s="801"/>
      <c r="O24" s="801">
        <v>0</v>
      </c>
      <c r="P24" s="757"/>
    </row>
    <row r="25" spans="1:21" s="36" customFormat="1" ht="12.75" hidden="1" customHeight="1" x14ac:dyDescent="0.2">
      <c r="A25" s="756"/>
      <c r="B25" s="1586" t="s">
        <v>321</v>
      </c>
      <c r="C25" s="1586"/>
      <c r="D25" s="385">
        <f t="shared" si="1"/>
        <v>0</v>
      </c>
      <c r="E25" s="386">
        <f t="shared" si="2"/>
        <v>0</v>
      </c>
      <c r="F25" s="386">
        <f t="shared" si="3"/>
        <v>0</v>
      </c>
      <c r="G25" s="387" t="e">
        <f t="shared" si="4"/>
        <v>#DIV/0!</v>
      </c>
      <c r="H25" s="801"/>
      <c r="I25" s="801">
        <v>0</v>
      </c>
      <c r="J25" s="801"/>
      <c r="K25" s="801"/>
      <c r="L25" s="801">
        <v>0</v>
      </c>
      <c r="M25" s="801"/>
      <c r="N25" s="801"/>
      <c r="O25" s="801">
        <v>0</v>
      </c>
      <c r="P25" s="757"/>
    </row>
    <row r="26" spans="1:21" s="36" customFormat="1" ht="12.75" hidden="1" customHeight="1" x14ac:dyDescent="0.2">
      <c r="A26" s="756"/>
      <c r="B26" s="1586" t="s">
        <v>322</v>
      </c>
      <c r="C26" s="1586"/>
      <c r="D26" s="385">
        <f t="shared" si="1"/>
        <v>0</v>
      </c>
      <c r="E26" s="386">
        <f t="shared" si="2"/>
        <v>0</v>
      </c>
      <c r="F26" s="386">
        <f t="shared" si="3"/>
        <v>0</v>
      </c>
      <c r="G26" s="387" t="e">
        <f t="shared" si="4"/>
        <v>#DIV/0!</v>
      </c>
      <c r="H26" s="801"/>
      <c r="I26" s="801">
        <v>0</v>
      </c>
      <c r="J26" s="801"/>
      <c r="K26" s="801"/>
      <c r="L26" s="801">
        <v>0</v>
      </c>
      <c r="M26" s="801"/>
      <c r="N26" s="801"/>
      <c r="O26" s="801">
        <v>0</v>
      </c>
      <c r="P26" s="757"/>
    </row>
    <row r="27" spans="1:21" s="39" customFormat="1" x14ac:dyDescent="0.2">
      <c r="A27" s="758" t="s">
        <v>210</v>
      </c>
      <c r="B27" s="1587" t="s">
        <v>324</v>
      </c>
      <c r="C27" s="1587"/>
      <c r="D27" s="140">
        <f t="shared" si="1"/>
        <v>0</v>
      </c>
      <c r="E27" s="140">
        <f t="shared" si="2"/>
        <v>0</v>
      </c>
      <c r="F27" s="140">
        <f t="shared" si="3"/>
        <v>0</v>
      </c>
      <c r="G27" s="387" t="e">
        <f t="shared" si="4"/>
        <v>#DIV/0!</v>
      </c>
      <c r="H27" s="802">
        <f>H16</f>
        <v>0</v>
      </c>
      <c r="I27" s="802">
        <f>I16</f>
        <v>0</v>
      </c>
      <c r="J27" s="802">
        <f>H27+I27</f>
        <v>0</v>
      </c>
      <c r="K27" s="802">
        <f>+K16</f>
        <v>0</v>
      </c>
      <c r="L27" s="802">
        <v>0</v>
      </c>
      <c r="M27" s="802">
        <f t="shared" ref="M27:M28" si="7">K27+L27</f>
        <v>0</v>
      </c>
      <c r="N27" s="802">
        <f>+N16</f>
        <v>0</v>
      </c>
      <c r="O27" s="802">
        <v>0</v>
      </c>
      <c r="P27" s="802">
        <f t="shared" ref="P27:P28" si="8">N27+O27</f>
        <v>0</v>
      </c>
    </row>
    <row r="28" spans="1:21" s="39" customFormat="1" ht="15" customHeight="1" x14ac:dyDescent="0.2">
      <c r="A28" s="758" t="s">
        <v>235</v>
      </c>
      <c r="B28" s="1595" t="s">
        <v>329</v>
      </c>
      <c r="C28" s="1595"/>
      <c r="D28" s="140">
        <f t="shared" si="1"/>
        <v>0</v>
      </c>
      <c r="E28" s="140">
        <f t="shared" si="2"/>
        <v>0</v>
      </c>
      <c r="F28" s="140">
        <f t="shared" si="3"/>
        <v>0</v>
      </c>
      <c r="G28" s="387"/>
      <c r="H28" s="802">
        <v>0</v>
      </c>
      <c r="I28" s="802">
        <v>0</v>
      </c>
      <c r="J28" s="802">
        <f>H28+I28</f>
        <v>0</v>
      </c>
      <c r="K28" s="802">
        <v>0</v>
      </c>
      <c r="L28" s="802">
        <v>0</v>
      </c>
      <c r="M28" s="802">
        <f t="shared" si="7"/>
        <v>0</v>
      </c>
      <c r="N28" s="802">
        <v>0</v>
      </c>
      <c r="O28" s="802">
        <v>0</v>
      </c>
      <c r="P28" s="802">
        <f t="shared" si="8"/>
        <v>0</v>
      </c>
    </row>
    <row r="29" spans="1:21" x14ac:dyDescent="0.2">
      <c r="A29" s="542" t="s">
        <v>239</v>
      </c>
      <c r="B29" s="1596" t="s">
        <v>238</v>
      </c>
      <c r="C29" s="1596"/>
      <c r="D29" s="50">
        <f>+H29+K29+N29</f>
        <v>6409</v>
      </c>
      <c r="E29" s="50">
        <f t="shared" si="2"/>
        <v>7927</v>
      </c>
      <c r="F29" s="50">
        <f t="shared" si="3"/>
        <v>7123</v>
      </c>
      <c r="G29" s="387">
        <f t="shared" si="4"/>
        <v>0.8985744922417056</v>
      </c>
      <c r="H29" s="50"/>
      <c r="I29" s="50">
        <v>1243</v>
      </c>
      <c r="J29" s="24">
        <v>1218</v>
      </c>
      <c r="K29" s="50">
        <v>3709</v>
      </c>
      <c r="L29" s="50">
        <v>3709</v>
      </c>
      <c r="M29" s="24">
        <v>3591</v>
      </c>
      <c r="N29" s="50">
        <v>2700</v>
      </c>
      <c r="O29" s="50">
        <v>2975</v>
      </c>
      <c r="P29" s="24">
        <v>2314</v>
      </c>
    </row>
    <row r="30" spans="1:21" ht="15" x14ac:dyDescent="0.25">
      <c r="A30" s="542" t="s">
        <v>241</v>
      </c>
      <c r="B30" s="1596" t="s">
        <v>240</v>
      </c>
      <c r="C30" s="1596"/>
      <c r="D30" s="50">
        <f t="shared" ref="D30:D31" si="9">+H30+K30+N30</f>
        <v>0</v>
      </c>
      <c r="E30" s="50">
        <f t="shared" si="2"/>
        <v>641</v>
      </c>
      <c r="F30" s="50">
        <f t="shared" si="3"/>
        <v>663</v>
      </c>
      <c r="G30" s="387">
        <f t="shared" si="4"/>
        <v>1.0343213728549141</v>
      </c>
      <c r="H30" s="50"/>
      <c r="I30" s="50">
        <v>576</v>
      </c>
      <c r="J30" s="24">
        <v>574</v>
      </c>
      <c r="K30" s="50"/>
      <c r="L30" s="50"/>
      <c r="M30" s="24"/>
      <c r="N30" s="50"/>
      <c r="O30" s="50">
        <v>65</v>
      </c>
      <c r="P30" s="24">
        <v>89</v>
      </c>
      <c r="R30" s="41"/>
      <c r="S30" s="588"/>
      <c r="T30" s="588"/>
      <c r="U30" s="588"/>
    </row>
    <row r="31" spans="1:21" ht="15" x14ac:dyDescent="0.25">
      <c r="A31" s="542" t="s">
        <v>243</v>
      </c>
      <c r="B31" s="1596" t="s">
        <v>242</v>
      </c>
      <c r="C31" s="1596"/>
      <c r="D31" s="50">
        <f t="shared" si="9"/>
        <v>1800</v>
      </c>
      <c r="E31" s="50">
        <f t="shared" si="2"/>
        <v>2098</v>
      </c>
      <c r="F31" s="50">
        <f t="shared" si="3"/>
        <v>2381</v>
      </c>
      <c r="G31" s="387">
        <f t="shared" si="4"/>
        <v>1.1348903717826502</v>
      </c>
      <c r="H31" s="50"/>
      <c r="I31" s="50"/>
      <c r="J31" s="24"/>
      <c r="K31" s="50"/>
      <c r="L31" s="50">
        <v>298</v>
      </c>
      <c r="M31" s="24">
        <v>382</v>
      </c>
      <c r="N31" s="50">
        <v>1800</v>
      </c>
      <c r="O31" s="50">
        <v>1800</v>
      </c>
      <c r="P31" s="24">
        <v>1999</v>
      </c>
      <c r="R31" s="1"/>
      <c r="S31" s="585"/>
      <c r="T31" s="585"/>
      <c r="U31" s="585"/>
    </row>
    <row r="32" spans="1:21" ht="15" x14ac:dyDescent="0.25">
      <c r="A32" s="542" t="s">
        <v>247</v>
      </c>
      <c r="B32" s="1577" t="s">
        <v>246</v>
      </c>
      <c r="C32" s="1577"/>
      <c r="D32" s="50">
        <f t="shared" ref="D32:D35" si="10">+H32+K32+N32</f>
        <v>1730</v>
      </c>
      <c r="E32" s="50">
        <f t="shared" si="2"/>
        <v>1730</v>
      </c>
      <c r="F32" s="50">
        <f t="shared" si="3"/>
        <v>1620</v>
      </c>
      <c r="G32" s="387">
        <f t="shared" si="4"/>
        <v>0.93641618497109824</v>
      </c>
      <c r="H32" s="50"/>
      <c r="I32" s="50"/>
      <c r="J32" s="24"/>
      <c r="K32" s="50">
        <v>1001</v>
      </c>
      <c r="L32" s="50">
        <v>1001</v>
      </c>
      <c r="M32" s="24">
        <v>971</v>
      </c>
      <c r="N32" s="50">
        <v>729</v>
      </c>
      <c r="O32" s="50">
        <v>729</v>
      </c>
      <c r="P32" s="24">
        <v>649</v>
      </c>
      <c r="R32" s="1"/>
      <c r="S32" s="585"/>
      <c r="T32" s="585"/>
      <c r="U32" s="585"/>
    </row>
    <row r="33" spans="1:21" ht="15" x14ac:dyDescent="0.25">
      <c r="A33" s="542" t="s">
        <v>249</v>
      </c>
      <c r="B33" s="1577" t="s">
        <v>248</v>
      </c>
      <c r="C33" s="1577"/>
      <c r="D33" s="50">
        <f t="shared" si="10"/>
        <v>1967</v>
      </c>
      <c r="E33" s="50">
        <f t="shared" si="2"/>
        <v>1967</v>
      </c>
      <c r="F33" s="50">
        <f t="shared" si="3"/>
        <v>0</v>
      </c>
      <c r="G33" s="387">
        <f t="shared" si="4"/>
        <v>0</v>
      </c>
      <c r="H33" s="50"/>
      <c r="I33" s="50"/>
      <c r="J33" s="24"/>
      <c r="K33" s="50">
        <v>1238</v>
      </c>
      <c r="L33" s="50">
        <v>1238</v>
      </c>
      <c r="M33" s="24"/>
      <c r="N33" s="50">
        <v>729</v>
      </c>
      <c r="O33" s="50">
        <v>729</v>
      </c>
      <c r="P33" s="24"/>
      <c r="R33" s="41"/>
      <c r="S33" s="588"/>
      <c r="T33" s="588"/>
      <c r="U33" s="588"/>
    </row>
    <row r="34" spans="1:21" ht="15" x14ac:dyDescent="0.25">
      <c r="A34" s="542" t="s">
        <v>251</v>
      </c>
      <c r="B34" s="1596" t="s">
        <v>250</v>
      </c>
      <c r="C34" s="1596"/>
      <c r="D34" s="50">
        <f t="shared" si="10"/>
        <v>0</v>
      </c>
      <c r="E34" s="50">
        <f t="shared" si="2"/>
        <v>0</v>
      </c>
      <c r="F34" s="50">
        <f t="shared" si="3"/>
        <v>10</v>
      </c>
      <c r="G34" s="387"/>
      <c r="H34" s="50"/>
      <c r="I34" s="50"/>
      <c r="J34" s="24">
        <v>10</v>
      </c>
      <c r="K34" s="50"/>
      <c r="L34" s="50"/>
      <c r="M34" s="24"/>
      <c r="N34" s="50"/>
      <c r="O34" s="50"/>
      <c r="P34" s="24"/>
      <c r="R34" s="1"/>
      <c r="S34" s="585"/>
      <c r="T34" s="585"/>
      <c r="U34" s="585"/>
    </row>
    <row r="35" spans="1:21" ht="15" x14ac:dyDescent="0.25">
      <c r="A35" s="542" t="s">
        <v>591</v>
      </c>
      <c r="B35" s="1596" t="s">
        <v>254</v>
      </c>
      <c r="C35" s="1596"/>
      <c r="D35" s="50">
        <f t="shared" si="10"/>
        <v>0</v>
      </c>
      <c r="E35" s="50">
        <f t="shared" si="2"/>
        <v>23</v>
      </c>
      <c r="F35" s="50">
        <f t="shared" si="3"/>
        <v>209</v>
      </c>
      <c r="G35" s="387"/>
      <c r="H35" s="50"/>
      <c r="I35" s="50"/>
      <c r="J35" s="24">
        <v>150</v>
      </c>
      <c r="K35" s="50"/>
      <c r="L35" s="50">
        <v>23</v>
      </c>
      <c r="M35" s="24">
        <v>33</v>
      </c>
      <c r="N35" s="50"/>
      <c r="O35" s="50"/>
      <c r="P35" s="24">
        <v>26</v>
      </c>
      <c r="R35" s="1"/>
      <c r="S35" s="585"/>
      <c r="T35" s="585"/>
      <c r="U35" s="585"/>
    </row>
    <row r="36" spans="1:21" ht="15" x14ac:dyDescent="0.25">
      <c r="A36" s="758" t="s">
        <v>255</v>
      </c>
      <c r="B36" s="1587" t="s">
        <v>276</v>
      </c>
      <c r="C36" s="1587"/>
      <c r="D36" s="56">
        <f>SUM(D29:D35)</f>
        <v>11906</v>
      </c>
      <c r="E36" s="56">
        <f t="shared" ref="E36:F36" si="11">SUM(E29:E35)</f>
        <v>14386</v>
      </c>
      <c r="F36" s="56">
        <f t="shared" si="11"/>
        <v>12006</v>
      </c>
      <c r="G36" s="387">
        <f t="shared" si="4"/>
        <v>0.83456137911858752</v>
      </c>
      <c r="H36" s="56">
        <f t="shared" ref="H36:P36" si="12">SUM(H29:H35)</f>
        <v>0</v>
      </c>
      <c r="I36" s="56">
        <f t="shared" si="12"/>
        <v>1819</v>
      </c>
      <c r="J36" s="56">
        <f t="shared" si="12"/>
        <v>1952</v>
      </c>
      <c r="K36" s="56">
        <f t="shared" si="12"/>
        <v>5948</v>
      </c>
      <c r="L36" s="56">
        <f t="shared" si="12"/>
        <v>6269</v>
      </c>
      <c r="M36" s="56">
        <f t="shared" si="12"/>
        <v>4977</v>
      </c>
      <c r="N36" s="56">
        <f t="shared" si="12"/>
        <v>5958</v>
      </c>
      <c r="O36" s="56">
        <f t="shared" si="12"/>
        <v>6298</v>
      </c>
      <c r="P36" s="56">
        <f t="shared" si="12"/>
        <v>5077</v>
      </c>
      <c r="R36" s="1"/>
      <c r="S36" s="585"/>
      <c r="T36" s="585"/>
      <c r="U36" s="585"/>
    </row>
    <row r="37" spans="1:21" ht="15" x14ac:dyDescent="0.25">
      <c r="A37" s="758" t="s">
        <v>256</v>
      </c>
      <c r="B37" s="1587" t="s">
        <v>275</v>
      </c>
      <c r="C37" s="1587">
        <v>0</v>
      </c>
      <c r="D37" s="56">
        <f>+H37+K37+N37</f>
        <v>0</v>
      </c>
      <c r="E37" s="56">
        <f t="shared" ref="E37:F38" si="13">+I37+L37+O37</f>
        <v>0</v>
      </c>
      <c r="F37" s="56">
        <f t="shared" si="13"/>
        <v>0</v>
      </c>
      <c r="G37" s="387"/>
      <c r="H37" s="56">
        <v>0</v>
      </c>
      <c r="I37" s="56">
        <v>0</v>
      </c>
      <c r="J37" s="49">
        <f>H37+I37</f>
        <v>0</v>
      </c>
      <c r="K37" s="56">
        <v>0</v>
      </c>
      <c r="L37" s="56">
        <v>0</v>
      </c>
      <c r="M37" s="49">
        <f>K37+L37</f>
        <v>0</v>
      </c>
      <c r="N37" s="56">
        <v>0</v>
      </c>
      <c r="O37" s="56">
        <v>0</v>
      </c>
      <c r="P37" s="451">
        <f>N37+O37</f>
        <v>0</v>
      </c>
      <c r="R37" s="1"/>
      <c r="S37" s="585"/>
      <c r="T37" s="585"/>
      <c r="U37" s="585"/>
    </row>
    <row r="38" spans="1:21" ht="15" x14ac:dyDescent="0.25">
      <c r="A38" s="542" t="s">
        <v>594</v>
      </c>
      <c r="B38" s="1596" t="s">
        <v>257</v>
      </c>
      <c r="C38" s="1596">
        <v>42</v>
      </c>
      <c r="D38" s="50">
        <f>+H38+K38+N38</f>
        <v>700</v>
      </c>
      <c r="E38" s="50">
        <f t="shared" si="13"/>
        <v>700</v>
      </c>
      <c r="F38" s="50">
        <f t="shared" si="13"/>
        <v>693</v>
      </c>
      <c r="G38" s="387">
        <f t="shared" si="4"/>
        <v>0.99</v>
      </c>
      <c r="H38" s="50">
        <v>700</v>
      </c>
      <c r="I38" s="50">
        <v>700</v>
      </c>
      <c r="J38" s="24">
        <v>693</v>
      </c>
      <c r="K38" s="50"/>
      <c r="L38" s="50"/>
      <c r="M38" s="24"/>
      <c r="N38" s="50"/>
      <c r="O38" s="50"/>
      <c r="P38" s="24"/>
      <c r="R38" s="1"/>
      <c r="S38" s="585"/>
      <c r="T38" s="585"/>
      <c r="U38" s="585"/>
    </row>
    <row r="39" spans="1:21" ht="15" x14ac:dyDescent="0.25">
      <c r="A39" s="758" t="s">
        <v>258</v>
      </c>
      <c r="B39" s="1587" t="s">
        <v>274</v>
      </c>
      <c r="C39" s="1587">
        <f>+C38</f>
        <v>42</v>
      </c>
      <c r="D39" s="56">
        <f>SUM(D38)</f>
        <v>700</v>
      </c>
      <c r="E39" s="56">
        <f t="shared" ref="E39:F39" si="14">SUM(E38)</f>
        <v>700</v>
      </c>
      <c r="F39" s="56">
        <f t="shared" si="14"/>
        <v>693</v>
      </c>
      <c r="G39" s="387">
        <f t="shared" si="4"/>
        <v>0.99</v>
      </c>
      <c r="H39" s="56">
        <f>+H38</f>
        <v>700</v>
      </c>
      <c r="I39" s="56">
        <f>+I38</f>
        <v>700</v>
      </c>
      <c r="J39" s="40">
        <f>+J38</f>
        <v>693</v>
      </c>
      <c r="K39" s="56">
        <f>+K38</f>
        <v>0</v>
      </c>
      <c r="L39" s="56">
        <v>0</v>
      </c>
      <c r="M39" s="40">
        <f>+M38</f>
        <v>0</v>
      </c>
      <c r="N39" s="56">
        <f>+N38</f>
        <v>0</v>
      </c>
      <c r="O39" s="56">
        <v>0</v>
      </c>
      <c r="P39" s="40">
        <f>+P38</f>
        <v>0</v>
      </c>
      <c r="R39" s="1"/>
      <c r="S39" s="585"/>
      <c r="T39" s="585"/>
      <c r="U39" s="585"/>
    </row>
    <row r="40" spans="1:21" x14ac:dyDescent="0.2">
      <c r="A40" s="542" t="s">
        <v>260</v>
      </c>
      <c r="B40" s="1596" t="s">
        <v>259</v>
      </c>
      <c r="C40" s="1596"/>
      <c r="D40" s="50">
        <f>+H40+K40+N40</f>
        <v>0</v>
      </c>
      <c r="E40" s="50"/>
      <c r="F40" s="24"/>
      <c r="G40" s="387"/>
      <c r="H40" s="50"/>
      <c r="I40" s="50"/>
      <c r="J40" s="24"/>
      <c r="K40" s="50"/>
      <c r="L40" s="50"/>
      <c r="M40" s="24"/>
      <c r="N40" s="50"/>
      <c r="O40" s="50"/>
      <c r="P40" s="24"/>
    </row>
    <row r="41" spans="1:21" x14ac:dyDescent="0.2">
      <c r="A41" s="758" t="s">
        <v>261</v>
      </c>
      <c r="B41" s="1587" t="s">
        <v>280</v>
      </c>
      <c r="C41" s="1587"/>
      <c r="D41" s="56">
        <f>+D40</f>
        <v>0</v>
      </c>
      <c r="E41" s="56"/>
      <c r="F41" s="49"/>
      <c r="G41" s="387"/>
      <c r="H41" s="56">
        <f>+H40</f>
        <v>0</v>
      </c>
      <c r="I41" s="56">
        <f t="shared" ref="I41:J41" si="15">+I40</f>
        <v>0</v>
      </c>
      <c r="J41" s="56">
        <f t="shared" si="15"/>
        <v>0</v>
      </c>
      <c r="K41" s="56">
        <f t="shared" ref="K41:P41" si="16">+K40</f>
        <v>0</v>
      </c>
      <c r="L41" s="56">
        <f t="shared" si="16"/>
        <v>0</v>
      </c>
      <c r="M41" s="56">
        <f t="shared" si="16"/>
        <v>0</v>
      </c>
      <c r="N41" s="56">
        <f t="shared" si="16"/>
        <v>0</v>
      </c>
      <c r="O41" s="56">
        <f t="shared" si="16"/>
        <v>0</v>
      </c>
      <c r="P41" s="56">
        <f t="shared" si="16"/>
        <v>0</v>
      </c>
    </row>
    <row r="42" spans="1:21" x14ac:dyDescent="0.2">
      <c r="A42" s="758" t="s">
        <v>262</v>
      </c>
      <c r="B42" s="1587" t="s">
        <v>272</v>
      </c>
      <c r="C42" s="1587"/>
      <c r="D42" s="56">
        <f>+D41+D39+D37+D36+D27+D15+D28</f>
        <v>12606</v>
      </c>
      <c r="E42" s="56">
        <f>+E41+E39+E37+E36+E27+E15</f>
        <v>17641</v>
      </c>
      <c r="F42" s="56">
        <f>+F41+F39+F37+F36+F27+F15</f>
        <v>15254</v>
      </c>
      <c r="G42" s="387">
        <f t="shared" si="4"/>
        <v>0.86469021030553828</v>
      </c>
      <c r="H42" s="56">
        <f t="shared" ref="H42:P42" si="17">+H41+H39+H37+H36+H27+H15</f>
        <v>700</v>
      </c>
      <c r="I42" s="56">
        <f t="shared" si="17"/>
        <v>5074</v>
      </c>
      <c r="J42" s="56">
        <f t="shared" si="17"/>
        <v>5200</v>
      </c>
      <c r="K42" s="56">
        <f t="shared" si="17"/>
        <v>5948</v>
      </c>
      <c r="L42" s="56">
        <f t="shared" si="17"/>
        <v>6269</v>
      </c>
      <c r="M42" s="56">
        <f t="shared" si="17"/>
        <v>4977</v>
      </c>
      <c r="N42" s="56">
        <f t="shared" si="17"/>
        <v>5958</v>
      </c>
      <c r="O42" s="56">
        <f t="shared" si="17"/>
        <v>6298</v>
      </c>
      <c r="P42" s="56">
        <f t="shared" si="17"/>
        <v>5077</v>
      </c>
    </row>
    <row r="43" spans="1:21" x14ac:dyDescent="0.2">
      <c r="A43" s="760" t="s">
        <v>269</v>
      </c>
      <c r="B43" s="1594" t="s">
        <v>268</v>
      </c>
      <c r="C43" s="1594"/>
      <c r="D43" s="50">
        <f>+H43+K43+N43</f>
        <v>13098</v>
      </c>
      <c r="E43" s="50">
        <f t="shared" ref="E43:F43" si="18">+I43+L43+O43</f>
        <v>43049</v>
      </c>
      <c r="F43" s="50">
        <f t="shared" si="18"/>
        <v>43049</v>
      </c>
      <c r="G43" s="387">
        <f t="shared" si="4"/>
        <v>1</v>
      </c>
      <c r="H43" s="50"/>
      <c r="I43" s="50">
        <v>18185</v>
      </c>
      <c r="J43" s="50">
        <v>18185</v>
      </c>
      <c r="K43" s="50"/>
      <c r="L43" s="50">
        <v>2927</v>
      </c>
      <c r="M43" s="50">
        <v>2927</v>
      </c>
      <c r="N43" s="50">
        <v>13098</v>
      </c>
      <c r="O43" s="50">
        <v>21937</v>
      </c>
      <c r="P43" s="50">
        <v>21937</v>
      </c>
    </row>
    <row r="44" spans="1:21" s="36" customFormat="1" ht="10.5" customHeight="1" x14ac:dyDescent="0.2">
      <c r="A44" s="761"/>
      <c r="B44" s="389"/>
      <c r="C44" s="390" t="s">
        <v>386</v>
      </c>
      <c r="D44" s="50">
        <f>+H44+K44+N44</f>
        <v>13098</v>
      </c>
      <c r="E44" s="50">
        <f>+I44+L44+O44</f>
        <v>43049</v>
      </c>
      <c r="F44" s="50">
        <f t="shared" ref="F44:F45" si="19">+J44+M44+P44</f>
        <v>43049</v>
      </c>
      <c r="G44" s="387">
        <f t="shared" si="4"/>
        <v>1</v>
      </c>
      <c r="H44" s="50"/>
      <c r="I44" s="50">
        <v>18185</v>
      </c>
      <c r="J44" s="50">
        <v>18185</v>
      </c>
      <c r="K44" s="50"/>
      <c r="L44" s="50">
        <v>2927</v>
      </c>
      <c r="M44" s="50">
        <v>2927</v>
      </c>
      <c r="N44" s="50">
        <v>13098</v>
      </c>
      <c r="O44" s="50">
        <v>21937</v>
      </c>
      <c r="P44" s="50">
        <v>21937</v>
      </c>
    </row>
    <row r="45" spans="1:21" s="36" customFormat="1" ht="11.25" customHeight="1" x14ac:dyDescent="0.2">
      <c r="A45" s="761"/>
      <c r="B45" s="389"/>
      <c r="C45" s="390" t="s">
        <v>387</v>
      </c>
      <c r="D45" s="50">
        <f t="shared" ref="D45" si="20">+H45+K45+N45</f>
        <v>0</v>
      </c>
      <c r="E45" s="50">
        <f t="shared" ref="E45" si="21">+I45+L45+O45</f>
        <v>0</v>
      </c>
      <c r="F45" s="50">
        <f t="shared" si="19"/>
        <v>0</v>
      </c>
      <c r="G45" s="387"/>
      <c r="H45" s="50"/>
      <c r="I45" s="50"/>
      <c r="J45" s="50">
        <f t="shared" ref="J45" si="22">H45+I45</f>
        <v>0</v>
      </c>
      <c r="K45" s="50"/>
      <c r="L45" s="50"/>
      <c r="M45" s="50">
        <f t="shared" ref="M45" si="23">K45+L45</f>
        <v>0</v>
      </c>
      <c r="N45" s="50"/>
      <c r="O45" s="50"/>
      <c r="P45" s="50"/>
    </row>
    <row r="46" spans="1:21" x14ac:dyDescent="0.2">
      <c r="A46" s="762" t="s">
        <v>270</v>
      </c>
      <c r="B46" s="1595" t="s">
        <v>330</v>
      </c>
      <c r="C46" s="1595"/>
      <c r="D46" s="56">
        <f>+D43</f>
        <v>13098</v>
      </c>
      <c r="E46" s="56">
        <f t="shared" ref="E46:F46" si="24">+E43</f>
        <v>43049</v>
      </c>
      <c r="F46" s="56">
        <f t="shared" si="24"/>
        <v>43049</v>
      </c>
      <c r="G46" s="387">
        <f t="shared" si="4"/>
        <v>1</v>
      </c>
      <c r="H46" s="56">
        <f>+H43</f>
        <v>0</v>
      </c>
      <c r="I46" s="56">
        <f>+I43</f>
        <v>18185</v>
      </c>
      <c r="J46" s="56">
        <f t="shared" ref="J46" si="25">+J43</f>
        <v>18185</v>
      </c>
      <c r="K46" s="56">
        <f t="shared" ref="K46:P46" si="26">+K43</f>
        <v>0</v>
      </c>
      <c r="L46" s="56">
        <f t="shared" si="26"/>
        <v>2927</v>
      </c>
      <c r="M46" s="56">
        <f t="shared" si="26"/>
        <v>2927</v>
      </c>
      <c r="N46" s="56">
        <f t="shared" si="26"/>
        <v>13098</v>
      </c>
      <c r="O46" s="56">
        <f t="shared" si="26"/>
        <v>21937</v>
      </c>
      <c r="P46" s="56">
        <f t="shared" si="26"/>
        <v>21937</v>
      </c>
    </row>
    <row r="47" spans="1:21" x14ac:dyDescent="0.2">
      <c r="A47" s="542" t="s">
        <v>281</v>
      </c>
      <c r="B47" s="1597" t="s">
        <v>282</v>
      </c>
      <c r="C47" s="1597"/>
      <c r="D47" s="50">
        <f>+H47+K47+N47</f>
        <v>446317</v>
      </c>
      <c r="E47" s="50">
        <f t="shared" ref="E47:F47" si="27">+I47+L47+O47</f>
        <v>460356</v>
      </c>
      <c r="F47" s="50">
        <f t="shared" si="27"/>
        <v>460356</v>
      </c>
      <c r="G47" s="387">
        <f t="shared" si="4"/>
        <v>1</v>
      </c>
      <c r="H47" s="50">
        <v>204612</v>
      </c>
      <c r="I47" s="50">
        <v>206272</v>
      </c>
      <c r="J47" s="24">
        <v>206272</v>
      </c>
      <c r="K47" s="50">
        <v>184097</v>
      </c>
      <c r="L47" s="50">
        <v>189954</v>
      </c>
      <c r="M47" s="24">
        <v>189954</v>
      </c>
      <c r="N47" s="50">
        <v>57608</v>
      </c>
      <c r="O47" s="50">
        <v>64130</v>
      </c>
      <c r="P47" s="24">
        <v>64130</v>
      </c>
    </row>
    <row r="48" spans="1:21" x14ac:dyDescent="0.2">
      <c r="A48" s="758" t="s">
        <v>271</v>
      </c>
      <c r="B48" s="1587" t="s">
        <v>283</v>
      </c>
      <c r="C48" s="1587"/>
      <c r="D48" s="56">
        <f>+D47+D46</f>
        <v>459415</v>
      </c>
      <c r="E48" s="56">
        <f>+E47+E46</f>
        <v>503405</v>
      </c>
      <c r="F48" s="56">
        <f t="shared" ref="F48" si="28">+F47+F46</f>
        <v>503405</v>
      </c>
      <c r="G48" s="387">
        <f t="shared" si="4"/>
        <v>1</v>
      </c>
      <c r="H48" s="56">
        <f t="shared" ref="H48:P48" si="29">+H47+H46</f>
        <v>204612</v>
      </c>
      <c r="I48" s="56">
        <f t="shared" si="29"/>
        <v>224457</v>
      </c>
      <c r="J48" s="56">
        <f t="shared" si="29"/>
        <v>224457</v>
      </c>
      <c r="K48" s="56">
        <f t="shared" si="29"/>
        <v>184097</v>
      </c>
      <c r="L48" s="56">
        <f t="shared" si="29"/>
        <v>192881</v>
      </c>
      <c r="M48" s="56">
        <f t="shared" si="29"/>
        <v>192881</v>
      </c>
      <c r="N48" s="56">
        <f t="shared" si="29"/>
        <v>70706</v>
      </c>
      <c r="O48" s="56">
        <f t="shared" si="29"/>
        <v>86067</v>
      </c>
      <c r="P48" s="759">
        <f t="shared" si="29"/>
        <v>86067</v>
      </c>
    </row>
    <row r="49" spans="1:16383" ht="13.5" thickBot="1" x14ac:dyDescent="0.25">
      <c r="A49" s="1600" t="s">
        <v>284</v>
      </c>
      <c r="B49" s="1601"/>
      <c r="C49" s="1601"/>
      <c r="D49" s="763">
        <f t="shared" ref="D49:F49" si="30">+D48+D42</f>
        <v>472021</v>
      </c>
      <c r="E49" s="763">
        <f t="shared" si="30"/>
        <v>521046</v>
      </c>
      <c r="F49" s="763">
        <f t="shared" si="30"/>
        <v>518659</v>
      </c>
      <c r="G49" s="764">
        <f t="shared" si="4"/>
        <v>0.99541883058309633</v>
      </c>
      <c r="H49" s="763">
        <f>+H48+H42</f>
        <v>205312</v>
      </c>
      <c r="I49" s="763">
        <f>+I48+I42</f>
        <v>229531</v>
      </c>
      <c r="J49" s="763">
        <f t="shared" ref="J49" si="31">+J48+J42</f>
        <v>229657</v>
      </c>
      <c r="K49" s="763">
        <f t="shared" ref="K49:P49" si="32">+K48+K42</f>
        <v>190045</v>
      </c>
      <c r="L49" s="763">
        <f t="shared" si="32"/>
        <v>199150</v>
      </c>
      <c r="M49" s="763">
        <f t="shared" si="32"/>
        <v>197858</v>
      </c>
      <c r="N49" s="763">
        <f t="shared" si="32"/>
        <v>76664</v>
      </c>
      <c r="O49" s="763">
        <f t="shared" si="32"/>
        <v>92365</v>
      </c>
      <c r="P49" s="765">
        <f t="shared" si="32"/>
        <v>91144</v>
      </c>
    </row>
    <row r="50" spans="1:16383" ht="13.5" thickBot="1" x14ac:dyDescent="0.25">
      <c r="D50" s="53"/>
      <c r="E50" s="53"/>
      <c r="F50" s="53"/>
      <c r="G50" s="304"/>
    </row>
    <row r="51" spans="1:16383" s="34" customFormat="1" ht="40.5" customHeight="1" x14ac:dyDescent="0.25">
      <c r="A51" s="1469" t="s">
        <v>0</v>
      </c>
      <c r="B51" s="1474" t="s">
        <v>182</v>
      </c>
      <c r="C51" s="1474"/>
      <c r="D51" s="1439" t="s">
        <v>180</v>
      </c>
      <c r="E51" s="1439"/>
      <c r="F51" s="1439"/>
      <c r="G51" s="1590" t="s">
        <v>524</v>
      </c>
      <c r="H51" s="1588" t="s">
        <v>288</v>
      </c>
      <c r="I51" s="1588"/>
      <c r="J51" s="1588"/>
      <c r="K51" s="1588" t="s">
        <v>289</v>
      </c>
      <c r="L51" s="1588"/>
      <c r="M51" s="1588"/>
      <c r="N51" s="1588" t="s">
        <v>290</v>
      </c>
      <c r="O51" s="1588"/>
      <c r="P51" s="1598"/>
    </row>
    <row r="52" spans="1:16383" s="59" customFormat="1" ht="26.25" thickBot="1" x14ac:dyDescent="0.3">
      <c r="A52" s="1602"/>
      <c r="B52" s="1603"/>
      <c r="C52" s="1603"/>
      <c r="D52" s="282" t="s">
        <v>177</v>
      </c>
      <c r="E52" s="282" t="s">
        <v>178</v>
      </c>
      <c r="F52" s="282" t="s">
        <v>179</v>
      </c>
      <c r="G52" s="1591"/>
      <c r="H52" s="776" t="s">
        <v>177</v>
      </c>
      <c r="I52" s="776" t="s">
        <v>178</v>
      </c>
      <c r="J52" s="776" t="s">
        <v>179</v>
      </c>
      <c r="K52" s="776" t="s">
        <v>177</v>
      </c>
      <c r="L52" s="776" t="s">
        <v>178</v>
      </c>
      <c r="M52" s="776" t="s">
        <v>179</v>
      </c>
      <c r="N52" s="776" t="s">
        <v>177</v>
      </c>
      <c r="O52" s="776" t="s">
        <v>178</v>
      </c>
      <c r="P52" s="777" t="s">
        <v>179</v>
      </c>
    </row>
    <row r="53" spans="1:16383" x14ac:dyDescent="0.2">
      <c r="A53" s="733" t="s">
        <v>27</v>
      </c>
      <c r="B53" s="1607" t="s">
        <v>174</v>
      </c>
      <c r="C53" s="1607"/>
      <c r="D53" s="773">
        <f>+H53+K53+N53</f>
        <v>299623</v>
      </c>
      <c r="E53" s="773">
        <f t="shared" ref="E53:F56" si="33">+I53+L53+O53</f>
        <v>300747</v>
      </c>
      <c r="F53" s="773">
        <f t="shared" si="33"/>
        <v>284777</v>
      </c>
      <c r="G53" s="774">
        <f>+F53/E53</f>
        <v>0.9468988884344649</v>
      </c>
      <c r="H53" s="773">
        <f>+'6.a. mell. PH'!D19</f>
        <v>148461</v>
      </c>
      <c r="I53" s="773">
        <f>+'6.a. mell. PH'!E19</f>
        <v>151616</v>
      </c>
      <c r="J53" s="773">
        <f>+'6.a. mell. PH'!F19</f>
        <v>143769</v>
      </c>
      <c r="K53" s="773">
        <f>+'6.b. mell. Óvoda'!D19</f>
        <v>121026</v>
      </c>
      <c r="L53" s="773">
        <f>+'6.b. mell. Óvoda'!E19</f>
        <v>120503</v>
      </c>
      <c r="M53" s="773">
        <f>+'6.b. mell. Óvoda'!F19</f>
        <v>117420</v>
      </c>
      <c r="N53" s="773">
        <f>+'6.c. mell. BBKP'!D19</f>
        <v>30136</v>
      </c>
      <c r="O53" s="773">
        <f>+'6.c. mell. BBKP'!E19</f>
        <v>28628</v>
      </c>
      <c r="P53" s="775">
        <f>+'6.c. mell. BBKP'!F19</f>
        <v>23588</v>
      </c>
    </row>
    <row r="54" spans="1:16383" ht="15" customHeight="1" x14ac:dyDescent="0.2">
      <c r="A54" s="454" t="s">
        <v>33</v>
      </c>
      <c r="B54" s="1593" t="s">
        <v>173</v>
      </c>
      <c r="C54" s="1593"/>
      <c r="D54" s="377">
        <f t="shared" ref="D54:D78" si="34">+H54+K54+N54</f>
        <v>4090</v>
      </c>
      <c r="E54" s="377">
        <f t="shared" si="33"/>
        <v>9364</v>
      </c>
      <c r="F54" s="377">
        <f t="shared" si="33"/>
        <v>8233</v>
      </c>
      <c r="G54" s="388">
        <f t="shared" ref="G54:G80" si="35">+F54/E54</f>
        <v>0.87921828278513459</v>
      </c>
      <c r="H54" s="377">
        <f>+'6.a. mell. PH'!D23</f>
        <v>30</v>
      </c>
      <c r="I54" s="377">
        <f>+'6.a. mell. PH'!E23</f>
        <v>2191</v>
      </c>
      <c r="J54" s="377">
        <f>+'6.a. mell. PH'!F23</f>
        <v>2154</v>
      </c>
      <c r="K54" s="377">
        <f>+'6.b. mell. Óvoda'!D23</f>
        <v>2530</v>
      </c>
      <c r="L54" s="377">
        <f>+'6.b. mell. Óvoda'!E23</f>
        <v>2653</v>
      </c>
      <c r="M54" s="377">
        <f>+'6.b. mell. Óvoda'!F23</f>
        <v>2243</v>
      </c>
      <c r="N54" s="377">
        <f>+'6.c. mell. BBKP'!D23</f>
        <v>1530</v>
      </c>
      <c r="O54" s="377">
        <f>+'6.c. mell. BBKP'!E23</f>
        <v>4520</v>
      </c>
      <c r="P54" s="378">
        <f>+'6.c. mell. BBKP'!F23</f>
        <v>3836</v>
      </c>
    </row>
    <row r="55" spans="1:16383" s="39" customFormat="1" x14ac:dyDescent="0.2">
      <c r="A55" s="450" t="s">
        <v>34</v>
      </c>
      <c r="B55" s="1589" t="s">
        <v>172</v>
      </c>
      <c r="C55" s="1589"/>
      <c r="D55" s="371">
        <f t="shared" si="34"/>
        <v>303713</v>
      </c>
      <c r="E55" s="371">
        <f t="shared" si="33"/>
        <v>310111</v>
      </c>
      <c r="F55" s="371">
        <f t="shared" si="33"/>
        <v>293010</v>
      </c>
      <c r="G55" s="388">
        <f t="shared" si="35"/>
        <v>0.94485522925662102</v>
      </c>
      <c r="H55" s="371">
        <f>SUM(H53:H54)</f>
        <v>148491</v>
      </c>
      <c r="I55" s="371">
        <f t="shared" ref="I55:J55" si="36">SUM(I53:I54)</f>
        <v>153807</v>
      </c>
      <c r="J55" s="371">
        <f t="shared" si="36"/>
        <v>145923</v>
      </c>
      <c r="K55" s="371">
        <f>+K54+K53</f>
        <v>123556</v>
      </c>
      <c r="L55" s="371">
        <f t="shared" ref="L55:M55" si="37">+L54+L53</f>
        <v>123156</v>
      </c>
      <c r="M55" s="371">
        <f t="shared" si="37"/>
        <v>119663</v>
      </c>
      <c r="N55" s="371">
        <f>+N54+N53</f>
        <v>31666</v>
      </c>
      <c r="O55" s="371">
        <f t="shared" ref="O55:P55" si="38">+O54+O53</f>
        <v>33148</v>
      </c>
      <c r="P55" s="373">
        <f t="shared" si="38"/>
        <v>27424</v>
      </c>
    </row>
    <row r="56" spans="1:16383" s="39" customFormat="1" x14ac:dyDescent="0.2">
      <c r="A56" s="450" t="s">
        <v>35</v>
      </c>
      <c r="B56" s="1589" t="s">
        <v>171</v>
      </c>
      <c r="C56" s="1589"/>
      <c r="D56" s="371">
        <f t="shared" si="34"/>
        <v>65198</v>
      </c>
      <c r="E56" s="371">
        <f t="shared" si="33"/>
        <v>66369</v>
      </c>
      <c r="F56" s="371">
        <f t="shared" si="33"/>
        <v>60477</v>
      </c>
      <c r="G56" s="388">
        <f t="shared" si="35"/>
        <v>0.91122361343398273</v>
      </c>
      <c r="H56" s="371">
        <f>+'6.a. mell. PH'!D26</f>
        <v>32010</v>
      </c>
      <c r="I56" s="371">
        <f>+'6.a. mell. PH'!E26</f>
        <v>32942</v>
      </c>
      <c r="J56" s="371">
        <f>+'6.a. mell. PH'!F26</f>
        <v>29803</v>
      </c>
      <c r="K56" s="371">
        <f>+'6.b. mell. Óvoda'!D26</f>
        <v>26959</v>
      </c>
      <c r="L56" s="371">
        <f>+'6.b. mell. Óvoda'!E26</f>
        <v>26978</v>
      </c>
      <c r="M56" s="371">
        <f>+'6.b. mell. Óvoda'!F26</f>
        <v>25461</v>
      </c>
      <c r="N56" s="371">
        <f>+'6.c. mell. BBKP'!D26</f>
        <v>6229</v>
      </c>
      <c r="O56" s="371">
        <f>+'6.c. mell. BBKP'!E26</f>
        <v>6449</v>
      </c>
      <c r="P56" s="373">
        <f>+'6.c. mell. BBKP'!F26</f>
        <v>5213</v>
      </c>
    </row>
    <row r="57" spans="1:16383" hidden="1" x14ac:dyDescent="0.2">
      <c r="A57" s="1584"/>
      <c r="B57" s="1585"/>
      <c r="C57" s="1585"/>
      <c r="D57" s="377"/>
      <c r="E57" s="377"/>
      <c r="F57" s="377"/>
      <c r="G57" s="388" t="e">
        <f t="shared" si="35"/>
        <v>#DIV/0!</v>
      </c>
      <c r="H57" s="377"/>
      <c r="I57" s="377"/>
      <c r="J57" s="377"/>
      <c r="K57" s="377"/>
      <c r="L57" s="377"/>
      <c r="M57" s="377"/>
      <c r="N57" s="377"/>
      <c r="O57" s="377"/>
      <c r="P57" s="378"/>
    </row>
    <row r="58" spans="1:16383" x14ac:dyDescent="0.2">
      <c r="A58" s="454" t="s">
        <v>47</v>
      </c>
      <c r="B58" s="1593" t="s">
        <v>170</v>
      </c>
      <c r="C58" s="1593"/>
      <c r="D58" s="377">
        <f t="shared" si="34"/>
        <v>7099</v>
      </c>
      <c r="E58" s="377">
        <f t="shared" ref="E58:E63" si="39">+I58+L58+O58</f>
        <v>6578</v>
      </c>
      <c r="F58" s="377">
        <f t="shared" ref="F58:F63" si="40">+J58+M58+P58</f>
        <v>5700</v>
      </c>
      <c r="G58" s="388">
        <f t="shared" si="35"/>
        <v>0.8665247795682578</v>
      </c>
      <c r="H58" s="377">
        <f>+'6.a. mell. PH'!D36</f>
        <v>2819</v>
      </c>
      <c r="I58" s="377">
        <f>+'6.a. mell. PH'!E36</f>
        <v>3327</v>
      </c>
      <c r="J58" s="377">
        <f>+'6.a. mell. PH'!F36</f>
        <v>2811</v>
      </c>
      <c r="K58" s="377">
        <f>+'6.b. mell. Óvoda'!D36</f>
        <v>2025</v>
      </c>
      <c r="L58" s="377">
        <f>+'6.b. mell. Óvoda'!E36</f>
        <v>1560</v>
      </c>
      <c r="M58" s="377">
        <f>+'6.b. mell. Óvoda'!F36</f>
        <v>1547</v>
      </c>
      <c r="N58" s="377">
        <f>+'6.c. mell. BBKP'!D36</f>
        <v>2255</v>
      </c>
      <c r="O58" s="377">
        <f>+'6.c. mell. BBKP'!E36</f>
        <v>1691</v>
      </c>
      <c r="P58" s="378">
        <f>+'6.c. mell. BBKP'!F36</f>
        <v>1342</v>
      </c>
    </row>
    <row r="59" spans="1:16383" x14ac:dyDescent="0.2">
      <c r="A59" s="454" t="s">
        <v>52</v>
      </c>
      <c r="B59" s="1593" t="s">
        <v>169</v>
      </c>
      <c r="C59" s="1593"/>
      <c r="D59" s="377">
        <f t="shared" si="34"/>
        <v>3333</v>
      </c>
      <c r="E59" s="377">
        <f t="shared" si="39"/>
        <v>3245</v>
      </c>
      <c r="F59" s="377">
        <f t="shared" si="40"/>
        <v>2600</v>
      </c>
      <c r="G59" s="388">
        <f t="shared" si="35"/>
        <v>0.80123266563944529</v>
      </c>
      <c r="H59" s="377">
        <f>+'6.a. mell. PH'!D39</f>
        <v>2307</v>
      </c>
      <c r="I59" s="377">
        <f>+'6.a. mell. PH'!E39</f>
        <v>2307</v>
      </c>
      <c r="J59" s="377">
        <f>+'6.a. mell. PH'!F39</f>
        <v>1846</v>
      </c>
      <c r="K59" s="377">
        <f>+'6.b. mell. Óvoda'!D39</f>
        <v>240</v>
      </c>
      <c r="L59" s="377">
        <f>+'6.b. mell. Óvoda'!E39</f>
        <v>145</v>
      </c>
      <c r="M59" s="377">
        <f>+'6.b. mell. Óvoda'!F39</f>
        <v>113</v>
      </c>
      <c r="N59" s="377">
        <f>+'6.c. mell. BBKP'!D39</f>
        <v>786</v>
      </c>
      <c r="O59" s="377">
        <f>+'6.c. mell. BBKP'!E39</f>
        <v>793</v>
      </c>
      <c r="P59" s="378">
        <f>+'6.c. mell. BBKP'!F39</f>
        <v>641</v>
      </c>
    </row>
    <row r="60" spans="1:16383" x14ac:dyDescent="0.2">
      <c r="A60" s="454" t="s">
        <v>66</v>
      </c>
      <c r="B60" s="1593" t="s">
        <v>156</v>
      </c>
      <c r="C60" s="1593"/>
      <c r="D60" s="377">
        <f t="shared" si="34"/>
        <v>46261</v>
      </c>
      <c r="E60" s="377">
        <f t="shared" si="39"/>
        <v>56701</v>
      </c>
      <c r="F60" s="377">
        <f t="shared" si="40"/>
        <v>52660</v>
      </c>
      <c r="G60" s="388">
        <f t="shared" si="35"/>
        <v>0.92873141567168127</v>
      </c>
      <c r="H60" s="377">
        <f>+'6.a. mell. PH'!D49</f>
        <v>11494</v>
      </c>
      <c r="I60" s="377">
        <f>+'6.a. mell. PH'!E49</f>
        <v>12301</v>
      </c>
      <c r="J60" s="377">
        <f>+'6.a. mell. PH'!F49</f>
        <v>11405</v>
      </c>
      <c r="K60" s="377">
        <f>+'6.b. mell. Óvoda'!D49</f>
        <v>21399</v>
      </c>
      <c r="L60" s="377">
        <f>+'6.b. mell. Óvoda'!E49</f>
        <v>25543</v>
      </c>
      <c r="M60" s="377">
        <f>+'6.b. mell. Óvoda'!F49</f>
        <v>25405</v>
      </c>
      <c r="N60" s="377">
        <f>+'6.c. mell. BBKP'!D49</f>
        <v>13368</v>
      </c>
      <c r="O60" s="377">
        <f>+'6.c. mell. BBKP'!E49</f>
        <v>18857</v>
      </c>
      <c r="P60" s="378">
        <f>+'6.c. mell. BBKP'!F49</f>
        <v>15850</v>
      </c>
    </row>
    <row r="61" spans="1:16383" x14ac:dyDescent="0.2">
      <c r="A61" s="454" t="s">
        <v>71</v>
      </c>
      <c r="B61" s="1593" t="s">
        <v>155</v>
      </c>
      <c r="C61" s="1593"/>
      <c r="D61" s="377">
        <f t="shared" si="34"/>
        <v>1204</v>
      </c>
      <c r="E61" s="377">
        <f t="shared" si="39"/>
        <v>1365</v>
      </c>
      <c r="F61" s="377">
        <f t="shared" si="40"/>
        <v>815</v>
      </c>
      <c r="G61" s="388">
        <f t="shared" si="35"/>
        <v>0.59706959706959706</v>
      </c>
      <c r="H61" s="377">
        <f>+'6.a. mell. PH'!D52</f>
        <v>550</v>
      </c>
      <c r="I61" s="377">
        <f>+'6.a. mell. PH'!E52</f>
        <v>677</v>
      </c>
      <c r="J61" s="377">
        <f>+'6.a. mell. PH'!F52</f>
        <v>494</v>
      </c>
      <c r="K61" s="377">
        <f>+'6.b. mell. Óvoda'!D52</f>
        <v>50</v>
      </c>
      <c r="L61" s="377">
        <f>+'6.b. mell. Óvoda'!E52</f>
        <v>50</v>
      </c>
      <c r="M61" s="377">
        <f>+'6.b. mell. Óvoda'!F52</f>
        <v>48</v>
      </c>
      <c r="N61" s="377">
        <f>+'6.c. mell. BBKP'!D52</f>
        <v>604</v>
      </c>
      <c r="O61" s="377">
        <f>+'6.c. mell. BBKP'!E52</f>
        <v>638</v>
      </c>
      <c r="P61" s="378">
        <f>+'6.c. mell. BBKP'!F52</f>
        <v>273</v>
      </c>
    </row>
    <row r="62" spans="1:16383" x14ac:dyDescent="0.2">
      <c r="A62" s="454" t="s">
        <v>80</v>
      </c>
      <c r="B62" s="1593" t="s">
        <v>152</v>
      </c>
      <c r="C62" s="1593"/>
      <c r="D62" s="377">
        <f t="shared" si="34"/>
        <v>17596</v>
      </c>
      <c r="E62" s="377">
        <f t="shared" si="39"/>
        <v>19244</v>
      </c>
      <c r="F62" s="377">
        <f t="shared" si="40"/>
        <v>12841</v>
      </c>
      <c r="G62" s="388">
        <f t="shared" si="35"/>
        <v>0.66727291623363127</v>
      </c>
      <c r="H62" s="377">
        <f>+'6.a. mell. PH'!D58</f>
        <v>2452</v>
      </c>
      <c r="I62" s="377">
        <f>+'6.a. mell. PH'!E58</f>
        <v>3174</v>
      </c>
      <c r="J62" s="377">
        <f>+'6.a. mell. PH'!F58</f>
        <v>2808</v>
      </c>
      <c r="K62" s="377">
        <f>+'6.b. mell. Óvoda'!D58</f>
        <v>6239</v>
      </c>
      <c r="L62" s="377">
        <f>+'6.b. mell. Óvoda'!E58</f>
        <v>7770</v>
      </c>
      <c r="M62" s="377">
        <f>+'6.b. mell. Óvoda'!F58</f>
        <v>7009</v>
      </c>
      <c r="N62" s="377">
        <f>+'6.c. mell. BBKP'!D58</f>
        <v>8905</v>
      </c>
      <c r="O62" s="377">
        <f>+'6.c. mell. BBKP'!E58</f>
        <v>8300</v>
      </c>
      <c r="P62" s="378">
        <f>+'6.c. mell. BBKP'!F58</f>
        <v>3024</v>
      </c>
    </row>
    <row r="63" spans="1:16383" s="39" customFormat="1" x14ac:dyDescent="0.2">
      <c r="A63" s="450" t="s">
        <v>81</v>
      </c>
      <c r="B63" s="1589" t="s">
        <v>151</v>
      </c>
      <c r="C63" s="1589"/>
      <c r="D63" s="371">
        <f t="shared" si="34"/>
        <v>75493</v>
      </c>
      <c r="E63" s="371">
        <f t="shared" si="39"/>
        <v>87133</v>
      </c>
      <c r="F63" s="371">
        <f t="shared" si="40"/>
        <v>74616</v>
      </c>
      <c r="G63" s="388">
        <f t="shared" si="35"/>
        <v>0.8563460457002513</v>
      </c>
      <c r="H63" s="371">
        <f>SUM(H58:H62)</f>
        <v>19622</v>
      </c>
      <c r="I63" s="371">
        <f t="shared" ref="I63:J63" si="41">SUM(I58:I62)</f>
        <v>21786</v>
      </c>
      <c r="J63" s="371">
        <f t="shared" si="41"/>
        <v>19364</v>
      </c>
      <c r="K63" s="371">
        <f>SUM(K58:K62)</f>
        <v>29953</v>
      </c>
      <c r="L63" s="371">
        <f t="shared" ref="L63:M63" si="42">SUM(L58:L62)</f>
        <v>35068</v>
      </c>
      <c r="M63" s="371">
        <f t="shared" si="42"/>
        <v>34122</v>
      </c>
      <c r="N63" s="371">
        <f>SUM(N58:N62)</f>
        <v>25918</v>
      </c>
      <c r="O63" s="371">
        <f t="shared" ref="O63:P63" si="43">SUM(O58:O62)</f>
        <v>30279</v>
      </c>
      <c r="P63" s="373">
        <f t="shared" si="43"/>
        <v>21130</v>
      </c>
    </row>
    <row r="64" spans="1:16383" hidden="1" x14ac:dyDescent="0.2">
      <c r="A64" s="1584"/>
      <c r="B64" s="1585"/>
      <c r="C64" s="1585"/>
      <c r="D64" s="377"/>
      <c r="E64" s="377"/>
      <c r="F64" s="377"/>
      <c r="G64" s="388" t="e">
        <f t="shared" si="35"/>
        <v>#DIV/0!</v>
      </c>
      <c r="H64" s="377"/>
      <c r="I64" s="377"/>
      <c r="J64" s="377"/>
      <c r="K64" s="377"/>
      <c r="L64" s="377"/>
      <c r="M64" s="377"/>
      <c r="N64" s="377"/>
      <c r="O64" s="377"/>
      <c r="P64" s="378"/>
      <c r="Q64" s="1581"/>
      <c r="R64" s="1581"/>
      <c r="S64" s="1581"/>
      <c r="T64" s="529"/>
      <c r="U64" s="376"/>
      <c r="V64" s="376"/>
      <c r="W64" s="376"/>
      <c r="X64" s="530"/>
      <c r="Y64" s="376"/>
      <c r="Z64" s="376"/>
      <c r="AA64" s="376"/>
      <c r="AB64" s="376"/>
      <c r="AC64" s="376"/>
      <c r="AD64" s="376"/>
      <c r="AE64" s="376"/>
      <c r="AF64" s="376"/>
      <c r="AG64" s="376"/>
      <c r="AH64" s="1581"/>
      <c r="AI64" s="1581"/>
      <c r="AJ64" s="1581"/>
      <c r="AK64" s="529"/>
      <c r="AL64" s="376"/>
      <c r="AM64" s="376"/>
      <c r="AN64" s="376"/>
      <c r="AO64" s="530"/>
      <c r="AP64" s="376"/>
      <c r="AQ64" s="376"/>
      <c r="AR64" s="376"/>
      <c r="AS64" s="376"/>
      <c r="AT64" s="376"/>
      <c r="AU64" s="376"/>
      <c r="AV64" s="376"/>
      <c r="AW64" s="376"/>
      <c r="AX64" s="376"/>
      <c r="AY64" s="1581"/>
      <c r="AZ64" s="1581"/>
      <c r="BA64" s="1581"/>
      <c r="BB64" s="529"/>
      <c r="BC64" s="376"/>
      <c r="BD64" s="376"/>
      <c r="BE64" s="376"/>
      <c r="BF64" s="530"/>
      <c r="BG64" s="376"/>
      <c r="BH64" s="376"/>
      <c r="BI64" s="376"/>
      <c r="BJ64" s="376"/>
      <c r="BK64" s="376"/>
      <c r="BL64" s="376"/>
      <c r="BM64" s="376"/>
      <c r="BN64" s="376"/>
      <c r="BO64" s="376"/>
      <c r="BP64" s="1581"/>
      <c r="BQ64" s="1581"/>
      <c r="BR64" s="1581"/>
      <c r="BS64" s="529"/>
      <c r="BT64" s="376"/>
      <c r="BU64" s="376"/>
      <c r="BV64" s="376"/>
      <c r="BW64" s="530"/>
      <c r="BX64" s="376"/>
      <c r="BY64" s="376"/>
      <c r="BZ64" s="376"/>
      <c r="CA64" s="376"/>
      <c r="CB64" s="376"/>
      <c r="CC64" s="376"/>
      <c r="CD64" s="376"/>
      <c r="CE64" s="376"/>
      <c r="CF64" s="376"/>
      <c r="CG64" s="1581"/>
      <c r="CH64" s="1581"/>
      <c r="CI64" s="1581"/>
      <c r="CJ64" s="529"/>
      <c r="CK64" s="376"/>
      <c r="CL64" s="376"/>
      <c r="CM64" s="376"/>
      <c r="CN64" s="530"/>
      <c r="CO64" s="376"/>
      <c r="CP64" s="376"/>
      <c r="CQ64" s="376"/>
      <c r="CR64" s="376"/>
      <c r="CS64" s="376"/>
      <c r="CT64" s="376"/>
      <c r="CU64" s="376"/>
      <c r="CV64" s="376"/>
      <c r="CW64" s="376"/>
      <c r="CX64" s="1581"/>
      <c r="CY64" s="1581"/>
      <c r="CZ64" s="1581"/>
      <c r="DA64" s="529"/>
      <c r="DB64" s="376"/>
      <c r="DC64" s="376"/>
      <c r="DD64" s="376"/>
      <c r="DE64" s="530"/>
      <c r="DF64" s="376"/>
      <c r="DG64" s="376"/>
      <c r="DH64" s="376"/>
      <c r="DI64" s="376"/>
      <c r="DJ64" s="376"/>
      <c r="DK64" s="376"/>
      <c r="DL64" s="376"/>
      <c r="DM64" s="376"/>
      <c r="DN64" s="376"/>
      <c r="DO64" s="1581"/>
      <c r="DP64" s="1581"/>
      <c r="DQ64" s="1581"/>
      <c r="DR64" s="529"/>
      <c r="DS64" s="376"/>
      <c r="DT64" s="376"/>
      <c r="DU64" s="376"/>
      <c r="DV64" s="530"/>
      <c r="DW64" s="376"/>
      <c r="DX64" s="376"/>
      <c r="DY64" s="376"/>
      <c r="DZ64" s="376"/>
      <c r="EA64" s="376"/>
      <c r="EB64" s="376"/>
      <c r="EC64" s="376"/>
      <c r="ED64" s="376"/>
      <c r="EE64" s="376"/>
      <c r="EF64" s="1581"/>
      <c r="EG64" s="1581"/>
      <c r="EH64" s="1581"/>
      <c r="EI64" s="529"/>
      <c r="EJ64" s="376"/>
      <c r="EK64" s="376"/>
      <c r="EL64" s="376"/>
      <c r="EM64" s="530"/>
      <c r="EN64" s="376"/>
      <c r="EO64" s="376"/>
      <c r="EP64" s="376"/>
      <c r="EQ64" s="376"/>
      <c r="ER64" s="376"/>
      <c r="ES64" s="376"/>
      <c r="ET64" s="376"/>
      <c r="EU64" s="376"/>
      <c r="EV64" s="376"/>
      <c r="EW64" s="1581"/>
      <c r="EX64" s="1581"/>
      <c r="EY64" s="1581"/>
      <c r="EZ64" s="529"/>
      <c r="FA64" s="376"/>
      <c r="FB64" s="376"/>
      <c r="FC64" s="376"/>
      <c r="FD64" s="530"/>
      <c r="FE64" s="376"/>
      <c r="FF64" s="376"/>
      <c r="FG64" s="376"/>
      <c r="FH64" s="376"/>
      <c r="FI64" s="376"/>
      <c r="FJ64" s="376"/>
      <c r="FK64" s="376"/>
      <c r="FL64" s="376"/>
      <c r="FM64" s="376"/>
      <c r="FN64" s="1581"/>
      <c r="FO64" s="1581"/>
      <c r="FP64" s="1581"/>
      <c r="FQ64" s="529"/>
      <c r="FR64" s="376"/>
      <c r="FS64" s="376"/>
      <c r="FT64" s="376"/>
      <c r="FU64" s="530"/>
      <c r="FV64" s="376"/>
      <c r="FW64" s="376"/>
      <c r="FX64" s="376"/>
      <c r="FY64" s="376"/>
      <c r="FZ64" s="376"/>
      <c r="GA64" s="376"/>
      <c r="GB64" s="376"/>
      <c r="GC64" s="376"/>
      <c r="GD64" s="376"/>
      <c r="GE64" s="1581"/>
      <c r="GF64" s="1581"/>
      <c r="GG64" s="1581"/>
      <c r="GH64" s="529"/>
      <c r="GI64" s="376"/>
      <c r="GJ64" s="376"/>
      <c r="GK64" s="376"/>
      <c r="GL64" s="530"/>
      <c r="GM64" s="376"/>
      <c r="GN64" s="376"/>
      <c r="GO64" s="376"/>
      <c r="GP64" s="376"/>
      <c r="GQ64" s="376"/>
      <c r="GR64" s="376"/>
      <c r="GS64" s="376"/>
      <c r="GT64" s="376"/>
      <c r="GU64" s="376"/>
      <c r="GV64" s="1581"/>
      <c r="GW64" s="1581"/>
      <c r="GX64" s="1581"/>
      <c r="GY64" s="529"/>
      <c r="GZ64" s="376"/>
      <c r="HA64" s="376"/>
      <c r="HB64" s="376"/>
      <c r="HC64" s="530"/>
      <c r="HD64" s="376"/>
      <c r="HE64" s="376"/>
      <c r="HF64" s="376"/>
      <c r="HG64" s="376"/>
      <c r="HH64" s="376"/>
      <c r="HI64" s="376"/>
      <c r="HJ64" s="376"/>
      <c r="HK64" s="376"/>
      <c r="HL64" s="376"/>
      <c r="HM64" s="1581"/>
      <c r="HN64" s="1581"/>
      <c r="HO64" s="1581"/>
      <c r="HP64" s="529"/>
      <c r="HQ64" s="376"/>
      <c r="HR64" s="376"/>
      <c r="HS64" s="376"/>
      <c r="HT64" s="530"/>
      <c r="HU64" s="376"/>
      <c r="HV64" s="376"/>
      <c r="HW64" s="376"/>
      <c r="HX64" s="376"/>
      <c r="HY64" s="376"/>
      <c r="HZ64" s="376"/>
      <c r="IA64" s="376"/>
      <c r="IB64" s="376"/>
      <c r="IC64" s="376"/>
      <c r="ID64" s="1581"/>
      <c r="IE64" s="1581"/>
      <c r="IF64" s="1581"/>
      <c r="IG64" s="529"/>
      <c r="IH64" s="376"/>
      <c r="II64" s="376"/>
      <c r="IJ64" s="376"/>
      <c r="IK64" s="530"/>
      <c r="IL64" s="376"/>
      <c r="IM64" s="376"/>
      <c r="IN64" s="376"/>
      <c r="IO64" s="376"/>
      <c r="IP64" s="376"/>
      <c r="IQ64" s="376"/>
      <c r="IR64" s="376"/>
      <c r="IS64" s="376"/>
      <c r="IT64" s="376"/>
      <c r="IU64" s="1581"/>
      <c r="IV64" s="1581"/>
      <c r="IW64" s="1581"/>
      <c r="IX64" s="529"/>
      <c r="IY64" s="376"/>
      <c r="IZ64" s="376"/>
      <c r="JA64" s="376"/>
      <c r="JB64" s="530"/>
      <c r="JC64" s="376"/>
      <c r="JD64" s="376"/>
      <c r="JE64" s="376"/>
      <c r="JF64" s="376"/>
      <c r="JG64" s="376"/>
      <c r="JH64" s="376"/>
      <c r="JI64" s="376"/>
      <c r="JJ64" s="376"/>
      <c r="JK64" s="376"/>
      <c r="JL64" s="1581"/>
      <c r="JM64" s="1581"/>
      <c r="JN64" s="1581"/>
      <c r="JO64" s="529"/>
      <c r="JP64" s="376"/>
      <c r="JQ64" s="376"/>
      <c r="JR64" s="376"/>
      <c r="JS64" s="530"/>
      <c r="JT64" s="376"/>
      <c r="JU64" s="376"/>
      <c r="JV64" s="376"/>
      <c r="JW64" s="376"/>
      <c r="JX64" s="376"/>
      <c r="JY64" s="376"/>
      <c r="JZ64" s="376"/>
      <c r="KA64" s="376"/>
      <c r="KB64" s="376"/>
      <c r="KC64" s="1581"/>
      <c r="KD64" s="1581"/>
      <c r="KE64" s="1581"/>
      <c r="KF64" s="529"/>
      <c r="KG64" s="376"/>
      <c r="KH64" s="376"/>
      <c r="KI64" s="376"/>
      <c r="KJ64" s="530"/>
      <c r="KK64" s="376"/>
      <c r="KL64" s="376"/>
      <c r="KM64" s="376"/>
      <c r="KN64" s="376"/>
      <c r="KO64" s="376"/>
      <c r="KP64" s="376"/>
      <c r="KQ64" s="376"/>
      <c r="KR64" s="376"/>
      <c r="KS64" s="376"/>
      <c r="KT64" s="1581"/>
      <c r="KU64" s="1581"/>
      <c r="KV64" s="1581"/>
      <c r="KW64" s="529"/>
      <c r="KX64" s="376"/>
      <c r="KY64" s="376"/>
      <c r="KZ64" s="376"/>
      <c r="LA64" s="530"/>
      <c r="LB64" s="376"/>
      <c r="LC64" s="376"/>
      <c r="LD64" s="376"/>
      <c r="LE64" s="376"/>
      <c r="LF64" s="376"/>
      <c r="LG64" s="376"/>
      <c r="LH64" s="376"/>
      <c r="LI64" s="376"/>
      <c r="LJ64" s="376"/>
      <c r="LK64" s="1581"/>
      <c r="LL64" s="1581"/>
      <c r="LM64" s="1581"/>
      <c r="LN64" s="529"/>
      <c r="LO64" s="376"/>
      <c r="LP64" s="376"/>
      <c r="LQ64" s="376"/>
      <c r="LR64" s="530"/>
      <c r="LS64" s="376"/>
      <c r="LT64" s="376"/>
      <c r="LU64" s="376"/>
      <c r="LV64" s="376"/>
      <c r="LW64" s="376"/>
      <c r="LX64" s="376"/>
      <c r="LY64" s="376"/>
      <c r="LZ64" s="376"/>
      <c r="MA64" s="376"/>
      <c r="MB64" s="1581"/>
      <c r="MC64" s="1581"/>
      <c r="MD64" s="1581"/>
      <c r="ME64" s="529"/>
      <c r="MF64" s="376"/>
      <c r="MG64" s="376"/>
      <c r="MH64" s="376"/>
      <c r="MI64" s="530"/>
      <c r="MJ64" s="376"/>
      <c r="MK64" s="376"/>
      <c r="ML64" s="376"/>
      <c r="MM64" s="376"/>
      <c r="MN64" s="376"/>
      <c r="MO64" s="376"/>
      <c r="MP64" s="376"/>
      <c r="MQ64" s="376"/>
      <c r="MR64" s="376"/>
      <c r="MS64" s="1581"/>
      <c r="MT64" s="1581"/>
      <c r="MU64" s="1581"/>
      <c r="MV64" s="529"/>
      <c r="MW64" s="376"/>
      <c r="MX64" s="376"/>
      <c r="MY64" s="376"/>
      <c r="MZ64" s="530"/>
      <c r="NA64" s="376"/>
      <c r="NB64" s="376"/>
      <c r="NC64" s="376"/>
      <c r="ND64" s="376"/>
      <c r="NE64" s="376"/>
      <c r="NF64" s="376"/>
      <c r="NG64" s="376"/>
      <c r="NH64" s="376"/>
      <c r="NI64" s="376"/>
      <c r="NJ64" s="1581"/>
      <c r="NK64" s="1581"/>
      <c r="NL64" s="1581"/>
      <c r="NM64" s="529"/>
      <c r="NN64" s="376"/>
      <c r="NO64" s="376"/>
      <c r="NP64" s="376"/>
      <c r="NQ64" s="530"/>
      <c r="NR64" s="376"/>
      <c r="NS64" s="376"/>
      <c r="NT64" s="376"/>
      <c r="NU64" s="376"/>
      <c r="NV64" s="376"/>
      <c r="NW64" s="376"/>
      <c r="NX64" s="376"/>
      <c r="NY64" s="376"/>
      <c r="NZ64" s="376"/>
      <c r="OA64" s="1581"/>
      <c r="OB64" s="1581"/>
      <c r="OC64" s="1581"/>
      <c r="OD64" s="529"/>
      <c r="OE64" s="376"/>
      <c r="OF64" s="376"/>
      <c r="OG64" s="376"/>
      <c r="OH64" s="530"/>
      <c r="OI64" s="376"/>
      <c r="OJ64" s="376"/>
      <c r="OK64" s="376"/>
      <c r="OL64" s="376"/>
      <c r="OM64" s="376"/>
      <c r="ON64" s="376"/>
      <c r="OO64" s="376"/>
      <c r="OP64" s="376"/>
      <c r="OQ64" s="376"/>
      <c r="OR64" s="1581"/>
      <c r="OS64" s="1581"/>
      <c r="OT64" s="1581"/>
      <c r="OU64" s="529"/>
      <c r="OV64" s="376"/>
      <c r="OW64" s="376"/>
      <c r="OX64" s="376"/>
      <c r="OY64" s="530"/>
      <c r="OZ64" s="376"/>
      <c r="PA64" s="376"/>
      <c r="PB64" s="376"/>
      <c r="PC64" s="376"/>
      <c r="PD64" s="376"/>
      <c r="PE64" s="376"/>
      <c r="PF64" s="376"/>
      <c r="PG64" s="376"/>
      <c r="PH64" s="376"/>
      <c r="PI64" s="1581"/>
      <c r="PJ64" s="1581"/>
      <c r="PK64" s="1581"/>
      <c r="PL64" s="529"/>
      <c r="PM64" s="376"/>
      <c r="PN64" s="376"/>
      <c r="PO64" s="376"/>
      <c r="PP64" s="530"/>
      <c r="PQ64" s="376"/>
      <c r="PR64" s="376"/>
      <c r="PS64" s="376"/>
      <c r="PT64" s="376"/>
      <c r="PU64" s="376"/>
      <c r="PV64" s="376"/>
      <c r="PW64" s="376"/>
      <c r="PX64" s="376"/>
      <c r="PY64" s="376"/>
      <c r="PZ64" s="1581"/>
      <c r="QA64" s="1581"/>
      <c r="QB64" s="1581"/>
      <c r="QC64" s="529"/>
      <c r="QD64" s="376"/>
      <c r="QE64" s="376"/>
      <c r="QF64" s="376"/>
      <c r="QG64" s="530"/>
      <c r="QH64" s="376"/>
      <c r="QI64" s="376"/>
      <c r="QJ64" s="376"/>
      <c r="QK64" s="376"/>
      <c r="QL64" s="376"/>
      <c r="QM64" s="376"/>
      <c r="QN64" s="376"/>
      <c r="QO64" s="376"/>
      <c r="QP64" s="376"/>
      <c r="QQ64" s="1581"/>
      <c r="QR64" s="1581"/>
      <c r="QS64" s="1581"/>
      <c r="QT64" s="529"/>
      <c r="QU64" s="376"/>
      <c r="QV64" s="376"/>
      <c r="QW64" s="376"/>
      <c r="QX64" s="530"/>
      <c r="QY64" s="376"/>
      <c r="QZ64" s="376"/>
      <c r="RA64" s="376"/>
      <c r="RB64" s="376"/>
      <c r="RC64" s="376"/>
      <c r="RD64" s="376"/>
      <c r="RE64" s="376"/>
      <c r="RF64" s="376"/>
      <c r="RG64" s="376"/>
      <c r="RH64" s="1581"/>
      <c r="RI64" s="1581"/>
      <c r="RJ64" s="1581"/>
      <c r="RK64" s="529"/>
      <c r="RL64" s="376"/>
      <c r="RM64" s="376"/>
      <c r="RN64" s="376"/>
      <c r="RO64" s="530"/>
      <c r="RP64" s="376"/>
      <c r="RQ64" s="376"/>
      <c r="RR64" s="376"/>
      <c r="RS64" s="376"/>
      <c r="RT64" s="376"/>
      <c r="RU64" s="376"/>
      <c r="RV64" s="376"/>
      <c r="RW64" s="376"/>
      <c r="RX64" s="376"/>
      <c r="RY64" s="1581"/>
      <c r="RZ64" s="1581"/>
      <c r="SA64" s="1581"/>
      <c r="SB64" s="529"/>
      <c r="SC64" s="376"/>
      <c r="SD64" s="376"/>
      <c r="SE64" s="376"/>
      <c r="SF64" s="530"/>
      <c r="SG64" s="376"/>
      <c r="SH64" s="376"/>
      <c r="SI64" s="376"/>
      <c r="SJ64" s="376"/>
      <c r="SK64" s="376"/>
      <c r="SL64" s="376"/>
      <c r="SM64" s="376"/>
      <c r="SN64" s="376"/>
      <c r="SO64" s="376"/>
      <c r="SP64" s="1581"/>
      <c r="SQ64" s="1581"/>
      <c r="SR64" s="1581"/>
      <c r="SS64" s="529"/>
      <c r="ST64" s="376"/>
      <c r="SU64" s="376"/>
      <c r="SV64" s="376"/>
      <c r="SW64" s="530"/>
      <c r="SX64" s="376"/>
      <c r="SY64" s="376"/>
      <c r="SZ64" s="376"/>
      <c r="TA64" s="376"/>
      <c r="TB64" s="376"/>
      <c r="TC64" s="376"/>
      <c r="TD64" s="376"/>
      <c r="TE64" s="376"/>
      <c r="TF64" s="376"/>
      <c r="TG64" s="1581"/>
      <c r="TH64" s="1581"/>
      <c r="TI64" s="1581"/>
      <c r="TJ64" s="529"/>
      <c r="TK64" s="376"/>
      <c r="TL64" s="376"/>
      <c r="TM64" s="376"/>
      <c r="TN64" s="530"/>
      <c r="TO64" s="376"/>
      <c r="TP64" s="376"/>
      <c r="TQ64" s="376"/>
      <c r="TR64" s="376"/>
      <c r="TS64" s="376"/>
      <c r="TT64" s="376"/>
      <c r="TU64" s="376"/>
      <c r="TV64" s="376"/>
      <c r="TW64" s="376"/>
      <c r="TX64" s="1581"/>
      <c r="TY64" s="1581"/>
      <c r="TZ64" s="1581"/>
      <c r="UA64" s="529"/>
      <c r="UB64" s="376"/>
      <c r="UC64" s="376"/>
      <c r="UD64" s="376"/>
      <c r="UE64" s="530"/>
      <c r="UF64" s="376"/>
      <c r="UG64" s="376"/>
      <c r="UH64" s="376"/>
      <c r="UI64" s="376"/>
      <c r="UJ64" s="376"/>
      <c r="UK64" s="376"/>
      <c r="UL64" s="376"/>
      <c r="UM64" s="376"/>
      <c r="UN64" s="376"/>
      <c r="UO64" s="1581"/>
      <c r="UP64" s="1581"/>
      <c r="UQ64" s="1581"/>
      <c r="UR64" s="529"/>
      <c r="US64" s="376"/>
      <c r="UT64" s="376"/>
      <c r="UU64" s="376"/>
      <c r="UV64" s="530"/>
      <c r="UW64" s="376"/>
      <c r="UX64" s="376"/>
      <c r="UY64" s="376"/>
      <c r="UZ64" s="376"/>
      <c r="VA64" s="376"/>
      <c r="VB64" s="376"/>
      <c r="VC64" s="376"/>
      <c r="VD64" s="376"/>
      <c r="VE64" s="376"/>
      <c r="VF64" s="1581"/>
      <c r="VG64" s="1581"/>
      <c r="VH64" s="1581"/>
      <c r="VI64" s="529"/>
      <c r="VJ64" s="376"/>
      <c r="VK64" s="376"/>
      <c r="VL64" s="376"/>
      <c r="VM64" s="530"/>
      <c r="VN64" s="376"/>
      <c r="VO64" s="376"/>
      <c r="VP64" s="376"/>
      <c r="VQ64" s="376"/>
      <c r="VR64" s="376"/>
      <c r="VS64" s="376"/>
      <c r="VT64" s="376"/>
      <c r="VU64" s="376"/>
      <c r="VV64" s="376"/>
      <c r="VW64" s="1581"/>
      <c r="VX64" s="1581"/>
      <c r="VY64" s="1581"/>
      <c r="VZ64" s="529"/>
      <c r="WA64" s="376"/>
      <c r="WB64" s="376"/>
      <c r="WC64" s="376"/>
      <c r="WD64" s="530"/>
      <c r="WE64" s="376"/>
      <c r="WF64" s="376"/>
      <c r="WG64" s="376"/>
      <c r="WH64" s="376"/>
      <c r="WI64" s="376"/>
      <c r="WJ64" s="376"/>
      <c r="WK64" s="376"/>
      <c r="WL64" s="376"/>
      <c r="WM64" s="376"/>
      <c r="WN64" s="1581"/>
      <c r="WO64" s="1581"/>
      <c r="WP64" s="1581"/>
      <c r="WQ64" s="529"/>
      <c r="WR64" s="376"/>
      <c r="WS64" s="376"/>
      <c r="WT64" s="376"/>
      <c r="WU64" s="530"/>
      <c r="WV64" s="376"/>
      <c r="WW64" s="376"/>
      <c r="WX64" s="376"/>
      <c r="WY64" s="376"/>
      <c r="WZ64" s="376"/>
      <c r="XA64" s="376"/>
      <c r="XB64" s="376"/>
      <c r="XC64" s="376"/>
      <c r="XD64" s="376"/>
      <c r="XE64" s="1581"/>
      <c r="XF64" s="1581"/>
      <c r="XG64" s="1581"/>
      <c r="XH64" s="529"/>
      <c r="XI64" s="376"/>
      <c r="XJ64" s="376"/>
      <c r="XK64" s="376"/>
      <c r="XL64" s="530"/>
      <c r="XM64" s="376"/>
      <c r="XN64" s="376"/>
      <c r="XO64" s="376"/>
      <c r="XP64" s="376"/>
      <c r="XQ64" s="376"/>
      <c r="XR64" s="376"/>
      <c r="XS64" s="376"/>
      <c r="XT64" s="376"/>
      <c r="XU64" s="376"/>
      <c r="XV64" s="1581"/>
      <c r="XW64" s="1581"/>
      <c r="XX64" s="1581"/>
      <c r="XY64" s="529"/>
      <c r="XZ64" s="376"/>
      <c r="YA64" s="376"/>
      <c r="YB64" s="376"/>
      <c r="YC64" s="530"/>
      <c r="YD64" s="376"/>
      <c r="YE64" s="376"/>
      <c r="YF64" s="376"/>
      <c r="YG64" s="376"/>
      <c r="YH64" s="376"/>
      <c r="YI64" s="376"/>
      <c r="YJ64" s="376"/>
      <c r="YK64" s="376"/>
      <c r="YL64" s="376"/>
      <c r="YM64" s="1581"/>
      <c r="YN64" s="1581"/>
      <c r="YO64" s="1581"/>
      <c r="YP64" s="529"/>
      <c r="YQ64" s="376"/>
      <c r="YR64" s="376"/>
      <c r="YS64" s="376"/>
      <c r="YT64" s="530"/>
      <c r="YU64" s="376"/>
      <c r="YV64" s="376"/>
      <c r="YW64" s="376"/>
      <c r="YX64" s="376"/>
      <c r="YY64" s="376"/>
      <c r="YZ64" s="376"/>
      <c r="ZA64" s="376"/>
      <c r="ZB64" s="376"/>
      <c r="ZC64" s="376"/>
      <c r="ZD64" s="1581"/>
      <c r="ZE64" s="1581"/>
      <c r="ZF64" s="1581"/>
      <c r="ZG64" s="529"/>
      <c r="ZH64" s="376"/>
      <c r="ZI64" s="376"/>
      <c r="ZJ64" s="376"/>
      <c r="ZK64" s="530"/>
      <c r="ZL64" s="376"/>
      <c r="ZM64" s="376"/>
      <c r="ZN64" s="376"/>
      <c r="ZO64" s="376"/>
      <c r="ZP64" s="376"/>
      <c r="ZQ64" s="376"/>
      <c r="ZR64" s="376"/>
      <c r="ZS64" s="376"/>
      <c r="ZT64" s="376"/>
      <c r="ZU64" s="1581"/>
      <c r="ZV64" s="1581"/>
      <c r="ZW64" s="1581"/>
      <c r="ZX64" s="529"/>
      <c r="ZY64" s="376"/>
      <c r="ZZ64" s="376"/>
      <c r="AAA64" s="376"/>
      <c r="AAB64" s="530"/>
      <c r="AAC64" s="376"/>
      <c r="AAD64" s="376"/>
      <c r="AAE64" s="376"/>
      <c r="AAF64" s="376"/>
      <c r="AAG64" s="376"/>
      <c r="AAH64" s="376"/>
      <c r="AAI64" s="376"/>
      <c r="AAJ64" s="376"/>
      <c r="AAK64" s="376"/>
      <c r="AAL64" s="1581"/>
      <c r="AAM64" s="1581"/>
      <c r="AAN64" s="1581"/>
      <c r="AAO64" s="529"/>
      <c r="AAP64" s="376"/>
      <c r="AAQ64" s="376"/>
      <c r="AAR64" s="376"/>
      <c r="AAS64" s="530"/>
      <c r="AAT64" s="376"/>
      <c r="AAU64" s="376"/>
      <c r="AAV64" s="376"/>
      <c r="AAW64" s="376"/>
      <c r="AAX64" s="376"/>
      <c r="AAY64" s="376"/>
      <c r="AAZ64" s="376"/>
      <c r="ABA64" s="376"/>
      <c r="ABB64" s="376"/>
      <c r="ABC64" s="1581"/>
      <c r="ABD64" s="1581"/>
      <c r="ABE64" s="1581"/>
      <c r="ABF64" s="529"/>
      <c r="ABG64" s="376"/>
      <c r="ABH64" s="376"/>
      <c r="ABI64" s="376"/>
      <c r="ABJ64" s="530"/>
      <c r="ABK64" s="376"/>
      <c r="ABL64" s="376"/>
      <c r="ABM64" s="376"/>
      <c r="ABN64" s="376"/>
      <c r="ABO64" s="376"/>
      <c r="ABP64" s="376"/>
      <c r="ABQ64" s="376"/>
      <c r="ABR64" s="376"/>
      <c r="ABS64" s="376"/>
      <c r="ABT64" s="1581"/>
      <c r="ABU64" s="1581"/>
      <c r="ABV64" s="1581"/>
      <c r="ABW64" s="529"/>
      <c r="ABX64" s="376"/>
      <c r="ABY64" s="376"/>
      <c r="ABZ64" s="376"/>
      <c r="ACA64" s="530"/>
      <c r="ACB64" s="376"/>
      <c r="ACC64" s="376"/>
      <c r="ACD64" s="376"/>
      <c r="ACE64" s="376"/>
      <c r="ACF64" s="376"/>
      <c r="ACG64" s="376"/>
      <c r="ACH64" s="376"/>
      <c r="ACI64" s="376"/>
      <c r="ACJ64" s="376"/>
      <c r="ACK64" s="1581"/>
      <c r="ACL64" s="1581"/>
      <c r="ACM64" s="1581"/>
      <c r="ACN64" s="529"/>
      <c r="ACO64" s="376"/>
      <c r="ACP64" s="376"/>
      <c r="ACQ64" s="376"/>
      <c r="ACR64" s="530"/>
      <c r="ACS64" s="376"/>
      <c r="ACT64" s="376"/>
      <c r="ACU64" s="376"/>
      <c r="ACV64" s="376"/>
      <c r="ACW64" s="376"/>
      <c r="ACX64" s="376"/>
      <c r="ACY64" s="376"/>
      <c r="ACZ64" s="376"/>
      <c r="ADA64" s="376"/>
      <c r="ADB64" s="1581"/>
      <c r="ADC64" s="1581"/>
      <c r="ADD64" s="1581"/>
      <c r="ADE64" s="529"/>
      <c r="ADF64" s="376"/>
      <c r="ADG64" s="376"/>
      <c r="ADH64" s="376"/>
      <c r="ADI64" s="530"/>
      <c r="ADJ64" s="376"/>
      <c r="ADK64" s="376"/>
      <c r="ADL64" s="376"/>
      <c r="ADM64" s="376"/>
      <c r="ADN64" s="376"/>
      <c r="ADO64" s="376"/>
      <c r="ADP64" s="376"/>
      <c r="ADQ64" s="376"/>
      <c r="ADR64" s="376"/>
      <c r="ADS64" s="1581"/>
      <c r="ADT64" s="1581"/>
      <c r="ADU64" s="1581"/>
      <c r="ADV64" s="529"/>
      <c r="ADW64" s="376"/>
      <c r="ADX64" s="376"/>
      <c r="ADY64" s="376"/>
      <c r="ADZ64" s="530"/>
      <c r="AEA64" s="376"/>
      <c r="AEB64" s="376"/>
      <c r="AEC64" s="376"/>
      <c r="AED64" s="376"/>
      <c r="AEE64" s="376"/>
      <c r="AEF64" s="376"/>
      <c r="AEG64" s="376"/>
      <c r="AEH64" s="376"/>
      <c r="AEI64" s="376"/>
      <c r="AEJ64" s="1581"/>
      <c r="AEK64" s="1581"/>
      <c r="AEL64" s="1581"/>
      <c r="AEM64" s="529"/>
      <c r="AEN64" s="376"/>
      <c r="AEO64" s="376"/>
      <c r="AEP64" s="376"/>
      <c r="AEQ64" s="530"/>
      <c r="AER64" s="376"/>
      <c r="AES64" s="376"/>
      <c r="AET64" s="376"/>
      <c r="AEU64" s="376"/>
      <c r="AEV64" s="376"/>
      <c r="AEW64" s="376"/>
      <c r="AEX64" s="376"/>
      <c r="AEY64" s="376"/>
      <c r="AEZ64" s="376"/>
      <c r="AFA64" s="1581"/>
      <c r="AFB64" s="1581"/>
      <c r="AFC64" s="1581"/>
      <c r="AFD64" s="529"/>
      <c r="AFE64" s="376"/>
      <c r="AFF64" s="376"/>
      <c r="AFG64" s="376"/>
      <c r="AFH64" s="530"/>
      <c r="AFI64" s="376"/>
      <c r="AFJ64" s="376"/>
      <c r="AFK64" s="376"/>
      <c r="AFL64" s="376"/>
      <c r="AFM64" s="376"/>
      <c r="AFN64" s="376"/>
      <c r="AFO64" s="376"/>
      <c r="AFP64" s="376"/>
      <c r="AFQ64" s="376"/>
      <c r="AFR64" s="1581"/>
      <c r="AFS64" s="1581"/>
      <c r="AFT64" s="1581"/>
      <c r="AFU64" s="529"/>
      <c r="AFV64" s="376"/>
      <c r="AFW64" s="376"/>
      <c r="AFX64" s="376"/>
      <c r="AFY64" s="530"/>
      <c r="AFZ64" s="376"/>
      <c r="AGA64" s="376"/>
      <c r="AGB64" s="376"/>
      <c r="AGC64" s="376"/>
      <c r="AGD64" s="376"/>
      <c r="AGE64" s="376"/>
      <c r="AGF64" s="376"/>
      <c r="AGG64" s="376"/>
      <c r="AGH64" s="376"/>
      <c r="AGI64" s="1581"/>
      <c r="AGJ64" s="1581"/>
      <c r="AGK64" s="1581"/>
      <c r="AGL64" s="529"/>
      <c r="AGM64" s="376"/>
      <c r="AGN64" s="376"/>
      <c r="AGO64" s="376"/>
      <c r="AGP64" s="530"/>
      <c r="AGQ64" s="376"/>
      <c r="AGR64" s="376"/>
      <c r="AGS64" s="376"/>
      <c r="AGT64" s="376"/>
      <c r="AGU64" s="376"/>
      <c r="AGV64" s="376"/>
      <c r="AGW64" s="376"/>
      <c r="AGX64" s="376"/>
      <c r="AGY64" s="376"/>
      <c r="AGZ64" s="1581"/>
      <c r="AHA64" s="1581"/>
      <c r="AHB64" s="1581"/>
      <c r="AHC64" s="529"/>
      <c r="AHD64" s="376"/>
      <c r="AHE64" s="376"/>
      <c r="AHF64" s="376"/>
      <c r="AHG64" s="530"/>
      <c r="AHH64" s="376"/>
      <c r="AHI64" s="376"/>
      <c r="AHJ64" s="376"/>
      <c r="AHK64" s="376"/>
      <c r="AHL64" s="376"/>
      <c r="AHM64" s="376"/>
      <c r="AHN64" s="376"/>
      <c r="AHO64" s="376"/>
      <c r="AHP64" s="376"/>
      <c r="AHQ64" s="1581"/>
      <c r="AHR64" s="1581"/>
      <c r="AHS64" s="1581"/>
      <c r="AHT64" s="529"/>
      <c r="AHU64" s="376"/>
      <c r="AHV64" s="376"/>
      <c r="AHW64" s="376"/>
      <c r="AHX64" s="530"/>
      <c r="AHY64" s="376"/>
      <c r="AHZ64" s="376"/>
      <c r="AIA64" s="376"/>
      <c r="AIB64" s="376"/>
      <c r="AIC64" s="376"/>
      <c r="AID64" s="376"/>
      <c r="AIE64" s="376"/>
      <c r="AIF64" s="376"/>
      <c r="AIG64" s="376"/>
      <c r="AIH64" s="1581"/>
      <c r="AII64" s="1581"/>
      <c r="AIJ64" s="1581"/>
      <c r="AIK64" s="529"/>
      <c r="AIL64" s="376"/>
      <c r="AIM64" s="376"/>
      <c r="AIN64" s="376"/>
      <c r="AIO64" s="530"/>
      <c r="AIP64" s="376"/>
      <c r="AIQ64" s="376"/>
      <c r="AIR64" s="376"/>
      <c r="AIS64" s="376"/>
      <c r="AIT64" s="376"/>
      <c r="AIU64" s="376"/>
      <c r="AIV64" s="376"/>
      <c r="AIW64" s="376"/>
      <c r="AIX64" s="376"/>
      <c r="AIY64" s="1581"/>
      <c r="AIZ64" s="1581"/>
      <c r="AJA64" s="1581"/>
      <c r="AJB64" s="529"/>
      <c r="AJC64" s="376"/>
      <c r="AJD64" s="376"/>
      <c r="AJE64" s="376"/>
      <c r="AJF64" s="530"/>
      <c r="AJG64" s="376"/>
      <c r="AJH64" s="376"/>
      <c r="AJI64" s="376"/>
      <c r="AJJ64" s="376"/>
      <c r="AJK64" s="376"/>
      <c r="AJL64" s="376"/>
      <c r="AJM64" s="376"/>
      <c r="AJN64" s="376"/>
      <c r="AJO64" s="376"/>
      <c r="AJP64" s="1581"/>
      <c r="AJQ64" s="1581"/>
      <c r="AJR64" s="1581"/>
      <c r="AJS64" s="529"/>
      <c r="AJT64" s="376"/>
      <c r="AJU64" s="376"/>
      <c r="AJV64" s="376"/>
      <c r="AJW64" s="530"/>
      <c r="AJX64" s="376"/>
      <c r="AJY64" s="376"/>
      <c r="AJZ64" s="376"/>
      <c r="AKA64" s="376"/>
      <c r="AKB64" s="376"/>
      <c r="AKC64" s="376"/>
      <c r="AKD64" s="376"/>
      <c r="AKE64" s="376"/>
      <c r="AKF64" s="376"/>
      <c r="AKG64" s="1581"/>
      <c r="AKH64" s="1581"/>
      <c r="AKI64" s="1581"/>
      <c r="AKJ64" s="529"/>
      <c r="AKK64" s="376"/>
      <c r="AKL64" s="376"/>
      <c r="AKM64" s="376"/>
      <c r="AKN64" s="530"/>
      <c r="AKO64" s="376"/>
      <c r="AKP64" s="376"/>
      <c r="AKQ64" s="376"/>
      <c r="AKR64" s="376"/>
      <c r="AKS64" s="376"/>
      <c r="AKT64" s="376"/>
      <c r="AKU64" s="376"/>
      <c r="AKV64" s="376"/>
      <c r="AKW64" s="376"/>
      <c r="AKX64" s="1581"/>
      <c r="AKY64" s="1581"/>
      <c r="AKZ64" s="1581"/>
      <c r="ALA64" s="529"/>
      <c r="ALB64" s="376"/>
      <c r="ALC64" s="376"/>
      <c r="ALD64" s="376"/>
      <c r="ALE64" s="530"/>
      <c r="ALF64" s="376"/>
      <c r="ALG64" s="376"/>
      <c r="ALH64" s="376"/>
      <c r="ALI64" s="376"/>
      <c r="ALJ64" s="376"/>
      <c r="ALK64" s="376"/>
      <c r="ALL64" s="376"/>
      <c r="ALM64" s="376"/>
      <c r="ALN64" s="376"/>
      <c r="ALO64" s="1581"/>
      <c r="ALP64" s="1581"/>
      <c r="ALQ64" s="1581"/>
      <c r="ALR64" s="529"/>
      <c r="ALS64" s="376"/>
      <c r="ALT64" s="376"/>
      <c r="ALU64" s="376"/>
      <c r="ALV64" s="530"/>
      <c r="ALW64" s="376"/>
      <c r="ALX64" s="376"/>
      <c r="ALY64" s="376"/>
      <c r="ALZ64" s="376"/>
      <c r="AMA64" s="376"/>
      <c r="AMB64" s="376"/>
      <c r="AMC64" s="376"/>
      <c r="AMD64" s="376"/>
      <c r="AME64" s="376"/>
      <c r="AMF64" s="1581"/>
      <c r="AMG64" s="1581"/>
      <c r="AMH64" s="1581"/>
      <c r="AMI64" s="529"/>
      <c r="AMJ64" s="376"/>
      <c r="AMK64" s="376"/>
      <c r="AML64" s="376"/>
      <c r="AMM64" s="530"/>
      <c r="AMN64" s="376"/>
      <c r="AMO64" s="376"/>
      <c r="AMP64" s="376"/>
      <c r="AMQ64" s="376"/>
      <c r="AMR64" s="376"/>
      <c r="AMS64" s="376"/>
      <c r="AMT64" s="376"/>
      <c r="AMU64" s="376"/>
      <c r="AMV64" s="376"/>
      <c r="AMW64" s="1581"/>
      <c r="AMX64" s="1581"/>
      <c r="AMY64" s="1581"/>
      <c r="AMZ64" s="529"/>
      <c r="ANA64" s="376"/>
      <c r="ANB64" s="376"/>
      <c r="ANC64" s="376"/>
      <c r="AND64" s="530"/>
      <c r="ANE64" s="376"/>
      <c r="ANF64" s="376"/>
      <c r="ANG64" s="376"/>
      <c r="ANH64" s="376"/>
      <c r="ANI64" s="376"/>
      <c r="ANJ64" s="376"/>
      <c r="ANK64" s="376"/>
      <c r="ANL64" s="376"/>
      <c r="ANM64" s="376"/>
      <c r="ANN64" s="1581"/>
      <c r="ANO64" s="1581"/>
      <c r="ANP64" s="1581"/>
      <c r="ANQ64" s="529"/>
      <c r="ANR64" s="376"/>
      <c r="ANS64" s="376"/>
      <c r="ANT64" s="376"/>
      <c r="ANU64" s="530"/>
      <c r="ANV64" s="376"/>
      <c r="ANW64" s="376"/>
      <c r="ANX64" s="376"/>
      <c r="ANY64" s="376"/>
      <c r="ANZ64" s="376"/>
      <c r="AOA64" s="376"/>
      <c r="AOB64" s="376"/>
      <c r="AOC64" s="376"/>
      <c r="AOD64" s="376"/>
      <c r="AOE64" s="1581"/>
      <c r="AOF64" s="1581"/>
      <c r="AOG64" s="1581"/>
      <c r="AOH64" s="529"/>
      <c r="AOI64" s="376"/>
      <c r="AOJ64" s="376"/>
      <c r="AOK64" s="376"/>
      <c r="AOL64" s="530"/>
      <c r="AOM64" s="376"/>
      <c r="AON64" s="376"/>
      <c r="AOO64" s="376"/>
      <c r="AOP64" s="376"/>
      <c r="AOQ64" s="376"/>
      <c r="AOR64" s="376"/>
      <c r="AOS64" s="376"/>
      <c r="AOT64" s="376"/>
      <c r="AOU64" s="376"/>
      <c r="AOV64" s="1581"/>
      <c r="AOW64" s="1581"/>
      <c r="AOX64" s="1581"/>
      <c r="AOY64" s="529"/>
      <c r="AOZ64" s="376"/>
      <c r="APA64" s="376"/>
      <c r="APB64" s="376"/>
      <c r="APC64" s="530"/>
      <c r="APD64" s="376"/>
      <c r="APE64" s="376"/>
      <c r="APF64" s="376"/>
      <c r="APG64" s="376"/>
      <c r="APH64" s="376"/>
      <c r="API64" s="376"/>
      <c r="APJ64" s="376"/>
      <c r="APK64" s="376"/>
      <c r="APL64" s="376"/>
      <c r="APM64" s="1581"/>
      <c r="APN64" s="1581"/>
      <c r="APO64" s="1581"/>
      <c r="APP64" s="529"/>
      <c r="APQ64" s="376"/>
      <c r="APR64" s="376"/>
      <c r="APS64" s="376"/>
      <c r="APT64" s="530"/>
      <c r="APU64" s="376"/>
      <c r="APV64" s="376"/>
      <c r="APW64" s="376"/>
      <c r="APX64" s="376"/>
      <c r="APY64" s="376"/>
      <c r="APZ64" s="376"/>
      <c r="AQA64" s="376"/>
      <c r="AQB64" s="376"/>
      <c r="AQC64" s="376"/>
      <c r="AQD64" s="1581"/>
      <c r="AQE64" s="1581"/>
      <c r="AQF64" s="1581"/>
      <c r="AQG64" s="529"/>
      <c r="AQH64" s="376"/>
      <c r="AQI64" s="376"/>
      <c r="AQJ64" s="376"/>
      <c r="AQK64" s="530"/>
      <c r="AQL64" s="376"/>
      <c r="AQM64" s="376"/>
      <c r="AQN64" s="376"/>
      <c r="AQO64" s="376"/>
      <c r="AQP64" s="376"/>
      <c r="AQQ64" s="376"/>
      <c r="AQR64" s="376"/>
      <c r="AQS64" s="376"/>
      <c r="AQT64" s="376"/>
      <c r="AQU64" s="1581"/>
      <c r="AQV64" s="1581"/>
      <c r="AQW64" s="1581"/>
      <c r="AQX64" s="529"/>
      <c r="AQY64" s="376"/>
      <c r="AQZ64" s="376"/>
      <c r="ARA64" s="376"/>
      <c r="ARB64" s="530"/>
      <c r="ARC64" s="376"/>
      <c r="ARD64" s="376"/>
      <c r="ARE64" s="376"/>
      <c r="ARF64" s="376"/>
      <c r="ARG64" s="376"/>
      <c r="ARH64" s="376"/>
      <c r="ARI64" s="376"/>
      <c r="ARJ64" s="376"/>
      <c r="ARK64" s="376"/>
      <c r="ARL64" s="1581"/>
      <c r="ARM64" s="1581"/>
      <c r="ARN64" s="1581"/>
      <c r="ARO64" s="529"/>
      <c r="ARP64" s="376"/>
      <c r="ARQ64" s="376"/>
      <c r="ARR64" s="376"/>
      <c r="ARS64" s="530"/>
      <c r="ART64" s="376"/>
      <c r="ARU64" s="376"/>
      <c r="ARV64" s="376"/>
      <c r="ARW64" s="376"/>
      <c r="ARX64" s="376"/>
      <c r="ARY64" s="376"/>
      <c r="ARZ64" s="376"/>
      <c r="ASA64" s="376"/>
      <c r="ASB64" s="376"/>
      <c r="ASC64" s="1581"/>
      <c r="ASD64" s="1581"/>
      <c r="ASE64" s="1581"/>
      <c r="ASF64" s="529"/>
      <c r="ASG64" s="376"/>
      <c r="ASH64" s="376"/>
      <c r="ASI64" s="376"/>
      <c r="ASJ64" s="530"/>
      <c r="ASK64" s="376"/>
      <c r="ASL64" s="376"/>
      <c r="ASM64" s="376"/>
      <c r="ASN64" s="376"/>
      <c r="ASO64" s="376"/>
      <c r="ASP64" s="376"/>
      <c r="ASQ64" s="376"/>
      <c r="ASR64" s="376"/>
      <c r="ASS64" s="376"/>
      <c r="AST64" s="1581"/>
      <c r="ASU64" s="1581"/>
      <c r="ASV64" s="1581"/>
      <c r="ASW64" s="529"/>
      <c r="ASX64" s="376"/>
      <c r="ASY64" s="376"/>
      <c r="ASZ64" s="376"/>
      <c r="ATA64" s="530"/>
      <c r="ATB64" s="376"/>
      <c r="ATC64" s="376"/>
      <c r="ATD64" s="376"/>
      <c r="ATE64" s="376"/>
      <c r="ATF64" s="376"/>
      <c r="ATG64" s="376"/>
      <c r="ATH64" s="376"/>
      <c r="ATI64" s="376"/>
      <c r="ATJ64" s="376"/>
      <c r="ATK64" s="1581"/>
      <c r="ATL64" s="1581"/>
      <c r="ATM64" s="1581"/>
      <c r="ATN64" s="529"/>
      <c r="ATO64" s="376"/>
      <c r="ATP64" s="376"/>
      <c r="ATQ64" s="376"/>
      <c r="ATR64" s="530"/>
      <c r="ATS64" s="376"/>
      <c r="ATT64" s="376"/>
      <c r="ATU64" s="376"/>
      <c r="ATV64" s="376"/>
      <c r="ATW64" s="376"/>
      <c r="ATX64" s="376"/>
      <c r="ATY64" s="376"/>
      <c r="ATZ64" s="376"/>
      <c r="AUA64" s="376"/>
      <c r="AUB64" s="1581"/>
      <c r="AUC64" s="1581"/>
      <c r="AUD64" s="1581"/>
      <c r="AUE64" s="529"/>
      <c r="AUF64" s="376"/>
      <c r="AUG64" s="376"/>
      <c r="AUH64" s="376"/>
      <c r="AUI64" s="530"/>
      <c r="AUJ64" s="376"/>
      <c r="AUK64" s="376"/>
      <c r="AUL64" s="376"/>
      <c r="AUM64" s="376"/>
      <c r="AUN64" s="376"/>
      <c r="AUO64" s="376"/>
      <c r="AUP64" s="376"/>
      <c r="AUQ64" s="376"/>
      <c r="AUR64" s="376"/>
      <c r="AUS64" s="1581"/>
      <c r="AUT64" s="1581"/>
      <c r="AUU64" s="1581"/>
      <c r="AUV64" s="529"/>
      <c r="AUW64" s="376"/>
      <c r="AUX64" s="376"/>
      <c r="AUY64" s="376"/>
      <c r="AUZ64" s="530"/>
      <c r="AVA64" s="376"/>
      <c r="AVB64" s="376"/>
      <c r="AVC64" s="376"/>
      <c r="AVD64" s="376"/>
      <c r="AVE64" s="376"/>
      <c r="AVF64" s="376"/>
      <c r="AVG64" s="376"/>
      <c r="AVH64" s="376"/>
      <c r="AVI64" s="376"/>
      <c r="AVJ64" s="1581"/>
      <c r="AVK64" s="1581"/>
      <c r="AVL64" s="1581"/>
      <c r="AVM64" s="529"/>
      <c r="AVN64" s="376"/>
      <c r="AVO64" s="376"/>
      <c r="AVP64" s="376"/>
      <c r="AVQ64" s="530"/>
      <c r="AVR64" s="376"/>
      <c r="AVS64" s="376"/>
      <c r="AVT64" s="376"/>
      <c r="AVU64" s="376"/>
      <c r="AVV64" s="376"/>
      <c r="AVW64" s="376"/>
      <c r="AVX64" s="376"/>
      <c r="AVY64" s="376"/>
      <c r="AVZ64" s="376"/>
      <c r="AWA64" s="1581"/>
      <c r="AWB64" s="1581"/>
      <c r="AWC64" s="1581"/>
      <c r="AWD64" s="529"/>
      <c r="AWE64" s="376"/>
      <c r="AWF64" s="376"/>
      <c r="AWG64" s="376"/>
      <c r="AWH64" s="530"/>
      <c r="AWI64" s="376"/>
      <c r="AWJ64" s="376"/>
      <c r="AWK64" s="376"/>
      <c r="AWL64" s="376"/>
      <c r="AWM64" s="376"/>
      <c r="AWN64" s="376"/>
      <c r="AWO64" s="376"/>
      <c r="AWP64" s="376"/>
      <c r="AWQ64" s="376"/>
      <c r="AWR64" s="1581"/>
      <c r="AWS64" s="1581"/>
      <c r="AWT64" s="1581"/>
      <c r="AWU64" s="529"/>
      <c r="AWV64" s="376"/>
      <c r="AWW64" s="376"/>
      <c r="AWX64" s="376"/>
      <c r="AWY64" s="530"/>
      <c r="AWZ64" s="376"/>
      <c r="AXA64" s="376"/>
      <c r="AXB64" s="376"/>
      <c r="AXC64" s="376"/>
      <c r="AXD64" s="376"/>
      <c r="AXE64" s="376"/>
      <c r="AXF64" s="376"/>
      <c r="AXG64" s="376"/>
      <c r="AXH64" s="376"/>
      <c r="AXI64" s="1581"/>
      <c r="AXJ64" s="1581"/>
      <c r="AXK64" s="1581"/>
      <c r="AXL64" s="529"/>
      <c r="AXM64" s="376"/>
      <c r="AXN64" s="376"/>
      <c r="AXO64" s="376"/>
      <c r="AXP64" s="530"/>
      <c r="AXQ64" s="376"/>
      <c r="AXR64" s="376"/>
      <c r="AXS64" s="376"/>
      <c r="AXT64" s="376"/>
      <c r="AXU64" s="376"/>
      <c r="AXV64" s="376"/>
      <c r="AXW64" s="376"/>
      <c r="AXX64" s="376"/>
      <c r="AXY64" s="376"/>
      <c r="AXZ64" s="1581"/>
      <c r="AYA64" s="1581"/>
      <c r="AYB64" s="1581"/>
      <c r="AYC64" s="529"/>
      <c r="AYD64" s="376"/>
      <c r="AYE64" s="376"/>
      <c r="AYF64" s="376"/>
      <c r="AYG64" s="530"/>
      <c r="AYH64" s="376"/>
      <c r="AYI64" s="376"/>
      <c r="AYJ64" s="376"/>
      <c r="AYK64" s="376"/>
      <c r="AYL64" s="376"/>
      <c r="AYM64" s="376"/>
      <c r="AYN64" s="376"/>
      <c r="AYO64" s="376"/>
      <c r="AYP64" s="376"/>
      <c r="AYQ64" s="1581"/>
      <c r="AYR64" s="1581"/>
      <c r="AYS64" s="1581"/>
      <c r="AYT64" s="529"/>
      <c r="AYU64" s="376"/>
      <c r="AYV64" s="376"/>
      <c r="AYW64" s="376"/>
      <c r="AYX64" s="530"/>
      <c r="AYY64" s="376"/>
      <c r="AYZ64" s="376"/>
      <c r="AZA64" s="376"/>
      <c r="AZB64" s="376"/>
      <c r="AZC64" s="376"/>
      <c r="AZD64" s="376"/>
      <c r="AZE64" s="376"/>
      <c r="AZF64" s="376"/>
      <c r="AZG64" s="376"/>
      <c r="AZH64" s="1581"/>
      <c r="AZI64" s="1581"/>
      <c r="AZJ64" s="1581"/>
      <c r="AZK64" s="529"/>
      <c r="AZL64" s="376"/>
      <c r="AZM64" s="376"/>
      <c r="AZN64" s="376"/>
      <c r="AZO64" s="530"/>
      <c r="AZP64" s="376"/>
      <c r="AZQ64" s="376"/>
      <c r="AZR64" s="376"/>
      <c r="AZS64" s="376"/>
      <c r="AZT64" s="376"/>
      <c r="AZU64" s="376"/>
      <c r="AZV64" s="376"/>
      <c r="AZW64" s="376"/>
      <c r="AZX64" s="376"/>
      <c r="AZY64" s="1581"/>
      <c r="AZZ64" s="1581"/>
      <c r="BAA64" s="1581"/>
      <c r="BAB64" s="529"/>
      <c r="BAC64" s="376"/>
      <c r="BAD64" s="376"/>
      <c r="BAE64" s="376"/>
      <c r="BAF64" s="530"/>
      <c r="BAG64" s="376"/>
      <c r="BAH64" s="376"/>
      <c r="BAI64" s="376"/>
      <c r="BAJ64" s="376"/>
      <c r="BAK64" s="376"/>
      <c r="BAL64" s="376"/>
      <c r="BAM64" s="376"/>
      <c r="BAN64" s="376"/>
      <c r="BAO64" s="376"/>
      <c r="BAP64" s="1581"/>
      <c r="BAQ64" s="1581"/>
      <c r="BAR64" s="1581"/>
      <c r="BAS64" s="529"/>
      <c r="BAT64" s="376"/>
      <c r="BAU64" s="376"/>
      <c r="BAV64" s="376"/>
      <c r="BAW64" s="530"/>
      <c r="BAX64" s="376"/>
      <c r="BAY64" s="376"/>
      <c r="BAZ64" s="376"/>
      <c r="BBA64" s="376"/>
      <c r="BBB64" s="376"/>
      <c r="BBC64" s="376"/>
      <c r="BBD64" s="376"/>
      <c r="BBE64" s="376"/>
      <c r="BBF64" s="376"/>
      <c r="BBG64" s="1581"/>
      <c r="BBH64" s="1581"/>
      <c r="BBI64" s="1581"/>
      <c r="BBJ64" s="529"/>
      <c r="BBK64" s="376"/>
      <c r="BBL64" s="376"/>
      <c r="BBM64" s="376"/>
      <c r="BBN64" s="530"/>
      <c r="BBO64" s="376"/>
      <c r="BBP64" s="376"/>
      <c r="BBQ64" s="376"/>
      <c r="BBR64" s="376"/>
      <c r="BBS64" s="376"/>
      <c r="BBT64" s="376"/>
      <c r="BBU64" s="376"/>
      <c r="BBV64" s="376"/>
      <c r="BBW64" s="376"/>
      <c r="BBX64" s="1581"/>
      <c r="BBY64" s="1581"/>
      <c r="BBZ64" s="1581"/>
      <c r="BCA64" s="529"/>
      <c r="BCB64" s="376"/>
      <c r="BCC64" s="376"/>
      <c r="BCD64" s="376"/>
      <c r="BCE64" s="530"/>
      <c r="BCF64" s="376"/>
      <c r="BCG64" s="376"/>
      <c r="BCH64" s="376"/>
      <c r="BCI64" s="376"/>
      <c r="BCJ64" s="376"/>
      <c r="BCK64" s="376"/>
      <c r="BCL64" s="376"/>
      <c r="BCM64" s="376"/>
      <c r="BCN64" s="376"/>
      <c r="BCO64" s="1581"/>
      <c r="BCP64" s="1581"/>
      <c r="BCQ64" s="1581"/>
      <c r="BCR64" s="529"/>
      <c r="BCS64" s="376"/>
      <c r="BCT64" s="376"/>
      <c r="BCU64" s="376"/>
      <c r="BCV64" s="530"/>
      <c r="BCW64" s="376"/>
      <c r="BCX64" s="376"/>
      <c r="BCY64" s="376"/>
      <c r="BCZ64" s="376"/>
      <c r="BDA64" s="376"/>
      <c r="BDB64" s="376"/>
      <c r="BDC64" s="376"/>
      <c r="BDD64" s="376"/>
      <c r="BDE64" s="376"/>
      <c r="BDF64" s="1581"/>
      <c r="BDG64" s="1581"/>
      <c r="BDH64" s="1581"/>
      <c r="BDI64" s="529"/>
      <c r="BDJ64" s="376"/>
      <c r="BDK64" s="376"/>
      <c r="BDL64" s="376"/>
      <c r="BDM64" s="530"/>
      <c r="BDN64" s="376"/>
      <c r="BDO64" s="376"/>
      <c r="BDP64" s="376"/>
      <c r="BDQ64" s="376"/>
      <c r="BDR64" s="376"/>
      <c r="BDS64" s="376"/>
      <c r="BDT64" s="376"/>
      <c r="BDU64" s="376"/>
      <c r="BDV64" s="376"/>
      <c r="BDW64" s="1581"/>
      <c r="BDX64" s="1581"/>
      <c r="BDY64" s="1581"/>
      <c r="BDZ64" s="529"/>
      <c r="BEA64" s="376"/>
      <c r="BEB64" s="376"/>
      <c r="BEC64" s="376"/>
      <c r="BED64" s="530"/>
      <c r="BEE64" s="376"/>
      <c r="BEF64" s="376"/>
      <c r="BEG64" s="376"/>
      <c r="BEH64" s="376"/>
      <c r="BEI64" s="376"/>
      <c r="BEJ64" s="376"/>
      <c r="BEK64" s="376"/>
      <c r="BEL64" s="376"/>
      <c r="BEM64" s="376"/>
      <c r="BEN64" s="1581"/>
      <c r="BEO64" s="1581"/>
      <c r="BEP64" s="1581"/>
      <c r="BEQ64" s="529"/>
      <c r="BER64" s="376"/>
      <c r="BES64" s="376"/>
      <c r="BET64" s="376"/>
      <c r="BEU64" s="530"/>
      <c r="BEV64" s="376"/>
      <c r="BEW64" s="376"/>
      <c r="BEX64" s="376"/>
      <c r="BEY64" s="376"/>
      <c r="BEZ64" s="376"/>
      <c r="BFA64" s="376"/>
      <c r="BFB64" s="376"/>
      <c r="BFC64" s="376"/>
      <c r="BFD64" s="376"/>
      <c r="BFE64" s="1581"/>
      <c r="BFF64" s="1581"/>
      <c r="BFG64" s="1581"/>
      <c r="BFH64" s="529"/>
      <c r="BFI64" s="376"/>
      <c r="BFJ64" s="376"/>
      <c r="BFK64" s="376"/>
      <c r="BFL64" s="530"/>
      <c r="BFM64" s="376"/>
      <c r="BFN64" s="376"/>
      <c r="BFO64" s="376"/>
      <c r="BFP64" s="376"/>
      <c r="BFQ64" s="376"/>
      <c r="BFR64" s="376"/>
      <c r="BFS64" s="376"/>
      <c r="BFT64" s="376"/>
      <c r="BFU64" s="376"/>
      <c r="BFV64" s="1581"/>
      <c r="BFW64" s="1581"/>
      <c r="BFX64" s="1581"/>
      <c r="BFY64" s="529"/>
      <c r="BFZ64" s="376"/>
      <c r="BGA64" s="376"/>
      <c r="BGB64" s="376"/>
      <c r="BGC64" s="530"/>
      <c r="BGD64" s="376"/>
      <c r="BGE64" s="376"/>
      <c r="BGF64" s="376"/>
      <c r="BGG64" s="376"/>
      <c r="BGH64" s="376"/>
      <c r="BGI64" s="376"/>
      <c r="BGJ64" s="376"/>
      <c r="BGK64" s="376"/>
      <c r="BGL64" s="376"/>
      <c r="BGM64" s="1581"/>
      <c r="BGN64" s="1581"/>
      <c r="BGO64" s="1581"/>
      <c r="BGP64" s="529"/>
      <c r="BGQ64" s="376"/>
      <c r="BGR64" s="376"/>
      <c r="BGS64" s="376"/>
      <c r="BGT64" s="530"/>
      <c r="BGU64" s="376"/>
      <c r="BGV64" s="376"/>
      <c r="BGW64" s="376"/>
      <c r="BGX64" s="376"/>
      <c r="BGY64" s="376"/>
      <c r="BGZ64" s="376"/>
      <c r="BHA64" s="376"/>
      <c r="BHB64" s="376"/>
      <c r="BHC64" s="376"/>
      <c r="BHD64" s="1581"/>
      <c r="BHE64" s="1581"/>
      <c r="BHF64" s="1581"/>
      <c r="BHG64" s="529"/>
      <c r="BHH64" s="376"/>
      <c r="BHI64" s="376"/>
      <c r="BHJ64" s="376"/>
      <c r="BHK64" s="530"/>
      <c r="BHL64" s="376"/>
      <c r="BHM64" s="376"/>
      <c r="BHN64" s="376"/>
      <c r="BHO64" s="376"/>
      <c r="BHP64" s="376"/>
      <c r="BHQ64" s="376"/>
      <c r="BHR64" s="376"/>
      <c r="BHS64" s="376"/>
      <c r="BHT64" s="376"/>
      <c r="BHU64" s="1581"/>
      <c r="BHV64" s="1581"/>
      <c r="BHW64" s="1581"/>
      <c r="BHX64" s="529"/>
      <c r="BHY64" s="376"/>
      <c r="BHZ64" s="376"/>
      <c r="BIA64" s="376"/>
      <c r="BIB64" s="530"/>
      <c r="BIC64" s="376"/>
      <c r="BID64" s="376"/>
      <c r="BIE64" s="376"/>
      <c r="BIF64" s="376"/>
      <c r="BIG64" s="376"/>
      <c r="BIH64" s="376"/>
      <c r="BII64" s="376"/>
      <c r="BIJ64" s="376"/>
      <c r="BIK64" s="376"/>
      <c r="BIL64" s="1581"/>
      <c r="BIM64" s="1581"/>
      <c r="BIN64" s="1581"/>
      <c r="BIO64" s="529"/>
      <c r="BIP64" s="376"/>
      <c r="BIQ64" s="376"/>
      <c r="BIR64" s="376"/>
      <c r="BIS64" s="530"/>
      <c r="BIT64" s="376"/>
      <c r="BIU64" s="376"/>
      <c r="BIV64" s="376"/>
      <c r="BIW64" s="376"/>
      <c r="BIX64" s="376"/>
      <c r="BIY64" s="376"/>
      <c r="BIZ64" s="376"/>
      <c r="BJA64" s="376"/>
      <c r="BJB64" s="376"/>
      <c r="BJC64" s="1581"/>
      <c r="BJD64" s="1581"/>
      <c r="BJE64" s="1581"/>
      <c r="BJF64" s="529"/>
      <c r="BJG64" s="376"/>
      <c r="BJH64" s="376"/>
      <c r="BJI64" s="376"/>
      <c r="BJJ64" s="530"/>
      <c r="BJK64" s="376"/>
      <c r="BJL64" s="376"/>
      <c r="BJM64" s="376"/>
      <c r="BJN64" s="376"/>
      <c r="BJO64" s="376"/>
      <c r="BJP64" s="376"/>
      <c r="BJQ64" s="376"/>
      <c r="BJR64" s="376"/>
      <c r="BJS64" s="376"/>
      <c r="BJT64" s="1581"/>
      <c r="BJU64" s="1581"/>
      <c r="BJV64" s="1581"/>
      <c r="BJW64" s="529"/>
      <c r="BJX64" s="376"/>
      <c r="BJY64" s="376"/>
      <c r="BJZ64" s="376"/>
      <c r="BKA64" s="530"/>
      <c r="BKB64" s="376"/>
      <c r="BKC64" s="376"/>
      <c r="BKD64" s="376"/>
      <c r="BKE64" s="376"/>
      <c r="BKF64" s="376"/>
      <c r="BKG64" s="376"/>
      <c r="BKH64" s="376"/>
      <c r="BKI64" s="376"/>
      <c r="BKJ64" s="376"/>
      <c r="BKK64" s="1581"/>
      <c r="BKL64" s="1581"/>
      <c r="BKM64" s="1581"/>
      <c r="BKN64" s="529"/>
      <c r="BKO64" s="376"/>
      <c r="BKP64" s="376"/>
      <c r="BKQ64" s="376"/>
      <c r="BKR64" s="530"/>
      <c r="BKS64" s="376"/>
      <c r="BKT64" s="376"/>
      <c r="BKU64" s="376"/>
      <c r="BKV64" s="376"/>
      <c r="BKW64" s="376"/>
      <c r="BKX64" s="376"/>
      <c r="BKY64" s="376"/>
      <c r="BKZ64" s="376"/>
      <c r="BLA64" s="376"/>
      <c r="BLB64" s="1581"/>
      <c r="BLC64" s="1581"/>
      <c r="BLD64" s="1581"/>
      <c r="BLE64" s="529"/>
      <c r="BLF64" s="376"/>
      <c r="BLG64" s="376"/>
      <c r="BLH64" s="376"/>
      <c r="BLI64" s="530"/>
      <c r="BLJ64" s="376"/>
      <c r="BLK64" s="376"/>
      <c r="BLL64" s="376"/>
      <c r="BLM64" s="376"/>
      <c r="BLN64" s="376"/>
      <c r="BLO64" s="376"/>
      <c r="BLP64" s="376"/>
      <c r="BLQ64" s="376"/>
      <c r="BLR64" s="376"/>
      <c r="BLS64" s="1581"/>
      <c r="BLT64" s="1581"/>
      <c r="BLU64" s="1581"/>
      <c r="BLV64" s="529"/>
      <c r="BLW64" s="376"/>
      <c r="BLX64" s="376"/>
      <c r="BLY64" s="376"/>
      <c r="BLZ64" s="530"/>
      <c r="BMA64" s="376"/>
      <c r="BMB64" s="376"/>
      <c r="BMC64" s="376"/>
      <c r="BMD64" s="376"/>
      <c r="BME64" s="376"/>
      <c r="BMF64" s="376"/>
      <c r="BMG64" s="376"/>
      <c r="BMH64" s="376"/>
      <c r="BMI64" s="376"/>
      <c r="BMJ64" s="1581"/>
      <c r="BMK64" s="1581"/>
      <c r="BML64" s="1581"/>
      <c r="BMM64" s="529"/>
      <c r="BMN64" s="376"/>
      <c r="BMO64" s="376"/>
      <c r="BMP64" s="376"/>
      <c r="BMQ64" s="530"/>
      <c r="BMR64" s="376"/>
      <c r="BMS64" s="376"/>
      <c r="BMT64" s="376"/>
      <c r="BMU64" s="376"/>
      <c r="BMV64" s="376"/>
      <c r="BMW64" s="376"/>
      <c r="BMX64" s="376"/>
      <c r="BMY64" s="376"/>
      <c r="BMZ64" s="376"/>
      <c r="BNA64" s="1581"/>
      <c r="BNB64" s="1581"/>
      <c r="BNC64" s="1581"/>
      <c r="BND64" s="529"/>
      <c r="BNE64" s="376"/>
      <c r="BNF64" s="376"/>
      <c r="BNG64" s="376"/>
      <c r="BNH64" s="530"/>
      <c r="BNI64" s="376"/>
      <c r="BNJ64" s="376"/>
      <c r="BNK64" s="376"/>
      <c r="BNL64" s="376"/>
      <c r="BNM64" s="376"/>
      <c r="BNN64" s="376"/>
      <c r="BNO64" s="376"/>
      <c r="BNP64" s="376"/>
      <c r="BNQ64" s="376"/>
      <c r="BNR64" s="1581"/>
      <c r="BNS64" s="1581"/>
      <c r="BNT64" s="1581"/>
      <c r="BNU64" s="529"/>
      <c r="BNV64" s="376"/>
      <c r="BNW64" s="376"/>
      <c r="BNX64" s="376"/>
      <c r="BNY64" s="530"/>
      <c r="BNZ64" s="376"/>
      <c r="BOA64" s="376"/>
      <c r="BOB64" s="376"/>
      <c r="BOC64" s="376"/>
      <c r="BOD64" s="376"/>
      <c r="BOE64" s="376"/>
      <c r="BOF64" s="376"/>
      <c r="BOG64" s="376"/>
      <c r="BOH64" s="376"/>
      <c r="BOI64" s="1581"/>
      <c r="BOJ64" s="1581"/>
      <c r="BOK64" s="1581"/>
      <c r="BOL64" s="529"/>
      <c r="BOM64" s="376"/>
      <c r="BON64" s="376"/>
      <c r="BOO64" s="376"/>
      <c r="BOP64" s="530"/>
      <c r="BOQ64" s="376"/>
      <c r="BOR64" s="376"/>
      <c r="BOS64" s="376"/>
      <c r="BOT64" s="376"/>
      <c r="BOU64" s="376"/>
      <c r="BOV64" s="376"/>
      <c r="BOW64" s="376"/>
      <c r="BOX64" s="376"/>
      <c r="BOY64" s="376"/>
      <c r="BOZ64" s="1581"/>
      <c r="BPA64" s="1581"/>
      <c r="BPB64" s="1581"/>
      <c r="BPC64" s="529"/>
      <c r="BPD64" s="376"/>
      <c r="BPE64" s="376"/>
      <c r="BPF64" s="376"/>
      <c r="BPG64" s="530"/>
      <c r="BPH64" s="376"/>
      <c r="BPI64" s="376"/>
      <c r="BPJ64" s="376"/>
      <c r="BPK64" s="376"/>
      <c r="BPL64" s="376"/>
      <c r="BPM64" s="376"/>
      <c r="BPN64" s="376"/>
      <c r="BPO64" s="376"/>
      <c r="BPP64" s="376"/>
      <c r="BPQ64" s="1581"/>
      <c r="BPR64" s="1581"/>
      <c r="BPS64" s="1581"/>
      <c r="BPT64" s="529"/>
      <c r="BPU64" s="376"/>
      <c r="BPV64" s="376"/>
      <c r="BPW64" s="376"/>
      <c r="BPX64" s="530"/>
      <c r="BPY64" s="376"/>
      <c r="BPZ64" s="376"/>
      <c r="BQA64" s="376"/>
      <c r="BQB64" s="376"/>
      <c r="BQC64" s="376"/>
      <c r="BQD64" s="376"/>
      <c r="BQE64" s="376"/>
      <c r="BQF64" s="376"/>
      <c r="BQG64" s="376"/>
      <c r="BQH64" s="1581"/>
      <c r="BQI64" s="1581"/>
      <c r="BQJ64" s="1581"/>
      <c r="BQK64" s="529"/>
      <c r="BQL64" s="376"/>
      <c r="BQM64" s="376"/>
      <c r="BQN64" s="376"/>
      <c r="BQO64" s="530"/>
      <c r="BQP64" s="376"/>
      <c r="BQQ64" s="376"/>
      <c r="BQR64" s="376"/>
      <c r="BQS64" s="376"/>
      <c r="BQT64" s="376"/>
      <c r="BQU64" s="376"/>
      <c r="BQV64" s="376"/>
      <c r="BQW64" s="376"/>
      <c r="BQX64" s="376"/>
      <c r="BQY64" s="1581"/>
      <c r="BQZ64" s="1581"/>
      <c r="BRA64" s="1581"/>
      <c r="BRB64" s="529"/>
      <c r="BRC64" s="376"/>
      <c r="BRD64" s="376"/>
      <c r="BRE64" s="376"/>
      <c r="BRF64" s="530"/>
      <c r="BRG64" s="376"/>
      <c r="BRH64" s="376"/>
      <c r="BRI64" s="376"/>
      <c r="BRJ64" s="376"/>
      <c r="BRK64" s="376"/>
      <c r="BRL64" s="376"/>
      <c r="BRM64" s="376"/>
      <c r="BRN64" s="376"/>
      <c r="BRO64" s="376"/>
      <c r="BRP64" s="1581"/>
      <c r="BRQ64" s="1581"/>
      <c r="BRR64" s="1581"/>
      <c r="BRS64" s="529"/>
      <c r="BRT64" s="376"/>
      <c r="BRU64" s="376"/>
      <c r="BRV64" s="376"/>
      <c r="BRW64" s="530"/>
      <c r="BRX64" s="376"/>
      <c r="BRY64" s="376"/>
      <c r="BRZ64" s="376"/>
      <c r="BSA64" s="376"/>
      <c r="BSB64" s="376"/>
      <c r="BSC64" s="376"/>
      <c r="BSD64" s="376"/>
      <c r="BSE64" s="376"/>
      <c r="BSF64" s="376"/>
      <c r="BSG64" s="1581"/>
      <c r="BSH64" s="1581"/>
      <c r="BSI64" s="1581"/>
      <c r="BSJ64" s="529"/>
      <c r="BSK64" s="376"/>
      <c r="BSL64" s="376"/>
      <c r="BSM64" s="376"/>
      <c r="BSN64" s="530"/>
      <c r="BSO64" s="376"/>
      <c r="BSP64" s="376"/>
      <c r="BSQ64" s="376"/>
      <c r="BSR64" s="376"/>
      <c r="BSS64" s="376"/>
      <c r="BST64" s="376"/>
      <c r="BSU64" s="376"/>
      <c r="BSV64" s="376"/>
      <c r="BSW64" s="376"/>
      <c r="BSX64" s="1581"/>
      <c r="BSY64" s="1581"/>
      <c r="BSZ64" s="1581"/>
      <c r="BTA64" s="529"/>
      <c r="BTB64" s="376"/>
      <c r="BTC64" s="376"/>
      <c r="BTD64" s="376"/>
      <c r="BTE64" s="530"/>
      <c r="BTF64" s="376"/>
      <c r="BTG64" s="376"/>
      <c r="BTH64" s="376"/>
      <c r="BTI64" s="376"/>
      <c r="BTJ64" s="376"/>
      <c r="BTK64" s="376"/>
      <c r="BTL64" s="376"/>
      <c r="BTM64" s="376"/>
      <c r="BTN64" s="376"/>
      <c r="BTO64" s="1581"/>
      <c r="BTP64" s="1581"/>
      <c r="BTQ64" s="1581"/>
      <c r="BTR64" s="529"/>
      <c r="BTS64" s="376"/>
      <c r="BTT64" s="376"/>
      <c r="BTU64" s="376"/>
      <c r="BTV64" s="530"/>
      <c r="BTW64" s="376"/>
      <c r="BTX64" s="376"/>
      <c r="BTY64" s="376"/>
      <c r="BTZ64" s="376"/>
      <c r="BUA64" s="376"/>
      <c r="BUB64" s="376"/>
      <c r="BUC64" s="376"/>
      <c r="BUD64" s="376"/>
      <c r="BUE64" s="376"/>
      <c r="BUF64" s="1581"/>
      <c r="BUG64" s="1581"/>
      <c r="BUH64" s="1581"/>
      <c r="BUI64" s="529"/>
      <c r="BUJ64" s="376"/>
      <c r="BUK64" s="376"/>
      <c r="BUL64" s="376"/>
      <c r="BUM64" s="530"/>
      <c r="BUN64" s="376"/>
      <c r="BUO64" s="376"/>
      <c r="BUP64" s="376"/>
      <c r="BUQ64" s="376"/>
      <c r="BUR64" s="376"/>
      <c r="BUS64" s="376"/>
      <c r="BUT64" s="376"/>
      <c r="BUU64" s="376"/>
      <c r="BUV64" s="376"/>
      <c r="BUW64" s="1581"/>
      <c r="BUX64" s="1581"/>
      <c r="BUY64" s="1581"/>
      <c r="BUZ64" s="529"/>
      <c r="BVA64" s="376"/>
      <c r="BVB64" s="376"/>
      <c r="BVC64" s="376"/>
      <c r="BVD64" s="530"/>
      <c r="BVE64" s="376"/>
      <c r="BVF64" s="376"/>
      <c r="BVG64" s="376"/>
      <c r="BVH64" s="376"/>
      <c r="BVI64" s="376"/>
      <c r="BVJ64" s="376"/>
      <c r="BVK64" s="376"/>
      <c r="BVL64" s="376"/>
      <c r="BVM64" s="376"/>
      <c r="BVN64" s="1581"/>
      <c r="BVO64" s="1581"/>
      <c r="BVP64" s="1581"/>
      <c r="BVQ64" s="529"/>
      <c r="BVR64" s="376"/>
      <c r="BVS64" s="376"/>
      <c r="BVT64" s="376"/>
      <c r="BVU64" s="530"/>
      <c r="BVV64" s="376"/>
      <c r="BVW64" s="376"/>
      <c r="BVX64" s="376"/>
      <c r="BVY64" s="376"/>
      <c r="BVZ64" s="376"/>
      <c r="BWA64" s="376"/>
      <c r="BWB64" s="376"/>
      <c r="BWC64" s="376"/>
      <c r="BWD64" s="376"/>
      <c r="BWE64" s="1581"/>
      <c r="BWF64" s="1581"/>
      <c r="BWG64" s="1581"/>
      <c r="BWH64" s="529"/>
      <c r="BWI64" s="376"/>
      <c r="BWJ64" s="376"/>
      <c r="BWK64" s="376"/>
      <c r="BWL64" s="530"/>
      <c r="BWM64" s="376"/>
      <c r="BWN64" s="376"/>
      <c r="BWO64" s="376"/>
      <c r="BWP64" s="376"/>
      <c r="BWQ64" s="376"/>
      <c r="BWR64" s="376"/>
      <c r="BWS64" s="376"/>
      <c r="BWT64" s="376"/>
      <c r="BWU64" s="376"/>
      <c r="BWV64" s="1581"/>
      <c r="BWW64" s="1581"/>
      <c r="BWX64" s="1581"/>
      <c r="BWY64" s="529"/>
      <c r="BWZ64" s="376"/>
      <c r="BXA64" s="376"/>
      <c r="BXB64" s="376"/>
      <c r="BXC64" s="530"/>
      <c r="BXD64" s="376"/>
      <c r="BXE64" s="376"/>
      <c r="BXF64" s="376"/>
      <c r="BXG64" s="376"/>
      <c r="BXH64" s="376"/>
      <c r="BXI64" s="376"/>
      <c r="BXJ64" s="376"/>
      <c r="BXK64" s="376"/>
      <c r="BXL64" s="376"/>
      <c r="BXM64" s="1581"/>
      <c r="BXN64" s="1581"/>
      <c r="BXO64" s="1581"/>
      <c r="BXP64" s="529"/>
      <c r="BXQ64" s="376"/>
      <c r="BXR64" s="376"/>
      <c r="BXS64" s="376"/>
      <c r="BXT64" s="530"/>
      <c r="BXU64" s="376"/>
      <c r="BXV64" s="376"/>
      <c r="BXW64" s="376"/>
      <c r="BXX64" s="376"/>
      <c r="BXY64" s="376"/>
      <c r="BXZ64" s="376"/>
      <c r="BYA64" s="376"/>
      <c r="BYB64" s="376"/>
      <c r="BYC64" s="376"/>
      <c r="BYD64" s="1581"/>
      <c r="BYE64" s="1581"/>
      <c r="BYF64" s="1581"/>
      <c r="BYG64" s="529"/>
      <c r="BYH64" s="376"/>
      <c r="BYI64" s="376"/>
      <c r="BYJ64" s="376"/>
      <c r="BYK64" s="530"/>
      <c r="BYL64" s="376"/>
      <c r="BYM64" s="376"/>
      <c r="BYN64" s="376"/>
      <c r="BYO64" s="376"/>
      <c r="BYP64" s="376"/>
      <c r="BYQ64" s="376"/>
      <c r="BYR64" s="376"/>
      <c r="BYS64" s="376"/>
      <c r="BYT64" s="376"/>
      <c r="BYU64" s="1581"/>
      <c r="BYV64" s="1581"/>
      <c r="BYW64" s="1581"/>
      <c r="BYX64" s="529"/>
      <c r="BYY64" s="376"/>
      <c r="BYZ64" s="376"/>
      <c r="BZA64" s="376"/>
      <c r="BZB64" s="530"/>
      <c r="BZC64" s="376"/>
      <c r="BZD64" s="376"/>
      <c r="BZE64" s="376"/>
      <c r="BZF64" s="376"/>
      <c r="BZG64" s="376"/>
      <c r="BZH64" s="376"/>
      <c r="BZI64" s="376"/>
      <c r="BZJ64" s="376"/>
      <c r="BZK64" s="376"/>
      <c r="BZL64" s="1581"/>
      <c r="BZM64" s="1581"/>
      <c r="BZN64" s="1581"/>
      <c r="BZO64" s="529"/>
      <c r="BZP64" s="376"/>
      <c r="BZQ64" s="376"/>
      <c r="BZR64" s="376"/>
      <c r="BZS64" s="530"/>
      <c r="BZT64" s="376"/>
      <c r="BZU64" s="376"/>
      <c r="BZV64" s="376"/>
      <c r="BZW64" s="376"/>
      <c r="BZX64" s="376"/>
      <c r="BZY64" s="376"/>
      <c r="BZZ64" s="376"/>
      <c r="CAA64" s="376"/>
      <c r="CAB64" s="376"/>
      <c r="CAC64" s="1581"/>
      <c r="CAD64" s="1581"/>
      <c r="CAE64" s="1581"/>
      <c r="CAF64" s="529"/>
      <c r="CAG64" s="376"/>
      <c r="CAH64" s="376"/>
      <c r="CAI64" s="376"/>
      <c r="CAJ64" s="530"/>
      <c r="CAK64" s="376"/>
      <c r="CAL64" s="376"/>
      <c r="CAM64" s="376"/>
      <c r="CAN64" s="376"/>
      <c r="CAO64" s="376"/>
      <c r="CAP64" s="376"/>
      <c r="CAQ64" s="376"/>
      <c r="CAR64" s="376"/>
      <c r="CAS64" s="376"/>
      <c r="CAT64" s="1581"/>
      <c r="CAU64" s="1581"/>
      <c r="CAV64" s="1581"/>
      <c r="CAW64" s="529"/>
      <c r="CAX64" s="376"/>
      <c r="CAY64" s="376"/>
      <c r="CAZ64" s="376"/>
      <c r="CBA64" s="530"/>
      <c r="CBB64" s="376"/>
      <c r="CBC64" s="376"/>
      <c r="CBD64" s="376"/>
      <c r="CBE64" s="376"/>
      <c r="CBF64" s="376"/>
      <c r="CBG64" s="376"/>
      <c r="CBH64" s="376"/>
      <c r="CBI64" s="376"/>
      <c r="CBJ64" s="376"/>
      <c r="CBK64" s="1581"/>
      <c r="CBL64" s="1581"/>
      <c r="CBM64" s="1581"/>
      <c r="CBN64" s="529"/>
      <c r="CBO64" s="376"/>
      <c r="CBP64" s="376"/>
      <c r="CBQ64" s="376"/>
      <c r="CBR64" s="530"/>
      <c r="CBS64" s="376"/>
      <c r="CBT64" s="376"/>
      <c r="CBU64" s="376"/>
      <c r="CBV64" s="376"/>
      <c r="CBW64" s="376"/>
      <c r="CBX64" s="376"/>
      <c r="CBY64" s="376"/>
      <c r="CBZ64" s="376"/>
      <c r="CCA64" s="376"/>
      <c r="CCB64" s="1581"/>
      <c r="CCC64" s="1581"/>
      <c r="CCD64" s="1581"/>
      <c r="CCE64" s="529"/>
      <c r="CCF64" s="376"/>
      <c r="CCG64" s="376"/>
      <c r="CCH64" s="376"/>
      <c r="CCI64" s="530"/>
      <c r="CCJ64" s="376"/>
      <c r="CCK64" s="376"/>
      <c r="CCL64" s="376"/>
      <c r="CCM64" s="376"/>
      <c r="CCN64" s="376"/>
      <c r="CCO64" s="376"/>
      <c r="CCP64" s="376"/>
      <c r="CCQ64" s="376"/>
      <c r="CCR64" s="376"/>
      <c r="CCS64" s="1581"/>
      <c r="CCT64" s="1581"/>
      <c r="CCU64" s="1581"/>
      <c r="CCV64" s="529"/>
      <c r="CCW64" s="376"/>
      <c r="CCX64" s="376"/>
      <c r="CCY64" s="376"/>
      <c r="CCZ64" s="530"/>
      <c r="CDA64" s="376"/>
      <c r="CDB64" s="376"/>
      <c r="CDC64" s="376"/>
      <c r="CDD64" s="376"/>
      <c r="CDE64" s="376"/>
      <c r="CDF64" s="376"/>
      <c r="CDG64" s="376"/>
      <c r="CDH64" s="376"/>
      <c r="CDI64" s="376"/>
      <c r="CDJ64" s="1581"/>
      <c r="CDK64" s="1581"/>
      <c r="CDL64" s="1581"/>
      <c r="CDM64" s="529"/>
      <c r="CDN64" s="376"/>
      <c r="CDO64" s="376"/>
      <c r="CDP64" s="376"/>
      <c r="CDQ64" s="530"/>
      <c r="CDR64" s="376"/>
      <c r="CDS64" s="376"/>
      <c r="CDT64" s="376"/>
      <c r="CDU64" s="376"/>
      <c r="CDV64" s="376"/>
      <c r="CDW64" s="376"/>
      <c r="CDX64" s="376"/>
      <c r="CDY64" s="376"/>
      <c r="CDZ64" s="376"/>
      <c r="CEA64" s="1581"/>
      <c r="CEB64" s="1581"/>
      <c r="CEC64" s="1581"/>
      <c r="CED64" s="529"/>
      <c r="CEE64" s="376"/>
      <c r="CEF64" s="376"/>
      <c r="CEG64" s="376"/>
      <c r="CEH64" s="530"/>
      <c r="CEI64" s="376"/>
      <c r="CEJ64" s="376"/>
      <c r="CEK64" s="376"/>
      <c r="CEL64" s="376"/>
      <c r="CEM64" s="376"/>
      <c r="CEN64" s="376"/>
      <c r="CEO64" s="376"/>
      <c r="CEP64" s="376"/>
      <c r="CEQ64" s="376"/>
      <c r="CER64" s="1581"/>
      <c r="CES64" s="1581"/>
      <c r="CET64" s="1581"/>
      <c r="CEU64" s="529"/>
      <c r="CEV64" s="376"/>
      <c r="CEW64" s="376"/>
      <c r="CEX64" s="376"/>
      <c r="CEY64" s="530"/>
      <c r="CEZ64" s="376"/>
      <c r="CFA64" s="376"/>
      <c r="CFB64" s="376"/>
      <c r="CFC64" s="376"/>
      <c r="CFD64" s="376"/>
      <c r="CFE64" s="376"/>
      <c r="CFF64" s="376"/>
      <c r="CFG64" s="376"/>
      <c r="CFH64" s="376"/>
      <c r="CFI64" s="1581"/>
      <c r="CFJ64" s="1581"/>
      <c r="CFK64" s="1581"/>
      <c r="CFL64" s="529"/>
      <c r="CFM64" s="376"/>
      <c r="CFN64" s="376"/>
      <c r="CFO64" s="376"/>
      <c r="CFP64" s="530"/>
      <c r="CFQ64" s="376"/>
      <c r="CFR64" s="376"/>
      <c r="CFS64" s="376"/>
      <c r="CFT64" s="376"/>
      <c r="CFU64" s="376"/>
      <c r="CFV64" s="376"/>
      <c r="CFW64" s="376"/>
      <c r="CFX64" s="376"/>
      <c r="CFY64" s="376"/>
      <c r="CFZ64" s="1581"/>
      <c r="CGA64" s="1581"/>
      <c r="CGB64" s="1581"/>
      <c r="CGC64" s="529"/>
      <c r="CGD64" s="376"/>
      <c r="CGE64" s="376"/>
      <c r="CGF64" s="376"/>
      <c r="CGG64" s="530"/>
      <c r="CGH64" s="376"/>
      <c r="CGI64" s="376"/>
      <c r="CGJ64" s="376"/>
      <c r="CGK64" s="376"/>
      <c r="CGL64" s="376"/>
      <c r="CGM64" s="376"/>
      <c r="CGN64" s="376"/>
      <c r="CGO64" s="376"/>
      <c r="CGP64" s="376"/>
      <c r="CGQ64" s="1581"/>
      <c r="CGR64" s="1581"/>
      <c r="CGS64" s="1581"/>
      <c r="CGT64" s="529"/>
      <c r="CGU64" s="376"/>
      <c r="CGV64" s="376"/>
      <c r="CGW64" s="376"/>
      <c r="CGX64" s="530"/>
      <c r="CGY64" s="376"/>
      <c r="CGZ64" s="376"/>
      <c r="CHA64" s="376"/>
      <c r="CHB64" s="376"/>
      <c r="CHC64" s="376"/>
      <c r="CHD64" s="376"/>
      <c r="CHE64" s="376"/>
      <c r="CHF64" s="376"/>
      <c r="CHG64" s="376"/>
      <c r="CHH64" s="1581"/>
      <c r="CHI64" s="1581"/>
      <c r="CHJ64" s="1581"/>
      <c r="CHK64" s="529"/>
      <c r="CHL64" s="376"/>
      <c r="CHM64" s="376"/>
      <c r="CHN64" s="376"/>
      <c r="CHO64" s="530"/>
      <c r="CHP64" s="376"/>
      <c r="CHQ64" s="376"/>
      <c r="CHR64" s="376"/>
      <c r="CHS64" s="376"/>
      <c r="CHT64" s="376"/>
      <c r="CHU64" s="376"/>
      <c r="CHV64" s="376"/>
      <c r="CHW64" s="376"/>
      <c r="CHX64" s="376"/>
      <c r="CHY64" s="1581"/>
      <c r="CHZ64" s="1581"/>
      <c r="CIA64" s="1581"/>
      <c r="CIB64" s="529"/>
      <c r="CIC64" s="376"/>
      <c r="CID64" s="376"/>
      <c r="CIE64" s="376"/>
      <c r="CIF64" s="530"/>
      <c r="CIG64" s="376"/>
      <c r="CIH64" s="376"/>
      <c r="CII64" s="376"/>
      <c r="CIJ64" s="376"/>
      <c r="CIK64" s="376"/>
      <c r="CIL64" s="376"/>
      <c r="CIM64" s="376"/>
      <c r="CIN64" s="376"/>
      <c r="CIO64" s="376"/>
      <c r="CIP64" s="1581"/>
      <c r="CIQ64" s="1581"/>
      <c r="CIR64" s="1581"/>
      <c r="CIS64" s="529"/>
      <c r="CIT64" s="376"/>
      <c r="CIU64" s="376"/>
      <c r="CIV64" s="376"/>
      <c r="CIW64" s="530"/>
      <c r="CIX64" s="376"/>
      <c r="CIY64" s="376"/>
      <c r="CIZ64" s="376"/>
      <c r="CJA64" s="376"/>
      <c r="CJB64" s="376"/>
      <c r="CJC64" s="376"/>
      <c r="CJD64" s="376"/>
      <c r="CJE64" s="376"/>
      <c r="CJF64" s="376"/>
      <c r="CJG64" s="1581"/>
      <c r="CJH64" s="1581"/>
      <c r="CJI64" s="1581"/>
      <c r="CJJ64" s="529"/>
      <c r="CJK64" s="376"/>
      <c r="CJL64" s="376"/>
      <c r="CJM64" s="376"/>
      <c r="CJN64" s="530"/>
      <c r="CJO64" s="376"/>
      <c r="CJP64" s="376"/>
      <c r="CJQ64" s="376"/>
      <c r="CJR64" s="376"/>
      <c r="CJS64" s="376"/>
      <c r="CJT64" s="376"/>
      <c r="CJU64" s="376"/>
      <c r="CJV64" s="376"/>
      <c r="CJW64" s="376"/>
      <c r="CJX64" s="1581"/>
      <c r="CJY64" s="1581"/>
      <c r="CJZ64" s="1581"/>
      <c r="CKA64" s="529"/>
      <c r="CKB64" s="376"/>
      <c r="CKC64" s="376"/>
      <c r="CKD64" s="376"/>
      <c r="CKE64" s="530"/>
      <c r="CKF64" s="376"/>
      <c r="CKG64" s="376"/>
      <c r="CKH64" s="376"/>
      <c r="CKI64" s="376"/>
      <c r="CKJ64" s="376"/>
      <c r="CKK64" s="376"/>
      <c r="CKL64" s="376"/>
      <c r="CKM64" s="376"/>
      <c r="CKN64" s="376"/>
      <c r="CKO64" s="1581"/>
      <c r="CKP64" s="1581"/>
      <c r="CKQ64" s="1581"/>
      <c r="CKR64" s="529"/>
      <c r="CKS64" s="376"/>
      <c r="CKT64" s="376"/>
      <c r="CKU64" s="376"/>
      <c r="CKV64" s="530"/>
      <c r="CKW64" s="376"/>
      <c r="CKX64" s="376"/>
      <c r="CKY64" s="376"/>
      <c r="CKZ64" s="376"/>
      <c r="CLA64" s="376"/>
      <c r="CLB64" s="376"/>
      <c r="CLC64" s="376"/>
      <c r="CLD64" s="376"/>
      <c r="CLE64" s="376"/>
      <c r="CLF64" s="1581"/>
      <c r="CLG64" s="1581"/>
      <c r="CLH64" s="1581"/>
      <c r="CLI64" s="529"/>
      <c r="CLJ64" s="376"/>
      <c r="CLK64" s="376"/>
      <c r="CLL64" s="376"/>
      <c r="CLM64" s="530"/>
      <c r="CLN64" s="376"/>
      <c r="CLO64" s="376"/>
      <c r="CLP64" s="376"/>
      <c r="CLQ64" s="376"/>
      <c r="CLR64" s="376"/>
      <c r="CLS64" s="376"/>
      <c r="CLT64" s="376"/>
      <c r="CLU64" s="376"/>
      <c r="CLV64" s="376"/>
      <c r="CLW64" s="1581"/>
      <c r="CLX64" s="1581"/>
      <c r="CLY64" s="1581"/>
      <c r="CLZ64" s="529"/>
      <c r="CMA64" s="376"/>
      <c r="CMB64" s="376"/>
      <c r="CMC64" s="376"/>
      <c r="CMD64" s="530"/>
      <c r="CME64" s="376"/>
      <c r="CMF64" s="376"/>
      <c r="CMG64" s="376"/>
      <c r="CMH64" s="376"/>
      <c r="CMI64" s="376"/>
      <c r="CMJ64" s="376"/>
      <c r="CMK64" s="376"/>
      <c r="CML64" s="376"/>
      <c r="CMM64" s="376"/>
      <c r="CMN64" s="1581"/>
      <c r="CMO64" s="1581"/>
      <c r="CMP64" s="1581"/>
      <c r="CMQ64" s="529"/>
      <c r="CMR64" s="376"/>
      <c r="CMS64" s="376"/>
      <c r="CMT64" s="376"/>
      <c r="CMU64" s="530"/>
      <c r="CMV64" s="376"/>
      <c r="CMW64" s="376"/>
      <c r="CMX64" s="376"/>
      <c r="CMY64" s="376"/>
      <c r="CMZ64" s="376"/>
      <c r="CNA64" s="376"/>
      <c r="CNB64" s="376"/>
      <c r="CNC64" s="376"/>
      <c r="CND64" s="376"/>
      <c r="CNE64" s="1581"/>
      <c r="CNF64" s="1581"/>
      <c r="CNG64" s="1581"/>
      <c r="CNH64" s="529"/>
      <c r="CNI64" s="376"/>
      <c r="CNJ64" s="376"/>
      <c r="CNK64" s="376"/>
      <c r="CNL64" s="530"/>
      <c r="CNM64" s="376"/>
      <c r="CNN64" s="376"/>
      <c r="CNO64" s="376"/>
      <c r="CNP64" s="376"/>
      <c r="CNQ64" s="376"/>
      <c r="CNR64" s="376"/>
      <c r="CNS64" s="376"/>
      <c r="CNT64" s="376"/>
      <c r="CNU64" s="376"/>
      <c r="CNV64" s="1581"/>
      <c r="CNW64" s="1581"/>
      <c r="CNX64" s="1581"/>
      <c r="CNY64" s="529"/>
      <c r="CNZ64" s="376"/>
      <c r="COA64" s="376"/>
      <c r="COB64" s="376"/>
      <c r="COC64" s="530"/>
      <c r="COD64" s="376"/>
      <c r="COE64" s="376"/>
      <c r="COF64" s="376"/>
      <c r="COG64" s="376"/>
      <c r="COH64" s="376"/>
      <c r="COI64" s="376"/>
      <c r="COJ64" s="376"/>
      <c r="COK64" s="376"/>
      <c r="COL64" s="376"/>
      <c r="COM64" s="1581"/>
      <c r="CON64" s="1581"/>
      <c r="COO64" s="1581"/>
      <c r="COP64" s="529"/>
      <c r="COQ64" s="376"/>
      <c r="COR64" s="376"/>
      <c r="COS64" s="376"/>
      <c r="COT64" s="530"/>
      <c r="COU64" s="376"/>
      <c r="COV64" s="376"/>
      <c r="COW64" s="376"/>
      <c r="COX64" s="376"/>
      <c r="COY64" s="376"/>
      <c r="COZ64" s="376"/>
      <c r="CPA64" s="376"/>
      <c r="CPB64" s="376"/>
      <c r="CPC64" s="376"/>
      <c r="CPD64" s="1581"/>
      <c r="CPE64" s="1581"/>
      <c r="CPF64" s="1581"/>
      <c r="CPG64" s="529"/>
      <c r="CPH64" s="376"/>
      <c r="CPI64" s="376"/>
      <c r="CPJ64" s="376"/>
      <c r="CPK64" s="530"/>
      <c r="CPL64" s="376"/>
      <c r="CPM64" s="376"/>
      <c r="CPN64" s="376"/>
      <c r="CPO64" s="376"/>
      <c r="CPP64" s="376"/>
      <c r="CPQ64" s="376"/>
      <c r="CPR64" s="376"/>
      <c r="CPS64" s="376"/>
      <c r="CPT64" s="376"/>
      <c r="CPU64" s="1581"/>
      <c r="CPV64" s="1581"/>
      <c r="CPW64" s="1581"/>
      <c r="CPX64" s="529"/>
      <c r="CPY64" s="376"/>
      <c r="CPZ64" s="376"/>
      <c r="CQA64" s="376"/>
      <c r="CQB64" s="530"/>
      <c r="CQC64" s="376"/>
      <c r="CQD64" s="376"/>
      <c r="CQE64" s="376"/>
      <c r="CQF64" s="376"/>
      <c r="CQG64" s="376"/>
      <c r="CQH64" s="376"/>
      <c r="CQI64" s="376"/>
      <c r="CQJ64" s="376"/>
      <c r="CQK64" s="376"/>
      <c r="CQL64" s="1581"/>
      <c r="CQM64" s="1581"/>
      <c r="CQN64" s="1581"/>
      <c r="CQO64" s="529"/>
      <c r="CQP64" s="376"/>
      <c r="CQQ64" s="376"/>
      <c r="CQR64" s="376"/>
      <c r="CQS64" s="530"/>
      <c r="CQT64" s="376"/>
      <c r="CQU64" s="376"/>
      <c r="CQV64" s="376"/>
      <c r="CQW64" s="376"/>
      <c r="CQX64" s="376"/>
      <c r="CQY64" s="376"/>
      <c r="CQZ64" s="376"/>
      <c r="CRA64" s="376"/>
      <c r="CRB64" s="376"/>
      <c r="CRC64" s="1581"/>
      <c r="CRD64" s="1581"/>
      <c r="CRE64" s="1581"/>
      <c r="CRF64" s="529"/>
      <c r="CRG64" s="376"/>
      <c r="CRH64" s="376"/>
      <c r="CRI64" s="376"/>
      <c r="CRJ64" s="530"/>
      <c r="CRK64" s="376"/>
      <c r="CRL64" s="376"/>
      <c r="CRM64" s="376"/>
      <c r="CRN64" s="376"/>
      <c r="CRO64" s="376"/>
      <c r="CRP64" s="376"/>
      <c r="CRQ64" s="376"/>
      <c r="CRR64" s="376"/>
      <c r="CRS64" s="376"/>
      <c r="CRT64" s="1581"/>
      <c r="CRU64" s="1581"/>
      <c r="CRV64" s="1581"/>
      <c r="CRW64" s="529"/>
      <c r="CRX64" s="376"/>
      <c r="CRY64" s="376"/>
      <c r="CRZ64" s="376"/>
      <c r="CSA64" s="530"/>
      <c r="CSB64" s="376"/>
      <c r="CSC64" s="376"/>
      <c r="CSD64" s="376"/>
      <c r="CSE64" s="376"/>
      <c r="CSF64" s="376"/>
      <c r="CSG64" s="376"/>
      <c r="CSH64" s="376"/>
      <c r="CSI64" s="376"/>
      <c r="CSJ64" s="376"/>
      <c r="CSK64" s="1581"/>
      <c r="CSL64" s="1581"/>
      <c r="CSM64" s="1581"/>
      <c r="CSN64" s="529"/>
      <c r="CSO64" s="376"/>
      <c r="CSP64" s="376"/>
      <c r="CSQ64" s="376"/>
      <c r="CSR64" s="530"/>
      <c r="CSS64" s="376"/>
      <c r="CST64" s="376"/>
      <c r="CSU64" s="376"/>
      <c r="CSV64" s="376"/>
      <c r="CSW64" s="376"/>
      <c r="CSX64" s="376"/>
      <c r="CSY64" s="376"/>
      <c r="CSZ64" s="376"/>
      <c r="CTA64" s="376"/>
      <c r="CTB64" s="1581"/>
      <c r="CTC64" s="1581"/>
      <c r="CTD64" s="1581"/>
      <c r="CTE64" s="529"/>
      <c r="CTF64" s="376"/>
      <c r="CTG64" s="376"/>
      <c r="CTH64" s="376"/>
      <c r="CTI64" s="530"/>
      <c r="CTJ64" s="376"/>
      <c r="CTK64" s="376"/>
      <c r="CTL64" s="376"/>
      <c r="CTM64" s="376"/>
      <c r="CTN64" s="376"/>
      <c r="CTO64" s="376"/>
      <c r="CTP64" s="376"/>
      <c r="CTQ64" s="376"/>
      <c r="CTR64" s="376"/>
      <c r="CTS64" s="1581"/>
      <c r="CTT64" s="1581"/>
      <c r="CTU64" s="1581"/>
      <c r="CTV64" s="529"/>
      <c r="CTW64" s="376"/>
      <c r="CTX64" s="376"/>
      <c r="CTY64" s="376"/>
      <c r="CTZ64" s="530"/>
      <c r="CUA64" s="376"/>
      <c r="CUB64" s="376"/>
      <c r="CUC64" s="376"/>
      <c r="CUD64" s="376"/>
      <c r="CUE64" s="376"/>
      <c r="CUF64" s="376"/>
      <c r="CUG64" s="376"/>
      <c r="CUH64" s="376"/>
      <c r="CUI64" s="376"/>
      <c r="CUJ64" s="1581"/>
      <c r="CUK64" s="1581"/>
      <c r="CUL64" s="1581"/>
      <c r="CUM64" s="529"/>
      <c r="CUN64" s="376"/>
      <c r="CUO64" s="376"/>
      <c r="CUP64" s="376"/>
      <c r="CUQ64" s="530"/>
      <c r="CUR64" s="376"/>
      <c r="CUS64" s="376"/>
      <c r="CUT64" s="376"/>
      <c r="CUU64" s="376"/>
      <c r="CUV64" s="376"/>
      <c r="CUW64" s="376"/>
      <c r="CUX64" s="376"/>
      <c r="CUY64" s="376"/>
      <c r="CUZ64" s="376"/>
      <c r="CVA64" s="1581"/>
      <c r="CVB64" s="1581"/>
      <c r="CVC64" s="1581"/>
      <c r="CVD64" s="529"/>
      <c r="CVE64" s="376"/>
      <c r="CVF64" s="376"/>
      <c r="CVG64" s="376"/>
      <c r="CVH64" s="530"/>
      <c r="CVI64" s="376"/>
      <c r="CVJ64" s="376"/>
      <c r="CVK64" s="376"/>
      <c r="CVL64" s="376"/>
      <c r="CVM64" s="376"/>
      <c r="CVN64" s="376"/>
      <c r="CVO64" s="376"/>
      <c r="CVP64" s="376"/>
      <c r="CVQ64" s="376"/>
      <c r="CVR64" s="1581"/>
      <c r="CVS64" s="1581"/>
      <c r="CVT64" s="1581"/>
      <c r="CVU64" s="529"/>
      <c r="CVV64" s="376"/>
      <c r="CVW64" s="376"/>
      <c r="CVX64" s="376"/>
      <c r="CVY64" s="530"/>
      <c r="CVZ64" s="376"/>
      <c r="CWA64" s="376"/>
      <c r="CWB64" s="376"/>
      <c r="CWC64" s="376"/>
      <c r="CWD64" s="376"/>
      <c r="CWE64" s="376"/>
      <c r="CWF64" s="376"/>
      <c r="CWG64" s="376"/>
      <c r="CWH64" s="376"/>
      <c r="CWI64" s="1581"/>
      <c r="CWJ64" s="1581"/>
      <c r="CWK64" s="1581"/>
      <c r="CWL64" s="529"/>
      <c r="CWM64" s="376"/>
      <c r="CWN64" s="376"/>
      <c r="CWO64" s="376"/>
      <c r="CWP64" s="530"/>
      <c r="CWQ64" s="376"/>
      <c r="CWR64" s="376"/>
      <c r="CWS64" s="376"/>
      <c r="CWT64" s="376"/>
      <c r="CWU64" s="376"/>
      <c r="CWV64" s="376"/>
      <c r="CWW64" s="376"/>
      <c r="CWX64" s="376"/>
      <c r="CWY64" s="376"/>
      <c r="CWZ64" s="1581"/>
      <c r="CXA64" s="1581"/>
      <c r="CXB64" s="1581"/>
      <c r="CXC64" s="529"/>
      <c r="CXD64" s="376"/>
      <c r="CXE64" s="376"/>
      <c r="CXF64" s="376"/>
      <c r="CXG64" s="530"/>
      <c r="CXH64" s="376"/>
      <c r="CXI64" s="376"/>
      <c r="CXJ64" s="376"/>
      <c r="CXK64" s="376"/>
      <c r="CXL64" s="376"/>
      <c r="CXM64" s="376"/>
      <c r="CXN64" s="376"/>
      <c r="CXO64" s="376"/>
      <c r="CXP64" s="376"/>
      <c r="CXQ64" s="1581"/>
      <c r="CXR64" s="1581"/>
      <c r="CXS64" s="1581"/>
      <c r="CXT64" s="529"/>
      <c r="CXU64" s="376"/>
      <c r="CXV64" s="376"/>
      <c r="CXW64" s="376"/>
      <c r="CXX64" s="530"/>
      <c r="CXY64" s="376"/>
      <c r="CXZ64" s="376"/>
      <c r="CYA64" s="376"/>
      <c r="CYB64" s="376"/>
      <c r="CYC64" s="376"/>
      <c r="CYD64" s="376"/>
      <c r="CYE64" s="376"/>
      <c r="CYF64" s="376"/>
      <c r="CYG64" s="376"/>
      <c r="CYH64" s="1581"/>
      <c r="CYI64" s="1581"/>
      <c r="CYJ64" s="1581"/>
      <c r="CYK64" s="529"/>
      <c r="CYL64" s="376"/>
      <c r="CYM64" s="376"/>
      <c r="CYN64" s="376"/>
      <c r="CYO64" s="530"/>
      <c r="CYP64" s="376"/>
      <c r="CYQ64" s="376"/>
      <c r="CYR64" s="376"/>
      <c r="CYS64" s="376"/>
      <c r="CYT64" s="376"/>
      <c r="CYU64" s="376"/>
      <c r="CYV64" s="376"/>
      <c r="CYW64" s="376"/>
      <c r="CYX64" s="376"/>
      <c r="CYY64" s="1581"/>
      <c r="CYZ64" s="1581"/>
      <c r="CZA64" s="1581"/>
      <c r="CZB64" s="529"/>
      <c r="CZC64" s="376"/>
      <c r="CZD64" s="376"/>
      <c r="CZE64" s="376"/>
      <c r="CZF64" s="530"/>
      <c r="CZG64" s="376"/>
      <c r="CZH64" s="376"/>
      <c r="CZI64" s="376"/>
      <c r="CZJ64" s="376"/>
      <c r="CZK64" s="376"/>
      <c r="CZL64" s="376"/>
      <c r="CZM64" s="376"/>
      <c r="CZN64" s="376"/>
      <c r="CZO64" s="376"/>
      <c r="CZP64" s="1581"/>
      <c r="CZQ64" s="1581"/>
      <c r="CZR64" s="1581"/>
      <c r="CZS64" s="529"/>
      <c r="CZT64" s="376"/>
      <c r="CZU64" s="376"/>
      <c r="CZV64" s="376"/>
      <c r="CZW64" s="530"/>
      <c r="CZX64" s="376"/>
      <c r="CZY64" s="376"/>
      <c r="CZZ64" s="376"/>
      <c r="DAA64" s="376"/>
      <c r="DAB64" s="376"/>
      <c r="DAC64" s="376"/>
      <c r="DAD64" s="376"/>
      <c r="DAE64" s="376"/>
      <c r="DAF64" s="376"/>
      <c r="DAG64" s="1581"/>
      <c r="DAH64" s="1581"/>
      <c r="DAI64" s="1581"/>
      <c r="DAJ64" s="529"/>
      <c r="DAK64" s="376"/>
      <c r="DAL64" s="376"/>
      <c r="DAM64" s="376"/>
      <c r="DAN64" s="530"/>
      <c r="DAO64" s="376"/>
      <c r="DAP64" s="376"/>
      <c r="DAQ64" s="376"/>
      <c r="DAR64" s="376"/>
      <c r="DAS64" s="376"/>
      <c r="DAT64" s="376"/>
      <c r="DAU64" s="376"/>
      <c r="DAV64" s="376"/>
      <c r="DAW64" s="376"/>
      <c r="DAX64" s="1581"/>
      <c r="DAY64" s="1581"/>
      <c r="DAZ64" s="1581"/>
      <c r="DBA64" s="529"/>
      <c r="DBB64" s="376"/>
      <c r="DBC64" s="376"/>
      <c r="DBD64" s="376"/>
      <c r="DBE64" s="530"/>
      <c r="DBF64" s="376"/>
      <c r="DBG64" s="376"/>
      <c r="DBH64" s="376"/>
      <c r="DBI64" s="376"/>
      <c r="DBJ64" s="376"/>
      <c r="DBK64" s="376"/>
      <c r="DBL64" s="376"/>
      <c r="DBM64" s="376"/>
      <c r="DBN64" s="376"/>
      <c r="DBO64" s="1581"/>
      <c r="DBP64" s="1581"/>
      <c r="DBQ64" s="1581"/>
      <c r="DBR64" s="529"/>
      <c r="DBS64" s="376"/>
      <c r="DBT64" s="376"/>
      <c r="DBU64" s="376"/>
      <c r="DBV64" s="530"/>
      <c r="DBW64" s="376"/>
      <c r="DBX64" s="376"/>
      <c r="DBY64" s="376"/>
      <c r="DBZ64" s="376"/>
      <c r="DCA64" s="376"/>
      <c r="DCB64" s="376"/>
      <c r="DCC64" s="376"/>
      <c r="DCD64" s="376"/>
      <c r="DCE64" s="376"/>
      <c r="DCF64" s="1581"/>
      <c r="DCG64" s="1581"/>
      <c r="DCH64" s="1581"/>
      <c r="DCI64" s="529"/>
      <c r="DCJ64" s="376"/>
      <c r="DCK64" s="376"/>
      <c r="DCL64" s="376"/>
      <c r="DCM64" s="530"/>
      <c r="DCN64" s="376"/>
      <c r="DCO64" s="376"/>
      <c r="DCP64" s="376"/>
      <c r="DCQ64" s="376"/>
      <c r="DCR64" s="376"/>
      <c r="DCS64" s="376"/>
      <c r="DCT64" s="376"/>
      <c r="DCU64" s="376"/>
      <c r="DCV64" s="376"/>
      <c r="DCW64" s="1581"/>
      <c r="DCX64" s="1581"/>
      <c r="DCY64" s="1581"/>
      <c r="DCZ64" s="529"/>
      <c r="DDA64" s="376"/>
      <c r="DDB64" s="376"/>
      <c r="DDC64" s="376"/>
      <c r="DDD64" s="530"/>
      <c r="DDE64" s="376"/>
      <c r="DDF64" s="376"/>
      <c r="DDG64" s="376"/>
      <c r="DDH64" s="376"/>
      <c r="DDI64" s="376"/>
      <c r="DDJ64" s="376"/>
      <c r="DDK64" s="376"/>
      <c r="DDL64" s="376"/>
      <c r="DDM64" s="376"/>
      <c r="DDN64" s="1581"/>
      <c r="DDO64" s="1581"/>
      <c r="DDP64" s="1581"/>
      <c r="DDQ64" s="529"/>
      <c r="DDR64" s="376"/>
      <c r="DDS64" s="376"/>
      <c r="DDT64" s="376"/>
      <c r="DDU64" s="530"/>
      <c r="DDV64" s="376"/>
      <c r="DDW64" s="376"/>
      <c r="DDX64" s="376"/>
      <c r="DDY64" s="376"/>
      <c r="DDZ64" s="376"/>
      <c r="DEA64" s="376"/>
      <c r="DEB64" s="376"/>
      <c r="DEC64" s="376"/>
      <c r="DED64" s="376"/>
      <c r="DEE64" s="1581"/>
      <c r="DEF64" s="1581"/>
      <c r="DEG64" s="1581"/>
      <c r="DEH64" s="529"/>
      <c r="DEI64" s="376"/>
      <c r="DEJ64" s="376"/>
      <c r="DEK64" s="376"/>
      <c r="DEL64" s="530"/>
      <c r="DEM64" s="376"/>
      <c r="DEN64" s="376"/>
      <c r="DEO64" s="376"/>
      <c r="DEP64" s="376"/>
      <c r="DEQ64" s="376"/>
      <c r="DER64" s="376"/>
      <c r="DES64" s="376"/>
      <c r="DET64" s="376"/>
      <c r="DEU64" s="376"/>
      <c r="DEV64" s="1581"/>
      <c r="DEW64" s="1581"/>
      <c r="DEX64" s="1581"/>
      <c r="DEY64" s="529"/>
      <c r="DEZ64" s="376"/>
      <c r="DFA64" s="376"/>
      <c r="DFB64" s="376"/>
      <c r="DFC64" s="530"/>
      <c r="DFD64" s="376"/>
      <c r="DFE64" s="376"/>
      <c r="DFF64" s="376"/>
      <c r="DFG64" s="376"/>
      <c r="DFH64" s="376"/>
      <c r="DFI64" s="376"/>
      <c r="DFJ64" s="376"/>
      <c r="DFK64" s="376"/>
      <c r="DFL64" s="376"/>
      <c r="DFM64" s="1581"/>
      <c r="DFN64" s="1581"/>
      <c r="DFO64" s="1581"/>
      <c r="DFP64" s="529"/>
      <c r="DFQ64" s="376"/>
      <c r="DFR64" s="376"/>
      <c r="DFS64" s="376"/>
      <c r="DFT64" s="530"/>
      <c r="DFU64" s="376"/>
      <c r="DFV64" s="376"/>
      <c r="DFW64" s="376"/>
      <c r="DFX64" s="376"/>
      <c r="DFY64" s="376"/>
      <c r="DFZ64" s="376"/>
      <c r="DGA64" s="376"/>
      <c r="DGB64" s="376"/>
      <c r="DGC64" s="376"/>
      <c r="DGD64" s="1581"/>
      <c r="DGE64" s="1581"/>
      <c r="DGF64" s="1581"/>
      <c r="DGG64" s="529"/>
      <c r="DGH64" s="376"/>
      <c r="DGI64" s="376"/>
      <c r="DGJ64" s="376"/>
      <c r="DGK64" s="530"/>
      <c r="DGL64" s="376"/>
      <c r="DGM64" s="376"/>
      <c r="DGN64" s="376"/>
      <c r="DGO64" s="376"/>
      <c r="DGP64" s="376"/>
      <c r="DGQ64" s="376"/>
      <c r="DGR64" s="376"/>
      <c r="DGS64" s="376"/>
      <c r="DGT64" s="376"/>
      <c r="DGU64" s="1581"/>
      <c r="DGV64" s="1581"/>
      <c r="DGW64" s="1581"/>
      <c r="DGX64" s="529"/>
      <c r="DGY64" s="376"/>
      <c r="DGZ64" s="376"/>
      <c r="DHA64" s="376"/>
      <c r="DHB64" s="530"/>
      <c r="DHC64" s="376"/>
      <c r="DHD64" s="376"/>
      <c r="DHE64" s="376"/>
      <c r="DHF64" s="376"/>
      <c r="DHG64" s="376"/>
      <c r="DHH64" s="376"/>
      <c r="DHI64" s="376"/>
      <c r="DHJ64" s="376"/>
      <c r="DHK64" s="376"/>
      <c r="DHL64" s="1581"/>
      <c r="DHM64" s="1581"/>
      <c r="DHN64" s="1581"/>
      <c r="DHO64" s="529"/>
      <c r="DHP64" s="376"/>
      <c r="DHQ64" s="376"/>
      <c r="DHR64" s="376"/>
      <c r="DHS64" s="530"/>
      <c r="DHT64" s="376"/>
      <c r="DHU64" s="376"/>
      <c r="DHV64" s="376"/>
      <c r="DHW64" s="376"/>
      <c r="DHX64" s="376"/>
      <c r="DHY64" s="376"/>
      <c r="DHZ64" s="376"/>
      <c r="DIA64" s="376"/>
      <c r="DIB64" s="376"/>
      <c r="DIC64" s="1581"/>
      <c r="DID64" s="1581"/>
      <c r="DIE64" s="1581"/>
      <c r="DIF64" s="529"/>
      <c r="DIG64" s="376"/>
      <c r="DIH64" s="376"/>
      <c r="DII64" s="376"/>
      <c r="DIJ64" s="530"/>
      <c r="DIK64" s="376"/>
      <c r="DIL64" s="376"/>
      <c r="DIM64" s="376"/>
      <c r="DIN64" s="376"/>
      <c r="DIO64" s="376"/>
      <c r="DIP64" s="376"/>
      <c r="DIQ64" s="376"/>
      <c r="DIR64" s="376"/>
      <c r="DIS64" s="376"/>
      <c r="DIT64" s="1581"/>
      <c r="DIU64" s="1581"/>
      <c r="DIV64" s="1581"/>
      <c r="DIW64" s="529"/>
      <c r="DIX64" s="376"/>
      <c r="DIY64" s="376"/>
      <c r="DIZ64" s="376"/>
      <c r="DJA64" s="530"/>
      <c r="DJB64" s="376"/>
      <c r="DJC64" s="376"/>
      <c r="DJD64" s="376"/>
      <c r="DJE64" s="376"/>
      <c r="DJF64" s="376"/>
      <c r="DJG64" s="376"/>
      <c r="DJH64" s="376"/>
      <c r="DJI64" s="376"/>
      <c r="DJJ64" s="376"/>
      <c r="DJK64" s="1581"/>
      <c r="DJL64" s="1581"/>
      <c r="DJM64" s="1581"/>
      <c r="DJN64" s="529"/>
      <c r="DJO64" s="376"/>
      <c r="DJP64" s="376"/>
      <c r="DJQ64" s="376"/>
      <c r="DJR64" s="530"/>
      <c r="DJS64" s="376"/>
      <c r="DJT64" s="376"/>
      <c r="DJU64" s="376"/>
      <c r="DJV64" s="376"/>
      <c r="DJW64" s="376"/>
      <c r="DJX64" s="376"/>
      <c r="DJY64" s="376"/>
      <c r="DJZ64" s="376"/>
      <c r="DKA64" s="376"/>
      <c r="DKB64" s="1581"/>
      <c r="DKC64" s="1581"/>
      <c r="DKD64" s="1581"/>
      <c r="DKE64" s="529"/>
      <c r="DKF64" s="376"/>
      <c r="DKG64" s="376"/>
      <c r="DKH64" s="376"/>
      <c r="DKI64" s="530"/>
      <c r="DKJ64" s="376"/>
      <c r="DKK64" s="376"/>
      <c r="DKL64" s="376"/>
      <c r="DKM64" s="376"/>
      <c r="DKN64" s="376"/>
      <c r="DKO64" s="376"/>
      <c r="DKP64" s="376"/>
      <c r="DKQ64" s="376"/>
      <c r="DKR64" s="376"/>
      <c r="DKS64" s="1581"/>
      <c r="DKT64" s="1581"/>
      <c r="DKU64" s="1581"/>
      <c r="DKV64" s="529"/>
      <c r="DKW64" s="376"/>
      <c r="DKX64" s="376"/>
      <c r="DKY64" s="376"/>
      <c r="DKZ64" s="530"/>
      <c r="DLA64" s="376"/>
      <c r="DLB64" s="376"/>
      <c r="DLC64" s="376"/>
      <c r="DLD64" s="376"/>
      <c r="DLE64" s="376"/>
      <c r="DLF64" s="376"/>
      <c r="DLG64" s="376"/>
      <c r="DLH64" s="376"/>
      <c r="DLI64" s="376"/>
      <c r="DLJ64" s="1581"/>
      <c r="DLK64" s="1581"/>
      <c r="DLL64" s="1581"/>
      <c r="DLM64" s="529"/>
      <c r="DLN64" s="376"/>
      <c r="DLO64" s="376"/>
      <c r="DLP64" s="376"/>
      <c r="DLQ64" s="530"/>
      <c r="DLR64" s="376"/>
      <c r="DLS64" s="376"/>
      <c r="DLT64" s="376"/>
      <c r="DLU64" s="376"/>
      <c r="DLV64" s="376"/>
      <c r="DLW64" s="376"/>
      <c r="DLX64" s="376"/>
      <c r="DLY64" s="376"/>
      <c r="DLZ64" s="376"/>
      <c r="DMA64" s="1581"/>
      <c r="DMB64" s="1581"/>
      <c r="DMC64" s="1581"/>
      <c r="DMD64" s="529"/>
      <c r="DME64" s="376"/>
      <c r="DMF64" s="376"/>
      <c r="DMG64" s="376"/>
      <c r="DMH64" s="530"/>
      <c r="DMI64" s="376"/>
      <c r="DMJ64" s="376"/>
      <c r="DMK64" s="376"/>
      <c r="DML64" s="376"/>
      <c r="DMM64" s="376"/>
      <c r="DMN64" s="376"/>
      <c r="DMO64" s="376"/>
      <c r="DMP64" s="376"/>
      <c r="DMQ64" s="376"/>
      <c r="DMR64" s="1581"/>
      <c r="DMS64" s="1581"/>
      <c r="DMT64" s="1581"/>
      <c r="DMU64" s="529"/>
      <c r="DMV64" s="376"/>
      <c r="DMW64" s="376"/>
      <c r="DMX64" s="376"/>
      <c r="DMY64" s="530"/>
      <c r="DMZ64" s="376"/>
      <c r="DNA64" s="376"/>
      <c r="DNB64" s="376"/>
      <c r="DNC64" s="376"/>
      <c r="DND64" s="376"/>
      <c r="DNE64" s="376"/>
      <c r="DNF64" s="376"/>
      <c r="DNG64" s="376"/>
      <c r="DNH64" s="376"/>
      <c r="DNI64" s="1581"/>
      <c r="DNJ64" s="1581"/>
      <c r="DNK64" s="1581"/>
      <c r="DNL64" s="529"/>
      <c r="DNM64" s="376"/>
      <c r="DNN64" s="376"/>
      <c r="DNO64" s="376"/>
      <c r="DNP64" s="530"/>
      <c r="DNQ64" s="376"/>
      <c r="DNR64" s="376"/>
      <c r="DNS64" s="376"/>
      <c r="DNT64" s="376"/>
      <c r="DNU64" s="376"/>
      <c r="DNV64" s="376"/>
      <c r="DNW64" s="376"/>
      <c r="DNX64" s="376"/>
      <c r="DNY64" s="376"/>
      <c r="DNZ64" s="1581"/>
      <c r="DOA64" s="1581"/>
      <c r="DOB64" s="1581"/>
      <c r="DOC64" s="529"/>
      <c r="DOD64" s="376"/>
      <c r="DOE64" s="376"/>
      <c r="DOF64" s="376"/>
      <c r="DOG64" s="530"/>
      <c r="DOH64" s="376"/>
      <c r="DOI64" s="376"/>
      <c r="DOJ64" s="376"/>
      <c r="DOK64" s="376"/>
      <c r="DOL64" s="376"/>
      <c r="DOM64" s="376"/>
      <c r="DON64" s="376"/>
      <c r="DOO64" s="376"/>
      <c r="DOP64" s="376"/>
      <c r="DOQ64" s="1581"/>
      <c r="DOR64" s="1581"/>
      <c r="DOS64" s="1581"/>
      <c r="DOT64" s="529"/>
      <c r="DOU64" s="376"/>
      <c r="DOV64" s="376"/>
      <c r="DOW64" s="376"/>
      <c r="DOX64" s="530"/>
      <c r="DOY64" s="376"/>
      <c r="DOZ64" s="376"/>
      <c r="DPA64" s="376"/>
      <c r="DPB64" s="376"/>
      <c r="DPC64" s="376"/>
      <c r="DPD64" s="376"/>
      <c r="DPE64" s="376"/>
      <c r="DPF64" s="376"/>
      <c r="DPG64" s="376"/>
      <c r="DPH64" s="1581"/>
      <c r="DPI64" s="1581"/>
      <c r="DPJ64" s="1581"/>
      <c r="DPK64" s="529"/>
      <c r="DPL64" s="376"/>
      <c r="DPM64" s="376"/>
      <c r="DPN64" s="376"/>
      <c r="DPO64" s="530"/>
      <c r="DPP64" s="376"/>
      <c r="DPQ64" s="376"/>
      <c r="DPR64" s="376"/>
      <c r="DPS64" s="376"/>
      <c r="DPT64" s="376"/>
      <c r="DPU64" s="376"/>
      <c r="DPV64" s="376"/>
      <c r="DPW64" s="376"/>
      <c r="DPX64" s="376"/>
      <c r="DPY64" s="1581"/>
      <c r="DPZ64" s="1581"/>
      <c r="DQA64" s="1581"/>
      <c r="DQB64" s="529"/>
      <c r="DQC64" s="376"/>
      <c r="DQD64" s="376"/>
      <c r="DQE64" s="376"/>
      <c r="DQF64" s="530"/>
      <c r="DQG64" s="376"/>
      <c r="DQH64" s="376"/>
      <c r="DQI64" s="376"/>
      <c r="DQJ64" s="376"/>
      <c r="DQK64" s="376"/>
      <c r="DQL64" s="376"/>
      <c r="DQM64" s="376"/>
      <c r="DQN64" s="376"/>
      <c r="DQO64" s="376"/>
      <c r="DQP64" s="1581"/>
      <c r="DQQ64" s="1581"/>
      <c r="DQR64" s="1581"/>
      <c r="DQS64" s="529"/>
      <c r="DQT64" s="376"/>
      <c r="DQU64" s="376"/>
      <c r="DQV64" s="376"/>
      <c r="DQW64" s="530"/>
      <c r="DQX64" s="376"/>
      <c r="DQY64" s="376"/>
      <c r="DQZ64" s="376"/>
      <c r="DRA64" s="376"/>
      <c r="DRB64" s="376"/>
      <c r="DRC64" s="376"/>
      <c r="DRD64" s="376"/>
      <c r="DRE64" s="376"/>
      <c r="DRF64" s="376"/>
      <c r="DRG64" s="1581"/>
      <c r="DRH64" s="1581"/>
      <c r="DRI64" s="1581"/>
      <c r="DRJ64" s="529"/>
      <c r="DRK64" s="376"/>
      <c r="DRL64" s="376"/>
      <c r="DRM64" s="376"/>
      <c r="DRN64" s="530"/>
      <c r="DRO64" s="376"/>
      <c r="DRP64" s="376"/>
      <c r="DRQ64" s="376"/>
      <c r="DRR64" s="376"/>
      <c r="DRS64" s="376"/>
      <c r="DRT64" s="376"/>
      <c r="DRU64" s="376"/>
      <c r="DRV64" s="376"/>
      <c r="DRW64" s="376"/>
      <c r="DRX64" s="1581"/>
      <c r="DRY64" s="1581"/>
      <c r="DRZ64" s="1581"/>
      <c r="DSA64" s="529"/>
      <c r="DSB64" s="376"/>
      <c r="DSC64" s="376"/>
      <c r="DSD64" s="376"/>
      <c r="DSE64" s="530"/>
      <c r="DSF64" s="376"/>
      <c r="DSG64" s="376"/>
      <c r="DSH64" s="376"/>
      <c r="DSI64" s="376"/>
      <c r="DSJ64" s="376"/>
      <c r="DSK64" s="376"/>
      <c r="DSL64" s="376"/>
      <c r="DSM64" s="376"/>
      <c r="DSN64" s="376"/>
      <c r="DSO64" s="1581"/>
      <c r="DSP64" s="1581"/>
      <c r="DSQ64" s="1581"/>
      <c r="DSR64" s="529"/>
      <c r="DSS64" s="376"/>
      <c r="DST64" s="376"/>
      <c r="DSU64" s="376"/>
      <c r="DSV64" s="530"/>
      <c r="DSW64" s="376"/>
      <c r="DSX64" s="376"/>
      <c r="DSY64" s="376"/>
      <c r="DSZ64" s="376"/>
      <c r="DTA64" s="376"/>
      <c r="DTB64" s="376"/>
      <c r="DTC64" s="376"/>
      <c r="DTD64" s="376"/>
      <c r="DTE64" s="376"/>
      <c r="DTF64" s="1581"/>
      <c r="DTG64" s="1581"/>
      <c r="DTH64" s="1581"/>
      <c r="DTI64" s="529"/>
      <c r="DTJ64" s="376"/>
      <c r="DTK64" s="376"/>
      <c r="DTL64" s="376"/>
      <c r="DTM64" s="530"/>
      <c r="DTN64" s="376"/>
      <c r="DTO64" s="376"/>
      <c r="DTP64" s="376"/>
      <c r="DTQ64" s="376"/>
      <c r="DTR64" s="376"/>
      <c r="DTS64" s="376"/>
      <c r="DTT64" s="376"/>
      <c r="DTU64" s="376"/>
      <c r="DTV64" s="376"/>
      <c r="DTW64" s="1581"/>
      <c r="DTX64" s="1581"/>
      <c r="DTY64" s="1581"/>
      <c r="DTZ64" s="529"/>
      <c r="DUA64" s="376"/>
      <c r="DUB64" s="376"/>
      <c r="DUC64" s="376"/>
      <c r="DUD64" s="530"/>
      <c r="DUE64" s="376"/>
      <c r="DUF64" s="376"/>
      <c r="DUG64" s="376"/>
      <c r="DUH64" s="376"/>
      <c r="DUI64" s="376"/>
      <c r="DUJ64" s="376"/>
      <c r="DUK64" s="376"/>
      <c r="DUL64" s="376"/>
      <c r="DUM64" s="376"/>
      <c r="DUN64" s="1581"/>
      <c r="DUO64" s="1581"/>
      <c r="DUP64" s="1581"/>
      <c r="DUQ64" s="529"/>
      <c r="DUR64" s="376"/>
      <c r="DUS64" s="376"/>
      <c r="DUT64" s="376"/>
      <c r="DUU64" s="530"/>
      <c r="DUV64" s="376"/>
      <c r="DUW64" s="376"/>
      <c r="DUX64" s="376"/>
      <c r="DUY64" s="376"/>
      <c r="DUZ64" s="376"/>
      <c r="DVA64" s="376"/>
      <c r="DVB64" s="376"/>
      <c r="DVC64" s="376"/>
      <c r="DVD64" s="376"/>
      <c r="DVE64" s="1581"/>
      <c r="DVF64" s="1581"/>
      <c r="DVG64" s="1581"/>
      <c r="DVH64" s="529"/>
      <c r="DVI64" s="376"/>
      <c r="DVJ64" s="376"/>
      <c r="DVK64" s="376"/>
      <c r="DVL64" s="530"/>
      <c r="DVM64" s="376"/>
      <c r="DVN64" s="376"/>
      <c r="DVO64" s="376"/>
      <c r="DVP64" s="376"/>
      <c r="DVQ64" s="376"/>
      <c r="DVR64" s="376"/>
      <c r="DVS64" s="376"/>
      <c r="DVT64" s="376"/>
      <c r="DVU64" s="376"/>
      <c r="DVV64" s="1581"/>
      <c r="DVW64" s="1581"/>
      <c r="DVX64" s="1581"/>
      <c r="DVY64" s="529"/>
      <c r="DVZ64" s="376"/>
      <c r="DWA64" s="376"/>
      <c r="DWB64" s="376"/>
      <c r="DWC64" s="530"/>
      <c r="DWD64" s="376"/>
      <c r="DWE64" s="376"/>
      <c r="DWF64" s="376"/>
      <c r="DWG64" s="376"/>
      <c r="DWH64" s="376"/>
      <c r="DWI64" s="376"/>
      <c r="DWJ64" s="376"/>
      <c r="DWK64" s="376"/>
      <c r="DWL64" s="376"/>
      <c r="DWM64" s="1581"/>
      <c r="DWN64" s="1581"/>
      <c r="DWO64" s="1581"/>
      <c r="DWP64" s="529"/>
      <c r="DWQ64" s="376"/>
      <c r="DWR64" s="376"/>
      <c r="DWS64" s="376"/>
      <c r="DWT64" s="530"/>
      <c r="DWU64" s="376"/>
      <c r="DWV64" s="376"/>
      <c r="DWW64" s="376"/>
      <c r="DWX64" s="376"/>
      <c r="DWY64" s="376"/>
      <c r="DWZ64" s="376"/>
      <c r="DXA64" s="376"/>
      <c r="DXB64" s="376"/>
      <c r="DXC64" s="376"/>
      <c r="DXD64" s="1581"/>
      <c r="DXE64" s="1581"/>
      <c r="DXF64" s="1581"/>
      <c r="DXG64" s="529"/>
      <c r="DXH64" s="376"/>
      <c r="DXI64" s="376"/>
      <c r="DXJ64" s="376"/>
      <c r="DXK64" s="530"/>
      <c r="DXL64" s="376"/>
      <c r="DXM64" s="376"/>
      <c r="DXN64" s="376"/>
      <c r="DXO64" s="376"/>
      <c r="DXP64" s="376"/>
      <c r="DXQ64" s="376"/>
      <c r="DXR64" s="376"/>
      <c r="DXS64" s="376"/>
      <c r="DXT64" s="376"/>
      <c r="DXU64" s="1581"/>
      <c r="DXV64" s="1581"/>
      <c r="DXW64" s="1581"/>
      <c r="DXX64" s="529"/>
      <c r="DXY64" s="376"/>
      <c r="DXZ64" s="376"/>
      <c r="DYA64" s="376"/>
      <c r="DYB64" s="530"/>
      <c r="DYC64" s="376"/>
      <c r="DYD64" s="376"/>
      <c r="DYE64" s="376"/>
      <c r="DYF64" s="376"/>
      <c r="DYG64" s="376"/>
      <c r="DYH64" s="376"/>
      <c r="DYI64" s="376"/>
      <c r="DYJ64" s="376"/>
      <c r="DYK64" s="376"/>
      <c r="DYL64" s="1581"/>
      <c r="DYM64" s="1581"/>
      <c r="DYN64" s="1581"/>
      <c r="DYO64" s="529"/>
      <c r="DYP64" s="376"/>
      <c r="DYQ64" s="376"/>
      <c r="DYR64" s="376"/>
      <c r="DYS64" s="530"/>
      <c r="DYT64" s="376"/>
      <c r="DYU64" s="376"/>
      <c r="DYV64" s="376"/>
      <c r="DYW64" s="376"/>
      <c r="DYX64" s="376"/>
      <c r="DYY64" s="376"/>
      <c r="DYZ64" s="376"/>
      <c r="DZA64" s="376"/>
      <c r="DZB64" s="376"/>
      <c r="DZC64" s="1581"/>
      <c r="DZD64" s="1581"/>
      <c r="DZE64" s="1581"/>
      <c r="DZF64" s="529"/>
      <c r="DZG64" s="376"/>
      <c r="DZH64" s="376"/>
      <c r="DZI64" s="376"/>
      <c r="DZJ64" s="530"/>
      <c r="DZK64" s="376"/>
      <c r="DZL64" s="376"/>
      <c r="DZM64" s="376"/>
      <c r="DZN64" s="376"/>
      <c r="DZO64" s="376"/>
      <c r="DZP64" s="376"/>
      <c r="DZQ64" s="376"/>
      <c r="DZR64" s="376"/>
      <c r="DZS64" s="376"/>
      <c r="DZT64" s="1581"/>
      <c r="DZU64" s="1581"/>
      <c r="DZV64" s="1581"/>
      <c r="DZW64" s="529"/>
      <c r="DZX64" s="376"/>
      <c r="DZY64" s="376"/>
      <c r="DZZ64" s="376"/>
      <c r="EAA64" s="530"/>
      <c r="EAB64" s="376"/>
      <c r="EAC64" s="376"/>
      <c r="EAD64" s="376"/>
      <c r="EAE64" s="376"/>
      <c r="EAF64" s="376"/>
      <c r="EAG64" s="376"/>
      <c r="EAH64" s="376"/>
      <c r="EAI64" s="376"/>
      <c r="EAJ64" s="376"/>
      <c r="EAK64" s="1581"/>
      <c r="EAL64" s="1581"/>
      <c r="EAM64" s="1581"/>
      <c r="EAN64" s="529"/>
      <c r="EAO64" s="376"/>
      <c r="EAP64" s="376"/>
      <c r="EAQ64" s="376"/>
      <c r="EAR64" s="530"/>
      <c r="EAS64" s="376"/>
      <c r="EAT64" s="376"/>
      <c r="EAU64" s="376"/>
      <c r="EAV64" s="376"/>
      <c r="EAW64" s="376"/>
      <c r="EAX64" s="376"/>
      <c r="EAY64" s="376"/>
      <c r="EAZ64" s="376"/>
      <c r="EBA64" s="376"/>
      <c r="EBB64" s="1581"/>
      <c r="EBC64" s="1581"/>
      <c r="EBD64" s="1581"/>
      <c r="EBE64" s="529"/>
      <c r="EBF64" s="376"/>
      <c r="EBG64" s="376"/>
      <c r="EBH64" s="376"/>
      <c r="EBI64" s="530"/>
      <c r="EBJ64" s="376"/>
      <c r="EBK64" s="376"/>
      <c r="EBL64" s="376"/>
      <c r="EBM64" s="376"/>
      <c r="EBN64" s="376"/>
      <c r="EBO64" s="376"/>
      <c r="EBP64" s="376"/>
      <c r="EBQ64" s="376"/>
      <c r="EBR64" s="376"/>
      <c r="EBS64" s="1581"/>
      <c r="EBT64" s="1581"/>
      <c r="EBU64" s="1581"/>
      <c r="EBV64" s="529"/>
      <c r="EBW64" s="376"/>
      <c r="EBX64" s="376"/>
      <c r="EBY64" s="376"/>
      <c r="EBZ64" s="530"/>
      <c r="ECA64" s="376"/>
      <c r="ECB64" s="376"/>
      <c r="ECC64" s="376"/>
      <c r="ECD64" s="376"/>
      <c r="ECE64" s="376"/>
      <c r="ECF64" s="376"/>
      <c r="ECG64" s="376"/>
      <c r="ECH64" s="376"/>
      <c r="ECI64" s="376"/>
      <c r="ECJ64" s="1581"/>
      <c r="ECK64" s="1581"/>
      <c r="ECL64" s="1581"/>
      <c r="ECM64" s="529"/>
      <c r="ECN64" s="376"/>
      <c r="ECO64" s="376"/>
      <c r="ECP64" s="376"/>
      <c r="ECQ64" s="530"/>
      <c r="ECR64" s="376"/>
      <c r="ECS64" s="376"/>
      <c r="ECT64" s="376"/>
      <c r="ECU64" s="376"/>
      <c r="ECV64" s="376"/>
      <c r="ECW64" s="376"/>
      <c r="ECX64" s="376"/>
      <c r="ECY64" s="376"/>
      <c r="ECZ64" s="376"/>
      <c r="EDA64" s="1581"/>
      <c r="EDB64" s="1581"/>
      <c r="EDC64" s="1581"/>
      <c r="EDD64" s="529"/>
      <c r="EDE64" s="376"/>
      <c r="EDF64" s="376"/>
      <c r="EDG64" s="376"/>
      <c r="EDH64" s="530"/>
      <c r="EDI64" s="376"/>
      <c r="EDJ64" s="376"/>
      <c r="EDK64" s="376"/>
      <c r="EDL64" s="376"/>
      <c r="EDM64" s="376"/>
      <c r="EDN64" s="376"/>
      <c r="EDO64" s="376"/>
      <c r="EDP64" s="376"/>
      <c r="EDQ64" s="376"/>
      <c r="EDR64" s="1581"/>
      <c r="EDS64" s="1581"/>
      <c r="EDT64" s="1581"/>
      <c r="EDU64" s="529"/>
      <c r="EDV64" s="376"/>
      <c r="EDW64" s="376"/>
      <c r="EDX64" s="376"/>
      <c r="EDY64" s="530"/>
      <c r="EDZ64" s="376"/>
      <c r="EEA64" s="376"/>
      <c r="EEB64" s="376"/>
      <c r="EEC64" s="376"/>
      <c r="EED64" s="376"/>
      <c r="EEE64" s="376"/>
      <c r="EEF64" s="376"/>
      <c r="EEG64" s="376"/>
      <c r="EEH64" s="376"/>
      <c r="EEI64" s="1581"/>
      <c r="EEJ64" s="1581"/>
      <c r="EEK64" s="1581"/>
      <c r="EEL64" s="529"/>
      <c r="EEM64" s="376"/>
      <c r="EEN64" s="376"/>
      <c r="EEO64" s="376"/>
      <c r="EEP64" s="530"/>
      <c r="EEQ64" s="376"/>
      <c r="EER64" s="376"/>
      <c r="EES64" s="376"/>
      <c r="EET64" s="376"/>
      <c r="EEU64" s="376"/>
      <c r="EEV64" s="376"/>
      <c r="EEW64" s="376"/>
      <c r="EEX64" s="376"/>
      <c r="EEY64" s="376"/>
      <c r="EEZ64" s="1581"/>
      <c r="EFA64" s="1581"/>
      <c r="EFB64" s="1581"/>
      <c r="EFC64" s="529"/>
      <c r="EFD64" s="376"/>
      <c r="EFE64" s="376"/>
      <c r="EFF64" s="376"/>
      <c r="EFG64" s="530"/>
      <c r="EFH64" s="376"/>
      <c r="EFI64" s="376"/>
      <c r="EFJ64" s="376"/>
      <c r="EFK64" s="376"/>
      <c r="EFL64" s="376"/>
      <c r="EFM64" s="376"/>
      <c r="EFN64" s="376"/>
      <c r="EFO64" s="376"/>
      <c r="EFP64" s="376"/>
      <c r="EFQ64" s="1581"/>
      <c r="EFR64" s="1581"/>
      <c r="EFS64" s="1581"/>
      <c r="EFT64" s="529"/>
      <c r="EFU64" s="376"/>
      <c r="EFV64" s="376"/>
      <c r="EFW64" s="376"/>
      <c r="EFX64" s="530"/>
      <c r="EFY64" s="376"/>
      <c r="EFZ64" s="376"/>
      <c r="EGA64" s="376"/>
      <c r="EGB64" s="376"/>
      <c r="EGC64" s="376"/>
      <c r="EGD64" s="376"/>
      <c r="EGE64" s="376"/>
      <c r="EGF64" s="376"/>
      <c r="EGG64" s="376"/>
      <c r="EGH64" s="1581"/>
      <c r="EGI64" s="1581"/>
      <c r="EGJ64" s="1581"/>
      <c r="EGK64" s="529"/>
      <c r="EGL64" s="376"/>
      <c r="EGM64" s="376"/>
      <c r="EGN64" s="376"/>
      <c r="EGO64" s="530"/>
      <c r="EGP64" s="376"/>
      <c r="EGQ64" s="376"/>
      <c r="EGR64" s="376"/>
      <c r="EGS64" s="376"/>
      <c r="EGT64" s="376"/>
      <c r="EGU64" s="376"/>
      <c r="EGV64" s="376"/>
      <c r="EGW64" s="376"/>
      <c r="EGX64" s="376"/>
      <c r="EGY64" s="1581"/>
      <c r="EGZ64" s="1581"/>
      <c r="EHA64" s="1581"/>
      <c r="EHB64" s="529"/>
      <c r="EHC64" s="376"/>
      <c r="EHD64" s="376"/>
      <c r="EHE64" s="376"/>
      <c r="EHF64" s="530"/>
      <c r="EHG64" s="376"/>
      <c r="EHH64" s="376"/>
      <c r="EHI64" s="376"/>
      <c r="EHJ64" s="376"/>
      <c r="EHK64" s="376"/>
      <c r="EHL64" s="376"/>
      <c r="EHM64" s="376"/>
      <c r="EHN64" s="376"/>
      <c r="EHO64" s="376"/>
      <c r="EHP64" s="1581"/>
      <c r="EHQ64" s="1581"/>
      <c r="EHR64" s="1581"/>
      <c r="EHS64" s="529"/>
      <c r="EHT64" s="376"/>
      <c r="EHU64" s="376"/>
      <c r="EHV64" s="376"/>
      <c r="EHW64" s="530"/>
      <c r="EHX64" s="376"/>
      <c r="EHY64" s="376"/>
      <c r="EHZ64" s="376"/>
      <c r="EIA64" s="376"/>
      <c r="EIB64" s="376"/>
      <c r="EIC64" s="376"/>
      <c r="EID64" s="376"/>
      <c r="EIE64" s="376"/>
      <c r="EIF64" s="376"/>
      <c r="EIG64" s="1581"/>
      <c r="EIH64" s="1581"/>
      <c r="EII64" s="1581"/>
      <c r="EIJ64" s="529"/>
      <c r="EIK64" s="376"/>
      <c r="EIL64" s="376"/>
      <c r="EIM64" s="376"/>
      <c r="EIN64" s="530"/>
      <c r="EIO64" s="376"/>
      <c r="EIP64" s="376"/>
      <c r="EIQ64" s="376"/>
      <c r="EIR64" s="376"/>
      <c r="EIS64" s="376"/>
      <c r="EIT64" s="376"/>
      <c r="EIU64" s="376"/>
      <c r="EIV64" s="376"/>
      <c r="EIW64" s="376"/>
      <c r="EIX64" s="1581"/>
      <c r="EIY64" s="1581"/>
      <c r="EIZ64" s="1581"/>
      <c r="EJA64" s="529"/>
      <c r="EJB64" s="376"/>
      <c r="EJC64" s="376"/>
      <c r="EJD64" s="376"/>
      <c r="EJE64" s="530"/>
      <c r="EJF64" s="376"/>
      <c r="EJG64" s="376"/>
      <c r="EJH64" s="376"/>
      <c r="EJI64" s="376"/>
      <c r="EJJ64" s="376"/>
      <c r="EJK64" s="376"/>
      <c r="EJL64" s="376"/>
      <c r="EJM64" s="376"/>
      <c r="EJN64" s="376"/>
      <c r="EJO64" s="1581"/>
      <c r="EJP64" s="1581"/>
      <c r="EJQ64" s="1581"/>
      <c r="EJR64" s="529"/>
      <c r="EJS64" s="376"/>
      <c r="EJT64" s="376"/>
      <c r="EJU64" s="376"/>
      <c r="EJV64" s="530"/>
      <c r="EJW64" s="376"/>
      <c r="EJX64" s="376"/>
      <c r="EJY64" s="376"/>
      <c r="EJZ64" s="376"/>
      <c r="EKA64" s="376"/>
      <c r="EKB64" s="376"/>
      <c r="EKC64" s="376"/>
      <c r="EKD64" s="376"/>
      <c r="EKE64" s="376"/>
      <c r="EKF64" s="1581"/>
      <c r="EKG64" s="1581"/>
      <c r="EKH64" s="1581"/>
      <c r="EKI64" s="529"/>
      <c r="EKJ64" s="376"/>
      <c r="EKK64" s="376"/>
      <c r="EKL64" s="376"/>
      <c r="EKM64" s="530"/>
      <c r="EKN64" s="376"/>
      <c r="EKO64" s="376"/>
      <c r="EKP64" s="376"/>
      <c r="EKQ64" s="376"/>
      <c r="EKR64" s="376"/>
      <c r="EKS64" s="376"/>
      <c r="EKT64" s="376"/>
      <c r="EKU64" s="376"/>
      <c r="EKV64" s="376"/>
      <c r="EKW64" s="1581"/>
      <c r="EKX64" s="1581"/>
      <c r="EKY64" s="1581"/>
      <c r="EKZ64" s="529"/>
      <c r="ELA64" s="376"/>
      <c r="ELB64" s="376"/>
      <c r="ELC64" s="376"/>
      <c r="ELD64" s="530"/>
      <c r="ELE64" s="376"/>
      <c r="ELF64" s="376"/>
      <c r="ELG64" s="376"/>
      <c r="ELH64" s="376"/>
      <c r="ELI64" s="376"/>
      <c r="ELJ64" s="376"/>
      <c r="ELK64" s="376"/>
      <c r="ELL64" s="376"/>
      <c r="ELM64" s="376"/>
      <c r="ELN64" s="1581"/>
      <c r="ELO64" s="1581"/>
      <c r="ELP64" s="1581"/>
      <c r="ELQ64" s="529"/>
      <c r="ELR64" s="376"/>
      <c r="ELS64" s="376"/>
      <c r="ELT64" s="376"/>
      <c r="ELU64" s="530"/>
      <c r="ELV64" s="376"/>
      <c r="ELW64" s="376"/>
      <c r="ELX64" s="376"/>
      <c r="ELY64" s="376"/>
      <c r="ELZ64" s="376"/>
      <c r="EMA64" s="376"/>
      <c r="EMB64" s="376"/>
      <c r="EMC64" s="376"/>
      <c r="EMD64" s="376"/>
      <c r="EME64" s="1581"/>
      <c r="EMF64" s="1581"/>
      <c r="EMG64" s="1581"/>
      <c r="EMH64" s="529"/>
      <c r="EMI64" s="376"/>
      <c r="EMJ64" s="376"/>
      <c r="EMK64" s="376"/>
      <c r="EML64" s="530"/>
      <c r="EMM64" s="376"/>
      <c r="EMN64" s="376"/>
      <c r="EMO64" s="376"/>
      <c r="EMP64" s="376"/>
      <c r="EMQ64" s="376"/>
      <c r="EMR64" s="376"/>
      <c r="EMS64" s="376"/>
      <c r="EMT64" s="376"/>
      <c r="EMU64" s="376"/>
      <c r="EMV64" s="1581"/>
      <c r="EMW64" s="1581"/>
      <c r="EMX64" s="1581"/>
      <c r="EMY64" s="529"/>
      <c r="EMZ64" s="376"/>
      <c r="ENA64" s="376"/>
      <c r="ENB64" s="376"/>
      <c r="ENC64" s="530"/>
      <c r="END64" s="376"/>
      <c r="ENE64" s="376"/>
      <c r="ENF64" s="376"/>
      <c r="ENG64" s="376"/>
      <c r="ENH64" s="376"/>
      <c r="ENI64" s="376"/>
      <c r="ENJ64" s="376"/>
      <c r="ENK64" s="376"/>
      <c r="ENL64" s="376"/>
      <c r="ENM64" s="1581"/>
      <c r="ENN64" s="1581"/>
      <c r="ENO64" s="1581"/>
      <c r="ENP64" s="529"/>
      <c r="ENQ64" s="376"/>
      <c r="ENR64" s="376"/>
      <c r="ENS64" s="376"/>
      <c r="ENT64" s="530"/>
      <c r="ENU64" s="376"/>
      <c r="ENV64" s="376"/>
      <c r="ENW64" s="376"/>
      <c r="ENX64" s="376"/>
      <c r="ENY64" s="376"/>
      <c r="ENZ64" s="376"/>
      <c r="EOA64" s="376"/>
      <c r="EOB64" s="376"/>
      <c r="EOC64" s="376"/>
      <c r="EOD64" s="1581"/>
      <c r="EOE64" s="1581"/>
      <c r="EOF64" s="1581"/>
      <c r="EOG64" s="529"/>
      <c r="EOH64" s="376"/>
      <c r="EOI64" s="376"/>
      <c r="EOJ64" s="376"/>
      <c r="EOK64" s="530"/>
      <c r="EOL64" s="376"/>
      <c r="EOM64" s="376"/>
      <c r="EON64" s="376"/>
      <c r="EOO64" s="376"/>
      <c r="EOP64" s="376"/>
      <c r="EOQ64" s="376"/>
      <c r="EOR64" s="376"/>
      <c r="EOS64" s="376"/>
      <c r="EOT64" s="376"/>
      <c r="EOU64" s="1581"/>
      <c r="EOV64" s="1581"/>
      <c r="EOW64" s="1581"/>
      <c r="EOX64" s="529"/>
      <c r="EOY64" s="376"/>
      <c r="EOZ64" s="376"/>
      <c r="EPA64" s="376"/>
      <c r="EPB64" s="530"/>
      <c r="EPC64" s="376"/>
      <c r="EPD64" s="376"/>
      <c r="EPE64" s="376"/>
      <c r="EPF64" s="376"/>
      <c r="EPG64" s="376"/>
      <c r="EPH64" s="376"/>
      <c r="EPI64" s="376"/>
      <c r="EPJ64" s="376"/>
      <c r="EPK64" s="376"/>
      <c r="EPL64" s="1581"/>
      <c r="EPM64" s="1581"/>
      <c r="EPN64" s="1581"/>
      <c r="EPO64" s="529"/>
      <c r="EPP64" s="376"/>
      <c r="EPQ64" s="376"/>
      <c r="EPR64" s="376"/>
      <c r="EPS64" s="530"/>
      <c r="EPT64" s="376"/>
      <c r="EPU64" s="376"/>
      <c r="EPV64" s="376"/>
      <c r="EPW64" s="376"/>
      <c r="EPX64" s="376"/>
      <c r="EPY64" s="376"/>
      <c r="EPZ64" s="376"/>
      <c r="EQA64" s="376"/>
      <c r="EQB64" s="376"/>
      <c r="EQC64" s="1581"/>
      <c r="EQD64" s="1581"/>
      <c r="EQE64" s="1581"/>
      <c r="EQF64" s="529"/>
      <c r="EQG64" s="376"/>
      <c r="EQH64" s="376"/>
      <c r="EQI64" s="376"/>
      <c r="EQJ64" s="530"/>
      <c r="EQK64" s="376"/>
      <c r="EQL64" s="376"/>
      <c r="EQM64" s="376"/>
      <c r="EQN64" s="376"/>
      <c r="EQO64" s="376"/>
      <c r="EQP64" s="376"/>
      <c r="EQQ64" s="376"/>
      <c r="EQR64" s="376"/>
      <c r="EQS64" s="376"/>
      <c r="EQT64" s="1581"/>
      <c r="EQU64" s="1581"/>
      <c r="EQV64" s="1581"/>
      <c r="EQW64" s="529"/>
      <c r="EQX64" s="376"/>
      <c r="EQY64" s="376"/>
      <c r="EQZ64" s="376"/>
      <c r="ERA64" s="530"/>
      <c r="ERB64" s="376"/>
      <c r="ERC64" s="376"/>
      <c r="ERD64" s="376"/>
      <c r="ERE64" s="376"/>
      <c r="ERF64" s="376"/>
      <c r="ERG64" s="376"/>
      <c r="ERH64" s="376"/>
      <c r="ERI64" s="376"/>
      <c r="ERJ64" s="376"/>
      <c r="ERK64" s="1581"/>
      <c r="ERL64" s="1581"/>
      <c r="ERM64" s="1581"/>
      <c r="ERN64" s="529"/>
      <c r="ERO64" s="376"/>
      <c r="ERP64" s="376"/>
      <c r="ERQ64" s="376"/>
      <c r="ERR64" s="530"/>
      <c r="ERS64" s="376"/>
      <c r="ERT64" s="376"/>
      <c r="ERU64" s="376"/>
      <c r="ERV64" s="376"/>
      <c r="ERW64" s="376"/>
      <c r="ERX64" s="376"/>
      <c r="ERY64" s="376"/>
      <c r="ERZ64" s="376"/>
      <c r="ESA64" s="376"/>
      <c r="ESB64" s="1581"/>
      <c r="ESC64" s="1581"/>
      <c r="ESD64" s="1581"/>
      <c r="ESE64" s="529"/>
      <c r="ESF64" s="376"/>
      <c r="ESG64" s="376"/>
      <c r="ESH64" s="376"/>
      <c r="ESI64" s="530"/>
      <c r="ESJ64" s="376"/>
      <c r="ESK64" s="376"/>
      <c r="ESL64" s="376"/>
      <c r="ESM64" s="376"/>
      <c r="ESN64" s="376"/>
      <c r="ESO64" s="376"/>
      <c r="ESP64" s="376"/>
      <c r="ESQ64" s="376"/>
      <c r="ESR64" s="376"/>
      <c r="ESS64" s="1581"/>
      <c r="EST64" s="1581"/>
      <c r="ESU64" s="1581"/>
      <c r="ESV64" s="529"/>
      <c r="ESW64" s="376"/>
      <c r="ESX64" s="376"/>
      <c r="ESY64" s="376"/>
      <c r="ESZ64" s="530"/>
      <c r="ETA64" s="376"/>
      <c r="ETB64" s="376"/>
      <c r="ETC64" s="376"/>
      <c r="ETD64" s="376"/>
      <c r="ETE64" s="376"/>
      <c r="ETF64" s="376"/>
      <c r="ETG64" s="376"/>
      <c r="ETH64" s="376"/>
      <c r="ETI64" s="376"/>
      <c r="ETJ64" s="1581"/>
      <c r="ETK64" s="1581"/>
      <c r="ETL64" s="1581"/>
      <c r="ETM64" s="529"/>
      <c r="ETN64" s="376"/>
      <c r="ETO64" s="376"/>
      <c r="ETP64" s="376"/>
      <c r="ETQ64" s="530"/>
      <c r="ETR64" s="376"/>
      <c r="ETS64" s="376"/>
      <c r="ETT64" s="376"/>
      <c r="ETU64" s="376"/>
      <c r="ETV64" s="376"/>
      <c r="ETW64" s="376"/>
      <c r="ETX64" s="376"/>
      <c r="ETY64" s="376"/>
      <c r="ETZ64" s="376"/>
      <c r="EUA64" s="1581"/>
      <c r="EUB64" s="1581"/>
      <c r="EUC64" s="1581"/>
      <c r="EUD64" s="529"/>
      <c r="EUE64" s="376"/>
      <c r="EUF64" s="376"/>
      <c r="EUG64" s="376"/>
      <c r="EUH64" s="530"/>
      <c r="EUI64" s="376"/>
      <c r="EUJ64" s="376"/>
      <c r="EUK64" s="376"/>
      <c r="EUL64" s="376"/>
      <c r="EUM64" s="376"/>
      <c r="EUN64" s="376"/>
      <c r="EUO64" s="376"/>
      <c r="EUP64" s="376"/>
      <c r="EUQ64" s="376"/>
      <c r="EUR64" s="1581"/>
      <c r="EUS64" s="1581"/>
      <c r="EUT64" s="1581"/>
      <c r="EUU64" s="529"/>
      <c r="EUV64" s="376"/>
      <c r="EUW64" s="376"/>
      <c r="EUX64" s="376"/>
      <c r="EUY64" s="530"/>
      <c r="EUZ64" s="376"/>
      <c r="EVA64" s="376"/>
      <c r="EVB64" s="376"/>
      <c r="EVC64" s="376"/>
      <c r="EVD64" s="376"/>
      <c r="EVE64" s="376"/>
      <c r="EVF64" s="376"/>
      <c r="EVG64" s="376"/>
      <c r="EVH64" s="376"/>
      <c r="EVI64" s="1581"/>
      <c r="EVJ64" s="1581"/>
      <c r="EVK64" s="1581"/>
      <c r="EVL64" s="529"/>
      <c r="EVM64" s="376"/>
      <c r="EVN64" s="376"/>
      <c r="EVO64" s="376"/>
      <c r="EVP64" s="530"/>
      <c r="EVQ64" s="376"/>
      <c r="EVR64" s="376"/>
      <c r="EVS64" s="376"/>
      <c r="EVT64" s="376"/>
      <c r="EVU64" s="376"/>
      <c r="EVV64" s="376"/>
      <c r="EVW64" s="376"/>
      <c r="EVX64" s="376"/>
      <c r="EVY64" s="376"/>
      <c r="EVZ64" s="1581"/>
      <c r="EWA64" s="1581"/>
      <c r="EWB64" s="1581"/>
      <c r="EWC64" s="529"/>
      <c r="EWD64" s="376"/>
      <c r="EWE64" s="376"/>
      <c r="EWF64" s="376"/>
      <c r="EWG64" s="530"/>
      <c r="EWH64" s="376"/>
      <c r="EWI64" s="376"/>
      <c r="EWJ64" s="376"/>
      <c r="EWK64" s="376"/>
      <c r="EWL64" s="376"/>
      <c r="EWM64" s="376"/>
      <c r="EWN64" s="376"/>
      <c r="EWO64" s="376"/>
      <c r="EWP64" s="376"/>
      <c r="EWQ64" s="1581"/>
      <c r="EWR64" s="1581"/>
      <c r="EWS64" s="1581"/>
      <c r="EWT64" s="529"/>
      <c r="EWU64" s="376"/>
      <c r="EWV64" s="376"/>
      <c r="EWW64" s="376"/>
      <c r="EWX64" s="530"/>
      <c r="EWY64" s="376"/>
      <c r="EWZ64" s="376"/>
      <c r="EXA64" s="376"/>
      <c r="EXB64" s="376"/>
      <c r="EXC64" s="376"/>
      <c r="EXD64" s="376"/>
      <c r="EXE64" s="376"/>
      <c r="EXF64" s="376"/>
      <c r="EXG64" s="376"/>
      <c r="EXH64" s="1581"/>
      <c r="EXI64" s="1581"/>
      <c r="EXJ64" s="1581"/>
      <c r="EXK64" s="529"/>
      <c r="EXL64" s="376"/>
      <c r="EXM64" s="376"/>
      <c r="EXN64" s="376"/>
      <c r="EXO64" s="530"/>
      <c r="EXP64" s="376"/>
      <c r="EXQ64" s="376"/>
      <c r="EXR64" s="376"/>
      <c r="EXS64" s="376"/>
      <c r="EXT64" s="376"/>
      <c r="EXU64" s="376"/>
      <c r="EXV64" s="376"/>
      <c r="EXW64" s="376"/>
      <c r="EXX64" s="376"/>
      <c r="EXY64" s="1581"/>
      <c r="EXZ64" s="1581"/>
      <c r="EYA64" s="1581"/>
      <c r="EYB64" s="529"/>
      <c r="EYC64" s="376"/>
      <c r="EYD64" s="376"/>
      <c r="EYE64" s="376"/>
      <c r="EYF64" s="530"/>
      <c r="EYG64" s="376"/>
      <c r="EYH64" s="376"/>
      <c r="EYI64" s="376"/>
      <c r="EYJ64" s="376"/>
      <c r="EYK64" s="376"/>
      <c r="EYL64" s="376"/>
      <c r="EYM64" s="376"/>
      <c r="EYN64" s="376"/>
      <c r="EYO64" s="376"/>
      <c r="EYP64" s="1581"/>
      <c r="EYQ64" s="1581"/>
      <c r="EYR64" s="1581"/>
      <c r="EYS64" s="529"/>
      <c r="EYT64" s="376"/>
      <c r="EYU64" s="376"/>
      <c r="EYV64" s="376"/>
      <c r="EYW64" s="530"/>
      <c r="EYX64" s="376"/>
      <c r="EYY64" s="376"/>
      <c r="EYZ64" s="376"/>
      <c r="EZA64" s="376"/>
      <c r="EZB64" s="376"/>
      <c r="EZC64" s="376"/>
      <c r="EZD64" s="376"/>
      <c r="EZE64" s="376"/>
      <c r="EZF64" s="376"/>
      <c r="EZG64" s="1581"/>
      <c r="EZH64" s="1581"/>
      <c r="EZI64" s="1581"/>
      <c r="EZJ64" s="529"/>
      <c r="EZK64" s="376"/>
      <c r="EZL64" s="376"/>
      <c r="EZM64" s="376"/>
      <c r="EZN64" s="530"/>
      <c r="EZO64" s="376"/>
      <c r="EZP64" s="376"/>
      <c r="EZQ64" s="376"/>
      <c r="EZR64" s="376"/>
      <c r="EZS64" s="376"/>
      <c r="EZT64" s="376"/>
      <c r="EZU64" s="376"/>
      <c r="EZV64" s="376"/>
      <c r="EZW64" s="376"/>
      <c r="EZX64" s="1581"/>
      <c r="EZY64" s="1581"/>
      <c r="EZZ64" s="1581"/>
      <c r="FAA64" s="529"/>
      <c r="FAB64" s="376"/>
      <c r="FAC64" s="376"/>
      <c r="FAD64" s="376"/>
      <c r="FAE64" s="530"/>
      <c r="FAF64" s="376"/>
      <c r="FAG64" s="376"/>
      <c r="FAH64" s="376"/>
      <c r="FAI64" s="376"/>
      <c r="FAJ64" s="376"/>
      <c r="FAK64" s="376"/>
      <c r="FAL64" s="376"/>
      <c r="FAM64" s="376"/>
      <c r="FAN64" s="376"/>
      <c r="FAO64" s="1581"/>
      <c r="FAP64" s="1581"/>
      <c r="FAQ64" s="1581"/>
      <c r="FAR64" s="529"/>
      <c r="FAS64" s="376"/>
      <c r="FAT64" s="376"/>
      <c r="FAU64" s="376"/>
      <c r="FAV64" s="530"/>
      <c r="FAW64" s="376"/>
      <c r="FAX64" s="376"/>
      <c r="FAY64" s="376"/>
      <c r="FAZ64" s="376"/>
      <c r="FBA64" s="376"/>
      <c r="FBB64" s="376"/>
      <c r="FBC64" s="376"/>
      <c r="FBD64" s="376"/>
      <c r="FBE64" s="376"/>
      <c r="FBF64" s="1581"/>
      <c r="FBG64" s="1581"/>
      <c r="FBH64" s="1581"/>
      <c r="FBI64" s="529"/>
      <c r="FBJ64" s="376"/>
      <c r="FBK64" s="376"/>
      <c r="FBL64" s="376"/>
      <c r="FBM64" s="530"/>
      <c r="FBN64" s="376"/>
      <c r="FBO64" s="376"/>
      <c r="FBP64" s="376"/>
      <c r="FBQ64" s="376"/>
      <c r="FBR64" s="376"/>
      <c r="FBS64" s="376"/>
      <c r="FBT64" s="376"/>
      <c r="FBU64" s="376"/>
      <c r="FBV64" s="376"/>
      <c r="FBW64" s="1581"/>
      <c r="FBX64" s="1581"/>
      <c r="FBY64" s="1581"/>
      <c r="FBZ64" s="529"/>
      <c r="FCA64" s="376"/>
      <c r="FCB64" s="376"/>
      <c r="FCC64" s="376"/>
      <c r="FCD64" s="530"/>
      <c r="FCE64" s="376"/>
      <c r="FCF64" s="376"/>
      <c r="FCG64" s="376"/>
      <c r="FCH64" s="376"/>
      <c r="FCI64" s="376"/>
      <c r="FCJ64" s="376"/>
      <c r="FCK64" s="376"/>
      <c r="FCL64" s="376"/>
      <c r="FCM64" s="376"/>
      <c r="FCN64" s="1581"/>
      <c r="FCO64" s="1581"/>
      <c r="FCP64" s="1581"/>
      <c r="FCQ64" s="529"/>
      <c r="FCR64" s="376"/>
      <c r="FCS64" s="376"/>
      <c r="FCT64" s="376"/>
      <c r="FCU64" s="530"/>
      <c r="FCV64" s="376"/>
      <c r="FCW64" s="376"/>
      <c r="FCX64" s="376"/>
      <c r="FCY64" s="376"/>
      <c r="FCZ64" s="376"/>
      <c r="FDA64" s="376"/>
      <c r="FDB64" s="376"/>
      <c r="FDC64" s="376"/>
      <c r="FDD64" s="376"/>
      <c r="FDE64" s="1581"/>
      <c r="FDF64" s="1581"/>
      <c r="FDG64" s="1581"/>
      <c r="FDH64" s="529"/>
      <c r="FDI64" s="376"/>
      <c r="FDJ64" s="376"/>
      <c r="FDK64" s="376"/>
      <c r="FDL64" s="530"/>
      <c r="FDM64" s="376"/>
      <c r="FDN64" s="376"/>
      <c r="FDO64" s="376"/>
      <c r="FDP64" s="376"/>
      <c r="FDQ64" s="376"/>
      <c r="FDR64" s="376"/>
      <c r="FDS64" s="376"/>
      <c r="FDT64" s="376"/>
      <c r="FDU64" s="376"/>
      <c r="FDV64" s="1581"/>
      <c r="FDW64" s="1581"/>
      <c r="FDX64" s="1581"/>
      <c r="FDY64" s="529"/>
      <c r="FDZ64" s="376"/>
      <c r="FEA64" s="376"/>
      <c r="FEB64" s="376"/>
      <c r="FEC64" s="530"/>
      <c r="FED64" s="376"/>
      <c r="FEE64" s="376"/>
      <c r="FEF64" s="376"/>
      <c r="FEG64" s="376"/>
      <c r="FEH64" s="376"/>
      <c r="FEI64" s="376"/>
      <c r="FEJ64" s="376"/>
      <c r="FEK64" s="376"/>
      <c r="FEL64" s="376"/>
      <c r="FEM64" s="1581"/>
      <c r="FEN64" s="1581"/>
      <c r="FEO64" s="1581"/>
      <c r="FEP64" s="529"/>
      <c r="FEQ64" s="376"/>
      <c r="FER64" s="376"/>
      <c r="FES64" s="376"/>
      <c r="FET64" s="530"/>
      <c r="FEU64" s="376"/>
      <c r="FEV64" s="376"/>
      <c r="FEW64" s="376"/>
      <c r="FEX64" s="376"/>
      <c r="FEY64" s="376"/>
      <c r="FEZ64" s="376"/>
      <c r="FFA64" s="376"/>
      <c r="FFB64" s="376"/>
      <c r="FFC64" s="376"/>
      <c r="FFD64" s="1581"/>
      <c r="FFE64" s="1581"/>
      <c r="FFF64" s="1581"/>
      <c r="FFG64" s="529"/>
      <c r="FFH64" s="376"/>
      <c r="FFI64" s="376"/>
      <c r="FFJ64" s="376"/>
      <c r="FFK64" s="530"/>
      <c r="FFL64" s="376"/>
      <c r="FFM64" s="376"/>
      <c r="FFN64" s="376"/>
      <c r="FFO64" s="376"/>
      <c r="FFP64" s="376"/>
      <c r="FFQ64" s="376"/>
      <c r="FFR64" s="376"/>
      <c r="FFS64" s="376"/>
      <c r="FFT64" s="376"/>
      <c r="FFU64" s="1581"/>
      <c r="FFV64" s="1581"/>
      <c r="FFW64" s="1581"/>
      <c r="FFX64" s="529"/>
      <c r="FFY64" s="376"/>
      <c r="FFZ64" s="376"/>
      <c r="FGA64" s="376"/>
      <c r="FGB64" s="530"/>
      <c r="FGC64" s="376"/>
      <c r="FGD64" s="376"/>
      <c r="FGE64" s="376"/>
      <c r="FGF64" s="376"/>
      <c r="FGG64" s="376"/>
      <c r="FGH64" s="376"/>
      <c r="FGI64" s="376"/>
      <c r="FGJ64" s="376"/>
      <c r="FGK64" s="376"/>
      <c r="FGL64" s="1581"/>
      <c r="FGM64" s="1581"/>
      <c r="FGN64" s="1581"/>
      <c r="FGO64" s="529"/>
      <c r="FGP64" s="376"/>
      <c r="FGQ64" s="376"/>
      <c r="FGR64" s="376"/>
      <c r="FGS64" s="530"/>
      <c r="FGT64" s="376"/>
      <c r="FGU64" s="376"/>
      <c r="FGV64" s="376"/>
      <c r="FGW64" s="376"/>
      <c r="FGX64" s="376"/>
      <c r="FGY64" s="376"/>
      <c r="FGZ64" s="376"/>
      <c r="FHA64" s="376"/>
      <c r="FHB64" s="376"/>
      <c r="FHC64" s="1581"/>
      <c r="FHD64" s="1581"/>
      <c r="FHE64" s="1581"/>
      <c r="FHF64" s="529"/>
      <c r="FHG64" s="376"/>
      <c r="FHH64" s="376"/>
      <c r="FHI64" s="376"/>
      <c r="FHJ64" s="530"/>
      <c r="FHK64" s="376"/>
      <c r="FHL64" s="376"/>
      <c r="FHM64" s="376"/>
      <c r="FHN64" s="376"/>
      <c r="FHO64" s="376"/>
      <c r="FHP64" s="376"/>
      <c r="FHQ64" s="376"/>
      <c r="FHR64" s="376"/>
      <c r="FHS64" s="376"/>
      <c r="FHT64" s="1581"/>
      <c r="FHU64" s="1581"/>
      <c r="FHV64" s="1581"/>
      <c r="FHW64" s="529"/>
      <c r="FHX64" s="376"/>
      <c r="FHY64" s="376"/>
      <c r="FHZ64" s="376"/>
      <c r="FIA64" s="530"/>
      <c r="FIB64" s="376"/>
      <c r="FIC64" s="376"/>
      <c r="FID64" s="376"/>
      <c r="FIE64" s="376"/>
      <c r="FIF64" s="376"/>
      <c r="FIG64" s="376"/>
      <c r="FIH64" s="376"/>
      <c r="FII64" s="376"/>
      <c r="FIJ64" s="376"/>
      <c r="FIK64" s="1581"/>
      <c r="FIL64" s="1581"/>
      <c r="FIM64" s="1581"/>
      <c r="FIN64" s="529"/>
      <c r="FIO64" s="376"/>
      <c r="FIP64" s="376"/>
      <c r="FIQ64" s="376"/>
      <c r="FIR64" s="530"/>
      <c r="FIS64" s="376"/>
      <c r="FIT64" s="376"/>
      <c r="FIU64" s="376"/>
      <c r="FIV64" s="376"/>
      <c r="FIW64" s="376"/>
      <c r="FIX64" s="376"/>
      <c r="FIY64" s="376"/>
      <c r="FIZ64" s="376"/>
      <c r="FJA64" s="376"/>
      <c r="FJB64" s="1581"/>
      <c r="FJC64" s="1581"/>
      <c r="FJD64" s="1581"/>
      <c r="FJE64" s="529"/>
      <c r="FJF64" s="376"/>
      <c r="FJG64" s="376"/>
      <c r="FJH64" s="376"/>
      <c r="FJI64" s="530"/>
      <c r="FJJ64" s="376"/>
      <c r="FJK64" s="376"/>
      <c r="FJL64" s="376"/>
      <c r="FJM64" s="376"/>
      <c r="FJN64" s="376"/>
      <c r="FJO64" s="376"/>
      <c r="FJP64" s="376"/>
      <c r="FJQ64" s="376"/>
      <c r="FJR64" s="376"/>
      <c r="FJS64" s="1581"/>
      <c r="FJT64" s="1581"/>
      <c r="FJU64" s="1581"/>
      <c r="FJV64" s="529"/>
      <c r="FJW64" s="376"/>
      <c r="FJX64" s="376"/>
      <c r="FJY64" s="376"/>
      <c r="FJZ64" s="530"/>
      <c r="FKA64" s="376"/>
      <c r="FKB64" s="376"/>
      <c r="FKC64" s="376"/>
      <c r="FKD64" s="376"/>
      <c r="FKE64" s="376"/>
      <c r="FKF64" s="376"/>
      <c r="FKG64" s="376"/>
      <c r="FKH64" s="376"/>
      <c r="FKI64" s="376"/>
      <c r="FKJ64" s="1581"/>
      <c r="FKK64" s="1581"/>
      <c r="FKL64" s="1581"/>
      <c r="FKM64" s="529"/>
      <c r="FKN64" s="376"/>
      <c r="FKO64" s="376"/>
      <c r="FKP64" s="376"/>
      <c r="FKQ64" s="530"/>
      <c r="FKR64" s="376"/>
      <c r="FKS64" s="376"/>
      <c r="FKT64" s="376"/>
      <c r="FKU64" s="376"/>
      <c r="FKV64" s="376"/>
      <c r="FKW64" s="376"/>
      <c r="FKX64" s="376"/>
      <c r="FKY64" s="376"/>
      <c r="FKZ64" s="376"/>
      <c r="FLA64" s="1581"/>
      <c r="FLB64" s="1581"/>
      <c r="FLC64" s="1581"/>
      <c r="FLD64" s="529"/>
      <c r="FLE64" s="376"/>
      <c r="FLF64" s="376"/>
      <c r="FLG64" s="376"/>
      <c r="FLH64" s="530"/>
      <c r="FLI64" s="376"/>
      <c r="FLJ64" s="376"/>
      <c r="FLK64" s="376"/>
      <c r="FLL64" s="376"/>
      <c r="FLM64" s="376"/>
      <c r="FLN64" s="376"/>
      <c r="FLO64" s="376"/>
      <c r="FLP64" s="376"/>
      <c r="FLQ64" s="376"/>
      <c r="FLR64" s="1581"/>
      <c r="FLS64" s="1581"/>
      <c r="FLT64" s="1581"/>
      <c r="FLU64" s="529"/>
      <c r="FLV64" s="376"/>
      <c r="FLW64" s="376"/>
      <c r="FLX64" s="376"/>
      <c r="FLY64" s="530"/>
      <c r="FLZ64" s="376"/>
      <c r="FMA64" s="376"/>
      <c r="FMB64" s="376"/>
      <c r="FMC64" s="376"/>
      <c r="FMD64" s="376"/>
      <c r="FME64" s="376"/>
      <c r="FMF64" s="376"/>
      <c r="FMG64" s="376"/>
      <c r="FMH64" s="376"/>
      <c r="FMI64" s="1581"/>
      <c r="FMJ64" s="1581"/>
      <c r="FMK64" s="1581"/>
      <c r="FML64" s="529"/>
      <c r="FMM64" s="376"/>
      <c r="FMN64" s="376"/>
      <c r="FMO64" s="376"/>
      <c r="FMP64" s="530"/>
      <c r="FMQ64" s="376"/>
      <c r="FMR64" s="376"/>
      <c r="FMS64" s="376"/>
      <c r="FMT64" s="376"/>
      <c r="FMU64" s="376"/>
      <c r="FMV64" s="376"/>
      <c r="FMW64" s="376"/>
      <c r="FMX64" s="376"/>
      <c r="FMY64" s="376"/>
      <c r="FMZ64" s="1581"/>
      <c r="FNA64" s="1581"/>
      <c r="FNB64" s="1581"/>
      <c r="FNC64" s="529"/>
      <c r="FND64" s="376"/>
      <c r="FNE64" s="376"/>
      <c r="FNF64" s="376"/>
      <c r="FNG64" s="530"/>
      <c r="FNH64" s="376"/>
      <c r="FNI64" s="376"/>
      <c r="FNJ64" s="376"/>
      <c r="FNK64" s="376"/>
      <c r="FNL64" s="376"/>
      <c r="FNM64" s="376"/>
      <c r="FNN64" s="376"/>
      <c r="FNO64" s="376"/>
      <c r="FNP64" s="376"/>
      <c r="FNQ64" s="1581"/>
      <c r="FNR64" s="1581"/>
      <c r="FNS64" s="1581"/>
      <c r="FNT64" s="529"/>
      <c r="FNU64" s="376"/>
      <c r="FNV64" s="376"/>
      <c r="FNW64" s="376"/>
      <c r="FNX64" s="530"/>
      <c r="FNY64" s="376"/>
      <c r="FNZ64" s="376"/>
      <c r="FOA64" s="376"/>
      <c r="FOB64" s="376"/>
      <c r="FOC64" s="376"/>
      <c r="FOD64" s="376"/>
      <c r="FOE64" s="376"/>
      <c r="FOF64" s="376"/>
      <c r="FOG64" s="376"/>
      <c r="FOH64" s="1581"/>
      <c r="FOI64" s="1581"/>
      <c r="FOJ64" s="1581"/>
      <c r="FOK64" s="529"/>
      <c r="FOL64" s="376"/>
      <c r="FOM64" s="376"/>
      <c r="FON64" s="376"/>
      <c r="FOO64" s="530"/>
      <c r="FOP64" s="376"/>
      <c r="FOQ64" s="376"/>
      <c r="FOR64" s="376"/>
      <c r="FOS64" s="376"/>
      <c r="FOT64" s="376"/>
      <c r="FOU64" s="376"/>
      <c r="FOV64" s="376"/>
      <c r="FOW64" s="376"/>
      <c r="FOX64" s="376"/>
      <c r="FOY64" s="1581"/>
      <c r="FOZ64" s="1581"/>
      <c r="FPA64" s="1581"/>
      <c r="FPB64" s="529"/>
      <c r="FPC64" s="376"/>
      <c r="FPD64" s="376"/>
      <c r="FPE64" s="376"/>
      <c r="FPF64" s="530"/>
      <c r="FPG64" s="376"/>
      <c r="FPH64" s="376"/>
      <c r="FPI64" s="376"/>
      <c r="FPJ64" s="376"/>
      <c r="FPK64" s="376"/>
      <c r="FPL64" s="376"/>
      <c r="FPM64" s="376"/>
      <c r="FPN64" s="376"/>
      <c r="FPO64" s="376"/>
      <c r="FPP64" s="1581"/>
      <c r="FPQ64" s="1581"/>
      <c r="FPR64" s="1581"/>
      <c r="FPS64" s="529"/>
      <c r="FPT64" s="376"/>
      <c r="FPU64" s="376"/>
      <c r="FPV64" s="376"/>
      <c r="FPW64" s="530"/>
      <c r="FPX64" s="376"/>
      <c r="FPY64" s="376"/>
      <c r="FPZ64" s="376"/>
      <c r="FQA64" s="376"/>
      <c r="FQB64" s="376"/>
      <c r="FQC64" s="376"/>
      <c r="FQD64" s="376"/>
      <c r="FQE64" s="376"/>
      <c r="FQF64" s="376"/>
      <c r="FQG64" s="1581"/>
      <c r="FQH64" s="1581"/>
      <c r="FQI64" s="1581"/>
      <c r="FQJ64" s="529"/>
      <c r="FQK64" s="376"/>
      <c r="FQL64" s="376"/>
      <c r="FQM64" s="376"/>
      <c r="FQN64" s="530"/>
      <c r="FQO64" s="376"/>
      <c r="FQP64" s="376"/>
      <c r="FQQ64" s="376"/>
      <c r="FQR64" s="376"/>
      <c r="FQS64" s="376"/>
      <c r="FQT64" s="376"/>
      <c r="FQU64" s="376"/>
      <c r="FQV64" s="376"/>
      <c r="FQW64" s="376"/>
      <c r="FQX64" s="1581"/>
      <c r="FQY64" s="1581"/>
      <c r="FQZ64" s="1581"/>
      <c r="FRA64" s="529"/>
      <c r="FRB64" s="376"/>
      <c r="FRC64" s="376"/>
      <c r="FRD64" s="376"/>
      <c r="FRE64" s="530"/>
      <c r="FRF64" s="376"/>
      <c r="FRG64" s="376"/>
      <c r="FRH64" s="376"/>
      <c r="FRI64" s="376"/>
      <c r="FRJ64" s="376"/>
      <c r="FRK64" s="376"/>
      <c r="FRL64" s="376"/>
      <c r="FRM64" s="376"/>
      <c r="FRN64" s="376"/>
      <c r="FRO64" s="1581"/>
      <c r="FRP64" s="1581"/>
      <c r="FRQ64" s="1581"/>
      <c r="FRR64" s="529"/>
      <c r="FRS64" s="376"/>
      <c r="FRT64" s="376"/>
      <c r="FRU64" s="376"/>
      <c r="FRV64" s="530"/>
      <c r="FRW64" s="376"/>
      <c r="FRX64" s="376"/>
      <c r="FRY64" s="376"/>
      <c r="FRZ64" s="376"/>
      <c r="FSA64" s="376"/>
      <c r="FSB64" s="376"/>
      <c r="FSC64" s="376"/>
      <c r="FSD64" s="376"/>
      <c r="FSE64" s="376"/>
      <c r="FSF64" s="1581"/>
      <c r="FSG64" s="1581"/>
      <c r="FSH64" s="1581"/>
      <c r="FSI64" s="529"/>
      <c r="FSJ64" s="376"/>
      <c r="FSK64" s="376"/>
      <c r="FSL64" s="376"/>
      <c r="FSM64" s="530"/>
      <c r="FSN64" s="376"/>
      <c r="FSO64" s="376"/>
      <c r="FSP64" s="376"/>
      <c r="FSQ64" s="376"/>
      <c r="FSR64" s="376"/>
      <c r="FSS64" s="376"/>
      <c r="FST64" s="376"/>
      <c r="FSU64" s="376"/>
      <c r="FSV64" s="376"/>
      <c r="FSW64" s="1581"/>
      <c r="FSX64" s="1581"/>
      <c r="FSY64" s="1581"/>
      <c r="FSZ64" s="529"/>
      <c r="FTA64" s="376"/>
      <c r="FTB64" s="376"/>
      <c r="FTC64" s="376"/>
      <c r="FTD64" s="530"/>
      <c r="FTE64" s="376"/>
      <c r="FTF64" s="376"/>
      <c r="FTG64" s="376"/>
      <c r="FTH64" s="376"/>
      <c r="FTI64" s="376"/>
      <c r="FTJ64" s="376"/>
      <c r="FTK64" s="376"/>
      <c r="FTL64" s="376"/>
      <c r="FTM64" s="376"/>
      <c r="FTN64" s="1581"/>
      <c r="FTO64" s="1581"/>
      <c r="FTP64" s="1581"/>
      <c r="FTQ64" s="529"/>
      <c r="FTR64" s="376"/>
      <c r="FTS64" s="376"/>
      <c r="FTT64" s="376"/>
      <c r="FTU64" s="530"/>
      <c r="FTV64" s="376"/>
      <c r="FTW64" s="376"/>
      <c r="FTX64" s="376"/>
      <c r="FTY64" s="376"/>
      <c r="FTZ64" s="376"/>
      <c r="FUA64" s="376"/>
      <c r="FUB64" s="376"/>
      <c r="FUC64" s="376"/>
      <c r="FUD64" s="376"/>
      <c r="FUE64" s="1581"/>
      <c r="FUF64" s="1581"/>
      <c r="FUG64" s="1581"/>
      <c r="FUH64" s="529"/>
      <c r="FUI64" s="376"/>
      <c r="FUJ64" s="376"/>
      <c r="FUK64" s="376"/>
      <c r="FUL64" s="530"/>
      <c r="FUM64" s="376"/>
      <c r="FUN64" s="376"/>
      <c r="FUO64" s="376"/>
      <c r="FUP64" s="376"/>
      <c r="FUQ64" s="376"/>
      <c r="FUR64" s="376"/>
      <c r="FUS64" s="376"/>
      <c r="FUT64" s="376"/>
      <c r="FUU64" s="376"/>
      <c r="FUV64" s="1581"/>
      <c r="FUW64" s="1581"/>
      <c r="FUX64" s="1581"/>
      <c r="FUY64" s="529"/>
      <c r="FUZ64" s="376"/>
      <c r="FVA64" s="376"/>
      <c r="FVB64" s="376"/>
      <c r="FVC64" s="530"/>
      <c r="FVD64" s="376"/>
      <c r="FVE64" s="376"/>
      <c r="FVF64" s="376"/>
      <c r="FVG64" s="376"/>
      <c r="FVH64" s="376"/>
      <c r="FVI64" s="376"/>
      <c r="FVJ64" s="376"/>
      <c r="FVK64" s="376"/>
      <c r="FVL64" s="376"/>
      <c r="FVM64" s="1581"/>
      <c r="FVN64" s="1581"/>
      <c r="FVO64" s="1581"/>
      <c r="FVP64" s="529"/>
      <c r="FVQ64" s="376"/>
      <c r="FVR64" s="376"/>
      <c r="FVS64" s="376"/>
      <c r="FVT64" s="530"/>
      <c r="FVU64" s="376"/>
      <c r="FVV64" s="376"/>
      <c r="FVW64" s="376"/>
      <c r="FVX64" s="376"/>
      <c r="FVY64" s="376"/>
      <c r="FVZ64" s="376"/>
      <c r="FWA64" s="376"/>
      <c r="FWB64" s="376"/>
      <c r="FWC64" s="376"/>
      <c r="FWD64" s="1581"/>
      <c r="FWE64" s="1581"/>
      <c r="FWF64" s="1581"/>
      <c r="FWG64" s="529"/>
      <c r="FWH64" s="376"/>
      <c r="FWI64" s="376"/>
      <c r="FWJ64" s="376"/>
      <c r="FWK64" s="530"/>
      <c r="FWL64" s="376"/>
      <c r="FWM64" s="376"/>
      <c r="FWN64" s="376"/>
      <c r="FWO64" s="376"/>
      <c r="FWP64" s="376"/>
      <c r="FWQ64" s="376"/>
      <c r="FWR64" s="376"/>
      <c r="FWS64" s="376"/>
      <c r="FWT64" s="376"/>
      <c r="FWU64" s="1581"/>
      <c r="FWV64" s="1581"/>
      <c r="FWW64" s="1581"/>
      <c r="FWX64" s="529"/>
      <c r="FWY64" s="376"/>
      <c r="FWZ64" s="376"/>
      <c r="FXA64" s="376"/>
      <c r="FXB64" s="530"/>
      <c r="FXC64" s="376"/>
      <c r="FXD64" s="376"/>
      <c r="FXE64" s="376"/>
      <c r="FXF64" s="376"/>
      <c r="FXG64" s="376"/>
      <c r="FXH64" s="376"/>
      <c r="FXI64" s="376"/>
      <c r="FXJ64" s="376"/>
      <c r="FXK64" s="376"/>
      <c r="FXL64" s="1581"/>
      <c r="FXM64" s="1581"/>
      <c r="FXN64" s="1581"/>
      <c r="FXO64" s="529"/>
      <c r="FXP64" s="376"/>
      <c r="FXQ64" s="376"/>
      <c r="FXR64" s="376"/>
      <c r="FXS64" s="530"/>
      <c r="FXT64" s="376"/>
      <c r="FXU64" s="376"/>
      <c r="FXV64" s="376"/>
      <c r="FXW64" s="376"/>
      <c r="FXX64" s="376"/>
      <c r="FXY64" s="376"/>
      <c r="FXZ64" s="376"/>
      <c r="FYA64" s="376"/>
      <c r="FYB64" s="376"/>
      <c r="FYC64" s="1581"/>
      <c r="FYD64" s="1581"/>
      <c r="FYE64" s="1581"/>
      <c r="FYF64" s="529"/>
      <c r="FYG64" s="376"/>
      <c r="FYH64" s="376"/>
      <c r="FYI64" s="376"/>
      <c r="FYJ64" s="530"/>
      <c r="FYK64" s="376"/>
      <c r="FYL64" s="376"/>
      <c r="FYM64" s="376"/>
      <c r="FYN64" s="376"/>
      <c r="FYO64" s="376"/>
      <c r="FYP64" s="376"/>
      <c r="FYQ64" s="376"/>
      <c r="FYR64" s="376"/>
      <c r="FYS64" s="376"/>
      <c r="FYT64" s="1581"/>
      <c r="FYU64" s="1581"/>
      <c r="FYV64" s="1581"/>
      <c r="FYW64" s="529"/>
      <c r="FYX64" s="376"/>
      <c r="FYY64" s="376"/>
      <c r="FYZ64" s="376"/>
      <c r="FZA64" s="530"/>
      <c r="FZB64" s="376"/>
      <c r="FZC64" s="376"/>
      <c r="FZD64" s="376"/>
      <c r="FZE64" s="376"/>
      <c r="FZF64" s="376"/>
      <c r="FZG64" s="376"/>
      <c r="FZH64" s="376"/>
      <c r="FZI64" s="376"/>
      <c r="FZJ64" s="376"/>
      <c r="FZK64" s="1581"/>
      <c r="FZL64" s="1581"/>
      <c r="FZM64" s="1581"/>
      <c r="FZN64" s="529"/>
      <c r="FZO64" s="376"/>
      <c r="FZP64" s="376"/>
      <c r="FZQ64" s="376"/>
      <c r="FZR64" s="530"/>
      <c r="FZS64" s="376"/>
      <c r="FZT64" s="376"/>
      <c r="FZU64" s="376"/>
      <c r="FZV64" s="376"/>
      <c r="FZW64" s="376"/>
      <c r="FZX64" s="376"/>
      <c r="FZY64" s="376"/>
      <c r="FZZ64" s="376"/>
      <c r="GAA64" s="376"/>
      <c r="GAB64" s="1581"/>
      <c r="GAC64" s="1581"/>
      <c r="GAD64" s="1581"/>
      <c r="GAE64" s="529"/>
      <c r="GAF64" s="376"/>
      <c r="GAG64" s="376"/>
      <c r="GAH64" s="376"/>
      <c r="GAI64" s="530"/>
      <c r="GAJ64" s="376"/>
      <c r="GAK64" s="376"/>
      <c r="GAL64" s="376"/>
      <c r="GAM64" s="376"/>
      <c r="GAN64" s="376"/>
      <c r="GAO64" s="376"/>
      <c r="GAP64" s="376"/>
      <c r="GAQ64" s="376"/>
      <c r="GAR64" s="376"/>
      <c r="GAS64" s="1581"/>
      <c r="GAT64" s="1581"/>
      <c r="GAU64" s="1581"/>
      <c r="GAV64" s="529"/>
      <c r="GAW64" s="376"/>
      <c r="GAX64" s="376"/>
      <c r="GAY64" s="376"/>
      <c r="GAZ64" s="530"/>
      <c r="GBA64" s="376"/>
      <c r="GBB64" s="376"/>
      <c r="GBC64" s="376"/>
      <c r="GBD64" s="376"/>
      <c r="GBE64" s="376"/>
      <c r="GBF64" s="376"/>
      <c r="GBG64" s="376"/>
      <c r="GBH64" s="376"/>
      <c r="GBI64" s="376"/>
      <c r="GBJ64" s="1581"/>
      <c r="GBK64" s="1581"/>
      <c r="GBL64" s="1581"/>
      <c r="GBM64" s="529"/>
      <c r="GBN64" s="376"/>
      <c r="GBO64" s="376"/>
      <c r="GBP64" s="376"/>
      <c r="GBQ64" s="530"/>
      <c r="GBR64" s="376"/>
      <c r="GBS64" s="376"/>
      <c r="GBT64" s="376"/>
      <c r="GBU64" s="376"/>
      <c r="GBV64" s="376"/>
      <c r="GBW64" s="376"/>
      <c r="GBX64" s="376"/>
      <c r="GBY64" s="376"/>
      <c r="GBZ64" s="376"/>
      <c r="GCA64" s="1581"/>
      <c r="GCB64" s="1581"/>
      <c r="GCC64" s="1581"/>
      <c r="GCD64" s="529"/>
      <c r="GCE64" s="376"/>
      <c r="GCF64" s="376"/>
      <c r="GCG64" s="376"/>
      <c r="GCH64" s="530"/>
      <c r="GCI64" s="376"/>
      <c r="GCJ64" s="376"/>
      <c r="GCK64" s="376"/>
      <c r="GCL64" s="376"/>
      <c r="GCM64" s="376"/>
      <c r="GCN64" s="376"/>
      <c r="GCO64" s="376"/>
      <c r="GCP64" s="376"/>
      <c r="GCQ64" s="376"/>
      <c r="GCR64" s="1581"/>
      <c r="GCS64" s="1581"/>
      <c r="GCT64" s="1581"/>
      <c r="GCU64" s="529"/>
      <c r="GCV64" s="376"/>
      <c r="GCW64" s="376"/>
      <c r="GCX64" s="376"/>
      <c r="GCY64" s="530"/>
      <c r="GCZ64" s="376"/>
      <c r="GDA64" s="376"/>
      <c r="GDB64" s="376"/>
      <c r="GDC64" s="376"/>
      <c r="GDD64" s="376"/>
      <c r="GDE64" s="376"/>
      <c r="GDF64" s="376"/>
      <c r="GDG64" s="376"/>
      <c r="GDH64" s="376"/>
      <c r="GDI64" s="1581"/>
      <c r="GDJ64" s="1581"/>
      <c r="GDK64" s="1581"/>
      <c r="GDL64" s="529"/>
      <c r="GDM64" s="376"/>
      <c r="GDN64" s="376"/>
      <c r="GDO64" s="376"/>
      <c r="GDP64" s="530"/>
      <c r="GDQ64" s="376"/>
      <c r="GDR64" s="376"/>
      <c r="GDS64" s="376"/>
      <c r="GDT64" s="376"/>
      <c r="GDU64" s="376"/>
      <c r="GDV64" s="376"/>
      <c r="GDW64" s="376"/>
      <c r="GDX64" s="376"/>
      <c r="GDY64" s="376"/>
      <c r="GDZ64" s="1581"/>
      <c r="GEA64" s="1581"/>
      <c r="GEB64" s="1581"/>
      <c r="GEC64" s="529"/>
      <c r="GED64" s="376"/>
      <c r="GEE64" s="376"/>
      <c r="GEF64" s="376"/>
      <c r="GEG64" s="530"/>
      <c r="GEH64" s="376"/>
      <c r="GEI64" s="376"/>
      <c r="GEJ64" s="376"/>
      <c r="GEK64" s="376"/>
      <c r="GEL64" s="376"/>
      <c r="GEM64" s="376"/>
      <c r="GEN64" s="376"/>
      <c r="GEO64" s="376"/>
      <c r="GEP64" s="376"/>
      <c r="GEQ64" s="1581"/>
      <c r="GER64" s="1581"/>
      <c r="GES64" s="1581"/>
      <c r="GET64" s="529"/>
      <c r="GEU64" s="376"/>
      <c r="GEV64" s="376"/>
      <c r="GEW64" s="376"/>
      <c r="GEX64" s="530"/>
      <c r="GEY64" s="376"/>
      <c r="GEZ64" s="376"/>
      <c r="GFA64" s="376"/>
      <c r="GFB64" s="376"/>
      <c r="GFC64" s="376"/>
      <c r="GFD64" s="376"/>
      <c r="GFE64" s="376"/>
      <c r="GFF64" s="376"/>
      <c r="GFG64" s="376"/>
      <c r="GFH64" s="1581"/>
      <c r="GFI64" s="1581"/>
      <c r="GFJ64" s="1581"/>
      <c r="GFK64" s="529"/>
      <c r="GFL64" s="376"/>
      <c r="GFM64" s="376"/>
      <c r="GFN64" s="376"/>
      <c r="GFO64" s="530"/>
      <c r="GFP64" s="376"/>
      <c r="GFQ64" s="376"/>
      <c r="GFR64" s="376"/>
      <c r="GFS64" s="376"/>
      <c r="GFT64" s="376"/>
      <c r="GFU64" s="376"/>
      <c r="GFV64" s="376"/>
      <c r="GFW64" s="376"/>
      <c r="GFX64" s="376"/>
      <c r="GFY64" s="1581"/>
      <c r="GFZ64" s="1581"/>
      <c r="GGA64" s="1581"/>
      <c r="GGB64" s="529"/>
      <c r="GGC64" s="376"/>
      <c r="GGD64" s="376"/>
      <c r="GGE64" s="376"/>
      <c r="GGF64" s="530"/>
      <c r="GGG64" s="376"/>
      <c r="GGH64" s="376"/>
      <c r="GGI64" s="376"/>
      <c r="GGJ64" s="376"/>
      <c r="GGK64" s="376"/>
      <c r="GGL64" s="376"/>
      <c r="GGM64" s="376"/>
      <c r="GGN64" s="376"/>
      <c r="GGO64" s="376"/>
      <c r="GGP64" s="1581"/>
      <c r="GGQ64" s="1581"/>
      <c r="GGR64" s="1581"/>
      <c r="GGS64" s="529"/>
      <c r="GGT64" s="376"/>
      <c r="GGU64" s="376"/>
      <c r="GGV64" s="376"/>
      <c r="GGW64" s="530"/>
      <c r="GGX64" s="376"/>
      <c r="GGY64" s="376"/>
      <c r="GGZ64" s="376"/>
      <c r="GHA64" s="376"/>
      <c r="GHB64" s="376"/>
      <c r="GHC64" s="376"/>
      <c r="GHD64" s="376"/>
      <c r="GHE64" s="376"/>
      <c r="GHF64" s="376"/>
      <c r="GHG64" s="1581"/>
      <c r="GHH64" s="1581"/>
      <c r="GHI64" s="1581"/>
      <c r="GHJ64" s="529"/>
      <c r="GHK64" s="376"/>
      <c r="GHL64" s="376"/>
      <c r="GHM64" s="376"/>
      <c r="GHN64" s="530"/>
      <c r="GHO64" s="376"/>
      <c r="GHP64" s="376"/>
      <c r="GHQ64" s="376"/>
      <c r="GHR64" s="376"/>
      <c r="GHS64" s="376"/>
      <c r="GHT64" s="376"/>
      <c r="GHU64" s="376"/>
      <c r="GHV64" s="376"/>
      <c r="GHW64" s="376"/>
      <c r="GHX64" s="1581"/>
      <c r="GHY64" s="1581"/>
      <c r="GHZ64" s="1581"/>
      <c r="GIA64" s="529"/>
      <c r="GIB64" s="376"/>
      <c r="GIC64" s="376"/>
      <c r="GID64" s="376"/>
      <c r="GIE64" s="530"/>
      <c r="GIF64" s="376"/>
      <c r="GIG64" s="376"/>
      <c r="GIH64" s="376"/>
      <c r="GII64" s="376"/>
      <c r="GIJ64" s="376"/>
      <c r="GIK64" s="376"/>
      <c r="GIL64" s="376"/>
      <c r="GIM64" s="376"/>
      <c r="GIN64" s="376"/>
      <c r="GIO64" s="1581"/>
      <c r="GIP64" s="1581"/>
      <c r="GIQ64" s="1581"/>
      <c r="GIR64" s="529"/>
      <c r="GIS64" s="376"/>
      <c r="GIT64" s="376"/>
      <c r="GIU64" s="376"/>
      <c r="GIV64" s="530"/>
      <c r="GIW64" s="376"/>
      <c r="GIX64" s="376"/>
      <c r="GIY64" s="376"/>
      <c r="GIZ64" s="376"/>
      <c r="GJA64" s="376"/>
      <c r="GJB64" s="376"/>
      <c r="GJC64" s="376"/>
      <c r="GJD64" s="376"/>
      <c r="GJE64" s="376"/>
      <c r="GJF64" s="1581"/>
      <c r="GJG64" s="1581"/>
      <c r="GJH64" s="1581"/>
      <c r="GJI64" s="529"/>
      <c r="GJJ64" s="376"/>
      <c r="GJK64" s="376"/>
      <c r="GJL64" s="376"/>
      <c r="GJM64" s="530"/>
      <c r="GJN64" s="376"/>
      <c r="GJO64" s="376"/>
      <c r="GJP64" s="376"/>
      <c r="GJQ64" s="376"/>
      <c r="GJR64" s="376"/>
      <c r="GJS64" s="376"/>
      <c r="GJT64" s="376"/>
      <c r="GJU64" s="376"/>
      <c r="GJV64" s="376"/>
      <c r="GJW64" s="1581"/>
      <c r="GJX64" s="1581"/>
      <c r="GJY64" s="1581"/>
      <c r="GJZ64" s="529"/>
      <c r="GKA64" s="376"/>
      <c r="GKB64" s="376"/>
      <c r="GKC64" s="376"/>
      <c r="GKD64" s="530"/>
      <c r="GKE64" s="376"/>
      <c r="GKF64" s="376"/>
      <c r="GKG64" s="376"/>
      <c r="GKH64" s="376"/>
      <c r="GKI64" s="376"/>
      <c r="GKJ64" s="376"/>
      <c r="GKK64" s="376"/>
      <c r="GKL64" s="376"/>
      <c r="GKM64" s="376"/>
      <c r="GKN64" s="1581"/>
      <c r="GKO64" s="1581"/>
      <c r="GKP64" s="1581"/>
      <c r="GKQ64" s="529"/>
      <c r="GKR64" s="376"/>
      <c r="GKS64" s="376"/>
      <c r="GKT64" s="376"/>
      <c r="GKU64" s="530"/>
      <c r="GKV64" s="376"/>
      <c r="GKW64" s="376"/>
      <c r="GKX64" s="376"/>
      <c r="GKY64" s="376"/>
      <c r="GKZ64" s="376"/>
      <c r="GLA64" s="376"/>
      <c r="GLB64" s="376"/>
      <c r="GLC64" s="376"/>
      <c r="GLD64" s="376"/>
      <c r="GLE64" s="1581"/>
      <c r="GLF64" s="1581"/>
      <c r="GLG64" s="1581"/>
      <c r="GLH64" s="529"/>
      <c r="GLI64" s="376"/>
      <c r="GLJ64" s="376"/>
      <c r="GLK64" s="376"/>
      <c r="GLL64" s="530"/>
      <c r="GLM64" s="376"/>
      <c r="GLN64" s="376"/>
      <c r="GLO64" s="376"/>
      <c r="GLP64" s="376"/>
      <c r="GLQ64" s="376"/>
      <c r="GLR64" s="376"/>
      <c r="GLS64" s="376"/>
      <c r="GLT64" s="376"/>
      <c r="GLU64" s="376"/>
      <c r="GLV64" s="1581"/>
      <c r="GLW64" s="1581"/>
      <c r="GLX64" s="1581"/>
      <c r="GLY64" s="529"/>
      <c r="GLZ64" s="376"/>
      <c r="GMA64" s="376"/>
      <c r="GMB64" s="376"/>
      <c r="GMC64" s="530"/>
      <c r="GMD64" s="376"/>
      <c r="GME64" s="376"/>
      <c r="GMF64" s="376"/>
      <c r="GMG64" s="376"/>
      <c r="GMH64" s="376"/>
      <c r="GMI64" s="376"/>
      <c r="GMJ64" s="376"/>
      <c r="GMK64" s="376"/>
      <c r="GML64" s="376"/>
      <c r="GMM64" s="1581"/>
      <c r="GMN64" s="1581"/>
      <c r="GMO64" s="1581"/>
      <c r="GMP64" s="529"/>
      <c r="GMQ64" s="376"/>
      <c r="GMR64" s="376"/>
      <c r="GMS64" s="376"/>
      <c r="GMT64" s="530"/>
      <c r="GMU64" s="376"/>
      <c r="GMV64" s="376"/>
      <c r="GMW64" s="376"/>
      <c r="GMX64" s="376"/>
      <c r="GMY64" s="376"/>
      <c r="GMZ64" s="376"/>
      <c r="GNA64" s="376"/>
      <c r="GNB64" s="376"/>
      <c r="GNC64" s="376"/>
      <c r="GND64" s="1581"/>
      <c r="GNE64" s="1581"/>
      <c r="GNF64" s="1581"/>
      <c r="GNG64" s="529"/>
      <c r="GNH64" s="376"/>
      <c r="GNI64" s="376"/>
      <c r="GNJ64" s="376"/>
      <c r="GNK64" s="530"/>
      <c r="GNL64" s="376"/>
      <c r="GNM64" s="376"/>
      <c r="GNN64" s="376"/>
      <c r="GNO64" s="376"/>
      <c r="GNP64" s="376"/>
      <c r="GNQ64" s="376"/>
      <c r="GNR64" s="376"/>
      <c r="GNS64" s="376"/>
      <c r="GNT64" s="376"/>
      <c r="GNU64" s="1581"/>
      <c r="GNV64" s="1581"/>
      <c r="GNW64" s="1581"/>
      <c r="GNX64" s="529"/>
      <c r="GNY64" s="376"/>
      <c r="GNZ64" s="376"/>
      <c r="GOA64" s="376"/>
      <c r="GOB64" s="530"/>
      <c r="GOC64" s="376"/>
      <c r="GOD64" s="376"/>
      <c r="GOE64" s="376"/>
      <c r="GOF64" s="376"/>
      <c r="GOG64" s="376"/>
      <c r="GOH64" s="376"/>
      <c r="GOI64" s="376"/>
      <c r="GOJ64" s="376"/>
      <c r="GOK64" s="376"/>
      <c r="GOL64" s="1581"/>
      <c r="GOM64" s="1581"/>
      <c r="GON64" s="1581"/>
      <c r="GOO64" s="529"/>
      <c r="GOP64" s="376"/>
      <c r="GOQ64" s="376"/>
      <c r="GOR64" s="376"/>
      <c r="GOS64" s="530"/>
      <c r="GOT64" s="376"/>
      <c r="GOU64" s="376"/>
      <c r="GOV64" s="376"/>
      <c r="GOW64" s="376"/>
      <c r="GOX64" s="376"/>
      <c r="GOY64" s="376"/>
      <c r="GOZ64" s="376"/>
      <c r="GPA64" s="376"/>
      <c r="GPB64" s="376"/>
      <c r="GPC64" s="1581"/>
      <c r="GPD64" s="1581"/>
      <c r="GPE64" s="1581"/>
      <c r="GPF64" s="529"/>
      <c r="GPG64" s="376"/>
      <c r="GPH64" s="376"/>
      <c r="GPI64" s="376"/>
      <c r="GPJ64" s="530"/>
      <c r="GPK64" s="376"/>
      <c r="GPL64" s="376"/>
      <c r="GPM64" s="376"/>
      <c r="GPN64" s="376"/>
      <c r="GPO64" s="376"/>
      <c r="GPP64" s="376"/>
      <c r="GPQ64" s="376"/>
      <c r="GPR64" s="376"/>
      <c r="GPS64" s="376"/>
      <c r="GPT64" s="1581"/>
      <c r="GPU64" s="1581"/>
      <c r="GPV64" s="1581"/>
      <c r="GPW64" s="529"/>
      <c r="GPX64" s="376"/>
      <c r="GPY64" s="376"/>
      <c r="GPZ64" s="376"/>
      <c r="GQA64" s="530"/>
      <c r="GQB64" s="376"/>
      <c r="GQC64" s="376"/>
      <c r="GQD64" s="376"/>
      <c r="GQE64" s="376"/>
      <c r="GQF64" s="376"/>
      <c r="GQG64" s="376"/>
      <c r="GQH64" s="376"/>
      <c r="GQI64" s="376"/>
      <c r="GQJ64" s="376"/>
      <c r="GQK64" s="1581"/>
      <c r="GQL64" s="1581"/>
      <c r="GQM64" s="1581"/>
      <c r="GQN64" s="529"/>
      <c r="GQO64" s="376"/>
      <c r="GQP64" s="376"/>
      <c r="GQQ64" s="376"/>
      <c r="GQR64" s="530"/>
      <c r="GQS64" s="376"/>
      <c r="GQT64" s="376"/>
      <c r="GQU64" s="376"/>
      <c r="GQV64" s="376"/>
      <c r="GQW64" s="376"/>
      <c r="GQX64" s="376"/>
      <c r="GQY64" s="376"/>
      <c r="GQZ64" s="376"/>
      <c r="GRA64" s="376"/>
      <c r="GRB64" s="1581"/>
      <c r="GRC64" s="1581"/>
      <c r="GRD64" s="1581"/>
      <c r="GRE64" s="529"/>
      <c r="GRF64" s="376"/>
      <c r="GRG64" s="376"/>
      <c r="GRH64" s="376"/>
      <c r="GRI64" s="530"/>
      <c r="GRJ64" s="376"/>
      <c r="GRK64" s="376"/>
      <c r="GRL64" s="376"/>
      <c r="GRM64" s="376"/>
      <c r="GRN64" s="376"/>
      <c r="GRO64" s="376"/>
      <c r="GRP64" s="376"/>
      <c r="GRQ64" s="376"/>
      <c r="GRR64" s="376"/>
      <c r="GRS64" s="1581"/>
      <c r="GRT64" s="1581"/>
      <c r="GRU64" s="1581"/>
      <c r="GRV64" s="529"/>
      <c r="GRW64" s="376"/>
      <c r="GRX64" s="376"/>
      <c r="GRY64" s="376"/>
      <c r="GRZ64" s="530"/>
      <c r="GSA64" s="376"/>
      <c r="GSB64" s="376"/>
      <c r="GSC64" s="376"/>
      <c r="GSD64" s="376"/>
      <c r="GSE64" s="376"/>
      <c r="GSF64" s="376"/>
      <c r="GSG64" s="376"/>
      <c r="GSH64" s="376"/>
      <c r="GSI64" s="376"/>
      <c r="GSJ64" s="1581"/>
      <c r="GSK64" s="1581"/>
      <c r="GSL64" s="1581"/>
      <c r="GSM64" s="529"/>
      <c r="GSN64" s="376"/>
      <c r="GSO64" s="376"/>
      <c r="GSP64" s="376"/>
      <c r="GSQ64" s="530"/>
      <c r="GSR64" s="376"/>
      <c r="GSS64" s="376"/>
      <c r="GST64" s="376"/>
      <c r="GSU64" s="376"/>
      <c r="GSV64" s="376"/>
      <c r="GSW64" s="376"/>
      <c r="GSX64" s="376"/>
      <c r="GSY64" s="376"/>
      <c r="GSZ64" s="376"/>
      <c r="GTA64" s="1581"/>
      <c r="GTB64" s="1581"/>
      <c r="GTC64" s="1581"/>
      <c r="GTD64" s="529"/>
      <c r="GTE64" s="376"/>
      <c r="GTF64" s="376"/>
      <c r="GTG64" s="376"/>
      <c r="GTH64" s="530"/>
      <c r="GTI64" s="376"/>
      <c r="GTJ64" s="376"/>
      <c r="GTK64" s="376"/>
      <c r="GTL64" s="376"/>
      <c r="GTM64" s="376"/>
      <c r="GTN64" s="376"/>
      <c r="GTO64" s="376"/>
      <c r="GTP64" s="376"/>
      <c r="GTQ64" s="376"/>
      <c r="GTR64" s="1581"/>
      <c r="GTS64" s="1581"/>
      <c r="GTT64" s="1581"/>
      <c r="GTU64" s="529"/>
      <c r="GTV64" s="376"/>
      <c r="GTW64" s="376"/>
      <c r="GTX64" s="376"/>
      <c r="GTY64" s="530"/>
      <c r="GTZ64" s="376"/>
      <c r="GUA64" s="376"/>
      <c r="GUB64" s="376"/>
      <c r="GUC64" s="376"/>
      <c r="GUD64" s="376"/>
      <c r="GUE64" s="376"/>
      <c r="GUF64" s="376"/>
      <c r="GUG64" s="376"/>
      <c r="GUH64" s="376"/>
      <c r="GUI64" s="1581"/>
      <c r="GUJ64" s="1581"/>
      <c r="GUK64" s="1581"/>
      <c r="GUL64" s="529"/>
      <c r="GUM64" s="376"/>
      <c r="GUN64" s="376"/>
      <c r="GUO64" s="376"/>
      <c r="GUP64" s="530"/>
      <c r="GUQ64" s="376"/>
      <c r="GUR64" s="376"/>
      <c r="GUS64" s="376"/>
      <c r="GUT64" s="376"/>
      <c r="GUU64" s="376"/>
      <c r="GUV64" s="376"/>
      <c r="GUW64" s="376"/>
      <c r="GUX64" s="376"/>
      <c r="GUY64" s="376"/>
      <c r="GUZ64" s="1581"/>
      <c r="GVA64" s="1581"/>
      <c r="GVB64" s="1581"/>
      <c r="GVC64" s="529"/>
      <c r="GVD64" s="376"/>
      <c r="GVE64" s="376"/>
      <c r="GVF64" s="376"/>
      <c r="GVG64" s="530"/>
      <c r="GVH64" s="376"/>
      <c r="GVI64" s="376"/>
      <c r="GVJ64" s="376"/>
      <c r="GVK64" s="376"/>
      <c r="GVL64" s="376"/>
      <c r="GVM64" s="376"/>
      <c r="GVN64" s="376"/>
      <c r="GVO64" s="376"/>
      <c r="GVP64" s="376"/>
      <c r="GVQ64" s="1581"/>
      <c r="GVR64" s="1581"/>
      <c r="GVS64" s="1581"/>
      <c r="GVT64" s="529"/>
      <c r="GVU64" s="376"/>
      <c r="GVV64" s="376"/>
      <c r="GVW64" s="376"/>
      <c r="GVX64" s="530"/>
      <c r="GVY64" s="376"/>
      <c r="GVZ64" s="376"/>
      <c r="GWA64" s="376"/>
      <c r="GWB64" s="376"/>
      <c r="GWC64" s="376"/>
      <c r="GWD64" s="376"/>
      <c r="GWE64" s="376"/>
      <c r="GWF64" s="376"/>
      <c r="GWG64" s="376"/>
      <c r="GWH64" s="1581"/>
      <c r="GWI64" s="1581"/>
      <c r="GWJ64" s="1581"/>
      <c r="GWK64" s="529"/>
      <c r="GWL64" s="376"/>
      <c r="GWM64" s="376"/>
      <c r="GWN64" s="376"/>
      <c r="GWO64" s="530"/>
      <c r="GWP64" s="376"/>
      <c r="GWQ64" s="376"/>
      <c r="GWR64" s="376"/>
      <c r="GWS64" s="376"/>
      <c r="GWT64" s="376"/>
      <c r="GWU64" s="376"/>
      <c r="GWV64" s="376"/>
      <c r="GWW64" s="376"/>
      <c r="GWX64" s="376"/>
      <c r="GWY64" s="1581"/>
      <c r="GWZ64" s="1581"/>
      <c r="GXA64" s="1581"/>
      <c r="GXB64" s="529"/>
      <c r="GXC64" s="376"/>
      <c r="GXD64" s="376"/>
      <c r="GXE64" s="376"/>
      <c r="GXF64" s="530"/>
      <c r="GXG64" s="376"/>
      <c r="GXH64" s="376"/>
      <c r="GXI64" s="376"/>
      <c r="GXJ64" s="376"/>
      <c r="GXK64" s="376"/>
      <c r="GXL64" s="376"/>
      <c r="GXM64" s="376"/>
      <c r="GXN64" s="376"/>
      <c r="GXO64" s="376"/>
      <c r="GXP64" s="1581"/>
      <c r="GXQ64" s="1581"/>
      <c r="GXR64" s="1581"/>
      <c r="GXS64" s="529"/>
      <c r="GXT64" s="376"/>
      <c r="GXU64" s="376"/>
      <c r="GXV64" s="376"/>
      <c r="GXW64" s="530"/>
      <c r="GXX64" s="376"/>
      <c r="GXY64" s="376"/>
      <c r="GXZ64" s="376"/>
      <c r="GYA64" s="376"/>
      <c r="GYB64" s="376"/>
      <c r="GYC64" s="376"/>
      <c r="GYD64" s="376"/>
      <c r="GYE64" s="376"/>
      <c r="GYF64" s="376"/>
      <c r="GYG64" s="1581"/>
      <c r="GYH64" s="1581"/>
      <c r="GYI64" s="1581"/>
      <c r="GYJ64" s="529"/>
      <c r="GYK64" s="376"/>
      <c r="GYL64" s="376"/>
      <c r="GYM64" s="376"/>
      <c r="GYN64" s="530"/>
      <c r="GYO64" s="376"/>
      <c r="GYP64" s="376"/>
      <c r="GYQ64" s="376"/>
      <c r="GYR64" s="376"/>
      <c r="GYS64" s="376"/>
      <c r="GYT64" s="376"/>
      <c r="GYU64" s="376"/>
      <c r="GYV64" s="376"/>
      <c r="GYW64" s="376"/>
      <c r="GYX64" s="1581"/>
      <c r="GYY64" s="1581"/>
      <c r="GYZ64" s="1581"/>
      <c r="GZA64" s="529"/>
      <c r="GZB64" s="376"/>
      <c r="GZC64" s="376"/>
      <c r="GZD64" s="376"/>
      <c r="GZE64" s="530"/>
      <c r="GZF64" s="376"/>
      <c r="GZG64" s="376"/>
      <c r="GZH64" s="376"/>
      <c r="GZI64" s="376"/>
      <c r="GZJ64" s="376"/>
      <c r="GZK64" s="376"/>
      <c r="GZL64" s="376"/>
      <c r="GZM64" s="376"/>
      <c r="GZN64" s="376"/>
      <c r="GZO64" s="1581"/>
      <c r="GZP64" s="1581"/>
      <c r="GZQ64" s="1581"/>
      <c r="GZR64" s="529"/>
      <c r="GZS64" s="376"/>
      <c r="GZT64" s="376"/>
      <c r="GZU64" s="376"/>
      <c r="GZV64" s="530"/>
      <c r="GZW64" s="376"/>
      <c r="GZX64" s="376"/>
      <c r="GZY64" s="376"/>
      <c r="GZZ64" s="376"/>
      <c r="HAA64" s="376"/>
      <c r="HAB64" s="376"/>
      <c r="HAC64" s="376"/>
      <c r="HAD64" s="376"/>
      <c r="HAE64" s="376"/>
      <c r="HAF64" s="1581"/>
      <c r="HAG64" s="1581"/>
      <c r="HAH64" s="1581"/>
      <c r="HAI64" s="529"/>
      <c r="HAJ64" s="376"/>
      <c r="HAK64" s="376"/>
      <c r="HAL64" s="376"/>
      <c r="HAM64" s="530"/>
      <c r="HAN64" s="376"/>
      <c r="HAO64" s="376"/>
      <c r="HAP64" s="376"/>
      <c r="HAQ64" s="376"/>
      <c r="HAR64" s="376"/>
      <c r="HAS64" s="376"/>
      <c r="HAT64" s="376"/>
      <c r="HAU64" s="376"/>
      <c r="HAV64" s="376"/>
      <c r="HAW64" s="1581"/>
      <c r="HAX64" s="1581"/>
      <c r="HAY64" s="1581"/>
      <c r="HAZ64" s="529"/>
      <c r="HBA64" s="376"/>
      <c r="HBB64" s="376"/>
      <c r="HBC64" s="376"/>
      <c r="HBD64" s="530"/>
      <c r="HBE64" s="376"/>
      <c r="HBF64" s="376"/>
      <c r="HBG64" s="376"/>
      <c r="HBH64" s="376"/>
      <c r="HBI64" s="376"/>
      <c r="HBJ64" s="376"/>
      <c r="HBK64" s="376"/>
      <c r="HBL64" s="376"/>
      <c r="HBM64" s="376"/>
      <c r="HBN64" s="1581"/>
      <c r="HBO64" s="1581"/>
      <c r="HBP64" s="1581"/>
      <c r="HBQ64" s="529"/>
      <c r="HBR64" s="376"/>
      <c r="HBS64" s="376"/>
      <c r="HBT64" s="376"/>
      <c r="HBU64" s="530"/>
      <c r="HBV64" s="376"/>
      <c r="HBW64" s="376"/>
      <c r="HBX64" s="376"/>
      <c r="HBY64" s="376"/>
      <c r="HBZ64" s="376"/>
      <c r="HCA64" s="376"/>
      <c r="HCB64" s="376"/>
      <c r="HCC64" s="376"/>
      <c r="HCD64" s="376"/>
      <c r="HCE64" s="1581"/>
      <c r="HCF64" s="1581"/>
      <c r="HCG64" s="1581"/>
      <c r="HCH64" s="529"/>
      <c r="HCI64" s="376"/>
      <c r="HCJ64" s="376"/>
      <c r="HCK64" s="376"/>
      <c r="HCL64" s="530"/>
      <c r="HCM64" s="376"/>
      <c r="HCN64" s="376"/>
      <c r="HCO64" s="376"/>
      <c r="HCP64" s="376"/>
      <c r="HCQ64" s="376"/>
      <c r="HCR64" s="376"/>
      <c r="HCS64" s="376"/>
      <c r="HCT64" s="376"/>
      <c r="HCU64" s="376"/>
      <c r="HCV64" s="1581"/>
      <c r="HCW64" s="1581"/>
      <c r="HCX64" s="1581"/>
      <c r="HCY64" s="529"/>
      <c r="HCZ64" s="376"/>
      <c r="HDA64" s="376"/>
      <c r="HDB64" s="376"/>
      <c r="HDC64" s="530"/>
      <c r="HDD64" s="376"/>
      <c r="HDE64" s="376"/>
      <c r="HDF64" s="376"/>
      <c r="HDG64" s="376"/>
      <c r="HDH64" s="376"/>
      <c r="HDI64" s="376"/>
      <c r="HDJ64" s="376"/>
      <c r="HDK64" s="376"/>
      <c r="HDL64" s="376"/>
      <c r="HDM64" s="1581"/>
      <c r="HDN64" s="1581"/>
      <c r="HDO64" s="1581"/>
      <c r="HDP64" s="529"/>
      <c r="HDQ64" s="376"/>
      <c r="HDR64" s="376"/>
      <c r="HDS64" s="376"/>
      <c r="HDT64" s="530"/>
      <c r="HDU64" s="376"/>
      <c r="HDV64" s="376"/>
      <c r="HDW64" s="376"/>
      <c r="HDX64" s="376"/>
      <c r="HDY64" s="376"/>
      <c r="HDZ64" s="376"/>
      <c r="HEA64" s="376"/>
      <c r="HEB64" s="376"/>
      <c r="HEC64" s="376"/>
      <c r="HED64" s="1581"/>
      <c r="HEE64" s="1581"/>
      <c r="HEF64" s="1581"/>
      <c r="HEG64" s="529"/>
      <c r="HEH64" s="376"/>
      <c r="HEI64" s="376"/>
      <c r="HEJ64" s="376"/>
      <c r="HEK64" s="530"/>
      <c r="HEL64" s="376"/>
      <c r="HEM64" s="376"/>
      <c r="HEN64" s="376"/>
      <c r="HEO64" s="376"/>
      <c r="HEP64" s="376"/>
      <c r="HEQ64" s="376"/>
      <c r="HER64" s="376"/>
      <c r="HES64" s="376"/>
      <c r="HET64" s="376"/>
      <c r="HEU64" s="1581"/>
      <c r="HEV64" s="1581"/>
      <c r="HEW64" s="1581"/>
      <c r="HEX64" s="529"/>
      <c r="HEY64" s="376"/>
      <c r="HEZ64" s="376"/>
      <c r="HFA64" s="376"/>
      <c r="HFB64" s="530"/>
      <c r="HFC64" s="376"/>
      <c r="HFD64" s="376"/>
      <c r="HFE64" s="376"/>
      <c r="HFF64" s="376"/>
      <c r="HFG64" s="376"/>
      <c r="HFH64" s="376"/>
      <c r="HFI64" s="376"/>
      <c r="HFJ64" s="376"/>
      <c r="HFK64" s="376"/>
      <c r="HFL64" s="1581"/>
      <c r="HFM64" s="1581"/>
      <c r="HFN64" s="1581"/>
      <c r="HFO64" s="529"/>
      <c r="HFP64" s="376"/>
      <c r="HFQ64" s="376"/>
      <c r="HFR64" s="376"/>
      <c r="HFS64" s="530"/>
      <c r="HFT64" s="376"/>
      <c r="HFU64" s="376"/>
      <c r="HFV64" s="376"/>
      <c r="HFW64" s="376"/>
      <c r="HFX64" s="376"/>
      <c r="HFY64" s="376"/>
      <c r="HFZ64" s="376"/>
      <c r="HGA64" s="376"/>
      <c r="HGB64" s="376"/>
      <c r="HGC64" s="1581"/>
      <c r="HGD64" s="1581"/>
      <c r="HGE64" s="1581"/>
      <c r="HGF64" s="529"/>
      <c r="HGG64" s="376"/>
      <c r="HGH64" s="376"/>
      <c r="HGI64" s="376"/>
      <c r="HGJ64" s="530"/>
      <c r="HGK64" s="376"/>
      <c r="HGL64" s="376"/>
      <c r="HGM64" s="376"/>
      <c r="HGN64" s="376"/>
      <c r="HGO64" s="376"/>
      <c r="HGP64" s="376"/>
      <c r="HGQ64" s="376"/>
      <c r="HGR64" s="376"/>
      <c r="HGS64" s="376"/>
      <c r="HGT64" s="1581"/>
      <c r="HGU64" s="1581"/>
      <c r="HGV64" s="1581"/>
      <c r="HGW64" s="529"/>
      <c r="HGX64" s="376"/>
      <c r="HGY64" s="376"/>
      <c r="HGZ64" s="376"/>
      <c r="HHA64" s="530"/>
      <c r="HHB64" s="376"/>
      <c r="HHC64" s="376"/>
      <c r="HHD64" s="376"/>
      <c r="HHE64" s="376"/>
      <c r="HHF64" s="376"/>
      <c r="HHG64" s="376"/>
      <c r="HHH64" s="376"/>
      <c r="HHI64" s="376"/>
      <c r="HHJ64" s="376"/>
      <c r="HHK64" s="1581"/>
      <c r="HHL64" s="1581"/>
      <c r="HHM64" s="1581"/>
      <c r="HHN64" s="529"/>
      <c r="HHO64" s="376"/>
      <c r="HHP64" s="376"/>
      <c r="HHQ64" s="376"/>
      <c r="HHR64" s="530"/>
      <c r="HHS64" s="376"/>
      <c r="HHT64" s="376"/>
      <c r="HHU64" s="376"/>
      <c r="HHV64" s="376"/>
      <c r="HHW64" s="376"/>
      <c r="HHX64" s="376"/>
      <c r="HHY64" s="376"/>
      <c r="HHZ64" s="376"/>
      <c r="HIA64" s="376"/>
      <c r="HIB64" s="1581"/>
      <c r="HIC64" s="1581"/>
      <c r="HID64" s="1581"/>
      <c r="HIE64" s="529"/>
      <c r="HIF64" s="376"/>
      <c r="HIG64" s="376"/>
      <c r="HIH64" s="376"/>
      <c r="HII64" s="530"/>
      <c r="HIJ64" s="376"/>
      <c r="HIK64" s="376"/>
      <c r="HIL64" s="376"/>
      <c r="HIM64" s="376"/>
      <c r="HIN64" s="376"/>
      <c r="HIO64" s="376"/>
      <c r="HIP64" s="376"/>
      <c r="HIQ64" s="376"/>
      <c r="HIR64" s="376"/>
      <c r="HIS64" s="1581"/>
      <c r="HIT64" s="1581"/>
      <c r="HIU64" s="1581"/>
      <c r="HIV64" s="529"/>
      <c r="HIW64" s="376"/>
      <c r="HIX64" s="376"/>
      <c r="HIY64" s="376"/>
      <c r="HIZ64" s="530"/>
      <c r="HJA64" s="376"/>
      <c r="HJB64" s="376"/>
      <c r="HJC64" s="376"/>
      <c r="HJD64" s="376"/>
      <c r="HJE64" s="376"/>
      <c r="HJF64" s="376"/>
      <c r="HJG64" s="376"/>
      <c r="HJH64" s="376"/>
      <c r="HJI64" s="376"/>
      <c r="HJJ64" s="1581"/>
      <c r="HJK64" s="1581"/>
      <c r="HJL64" s="1581"/>
      <c r="HJM64" s="529"/>
      <c r="HJN64" s="376"/>
      <c r="HJO64" s="376"/>
      <c r="HJP64" s="376"/>
      <c r="HJQ64" s="530"/>
      <c r="HJR64" s="376"/>
      <c r="HJS64" s="376"/>
      <c r="HJT64" s="376"/>
      <c r="HJU64" s="376"/>
      <c r="HJV64" s="376"/>
      <c r="HJW64" s="376"/>
      <c r="HJX64" s="376"/>
      <c r="HJY64" s="376"/>
      <c r="HJZ64" s="376"/>
      <c r="HKA64" s="1581"/>
      <c r="HKB64" s="1581"/>
      <c r="HKC64" s="1581"/>
      <c r="HKD64" s="529"/>
      <c r="HKE64" s="376"/>
      <c r="HKF64" s="376"/>
      <c r="HKG64" s="376"/>
      <c r="HKH64" s="530"/>
      <c r="HKI64" s="376"/>
      <c r="HKJ64" s="376"/>
      <c r="HKK64" s="376"/>
      <c r="HKL64" s="376"/>
      <c r="HKM64" s="376"/>
      <c r="HKN64" s="376"/>
      <c r="HKO64" s="376"/>
      <c r="HKP64" s="376"/>
      <c r="HKQ64" s="376"/>
      <c r="HKR64" s="1581"/>
      <c r="HKS64" s="1581"/>
      <c r="HKT64" s="1581"/>
      <c r="HKU64" s="529"/>
      <c r="HKV64" s="376"/>
      <c r="HKW64" s="376"/>
      <c r="HKX64" s="376"/>
      <c r="HKY64" s="530"/>
      <c r="HKZ64" s="376"/>
      <c r="HLA64" s="376"/>
      <c r="HLB64" s="376"/>
      <c r="HLC64" s="376"/>
      <c r="HLD64" s="376"/>
      <c r="HLE64" s="376"/>
      <c r="HLF64" s="376"/>
      <c r="HLG64" s="376"/>
      <c r="HLH64" s="376"/>
      <c r="HLI64" s="1581"/>
      <c r="HLJ64" s="1581"/>
      <c r="HLK64" s="1581"/>
      <c r="HLL64" s="529"/>
      <c r="HLM64" s="376"/>
      <c r="HLN64" s="376"/>
      <c r="HLO64" s="376"/>
      <c r="HLP64" s="530"/>
      <c r="HLQ64" s="376"/>
      <c r="HLR64" s="376"/>
      <c r="HLS64" s="376"/>
      <c r="HLT64" s="376"/>
      <c r="HLU64" s="376"/>
      <c r="HLV64" s="376"/>
      <c r="HLW64" s="376"/>
      <c r="HLX64" s="376"/>
      <c r="HLY64" s="376"/>
      <c r="HLZ64" s="1581"/>
      <c r="HMA64" s="1581"/>
      <c r="HMB64" s="1581"/>
      <c r="HMC64" s="529"/>
      <c r="HMD64" s="376"/>
      <c r="HME64" s="376"/>
      <c r="HMF64" s="376"/>
      <c r="HMG64" s="530"/>
      <c r="HMH64" s="376"/>
      <c r="HMI64" s="376"/>
      <c r="HMJ64" s="376"/>
      <c r="HMK64" s="376"/>
      <c r="HML64" s="376"/>
      <c r="HMM64" s="376"/>
      <c r="HMN64" s="376"/>
      <c r="HMO64" s="376"/>
      <c r="HMP64" s="376"/>
      <c r="HMQ64" s="1581"/>
      <c r="HMR64" s="1581"/>
      <c r="HMS64" s="1581"/>
      <c r="HMT64" s="529"/>
      <c r="HMU64" s="376"/>
      <c r="HMV64" s="376"/>
      <c r="HMW64" s="376"/>
      <c r="HMX64" s="530"/>
      <c r="HMY64" s="376"/>
      <c r="HMZ64" s="376"/>
      <c r="HNA64" s="376"/>
      <c r="HNB64" s="376"/>
      <c r="HNC64" s="376"/>
      <c r="HND64" s="376"/>
      <c r="HNE64" s="376"/>
      <c r="HNF64" s="376"/>
      <c r="HNG64" s="376"/>
      <c r="HNH64" s="1581"/>
      <c r="HNI64" s="1581"/>
      <c r="HNJ64" s="1581"/>
      <c r="HNK64" s="529"/>
      <c r="HNL64" s="376"/>
      <c r="HNM64" s="376"/>
      <c r="HNN64" s="376"/>
      <c r="HNO64" s="530"/>
      <c r="HNP64" s="376"/>
      <c r="HNQ64" s="376"/>
      <c r="HNR64" s="376"/>
      <c r="HNS64" s="376"/>
      <c r="HNT64" s="376"/>
      <c r="HNU64" s="376"/>
      <c r="HNV64" s="376"/>
      <c r="HNW64" s="376"/>
      <c r="HNX64" s="376"/>
      <c r="HNY64" s="1581"/>
      <c r="HNZ64" s="1581"/>
      <c r="HOA64" s="1581"/>
      <c r="HOB64" s="529"/>
      <c r="HOC64" s="376"/>
      <c r="HOD64" s="376"/>
      <c r="HOE64" s="376"/>
      <c r="HOF64" s="530"/>
      <c r="HOG64" s="376"/>
      <c r="HOH64" s="376"/>
      <c r="HOI64" s="376"/>
      <c r="HOJ64" s="376"/>
      <c r="HOK64" s="376"/>
      <c r="HOL64" s="376"/>
      <c r="HOM64" s="376"/>
      <c r="HON64" s="376"/>
      <c r="HOO64" s="376"/>
      <c r="HOP64" s="1581"/>
      <c r="HOQ64" s="1581"/>
      <c r="HOR64" s="1581"/>
      <c r="HOS64" s="529"/>
      <c r="HOT64" s="376"/>
      <c r="HOU64" s="376"/>
      <c r="HOV64" s="376"/>
      <c r="HOW64" s="530"/>
      <c r="HOX64" s="376"/>
      <c r="HOY64" s="376"/>
      <c r="HOZ64" s="376"/>
      <c r="HPA64" s="376"/>
      <c r="HPB64" s="376"/>
      <c r="HPC64" s="376"/>
      <c r="HPD64" s="376"/>
      <c r="HPE64" s="376"/>
      <c r="HPF64" s="376"/>
      <c r="HPG64" s="1581"/>
      <c r="HPH64" s="1581"/>
      <c r="HPI64" s="1581"/>
      <c r="HPJ64" s="529"/>
      <c r="HPK64" s="376"/>
      <c r="HPL64" s="376"/>
      <c r="HPM64" s="376"/>
      <c r="HPN64" s="530"/>
      <c r="HPO64" s="376"/>
      <c r="HPP64" s="376"/>
      <c r="HPQ64" s="376"/>
      <c r="HPR64" s="376"/>
      <c r="HPS64" s="376"/>
      <c r="HPT64" s="376"/>
      <c r="HPU64" s="376"/>
      <c r="HPV64" s="376"/>
      <c r="HPW64" s="376"/>
      <c r="HPX64" s="1581"/>
      <c r="HPY64" s="1581"/>
      <c r="HPZ64" s="1581"/>
      <c r="HQA64" s="529"/>
      <c r="HQB64" s="376"/>
      <c r="HQC64" s="376"/>
      <c r="HQD64" s="376"/>
      <c r="HQE64" s="530"/>
      <c r="HQF64" s="376"/>
      <c r="HQG64" s="376"/>
      <c r="HQH64" s="376"/>
      <c r="HQI64" s="376"/>
      <c r="HQJ64" s="376"/>
      <c r="HQK64" s="376"/>
      <c r="HQL64" s="376"/>
      <c r="HQM64" s="376"/>
      <c r="HQN64" s="376"/>
      <c r="HQO64" s="1581"/>
      <c r="HQP64" s="1581"/>
      <c r="HQQ64" s="1581"/>
      <c r="HQR64" s="529"/>
      <c r="HQS64" s="376"/>
      <c r="HQT64" s="376"/>
      <c r="HQU64" s="376"/>
      <c r="HQV64" s="530"/>
      <c r="HQW64" s="376"/>
      <c r="HQX64" s="376"/>
      <c r="HQY64" s="376"/>
      <c r="HQZ64" s="376"/>
      <c r="HRA64" s="376"/>
      <c r="HRB64" s="376"/>
      <c r="HRC64" s="376"/>
      <c r="HRD64" s="376"/>
      <c r="HRE64" s="376"/>
      <c r="HRF64" s="1581"/>
      <c r="HRG64" s="1581"/>
      <c r="HRH64" s="1581"/>
      <c r="HRI64" s="529"/>
      <c r="HRJ64" s="376"/>
      <c r="HRK64" s="376"/>
      <c r="HRL64" s="376"/>
      <c r="HRM64" s="530"/>
      <c r="HRN64" s="376"/>
      <c r="HRO64" s="376"/>
      <c r="HRP64" s="376"/>
      <c r="HRQ64" s="376"/>
      <c r="HRR64" s="376"/>
      <c r="HRS64" s="376"/>
      <c r="HRT64" s="376"/>
      <c r="HRU64" s="376"/>
      <c r="HRV64" s="376"/>
      <c r="HRW64" s="1581"/>
      <c r="HRX64" s="1581"/>
      <c r="HRY64" s="1581"/>
      <c r="HRZ64" s="529"/>
      <c r="HSA64" s="376"/>
      <c r="HSB64" s="376"/>
      <c r="HSC64" s="376"/>
      <c r="HSD64" s="530"/>
      <c r="HSE64" s="376"/>
      <c r="HSF64" s="376"/>
      <c r="HSG64" s="376"/>
      <c r="HSH64" s="376"/>
      <c r="HSI64" s="376"/>
      <c r="HSJ64" s="376"/>
      <c r="HSK64" s="376"/>
      <c r="HSL64" s="376"/>
      <c r="HSM64" s="376"/>
      <c r="HSN64" s="1581"/>
      <c r="HSO64" s="1581"/>
      <c r="HSP64" s="1581"/>
      <c r="HSQ64" s="529"/>
      <c r="HSR64" s="376"/>
      <c r="HSS64" s="376"/>
      <c r="HST64" s="376"/>
      <c r="HSU64" s="530"/>
      <c r="HSV64" s="376"/>
      <c r="HSW64" s="376"/>
      <c r="HSX64" s="376"/>
      <c r="HSY64" s="376"/>
      <c r="HSZ64" s="376"/>
      <c r="HTA64" s="376"/>
      <c r="HTB64" s="376"/>
      <c r="HTC64" s="376"/>
      <c r="HTD64" s="376"/>
      <c r="HTE64" s="1581"/>
      <c r="HTF64" s="1581"/>
      <c r="HTG64" s="1581"/>
      <c r="HTH64" s="529"/>
      <c r="HTI64" s="376"/>
      <c r="HTJ64" s="376"/>
      <c r="HTK64" s="376"/>
      <c r="HTL64" s="530"/>
      <c r="HTM64" s="376"/>
      <c r="HTN64" s="376"/>
      <c r="HTO64" s="376"/>
      <c r="HTP64" s="376"/>
      <c r="HTQ64" s="376"/>
      <c r="HTR64" s="376"/>
      <c r="HTS64" s="376"/>
      <c r="HTT64" s="376"/>
      <c r="HTU64" s="376"/>
      <c r="HTV64" s="1581"/>
      <c r="HTW64" s="1581"/>
      <c r="HTX64" s="1581"/>
      <c r="HTY64" s="529"/>
      <c r="HTZ64" s="376"/>
      <c r="HUA64" s="376"/>
      <c r="HUB64" s="376"/>
      <c r="HUC64" s="530"/>
      <c r="HUD64" s="376"/>
      <c r="HUE64" s="376"/>
      <c r="HUF64" s="376"/>
      <c r="HUG64" s="376"/>
      <c r="HUH64" s="376"/>
      <c r="HUI64" s="376"/>
      <c r="HUJ64" s="376"/>
      <c r="HUK64" s="376"/>
      <c r="HUL64" s="376"/>
      <c r="HUM64" s="1581"/>
      <c r="HUN64" s="1581"/>
      <c r="HUO64" s="1581"/>
      <c r="HUP64" s="529"/>
      <c r="HUQ64" s="376"/>
      <c r="HUR64" s="376"/>
      <c r="HUS64" s="376"/>
      <c r="HUT64" s="530"/>
      <c r="HUU64" s="376"/>
      <c r="HUV64" s="376"/>
      <c r="HUW64" s="376"/>
      <c r="HUX64" s="376"/>
      <c r="HUY64" s="376"/>
      <c r="HUZ64" s="376"/>
      <c r="HVA64" s="376"/>
      <c r="HVB64" s="376"/>
      <c r="HVC64" s="376"/>
      <c r="HVD64" s="1581"/>
      <c r="HVE64" s="1581"/>
      <c r="HVF64" s="1581"/>
      <c r="HVG64" s="529"/>
      <c r="HVH64" s="376"/>
      <c r="HVI64" s="376"/>
      <c r="HVJ64" s="376"/>
      <c r="HVK64" s="530"/>
      <c r="HVL64" s="376"/>
      <c r="HVM64" s="376"/>
      <c r="HVN64" s="376"/>
      <c r="HVO64" s="376"/>
      <c r="HVP64" s="376"/>
      <c r="HVQ64" s="376"/>
      <c r="HVR64" s="376"/>
      <c r="HVS64" s="376"/>
      <c r="HVT64" s="376"/>
      <c r="HVU64" s="1581"/>
      <c r="HVV64" s="1581"/>
      <c r="HVW64" s="1581"/>
      <c r="HVX64" s="529"/>
      <c r="HVY64" s="376"/>
      <c r="HVZ64" s="376"/>
      <c r="HWA64" s="376"/>
      <c r="HWB64" s="530"/>
      <c r="HWC64" s="376"/>
      <c r="HWD64" s="376"/>
      <c r="HWE64" s="376"/>
      <c r="HWF64" s="376"/>
      <c r="HWG64" s="376"/>
      <c r="HWH64" s="376"/>
      <c r="HWI64" s="376"/>
      <c r="HWJ64" s="376"/>
      <c r="HWK64" s="376"/>
      <c r="HWL64" s="1581"/>
      <c r="HWM64" s="1581"/>
      <c r="HWN64" s="1581"/>
      <c r="HWO64" s="529"/>
      <c r="HWP64" s="376"/>
      <c r="HWQ64" s="376"/>
      <c r="HWR64" s="376"/>
      <c r="HWS64" s="530"/>
      <c r="HWT64" s="376"/>
      <c r="HWU64" s="376"/>
      <c r="HWV64" s="376"/>
      <c r="HWW64" s="376"/>
      <c r="HWX64" s="376"/>
      <c r="HWY64" s="376"/>
      <c r="HWZ64" s="376"/>
      <c r="HXA64" s="376"/>
      <c r="HXB64" s="376"/>
      <c r="HXC64" s="1581"/>
      <c r="HXD64" s="1581"/>
      <c r="HXE64" s="1581"/>
      <c r="HXF64" s="529"/>
      <c r="HXG64" s="376"/>
      <c r="HXH64" s="376"/>
      <c r="HXI64" s="376"/>
      <c r="HXJ64" s="530"/>
      <c r="HXK64" s="376"/>
      <c r="HXL64" s="376"/>
      <c r="HXM64" s="376"/>
      <c r="HXN64" s="376"/>
      <c r="HXO64" s="376"/>
      <c r="HXP64" s="376"/>
      <c r="HXQ64" s="376"/>
      <c r="HXR64" s="376"/>
      <c r="HXS64" s="376"/>
      <c r="HXT64" s="1581"/>
      <c r="HXU64" s="1581"/>
      <c r="HXV64" s="1581"/>
      <c r="HXW64" s="529"/>
      <c r="HXX64" s="376"/>
      <c r="HXY64" s="376"/>
      <c r="HXZ64" s="376"/>
      <c r="HYA64" s="530"/>
      <c r="HYB64" s="376"/>
      <c r="HYC64" s="376"/>
      <c r="HYD64" s="376"/>
      <c r="HYE64" s="376"/>
      <c r="HYF64" s="376"/>
      <c r="HYG64" s="376"/>
      <c r="HYH64" s="376"/>
      <c r="HYI64" s="376"/>
      <c r="HYJ64" s="376"/>
      <c r="HYK64" s="1581"/>
      <c r="HYL64" s="1581"/>
      <c r="HYM64" s="1581"/>
      <c r="HYN64" s="529"/>
      <c r="HYO64" s="376"/>
      <c r="HYP64" s="376"/>
      <c r="HYQ64" s="376"/>
      <c r="HYR64" s="530"/>
      <c r="HYS64" s="376"/>
      <c r="HYT64" s="376"/>
      <c r="HYU64" s="376"/>
      <c r="HYV64" s="376"/>
      <c r="HYW64" s="376"/>
      <c r="HYX64" s="376"/>
      <c r="HYY64" s="376"/>
      <c r="HYZ64" s="376"/>
      <c r="HZA64" s="376"/>
      <c r="HZB64" s="1581"/>
      <c r="HZC64" s="1581"/>
      <c r="HZD64" s="1581"/>
      <c r="HZE64" s="529"/>
      <c r="HZF64" s="376"/>
      <c r="HZG64" s="376"/>
      <c r="HZH64" s="376"/>
      <c r="HZI64" s="530"/>
      <c r="HZJ64" s="376"/>
      <c r="HZK64" s="376"/>
      <c r="HZL64" s="376"/>
      <c r="HZM64" s="376"/>
      <c r="HZN64" s="376"/>
      <c r="HZO64" s="376"/>
      <c r="HZP64" s="376"/>
      <c r="HZQ64" s="376"/>
      <c r="HZR64" s="376"/>
      <c r="HZS64" s="1581"/>
      <c r="HZT64" s="1581"/>
      <c r="HZU64" s="1581"/>
      <c r="HZV64" s="529"/>
      <c r="HZW64" s="376"/>
      <c r="HZX64" s="376"/>
      <c r="HZY64" s="376"/>
      <c r="HZZ64" s="530"/>
      <c r="IAA64" s="376"/>
      <c r="IAB64" s="376"/>
      <c r="IAC64" s="376"/>
      <c r="IAD64" s="376"/>
      <c r="IAE64" s="376"/>
      <c r="IAF64" s="376"/>
      <c r="IAG64" s="376"/>
      <c r="IAH64" s="376"/>
      <c r="IAI64" s="376"/>
      <c r="IAJ64" s="1581"/>
      <c r="IAK64" s="1581"/>
      <c r="IAL64" s="1581"/>
      <c r="IAM64" s="529"/>
      <c r="IAN64" s="376"/>
      <c r="IAO64" s="376"/>
      <c r="IAP64" s="376"/>
      <c r="IAQ64" s="530"/>
      <c r="IAR64" s="376"/>
      <c r="IAS64" s="376"/>
      <c r="IAT64" s="376"/>
      <c r="IAU64" s="376"/>
      <c r="IAV64" s="376"/>
      <c r="IAW64" s="376"/>
      <c r="IAX64" s="376"/>
      <c r="IAY64" s="376"/>
      <c r="IAZ64" s="376"/>
      <c r="IBA64" s="1581"/>
      <c r="IBB64" s="1581"/>
      <c r="IBC64" s="1581"/>
      <c r="IBD64" s="529"/>
      <c r="IBE64" s="376"/>
      <c r="IBF64" s="376"/>
      <c r="IBG64" s="376"/>
      <c r="IBH64" s="530"/>
      <c r="IBI64" s="376"/>
      <c r="IBJ64" s="376"/>
      <c r="IBK64" s="376"/>
      <c r="IBL64" s="376"/>
      <c r="IBM64" s="376"/>
      <c r="IBN64" s="376"/>
      <c r="IBO64" s="376"/>
      <c r="IBP64" s="376"/>
      <c r="IBQ64" s="376"/>
      <c r="IBR64" s="1581"/>
      <c r="IBS64" s="1581"/>
      <c r="IBT64" s="1581"/>
      <c r="IBU64" s="529"/>
      <c r="IBV64" s="376"/>
      <c r="IBW64" s="376"/>
      <c r="IBX64" s="376"/>
      <c r="IBY64" s="530"/>
      <c r="IBZ64" s="376"/>
      <c r="ICA64" s="376"/>
      <c r="ICB64" s="376"/>
      <c r="ICC64" s="376"/>
      <c r="ICD64" s="376"/>
      <c r="ICE64" s="376"/>
      <c r="ICF64" s="376"/>
      <c r="ICG64" s="376"/>
      <c r="ICH64" s="376"/>
      <c r="ICI64" s="1581"/>
      <c r="ICJ64" s="1581"/>
      <c r="ICK64" s="1581"/>
      <c r="ICL64" s="529"/>
      <c r="ICM64" s="376"/>
      <c r="ICN64" s="376"/>
      <c r="ICO64" s="376"/>
      <c r="ICP64" s="530"/>
      <c r="ICQ64" s="376"/>
      <c r="ICR64" s="376"/>
      <c r="ICS64" s="376"/>
      <c r="ICT64" s="376"/>
      <c r="ICU64" s="376"/>
      <c r="ICV64" s="376"/>
      <c r="ICW64" s="376"/>
      <c r="ICX64" s="376"/>
      <c r="ICY64" s="376"/>
      <c r="ICZ64" s="1581"/>
      <c r="IDA64" s="1581"/>
      <c r="IDB64" s="1581"/>
      <c r="IDC64" s="529"/>
      <c r="IDD64" s="376"/>
      <c r="IDE64" s="376"/>
      <c r="IDF64" s="376"/>
      <c r="IDG64" s="530"/>
      <c r="IDH64" s="376"/>
      <c r="IDI64" s="376"/>
      <c r="IDJ64" s="376"/>
      <c r="IDK64" s="376"/>
      <c r="IDL64" s="376"/>
      <c r="IDM64" s="376"/>
      <c r="IDN64" s="376"/>
      <c r="IDO64" s="376"/>
      <c r="IDP64" s="376"/>
      <c r="IDQ64" s="1581"/>
      <c r="IDR64" s="1581"/>
      <c r="IDS64" s="1581"/>
      <c r="IDT64" s="529"/>
      <c r="IDU64" s="376"/>
      <c r="IDV64" s="376"/>
      <c r="IDW64" s="376"/>
      <c r="IDX64" s="530"/>
      <c r="IDY64" s="376"/>
      <c r="IDZ64" s="376"/>
      <c r="IEA64" s="376"/>
      <c r="IEB64" s="376"/>
      <c r="IEC64" s="376"/>
      <c r="IED64" s="376"/>
      <c r="IEE64" s="376"/>
      <c r="IEF64" s="376"/>
      <c r="IEG64" s="376"/>
      <c r="IEH64" s="1581"/>
      <c r="IEI64" s="1581"/>
      <c r="IEJ64" s="1581"/>
      <c r="IEK64" s="529"/>
      <c r="IEL64" s="376"/>
      <c r="IEM64" s="376"/>
      <c r="IEN64" s="376"/>
      <c r="IEO64" s="530"/>
      <c r="IEP64" s="376"/>
      <c r="IEQ64" s="376"/>
      <c r="IER64" s="376"/>
      <c r="IES64" s="376"/>
      <c r="IET64" s="376"/>
      <c r="IEU64" s="376"/>
      <c r="IEV64" s="376"/>
      <c r="IEW64" s="376"/>
      <c r="IEX64" s="376"/>
      <c r="IEY64" s="1581"/>
      <c r="IEZ64" s="1581"/>
      <c r="IFA64" s="1581"/>
      <c r="IFB64" s="529"/>
      <c r="IFC64" s="376"/>
      <c r="IFD64" s="376"/>
      <c r="IFE64" s="376"/>
      <c r="IFF64" s="530"/>
      <c r="IFG64" s="376"/>
      <c r="IFH64" s="376"/>
      <c r="IFI64" s="376"/>
      <c r="IFJ64" s="376"/>
      <c r="IFK64" s="376"/>
      <c r="IFL64" s="376"/>
      <c r="IFM64" s="376"/>
      <c r="IFN64" s="376"/>
      <c r="IFO64" s="376"/>
      <c r="IFP64" s="1581"/>
      <c r="IFQ64" s="1581"/>
      <c r="IFR64" s="1581"/>
      <c r="IFS64" s="529"/>
      <c r="IFT64" s="376"/>
      <c r="IFU64" s="376"/>
      <c r="IFV64" s="376"/>
      <c r="IFW64" s="530"/>
      <c r="IFX64" s="376"/>
      <c r="IFY64" s="376"/>
      <c r="IFZ64" s="376"/>
      <c r="IGA64" s="376"/>
      <c r="IGB64" s="376"/>
      <c r="IGC64" s="376"/>
      <c r="IGD64" s="376"/>
      <c r="IGE64" s="376"/>
      <c r="IGF64" s="376"/>
      <c r="IGG64" s="1581"/>
      <c r="IGH64" s="1581"/>
      <c r="IGI64" s="1581"/>
      <c r="IGJ64" s="529"/>
      <c r="IGK64" s="376"/>
      <c r="IGL64" s="376"/>
      <c r="IGM64" s="376"/>
      <c r="IGN64" s="530"/>
      <c r="IGO64" s="376"/>
      <c r="IGP64" s="376"/>
      <c r="IGQ64" s="376"/>
      <c r="IGR64" s="376"/>
      <c r="IGS64" s="376"/>
      <c r="IGT64" s="376"/>
      <c r="IGU64" s="376"/>
      <c r="IGV64" s="376"/>
      <c r="IGW64" s="376"/>
      <c r="IGX64" s="1581"/>
      <c r="IGY64" s="1581"/>
      <c r="IGZ64" s="1581"/>
      <c r="IHA64" s="529"/>
      <c r="IHB64" s="376"/>
      <c r="IHC64" s="376"/>
      <c r="IHD64" s="376"/>
      <c r="IHE64" s="530"/>
      <c r="IHF64" s="376"/>
      <c r="IHG64" s="376"/>
      <c r="IHH64" s="376"/>
      <c r="IHI64" s="376"/>
      <c r="IHJ64" s="376"/>
      <c r="IHK64" s="376"/>
      <c r="IHL64" s="376"/>
      <c r="IHM64" s="376"/>
      <c r="IHN64" s="376"/>
      <c r="IHO64" s="1581"/>
      <c r="IHP64" s="1581"/>
      <c r="IHQ64" s="1581"/>
      <c r="IHR64" s="529"/>
      <c r="IHS64" s="376"/>
      <c r="IHT64" s="376"/>
      <c r="IHU64" s="376"/>
      <c r="IHV64" s="530"/>
      <c r="IHW64" s="376"/>
      <c r="IHX64" s="376"/>
      <c r="IHY64" s="376"/>
      <c r="IHZ64" s="376"/>
      <c r="IIA64" s="376"/>
      <c r="IIB64" s="376"/>
      <c r="IIC64" s="376"/>
      <c r="IID64" s="376"/>
      <c r="IIE64" s="376"/>
      <c r="IIF64" s="1581"/>
      <c r="IIG64" s="1581"/>
      <c r="IIH64" s="1581"/>
      <c r="III64" s="529"/>
      <c r="IIJ64" s="376"/>
      <c r="IIK64" s="376"/>
      <c r="IIL64" s="376"/>
      <c r="IIM64" s="530"/>
      <c r="IIN64" s="376"/>
      <c r="IIO64" s="376"/>
      <c r="IIP64" s="376"/>
      <c r="IIQ64" s="376"/>
      <c r="IIR64" s="376"/>
      <c r="IIS64" s="376"/>
      <c r="IIT64" s="376"/>
      <c r="IIU64" s="376"/>
      <c r="IIV64" s="376"/>
      <c r="IIW64" s="1581"/>
      <c r="IIX64" s="1581"/>
      <c r="IIY64" s="1581"/>
      <c r="IIZ64" s="529"/>
      <c r="IJA64" s="376"/>
      <c r="IJB64" s="376"/>
      <c r="IJC64" s="376"/>
      <c r="IJD64" s="530"/>
      <c r="IJE64" s="376"/>
      <c r="IJF64" s="376"/>
      <c r="IJG64" s="376"/>
      <c r="IJH64" s="376"/>
      <c r="IJI64" s="376"/>
      <c r="IJJ64" s="376"/>
      <c r="IJK64" s="376"/>
      <c r="IJL64" s="376"/>
      <c r="IJM64" s="376"/>
      <c r="IJN64" s="1581"/>
      <c r="IJO64" s="1581"/>
      <c r="IJP64" s="1581"/>
      <c r="IJQ64" s="529"/>
      <c r="IJR64" s="376"/>
      <c r="IJS64" s="376"/>
      <c r="IJT64" s="376"/>
      <c r="IJU64" s="530"/>
      <c r="IJV64" s="376"/>
      <c r="IJW64" s="376"/>
      <c r="IJX64" s="376"/>
      <c r="IJY64" s="376"/>
      <c r="IJZ64" s="376"/>
      <c r="IKA64" s="376"/>
      <c r="IKB64" s="376"/>
      <c r="IKC64" s="376"/>
      <c r="IKD64" s="376"/>
      <c r="IKE64" s="1581"/>
      <c r="IKF64" s="1581"/>
      <c r="IKG64" s="1581"/>
      <c r="IKH64" s="529"/>
      <c r="IKI64" s="376"/>
      <c r="IKJ64" s="376"/>
      <c r="IKK64" s="376"/>
      <c r="IKL64" s="530"/>
      <c r="IKM64" s="376"/>
      <c r="IKN64" s="376"/>
      <c r="IKO64" s="376"/>
      <c r="IKP64" s="376"/>
      <c r="IKQ64" s="376"/>
      <c r="IKR64" s="376"/>
      <c r="IKS64" s="376"/>
      <c r="IKT64" s="376"/>
      <c r="IKU64" s="376"/>
      <c r="IKV64" s="1581"/>
      <c r="IKW64" s="1581"/>
      <c r="IKX64" s="1581"/>
      <c r="IKY64" s="529"/>
      <c r="IKZ64" s="376"/>
      <c r="ILA64" s="376"/>
      <c r="ILB64" s="376"/>
      <c r="ILC64" s="530"/>
      <c r="ILD64" s="376"/>
      <c r="ILE64" s="376"/>
      <c r="ILF64" s="376"/>
      <c r="ILG64" s="376"/>
      <c r="ILH64" s="376"/>
      <c r="ILI64" s="376"/>
      <c r="ILJ64" s="376"/>
      <c r="ILK64" s="376"/>
      <c r="ILL64" s="376"/>
      <c r="ILM64" s="1581"/>
      <c r="ILN64" s="1581"/>
      <c r="ILO64" s="1581"/>
      <c r="ILP64" s="529"/>
      <c r="ILQ64" s="376"/>
      <c r="ILR64" s="376"/>
      <c r="ILS64" s="376"/>
      <c r="ILT64" s="530"/>
      <c r="ILU64" s="376"/>
      <c r="ILV64" s="376"/>
      <c r="ILW64" s="376"/>
      <c r="ILX64" s="376"/>
      <c r="ILY64" s="376"/>
      <c r="ILZ64" s="376"/>
      <c r="IMA64" s="376"/>
      <c r="IMB64" s="376"/>
      <c r="IMC64" s="376"/>
      <c r="IMD64" s="1581"/>
      <c r="IME64" s="1581"/>
      <c r="IMF64" s="1581"/>
      <c r="IMG64" s="529"/>
      <c r="IMH64" s="376"/>
      <c r="IMI64" s="376"/>
      <c r="IMJ64" s="376"/>
      <c r="IMK64" s="530"/>
      <c r="IML64" s="376"/>
      <c r="IMM64" s="376"/>
      <c r="IMN64" s="376"/>
      <c r="IMO64" s="376"/>
      <c r="IMP64" s="376"/>
      <c r="IMQ64" s="376"/>
      <c r="IMR64" s="376"/>
      <c r="IMS64" s="376"/>
      <c r="IMT64" s="376"/>
      <c r="IMU64" s="1581"/>
      <c r="IMV64" s="1581"/>
      <c r="IMW64" s="1581"/>
      <c r="IMX64" s="529"/>
      <c r="IMY64" s="376"/>
      <c r="IMZ64" s="376"/>
      <c r="INA64" s="376"/>
      <c r="INB64" s="530"/>
      <c r="INC64" s="376"/>
      <c r="IND64" s="376"/>
      <c r="INE64" s="376"/>
      <c r="INF64" s="376"/>
      <c r="ING64" s="376"/>
      <c r="INH64" s="376"/>
      <c r="INI64" s="376"/>
      <c r="INJ64" s="376"/>
      <c r="INK64" s="376"/>
      <c r="INL64" s="1581"/>
      <c r="INM64" s="1581"/>
      <c r="INN64" s="1581"/>
      <c r="INO64" s="529"/>
      <c r="INP64" s="376"/>
      <c r="INQ64" s="376"/>
      <c r="INR64" s="376"/>
      <c r="INS64" s="530"/>
      <c r="INT64" s="376"/>
      <c r="INU64" s="376"/>
      <c r="INV64" s="376"/>
      <c r="INW64" s="376"/>
      <c r="INX64" s="376"/>
      <c r="INY64" s="376"/>
      <c r="INZ64" s="376"/>
      <c r="IOA64" s="376"/>
      <c r="IOB64" s="376"/>
      <c r="IOC64" s="1581"/>
      <c r="IOD64" s="1581"/>
      <c r="IOE64" s="1581"/>
      <c r="IOF64" s="529"/>
      <c r="IOG64" s="376"/>
      <c r="IOH64" s="376"/>
      <c r="IOI64" s="376"/>
      <c r="IOJ64" s="530"/>
      <c r="IOK64" s="376"/>
      <c r="IOL64" s="376"/>
      <c r="IOM64" s="376"/>
      <c r="ION64" s="376"/>
      <c r="IOO64" s="376"/>
      <c r="IOP64" s="376"/>
      <c r="IOQ64" s="376"/>
      <c r="IOR64" s="376"/>
      <c r="IOS64" s="376"/>
      <c r="IOT64" s="1581"/>
      <c r="IOU64" s="1581"/>
      <c r="IOV64" s="1581"/>
      <c r="IOW64" s="529"/>
      <c r="IOX64" s="376"/>
      <c r="IOY64" s="376"/>
      <c r="IOZ64" s="376"/>
      <c r="IPA64" s="530"/>
      <c r="IPB64" s="376"/>
      <c r="IPC64" s="376"/>
      <c r="IPD64" s="376"/>
      <c r="IPE64" s="376"/>
      <c r="IPF64" s="376"/>
      <c r="IPG64" s="376"/>
      <c r="IPH64" s="376"/>
      <c r="IPI64" s="376"/>
      <c r="IPJ64" s="376"/>
      <c r="IPK64" s="1581"/>
      <c r="IPL64" s="1581"/>
      <c r="IPM64" s="1581"/>
      <c r="IPN64" s="529"/>
      <c r="IPO64" s="376"/>
      <c r="IPP64" s="376"/>
      <c r="IPQ64" s="376"/>
      <c r="IPR64" s="530"/>
      <c r="IPS64" s="376"/>
      <c r="IPT64" s="376"/>
      <c r="IPU64" s="376"/>
      <c r="IPV64" s="376"/>
      <c r="IPW64" s="376"/>
      <c r="IPX64" s="376"/>
      <c r="IPY64" s="376"/>
      <c r="IPZ64" s="376"/>
      <c r="IQA64" s="376"/>
      <c r="IQB64" s="1581"/>
      <c r="IQC64" s="1581"/>
      <c r="IQD64" s="1581"/>
      <c r="IQE64" s="529"/>
      <c r="IQF64" s="376"/>
      <c r="IQG64" s="376"/>
      <c r="IQH64" s="376"/>
      <c r="IQI64" s="530"/>
      <c r="IQJ64" s="376"/>
      <c r="IQK64" s="376"/>
      <c r="IQL64" s="376"/>
      <c r="IQM64" s="376"/>
      <c r="IQN64" s="376"/>
      <c r="IQO64" s="376"/>
      <c r="IQP64" s="376"/>
      <c r="IQQ64" s="376"/>
      <c r="IQR64" s="376"/>
      <c r="IQS64" s="1581"/>
      <c r="IQT64" s="1581"/>
      <c r="IQU64" s="1581"/>
      <c r="IQV64" s="529"/>
      <c r="IQW64" s="376"/>
      <c r="IQX64" s="376"/>
      <c r="IQY64" s="376"/>
      <c r="IQZ64" s="530"/>
      <c r="IRA64" s="376"/>
      <c r="IRB64" s="376"/>
      <c r="IRC64" s="376"/>
      <c r="IRD64" s="376"/>
      <c r="IRE64" s="376"/>
      <c r="IRF64" s="376"/>
      <c r="IRG64" s="376"/>
      <c r="IRH64" s="376"/>
      <c r="IRI64" s="376"/>
      <c r="IRJ64" s="1581"/>
      <c r="IRK64" s="1581"/>
      <c r="IRL64" s="1581"/>
      <c r="IRM64" s="529"/>
      <c r="IRN64" s="376"/>
      <c r="IRO64" s="376"/>
      <c r="IRP64" s="376"/>
      <c r="IRQ64" s="530"/>
      <c r="IRR64" s="376"/>
      <c r="IRS64" s="376"/>
      <c r="IRT64" s="376"/>
      <c r="IRU64" s="376"/>
      <c r="IRV64" s="376"/>
      <c r="IRW64" s="376"/>
      <c r="IRX64" s="376"/>
      <c r="IRY64" s="376"/>
      <c r="IRZ64" s="376"/>
      <c r="ISA64" s="1581"/>
      <c r="ISB64" s="1581"/>
      <c r="ISC64" s="1581"/>
      <c r="ISD64" s="529"/>
      <c r="ISE64" s="376"/>
      <c r="ISF64" s="376"/>
      <c r="ISG64" s="376"/>
      <c r="ISH64" s="530"/>
      <c r="ISI64" s="376"/>
      <c r="ISJ64" s="376"/>
      <c r="ISK64" s="376"/>
      <c r="ISL64" s="376"/>
      <c r="ISM64" s="376"/>
      <c r="ISN64" s="376"/>
      <c r="ISO64" s="376"/>
      <c r="ISP64" s="376"/>
      <c r="ISQ64" s="376"/>
      <c r="ISR64" s="1581"/>
      <c r="ISS64" s="1581"/>
      <c r="IST64" s="1581"/>
      <c r="ISU64" s="529"/>
      <c r="ISV64" s="376"/>
      <c r="ISW64" s="376"/>
      <c r="ISX64" s="376"/>
      <c r="ISY64" s="530"/>
      <c r="ISZ64" s="376"/>
      <c r="ITA64" s="376"/>
      <c r="ITB64" s="376"/>
      <c r="ITC64" s="376"/>
      <c r="ITD64" s="376"/>
      <c r="ITE64" s="376"/>
      <c r="ITF64" s="376"/>
      <c r="ITG64" s="376"/>
      <c r="ITH64" s="376"/>
      <c r="ITI64" s="1581"/>
      <c r="ITJ64" s="1581"/>
      <c r="ITK64" s="1581"/>
      <c r="ITL64" s="529"/>
      <c r="ITM64" s="376"/>
      <c r="ITN64" s="376"/>
      <c r="ITO64" s="376"/>
      <c r="ITP64" s="530"/>
      <c r="ITQ64" s="376"/>
      <c r="ITR64" s="376"/>
      <c r="ITS64" s="376"/>
      <c r="ITT64" s="376"/>
      <c r="ITU64" s="376"/>
      <c r="ITV64" s="376"/>
      <c r="ITW64" s="376"/>
      <c r="ITX64" s="376"/>
      <c r="ITY64" s="376"/>
      <c r="ITZ64" s="1581"/>
      <c r="IUA64" s="1581"/>
      <c r="IUB64" s="1581"/>
      <c r="IUC64" s="529"/>
      <c r="IUD64" s="376"/>
      <c r="IUE64" s="376"/>
      <c r="IUF64" s="376"/>
      <c r="IUG64" s="530"/>
      <c r="IUH64" s="376"/>
      <c r="IUI64" s="376"/>
      <c r="IUJ64" s="376"/>
      <c r="IUK64" s="376"/>
      <c r="IUL64" s="376"/>
      <c r="IUM64" s="376"/>
      <c r="IUN64" s="376"/>
      <c r="IUO64" s="376"/>
      <c r="IUP64" s="376"/>
      <c r="IUQ64" s="1581"/>
      <c r="IUR64" s="1581"/>
      <c r="IUS64" s="1581"/>
      <c r="IUT64" s="529"/>
      <c r="IUU64" s="376"/>
      <c r="IUV64" s="376"/>
      <c r="IUW64" s="376"/>
      <c r="IUX64" s="530"/>
      <c r="IUY64" s="376"/>
      <c r="IUZ64" s="376"/>
      <c r="IVA64" s="376"/>
      <c r="IVB64" s="376"/>
      <c r="IVC64" s="376"/>
      <c r="IVD64" s="376"/>
      <c r="IVE64" s="376"/>
      <c r="IVF64" s="376"/>
      <c r="IVG64" s="376"/>
      <c r="IVH64" s="1581"/>
      <c r="IVI64" s="1581"/>
      <c r="IVJ64" s="1581"/>
      <c r="IVK64" s="529"/>
      <c r="IVL64" s="376"/>
      <c r="IVM64" s="376"/>
      <c r="IVN64" s="376"/>
      <c r="IVO64" s="530"/>
      <c r="IVP64" s="376"/>
      <c r="IVQ64" s="376"/>
      <c r="IVR64" s="376"/>
      <c r="IVS64" s="376"/>
      <c r="IVT64" s="376"/>
      <c r="IVU64" s="376"/>
      <c r="IVV64" s="376"/>
      <c r="IVW64" s="376"/>
      <c r="IVX64" s="376"/>
      <c r="IVY64" s="1581"/>
      <c r="IVZ64" s="1581"/>
      <c r="IWA64" s="1581"/>
      <c r="IWB64" s="529"/>
      <c r="IWC64" s="376"/>
      <c r="IWD64" s="376"/>
      <c r="IWE64" s="376"/>
      <c r="IWF64" s="530"/>
      <c r="IWG64" s="376"/>
      <c r="IWH64" s="376"/>
      <c r="IWI64" s="376"/>
      <c r="IWJ64" s="376"/>
      <c r="IWK64" s="376"/>
      <c r="IWL64" s="376"/>
      <c r="IWM64" s="376"/>
      <c r="IWN64" s="376"/>
      <c r="IWO64" s="376"/>
      <c r="IWP64" s="1581"/>
      <c r="IWQ64" s="1581"/>
      <c r="IWR64" s="1581"/>
      <c r="IWS64" s="529"/>
      <c r="IWT64" s="376"/>
      <c r="IWU64" s="376"/>
      <c r="IWV64" s="376"/>
      <c r="IWW64" s="530"/>
      <c r="IWX64" s="376"/>
      <c r="IWY64" s="376"/>
      <c r="IWZ64" s="376"/>
      <c r="IXA64" s="376"/>
      <c r="IXB64" s="376"/>
      <c r="IXC64" s="376"/>
      <c r="IXD64" s="376"/>
      <c r="IXE64" s="376"/>
      <c r="IXF64" s="376"/>
      <c r="IXG64" s="1581"/>
      <c r="IXH64" s="1581"/>
      <c r="IXI64" s="1581"/>
      <c r="IXJ64" s="529"/>
      <c r="IXK64" s="376"/>
      <c r="IXL64" s="376"/>
      <c r="IXM64" s="376"/>
      <c r="IXN64" s="530"/>
      <c r="IXO64" s="376"/>
      <c r="IXP64" s="376"/>
      <c r="IXQ64" s="376"/>
      <c r="IXR64" s="376"/>
      <c r="IXS64" s="376"/>
      <c r="IXT64" s="376"/>
      <c r="IXU64" s="376"/>
      <c r="IXV64" s="376"/>
      <c r="IXW64" s="376"/>
      <c r="IXX64" s="1581"/>
      <c r="IXY64" s="1581"/>
      <c r="IXZ64" s="1581"/>
      <c r="IYA64" s="529"/>
      <c r="IYB64" s="376"/>
      <c r="IYC64" s="376"/>
      <c r="IYD64" s="376"/>
      <c r="IYE64" s="530"/>
      <c r="IYF64" s="376"/>
      <c r="IYG64" s="376"/>
      <c r="IYH64" s="376"/>
      <c r="IYI64" s="376"/>
      <c r="IYJ64" s="376"/>
      <c r="IYK64" s="376"/>
      <c r="IYL64" s="376"/>
      <c r="IYM64" s="376"/>
      <c r="IYN64" s="376"/>
      <c r="IYO64" s="1581"/>
      <c r="IYP64" s="1581"/>
      <c r="IYQ64" s="1581"/>
      <c r="IYR64" s="529"/>
      <c r="IYS64" s="376"/>
      <c r="IYT64" s="376"/>
      <c r="IYU64" s="376"/>
      <c r="IYV64" s="530"/>
      <c r="IYW64" s="376"/>
      <c r="IYX64" s="376"/>
      <c r="IYY64" s="376"/>
      <c r="IYZ64" s="376"/>
      <c r="IZA64" s="376"/>
      <c r="IZB64" s="376"/>
      <c r="IZC64" s="376"/>
      <c r="IZD64" s="376"/>
      <c r="IZE64" s="376"/>
      <c r="IZF64" s="1581"/>
      <c r="IZG64" s="1581"/>
      <c r="IZH64" s="1581"/>
      <c r="IZI64" s="529"/>
      <c r="IZJ64" s="376"/>
      <c r="IZK64" s="376"/>
      <c r="IZL64" s="376"/>
      <c r="IZM64" s="530"/>
      <c r="IZN64" s="376"/>
      <c r="IZO64" s="376"/>
      <c r="IZP64" s="376"/>
      <c r="IZQ64" s="376"/>
      <c r="IZR64" s="376"/>
      <c r="IZS64" s="376"/>
      <c r="IZT64" s="376"/>
      <c r="IZU64" s="376"/>
      <c r="IZV64" s="376"/>
      <c r="IZW64" s="1581"/>
      <c r="IZX64" s="1581"/>
      <c r="IZY64" s="1581"/>
      <c r="IZZ64" s="529"/>
      <c r="JAA64" s="376"/>
      <c r="JAB64" s="376"/>
      <c r="JAC64" s="376"/>
      <c r="JAD64" s="530"/>
      <c r="JAE64" s="376"/>
      <c r="JAF64" s="376"/>
      <c r="JAG64" s="376"/>
      <c r="JAH64" s="376"/>
      <c r="JAI64" s="376"/>
      <c r="JAJ64" s="376"/>
      <c r="JAK64" s="376"/>
      <c r="JAL64" s="376"/>
      <c r="JAM64" s="376"/>
      <c r="JAN64" s="1581"/>
      <c r="JAO64" s="1581"/>
      <c r="JAP64" s="1581"/>
      <c r="JAQ64" s="529"/>
      <c r="JAR64" s="376"/>
      <c r="JAS64" s="376"/>
      <c r="JAT64" s="376"/>
      <c r="JAU64" s="530"/>
      <c r="JAV64" s="376"/>
      <c r="JAW64" s="376"/>
      <c r="JAX64" s="376"/>
      <c r="JAY64" s="376"/>
      <c r="JAZ64" s="376"/>
      <c r="JBA64" s="376"/>
      <c r="JBB64" s="376"/>
      <c r="JBC64" s="376"/>
      <c r="JBD64" s="376"/>
      <c r="JBE64" s="1581"/>
      <c r="JBF64" s="1581"/>
      <c r="JBG64" s="1581"/>
      <c r="JBH64" s="529"/>
      <c r="JBI64" s="376"/>
      <c r="JBJ64" s="376"/>
      <c r="JBK64" s="376"/>
      <c r="JBL64" s="530"/>
      <c r="JBM64" s="376"/>
      <c r="JBN64" s="376"/>
      <c r="JBO64" s="376"/>
      <c r="JBP64" s="376"/>
      <c r="JBQ64" s="376"/>
      <c r="JBR64" s="376"/>
      <c r="JBS64" s="376"/>
      <c r="JBT64" s="376"/>
      <c r="JBU64" s="376"/>
      <c r="JBV64" s="1581"/>
      <c r="JBW64" s="1581"/>
      <c r="JBX64" s="1581"/>
      <c r="JBY64" s="529"/>
      <c r="JBZ64" s="376"/>
      <c r="JCA64" s="376"/>
      <c r="JCB64" s="376"/>
      <c r="JCC64" s="530"/>
      <c r="JCD64" s="376"/>
      <c r="JCE64" s="376"/>
      <c r="JCF64" s="376"/>
      <c r="JCG64" s="376"/>
      <c r="JCH64" s="376"/>
      <c r="JCI64" s="376"/>
      <c r="JCJ64" s="376"/>
      <c r="JCK64" s="376"/>
      <c r="JCL64" s="376"/>
      <c r="JCM64" s="1581"/>
      <c r="JCN64" s="1581"/>
      <c r="JCO64" s="1581"/>
      <c r="JCP64" s="529"/>
      <c r="JCQ64" s="376"/>
      <c r="JCR64" s="376"/>
      <c r="JCS64" s="376"/>
      <c r="JCT64" s="530"/>
      <c r="JCU64" s="376"/>
      <c r="JCV64" s="376"/>
      <c r="JCW64" s="376"/>
      <c r="JCX64" s="376"/>
      <c r="JCY64" s="376"/>
      <c r="JCZ64" s="376"/>
      <c r="JDA64" s="376"/>
      <c r="JDB64" s="376"/>
      <c r="JDC64" s="376"/>
      <c r="JDD64" s="1581"/>
      <c r="JDE64" s="1581"/>
      <c r="JDF64" s="1581"/>
      <c r="JDG64" s="529"/>
      <c r="JDH64" s="376"/>
      <c r="JDI64" s="376"/>
      <c r="JDJ64" s="376"/>
      <c r="JDK64" s="530"/>
      <c r="JDL64" s="376"/>
      <c r="JDM64" s="376"/>
      <c r="JDN64" s="376"/>
      <c r="JDO64" s="376"/>
      <c r="JDP64" s="376"/>
      <c r="JDQ64" s="376"/>
      <c r="JDR64" s="376"/>
      <c r="JDS64" s="376"/>
      <c r="JDT64" s="376"/>
      <c r="JDU64" s="1581"/>
      <c r="JDV64" s="1581"/>
      <c r="JDW64" s="1581"/>
      <c r="JDX64" s="529"/>
      <c r="JDY64" s="376"/>
      <c r="JDZ64" s="376"/>
      <c r="JEA64" s="376"/>
      <c r="JEB64" s="530"/>
      <c r="JEC64" s="376"/>
      <c r="JED64" s="376"/>
      <c r="JEE64" s="376"/>
      <c r="JEF64" s="376"/>
      <c r="JEG64" s="376"/>
      <c r="JEH64" s="376"/>
      <c r="JEI64" s="376"/>
      <c r="JEJ64" s="376"/>
      <c r="JEK64" s="376"/>
      <c r="JEL64" s="1581"/>
      <c r="JEM64" s="1581"/>
      <c r="JEN64" s="1581"/>
      <c r="JEO64" s="529"/>
      <c r="JEP64" s="376"/>
      <c r="JEQ64" s="376"/>
      <c r="JER64" s="376"/>
      <c r="JES64" s="530"/>
      <c r="JET64" s="376"/>
      <c r="JEU64" s="376"/>
      <c r="JEV64" s="376"/>
      <c r="JEW64" s="376"/>
      <c r="JEX64" s="376"/>
      <c r="JEY64" s="376"/>
      <c r="JEZ64" s="376"/>
      <c r="JFA64" s="376"/>
      <c r="JFB64" s="376"/>
      <c r="JFC64" s="1581"/>
      <c r="JFD64" s="1581"/>
      <c r="JFE64" s="1581"/>
      <c r="JFF64" s="529"/>
      <c r="JFG64" s="376"/>
      <c r="JFH64" s="376"/>
      <c r="JFI64" s="376"/>
      <c r="JFJ64" s="530"/>
      <c r="JFK64" s="376"/>
      <c r="JFL64" s="376"/>
      <c r="JFM64" s="376"/>
      <c r="JFN64" s="376"/>
      <c r="JFO64" s="376"/>
      <c r="JFP64" s="376"/>
      <c r="JFQ64" s="376"/>
      <c r="JFR64" s="376"/>
      <c r="JFS64" s="376"/>
      <c r="JFT64" s="1581"/>
      <c r="JFU64" s="1581"/>
      <c r="JFV64" s="1581"/>
      <c r="JFW64" s="529"/>
      <c r="JFX64" s="376"/>
      <c r="JFY64" s="376"/>
      <c r="JFZ64" s="376"/>
      <c r="JGA64" s="530"/>
      <c r="JGB64" s="376"/>
      <c r="JGC64" s="376"/>
      <c r="JGD64" s="376"/>
      <c r="JGE64" s="376"/>
      <c r="JGF64" s="376"/>
      <c r="JGG64" s="376"/>
      <c r="JGH64" s="376"/>
      <c r="JGI64" s="376"/>
      <c r="JGJ64" s="376"/>
      <c r="JGK64" s="1581"/>
      <c r="JGL64" s="1581"/>
      <c r="JGM64" s="1581"/>
      <c r="JGN64" s="529"/>
      <c r="JGO64" s="376"/>
      <c r="JGP64" s="376"/>
      <c r="JGQ64" s="376"/>
      <c r="JGR64" s="530"/>
      <c r="JGS64" s="376"/>
      <c r="JGT64" s="376"/>
      <c r="JGU64" s="376"/>
      <c r="JGV64" s="376"/>
      <c r="JGW64" s="376"/>
      <c r="JGX64" s="376"/>
      <c r="JGY64" s="376"/>
      <c r="JGZ64" s="376"/>
      <c r="JHA64" s="376"/>
      <c r="JHB64" s="1581"/>
      <c r="JHC64" s="1581"/>
      <c r="JHD64" s="1581"/>
      <c r="JHE64" s="529"/>
      <c r="JHF64" s="376"/>
      <c r="JHG64" s="376"/>
      <c r="JHH64" s="376"/>
      <c r="JHI64" s="530"/>
      <c r="JHJ64" s="376"/>
      <c r="JHK64" s="376"/>
      <c r="JHL64" s="376"/>
      <c r="JHM64" s="376"/>
      <c r="JHN64" s="376"/>
      <c r="JHO64" s="376"/>
      <c r="JHP64" s="376"/>
      <c r="JHQ64" s="376"/>
      <c r="JHR64" s="376"/>
      <c r="JHS64" s="1581"/>
      <c r="JHT64" s="1581"/>
      <c r="JHU64" s="1581"/>
      <c r="JHV64" s="529"/>
      <c r="JHW64" s="376"/>
      <c r="JHX64" s="376"/>
      <c r="JHY64" s="376"/>
      <c r="JHZ64" s="530"/>
      <c r="JIA64" s="376"/>
      <c r="JIB64" s="376"/>
      <c r="JIC64" s="376"/>
      <c r="JID64" s="376"/>
      <c r="JIE64" s="376"/>
      <c r="JIF64" s="376"/>
      <c r="JIG64" s="376"/>
      <c r="JIH64" s="376"/>
      <c r="JII64" s="376"/>
      <c r="JIJ64" s="1581"/>
      <c r="JIK64" s="1581"/>
      <c r="JIL64" s="1581"/>
      <c r="JIM64" s="529"/>
      <c r="JIN64" s="376"/>
      <c r="JIO64" s="376"/>
      <c r="JIP64" s="376"/>
      <c r="JIQ64" s="530"/>
      <c r="JIR64" s="376"/>
      <c r="JIS64" s="376"/>
      <c r="JIT64" s="376"/>
      <c r="JIU64" s="376"/>
      <c r="JIV64" s="376"/>
      <c r="JIW64" s="376"/>
      <c r="JIX64" s="376"/>
      <c r="JIY64" s="376"/>
      <c r="JIZ64" s="376"/>
      <c r="JJA64" s="1581"/>
      <c r="JJB64" s="1581"/>
      <c r="JJC64" s="1581"/>
      <c r="JJD64" s="529"/>
      <c r="JJE64" s="376"/>
      <c r="JJF64" s="376"/>
      <c r="JJG64" s="376"/>
      <c r="JJH64" s="530"/>
      <c r="JJI64" s="376"/>
      <c r="JJJ64" s="376"/>
      <c r="JJK64" s="376"/>
      <c r="JJL64" s="376"/>
      <c r="JJM64" s="376"/>
      <c r="JJN64" s="376"/>
      <c r="JJO64" s="376"/>
      <c r="JJP64" s="376"/>
      <c r="JJQ64" s="376"/>
      <c r="JJR64" s="1581"/>
      <c r="JJS64" s="1581"/>
      <c r="JJT64" s="1581"/>
      <c r="JJU64" s="529"/>
      <c r="JJV64" s="376"/>
      <c r="JJW64" s="376"/>
      <c r="JJX64" s="376"/>
      <c r="JJY64" s="530"/>
      <c r="JJZ64" s="376"/>
      <c r="JKA64" s="376"/>
      <c r="JKB64" s="376"/>
      <c r="JKC64" s="376"/>
      <c r="JKD64" s="376"/>
      <c r="JKE64" s="376"/>
      <c r="JKF64" s="376"/>
      <c r="JKG64" s="376"/>
      <c r="JKH64" s="376"/>
      <c r="JKI64" s="1581"/>
      <c r="JKJ64" s="1581"/>
      <c r="JKK64" s="1581"/>
      <c r="JKL64" s="529"/>
      <c r="JKM64" s="376"/>
      <c r="JKN64" s="376"/>
      <c r="JKO64" s="376"/>
      <c r="JKP64" s="530"/>
      <c r="JKQ64" s="376"/>
      <c r="JKR64" s="376"/>
      <c r="JKS64" s="376"/>
      <c r="JKT64" s="376"/>
      <c r="JKU64" s="376"/>
      <c r="JKV64" s="376"/>
      <c r="JKW64" s="376"/>
      <c r="JKX64" s="376"/>
      <c r="JKY64" s="376"/>
      <c r="JKZ64" s="1581"/>
      <c r="JLA64" s="1581"/>
      <c r="JLB64" s="1581"/>
      <c r="JLC64" s="529"/>
      <c r="JLD64" s="376"/>
      <c r="JLE64" s="376"/>
      <c r="JLF64" s="376"/>
      <c r="JLG64" s="530"/>
      <c r="JLH64" s="376"/>
      <c r="JLI64" s="376"/>
      <c r="JLJ64" s="376"/>
      <c r="JLK64" s="376"/>
      <c r="JLL64" s="376"/>
      <c r="JLM64" s="376"/>
      <c r="JLN64" s="376"/>
      <c r="JLO64" s="376"/>
      <c r="JLP64" s="376"/>
      <c r="JLQ64" s="1581"/>
      <c r="JLR64" s="1581"/>
      <c r="JLS64" s="1581"/>
      <c r="JLT64" s="529"/>
      <c r="JLU64" s="376"/>
      <c r="JLV64" s="376"/>
      <c r="JLW64" s="376"/>
      <c r="JLX64" s="530"/>
      <c r="JLY64" s="376"/>
      <c r="JLZ64" s="376"/>
      <c r="JMA64" s="376"/>
      <c r="JMB64" s="376"/>
      <c r="JMC64" s="376"/>
      <c r="JMD64" s="376"/>
      <c r="JME64" s="376"/>
      <c r="JMF64" s="376"/>
      <c r="JMG64" s="376"/>
      <c r="JMH64" s="1581"/>
      <c r="JMI64" s="1581"/>
      <c r="JMJ64" s="1581"/>
      <c r="JMK64" s="529"/>
      <c r="JML64" s="376"/>
      <c r="JMM64" s="376"/>
      <c r="JMN64" s="376"/>
      <c r="JMO64" s="530"/>
      <c r="JMP64" s="376"/>
      <c r="JMQ64" s="376"/>
      <c r="JMR64" s="376"/>
      <c r="JMS64" s="376"/>
      <c r="JMT64" s="376"/>
      <c r="JMU64" s="376"/>
      <c r="JMV64" s="376"/>
      <c r="JMW64" s="376"/>
      <c r="JMX64" s="376"/>
      <c r="JMY64" s="1581"/>
      <c r="JMZ64" s="1581"/>
      <c r="JNA64" s="1581"/>
      <c r="JNB64" s="529"/>
      <c r="JNC64" s="376"/>
      <c r="JND64" s="376"/>
      <c r="JNE64" s="376"/>
      <c r="JNF64" s="530"/>
      <c r="JNG64" s="376"/>
      <c r="JNH64" s="376"/>
      <c r="JNI64" s="376"/>
      <c r="JNJ64" s="376"/>
      <c r="JNK64" s="376"/>
      <c r="JNL64" s="376"/>
      <c r="JNM64" s="376"/>
      <c r="JNN64" s="376"/>
      <c r="JNO64" s="376"/>
      <c r="JNP64" s="1581"/>
      <c r="JNQ64" s="1581"/>
      <c r="JNR64" s="1581"/>
      <c r="JNS64" s="529"/>
      <c r="JNT64" s="376"/>
      <c r="JNU64" s="376"/>
      <c r="JNV64" s="376"/>
      <c r="JNW64" s="530"/>
      <c r="JNX64" s="376"/>
      <c r="JNY64" s="376"/>
      <c r="JNZ64" s="376"/>
      <c r="JOA64" s="376"/>
      <c r="JOB64" s="376"/>
      <c r="JOC64" s="376"/>
      <c r="JOD64" s="376"/>
      <c r="JOE64" s="376"/>
      <c r="JOF64" s="376"/>
      <c r="JOG64" s="1581"/>
      <c r="JOH64" s="1581"/>
      <c r="JOI64" s="1581"/>
      <c r="JOJ64" s="529"/>
      <c r="JOK64" s="376"/>
      <c r="JOL64" s="376"/>
      <c r="JOM64" s="376"/>
      <c r="JON64" s="530"/>
      <c r="JOO64" s="376"/>
      <c r="JOP64" s="376"/>
      <c r="JOQ64" s="376"/>
      <c r="JOR64" s="376"/>
      <c r="JOS64" s="376"/>
      <c r="JOT64" s="376"/>
      <c r="JOU64" s="376"/>
      <c r="JOV64" s="376"/>
      <c r="JOW64" s="376"/>
      <c r="JOX64" s="1581"/>
      <c r="JOY64" s="1581"/>
      <c r="JOZ64" s="1581"/>
      <c r="JPA64" s="529"/>
      <c r="JPB64" s="376"/>
      <c r="JPC64" s="376"/>
      <c r="JPD64" s="376"/>
      <c r="JPE64" s="530"/>
      <c r="JPF64" s="376"/>
      <c r="JPG64" s="376"/>
      <c r="JPH64" s="376"/>
      <c r="JPI64" s="376"/>
      <c r="JPJ64" s="376"/>
      <c r="JPK64" s="376"/>
      <c r="JPL64" s="376"/>
      <c r="JPM64" s="376"/>
      <c r="JPN64" s="376"/>
      <c r="JPO64" s="1581"/>
      <c r="JPP64" s="1581"/>
      <c r="JPQ64" s="1581"/>
      <c r="JPR64" s="529"/>
      <c r="JPS64" s="376"/>
      <c r="JPT64" s="376"/>
      <c r="JPU64" s="376"/>
      <c r="JPV64" s="530"/>
      <c r="JPW64" s="376"/>
      <c r="JPX64" s="376"/>
      <c r="JPY64" s="376"/>
      <c r="JPZ64" s="376"/>
      <c r="JQA64" s="376"/>
      <c r="JQB64" s="376"/>
      <c r="JQC64" s="376"/>
      <c r="JQD64" s="376"/>
      <c r="JQE64" s="376"/>
      <c r="JQF64" s="1581"/>
      <c r="JQG64" s="1581"/>
      <c r="JQH64" s="1581"/>
      <c r="JQI64" s="529"/>
      <c r="JQJ64" s="376"/>
      <c r="JQK64" s="376"/>
      <c r="JQL64" s="376"/>
      <c r="JQM64" s="530"/>
      <c r="JQN64" s="376"/>
      <c r="JQO64" s="376"/>
      <c r="JQP64" s="376"/>
      <c r="JQQ64" s="376"/>
      <c r="JQR64" s="376"/>
      <c r="JQS64" s="376"/>
      <c r="JQT64" s="376"/>
      <c r="JQU64" s="376"/>
      <c r="JQV64" s="376"/>
      <c r="JQW64" s="1581"/>
      <c r="JQX64" s="1581"/>
      <c r="JQY64" s="1581"/>
      <c r="JQZ64" s="529"/>
      <c r="JRA64" s="376"/>
      <c r="JRB64" s="376"/>
      <c r="JRC64" s="376"/>
      <c r="JRD64" s="530"/>
      <c r="JRE64" s="376"/>
      <c r="JRF64" s="376"/>
      <c r="JRG64" s="376"/>
      <c r="JRH64" s="376"/>
      <c r="JRI64" s="376"/>
      <c r="JRJ64" s="376"/>
      <c r="JRK64" s="376"/>
      <c r="JRL64" s="376"/>
      <c r="JRM64" s="376"/>
      <c r="JRN64" s="1581"/>
      <c r="JRO64" s="1581"/>
      <c r="JRP64" s="1581"/>
      <c r="JRQ64" s="529"/>
      <c r="JRR64" s="376"/>
      <c r="JRS64" s="376"/>
      <c r="JRT64" s="376"/>
      <c r="JRU64" s="530"/>
      <c r="JRV64" s="376"/>
      <c r="JRW64" s="376"/>
      <c r="JRX64" s="376"/>
      <c r="JRY64" s="376"/>
      <c r="JRZ64" s="376"/>
      <c r="JSA64" s="376"/>
      <c r="JSB64" s="376"/>
      <c r="JSC64" s="376"/>
      <c r="JSD64" s="376"/>
      <c r="JSE64" s="1581"/>
      <c r="JSF64" s="1581"/>
      <c r="JSG64" s="1581"/>
      <c r="JSH64" s="529"/>
      <c r="JSI64" s="376"/>
      <c r="JSJ64" s="376"/>
      <c r="JSK64" s="376"/>
      <c r="JSL64" s="530"/>
      <c r="JSM64" s="376"/>
      <c r="JSN64" s="376"/>
      <c r="JSO64" s="376"/>
      <c r="JSP64" s="376"/>
      <c r="JSQ64" s="376"/>
      <c r="JSR64" s="376"/>
      <c r="JSS64" s="376"/>
      <c r="JST64" s="376"/>
      <c r="JSU64" s="376"/>
      <c r="JSV64" s="1581"/>
      <c r="JSW64" s="1581"/>
      <c r="JSX64" s="1581"/>
      <c r="JSY64" s="529"/>
      <c r="JSZ64" s="376"/>
      <c r="JTA64" s="376"/>
      <c r="JTB64" s="376"/>
      <c r="JTC64" s="530"/>
      <c r="JTD64" s="376"/>
      <c r="JTE64" s="376"/>
      <c r="JTF64" s="376"/>
      <c r="JTG64" s="376"/>
      <c r="JTH64" s="376"/>
      <c r="JTI64" s="376"/>
      <c r="JTJ64" s="376"/>
      <c r="JTK64" s="376"/>
      <c r="JTL64" s="376"/>
      <c r="JTM64" s="1581"/>
      <c r="JTN64" s="1581"/>
      <c r="JTO64" s="1581"/>
      <c r="JTP64" s="529"/>
      <c r="JTQ64" s="376"/>
      <c r="JTR64" s="376"/>
      <c r="JTS64" s="376"/>
      <c r="JTT64" s="530"/>
      <c r="JTU64" s="376"/>
      <c r="JTV64" s="376"/>
      <c r="JTW64" s="376"/>
      <c r="JTX64" s="376"/>
      <c r="JTY64" s="376"/>
      <c r="JTZ64" s="376"/>
      <c r="JUA64" s="376"/>
      <c r="JUB64" s="376"/>
      <c r="JUC64" s="376"/>
      <c r="JUD64" s="1581"/>
      <c r="JUE64" s="1581"/>
      <c r="JUF64" s="1581"/>
      <c r="JUG64" s="529"/>
      <c r="JUH64" s="376"/>
      <c r="JUI64" s="376"/>
      <c r="JUJ64" s="376"/>
      <c r="JUK64" s="530"/>
      <c r="JUL64" s="376"/>
      <c r="JUM64" s="376"/>
      <c r="JUN64" s="376"/>
      <c r="JUO64" s="376"/>
      <c r="JUP64" s="376"/>
      <c r="JUQ64" s="376"/>
      <c r="JUR64" s="376"/>
      <c r="JUS64" s="376"/>
      <c r="JUT64" s="376"/>
      <c r="JUU64" s="1581"/>
      <c r="JUV64" s="1581"/>
      <c r="JUW64" s="1581"/>
      <c r="JUX64" s="529"/>
      <c r="JUY64" s="376"/>
      <c r="JUZ64" s="376"/>
      <c r="JVA64" s="376"/>
      <c r="JVB64" s="530"/>
      <c r="JVC64" s="376"/>
      <c r="JVD64" s="376"/>
      <c r="JVE64" s="376"/>
      <c r="JVF64" s="376"/>
      <c r="JVG64" s="376"/>
      <c r="JVH64" s="376"/>
      <c r="JVI64" s="376"/>
      <c r="JVJ64" s="376"/>
      <c r="JVK64" s="376"/>
      <c r="JVL64" s="1581"/>
      <c r="JVM64" s="1581"/>
      <c r="JVN64" s="1581"/>
      <c r="JVO64" s="529"/>
      <c r="JVP64" s="376"/>
      <c r="JVQ64" s="376"/>
      <c r="JVR64" s="376"/>
      <c r="JVS64" s="530"/>
      <c r="JVT64" s="376"/>
      <c r="JVU64" s="376"/>
      <c r="JVV64" s="376"/>
      <c r="JVW64" s="376"/>
      <c r="JVX64" s="376"/>
      <c r="JVY64" s="376"/>
      <c r="JVZ64" s="376"/>
      <c r="JWA64" s="376"/>
      <c r="JWB64" s="376"/>
      <c r="JWC64" s="1581"/>
      <c r="JWD64" s="1581"/>
      <c r="JWE64" s="1581"/>
      <c r="JWF64" s="529"/>
      <c r="JWG64" s="376"/>
      <c r="JWH64" s="376"/>
      <c r="JWI64" s="376"/>
      <c r="JWJ64" s="530"/>
      <c r="JWK64" s="376"/>
      <c r="JWL64" s="376"/>
      <c r="JWM64" s="376"/>
      <c r="JWN64" s="376"/>
      <c r="JWO64" s="376"/>
      <c r="JWP64" s="376"/>
      <c r="JWQ64" s="376"/>
      <c r="JWR64" s="376"/>
      <c r="JWS64" s="376"/>
      <c r="JWT64" s="1581"/>
      <c r="JWU64" s="1581"/>
      <c r="JWV64" s="1581"/>
      <c r="JWW64" s="529"/>
      <c r="JWX64" s="376"/>
      <c r="JWY64" s="376"/>
      <c r="JWZ64" s="376"/>
      <c r="JXA64" s="530"/>
      <c r="JXB64" s="376"/>
      <c r="JXC64" s="376"/>
      <c r="JXD64" s="376"/>
      <c r="JXE64" s="376"/>
      <c r="JXF64" s="376"/>
      <c r="JXG64" s="376"/>
      <c r="JXH64" s="376"/>
      <c r="JXI64" s="376"/>
      <c r="JXJ64" s="376"/>
      <c r="JXK64" s="1581"/>
      <c r="JXL64" s="1581"/>
      <c r="JXM64" s="1581"/>
      <c r="JXN64" s="529"/>
      <c r="JXO64" s="376"/>
      <c r="JXP64" s="376"/>
      <c r="JXQ64" s="376"/>
      <c r="JXR64" s="530"/>
      <c r="JXS64" s="376"/>
      <c r="JXT64" s="376"/>
      <c r="JXU64" s="376"/>
      <c r="JXV64" s="376"/>
      <c r="JXW64" s="376"/>
      <c r="JXX64" s="376"/>
      <c r="JXY64" s="376"/>
      <c r="JXZ64" s="376"/>
      <c r="JYA64" s="376"/>
      <c r="JYB64" s="1581"/>
      <c r="JYC64" s="1581"/>
      <c r="JYD64" s="1581"/>
      <c r="JYE64" s="529"/>
      <c r="JYF64" s="376"/>
      <c r="JYG64" s="376"/>
      <c r="JYH64" s="376"/>
      <c r="JYI64" s="530"/>
      <c r="JYJ64" s="376"/>
      <c r="JYK64" s="376"/>
      <c r="JYL64" s="376"/>
      <c r="JYM64" s="376"/>
      <c r="JYN64" s="376"/>
      <c r="JYO64" s="376"/>
      <c r="JYP64" s="376"/>
      <c r="JYQ64" s="376"/>
      <c r="JYR64" s="376"/>
      <c r="JYS64" s="1581"/>
      <c r="JYT64" s="1581"/>
      <c r="JYU64" s="1581"/>
      <c r="JYV64" s="529"/>
      <c r="JYW64" s="376"/>
      <c r="JYX64" s="376"/>
      <c r="JYY64" s="376"/>
      <c r="JYZ64" s="530"/>
      <c r="JZA64" s="376"/>
      <c r="JZB64" s="376"/>
      <c r="JZC64" s="376"/>
      <c r="JZD64" s="376"/>
      <c r="JZE64" s="376"/>
      <c r="JZF64" s="376"/>
      <c r="JZG64" s="376"/>
      <c r="JZH64" s="376"/>
      <c r="JZI64" s="376"/>
      <c r="JZJ64" s="1581"/>
      <c r="JZK64" s="1581"/>
      <c r="JZL64" s="1581"/>
      <c r="JZM64" s="529"/>
      <c r="JZN64" s="376"/>
      <c r="JZO64" s="376"/>
      <c r="JZP64" s="376"/>
      <c r="JZQ64" s="530"/>
      <c r="JZR64" s="376"/>
      <c r="JZS64" s="376"/>
      <c r="JZT64" s="376"/>
      <c r="JZU64" s="376"/>
      <c r="JZV64" s="376"/>
      <c r="JZW64" s="376"/>
      <c r="JZX64" s="376"/>
      <c r="JZY64" s="376"/>
      <c r="JZZ64" s="376"/>
      <c r="KAA64" s="1581"/>
      <c r="KAB64" s="1581"/>
      <c r="KAC64" s="1581"/>
      <c r="KAD64" s="529"/>
      <c r="KAE64" s="376"/>
      <c r="KAF64" s="376"/>
      <c r="KAG64" s="376"/>
      <c r="KAH64" s="530"/>
      <c r="KAI64" s="376"/>
      <c r="KAJ64" s="376"/>
      <c r="KAK64" s="376"/>
      <c r="KAL64" s="376"/>
      <c r="KAM64" s="376"/>
      <c r="KAN64" s="376"/>
      <c r="KAO64" s="376"/>
      <c r="KAP64" s="376"/>
      <c r="KAQ64" s="376"/>
      <c r="KAR64" s="1581"/>
      <c r="KAS64" s="1581"/>
      <c r="KAT64" s="1581"/>
      <c r="KAU64" s="529"/>
      <c r="KAV64" s="376"/>
      <c r="KAW64" s="376"/>
      <c r="KAX64" s="376"/>
      <c r="KAY64" s="530"/>
      <c r="KAZ64" s="376"/>
      <c r="KBA64" s="376"/>
      <c r="KBB64" s="376"/>
      <c r="KBC64" s="376"/>
      <c r="KBD64" s="376"/>
      <c r="KBE64" s="376"/>
      <c r="KBF64" s="376"/>
      <c r="KBG64" s="376"/>
      <c r="KBH64" s="376"/>
      <c r="KBI64" s="1581"/>
      <c r="KBJ64" s="1581"/>
      <c r="KBK64" s="1581"/>
      <c r="KBL64" s="529"/>
      <c r="KBM64" s="376"/>
      <c r="KBN64" s="376"/>
      <c r="KBO64" s="376"/>
      <c r="KBP64" s="530"/>
      <c r="KBQ64" s="376"/>
      <c r="KBR64" s="376"/>
      <c r="KBS64" s="376"/>
      <c r="KBT64" s="376"/>
      <c r="KBU64" s="376"/>
      <c r="KBV64" s="376"/>
      <c r="KBW64" s="376"/>
      <c r="KBX64" s="376"/>
      <c r="KBY64" s="376"/>
      <c r="KBZ64" s="1581"/>
      <c r="KCA64" s="1581"/>
      <c r="KCB64" s="1581"/>
      <c r="KCC64" s="529"/>
      <c r="KCD64" s="376"/>
      <c r="KCE64" s="376"/>
      <c r="KCF64" s="376"/>
      <c r="KCG64" s="530"/>
      <c r="KCH64" s="376"/>
      <c r="KCI64" s="376"/>
      <c r="KCJ64" s="376"/>
      <c r="KCK64" s="376"/>
      <c r="KCL64" s="376"/>
      <c r="KCM64" s="376"/>
      <c r="KCN64" s="376"/>
      <c r="KCO64" s="376"/>
      <c r="KCP64" s="376"/>
      <c r="KCQ64" s="1581"/>
      <c r="KCR64" s="1581"/>
      <c r="KCS64" s="1581"/>
      <c r="KCT64" s="529"/>
      <c r="KCU64" s="376"/>
      <c r="KCV64" s="376"/>
      <c r="KCW64" s="376"/>
      <c r="KCX64" s="530"/>
      <c r="KCY64" s="376"/>
      <c r="KCZ64" s="376"/>
      <c r="KDA64" s="376"/>
      <c r="KDB64" s="376"/>
      <c r="KDC64" s="376"/>
      <c r="KDD64" s="376"/>
      <c r="KDE64" s="376"/>
      <c r="KDF64" s="376"/>
      <c r="KDG64" s="376"/>
      <c r="KDH64" s="1581"/>
      <c r="KDI64" s="1581"/>
      <c r="KDJ64" s="1581"/>
      <c r="KDK64" s="529"/>
      <c r="KDL64" s="376"/>
      <c r="KDM64" s="376"/>
      <c r="KDN64" s="376"/>
      <c r="KDO64" s="530"/>
      <c r="KDP64" s="376"/>
      <c r="KDQ64" s="376"/>
      <c r="KDR64" s="376"/>
      <c r="KDS64" s="376"/>
      <c r="KDT64" s="376"/>
      <c r="KDU64" s="376"/>
      <c r="KDV64" s="376"/>
      <c r="KDW64" s="376"/>
      <c r="KDX64" s="376"/>
      <c r="KDY64" s="1581"/>
      <c r="KDZ64" s="1581"/>
      <c r="KEA64" s="1581"/>
      <c r="KEB64" s="529"/>
      <c r="KEC64" s="376"/>
      <c r="KED64" s="376"/>
      <c r="KEE64" s="376"/>
      <c r="KEF64" s="530"/>
      <c r="KEG64" s="376"/>
      <c r="KEH64" s="376"/>
      <c r="KEI64" s="376"/>
      <c r="KEJ64" s="376"/>
      <c r="KEK64" s="376"/>
      <c r="KEL64" s="376"/>
      <c r="KEM64" s="376"/>
      <c r="KEN64" s="376"/>
      <c r="KEO64" s="376"/>
      <c r="KEP64" s="1581"/>
      <c r="KEQ64" s="1581"/>
      <c r="KER64" s="1581"/>
      <c r="KES64" s="529"/>
      <c r="KET64" s="376"/>
      <c r="KEU64" s="376"/>
      <c r="KEV64" s="376"/>
      <c r="KEW64" s="530"/>
      <c r="KEX64" s="376"/>
      <c r="KEY64" s="376"/>
      <c r="KEZ64" s="376"/>
      <c r="KFA64" s="376"/>
      <c r="KFB64" s="376"/>
      <c r="KFC64" s="376"/>
      <c r="KFD64" s="376"/>
      <c r="KFE64" s="376"/>
      <c r="KFF64" s="376"/>
      <c r="KFG64" s="1581"/>
      <c r="KFH64" s="1581"/>
      <c r="KFI64" s="1581"/>
      <c r="KFJ64" s="529"/>
      <c r="KFK64" s="376"/>
      <c r="KFL64" s="376"/>
      <c r="KFM64" s="376"/>
      <c r="KFN64" s="530"/>
      <c r="KFO64" s="376"/>
      <c r="KFP64" s="376"/>
      <c r="KFQ64" s="376"/>
      <c r="KFR64" s="376"/>
      <c r="KFS64" s="376"/>
      <c r="KFT64" s="376"/>
      <c r="KFU64" s="376"/>
      <c r="KFV64" s="376"/>
      <c r="KFW64" s="376"/>
      <c r="KFX64" s="1581"/>
      <c r="KFY64" s="1581"/>
      <c r="KFZ64" s="1581"/>
      <c r="KGA64" s="529"/>
      <c r="KGB64" s="376"/>
      <c r="KGC64" s="376"/>
      <c r="KGD64" s="376"/>
      <c r="KGE64" s="530"/>
      <c r="KGF64" s="376"/>
      <c r="KGG64" s="376"/>
      <c r="KGH64" s="376"/>
      <c r="KGI64" s="376"/>
      <c r="KGJ64" s="376"/>
      <c r="KGK64" s="376"/>
      <c r="KGL64" s="376"/>
      <c r="KGM64" s="376"/>
      <c r="KGN64" s="376"/>
      <c r="KGO64" s="1581"/>
      <c r="KGP64" s="1581"/>
      <c r="KGQ64" s="1581"/>
      <c r="KGR64" s="529"/>
      <c r="KGS64" s="376"/>
      <c r="KGT64" s="376"/>
      <c r="KGU64" s="376"/>
      <c r="KGV64" s="530"/>
      <c r="KGW64" s="376"/>
      <c r="KGX64" s="376"/>
      <c r="KGY64" s="376"/>
      <c r="KGZ64" s="376"/>
      <c r="KHA64" s="376"/>
      <c r="KHB64" s="376"/>
      <c r="KHC64" s="376"/>
      <c r="KHD64" s="376"/>
      <c r="KHE64" s="376"/>
      <c r="KHF64" s="1581"/>
      <c r="KHG64" s="1581"/>
      <c r="KHH64" s="1581"/>
      <c r="KHI64" s="529"/>
      <c r="KHJ64" s="376"/>
      <c r="KHK64" s="376"/>
      <c r="KHL64" s="376"/>
      <c r="KHM64" s="530"/>
      <c r="KHN64" s="376"/>
      <c r="KHO64" s="376"/>
      <c r="KHP64" s="376"/>
      <c r="KHQ64" s="376"/>
      <c r="KHR64" s="376"/>
      <c r="KHS64" s="376"/>
      <c r="KHT64" s="376"/>
      <c r="KHU64" s="376"/>
      <c r="KHV64" s="376"/>
      <c r="KHW64" s="1581"/>
      <c r="KHX64" s="1581"/>
      <c r="KHY64" s="1581"/>
      <c r="KHZ64" s="529"/>
      <c r="KIA64" s="376"/>
      <c r="KIB64" s="376"/>
      <c r="KIC64" s="376"/>
      <c r="KID64" s="530"/>
      <c r="KIE64" s="376"/>
      <c r="KIF64" s="376"/>
      <c r="KIG64" s="376"/>
      <c r="KIH64" s="376"/>
      <c r="KII64" s="376"/>
      <c r="KIJ64" s="376"/>
      <c r="KIK64" s="376"/>
      <c r="KIL64" s="376"/>
      <c r="KIM64" s="376"/>
      <c r="KIN64" s="1581"/>
      <c r="KIO64" s="1581"/>
      <c r="KIP64" s="1581"/>
      <c r="KIQ64" s="529"/>
      <c r="KIR64" s="376"/>
      <c r="KIS64" s="376"/>
      <c r="KIT64" s="376"/>
      <c r="KIU64" s="530"/>
      <c r="KIV64" s="376"/>
      <c r="KIW64" s="376"/>
      <c r="KIX64" s="376"/>
      <c r="KIY64" s="376"/>
      <c r="KIZ64" s="376"/>
      <c r="KJA64" s="376"/>
      <c r="KJB64" s="376"/>
      <c r="KJC64" s="376"/>
      <c r="KJD64" s="376"/>
      <c r="KJE64" s="1581"/>
      <c r="KJF64" s="1581"/>
      <c r="KJG64" s="1581"/>
      <c r="KJH64" s="529"/>
      <c r="KJI64" s="376"/>
      <c r="KJJ64" s="376"/>
      <c r="KJK64" s="376"/>
      <c r="KJL64" s="530"/>
      <c r="KJM64" s="376"/>
      <c r="KJN64" s="376"/>
      <c r="KJO64" s="376"/>
      <c r="KJP64" s="376"/>
      <c r="KJQ64" s="376"/>
      <c r="KJR64" s="376"/>
      <c r="KJS64" s="376"/>
      <c r="KJT64" s="376"/>
      <c r="KJU64" s="376"/>
      <c r="KJV64" s="1581"/>
      <c r="KJW64" s="1581"/>
      <c r="KJX64" s="1581"/>
      <c r="KJY64" s="529"/>
      <c r="KJZ64" s="376"/>
      <c r="KKA64" s="376"/>
      <c r="KKB64" s="376"/>
      <c r="KKC64" s="530"/>
      <c r="KKD64" s="376"/>
      <c r="KKE64" s="376"/>
      <c r="KKF64" s="376"/>
      <c r="KKG64" s="376"/>
      <c r="KKH64" s="376"/>
      <c r="KKI64" s="376"/>
      <c r="KKJ64" s="376"/>
      <c r="KKK64" s="376"/>
      <c r="KKL64" s="376"/>
      <c r="KKM64" s="1581"/>
      <c r="KKN64" s="1581"/>
      <c r="KKO64" s="1581"/>
      <c r="KKP64" s="529"/>
      <c r="KKQ64" s="376"/>
      <c r="KKR64" s="376"/>
      <c r="KKS64" s="376"/>
      <c r="KKT64" s="530"/>
      <c r="KKU64" s="376"/>
      <c r="KKV64" s="376"/>
      <c r="KKW64" s="376"/>
      <c r="KKX64" s="376"/>
      <c r="KKY64" s="376"/>
      <c r="KKZ64" s="376"/>
      <c r="KLA64" s="376"/>
      <c r="KLB64" s="376"/>
      <c r="KLC64" s="376"/>
      <c r="KLD64" s="1581"/>
      <c r="KLE64" s="1581"/>
      <c r="KLF64" s="1581"/>
      <c r="KLG64" s="529"/>
      <c r="KLH64" s="376"/>
      <c r="KLI64" s="376"/>
      <c r="KLJ64" s="376"/>
      <c r="KLK64" s="530"/>
      <c r="KLL64" s="376"/>
      <c r="KLM64" s="376"/>
      <c r="KLN64" s="376"/>
      <c r="KLO64" s="376"/>
      <c r="KLP64" s="376"/>
      <c r="KLQ64" s="376"/>
      <c r="KLR64" s="376"/>
      <c r="KLS64" s="376"/>
      <c r="KLT64" s="376"/>
      <c r="KLU64" s="1581"/>
      <c r="KLV64" s="1581"/>
      <c r="KLW64" s="1581"/>
      <c r="KLX64" s="529"/>
      <c r="KLY64" s="376"/>
      <c r="KLZ64" s="376"/>
      <c r="KMA64" s="376"/>
      <c r="KMB64" s="530"/>
      <c r="KMC64" s="376"/>
      <c r="KMD64" s="376"/>
      <c r="KME64" s="376"/>
      <c r="KMF64" s="376"/>
      <c r="KMG64" s="376"/>
      <c r="KMH64" s="376"/>
      <c r="KMI64" s="376"/>
      <c r="KMJ64" s="376"/>
      <c r="KMK64" s="376"/>
      <c r="KML64" s="1581"/>
      <c r="KMM64" s="1581"/>
      <c r="KMN64" s="1581"/>
      <c r="KMO64" s="529"/>
      <c r="KMP64" s="376"/>
      <c r="KMQ64" s="376"/>
      <c r="KMR64" s="376"/>
      <c r="KMS64" s="530"/>
      <c r="KMT64" s="376"/>
      <c r="KMU64" s="376"/>
      <c r="KMV64" s="376"/>
      <c r="KMW64" s="376"/>
      <c r="KMX64" s="376"/>
      <c r="KMY64" s="376"/>
      <c r="KMZ64" s="376"/>
      <c r="KNA64" s="376"/>
      <c r="KNB64" s="376"/>
      <c r="KNC64" s="1581"/>
      <c r="KND64" s="1581"/>
      <c r="KNE64" s="1581"/>
      <c r="KNF64" s="529"/>
      <c r="KNG64" s="376"/>
      <c r="KNH64" s="376"/>
      <c r="KNI64" s="376"/>
      <c r="KNJ64" s="530"/>
      <c r="KNK64" s="376"/>
      <c r="KNL64" s="376"/>
      <c r="KNM64" s="376"/>
      <c r="KNN64" s="376"/>
      <c r="KNO64" s="376"/>
      <c r="KNP64" s="376"/>
      <c r="KNQ64" s="376"/>
      <c r="KNR64" s="376"/>
      <c r="KNS64" s="376"/>
      <c r="KNT64" s="1581"/>
      <c r="KNU64" s="1581"/>
      <c r="KNV64" s="1581"/>
      <c r="KNW64" s="529"/>
      <c r="KNX64" s="376"/>
      <c r="KNY64" s="376"/>
      <c r="KNZ64" s="376"/>
      <c r="KOA64" s="530"/>
      <c r="KOB64" s="376"/>
      <c r="KOC64" s="376"/>
      <c r="KOD64" s="376"/>
      <c r="KOE64" s="376"/>
      <c r="KOF64" s="376"/>
      <c r="KOG64" s="376"/>
      <c r="KOH64" s="376"/>
      <c r="KOI64" s="376"/>
      <c r="KOJ64" s="376"/>
      <c r="KOK64" s="1581"/>
      <c r="KOL64" s="1581"/>
      <c r="KOM64" s="1581"/>
      <c r="KON64" s="529"/>
      <c r="KOO64" s="376"/>
      <c r="KOP64" s="376"/>
      <c r="KOQ64" s="376"/>
      <c r="KOR64" s="530"/>
      <c r="KOS64" s="376"/>
      <c r="KOT64" s="376"/>
      <c r="KOU64" s="376"/>
      <c r="KOV64" s="376"/>
      <c r="KOW64" s="376"/>
      <c r="KOX64" s="376"/>
      <c r="KOY64" s="376"/>
      <c r="KOZ64" s="376"/>
      <c r="KPA64" s="376"/>
      <c r="KPB64" s="1581"/>
      <c r="KPC64" s="1581"/>
      <c r="KPD64" s="1581"/>
      <c r="KPE64" s="529"/>
      <c r="KPF64" s="376"/>
      <c r="KPG64" s="376"/>
      <c r="KPH64" s="376"/>
      <c r="KPI64" s="530"/>
      <c r="KPJ64" s="376"/>
      <c r="KPK64" s="376"/>
      <c r="KPL64" s="376"/>
      <c r="KPM64" s="376"/>
      <c r="KPN64" s="376"/>
      <c r="KPO64" s="376"/>
      <c r="KPP64" s="376"/>
      <c r="KPQ64" s="376"/>
      <c r="KPR64" s="376"/>
      <c r="KPS64" s="1581"/>
      <c r="KPT64" s="1581"/>
      <c r="KPU64" s="1581"/>
      <c r="KPV64" s="529"/>
      <c r="KPW64" s="376"/>
      <c r="KPX64" s="376"/>
      <c r="KPY64" s="376"/>
      <c r="KPZ64" s="530"/>
      <c r="KQA64" s="376"/>
      <c r="KQB64" s="376"/>
      <c r="KQC64" s="376"/>
      <c r="KQD64" s="376"/>
      <c r="KQE64" s="376"/>
      <c r="KQF64" s="376"/>
      <c r="KQG64" s="376"/>
      <c r="KQH64" s="376"/>
      <c r="KQI64" s="376"/>
      <c r="KQJ64" s="1581"/>
      <c r="KQK64" s="1581"/>
      <c r="KQL64" s="1581"/>
      <c r="KQM64" s="529"/>
      <c r="KQN64" s="376"/>
      <c r="KQO64" s="376"/>
      <c r="KQP64" s="376"/>
      <c r="KQQ64" s="530"/>
      <c r="KQR64" s="376"/>
      <c r="KQS64" s="376"/>
      <c r="KQT64" s="376"/>
      <c r="KQU64" s="376"/>
      <c r="KQV64" s="376"/>
      <c r="KQW64" s="376"/>
      <c r="KQX64" s="376"/>
      <c r="KQY64" s="376"/>
      <c r="KQZ64" s="376"/>
      <c r="KRA64" s="1581"/>
      <c r="KRB64" s="1581"/>
      <c r="KRC64" s="1581"/>
      <c r="KRD64" s="529"/>
      <c r="KRE64" s="376"/>
      <c r="KRF64" s="376"/>
      <c r="KRG64" s="376"/>
      <c r="KRH64" s="530"/>
      <c r="KRI64" s="376"/>
      <c r="KRJ64" s="376"/>
      <c r="KRK64" s="376"/>
      <c r="KRL64" s="376"/>
      <c r="KRM64" s="376"/>
      <c r="KRN64" s="376"/>
      <c r="KRO64" s="376"/>
      <c r="KRP64" s="376"/>
      <c r="KRQ64" s="376"/>
      <c r="KRR64" s="1581"/>
      <c r="KRS64" s="1581"/>
      <c r="KRT64" s="1581"/>
      <c r="KRU64" s="529"/>
      <c r="KRV64" s="376"/>
      <c r="KRW64" s="376"/>
      <c r="KRX64" s="376"/>
      <c r="KRY64" s="530"/>
      <c r="KRZ64" s="376"/>
      <c r="KSA64" s="376"/>
      <c r="KSB64" s="376"/>
      <c r="KSC64" s="376"/>
      <c r="KSD64" s="376"/>
      <c r="KSE64" s="376"/>
      <c r="KSF64" s="376"/>
      <c r="KSG64" s="376"/>
      <c r="KSH64" s="376"/>
      <c r="KSI64" s="1581"/>
      <c r="KSJ64" s="1581"/>
      <c r="KSK64" s="1581"/>
      <c r="KSL64" s="529"/>
      <c r="KSM64" s="376"/>
      <c r="KSN64" s="376"/>
      <c r="KSO64" s="376"/>
      <c r="KSP64" s="530"/>
      <c r="KSQ64" s="376"/>
      <c r="KSR64" s="376"/>
      <c r="KSS64" s="376"/>
      <c r="KST64" s="376"/>
      <c r="KSU64" s="376"/>
      <c r="KSV64" s="376"/>
      <c r="KSW64" s="376"/>
      <c r="KSX64" s="376"/>
      <c r="KSY64" s="376"/>
      <c r="KSZ64" s="1581"/>
      <c r="KTA64" s="1581"/>
      <c r="KTB64" s="1581"/>
      <c r="KTC64" s="529"/>
      <c r="KTD64" s="376"/>
      <c r="KTE64" s="376"/>
      <c r="KTF64" s="376"/>
      <c r="KTG64" s="530"/>
      <c r="KTH64" s="376"/>
      <c r="KTI64" s="376"/>
      <c r="KTJ64" s="376"/>
      <c r="KTK64" s="376"/>
      <c r="KTL64" s="376"/>
      <c r="KTM64" s="376"/>
      <c r="KTN64" s="376"/>
      <c r="KTO64" s="376"/>
      <c r="KTP64" s="376"/>
      <c r="KTQ64" s="1581"/>
      <c r="KTR64" s="1581"/>
      <c r="KTS64" s="1581"/>
      <c r="KTT64" s="529"/>
      <c r="KTU64" s="376"/>
      <c r="KTV64" s="376"/>
      <c r="KTW64" s="376"/>
      <c r="KTX64" s="530"/>
      <c r="KTY64" s="376"/>
      <c r="KTZ64" s="376"/>
      <c r="KUA64" s="376"/>
      <c r="KUB64" s="376"/>
      <c r="KUC64" s="376"/>
      <c r="KUD64" s="376"/>
      <c r="KUE64" s="376"/>
      <c r="KUF64" s="376"/>
      <c r="KUG64" s="376"/>
      <c r="KUH64" s="1581"/>
      <c r="KUI64" s="1581"/>
      <c r="KUJ64" s="1581"/>
      <c r="KUK64" s="529"/>
      <c r="KUL64" s="376"/>
      <c r="KUM64" s="376"/>
      <c r="KUN64" s="376"/>
      <c r="KUO64" s="530"/>
      <c r="KUP64" s="376"/>
      <c r="KUQ64" s="376"/>
      <c r="KUR64" s="376"/>
      <c r="KUS64" s="376"/>
      <c r="KUT64" s="376"/>
      <c r="KUU64" s="376"/>
      <c r="KUV64" s="376"/>
      <c r="KUW64" s="376"/>
      <c r="KUX64" s="376"/>
      <c r="KUY64" s="1581"/>
      <c r="KUZ64" s="1581"/>
      <c r="KVA64" s="1581"/>
      <c r="KVB64" s="529"/>
      <c r="KVC64" s="376"/>
      <c r="KVD64" s="376"/>
      <c r="KVE64" s="376"/>
      <c r="KVF64" s="530"/>
      <c r="KVG64" s="376"/>
      <c r="KVH64" s="376"/>
      <c r="KVI64" s="376"/>
      <c r="KVJ64" s="376"/>
      <c r="KVK64" s="376"/>
      <c r="KVL64" s="376"/>
      <c r="KVM64" s="376"/>
      <c r="KVN64" s="376"/>
      <c r="KVO64" s="376"/>
      <c r="KVP64" s="1581"/>
      <c r="KVQ64" s="1581"/>
      <c r="KVR64" s="1581"/>
      <c r="KVS64" s="529"/>
      <c r="KVT64" s="376"/>
      <c r="KVU64" s="376"/>
      <c r="KVV64" s="376"/>
      <c r="KVW64" s="530"/>
      <c r="KVX64" s="376"/>
      <c r="KVY64" s="376"/>
      <c r="KVZ64" s="376"/>
      <c r="KWA64" s="376"/>
      <c r="KWB64" s="376"/>
      <c r="KWC64" s="376"/>
      <c r="KWD64" s="376"/>
      <c r="KWE64" s="376"/>
      <c r="KWF64" s="376"/>
      <c r="KWG64" s="1581"/>
      <c r="KWH64" s="1581"/>
      <c r="KWI64" s="1581"/>
      <c r="KWJ64" s="529"/>
      <c r="KWK64" s="376"/>
      <c r="KWL64" s="376"/>
      <c r="KWM64" s="376"/>
      <c r="KWN64" s="530"/>
      <c r="KWO64" s="376"/>
      <c r="KWP64" s="376"/>
      <c r="KWQ64" s="376"/>
      <c r="KWR64" s="376"/>
      <c r="KWS64" s="376"/>
      <c r="KWT64" s="376"/>
      <c r="KWU64" s="376"/>
      <c r="KWV64" s="376"/>
      <c r="KWW64" s="376"/>
      <c r="KWX64" s="1581"/>
      <c r="KWY64" s="1581"/>
      <c r="KWZ64" s="1581"/>
      <c r="KXA64" s="529"/>
      <c r="KXB64" s="376"/>
      <c r="KXC64" s="376"/>
      <c r="KXD64" s="376"/>
      <c r="KXE64" s="530"/>
      <c r="KXF64" s="376"/>
      <c r="KXG64" s="376"/>
      <c r="KXH64" s="376"/>
      <c r="KXI64" s="376"/>
      <c r="KXJ64" s="376"/>
      <c r="KXK64" s="376"/>
      <c r="KXL64" s="376"/>
      <c r="KXM64" s="376"/>
      <c r="KXN64" s="376"/>
      <c r="KXO64" s="1581"/>
      <c r="KXP64" s="1581"/>
      <c r="KXQ64" s="1581"/>
      <c r="KXR64" s="529"/>
      <c r="KXS64" s="376"/>
      <c r="KXT64" s="376"/>
      <c r="KXU64" s="376"/>
      <c r="KXV64" s="530"/>
      <c r="KXW64" s="376"/>
      <c r="KXX64" s="376"/>
      <c r="KXY64" s="376"/>
      <c r="KXZ64" s="376"/>
      <c r="KYA64" s="376"/>
      <c r="KYB64" s="376"/>
      <c r="KYC64" s="376"/>
      <c r="KYD64" s="376"/>
      <c r="KYE64" s="376"/>
      <c r="KYF64" s="1581"/>
      <c r="KYG64" s="1581"/>
      <c r="KYH64" s="1581"/>
      <c r="KYI64" s="529"/>
      <c r="KYJ64" s="376"/>
      <c r="KYK64" s="376"/>
      <c r="KYL64" s="376"/>
      <c r="KYM64" s="530"/>
      <c r="KYN64" s="376"/>
      <c r="KYO64" s="376"/>
      <c r="KYP64" s="376"/>
      <c r="KYQ64" s="376"/>
      <c r="KYR64" s="376"/>
      <c r="KYS64" s="376"/>
      <c r="KYT64" s="376"/>
      <c r="KYU64" s="376"/>
      <c r="KYV64" s="376"/>
      <c r="KYW64" s="1581"/>
      <c r="KYX64" s="1581"/>
      <c r="KYY64" s="1581"/>
      <c r="KYZ64" s="529"/>
      <c r="KZA64" s="376"/>
      <c r="KZB64" s="376"/>
      <c r="KZC64" s="376"/>
      <c r="KZD64" s="530"/>
      <c r="KZE64" s="376"/>
      <c r="KZF64" s="376"/>
      <c r="KZG64" s="376"/>
      <c r="KZH64" s="376"/>
      <c r="KZI64" s="376"/>
      <c r="KZJ64" s="376"/>
      <c r="KZK64" s="376"/>
      <c r="KZL64" s="376"/>
      <c r="KZM64" s="376"/>
      <c r="KZN64" s="1581"/>
      <c r="KZO64" s="1581"/>
      <c r="KZP64" s="1581"/>
      <c r="KZQ64" s="529"/>
      <c r="KZR64" s="376"/>
      <c r="KZS64" s="376"/>
      <c r="KZT64" s="376"/>
      <c r="KZU64" s="530"/>
      <c r="KZV64" s="376"/>
      <c r="KZW64" s="376"/>
      <c r="KZX64" s="376"/>
      <c r="KZY64" s="376"/>
      <c r="KZZ64" s="376"/>
      <c r="LAA64" s="376"/>
      <c r="LAB64" s="376"/>
      <c r="LAC64" s="376"/>
      <c r="LAD64" s="376"/>
      <c r="LAE64" s="1581"/>
      <c r="LAF64" s="1581"/>
      <c r="LAG64" s="1581"/>
      <c r="LAH64" s="529"/>
      <c r="LAI64" s="376"/>
      <c r="LAJ64" s="376"/>
      <c r="LAK64" s="376"/>
      <c r="LAL64" s="530"/>
      <c r="LAM64" s="376"/>
      <c r="LAN64" s="376"/>
      <c r="LAO64" s="376"/>
      <c r="LAP64" s="376"/>
      <c r="LAQ64" s="376"/>
      <c r="LAR64" s="376"/>
      <c r="LAS64" s="376"/>
      <c r="LAT64" s="376"/>
      <c r="LAU64" s="376"/>
      <c r="LAV64" s="1581"/>
      <c r="LAW64" s="1581"/>
      <c r="LAX64" s="1581"/>
      <c r="LAY64" s="529"/>
      <c r="LAZ64" s="376"/>
      <c r="LBA64" s="376"/>
      <c r="LBB64" s="376"/>
      <c r="LBC64" s="530"/>
      <c r="LBD64" s="376"/>
      <c r="LBE64" s="376"/>
      <c r="LBF64" s="376"/>
      <c r="LBG64" s="376"/>
      <c r="LBH64" s="376"/>
      <c r="LBI64" s="376"/>
      <c r="LBJ64" s="376"/>
      <c r="LBK64" s="376"/>
      <c r="LBL64" s="376"/>
      <c r="LBM64" s="1581"/>
      <c r="LBN64" s="1581"/>
      <c r="LBO64" s="1581"/>
      <c r="LBP64" s="529"/>
      <c r="LBQ64" s="376"/>
      <c r="LBR64" s="376"/>
      <c r="LBS64" s="376"/>
      <c r="LBT64" s="530"/>
      <c r="LBU64" s="376"/>
      <c r="LBV64" s="376"/>
      <c r="LBW64" s="376"/>
      <c r="LBX64" s="376"/>
      <c r="LBY64" s="376"/>
      <c r="LBZ64" s="376"/>
      <c r="LCA64" s="376"/>
      <c r="LCB64" s="376"/>
      <c r="LCC64" s="376"/>
      <c r="LCD64" s="1581"/>
      <c r="LCE64" s="1581"/>
      <c r="LCF64" s="1581"/>
      <c r="LCG64" s="529"/>
      <c r="LCH64" s="376"/>
      <c r="LCI64" s="376"/>
      <c r="LCJ64" s="376"/>
      <c r="LCK64" s="530"/>
      <c r="LCL64" s="376"/>
      <c r="LCM64" s="376"/>
      <c r="LCN64" s="376"/>
      <c r="LCO64" s="376"/>
      <c r="LCP64" s="376"/>
      <c r="LCQ64" s="376"/>
      <c r="LCR64" s="376"/>
      <c r="LCS64" s="376"/>
      <c r="LCT64" s="376"/>
      <c r="LCU64" s="1581"/>
      <c r="LCV64" s="1581"/>
      <c r="LCW64" s="1581"/>
      <c r="LCX64" s="529"/>
      <c r="LCY64" s="376"/>
      <c r="LCZ64" s="376"/>
      <c r="LDA64" s="376"/>
      <c r="LDB64" s="530"/>
      <c r="LDC64" s="376"/>
      <c r="LDD64" s="376"/>
      <c r="LDE64" s="376"/>
      <c r="LDF64" s="376"/>
      <c r="LDG64" s="376"/>
      <c r="LDH64" s="376"/>
      <c r="LDI64" s="376"/>
      <c r="LDJ64" s="376"/>
      <c r="LDK64" s="376"/>
      <c r="LDL64" s="1581"/>
      <c r="LDM64" s="1581"/>
      <c r="LDN64" s="1581"/>
      <c r="LDO64" s="529"/>
      <c r="LDP64" s="376"/>
      <c r="LDQ64" s="376"/>
      <c r="LDR64" s="376"/>
      <c r="LDS64" s="530"/>
      <c r="LDT64" s="376"/>
      <c r="LDU64" s="376"/>
      <c r="LDV64" s="376"/>
      <c r="LDW64" s="376"/>
      <c r="LDX64" s="376"/>
      <c r="LDY64" s="376"/>
      <c r="LDZ64" s="376"/>
      <c r="LEA64" s="376"/>
      <c r="LEB64" s="376"/>
      <c r="LEC64" s="1581"/>
      <c r="LED64" s="1581"/>
      <c r="LEE64" s="1581"/>
      <c r="LEF64" s="529"/>
      <c r="LEG64" s="376"/>
      <c r="LEH64" s="376"/>
      <c r="LEI64" s="376"/>
      <c r="LEJ64" s="530"/>
      <c r="LEK64" s="376"/>
      <c r="LEL64" s="376"/>
      <c r="LEM64" s="376"/>
      <c r="LEN64" s="376"/>
      <c r="LEO64" s="376"/>
      <c r="LEP64" s="376"/>
      <c r="LEQ64" s="376"/>
      <c r="LER64" s="376"/>
      <c r="LES64" s="376"/>
      <c r="LET64" s="1581"/>
      <c r="LEU64" s="1581"/>
      <c r="LEV64" s="1581"/>
      <c r="LEW64" s="529"/>
      <c r="LEX64" s="376"/>
      <c r="LEY64" s="376"/>
      <c r="LEZ64" s="376"/>
      <c r="LFA64" s="530"/>
      <c r="LFB64" s="376"/>
      <c r="LFC64" s="376"/>
      <c r="LFD64" s="376"/>
      <c r="LFE64" s="376"/>
      <c r="LFF64" s="376"/>
      <c r="LFG64" s="376"/>
      <c r="LFH64" s="376"/>
      <c r="LFI64" s="376"/>
      <c r="LFJ64" s="376"/>
      <c r="LFK64" s="1581"/>
      <c r="LFL64" s="1581"/>
      <c r="LFM64" s="1581"/>
      <c r="LFN64" s="529"/>
      <c r="LFO64" s="376"/>
      <c r="LFP64" s="376"/>
      <c r="LFQ64" s="376"/>
      <c r="LFR64" s="530"/>
      <c r="LFS64" s="376"/>
      <c r="LFT64" s="376"/>
      <c r="LFU64" s="376"/>
      <c r="LFV64" s="376"/>
      <c r="LFW64" s="376"/>
      <c r="LFX64" s="376"/>
      <c r="LFY64" s="376"/>
      <c r="LFZ64" s="376"/>
      <c r="LGA64" s="376"/>
      <c r="LGB64" s="1581"/>
      <c r="LGC64" s="1581"/>
      <c r="LGD64" s="1581"/>
      <c r="LGE64" s="529"/>
      <c r="LGF64" s="376"/>
      <c r="LGG64" s="376"/>
      <c r="LGH64" s="376"/>
      <c r="LGI64" s="530"/>
      <c r="LGJ64" s="376"/>
      <c r="LGK64" s="376"/>
      <c r="LGL64" s="376"/>
      <c r="LGM64" s="376"/>
      <c r="LGN64" s="376"/>
      <c r="LGO64" s="376"/>
      <c r="LGP64" s="376"/>
      <c r="LGQ64" s="376"/>
      <c r="LGR64" s="376"/>
      <c r="LGS64" s="1581"/>
      <c r="LGT64" s="1581"/>
      <c r="LGU64" s="1581"/>
      <c r="LGV64" s="529"/>
      <c r="LGW64" s="376"/>
      <c r="LGX64" s="376"/>
      <c r="LGY64" s="376"/>
      <c r="LGZ64" s="530"/>
      <c r="LHA64" s="376"/>
      <c r="LHB64" s="376"/>
      <c r="LHC64" s="376"/>
      <c r="LHD64" s="376"/>
      <c r="LHE64" s="376"/>
      <c r="LHF64" s="376"/>
      <c r="LHG64" s="376"/>
      <c r="LHH64" s="376"/>
      <c r="LHI64" s="376"/>
      <c r="LHJ64" s="1581"/>
      <c r="LHK64" s="1581"/>
      <c r="LHL64" s="1581"/>
      <c r="LHM64" s="529"/>
      <c r="LHN64" s="376"/>
      <c r="LHO64" s="376"/>
      <c r="LHP64" s="376"/>
      <c r="LHQ64" s="530"/>
      <c r="LHR64" s="376"/>
      <c r="LHS64" s="376"/>
      <c r="LHT64" s="376"/>
      <c r="LHU64" s="376"/>
      <c r="LHV64" s="376"/>
      <c r="LHW64" s="376"/>
      <c r="LHX64" s="376"/>
      <c r="LHY64" s="376"/>
      <c r="LHZ64" s="376"/>
      <c r="LIA64" s="1581"/>
      <c r="LIB64" s="1581"/>
      <c r="LIC64" s="1581"/>
      <c r="LID64" s="529"/>
      <c r="LIE64" s="376"/>
      <c r="LIF64" s="376"/>
      <c r="LIG64" s="376"/>
      <c r="LIH64" s="530"/>
      <c r="LII64" s="376"/>
      <c r="LIJ64" s="376"/>
      <c r="LIK64" s="376"/>
      <c r="LIL64" s="376"/>
      <c r="LIM64" s="376"/>
      <c r="LIN64" s="376"/>
      <c r="LIO64" s="376"/>
      <c r="LIP64" s="376"/>
      <c r="LIQ64" s="376"/>
      <c r="LIR64" s="1581"/>
      <c r="LIS64" s="1581"/>
      <c r="LIT64" s="1581"/>
      <c r="LIU64" s="529"/>
      <c r="LIV64" s="376"/>
      <c r="LIW64" s="376"/>
      <c r="LIX64" s="376"/>
      <c r="LIY64" s="530"/>
      <c r="LIZ64" s="376"/>
      <c r="LJA64" s="376"/>
      <c r="LJB64" s="376"/>
      <c r="LJC64" s="376"/>
      <c r="LJD64" s="376"/>
      <c r="LJE64" s="376"/>
      <c r="LJF64" s="376"/>
      <c r="LJG64" s="376"/>
      <c r="LJH64" s="376"/>
      <c r="LJI64" s="1581"/>
      <c r="LJJ64" s="1581"/>
      <c r="LJK64" s="1581"/>
      <c r="LJL64" s="529"/>
      <c r="LJM64" s="376"/>
      <c r="LJN64" s="376"/>
      <c r="LJO64" s="376"/>
      <c r="LJP64" s="530"/>
      <c r="LJQ64" s="376"/>
      <c r="LJR64" s="376"/>
      <c r="LJS64" s="376"/>
      <c r="LJT64" s="376"/>
      <c r="LJU64" s="376"/>
      <c r="LJV64" s="376"/>
      <c r="LJW64" s="376"/>
      <c r="LJX64" s="376"/>
      <c r="LJY64" s="376"/>
      <c r="LJZ64" s="1581"/>
      <c r="LKA64" s="1581"/>
      <c r="LKB64" s="1581"/>
      <c r="LKC64" s="529"/>
      <c r="LKD64" s="376"/>
      <c r="LKE64" s="376"/>
      <c r="LKF64" s="376"/>
      <c r="LKG64" s="530"/>
      <c r="LKH64" s="376"/>
      <c r="LKI64" s="376"/>
      <c r="LKJ64" s="376"/>
      <c r="LKK64" s="376"/>
      <c r="LKL64" s="376"/>
      <c r="LKM64" s="376"/>
      <c r="LKN64" s="376"/>
      <c r="LKO64" s="376"/>
      <c r="LKP64" s="376"/>
      <c r="LKQ64" s="1581"/>
      <c r="LKR64" s="1581"/>
      <c r="LKS64" s="1581"/>
      <c r="LKT64" s="529"/>
      <c r="LKU64" s="376"/>
      <c r="LKV64" s="376"/>
      <c r="LKW64" s="376"/>
      <c r="LKX64" s="530"/>
      <c r="LKY64" s="376"/>
      <c r="LKZ64" s="376"/>
      <c r="LLA64" s="376"/>
      <c r="LLB64" s="376"/>
      <c r="LLC64" s="376"/>
      <c r="LLD64" s="376"/>
      <c r="LLE64" s="376"/>
      <c r="LLF64" s="376"/>
      <c r="LLG64" s="376"/>
      <c r="LLH64" s="1581"/>
      <c r="LLI64" s="1581"/>
      <c r="LLJ64" s="1581"/>
      <c r="LLK64" s="529"/>
      <c r="LLL64" s="376"/>
      <c r="LLM64" s="376"/>
      <c r="LLN64" s="376"/>
      <c r="LLO64" s="530"/>
      <c r="LLP64" s="376"/>
      <c r="LLQ64" s="376"/>
      <c r="LLR64" s="376"/>
      <c r="LLS64" s="376"/>
      <c r="LLT64" s="376"/>
      <c r="LLU64" s="376"/>
      <c r="LLV64" s="376"/>
      <c r="LLW64" s="376"/>
      <c r="LLX64" s="376"/>
      <c r="LLY64" s="1581"/>
      <c r="LLZ64" s="1581"/>
      <c r="LMA64" s="1581"/>
      <c r="LMB64" s="529"/>
      <c r="LMC64" s="376"/>
      <c r="LMD64" s="376"/>
      <c r="LME64" s="376"/>
      <c r="LMF64" s="530"/>
      <c r="LMG64" s="376"/>
      <c r="LMH64" s="376"/>
      <c r="LMI64" s="376"/>
      <c r="LMJ64" s="376"/>
      <c r="LMK64" s="376"/>
      <c r="LML64" s="376"/>
      <c r="LMM64" s="376"/>
      <c r="LMN64" s="376"/>
      <c r="LMO64" s="376"/>
      <c r="LMP64" s="1581"/>
      <c r="LMQ64" s="1581"/>
      <c r="LMR64" s="1581"/>
      <c r="LMS64" s="529"/>
      <c r="LMT64" s="376"/>
      <c r="LMU64" s="376"/>
      <c r="LMV64" s="376"/>
      <c r="LMW64" s="530"/>
      <c r="LMX64" s="376"/>
      <c r="LMY64" s="376"/>
      <c r="LMZ64" s="376"/>
      <c r="LNA64" s="376"/>
      <c r="LNB64" s="376"/>
      <c r="LNC64" s="376"/>
      <c r="LND64" s="376"/>
      <c r="LNE64" s="376"/>
      <c r="LNF64" s="376"/>
      <c r="LNG64" s="1581"/>
      <c r="LNH64" s="1581"/>
      <c r="LNI64" s="1581"/>
      <c r="LNJ64" s="529"/>
      <c r="LNK64" s="376"/>
      <c r="LNL64" s="376"/>
      <c r="LNM64" s="376"/>
      <c r="LNN64" s="530"/>
      <c r="LNO64" s="376"/>
      <c r="LNP64" s="376"/>
      <c r="LNQ64" s="376"/>
      <c r="LNR64" s="376"/>
      <c r="LNS64" s="376"/>
      <c r="LNT64" s="376"/>
      <c r="LNU64" s="376"/>
      <c r="LNV64" s="376"/>
      <c r="LNW64" s="376"/>
      <c r="LNX64" s="1581"/>
      <c r="LNY64" s="1581"/>
      <c r="LNZ64" s="1581"/>
      <c r="LOA64" s="529"/>
      <c r="LOB64" s="376"/>
      <c r="LOC64" s="376"/>
      <c r="LOD64" s="376"/>
      <c r="LOE64" s="530"/>
      <c r="LOF64" s="376"/>
      <c r="LOG64" s="376"/>
      <c r="LOH64" s="376"/>
      <c r="LOI64" s="376"/>
      <c r="LOJ64" s="376"/>
      <c r="LOK64" s="376"/>
      <c r="LOL64" s="376"/>
      <c r="LOM64" s="376"/>
      <c r="LON64" s="376"/>
      <c r="LOO64" s="1581"/>
      <c r="LOP64" s="1581"/>
      <c r="LOQ64" s="1581"/>
      <c r="LOR64" s="529"/>
      <c r="LOS64" s="376"/>
      <c r="LOT64" s="376"/>
      <c r="LOU64" s="376"/>
      <c r="LOV64" s="530"/>
      <c r="LOW64" s="376"/>
      <c r="LOX64" s="376"/>
      <c r="LOY64" s="376"/>
      <c r="LOZ64" s="376"/>
      <c r="LPA64" s="376"/>
      <c r="LPB64" s="376"/>
      <c r="LPC64" s="376"/>
      <c r="LPD64" s="376"/>
      <c r="LPE64" s="376"/>
      <c r="LPF64" s="1581"/>
      <c r="LPG64" s="1581"/>
      <c r="LPH64" s="1581"/>
      <c r="LPI64" s="529"/>
      <c r="LPJ64" s="376"/>
      <c r="LPK64" s="376"/>
      <c r="LPL64" s="376"/>
      <c r="LPM64" s="530"/>
      <c r="LPN64" s="376"/>
      <c r="LPO64" s="376"/>
      <c r="LPP64" s="376"/>
      <c r="LPQ64" s="376"/>
      <c r="LPR64" s="376"/>
      <c r="LPS64" s="376"/>
      <c r="LPT64" s="376"/>
      <c r="LPU64" s="376"/>
      <c r="LPV64" s="376"/>
      <c r="LPW64" s="1581"/>
      <c r="LPX64" s="1581"/>
      <c r="LPY64" s="1581"/>
      <c r="LPZ64" s="529"/>
      <c r="LQA64" s="376"/>
      <c r="LQB64" s="376"/>
      <c r="LQC64" s="376"/>
      <c r="LQD64" s="530"/>
      <c r="LQE64" s="376"/>
      <c r="LQF64" s="376"/>
      <c r="LQG64" s="376"/>
      <c r="LQH64" s="376"/>
      <c r="LQI64" s="376"/>
      <c r="LQJ64" s="376"/>
      <c r="LQK64" s="376"/>
      <c r="LQL64" s="376"/>
      <c r="LQM64" s="376"/>
      <c r="LQN64" s="1581"/>
      <c r="LQO64" s="1581"/>
      <c r="LQP64" s="1581"/>
      <c r="LQQ64" s="529"/>
      <c r="LQR64" s="376"/>
      <c r="LQS64" s="376"/>
      <c r="LQT64" s="376"/>
      <c r="LQU64" s="530"/>
      <c r="LQV64" s="376"/>
      <c r="LQW64" s="376"/>
      <c r="LQX64" s="376"/>
      <c r="LQY64" s="376"/>
      <c r="LQZ64" s="376"/>
      <c r="LRA64" s="376"/>
      <c r="LRB64" s="376"/>
      <c r="LRC64" s="376"/>
      <c r="LRD64" s="376"/>
      <c r="LRE64" s="1581"/>
      <c r="LRF64" s="1581"/>
      <c r="LRG64" s="1581"/>
      <c r="LRH64" s="529"/>
      <c r="LRI64" s="376"/>
      <c r="LRJ64" s="376"/>
      <c r="LRK64" s="376"/>
      <c r="LRL64" s="530"/>
      <c r="LRM64" s="376"/>
      <c r="LRN64" s="376"/>
      <c r="LRO64" s="376"/>
      <c r="LRP64" s="376"/>
      <c r="LRQ64" s="376"/>
      <c r="LRR64" s="376"/>
      <c r="LRS64" s="376"/>
      <c r="LRT64" s="376"/>
      <c r="LRU64" s="376"/>
      <c r="LRV64" s="1581"/>
      <c r="LRW64" s="1581"/>
      <c r="LRX64" s="1581"/>
      <c r="LRY64" s="529"/>
      <c r="LRZ64" s="376"/>
      <c r="LSA64" s="376"/>
      <c r="LSB64" s="376"/>
      <c r="LSC64" s="530"/>
      <c r="LSD64" s="376"/>
      <c r="LSE64" s="376"/>
      <c r="LSF64" s="376"/>
      <c r="LSG64" s="376"/>
      <c r="LSH64" s="376"/>
      <c r="LSI64" s="376"/>
      <c r="LSJ64" s="376"/>
      <c r="LSK64" s="376"/>
      <c r="LSL64" s="376"/>
      <c r="LSM64" s="1581"/>
      <c r="LSN64" s="1581"/>
      <c r="LSO64" s="1581"/>
      <c r="LSP64" s="529"/>
      <c r="LSQ64" s="376"/>
      <c r="LSR64" s="376"/>
      <c r="LSS64" s="376"/>
      <c r="LST64" s="530"/>
      <c r="LSU64" s="376"/>
      <c r="LSV64" s="376"/>
      <c r="LSW64" s="376"/>
      <c r="LSX64" s="376"/>
      <c r="LSY64" s="376"/>
      <c r="LSZ64" s="376"/>
      <c r="LTA64" s="376"/>
      <c r="LTB64" s="376"/>
      <c r="LTC64" s="376"/>
      <c r="LTD64" s="1581"/>
      <c r="LTE64" s="1581"/>
      <c r="LTF64" s="1581"/>
      <c r="LTG64" s="529"/>
      <c r="LTH64" s="376"/>
      <c r="LTI64" s="376"/>
      <c r="LTJ64" s="376"/>
      <c r="LTK64" s="530"/>
      <c r="LTL64" s="376"/>
      <c r="LTM64" s="376"/>
      <c r="LTN64" s="376"/>
      <c r="LTO64" s="376"/>
      <c r="LTP64" s="376"/>
      <c r="LTQ64" s="376"/>
      <c r="LTR64" s="376"/>
      <c r="LTS64" s="376"/>
      <c r="LTT64" s="376"/>
      <c r="LTU64" s="1581"/>
      <c r="LTV64" s="1581"/>
      <c r="LTW64" s="1581"/>
      <c r="LTX64" s="529"/>
      <c r="LTY64" s="376"/>
      <c r="LTZ64" s="376"/>
      <c r="LUA64" s="376"/>
      <c r="LUB64" s="530"/>
      <c r="LUC64" s="376"/>
      <c r="LUD64" s="376"/>
      <c r="LUE64" s="376"/>
      <c r="LUF64" s="376"/>
      <c r="LUG64" s="376"/>
      <c r="LUH64" s="376"/>
      <c r="LUI64" s="376"/>
      <c r="LUJ64" s="376"/>
      <c r="LUK64" s="376"/>
      <c r="LUL64" s="1581"/>
      <c r="LUM64" s="1581"/>
      <c r="LUN64" s="1581"/>
      <c r="LUO64" s="529"/>
      <c r="LUP64" s="376"/>
      <c r="LUQ64" s="376"/>
      <c r="LUR64" s="376"/>
      <c r="LUS64" s="530"/>
      <c r="LUT64" s="376"/>
      <c r="LUU64" s="376"/>
      <c r="LUV64" s="376"/>
      <c r="LUW64" s="376"/>
      <c r="LUX64" s="376"/>
      <c r="LUY64" s="376"/>
      <c r="LUZ64" s="376"/>
      <c r="LVA64" s="376"/>
      <c r="LVB64" s="376"/>
      <c r="LVC64" s="1581"/>
      <c r="LVD64" s="1581"/>
      <c r="LVE64" s="1581"/>
      <c r="LVF64" s="529"/>
      <c r="LVG64" s="376"/>
      <c r="LVH64" s="376"/>
      <c r="LVI64" s="376"/>
      <c r="LVJ64" s="530"/>
      <c r="LVK64" s="376"/>
      <c r="LVL64" s="376"/>
      <c r="LVM64" s="376"/>
      <c r="LVN64" s="376"/>
      <c r="LVO64" s="376"/>
      <c r="LVP64" s="376"/>
      <c r="LVQ64" s="376"/>
      <c r="LVR64" s="376"/>
      <c r="LVS64" s="376"/>
      <c r="LVT64" s="1581"/>
      <c r="LVU64" s="1581"/>
      <c r="LVV64" s="1581"/>
      <c r="LVW64" s="529"/>
      <c r="LVX64" s="376"/>
      <c r="LVY64" s="376"/>
      <c r="LVZ64" s="376"/>
      <c r="LWA64" s="530"/>
      <c r="LWB64" s="376"/>
      <c r="LWC64" s="376"/>
      <c r="LWD64" s="376"/>
      <c r="LWE64" s="376"/>
      <c r="LWF64" s="376"/>
      <c r="LWG64" s="376"/>
      <c r="LWH64" s="376"/>
      <c r="LWI64" s="376"/>
      <c r="LWJ64" s="376"/>
      <c r="LWK64" s="1581"/>
      <c r="LWL64" s="1581"/>
      <c r="LWM64" s="1581"/>
      <c r="LWN64" s="529"/>
      <c r="LWO64" s="376"/>
      <c r="LWP64" s="376"/>
      <c r="LWQ64" s="376"/>
      <c r="LWR64" s="530"/>
      <c r="LWS64" s="376"/>
      <c r="LWT64" s="376"/>
      <c r="LWU64" s="376"/>
      <c r="LWV64" s="376"/>
      <c r="LWW64" s="376"/>
      <c r="LWX64" s="376"/>
      <c r="LWY64" s="376"/>
      <c r="LWZ64" s="376"/>
      <c r="LXA64" s="376"/>
      <c r="LXB64" s="1581"/>
      <c r="LXC64" s="1581"/>
      <c r="LXD64" s="1581"/>
      <c r="LXE64" s="529"/>
      <c r="LXF64" s="376"/>
      <c r="LXG64" s="376"/>
      <c r="LXH64" s="376"/>
      <c r="LXI64" s="530"/>
      <c r="LXJ64" s="376"/>
      <c r="LXK64" s="376"/>
      <c r="LXL64" s="376"/>
      <c r="LXM64" s="376"/>
      <c r="LXN64" s="376"/>
      <c r="LXO64" s="376"/>
      <c r="LXP64" s="376"/>
      <c r="LXQ64" s="376"/>
      <c r="LXR64" s="376"/>
      <c r="LXS64" s="1581"/>
      <c r="LXT64" s="1581"/>
      <c r="LXU64" s="1581"/>
      <c r="LXV64" s="529"/>
      <c r="LXW64" s="376"/>
      <c r="LXX64" s="376"/>
      <c r="LXY64" s="376"/>
      <c r="LXZ64" s="530"/>
      <c r="LYA64" s="376"/>
      <c r="LYB64" s="376"/>
      <c r="LYC64" s="376"/>
      <c r="LYD64" s="376"/>
      <c r="LYE64" s="376"/>
      <c r="LYF64" s="376"/>
      <c r="LYG64" s="376"/>
      <c r="LYH64" s="376"/>
      <c r="LYI64" s="376"/>
      <c r="LYJ64" s="1581"/>
      <c r="LYK64" s="1581"/>
      <c r="LYL64" s="1581"/>
      <c r="LYM64" s="529"/>
      <c r="LYN64" s="376"/>
      <c r="LYO64" s="376"/>
      <c r="LYP64" s="376"/>
      <c r="LYQ64" s="530"/>
      <c r="LYR64" s="376"/>
      <c r="LYS64" s="376"/>
      <c r="LYT64" s="376"/>
      <c r="LYU64" s="376"/>
      <c r="LYV64" s="376"/>
      <c r="LYW64" s="376"/>
      <c r="LYX64" s="376"/>
      <c r="LYY64" s="376"/>
      <c r="LYZ64" s="376"/>
      <c r="LZA64" s="1581"/>
      <c r="LZB64" s="1581"/>
      <c r="LZC64" s="1581"/>
      <c r="LZD64" s="529"/>
      <c r="LZE64" s="376"/>
      <c r="LZF64" s="376"/>
      <c r="LZG64" s="376"/>
      <c r="LZH64" s="530"/>
      <c r="LZI64" s="376"/>
      <c r="LZJ64" s="376"/>
      <c r="LZK64" s="376"/>
      <c r="LZL64" s="376"/>
      <c r="LZM64" s="376"/>
      <c r="LZN64" s="376"/>
      <c r="LZO64" s="376"/>
      <c r="LZP64" s="376"/>
      <c r="LZQ64" s="376"/>
      <c r="LZR64" s="1581"/>
      <c r="LZS64" s="1581"/>
      <c r="LZT64" s="1581"/>
      <c r="LZU64" s="529"/>
      <c r="LZV64" s="376"/>
      <c r="LZW64" s="376"/>
      <c r="LZX64" s="376"/>
      <c r="LZY64" s="530"/>
      <c r="LZZ64" s="376"/>
      <c r="MAA64" s="376"/>
      <c r="MAB64" s="376"/>
      <c r="MAC64" s="376"/>
      <c r="MAD64" s="376"/>
      <c r="MAE64" s="376"/>
      <c r="MAF64" s="376"/>
      <c r="MAG64" s="376"/>
      <c r="MAH64" s="376"/>
      <c r="MAI64" s="1581"/>
      <c r="MAJ64" s="1581"/>
      <c r="MAK64" s="1581"/>
      <c r="MAL64" s="529"/>
      <c r="MAM64" s="376"/>
      <c r="MAN64" s="376"/>
      <c r="MAO64" s="376"/>
      <c r="MAP64" s="530"/>
      <c r="MAQ64" s="376"/>
      <c r="MAR64" s="376"/>
      <c r="MAS64" s="376"/>
      <c r="MAT64" s="376"/>
      <c r="MAU64" s="376"/>
      <c r="MAV64" s="376"/>
      <c r="MAW64" s="376"/>
      <c r="MAX64" s="376"/>
      <c r="MAY64" s="376"/>
      <c r="MAZ64" s="1581"/>
      <c r="MBA64" s="1581"/>
      <c r="MBB64" s="1581"/>
      <c r="MBC64" s="529"/>
      <c r="MBD64" s="376"/>
      <c r="MBE64" s="376"/>
      <c r="MBF64" s="376"/>
      <c r="MBG64" s="530"/>
      <c r="MBH64" s="376"/>
      <c r="MBI64" s="376"/>
      <c r="MBJ64" s="376"/>
      <c r="MBK64" s="376"/>
      <c r="MBL64" s="376"/>
      <c r="MBM64" s="376"/>
      <c r="MBN64" s="376"/>
      <c r="MBO64" s="376"/>
      <c r="MBP64" s="376"/>
      <c r="MBQ64" s="1581"/>
      <c r="MBR64" s="1581"/>
      <c r="MBS64" s="1581"/>
      <c r="MBT64" s="529"/>
      <c r="MBU64" s="376"/>
      <c r="MBV64" s="376"/>
      <c r="MBW64" s="376"/>
      <c r="MBX64" s="530"/>
      <c r="MBY64" s="376"/>
      <c r="MBZ64" s="376"/>
      <c r="MCA64" s="376"/>
      <c r="MCB64" s="376"/>
      <c r="MCC64" s="376"/>
      <c r="MCD64" s="376"/>
      <c r="MCE64" s="376"/>
      <c r="MCF64" s="376"/>
      <c r="MCG64" s="376"/>
      <c r="MCH64" s="1581"/>
      <c r="MCI64" s="1581"/>
      <c r="MCJ64" s="1581"/>
      <c r="MCK64" s="529"/>
      <c r="MCL64" s="376"/>
      <c r="MCM64" s="376"/>
      <c r="MCN64" s="376"/>
      <c r="MCO64" s="530"/>
      <c r="MCP64" s="376"/>
      <c r="MCQ64" s="376"/>
      <c r="MCR64" s="376"/>
      <c r="MCS64" s="376"/>
      <c r="MCT64" s="376"/>
      <c r="MCU64" s="376"/>
      <c r="MCV64" s="376"/>
      <c r="MCW64" s="376"/>
      <c r="MCX64" s="376"/>
      <c r="MCY64" s="1581"/>
      <c r="MCZ64" s="1581"/>
      <c r="MDA64" s="1581"/>
      <c r="MDB64" s="529"/>
      <c r="MDC64" s="376"/>
      <c r="MDD64" s="376"/>
      <c r="MDE64" s="376"/>
      <c r="MDF64" s="530"/>
      <c r="MDG64" s="376"/>
      <c r="MDH64" s="376"/>
      <c r="MDI64" s="376"/>
      <c r="MDJ64" s="376"/>
      <c r="MDK64" s="376"/>
      <c r="MDL64" s="376"/>
      <c r="MDM64" s="376"/>
      <c r="MDN64" s="376"/>
      <c r="MDO64" s="376"/>
      <c r="MDP64" s="1581"/>
      <c r="MDQ64" s="1581"/>
      <c r="MDR64" s="1581"/>
      <c r="MDS64" s="529"/>
      <c r="MDT64" s="376"/>
      <c r="MDU64" s="376"/>
      <c r="MDV64" s="376"/>
      <c r="MDW64" s="530"/>
      <c r="MDX64" s="376"/>
      <c r="MDY64" s="376"/>
      <c r="MDZ64" s="376"/>
      <c r="MEA64" s="376"/>
      <c r="MEB64" s="376"/>
      <c r="MEC64" s="376"/>
      <c r="MED64" s="376"/>
      <c r="MEE64" s="376"/>
      <c r="MEF64" s="376"/>
      <c r="MEG64" s="1581"/>
      <c r="MEH64" s="1581"/>
      <c r="MEI64" s="1581"/>
      <c r="MEJ64" s="529"/>
      <c r="MEK64" s="376"/>
      <c r="MEL64" s="376"/>
      <c r="MEM64" s="376"/>
      <c r="MEN64" s="530"/>
      <c r="MEO64" s="376"/>
      <c r="MEP64" s="376"/>
      <c r="MEQ64" s="376"/>
      <c r="MER64" s="376"/>
      <c r="MES64" s="376"/>
      <c r="MET64" s="376"/>
      <c r="MEU64" s="376"/>
      <c r="MEV64" s="376"/>
      <c r="MEW64" s="376"/>
      <c r="MEX64" s="1581"/>
      <c r="MEY64" s="1581"/>
      <c r="MEZ64" s="1581"/>
      <c r="MFA64" s="529"/>
      <c r="MFB64" s="376"/>
      <c r="MFC64" s="376"/>
      <c r="MFD64" s="376"/>
      <c r="MFE64" s="530"/>
      <c r="MFF64" s="376"/>
      <c r="MFG64" s="376"/>
      <c r="MFH64" s="376"/>
      <c r="MFI64" s="376"/>
      <c r="MFJ64" s="376"/>
      <c r="MFK64" s="376"/>
      <c r="MFL64" s="376"/>
      <c r="MFM64" s="376"/>
      <c r="MFN64" s="376"/>
      <c r="MFO64" s="1581"/>
      <c r="MFP64" s="1581"/>
      <c r="MFQ64" s="1581"/>
      <c r="MFR64" s="529"/>
      <c r="MFS64" s="376"/>
      <c r="MFT64" s="376"/>
      <c r="MFU64" s="376"/>
      <c r="MFV64" s="530"/>
      <c r="MFW64" s="376"/>
      <c r="MFX64" s="376"/>
      <c r="MFY64" s="376"/>
      <c r="MFZ64" s="376"/>
      <c r="MGA64" s="376"/>
      <c r="MGB64" s="376"/>
      <c r="MGC64" s="376"/>
      <c r="MGD64" s="376"/>
      <c r="MGE64" s="376"/>
      <c r="MGF64" s="1581"/>
      <c r="MGG64" s="1581"/>
      <c r="MGH64" s="1581"/>
      <c r="MGI64" s="529"/>
      <c r="MGJ64" s="376"/>
      <c r="MGK64" s="376"/>
      <c r="MGL64" s="376"/>
      <c r="MGM64" s="530"/>
      <c r="MGN64" s="376"/>
      <c r="MGO64" s="376"/>
      <c r="MGP64" s="376"/>
      <c r="MGQ64" s="376"/>
      <c r="MGR64" s="376"/>
      <c r="MGS64" s="376"/>
      <c r="MGT64" s="376"/>
      <c r="MGU64" s="376"/>
      <c r="MGV64" s="376"/>
      <c r="MGW64" s="1581"/>
      <c r="MGX64" s="1581"/>
      <c r="MGY64" s="1581"/>
      <c r="MGZ64" s="529"/>
      <c r="MHA64" s="376"/>
      <c r="MHB64" s="376"/>
      <c r="MHC64" s="376"/>
      <c r="MHD64" s="530"/>
      <c r="MHE64" s="376"/>
      <c r="MHF64" s="376"/>
      <c r="MHG64" s="376"/>
      <c r="MHH64" s="376"/>
      <c r="MHI64" s="376"/>
      <c r="MHJ64" s="376"/>
      <c r="MHK64" s="376"/>
      <c r="MHL64" s="376"/>
      <c r="MHM64" s="376"/>
      <c r="MHN64" s="1581"/>
      <c r="MHO64" s="1581"/>
      <c r="MHP64" s="1581"/>
      <c r="MHQ64" s="529"/>
      <c r="MHR64" s="376"/>
      <c r="MHS64" s="376"/>
      <c r="MHT64" s="376"/>
      <c r="MHU64" s="530"/>
      <c r="MHV64" s="376"/>
      <c r="MHW64" s="376"/>
      <c r="MHX64" s="376"/>
      <c r="MHY64" s="376"/>
      <c r="MHZ64" s="376"/>
      <c r="MIA64" s="376"/>
      <c r="MIB64" s="376"/>
      <c r="MIC64" s="376"/>
      <c r="MID64" s="376"/>
      <c r="MIE64" s="1581"/>
      <c r="MIF64" s="1581"/>
      <c r="MIG64" s="1581"/>
      <c r="MIH64" s="529"/>
      <c r="MII64" s="376"/>
      <c r="MIJ64" s="376"/>
      <c r="MIK64" s="376"/>
      <c r="MIL64" s="530"/>
      <c r="MIM64" s="376"/>
      <c r="MIN64" s="376"/>
      <c r="MIO64" s="376"/>
      <c r="MIP64" s="376"/>
      <c r="MIQ64" s="376"/>
      <c r="MIR64" s="376"/>
      <c r="MIS64" s="376"/>
      <c r="MIT64" s="376"/>
      <c r="MIU64" s="376"/>
      <c r="MIV64" s="1581"/>
      <c r="MIW64" s="1581"/>
      <c r="MIX64" s="1581"/>
      <c r="MIY64" s="529"/>
      <c r="MIZ64" s="376"/>
      <c r="MJA64" s="376"/>
      <c r="MJB64" s="376"/>
      <c r="MJC64" s="530"/>
      <c r="MJD64" s="376"/>
      <c r="MJE64" s="376"/>
      <c r="MJF64" s="376"/>
      <c r="MJG64" s="376"/>
      <c r="MJH64" s="376"/>
      <c r="MJI64" s="376"/>
      <c r="MJJ64" s="376"/>
      <c r="MJK64" s="376"/>
      <c r="MJL64" s="376"/>
      <c r="MJM64" s="1581"/>
      <c r="MJN64" s="1581"/>
      <c r="MJO64" s="1581"/>
      <c r="MJP64" s="529"/>
      <c r="MJQ64" s="376"/>
      <c r="MJR64" s="376"/>
      <c r="MJS64" s="376"/>
      <c r="MJT64" s="530"/>
      <c r="MJU64" s="376"/>
      <c r="MJV64" s="376"/>
      <c r="MJW64" s="376"/>
      <c r="MJX64" s="376"/>
      <c r="MJY64" s="376"/>
      <c r="MJZ64" s="376"/>
      <c r="MKA64" s="376"/>
      <c r="MKB64" s="376"/>
      <c r="MKC64" s="376"/>
      <c r="MKD64" s="1581"/>
      <c r="MKE64" s="1581"/>
      <c r="MKF64" s="1581"/>
      <c r="MKG64" s="529"/>
      <c r="MKH64" s="376"/>
      <c r="MKI64" s="376"/>
      <c r="MKJ64" s="376"/>
      <c r="MKK64" s="530"/>
      <c r="MKL64" s="376"/>
      <c r="MKM64" s="376"/>
      <c r="MKN64" s="376"/>
      <c r="MKO64" s="376"/>
      <c r="MKP64" s="376"/>
      <c r="MKQ64" s="376"/>
      <c r="MKR64" s="376"/>
      <c r="MKS64" s="376"/>
      <c r="MKT64" s="376"/>
      <c r="MKU64" s="1581"/>
      <c r="MKV64" s="1581"/>
      <c r="MKW64" s="1581"/>
      <c r="MKX64" s="529"/>
      <c r="MKY64" s="376"/>
      <c r="MKZ64" s="376"/>
      <c r="MLA64" s="376"/>
      <c r="MLB64" s="530"/>
      <c r="MLC64" s="376"/>
      <c r="MLD64" s="376"/>
      <c r="MLE64" s="376"/>
      <c r="MLF64" s="376"/>
      <c r="MLG64" s="376"/>
      <c r="MLH64" s="376"/>
      <c r="MLI64" s="376"/>
      <c r="MLJ64" s="376"/>
      <c r="MLK64" s="376"/>
      <c r="MLL64" s="1581"/>
      <c r="MLM64" s="1581"/>
      <c r="MLN64" s="1581"/>
      <c r="MLO64" s="529"/>
      <c r="MLP64" s="376"/>
      <c r="MLQ64" s="376"/>
      <c r="MLR64" s="376"/>
      <c r="MLS64" s="530"/>
      <c r="MLT64" s="376"/>
      <c r="MLU64" s="376"/>
      <c r="MLV64" s="376"/>
      <c r="MLW64" s="376"/>
      <c r="MLX64" s="376"/>
      <c r="MLY64" s="376"/>
      <c r="MLZ64" s="376"/>
      <c r="MMA64" s="376"/>
      <c r="MMB64" s="376"/>
      <c r="MMC64" s="1581"/>
      <c r="MMD64" s="1581"/>
      <c r="MME64" s="1581"/>
      <c r="MMF64" s="529"/>
      <c r="MMG64" s="376"/>
      <c r="MMH64" s="376"/>
      <c r="MMI64" s="376"/>
      <c r="MMJ64" s="530"/>
      <c r="MMK64" s="376"/>
      <c r="MML64" s="376"/>
      <c r="MMM64" s="376"/>
      <c r="MMN64" s="376"/>
      <c r="MMO64" s="376"/>
      <c r="MMP64" s="376"/>
      <c r="MMQ64" s="376"/>
      <c r="MMR64" s="376"/>
      <c r="MMS64" s="376"/>
      <c r="MMT64" s="1581"/>
      <c r="MMU64" s="1581"/>
      <c r="MMV64" s="1581"/>
      <c r="MMW64" s="529"/>
      <c r="MMX64" s="376"/>
      <c r="MMY64" s="376"/>
      <c r="MMZ64" s="376"/>
      <c r="MNA64" s="530"/>
      <c r="MNB64" s="376"/>
      <c r="MNC64" s="376"/>
      <c r="MND64" s="376"/>
      <c r="MNE64" s="376"/>
      <c r="MNF64" s="376"/>
      <c r="MNG64" s="376"/>
      <c r="MNH64" s="376"/>
      <c r="MNI64" s="376"/>
      <c r="MNJ64" s="376"/>
      <c r="MNK64" s="1581"/>
      <c r="MNL64" s="1581"/>
      <c r="MNM64" s="1581"/>
      <c r="MNN64" s="529"/>
      <c r="MNO64" s="376"/>
      <c r="MNP64" s="376"/>
      <c r="MNQ64" s="376"/>
      <c r="MNR64" s="530"/>
      <c r="MNS64" s="376"/>
      <c r="MNT64" s="376"/>
      <c r="MNU64" s="376"/>
      <c r="MNV64" s="376"/>
      <c r="MNW64" s="376"/>
      <c r="MNX64" s="376"/>
      <c r="MNY64" s="376"/>
      <c r="MNZ64" s="376"/>
      <c r="MOA64" s="376"/>
      <c r="MOB64" s="1581"/>
      <c r="MOC64" s="1581"/>
      <c r="MOD64" s="1581"/>
      <c r="MOE64" s="529"/>
      <c r="MOF64" s="376"/>
      <c r="MOG64" s="376"/>
      <c r="MOH64" s="376"/>
      <c r="MOI64" s="530"/>
      <c r="MOJ64" s="376"/>
      <c r="MOK64" s="376"/>
      <c r="MOL64" s="376"/>
      <c r="MOM64" s="376"/>
      <c r="MON64" s="376"/>
      <c r="MOO64" s="376"/>
      <c r="MOP64" s="376"/>
      <c r="MOQ64" s="376"/>
      <c r="MOR64" s="376"/>
      <c r="MOS64" s="1581"/>
      <c r="MOT64" s="1581"/>
      <c r="MOU64" s="1581"/>
      <c r="MOV64" s="529"/>
      <c r="MOW64" s="376"/>
      <c r="MOX64" s="376"/>
      <c r="MOY64" s="376"/>
      <c r="MOZ64" s="530"/>
      <c r="MPA64" s="376"/>
      <c r="MPB64" s="376"/>
      <c r="MPC64" s="376"/>
      <c r="MPD64" s="376"/>
      <c r="MPE64" s="376"/>
      <c r="MPF64" s="376"/>
      <c r="MPG64" s="376"/>
      <c r="MPH64" s="376"/>
      <c r="MPI64" s="376"/>
      <c r="MPJ64" s="1581"/>
      <c r="MPK64" s="1581"/>
      <c r="MPL64" s="1581"/>
      <c r="MPM64" s="529"/>
      <c r="MPN64" s="376"/>
      <c r="MPO64" s="376"/>
      <c r="MPP64" s="376"/>
      <c r="MPQ64" s="530"/>
      <c r="MPR64" s="376"/>
      <c r="MPS64" s="376"/>
      <c r="MPT64" s="376"/>
      <c r="MPU64" s="376"/>
      <c r="MPV64" s="376"/>
      <c r="MPW64" s="376"/>
      <c r="MPX64" s="376"/>
      <c r="MPY64" s="376"/>
      <c r="MPZ64" s="376"/>
      <c r="MQA64" s="1581"/>
      <c r="MQB64" s="1581"/>
      <c r="MQC64" s="1581"/>
      <c r="MQD64" s="529"/>
      <c r="MQE64" s="376"/>
      <c r="MQF64" s="376"/>
      <c r="MQG64" s="376"/>
      <c r="MQH64" s="530"/>
      <c r="MQI64" s="376"/>
      <c r="MQJ64" s="376"/>
      <c r="MQK64" s="376"/>
      <c r="MQL64" s="376"/>
      <c r="MQM64" s="376"/>
      <c r="MQN64" s="376"/>
      <c r="MQO64" s="376"/>
      <c r="MQP64" s="376"/>
      <c r="MQQ64" s="376"/>
      <c r="MQR64" s="1581"/>
      <c r="MQS64" s="1581"/>
      <c r="MQT64" s="1581"/>
      <c r="MQU64" s="529"/>
      <c r="MQV64" s="376"/>
      <c r="MQW64" s="376"/>
      <c r="MQX64" s="376"/>
      <c r="MQY64" s="530"/>
      <c r="MQZ64" s="376"/>
      <c r="MRA64" s="376"/>
      <c r="MRB64" s="376"/>
      <c r="MRC64" s="376"/>
      <c r="MRD64" s="376"/>
      <c r="MRE64" s="376"/>
      <c r="MRF64" s="376"/>
      <c r="MRG64" s="376"/>
      <c r="MRH64" s="376"/>
      <c r="MRI64" s="1581"/>
      <c r="MRJ64" s="1581"/>
      <c r="MRK64" s="1581"/>
      <c r="MRL64" s="529"/>
      <c r="MRM64" s="376"/>
      <c r="MRN64" s="376"/>
      <c r="MRO64" s="376"/>
      <c r="MRP64" s="530"/>
      <c r="MRQ64" s="376"/>
      <c r="MRR64" s="376"/>
      <c r="MRS64" s="376"/>
      <c r="MRT64" s="376"/>
      <c r="MRU64" s="376"/>
      <c r="MRV64" s="376"/>
      <c r="MRW64" s="376"/>
      <c r="MRX64" s="376"/>
      <c r="MRY64" s="376"/>
      <c r="MRZ64" s="1581"/>
      <c r="MSA64" s="1581"/>
      <c r="MSB64" s="1581"/>
      <c r="MSC64" s="529"/>
      <c r="MSD64" s="376"/>
      <c r="MSE64" s="376"/>
      <c r="MSF64" s="376"/>
      <c r="MSG64" s="530"/>
      <c r="MSH64" s="376"/>
      <c r="MSI64" s="376"/>
      <c r="MSJ64" s="376"/>
      <c r="MSK64" s="376"/>
      <c r="MSL64" s="376"/>
      <c r="MSM64" s="376"/>
      <c r="MSN64" s="376"/>
      <c r="MSO64" s="376"/>
      <c r="MSP64" s="376"/>
      <c r="MSQ64" s="1581"/>
      <c r="MSR64" s="1581"/>
      <c r="MSS64" s="1581"/>
      <c r="MST64" s="529"/>
      <c r="MSU64" s="376"/>
      <c r="MSV64" s="376"/>
      <c r="MSW64" s="376"/>
      <c r="MSX64" s="530"/>
      <c r="MSY64" s="376"/>
      <c r="MSZ64" s="376"/>
      <c r="MTA64" s="376"/>
      <c r="MTB64" s="376"/>
      <c r="MTC64" s="376"/>
      <c r="MTD64" s="376"/>
      <c r="MTE64" s="376"/>
      <c r="MTF64" s="376"/>
      <c r="MTG64" s="376"/>
      <c r="MTH64" s="1581"/>
      <c r="MTI64" s="1581"/>
      <c r="MTJ64" s="1581"/>
      <c r="MTK64" s="529"/>
      <c r="MTL64" s="376"/>
      <c r="MTM64" s="376"/>
      <c r="MTN64" s="376"/>
      <c r="MTO64" s="530"/>
      <c r="MTP64" s="376"/>
      <c r="MTQ64" s="376"/>
      <c r="MTR64" s="376"/>
      <c r="MTS64" s="376"/>
      <c r="MTT64" s="376"/>
      <c r="MTU64" s="376"/>
      <c r="MTV64" s="376"/>
      <c r="MTW64" s="376"/>
      <c r="MTX64" s="376"/>
      <c r="MTY64" s="1581"/>
      <c r="MTZ64" s="1581"/>
      <c r="MUA64" s="1581"/>
      <c r="MUB64" s="529"/>
      <c r="MUC64" s="376"/>
      <c r="MUD64" s="376"/>
      <c r="MUE64" s="376"/>
      <c r="MUF64" s="530"/>
      <c r="MUG64" s="376"/>
      <c r="MUH64" s="376"/>
      <c r="MUI64" s="376"/>
      <c r="MUJ64" s="376"/>
      <c r="MUK64" s="376"/>
      <c r="MUL64" s="376"/>
      <c r="MUM64" s="376"/>
      <c r="MUN64" s="376"/>
      <c r="MUO64" s="376"/>
      <c r="MUP64" s="1581"/>
      <c r="MUQ64" s="1581"/>
      <c r="MUR64" s="1581"/>
      <c r="MUS64" s="529"/>
      <c r="MUT64" s="376"/>
      <c r="MUU64" s="376"/>
      <c r="MUV64" s="376"/>
      <c r="MUW64" s="530"/>
      <c r="MUX64" s="376"/>
      <c r="MUY64" s="376"/>
      <c r="MUZ64" s="376"/>
      <c r="MVA64" s="376"/>
      <c r="MVB64" s="376"/>
      <c r="MVC64" s="376"/>
      <c r="MVD64" s="376"/>
      <c r="MVE64" s="376"/>
      <c r="MVF64" s="376"/>
      <c r="MVG64" s="1581"/>
      <c r="MVH64" s="1581"/>
      <c r="MVI64" s="1581"/>
      <c r="MVJ64" s="529"/>
      <c r="MVK64" s="376"/>
      <c r="MVL64" s="376"/>
      <c r="MVM64" s="376"/>
      <c r="MVN64" s="530"/>
      <c r="MVO64" s="376"/>
      <c r="MVP64" s="376"/>
      <c r="MVQ64" s="376"/>
      <c r="MVR64" s="376"/>
      <c r="MVS64" s="376"/>
      <c r="MVT64" s="376"/>
      <c r="MVU64" s="376"/>
      <c r="MVV64" s="376"/>
      <c r="MVW64" s="376"/>
      <c r="MVX64" s="1581"/>
      <c r="MVY64" s="1581"/>
      <c r="MVZ64" s="1581"/>
      <c r="MWA64" s="529"/>
      <c r="MWB64" s="376"/>
      <c r="MWC64" s="376"/>
      <c r="MWD64" s="376"/>
      <c r="MWE64" s="530"/>
      <c r="MWF64" s="376"/>
      <c r="MWG64" s="376"/>
      <c r="MWH64" s="376"/>
      <c r="MWI64" s="376"/>
      <c r="MWJ64" s="376"/>
      <c r="MWK64" s="376"/>
      <c r="MWL64" s="376"/>
      <c r="MWM64" s="376"/>
      <c r="MWN64" s="376"/>
      <c r="MWO64" s="1581"/>
      <c r="MWP64" s="1581"/>
      <c r="MWQ64" s="1581"/>
      <c r="MWR64" s="529"/>
      <c r="MWS64" s="376"/>
      <c r="MWT64" s="376"/>
      <c r="MWU64" s="376"/>
      <c r="MWV64" s="530"/>
      <c r="MWW64" s="376"/>
      <c r="MWX64" s="376"/>
      <c r="MWY64" s="376"/>
      <c r="MWZ64" s="376"/>
      <c r="MXA64" s="376"/>
      <c r="MXB64" s="376"/>
      <c r="MXC64" s="376"/>
      <c r="MXD64" s="376"/>
      <c r="MXE64" s="376"/>
      <c r="MXF64" s="1581"/>
      <c r="MXG64" s="1581"/>
      <c r="MXH64" s="1581"/>
      <c r="MXI64" s="529"/>
      <c r="MXJ64" s="376"/>
      <c r="MXK64" s="376"/>
      <c r="MXL64" s="376"/>
      <c r="MXM64" s="530"/>
      <c r="MXN64" s="376"/>
      <c r="MXO64" s="376"/>
      <c r="MXP64" s="376"/>
      <c r="MXQ64" s="376"/>
      <c r="MXR64" s="376"/>
      <c r="MXS64" s="376"/>
      <c r="MXT64" s="376"/>
      <c r="MXU64" s="376"/>
      <c r="MXV64" s="376"/>
      <c r="MXW64" s="1581"/>
      <c r="MXX64" s="1581"/>
      <c r="MXY64" s="1581"/>
      <c r="MXZ64" s="529"/>
      <c r="MYA64" s="376"/>
      <c r="MYB64" s="376"/>
      <c r="MYC64" s="376"/>
      <c r="MYD64" s="530"/>
      <c r="MYE64" s="376"/>
      <c r="MYF64" s="376"/>
      <c r="MYG64" s="376"/>
      <c r="MYH64" s="376"/>
      <c r="MYI64" s="376"/>
      <c r="MYJ64" s="376"/>
      <c r="MYK64" s="376"/>
      <c r="MYL64" s="376"/>
      <c r="MYM64" s="376"/>
      <c r="MYN64" s="1581"/>
      <c r="MYO64" s="1581"/>
      <c r="MYP64" s="1581"/>
      <c r="MYQ64" s="529"/>
      <c r="MYR64" s="376"/>
      <c r="MYS64" s="376"/>
      <c r="MYT64" s="376"/>
      <c r="MYU64" s="530"/>
      <c r="MYV64" s="376"/>
      <c r="MYW64" s="376"/>
      <c r="MYX64" s="376"/>
      <c r="MYY64" s="376"/>
      <c r="MYZ64" s="376"/>
      <c r="MZA64" s="376"/>
      <c r="MZB64" s="376"/>
      <c r="MZC64" s="376"/>
      <c r="MZD64" s="376"/>
      <c r="MZE64" s="1581"/>
      <c r="MZF64" s="1581"/>
      <c r="MZG64" s="1581"/>
      <c r="MZH64" s="529"/>
      <c r="MZI64" s="376"/>
      <c r="MZJ64" s="376"/>
      <c r="MZK64" s="376"/>
      <c r="MZL64" s="530"/>
      <c r="MZM64" s="376"/>
      <c r="MZN64" s="376"/>
      <c r="MZO64" s="376"/>
      <c r="MZP64" s="376"/>
      <c r="MZQ64" s="376"/>
      <c r="MZR64" s="376"/>
      <c r="MZS64" s="376"/>
      <c r="MZT64" s="376"/>
      <c r="MZU64" s="376"/>
      <c r="MZV64" s="1581"/>
      <c r="MZW64" s="1581"/>
      <c r="MZX64" s="1581"/>
      <c r="MZY64" s="529"/>
      <c r="MZZ64" s="376"/>
      <c r="NAA64" s="376"/>
      <c r="NAB64" s="376"/>
      <c r="NAC64" s="530"/>
      <c r="NAD64" s="376"/>
      <c r="NAE64" s="376"/>
      <c r="NAF64" s="376"/>
      <c r="NAG64" s="376"/>
      <c r="NAH64" s="376"/>
      <c r="NAI64" s="376"/>
      <c r="NAJ64" s="376"/>
      <c r="NAK64" s="376"/>
      <c r="NAL64" s="376"/>
      <c r="NAM64" s="1581"/>
      <c r="NAN64" s="1581"/>
      <c r="NAO64" s="1581"/>
      <c r="NAP64" s="529"/>
      <c r="NAQ64" s="376"/>
      <c r="NAR64" s="376"/>
      <c r="NAS64" s="376"/>
      <c r="NAT64" s="530"/>
      <c r="NAU64" s="376"/>
      <c r="NAV64" s="376"/>
      <c r="NAW64" s="376"/>
      <c r="NAX64" s="376"/>
      <c r="NAY64" s="376"/>
      <c r="NAZ64" s="376"/>
      <c r="NBA64" s="376"/>
      <c r="NBB64" s="376"/>
      <c r="NBC64" s="376"/>
      <c r="NBD64" s="1581"/>
      <c r="NBE64" s="1581"/>
      <c r="NBF64" s="1581"/>
      <c r="NBG64" s="529"/>
      <c r="NBH64" s="376"/>
      <c r="NBI64" s="376"/>
      <c r="NBJ64" s="376"/>
      <c r="NBK64" s="530"/>
      <c r="NBL64" s="376"/>
      <c r="NBM64" s="376"/>
      <c r="NBN64" s="376"/>
      <c r="NBO64" s="376"/>
      <c r="NBP64" s="376"/>
      <c r="NBQ64" s="376"/>
      <c r="NBR64" s="376"/>
      <c r="NBS64" s="376"/>
      <c r="NBT64" s="376"/>
      <c r="NBU64" s="1581"/>
      <c r="NBV64" s="1581"/>
      <c r="NBW64" s="1581"/>
      <c r="NBX64" s="529"/>
      <c r="NBY64" s="376"/>
      <c r="NBZ64" s="376"/>
      <c r="NCA64" s="376"/>
      <c r="NCB64" s="530"/>
      <c r="NCC64" s="376"/>
      <c r="NCD64" s="376"/>
      <c r="NCE64" s="376"/>
      <c r="NCF64" s="376"/>
      <c r="NCG64" s="376"/>
      <c r="NCH64" s="376"/>
      <c r="NCI64" s="376"/>
      <c r="NCJ64" s="376"/>
      <c r="NCK64" s="376"/>
      <c r="NCL64" s="1581"/>
      <c r="NCM64" s="1581"/>
      <c r="NCN64" s="1581"/>
      <c r="NCO64" s="529"/>
      <c r="NCP64" s="376"/>
      <c r="NCQ64" s="376"/>
      <c r="NCR64" s="376"/>
      <c r="NCS64" s="530"/>
      <c r="NCT64" s="376"/>
      <c r="NCU64" s="376"/>
      <c r="NCV64" s="376"/>
      <c r="NCW64" s="376"/>
      <c r="NCX64" s="376"/>
      <c r="NCY64" s="376"/>
      <c r="NCZ64" s="376"/>
      <c r="NDA64" s="376"/>
      <c r="NDB64" s="376"/>
      <c r="NDC64" s="1581"/>
      <c r="NDD64" s="1581"/>
      <c r="NDE64" s="1581"/>
      <c r="NDF64" s="529"/>
      <c r="NDG64" s="376"/>
      <c r="NDH64" s="376"/>
      <c r="NDI64" s="376"/>
      <c r="NDJ64" s="530"/>
      <c r="NDK64" s="376"/>
      <c r="NDL64" s="376"/>
      <c r="NDM64" s="376"/>
      <c r="NDN64" s="376"/>
      <c r="NDO64" s="376"/>
      <c r="NDP64" s="376"/>
      <c r="NDQ64" s="376"/>
      <c r="NDR64" s="376"/>
      <c r="NDS64" s="376"/>
      <c r="NDT64" s="1581"/>
      <c r="NDU64" s="1581"/>
      <c r="NDV64" s="1581"/>
      <c r="NDW64" s="529"/>
      <c r="NDX64" s="376"/>
      <c r="NDY64" s="376"/>
      <c r="NDZ64" s="376"/>
      <c r="NEA64" s="530"/>
      <c r="NEB64" s="376"/>
      <c r="NEC64" s="376"/>
      <c r="NED64" s="376"/>
      <c r="NEE64" s="376"/>
      <c r="NEF64" s="376"/>
      <c r="NEG64" s="376"/>
      <c r="NEH64" s="376"/>
      <c r="NEI64" s="376"/>
      <c r="NEJ64" s="376"/>
      <c r="NEK64" s="1581"/>
      <c r="NEL64" s="1581"/>
      <c r="NEM64" s="1581"/>
      <c r="NEN64" s="529"/>
      <c r="NEO64" s="376"/>
      <c r="NEP64" s="376"/>
      <c r="NEQ64" s="376"/>
      <c r="NER64" s="530"/>
      <c r="NES64" s="376"/>
      <c r="NET64" s="376"/>
      <c r="NEU64" s="376"/>
      <c r="NEV64" s="376"/>
      <c r="NEW64" s="376"/>
      <c r="NEX64" s="376"/>
      <c r="NEY64" s="376"/>
      <c r="NEZ64" s="376"/>
      <c r="NFA64" s="376"/>
      <c r="NFB64" s="1581"/>
      <c r="NFC64" s="1581"/>
      <c r="NFD64" s="1581"/>
      <c r="NFE64" s="529"/>
      <c r="NFF64" s="376"/>
      <c r="NFG64" s="376"/>
      <c r="NFH64" s="376"/>
      <c r="NFI64" s="530"/>
      <c r="NFJ64" s="376"/>
      <c r="NFK64" s="376"/>
      <c r="NFL64" s="376"/>
      <c r="NFM64" s="376"/>
      <c r="NFN64" s="376"/>
      <c r="NFO64" s="376"/>
      <c r="NFP64" s="376"/>
      <c r="NFQ64" s="376"/>
      <c r="NFR64" s="376"/>
      <c r="NFS64" s="1581"/>
      <c r="NFT64" s="1581"/>
      <c r="NFU64" s="1581"/>
      <c r="NFV64" s="529"/>
      <c r="NFW64" s="376"/>
      <c r="NFX64" s="376"/>
      <c r="NFY64" s="376"/>
      <c r="NFZ64" s="530"/>
      <c r="NGA64" s="376"/>
      <c r="NGB64" s="376"/>
      <c r="NGC64" s="376"/>
      <c r="NGD64" s="376"/>
      <c r="NGE64" s="376"/>
      <c r="NGF64" s="376"/>
      <c r="NGG64" s="376"/>
      <c r="NGH64" s="376"/>
      <c r="NGI64" s="376"/>
      <c r="NGJ64" s="1581"/>
      <c r="NGK64" s="1581"/>
      <c r="NGL64" s="1581"/>
      <c r="NGM64" s="529"/>
      <c r="NGN64" s="376"/>
      <c r="NGO64" s="376"/>
      <c r="NGP64" s="376"/>
      <c r="NGQ64" s="530"/>
      <c r="NGR64" s="376"/>
      <c r="NGS64" s="376"/>
      <c r="NGT64" s="376"/>
      <c r="NGU64" s="376"/>
      <c r="NGV64" s="376"/>
      <c r="NGW64" s="376"/>
      <c r="NGX64" s="376"/>
      <c r="NGY64" s="376"/>
      <c r="NGZ64" s="376"/>
      <c r="NHA64" s="1581"/>
      <c r="NHB64" s="1581"/>
      <c r="NHC64" s="1581"/>
      <c r="NHD64" s="529"/>
      <c r="NHE64" s="376"/>
      <c r="NHF64" s="376"/>
      <c r="NHG64" s="376"/>
      <c r="NHH64" s="530"/>
      <c r="NHI64" s="376"/>
      <c r="NHJ64" s="376"/>
      <c r="NHK64" s="376"/>
      <c r="NHL64" s="376"/>
      <c r="NHM64" s="376"/>
      <c r="NHN64" s="376"/>
      <c r="NHO64" s="376"/>
      <c r="NHP64" s="376"/>
      <c r="NHQ64" s="376"/>
      <c r="NHR64" s="1581"/>
      <c r="NHS64" s="1581"/>
      <c r="NHT64" s="1581"/>
      <c r="NHU64" s="529"/>
      <c r="NHV64" s="376"/>
      <c r="NHW64" s="376"/>
      <c r="NHX64" s="376"/>
      <c r="NHY64" s="530"/>
      <c r="NHZ64" s="376"/>
      <c r="NIA64" s="376"/>
      <c r="NIB64" s="376"/>
      <c r="NIC64" s="376"/>
      <c r="NID64" s="376"/>
      <c r="NIE64" s="376"/>
      <c r="NIF64" s="376"/>
      <c r="NIG64" s="376"/>
      <c r="NIH64" s="376"/>
      <c r="NII64" s="1581"/>
      <c r="NIJ64" s="1581"/>
      <c r="NIK64" s="1581"/>
      <c r="NIL64" s="529"/>
      <c r="NIM64" s="376"/>
      <c r="NIN64" s="376"/>
      <c r="NIO64" s="376"/>
      <c r="NIP64" s="530"/>
      <c r="NIQ64" s="376"/>
      <c r="NIR64" s="376"/>
      <c r="NIS64" s="376"/>
      <c r="NIT64" s="376"/>
      <c r="NIU64" s="376"/>
      <c r="NIV64" s="376"/>
      <c r="NIW64" s="376"/>
      <c r="NIX64" s="376"/>
      <c r="NIY64" s="376"/>
      <c r="NIZ64" s="1581"/>
      <c r="NJA64" s="1581"/>
      <c r="NJB64" s="1581"/>
      <c r="NJC64" s="529"/>
      <c r="NJD64" s="376"/>
      <c r="NJE64" s="376"/>
      <c r="NJF64" s="376"/>
      <c r="NJG64" s="530"/>
      <c r="NJH64" s="376"/>
      <c r="NJI64" s="376"/>
      <c r="NJJ64" s="376"/>
      <c r="NJK64" s="376"/>
      <c r="NJL64" s="376"/>
      <c r="NJM64" s="376"/>
      <c r="NJN64" s="376"/>
      <c r="NJO64" s="376"/>
      <c r="NJP64" s="376"/>
      <c r="NJQ64" s="1581"/>
      <c r="NJR64" s="1581"/>
      <c r="NJS64" s="1581"/>
      <c r="NJT64" s="529"/>
      <c r="NJU64" s="376"/>
      <c r="NJV64" s="376"/>
      <c r="NJW64" s="376"/>
      <c r="NJX64" s="530"/>
      <c r="NJY64" s="376"/>
      <c r="NJZ64" s="376"/>
      <c r="NKA64" s="376"/>
      <c r="NKB64" s="376"/>
      <c r="NKC64" s="376"/>
      <c r="NKD64" s="376"/>
      <c r="NKE64" s="376"/>
      <c r="NKF64" s="376"/>
      <c r="NKG64" s="376"/>
      <c r="NKH64" s="1581"/>
      <c r="NKI64" s="1581"/>
      <c r="NKJ64" s="1581"/>
      <c r="NKK64" s="529"/>
      <c r="NKL64" s="376"/>
      <c r="NKM64" s="376"/>
      <c r="NKN64" s="376"/>
      <c r="NKO64" s="530"/>
      <c r="NKP64" s="376"/>
      <c r="NKQ64" s="376"/>
      <c r="NKR64" s="376"/>
      <c r="NKS64" s="376"/>
      <c r="NKT64" s="376"/>
      <c r="NKU64" s="376"/>
      <c r="NKV64" s="376"/>
      <c r="NKW64" s="376"/>
      <c r="NKX64" s="376"/>
      <c r="NKY64" s="1581"/>
      <c r="NKZ64" s="1581"/>
      <c r="NLA64" s="1581"/>
      <c r="NLB64" s="529"/>
      <c r="NLC64" s="376"/>
      <c r="NLD64" s="376"/>
      <c r="NLE64" s="376"/>
      <c r="NLF64" s="530"/>
      <c r="NLG64" s="376"/>
      <c r="NLH64" s="376"/>
      <c r="NLI64" s="376"/>
      <c r="NLJ64" s="376"/>
      <c r="NLK64" s="376"/>
      <c r="NLL64" s="376"/>
      <c r="NLM64" s="376"/>
      <c r="NLN64" s="376"/>
      <c r="NLO64" s="376"/>
      <c r="NLP64" s="1581"/>
      <c r="NLQ64" s="1581"/>
      <c r="NLR64" s="1581"/>
      <c r="NLS64" s="529"/>
      <c r="NLT64" s="376"/>
      <c r="NLU64" s="376"/>
      <c r="NLV64" s="376"/>
      <c r="NLW64" s="530"/>
      <c r="NLX64" s="376"/>
      <c r="NLY64" s="376"/>
      <c r="NLZ64" s="376"/>
      <c r="NMA64" s="376"/>
      <c r="NMB64" s="376"/>
      <c r="NMC64" s="376"/>
      <c r="NMD64" s="376"/>
      <c r="NME64" s="376"/>
      <c r="NMF64" s="376"/>
      <c r="NMG64" s="1581"/>
      <c r="NMH64" s="1581"/>
      <c r="NMI64" s="1581"/>
      <c r="NMJ64" s="529"/>
      <c r="NMK64" s="376"/>
      <c r="NML64" s="376"/>
      <c r="NMM64" s="376"/>
      <c r="NMN64" s="530"/>
      <c r="NMO64" s="376"/>
      <c r="NMP64" s="376"/>
      <c r="NMQ64" s="376"/>
      <c r="NMR64" s="376"/>
      <c r="NMS64" s="376"/>
      <c r="NMT64" s="376"/>
      <c r="NMU64" s="376"/>
      <c r="NMV64" s="376"/>
      <c r="NMW64" s="376"/>
      <c r="NMX64" s="1581"/>
      <c r="NMY64" s="1581"/>
      <c r="NMZ64" s="1581"/>
      <c r="NNA64" s="529"/>
      <c r="NNB64" s="376"/>
      <c r="NNC64" s="376"/>
      <c r="NND64" s="376"/>
      <c r="NNE64" s="530"/>
      <c r="NNF64" s="376"/>
      <c r="NNG64" s="376"/>
      <c r="NNH64" s="376"/>
      <c r="NNI64" s="376"/>
      <c r="NNJ64" s="376"/>
      <c r="NNK64" s="376"/>
      <c r="NNL64" s="376"/>
      <c r="NNM64" s="376"/>
      <c r="NNN64" s="376"/>
      <c r="NNO64" s="1581"/>
      <c r="NNP64" s="1581"/>
      <c r="NNQ64" s="1581"/>
      <c r="NNR64" s="529"/>
      <c r="NNS64" s="376"/>
      <c r="NNT64" s="376"/>
      <c r="NNU64" s="376"/>
      <c r="NNV64" s="530"/>
      <c r="NNW64" s="376"/>
      <c r="NNX64" s="376"/>
      <c r="NNY64" s="376"/>
      <c r="NNZ64" s="376"/>
      <c r="NOA64" s="376"/>
      <c r="NOB64" s="376"/>
      <c r="NOC64" s="376"/>
      <c r="NOD64" s="376"/>
      <c r="NOE64" s="376"/>
      <c r="NOF64" s="1581"/>
      <c r="NOG64" s="1581"/>
      <c r="NOH64" s="1581"/>
      <c r="NOI64" s="529"/>
      <c r="NOJ64" s="376"/>
      <c r="NOK64" s="376"/>
      <c r="NOL64" s="376"/>
      <c r="NOM64" s="530"/>
      <c r="NON64" s="376"/>
      <c r="NOO64" s="376"/>
      <c r="NOP64" s="376"/>
      <c r="NOQ64" s="376"/>
      <c r="NOR64" s="376"/>
      <c r="NOS64" s="376"/>
      <c r="NOT64" s="376"/>
      <c r="NOU64" s="376"/>
      <c r="NOV64" s="376"/>
      <c r="NOW64" s="1581"/>
      <c r="NOX64" s="1581"/>
      <c r="NOY64" s="1581"/>
      <c r="NOZ64" s="529"/>
      <c r="NPA64" s="376"/>
      <c r="NPB64" s="376"/>
      <c r="NPC64" s="376"/>
      <c r="NPD64" s="530"/>
      <c r="NPE64" s="376"/>
      <c r="NPF64" s="376"/>
      <c r="NPG64" s="376"/>
      <c r="NPH64" s="376"/>
      <c r="NPI64" s="376"/>
      <c r="NPJ64" s="376"/>
      <c r="NPK64" s="376"/>
      <c r="NPL64" s="376"/>
      <c r="NPM64" s="376"/>
      <c r="NPN64" s="1581"/>
      <c r="NPO64" s="1581"/>
      <c r="NPP64" s="1581"/>
      <c r="NPQ64" s="529"/>
      <c r="NPR64" s="376"/>
      <c r="NPS64" s="376"/>
      <c r="NPT64" s="376"/>
      <c r="NPU64" s="530"/>
      <c r="NPV64" s="376"/>
      <c r="NPW64" s="376"/>
      <c r="NPX64" s="376"/>
      <c r="NPY64" s="376"/>
      <c r="NPZ64" s="376"/>
      <c r="NQA64" s="376"/>
      <c r="NQB64" s="376"/>
      <c r="NQC64" s="376"/>
      <c r="NQD64" s="376"/>
      <c r="NQE64" s="1581"/>
      <c r="NQF64" s="1581"/>
      <c r="NQG64" s="1581"/>
      <c r="NQH64" s="529"/>
      <c r="NQI64" s="376"/>
      <c r="NQJ64" s="376"/>
      <c r="NQK64" s="376"/>
      <c r="NQL64" s="530"/>
      <c r="NQM64" s="376"/>
      <c r="NQN64" s="376"/>
      <c r="NQO64" s="376"/>
      <c r="NQP64" s="376"/>
      <c r="NQQ64" s="376"/>
      <c r="NQR64" s="376"/>
      <c r="NQS64" s="376"/>
      <c r="NQT64" s="376"/>
      <c r="NQU64" s="376"/>
      <c r="NQV64" s="1581"/>
      <c r="NQW64" s="1581"/>
      <c r="NQX64" s="1581"/>
      <c r="NQY64" s="529"/>
      <c r="NQZ64" s="376"/>
      <c r="NRA64" s="376"/>
      <c r="NRB64" s="376"/>
      <c r="NRC64" s="530"/>
      <c r="NRD64" s="376"/>
      <c r="NRE64" s="376"/>
      <c r="NRF64" s="376"/>
      <c r="NRG64" s="376"/>
      <c r="NRH64" s="376"/>
      <c r="NRI64" s="376"/>
      <c r="NRJ64" s="376"/>
      <c r="NRK64" s="376"/>
      <c r="NRL64" s="376"/>
      <c r="NRM64" s="1581"/>
      <c r="NRN64" s="1581"/>
      <c r="NRO64" s="1581"/>
      <c r="NRP64" s="529"/>
      <c r="NRQ64" s="376"/>
      <c r="NRR64" s="376"/>
      <c r="NRS64" s="376"/>
      <c r="NRT64" s="530"/>
      <c r="NRU64" s="376"/>
      <c r="NRV64" s="376"/>
      <c r="NRW64" s="376"/>
      <c r="NRX64" s="376"/>
      <c r="NRY64" s="376"/>
      <c r="NRZ64" s="376"/>
      <c r="NSA64" s="376"/>
      <c r="NSB64" s="376"/>
      <c r="NSC64" s="376"/>
      <c r="NSD64" s="1581"/>
      <c r="NSE64" s="1581"/>
      <c r="NSF64" s="1581"/>
      <c r="NSG64" s="529"/>
      <c r="NSH64" s="376"/>
      <c r="NSI64" s="376"/>
      <c r="NSJ64" s="376"/>
      <c r="NSK64" s="530"/>
      <c r="NSL64" s="376"/>
      <c r="NSM64" s="376"/>
      <c r="NSN64" s="376"/>
      <c r="NSO64" s="376"/>
      <c r="NSP64" s="376"/>
      <c r="NSQ64" s="376"/>
      <c r="NSR64" s="376"/>
      <c r="NSS64" s="376"/>
      <c r="NST64" s="376"/>
      <c r="NSU64" s="1581"/>
      <c r="NSV64" s="1581"/>
      <c r="NSW64" s="1581"/>
      <c r="NSX64" s="529"/>
      <c r="NSY64" s="376"/>
      <c r="NSZ64" s="376"/>
      <c r="NTA64" s="376"/>
      <c r="NTB64" s="530"/>
      <c r="NTC64" s="376"/>
      <c r="NTD64" s="376"/>
      <c r="NTE64" s="376"/>
      <c r="NTF64" s="376"/>
      <c r="NTG64" s="376"/>
      <c r="NTH64" s="376"/>
      <c r="NTI64" s="376"/>
      <c r="NTJ64" s="376"/>
      <c r="NTK64" s="376"/>
      <c r="NTL64" s="1581"/>
      <c r="NTM64" s="1581"/>
      <c r="NTN64" s="1581"/>
      <c r="NTO64" s="529"/>
      <c r="NTP64" s="376"/>
      <c r="NTQ64" s="376"/>
      <c r="NTR64" s="376"/>
      <c r="NTS64" s="530"/>
      <c r="NTT64" s="376"/>
      <c r="NTU64" s="376"/>
      <c r="NTV64" s="376"/>
      <c r="NTW64" s="376"/>
      <c r="NTX64" s="376"/>
      <c r="NTY64" s="376"/>
      <c r="NTZ64" s="376"/>
      <c r="NUA64" s="376"/>
      <c r="NUB64" s="376"/>
      <c r="NUC64" s="1581"/>
      <c r="NUD64" s="1581"/>
      <c r="NUE64" s="1581"/>
      <c r="NUF64" s="529"/>
      <c r="NUG64" s="376"/>
      <c r="NUH64" s="376"/>
      <c r="NUI64" s="376"/>
      <c r="NUJ64" s="530"/>
      <c r="NUK64" s="376"/>
      <c r="NUL64" s="376"/>
      <c r="NUM64" s="376"/>
      <c r="NUN64" s="376"/>
      <c r="NUO64" s="376"/>
      <c r="NUP64" s="376"/>
      <c r="NUQ64" s="376"/>
      <c r="NUR64" s="376"/>
      <c r="NUS64" s="376"/>
      <c r="NUT64" s="1581"/>
      <c r="NUU64" s="1581"/>
      <c r="NUV64" s="1581"/>
      <c r="NUW64" s="529"/>
      <c r="NUX64" s="376"/>
      <c r="NUY64" s="376"/>
      <c r="NUZ64" s="376"/>
      <c r="NVA64" s="530"/>
      <c r="NVB64" s="376"/>
      <c r="NVC64" s="376"/>
      <c r="NVD64" s="376"/>
      <c r="NVE64" s="376"/>
      <c r="NVF64" s="376"/>
      <c r="NVG64" s="376"/>
      <c r="NVH64" s="376"/>
      <c r="NVI64" s="376"/>
      <c r="NVJ64" s="376"/>
      <c r="NVK64" s="1581"/>
      <c r="NVL64" s="1581"/>
      <c r="NVM64" s="1581"/>
      <c r="NVN64" s="529"/>
      <c r="NVO64" s="376"/>
      <c r="NVP64" s="376"/>
      <c r="NVQ64" s="376"/>
      <c r="NVR64" s="530"/>
      <c r="NVS64" s="376"/>
      <c r="NVT64" s="376"/>
      <c r="NVU64" s="376"/>
      <c r="NVV64" s="376"/>
      <c r="NVW64" s="376"/>
      <c r="NVX64" s="376"/>
      <c r="NVY64" s="376"/>
      <c r="NVZ64" s="376"/>
      <c r="NWA64" s="376"/>
      <c r="NWB64" s="1581"/>
      <c r="NWC64" s="1581"/>
      <c r="NWD64" s="1581"/>
      <c r="NWE64" s="529"/>
      <c r="NWF64" s="376"/>
      <c r="NWG64" s="376"/>
      <c r="NWH64" s="376"/>
      <c r="NWI64" s="530"/>
      <c r="NWJ64" s="376"/>
      <c r="NWK64" s="376"/>
      <c r="NWL64" s="376"/>
      <c r="NWM64" s="376"/>
      <c r="NWN64" s="376"/>
      <c r="NWO64" s="376"/>
      <c r="NWP64" s="376"/>
      <c r="NWQ64" s="376"/>
      <c r="NWR64" s="376"/>
      <c r="NWS64" s="1581"/>
      <c r="NWT64" s="1581"/>
      <c r="NWU64" s="1581"/>
      <c r="NWV64" s="529"/>
      <c r="NWW64" s="376"/>
      <c r="NWX64" s="376"/>
      <c r="NWY64" s="376"/>
      <c r="NWZ64" s="530"/>
      <c r="NXA64" s="376"/>
      <c r="NXB64" s="376"/>
      <c r="NXC64" s="376"/>
      <c r="NXD64" s="376"/>
      <c r="NXE64" s="376"/>
      <c r="NXF64" s="376"/>
      <c r="NXG64" s="376"/>
      <c r="NXH64" s="376"/>
      <c r="NXI64" s="376"/>
      <c r="NXJ64" s="1581"/>
      <c r="NXK64" s="1581"/>
      <c r="NXL64" s="1581"/>
      <c r="NXM64" s="529"/>
      <c r="NXN64" s="376"/>
      <c r="NXO64" s="376"/>
      <c r="NXP64" s="376"/>
      <c r="NXQ64" s="530"/>
      <c r="NXR64" s="376"/>
      <c r="NXS64" s="376"/>
      <c r="NXT64" s="376"/>
      <c r="NXU64" s="376"/>
      <c r="NXV64" s="376"/>
      <c r="NXW64" s="376"/>
      <c r="NXX64" s="376"/>
      <c r="NXY64" s="376"/>
      <c r="NXZ64" s="376"/>
      <c r="NYA64" s="1581"/>
      <c r="NYB64" s="1581"/>
      <c r="NYC64" s="1581"/>
      <c r="NYD64" s="529"/>
      <c r="NYE64" s="376"/>
      <c r="NYF64" s="376"/>
      <c r="NYG64" s="376"/>
      <c r="NYH64" s="530"/>
      <c r="NYI64" s="376"/>
      <c r="NYJ64" s="376"/>
      <c r="NYK64" s="376"/>
      <c r="NYL64" s="376"/>
      <c r="NYM64" s="376"/>
      <c r="NYN64" s="376"/>
      <c r="NYO64" s="376"/>
      <c r="NYP64" s="376"/>
      <c r="NYQ64" s="376"/>
      <c r="NYR64" s="1581"/>
      <c r="NYS64" s="1581"/>
      <c r="NYT64" s="1581"/>
      <c r="NYU64" s="529"/>
      <c r="NYV64" s="376"/>
      <c r="NYW64" s="376"/>
      <c r="NYX64" s="376"/>
      <c r="NYY64" s="530"/>
      <c r="NYZ64" s="376"/>
      <c r="NZA64" s="376"/>
      <c r="NZB64" s="376"/>
      <c r="NZC64" s="376"/>
      <c r="NZD64" s="376"/>
      <c r="NZE64" s="376"/>
      <c r="NZF64" s="376"/>
      <c r="NZG64" s="376"/>
      <c r="NZH64" s="376"/>
      <c r="NZI64" s="1581"/>
      <c r="NZJ64" s="1581"/>
      <c r="NZK64" s="1581"/>
      <c r="NZL64" s="529"/>
      <c r="NZM64" s="376"/>
      <c r="NZN64" s="376"/>
      <c r="NZO64" s="376"/>
      <c r="NZP64" s="530"/>
      <c r="NZQ64" s="376"/>
      <c r="NZR64" s="376"/>
      <c r="NZS64" s="376"/>
      <c r="NZT64" s="376"/>
      <c r="NZU64" s="376"/>
      <c r="NZV64" s="376"/>
      <c r="NZW64" s="376"/>
      <c r="NZX64" s="376"/>
      <c r="NZY64" s="376"/>
      <c r="NZZ64" s="1581"/>
      <c r="OAA64" s="1581"/>
      <c r="OAB64" s="1581"/>
      <c r="OAC64" s="529"/>
      <c r="OAD64" s="376"/>
      <c r="OAE64" s="376"/>
      <c r="OAF64" s="376"/>
      <c r="OAG64" s="530"/>
      <c r="OAH64" s="376"/>
      <c r="OAI64" s="376"/>
      <c r="OAJ64" s="376"/>
      <c r="OAK64" s="376"/>
      <c r="OAL64" s="376"/>
      <c r="OAM64" s="376"/>
      <c r="OAN64" s="376"/>
      <c r="OAO64" s="376"/>
      <c r="OAP64" s="376"/>
      <c r="OAQ64" s="1581"/>
      <c r="OAR64" s="1581"/>
      <c r="OAS64" s="1581"/>
      <c r="OAT64" s="529"/>
      <c r="OAU64" s="376"/>
      <c r="OAV64" s="376"/>
      <c r="OAW64" s="376"/>
      <c r="OAX64" s="530"/>
      <c r="OAY64" s="376"/>
      <c r="OAZ64" s="376"/>
      <c r="OBA64" s="376"/>
      <c r="OBB64" s="376"/>
      <c r="OBC64" s="376"/>
      <c r="OBD64" s="376"/>
      <c r="OBE64" s="376"/>
      <c r="OBF64" s="376"/>
      <c r="OBG64" s="376"/>
      <c r="OBH64" s="1581"/>
      <c r="OBI64" s="1581"/>
      <c r="OBJ64" s="1581"/>
      <c r="OBK64" s="529"/>
      <c r="OBL64" s="376"/>
      <c r="OBM64" s="376"/>
      <c r="OBN64" s="376"/>
      <c r="OBO64" s="530"/>
      <c r="OBP64" s="376"/>
      <c r="OBQ64" s="376"/>
      <c r="OBR64" s="376"/>
      <c r="OBS64" s="376"/>
      <c r="OBT64" s="376"/>
      <c r="OBU64" s="376"/>
      <c r="OBV64" s="376"/>
      <c r="OBW64" s="376"/>
      <c r="OBX64" s="376"/>
      <c r="OBY64" s="1581"/>
      <c r="OBZ64" s="1581"/>
      <c r="OCA64" s="1581"/>
      <c r="OCB64" s="529"/>
      <c r="OCC64" s="376"/>
      <c r="OCD64" s="376"/>
      <c r="OCE64" s="376"/>
      <c r="OCF64" s="530"/>
      <c r="OCG64" s="376"/>
      <c r="OCH64" s="376"/>
      <c r="OCI64" s="376"/>
      <c r="OCJ64" s="376"/>
      <c r="OCK64" s="376"/>
      <c r="OCL64" s="376"/>
      <c r="OCM64" s="376"/>
      <c r="OCN64" s="376"/>
      <c r="OCO64" s="376"/>
      <c r="OCP64" s="1581"/>
      <c r="OCQ64" s="1581"/>
      <c r="OCR64" s="1581"/>
      <c r="OCS64" s="529"/>
      <c r="OCT64" s="376"/>
      <c r="OCU64" s="376"/>
      <c r="OCV64" s="376"/>
      <c r="OCW64" s="530"/>
      <c r="OCX64" s="376"/>
      <c r="OCY64" s="376"/>
      <c r="OCZ64" s="376"/>
      <c r="ODA64" s="376"/>
      <c r="ODB64" s="376"/>
      <c r="ODC64" s="376"/>
      <c r="ODD64" s="376"/>
      <c r="ODE64" s="376"/>
      <c r="ODF64" s="376"/>
      <c r="ODG64" s="1581"/>
      <c r="ODH64" s="1581"/>
      <c r="ODI64" s="1581"/>
      <c r="ODJ64" s="529"/>
      <c r="ODK64" s="376"/>
      <c r="ODL64" s="376"/>
      <c r="ODM64" s="376"/>
      <c r="ODN64" s="530"/>
      <c r="ODO64" s="376"/>
      <c r="ODP64" s="376"/>
      <c r="ODQ64" s="376"/>
      <c r="ODR64" s="376"/>
      <c r="ODS64" s="376"/>
      <c r="ODT64" s="376"/>
      <c r="ODU64" s="376"/>
      <c r="ODV64" s="376"/>
      <c r="ODW64" s="376"/>
      <c r="ODX64" s="1581"/>
      <c r="ODY64" s="1581"/>
      <c r="ODZ64" s="1581"/>
      <c r="OEA64" s="529"/>
      <c r="OEB64" s="376"/>
      <c r="OEC64" s="376"/>
      <c r="OED64" s="376"/>
      <c r="OEE64" s="530"/>
      <c r="OEF64" s="376"/>
      <c r="OEG64" s="376"/>
      <c r="OEH64" s="376"/>
      <c r="OEI64" s="376"/>
      <c r="OEJ64" s="376"/>
      <c r="OEK64" s="376"/>
      <c r="OEL64" s="376"/>
      <c r="OEM64" s="376"/>
      <c r="OEN64" s="376"/>
      <c r="OEO64" s="1581"/>
      <c r="OEP64" s="1581"/>
      <c r="OEQ64" s="1581"/>
      <c r="OER64" s="529"/>
      <c r="OES64" s="376"/>
      <c r="OET64" s="376"/>
      <c r="OEU64" s="376"/>
      <c r="OEV64" s="530"/>
      <c r="OEW64" s="376"/>
      <c r="OEX64" s="376"/>
      <c r="OEY64" s="376"/>
      <c r="OEZ64" s="376"/>
      <c r="OFA64" s="376"/>
      <c r="OFB64" s="376"/>
      <c r="OFC64" s="376"/>
      <c r="OFD64" s="376"/>
      <c r="OFE64" s="376"/>
      <c r="OFF64" s="1581"/>
      <c r="OFG64" s="1581"/>
      <c r="OFH64" s="1581"/>
      <c r="OFI64" s="529"/>
      <c r="OFJ64" s="376"/>
      <c r="OFK64" s="376"/>
      <c r="OFL64" s="376"/>
      <c r="OFM64" s="530"/>
      <c r="OFN64" s="376"/>
      <c r="OFO64" s="376"/>
      <c r="OFP64" s="376"/>
      <c r="OFQ64" s="376"/>
      <c r="OFR64" s="376"/>
      <c r="OFS64" s="376"/>
      <c r="OFT64" s="376"/>
      <c r="OFU64" s="376"/>
      <c r="OFV64" s="376"/>
      <c r="OFW64" s="1581"/>
      <c r="OFX64" s="1581"/>
      <c r="OFY64" s="1581"/>
      <c r="OFZ64" s="529"/>
      <c r="OGA64" s="376"/>
      <c r="OGB64" s="376"/>
      <c r="OGC64" s="376"/>
      <c r="OGD64" s="530"/>
      <c r="OGE64" s="376"/>
      <c r="OGF64" s="376"/>
      <c r="OGG64" s="376"/>
      <c r="OGH64" s="376"/>
      <c r="OGI64" s="376"/>
      <c r="OGJ64" s="376"/>
      <c r="OGK64" s="376"/>
      <c r="OGL64" s="376"/>
      <c r="OGM64" s="376"/>
      <c r="OGN64" s="1581"/>
      <c r="OGO64" s="1581"/>
      <c r="OGP64" s="1581"/>
      <c r="OGQ64" s="529"/>
      <c r="OGR64" s="376"/>
      <c r="OGS64" s="376"/>
      <c r="OGT64" s="376"/>
      <c r="OGU64" s="530"/>
      <c r="OGV64" s="376"/>
      <c r="OGW64" s="376"/>
      <c r="OGX64" s="376"/>
      <c r="OGY64" s="376"/>
      <c r="OGZ64" s="376"/>
      <c r="OHA64" s="376"/>
      <c r="OHB64" s="376"/>
      <c r="OHC64" s="376"/>
      <c r="OHD64" s="376"/>
      <c r="OHE64" s="1581"/>
      <c r="OHF64" s="1581"/>
      <c r="OHG64" s="1581"/>
      <c r="OHH64" s="529"/>
      <c r="OHI64" s="376"/>
      <c r="OHJ64" s="376"/>
      <c r="OHK64" s="376"/>
      <c r="OHL64" s="530"/>
      <c r="OHM64" s="376"/>
      <c r="OHN64" s="376"/>
      <c r="OHO64" s="376"/>
      <c r="OHP64" s="376"/>
      <c r="OHQ64" s="376"/>
      <c r="OHR64" s="376"/>
      <c r="OHS64" s="376"/>
      <c r="OHT64" s="376"/>
      <c r="OHU64" s="376"/>
      <c r="OHV64" s="1581"/>
      <c r="OHW64" s="1581"/>
      <c r="OHX64" s="1581"/>
      <c r="OHY64" s="529"/>
      <c r="OHZ64" s="376"/>
      <c r="OIA64" s="376"/>
      <c r="OIB64" s="376"/>
      <c r="OIC64" s="530"/>
      <c r="OID64" s="376"/>
      <c r="OIE64" s="376"/>
      <c r="OIF64" s="376"/>
      <c r="OIG64" s="376"/>
      <c r="OIH64" s="376"/>
      <c r="OII64" s="376"/>
      <c r="OIJ64" s="376"/>
      <c r="OIK64" s="376"/>
      <c r="OIL64" s="376"/>
      <c r="OIM64" s="1581"/>
      <c r="OIN64" s="1581"/>
      <c r="OIO64" s="1581"/>
      <c r="OIP64" s="529"/>
      <c r="OIQ64" s="376"/>
      <c r="OIR64" s="376"/>
      <c r="OIS64" s="376"/>
      <c r="OIT64" s="530"/>
      <c r="OIU64" s="376"/>
      <c r="OIV64" s="376"/>
      <c r="OIW64" s="376"/>
      <c r="OIX64" s="376"/>
      <c r="OIY64" s="376"/>
      <c r="OIZ64" s="376"/>
      <c r="OJA64" s="376"/>
      <c r="OJB64" s="376"/>
      <c r="OJC64" s="376"/>
      <c r="OJD64" s="1581"/>
      <c r="OJE64" s="1581"/>
      <c r="OJF64" s="1581"/>
      <c r="OJG64" s="529"/>
      <c r="OJH64" s="376"/>
      <c r="OJI64" s="376"/>
      <c r="OJJ64" s="376"/>
      <c r="OJK64" s="530"/>
      <c r="OJL64" s="376"/>
      <c r="OJM64" s="376"/>
      <c r="OJN64" s="376"/>
      <c r="OJO64" s="376"/>
      <c r="OJP64" s="376"/>
      <c r="OJQ64" s="376"/>
      <c r="OJR64" s="376"/>
      <c r="OJS64" s="376"/>
      <c r="OJT64" s="376"/>
      <c r="OJU64" s="1581"/>
      <c r="OJV64" s="1581"/>
      <c r="OJW64" s="1581"/>
      <c r="OJX64" s="529"/>
      <c r="OJY64" s="376"/>
      <c r="OJZ64" s="376"/>
      <c r="OKA64" s="376"/>
      <c r="OKB64" s="530"/>
      <c r="OKC64" s="376"/>
      <c r="OKD64" s="376"/>
      <c r="OKE64" s="376"/>
      <c r="OKF64" s="376"/>
      <c r="OKG64" s="376"/>
      <c r="OKH64" s="376"/>
      <c r="OKI64" s="376"/>
      <c r="OKJ64" s="376"/>
      <c r="OKK64" s="376"/>
      <c r="OKL64" s="1581"/>
      <c r="OKM64" s="1581"/>
      <c r="OKN64" s="1581"/>
      <c r="OKO64" s="529"/>
      <c r="OKP64" s="376"/>
      <c r="OKQ64" s="376"/>
      <c r="OKR64" s="376"/>
      <c r="OKS64" s="530"/>
      <c r="OKT64" s="376"/>
      <c r="OKU64" s="376"/>
      <c r="OKV64" s="376"/>
      <c r="OKW64" s="376"/>
      <c r="OKX64" s="376"/>
      <c r="OKY64" s="376"/>
      <c r="OKZ64" s="376"/>
      <c r="OLA64" s="376"/>
      <c r="OLB64" s="376"/>
      <c r="OLC64" s="1581"/>
      <c r="OLD64" s="1581"/>
      <c r="OLE64" s="1581"/>
      <c r="OLF64" s="529"/>
      <c r="OLG64" s="376"/>
      <c r="OLH64" s="376"/>
      <c r="OLI64" s="376"/>
      <c r="OLJ64" s="530"/>
      <c r="OLK64" s="376"/>
      <c r="OLL64" s="376"/>
      <c r="OLM64" s="376"/>
      <c r="OLN64" s="376"/>
      <c r="OLO64" s="376"/>
      <c r="OLP64" s="376"/>
      <c r="OLQ64" s="376"/>
      <c r="OLR64" s="376"/>
      <c r="OLS64" s="376"/>
      <c r="OLT64" s="1581"/>
      <c r="OLU64" s="1581"/>
      <c r="OLV64" s="1581"/>
      <c r="OLW64" s="529"/>
      <c r="OLX64" s="376"/>
      <c r="OLY64" s="376"/>
      <c r="OLZ64" s="376"/>
      <c r="OMA64" s="530"/>
      <c r="OMB64" s="376"/>
      <c r="OMC64" s="376"/>
      <c r="OMD64" s="376"/>
      <c r="OME64" s="376"/>
      <c r="OMF64" s="376"/>
      <c r="OMG64" s="376"/>
      <c r="OMH64" s="376"/>
      <c r="OMI64" s="376"/>
      <c r="OMJ64" s="376"/>
      <c r="OMK64" s="1581"/>
      <c r="OML64" s="1581"/>
      <c r="OMM64" s="1581"/>
      <c r="OMN64" s="529"/>
      <c r="OMO64" s="376"/>
      <c r="OMP64" s="376"/>
      <c r="OMQ64" s="376"/>
      <c r="OMR64" s="530"/>
      <c r="OMS64" s="376"/>
      <c r="OMT64" s="376"/>
      <c r="OMU64" s="376"/>
      <c r="OMV64" s="376"/>
      <c r="OMW64" s="376"/>
      <c r="OMX64" s="376"/>
      <c r="OMY64" s="376"/>
      <c r="OMZ64" s="376"/>
      <c r="ONA64" s="376"/>
      <c r="ONB64" s="1581"/>
      <c r="ONC64" s="1581"/>
      <c r="OND64" s="1581"/>
      <c r="ONE64" s="529"/>
      <c r="ONF64" s="376"/>
      <c r="ONG64" s="376"/>
      <c r="ONH64" s="376"/>
      <c r="ONI64" s="530"/>
      <c r="ONJ64" s="376"/>
      <c r="ONK64" s="376"/>
      <c r="ONL64" s="376"/>
      <c r="ONM64" s="376"/>
      <c r="ONN64" s="376"/>
      <c r="ONO64" s="376"/>
      <c r="ONP64" s="376"/>
      <c r="ONQ64" s="376"/>
      <c r="ONR64" s="376"/>
      <c r="ONS64" s="1581"/>
      <c r="ONT64" s="1581"/>
      <c r="ONU64" s="1581"/>
      <c r="ONV64" s="529"/>
      <c r="ONW64" s="376"/>
      <c r="ONX64" s="376"/>
      <c r="ONY64" s="376"/>
      <c r="ONZ64" s="530"/>
      <c r="OOA64" s="376"/>
      <c r="OOB64" s="376"/>
      <c r="OOC64" s="376"/>
      <c r="OOD64" s="376"/>
      <c r="OOE64" s="376"/>
      <c r="OOF64" s="376"/>
      <c r="OOG64" s="376"/>
      <c r="OOH64" s="376"/>
      <c r="OOI64" s="376"/>
      <c r="OOJ64" s="1581"/>
      <c r="OOK64" s="1581"/>
      <c r="OOL64" s="1581"/>
      <c r="OOM64" s="529"/>
      <c r="OON64" s="376"/>
      <c r="OOO64" s="376"/>
      <c r="OOP64" s="376"/>
      <c r="OOQ64" s="530"/>
      <c r="OOR64" s="376"/>
      <c r="OOS64" s="376"/>
      <c r="OOT64" s="376"/>
      <c r="OOU64" s="376"/>
      <c r="OOV64" s="376"/>
      <c r="OOW64" s="376"/>
      <c r="OOX64" s="376"/>
      <c r="OOY64" s="376"/>
      <c r="OOZ64" s="376"/>
      <c r="OPA64" s="1581"/>
      <c r="OPB64" s="1581"/>
      <c r="OPC64" s="1581"/>
      <c r="OPD64" s="529"/>
      <c r="OPE64" s="376"/>
      <c r="OPF64" s="376"/>
      <c r="OPG64" s="376"/>
      <c r="OPH64" s="530"/>
      <c r="OPI64" s="376"/>
      <c r="OPJ64" s="376"/>
      <c r="OPK64" s="376"/>
      <c r="OPL64" s="376"/>
      <c r="OPM64" s="376"/>
      <c r="OPN64" s="376"/>
      <c r="OPO64" s="376"/>
      <c r="OPP64" s="376"/>
      <c r="OPQ64" s="376"/>
      <c r="OPR64" s="1581"/>
      <c r="OPS64" s="1581"/>
      <c r="OPT64" s="1581"/>
      <c r="OPU64" s="529"/>
      <c r="OPV64" s="376"/>
      <c r="OPW64" s="376"/>
      <c r="OPX64" s="376"/>
      <c r="OPY64" s="530"/>
      <c r="OPZ64" s="376"/>
      <c r="OQA64" s="376"/>
      <c r="OQB64" s="376"/>
      <c r="OQC64" s="376"/>
      <c r="OQD64" s="376"/>
      <c r="OQE64" s="376"/>
      <c r="OQF64" s="376"/>
      <c r="OQG64" s="376"/>
      <c r="OQH64" s="376"/>
      <c r="OQI64" s="1581"/>
      <c r="OQJ64" s="1581"/>
      <c r="OQK64" s="1581"/>
      <c r="OQL64" s="529"/>
      <c r="OQM64" s="376"/>
      <c r="OQN64" s="376"/>
      <c r="OQO64" s="376"/>
      <c r="OQP64" s="530"/>
      <c r="OQQ64" s="376"/>
      <c r="OQR64" s="376"/>
      <c r="OQS64" s="376"/>
      <c r="OQT64" s="376"/>
      <c r="OQU64" s="376"/>
      <c r="OQV64" s="376"/>
      <c r="OQW64" s="376"/>
      <c r="OQX64" s="376"/>
      <c r="OQY64" s="376"/>
      <c r="OQZ64" s="1581"/>
      <c r="ORA64" s="1581"/>
      <c r="ORB64" s="1581"/>
      <c r="ORC64" s="529"/>
      <c r="ORD64" s="376"/>
      <c r="ORE64" s="376"/>
      <c r="ORF64" s="376"/>
      <c r="ORG64" s="530"/>
      <c r="ORH64" s="376"/>
      <c r="ORI64" s="376"/>
      <c r="ORJ64" s="376"/>
      <c r="ORK64" s="376"/>
      <c r="ORL64" s="376"/>
      <c r="ORM64" s="376"/>
      <c r="ORN64" s="376"/>
      <c r="ORO64" s="376"/>
      <c r="ORP64" s="376"/>
      <c r="ORQ64" s="1581"/>
      <c r="ORR64" s="1581"/>
      <c r="ORS64" s="1581"/>
      <c r="ORT64" s="529"/>
      <c r="ORU64" s="376"/>
      <c r="ORV64" s="376"/>
      <c r="ORW64" s="376"/>
      <c r="ORX64" s="530"/>
      <c r="ORY64" s="376"/>
      <c r="ORZ64" s="376"/>
      <c r="OSA64" s="376"/>
      <c r="OSB64" s="376"/>
      <c r="OSC64" s="376"/>
      <c r="OSD64" s="376"/>
      <c r="OSE64" s="376"/>
      <c r="OSF64" s="376"/>
      <c r="OSG64" s="376"/>
      <c r="OSH64" s="1581"/>
      <c r="OSI64" s="1581"/>
      <c r="OSJ64" s="1581"/>
      <c r="OSK64" s="529"/>
      <c r="OSL64" s="376"/>
      <c r="OSM64" s="376"/>
      <c r="OSN64" s="376"/>
      <c r="OSO64" s="530"/>
      <c r="OSP64" s="376"/>
      <c r="OSQ64" s="376"/>
      <c r="OSR64" s="376"/>
      <c r="OSS64" s="376"/>
      <c r="OST64" s="376"/>
      <c r="OSU64" s="376"/>
      <c r="OSV64" s="376"/>
      <c r="OSW64" s="376"/>
      <c r="OSX64" s="376"/>
      <c r="OSY64" s="1581"/>
      <c r="OSZ64" s="1581"/>
      <c r="OTA64" s="1581"/>
      <c r="OTB64" s="529"/>
      <c r="OTC64" s="376"/>
      <c r="OTD64" s="376"/>
      <c r="OTE64" s="376"/>
      <c r="OTF64" s="530"/>
      <c r="OTG64" s="376"/>
      <c r="OTH64" s="376"/>
      <c r="OTI64" s="376"/>
      <c r="OTJ64" s="376"/>
      <c r="OTK64" s="376"/>
      <c r="OTL64" s="376"/>
      <c r="OTM64" s="376"/>
      <c r="OTN64" s="376"/>
      <c r="OTO64" s="376"/>
      <c r="OTP64" s="1581"/>
      <c r="OTQ64" s="1581"/>
      <c r="OTR64" s="1581"/>
      <c r="OTS64" s="529"/>
      <c r="OTT64" s="376"/>
      <c r="OTU64" s="376"/>
      <c r="OTV64" s="376"/>
      <c r="OTW64" s="530"/>
      <c r="OTX64" s="376"/>
      <c r="OTY64" s="376"/>
      <c r="OTZ64" s="376"/>
      <c r="OUA64" s="376"/>
      <c r="OUB64" s="376"/>
      <c r="OUC64" s="376"/>
      <c r="OUD64" s="376"/>
      <c r="OUE64" s="376"/>
      <c r="OUF64" s="376"/>
      <c r="OUG64" s="1581"/>
      <c r="OUH64" s="1581"/>
      <c r="OUI64" s="1581"/>
      <c r="OUJ64" s="529"/>
      <c r="OUK64" s="376"/>
      <c r="OUL64" s="376"/>
      <c r="OUM64" s="376"/>
      <c r="OUN64" s="530"/>
      <c r="OUO64" s="376"/>
      <c r="OUP64" s="376"/>
      <c r="OUQ64" s="376"/>
      <c r="OUR64" s="376"/>
      <c r="OUS64" s="376"/>
      <c r="OUT64" s="376"/>
      <c r="OUU64" s="376"/>
      <c r="OUV64" s="376"/>
      <c r="OUW64" s="376"/>
      <c r="OUX64" s="1581"/>
      <c r="OUY64" s="1581"/>
      <c r="OUZ64" s="1581"/>
      <c r="OVA64" s="529"/>
      <c r="OVB64" s="376"/>
      <c r="OVC64" s="376"/>
      <c r="OVD64" s="376"/>
      <c r="OVE64" s="530"/>
      <c r="OVF64" s="376"/>
      <c r="OVG64" s="376"/>
      <c r="OVH64" s="376"/>
      <c r="OVI64" s="376"/>
      <c r="OVJ64" s="376"/>
      <c r="OVK64" s="376"/>
      <c r="OVL64" s="376"/>
      <c r="OVM64" s="376"/>
      <c r="OVN64" s="376"/>
      <c r="OVO64" s="1581"/>
      <c r="OVP64" s="1581"/>
      <c r="OVQ64" s="1581"/>
      <c r="OVR64" s="529"/>
      <c r="OVS64" s="376"/>
      <c r="OVT64" s="376"/>
      <c r="OVU64" s="376"/>
      <c r="OVV64" s="530"/>
      <c r="OVW64" s="376"/>
      <c r="OVX64" s="376"/>
      <c r="OVY64" s="376"/>
      <c r="OVZ64" s="376"/>
      <c r="OWA64" s="376"/>
      <c r="OWB64" s="376"/>
      <c r="OWC64" s="376"/>
      <c r="OWD64" s="376"/>
      <c r="OWE64" s="376"/>
      <c r="OWF64" s="1581"/>
      <c r="OWG64" s="1581"/>
      <c r="OWH64" s="1581"/>
      <c r="OWI64" s="529"/>
      <c r="OWJ64" s="376"/>
      <c r="OWK64" s="376"/>
      <c r="OWL64" s="376"/>
      <c r="OWM64" s="530"/>
      <c r="OWN64" s="376"/>
      <c r="OWO64" s="376"/>
      <c r="OWP64" s="376"/>
      <c r="OWQ64" s="376"/>
      <c r="OWR64" s="376"/>
      <c r="OWS64" s="376"/>
      <c r="OWT64" s="376"/>
      <c r="OWU64" s="376"/>
      <c r="OWV64" s="376"/>
      <c r="OWW64" s="1581"/>
      <c r="OWX64" s="1581"/>
      <c r="OWY64" s="1581"/>
      <c r="OWZ64" s="529"/>
      <c r="OXA64" s="376"/>
      <c r="OXB64" s="376"/>
      <c r="OXC64" s="376"/>
      <c r="OXD64" s="530"/>
      <c r="OXE64" s="376"/>
      <c r="OXF64" s="376"/>
      <c r="OXG64" s="376"/>
      <c r="OXH64" s="376"/>
      <c r="OXI64" s="376"/>
      <c r="OXJ64" s="376"/>
      <c r="OXK64" s="376"/>
      <c r="OXL64" s="376"/>
      <c r="OXM64" s="376"/>
      <c r="OXN64" s="1581"/>
      <c r="OXO64" s="1581"/>
      <c r="OXP64" s="1581"/>
      <c r="OXQ64" s="529"/>
      <c r="OXR64" s="376"/>
      <c r="OXS64" s="376"/>
      <c r="OXT64" s="376"/>
      <c r="OXU64" s="530"/>
      <c r="OXV64" s="376"/>
      <c r="OXW64" s="376"/>
      <c r="OXX64" s="376"/>
      <c r="OXY64" s="376"/>
      <c r="OXZ64" s="376"/>
      <c r="OYA64" s="376"/>
      <c r="OYB64" s="376"/>
      <c r="OYC64" s="376"/>
      <c r="OYD64" s="376"/>
      <c r="OYE64" s="1581"/>
      <c r="OYF64" s="1581"/>
      <c r="OYG64" s="1581"/>
      <c r="OYH64" s="529"/>
      <c r="OYI64" s="376"/>
      <c r="OYJ64" s="376"/>
      <c r="OYK64" s="376"/>
      <c r="OYL64" s="530"/>
      <c r="OYM64" s="376"/>
      <c r="OYN64" s="376"/>
      <c r="OYO64" s="376"/>
      <c r="OYP64" s="376"/>
      <c r="OYQ64" s="376"/>
      <c r="OYR64" s="376"/>
      <c r="OYS64" s="376"/>
      <c r="OYT64" s="376"/>
      <c r="OYU64" s="376"/>
      <c r="OYV64" s="1581"/>
      <c r="OYW64" s="1581"/>
      <c r="OYX64" s="1581"/>
      <c r="OYY64" s="529"/>
      <c r="OYZ64" s="376"/>
      <c r="OZA64" s="376"/>
      <c r="OZB64" s="376"/>
      <c r="OZC64" s="530"/>
      <c r="OZD64" s="376"/>
      <c r="OZE64" s="376"/>
      <c r="OZF64" s="376"/>
      <c r="OZG64" s="376"/>
      <c r="OZH64" s="376"/>
      <c r="OZI64" s="376"/>
      <c r="OZJ64" s="376"/>
      <c r="OZK64" s="376"/>
      <c r="OZL64" s="376"/>
      <c r="OZM64" s="1581"/>
      <c r="OZN64" s="1581"/>
      <c r="OZO64" s="1581"/>
      <c r="OZP64" s="529"/>
      <c r="OZQ64" s="376"/>
      <c r="OZR64" s="376"/>
      <c r="OZS64" s="376"/>
      <c r="OZT64" s="530"/>
      <c r="OZU64" s="376"/>
      <c r="OZV64" s="376"/>
      <c r="OZW64" s="376"/>
      <c r="OZX64" s="376"/>
      <c r="OZY64" s="376"/>
      <c r="OZZ64" s="376"/>
      <c r="PAA64" s="376"/>
      <c r="PAB64" s="376"/>
      <c r="PAC64" s="376"/>
      <c r="PAD64" s="1581"/>
      <c r="PAE64" s="1581"/>
      <c r="PAF64" s="1581"/>
      <c r="PAG64" s="529"/>
      <c r="PAH64" s="376"/>
      <c r="PAI64" s="376"/>
      <c r="PAJ64" s="376"/>
      <c r="PAK64" s="530"/>
      <c r="PAL64" s="376"/>
      <c r="PAM64" s="376"/>
      <c r="PAN64" s="376"/>
      <c r="PAO64" s="376"/>
      <c r="PAP64" s="376"/>
      <c r="PAQ64" s="376"/>
      <c r="PAR64" s="376"/>
      <c r="PAS64" s="376"/>
      <c r="PAT64" s="376"/>
      <c r="PAU64" s="1581"/>
      <c r="PAV64" s="1581"/>
      <c r="PAW64" s="1581"/>
      <c r="PAX64" s="529"/>
      <c r="PAY64" s="376"/>
      <c r="PAZ64" s="376"/>
      <c r="PBA64" s="376"/>
      <c r="PBB64" s="530"/>
      <c r="PBC64" s="376"/>
      <c r="PBD64" s="376"/>
      <c r="PBE64" s="376"/>
      <c r="PBF64" s="376"/>
      <c r="PBG64" s="376"/>
      <c r="PBH64" s="376"/>
      <c r="PBI64" s="376"/>
      <c r="PBJ64" s="376"/>
      <c r="PBK64" s="376"/>
      <c r="PBL64" s="1581"/>
      <c r="PBM64" s="1581"/>
      <c r="PBN64" s="1581"/>
      <c r="PBO64" s="529"/>
      <c r="PBP64" s="376"/>
      <c r="PBQ64" s="376"/>
      <c r="PBR64" s="376"/>
      <c r="PBS64" s="530"/>
      <c r="PBT64" s="376"/>
      <c r="PBU64" s="376"/>
      <c r="PBV64" s="376"/>
      <c r="PBW64" s="376"/>
      <c r="PBX64" s="376"/>
      <c r="PBY64" s="376"/>
      <c r="PBZ64" s="376"/>
      <c r="PCA64" s="376"/>
      <c r="PCB64" s="376"/>
      <c r="PCC64" s="1581"/>
      <c r="PCD64" s="1581"/>
      <c r="PCE64" s="1581"/>
      <c r="PCF64" s="529"/>
      <c r="PCG64" s="376"/>
      <c r="PCH64" s="376"/>
      <c r="PCI64" s="376"/>
      <c r="PCJ64" s="530"/>
      <c r="PCK64" s="376"/>
      <c r="PCL64" s="376"/>
      <c r="PCM64" s="376"/>
      <c r="PCN64" s="376"/>
      <c r="PCO64" s="376"/>
      <c r="PCP64" s="376"/>
      <c r="PCQ64" s="376"/>
      <c r="PCR64" s="376"/>
      <c r="PCS64" s="376"/>
      <c r="PCT64" s="1581"/>
      <c r="PCU64" s="1581"/>
      <c r="PCV64" s="1581"/>
      <c r="PCW64" s="529"/>
      <c r="PCX64" s="376"/>
      <c r="PCY64" s="376"/>
      <c r="PCZ64" s="376"/>
      <c r="PDA64" s="530"/>
      <c r="PDB64" s="376"/>
      <c r="PDC64" s="376"/>
      <c r="PDD64" s="376"/>
      <c r="PDE64" s="376"/>
      <c r="PDF64" s="376"/>
      <c r="PDG64" s="376"/>
      <c r="PDH64" s="376"/>
      <c r="PDI64" s="376"/>
      <c r="PDJ64" s="376"/>
      <c r="PDK64" s="1581"/>
      <c r="PDL64" s="1581"/>
      <c r="PDM64" s="1581"/>
      <c r="PDN64" s="529"/>
      <c r="PDO64" s="376"/>
      <c r="PDP64" s="376"/>
      <c r="PDQ64" s="376"/>
      <c r="PDR64" s="530"/>
      <c r="PDS64" s="376"/>
      <c r="PDT64" s="376"/>
      <c r="PDU64" s="376"/>
      <c r="PDV64" s="376"/>
      <c r="PDW64" s="376"/>
      <c r="PDX64" s="376"/>
      <c r="PDY64" s="376"/>
      <c r="PDZ64" s="376"/>
      <c r="PEA64" s="376"/>
      <c r="PEB64" s="1581"/>
      <c r="PEC64" s="1581"/>
      <c r="PED64" s="1581"/>
      <c r="PEE64" s="529"/>
      <c r="PEF64" s="376"/>
      <c r="PEG64" s="376"/>
      <c r="PEH64" s="376"/>
      <c r="PEI64" s="530"/>
      <c r="PEJ64" s="376"/>
      <c r="PEK64" s="376"/>
      <c r="PEL64" s="376"/>
      <c r="PEM64" s="376"/>
      <c r="PEN64" s="376"/>
      <c r="PEO64" s="376"/>
      <c r="PEP64" s="376"/>
      <c r="PEQ64" s="376"/>
      <c r="PER64" s="376"/>
      <c r="PES64" s="1581"/>
      <c r="PET64" s="1581"/>
      <c r="PEU64" s="1581"/>
      <c r="PEV64" s="529"/>
      <c r="PEW64" s="376"/>
      <c r="PEX64" s="376"/>
      <c r="PEY64" s="376"/>
      <c r="PEZ64" s="530"/>
      <c r="PFA64" s="376"/>
      <c r="PFB64" s="376"/>
      <c r="PFC64" s="376"/>
      <c r="PFD64" s="376"/>
      <c r="PFE64" s="376"/>
      <c r="PFF64" s="376"/>
      <c r="PFG64" s="376"/>
      <c r="PFH64" s="376"/>
      <c r="PFI64" s="376"/>
      <c r="PFJ64" s="1581"/>
      <c r="PFK64" s="1581"/>
      <c r="PFL64" s="1581"/>
      <c r="PFM64" s="529"/>
      <c r="PFN64" s="376"/>
      <c r="PFO64" s="376"/>
      <c r="PFP64" s="376"/>
      <c r="PFQ64" s="530"/>
      <c r="PFR64" s="376"/>
      <c r="PFS64" s="376"/>
      <c r="PFT64" s="376"/>
      <c r="PFU64" s="376"/>
      <c r="PFV64" s="376"/>
      <c r="PFW64" s="376"/>
      <c r="PFX64" s="376"/>
      <c r="PFY64" s="376"/>
      <c r="PFZ64" s="376"/>
      <c r="PGA64" s="1581"/>
      <c r="PGB64" s="1581"/>
      <c r="PGC64" s="1581"/>
      <c r="PGD64" s="529"/>
      <c r="PGE64" s="376"/>
      <c r="PGF64" s="376"/>
      <c r="PGG64" s="376"/>
      <c r="PGH64" s="530"/>
      <c r="PGI64" s="376"/>
      <c r="PGJ64" s="376"/>
      <c r="PGK64" s="376"/>
      <c r="PGL64" s="376"/>
      <c r="PGM64" s="376"/>
      <c r="PGN64" s="376"/>
      <c r="PGO64" s="376"/>
      <c r="PGP64" s="376"/>
      <c r="PGQ64" s="376"/>
      <c r="PGR64" s="1581"/>
      <c r="PGS64" s="1581"/>
      <c r="PGT64" s="1581"/>
      <c r="PGU64" s="529"/>
      <c r="PGV64" s="376"/>
      <c r="PGW64" s="376"/>
      <c r="PGX64" s="376"/>
      <c r="PGY64" s="530"/>
      <c r="PGZ64" s="376"/>
      <c r="PHA64" s="376"/>
      <c r="PHB64" s="376"/>
      <c r="PHC64" s="376"/>
      <c r="PHD64" s="376"/>
      <c r="PHE64" s="376"/>
      <c r="PHF64" s="376"/>
      <c r="PHG64" s="376"/>
      <c r="PHH64" s="376"/>
      <c r="PHI64" s="1581"/>
      <c r="PHJ64" s="1581"/>
      <c r="PHK64" s="1581"/>
      <c r="PHL64" s="529"/>
      <c r="PHM64" s="376"/>
      <c r="PHN64" s="376"/>
      <c r="PHO64" s="376"/>
      <c r="PHP64" s="530"/>
      <c r="PHQ64" s="376"/>
      <c r="PHR64" s="376"/>
      <c r="PHS64" s="376"/>
      <c r="PHT64" s="376"/>
      <c r="PHU64" s="376"/>
      <c r="PHV64" s="376"/>
      <c r="PHW64" s="376"/>
      <c r="PHX64" s="376"/>
      <c r="PHY64" s="376"/>
      <c r="PHZ64" s="1581"/>
      <c r="PIA64" s="1581"/>
      <c r="PIB64" s="1581"/>
      <c r="PIC64" s="529"/>
      <c r="PID64" s="376"/>
      <c r="PIE64" s="376"/>
      <c r="PIF64" s="376"/>
      <c r="PIG64" s="530"/>
      <c r="PIH64" s="376"/>
      <c r="PII64" s="376"/>
      <c r="PIJ64" s="376"/>
      <c r="PIK64" s="376"/>
      <c r="PIL64" s="376"/>
      <c r="PIM64" s="376"/>
      <c r="PIN64" s="376"/>
      <c r="PIO64" s="376"/>
      <c r="PIP64" s="376"/>
      <c r="PIQ64" s="1581"/>
      <c r="PIR64" s="1581"/>
      <c r="PIS64" s="1581"/>
      <c r="PIT64" s="529"/>
      <c r="PIU64" s="376"/>
      <c r="PIV64" s="376"/>
      <c r="PIW64" s="376"/>
      <c r="PIX64" s="530"/>
      <c r="PIY64" s="376"/>
      <c r="PIZ64" s="376"/>
      <c r="PJA64" s="376"/>
      <c r="PJB64" s="376"/>
      <c r="PJC64" s="376"/>
      <c r="PJD64" s="376"/>
      <c r="PJE64" s="376"/>
      <c r="PJF64" s="376"/>
      <c r="PJG64" s="376"/>
      <c r="PJH64" s="1581"/>
      <c r="PJI64" s="1581"/>
      <c r="PJJ64" s="1581"/>
      <c r="PJK64" s="529"/>
      <c r="PJL64" s="376"/>
      <c r="PJM64" s="376"/>
      <c r="PJN64" s="376"/>
      <c r="PJO64" s="530"/>
      <c r="PJP64" s="376"/>
      <c r="PJQ64" s="376"/>
      <c r="PJR64" s="376"/>
      <c r="PJS64" s="376"/>
      <c r="PJT64" s="376"/>
      <c r="PJU64" s="376"/>
      <c r="PJV64" s="376"/>
      <c r="PJW64" s="376"/>
      <c r="PJX64" s="376"/>
      <c r="PJY64" s="1581"/>
      <c r="PJZ64" s="1581"/>
      <c r="PKA64" s="1581"/>
      <c r="PKB64" s="529"/>
      <c r="PKC64" s="376"/>
      <c r="PKD64" s="376"/>
      <c r="PKE64" s="376"/>
      <c r="PKF64" s="530"/>
      <c r="PKG64" s="376"/>
      <c r="PKH64" s="376"/>
      <c r="PKI64" s="376"/>
      <c r="PKJ64" s="376"/>
      <c r="PKK64" s="376"/>
      <c r="PKL64" s="376"/>
      <c r="PKM64" s="376"/>
      <c r="PKN64" s="376"/>
      <c r="PKO64" s="376"/>
      <c r="PKP64" s="1581"/>
      <c r="PKQ64" s="1581"/>
      <c r="PKR64" s="1581"/>
      <c r="PKS64" s="529"/>
      <c r="PKT64" s="376"/>
      <c r="PKU64" s="376"/>
      <c r="PKV64" s="376"/>
      <c r="PKW64" s="530"/>
      <c r="PKX64" s="376"/>
      <c r="PKY64" s="376"/>
      <c r="PKZ64" s="376"/>
      <c r="PLA64" s="376"/>
      <c r="PLB64" s="376"/>
      <c r="PLC64" s="376"/>
      <c r="PLD64" s="376"/>
      <c r="PLE64" s="376"/>
      <c r="PLF64" s="376"/>
      <c r="PLG64" s="1581"/>
      <c r="PLH64" s="1581"/>
      <c r="PLI64" s="1581"/>
      <c r="PLJ64" s="529"/>
      <c r="PLK64" s="376"/>
      <c r="PLL64" s="376"/>
      <c r="PLM64" s="376"/>
      <c r="PLN64" s="530"/>
      <c r="PLO64" s="376"/>
      <c r="PLP64" s="376"/>
      <c r="PLQ64" s="376"/>
      <c r="PLR64" s="376"/>
      <c r="PLS64" s="376"/>
      <c r="PLT64" s="376"/>
      <c r="PLU64" s="376"/>
      <c r="PLV64" s="376"/>
      <c r="PLW64" s="376"/>
      <c r="PLX64" s="1581"/>
      <c r="PLY64" s="1581"/>
      <c r="PLZ64" s="1581"/>
      <c r="PMA64" s="529"/>
      <c r="PMB64" s="376"/>
      <c r="PMC64" s="376"/>
      <c r="PMD64" s="376"/>
      <c r="PME64" s="530"/>
      <c r="PMF64" s="376"/>
      <c r="PMG64" s="376"/>
      <c r="PMH64" s="376"/>
      <c r="PMI64" s="376"/>
      <c r="PMJ64" s="376"/>
      <c r="PMK64" s="376"/>
      <c r="PML64" s="376"/>
      <c r="PMM64" s="376"/>
      <c r="PMN64" s="376"/>
      <c r="PMO64" s="1581"/>
      <c r="PMP64" s="1581"/>
      <c r="PMQ64" s="1581"/>
      <c r="PMR64" s="529"/>
      <c r="PMS64" s="376"/>
      <c r="PMT64" s="376"/>
      <c r="PMU64" s="376"/>
      <c r="PMV64" s="530"/>
      <c r="PMW64" s="376"/>
      <c r="PMX64" s="376"/>
      <c r="PMY64" s="376"/>
      <c r="PMZ64" s="376"/>
      <c r="PNA64" s="376"/>
      <c r="PNB64" s="376"/>
      <c r="PNC64" s="376"/>
      <c r="PND64" s="376"/>
      <c r="PNE64" s="376"/>
      <c r="PNF64" s="1581"/>
      <c r="PNG64" s="1581"/>
      <c r="PNH64" s="1581"/>
      <c r="PNI64" s="529"/>
      <c r="PNJ64" s="376"/>
      <c r="PNK64" s="376"/>
      <c r="PNL64" s="376"/>
      <c r="PNM64" s="530"/>
      <c r="PNN64" s="376"/>
      <c r="PNO64" s="376"/>
      <c r="PNP64" s="376"/>
      <c r="PNQ64" s="376"/>
      <c r="PNR64" s="376"/>
      <c r="PNS64" s="376"/>
      <c r="PNT64" s="376"/>
      <c r="PNU64" s="376"/>
      <c r="PNV64" s="376"/>
      <c r="PNW64" s="1581"/>
      <c r="PNX64" s="1581"/>
      <c r="PNY64" s="1581"/>
      <c r="PNZ64" s="529"/>
      <c r="POA64" s="376"/>
      <c r="POB64" s="376"/>
      <c r="POC64" s="376"/>
      <c r="POD64" s="530"/>
      <c r="POE64" s="376"/>
      <c r="POF64" s="376"/>
      <c r="POG64" s="376"/>
      <c r="POH64" s="376"/>
      <c r="POI64" s="376"/>
      <c r="POJ64" s="376"/>
      <c r="POK64" s="376"/>
      <c r="POL64" s="376"/>
      <c r="POM64" s="376"/>
      <c r="PON64" s="1581"/>
      <c r="POO64" s="1581"/>
      <c r="POP64" s="1581"/>
      <c r="POQ64" s="529"/>
      <c r="POR64" s="376"/>
      <c r="POS64" s="376"/>
      <c r="POT64" s="376"/>
      <c r="POU64" s="530"/>
      <c r="POV64" s="376"/>
      <c r="POW64" s="376"/>
      <c r="POX64" s="376"/>
      <c r="POY64" s="376"/>
      <c r="POZ64" s="376"/>
      <c r="PPA64" s="376"/>
      <c r="PPB64" s="376"/>
      <c r="PPC64" s="376"/>
      <c r="PPD64" s="376"/>
      <c r="PPE64" s="1581"/>
      <c r="PPF64" s="1581"/>
      <c r="PPG64" s="1581"/>
      <c r="PPH64" s="529"/>
      <c r="PPI64" s="376"/>
      <c r="PPJ64" s="376"/>
      <c r="PPK64" s="376"/>
      <c r="PPL64" s="530"/>
      <c r="PPM64" s="376"/>
      <c r="PPN64" s="376"/>
      <c r="PPO64" s="376"/>
      <c r="PPP64" s="376"/>
      <c r="PPQ64" s="376"/>
      <c r="PPR64" s="376"/>
      <c r="PPS64" s="376"/>
      <c r="PPT64" s="376"/>
      <c r="PPU64" s="376"/>
      <c r="PPV64" s="1581"/>
      <c r="PPW64" s="1581"/>
      <c r="PPX64" s="1581"/>
      <c r="PPY64" s="529"/>
      <c r="PPZ64" s="376"/>
      <c r="PQA64" s="376"/>
      <c r="PQB64" s="376"/>
      <c r="PQC64" s="530"/>
      <c r="PQD64" s="376"/>
      <c r="PQE64" s="376"/>
      <c r="PQF64" s="376"/>
      <c r="PQG64" s="376"/>
      <c r="PQH64" s="376"/>
      <c r="PQI64" s="376"/>
      <c r="PQJ64" s="376"/>
      <c r="PQK64" s="376"/>
      <c r="PQL64" s="376"/>
      <c r="PQM64" s="1581"/>
      <c r="PQN64" s="1581"/>
      <c r="PQO64" s="1581"/>
      <c r="PQP64" s="529"/>
      <c r="PQQ64" s="376"/>
      <c r="PQR64" s="376"/>
      <c r="PQS64" s="376"/>
      <c r="PQT64" s="530"/>
      <c r="PQU64" s="376"/>
      <c r="PQV64" s="376"/>
      <c r="PQW64" s="376"/>
      <c r="PQX64" s="376"/>
      <c r="PQY64" s="376"/>
      <c r="PQZ64" s="376"/>
      <c r="PRA64" s="376"/>
      <c r="PRB64" s="376"/>
      <c r="PRC64" s="376"/>
      <c r="PRD64" s="1581"/>
      <c r="PRE64" s="1581"/>
      <c r="PRF64" s="1581"/>
      <c r="PRG64" s="529"/>
      <c r="PRH64" s="376"/>
      <c r="PRI64" s="376"/>
      <c r="PRJ64" s="376"/>
      <c r="PRK64" s="530"/>
      <c r="PRL64" s="376"/>
      <c r="PRM64" s="376"/>
      <c r="PRN64" s="376"/>
      <c r="PRO64" s="376"/>
      <c r="PRP64" s="376"/>
      <c r="PRQ64" s="376"/>
      <c r="PRR64" s="376"/>
      <c r="PRS64" s="376"/>
      <c r="PRT64" s="376"/>
      <c r="PRU64" s="1581"/>
      <c r="PRV64" s="1581"/>
      <c r="PRW64" s="1581"/>
      <c r="PRX64" s="529"/>
      <c r="PRY64" s="376"/>
      <c r="PRZ64" s="376"/>
      <c r="PSA64" s="376"/>
      <c r="PSB64" s="530"/>
      <c r="PSC64" s="376"/>
      <c r="PSD64" s="376"/>
      <c r="PSE64" s="376"/>
      <c r="PSF64" s="376"/>
      <c r="PSG64" s="376"/>
      <c r="PSH64" s="376"/>
      <c r="PSI64" s="376"/>
      <c r="PSJ64" s="376"/>
      <c r="PSK64" s="376"/>
      <c r="PSL64" s="1581"/>
      <c r="PSM64" s="1581"/>
      <c r="PSN64" s="1581"/>
      <c r="PSO64" s="529"/>
      <c r="PSP64" s="376"/>
      <c r="PSQ64" s="376"/>
      <c r="PSR64" s="376"/>
      <c r="PSS64" s="530"/>
      <c r="PST64" s="376"/>
      <c r="PSU64" s="376"/>
      <c r="PSV64" s="376"/>
      <c r="PSW64" s="376"/>
      <c r="PSX64" s="376"/>
      <c r="PSY64" s="376"/>
      <c r="PSZ64" s="376"/>
      <c r="PTA64" s="376"/>
      <c r="PTB64" s="376"/>
      <c r="PTC64" s="1581"/>
      <c r="PTD64" s="1581"/>
      <c r="PTE64" s="1581"/>
      <c r="PTF64" s="529"/>
      <c r="PTG64" s="376"/>
      <c r="PTH64" s="376"/>
      <c r="PTI64" s="376"/>
      <c r="PTJ64" s="530"/>
      <c r="PTK64" s="376"/>
      <c r="PTL64" s="376"/>
      <c r="PTM64" s="376"/>
      <c r="PTN64" s="376"/>
      <c r="PTO64" s="376"/>
      <c r="PTP64" s="376"/>
      <c r="PTQ64" s="376"/>
      <c r="PTR64" s="376"/>
      <c r="PTS64" s="376"/>
      <c r="PTT64" s="1581"/>
      <c r="PTU64" s="1581"/>
      <c r="PTV64" s="1581"/>
      <c r="PTW64" s="529"/>
      <c r="PTX64" s="376"/>
      <c r="PTY64" s="376"/>
      <c r="PTZ64" s="376"/>
      <c r="PUA64" s="530"/>
      <c r="PUB64" s="376"/>
      <c r="PUC64" s="376"/>
      <c r="PUD64" s="376"/>
      <c r="PUE64" s="376"/>
      <c r="PUF64" s="376"/>
      <c r="PUG64" s="376"/>
      <c r="PUH64" s="376"/>
      <c r="PUI64" s="376"/>
      <c r="PUJ64" s="376"/>
      <c r="PUK64" s="1581"/>
      <c r="PUL64" s="1581"/>
      <c r="PUM64" s="1581"/>
      <c r="PUN64" s="529"/>
      <c r="PUO64" s="376"/>
      <c r="PUP64" s="376"/>
      <c r="PUQ64" s="376"/>
      <c r="PUR64" s="530"/>
      <c r="PUS64" s="376"/>
      <c r="PUT64" s="376"/>
      <c r="PUU64" s="376"/>
      <c r="PUV64" s="376"/>
      <c r="PUW64" s="376"/>
      <c r="PUX64" s="376"/>
      <c r="PUY64" s="376"/>
      <c r="PUZ64" s="376"/>
      <c r="PVA64" s="376"/>
      <c r="PVB64" s="1581"/>
      <c r="PVC64" s="1581"/>
      <c r="PVD64" s="1581"/>
      <c r="PVE64" s="529"/>
      <c r="PVF64" s="376"/>
      <c r="PVG64" s="376"/>
      <c r="PVH64" s="376"/>
      <c r="PVI64" s="530"/>
      <c r="PVJ64" s="376"/>
      <c r="PVK64" s="376"/>
      <c r="PVL64" s="376"/>
      <c r="PVM64" s="376"/>
      <c r="PVN64" s="376"/>
      <c r="PVO64" s="376"/>
      <c r="PVP64" s="376"/>
      <c r="PVQ64" s="376"/>
      <c r="PVR64" s="376"/>
      <c r="PVS64" s="1581"/>
      <c r="PVT64" s="1581"/>
      <c r="PVU64" s="1581"/>
      <c r="PVV64" s="529"/>
      <c r="PVW64" s="376"/>
      <c r="PVX64" s="376"/>
      <c r="PVY64" s="376"/>
      <c r="PVZ64" s="530"/>
      <c r="PWA64" s="376"/>
      <c r="PWB64" s="376"/>
      <c r="PWC64" s="376"/>
      <c r="PWD64" s="376"/>
      <c r="PWE64" s="376"/>
      <c r="PWF64" s="376"/>
      <c r="PWG64" s="376"/>
      <c r="PWH64" s="376"/>
      <c r="PWI64" s="376"/>
      <c r="PWJ64" s="1581"/>
      <c r="PWK64" s="1581"/>
      <c r="PWL64" s="1581"/>
      <c r="PWM64" s="529"/>
      <c r="PWN64" s="376"/>
      <c r="PWO64" s="376"/>
      <c r="PWP64" s="376"/>
      <c r="PWQ64" s="530"/>
      <c r="PWR64" s="376"/>
      <c r="PWS64" s="376"/>
      <c r="PWT64" s="376"/>
      <c r="PWU64" s="376"/>
      <c r="PWV64" s="376"/>
      <c r="PWW64" s="376"/>
      <c r="PWX64" s="376"/>
      <c r="PWY64" s="376"/>
      <c r="PWZ64" s="376"/>
      <c r="PXA64" s="1581"/>
      <c r="PXB64" s="1581"/>
      <c r="PXC64" s="1581"/>
      <c r="PXD64" s="529"/>
      <c r="PXE64" s="376"/>
      <c r="PXF64" s="376"/>
      <c r="PXG64" s="376"/>
      <c r="PXH64" s="530"/>
      <c r="PXI64" s="376"/>
      <c r="PXJ64" s="376"/>
      <c r="PXK64" s="376"/>
      <c r="PXL64" s="376"/>
      <c r="PXM64" s="376"/>
      <c r="PXN64" s="376"/>
      <c r="PXO64" s="376"/>
      <c r="PXP64" s="376"/>
      <c r="PXQ64" s="376"/>
      <c r="PXR64" s="1581"/>
      <c r="PXS64" s="1581"/>
      <c r="PXT64" s="1581"/>
      <c r="PXU64" s="529"/>
      <c r="PXV64" s="376"/>
      <c r="PXW64" s="376"/>
      <c r="PXX64" s="376"/>
      <c r="PXY64" s="530"/>
      <c r="PXZ64" s="376"/>
      <c r="PYA64" s="376"/>
      <c r="PYB64" s="376"/>
      <c r="PYC64" s="376"/>
      <c r="PYD64" s="376"/>
      <c r="PYE64" s="376"/>
      <c r="PYF64" s="376"/>
      <c r="PYG64" s="376"/>
      <c r="PYH64" s="376"/>
      <c r="PYI64" s="1581"/>
      <c r="PYJ64" s="1581"/>
      <c r="PYK64" s="1581"/>
      <c r="PYL64" s="529"/>
      <c r="PYM64" s="376"/>
      <c r="PYN64" s="376"/>
      <c r="PYO64" s="376"/>
      <c r="PYP64" s="530"/>
      <c r="PYQ64" s="376"/>
      <c r="PYR64" s="376"/>
      <c r="PYS64" s="376"/>
      <c r="PYT64" s="376"/>
      <c r="PYU64" s="376"/>
      <c r="PYV64" s="376"/>
      <c r="PYW64" s="376"/>
      <c r="PYX64" s="376"/>
      <c r="PYY64" s="376"/>
      <c r="PYZ64" s="1581"/>
      <c r="PZA64" s="1581"/>
      <c r="PZB64" s="1581"/>
      <c r="PZC64" s="529"/>
      <c r="PZD64" s="376"/>
      <c r="PZE64" s="376"/>
      <c r="PZF64" s="376"/>
      <c r="PZG64" s="530"/>
      <c r="PZH64" s="376"/>
      <c r="PZI64" s="376"/>
      <c r="PZJ64" s="376"/>
      <c r="PZK64" s="376"/>
      <c r="PZL64" s="376"/>
      <c r="PZM64" s="376"/>
      <c r="PZN64" s="376"/>
      <c r="PZO64" s="376"/>
      <c r="PZP64" s="376"/>
      <c r="PZQ64" s="1581"/>
      <c r="PZR64" s="1581"/>
      <c r="PZS64" s="1581"/>
      <c r="PZT64" s="529"/>
      <c r="PZU64" s="376"/>
      <c r="PZV64" s="376"/>
      <c r="PZW64" s="376"/>
      <c r="PZX64" s="530"/>
      <c r="PZY64" s="376"/>
      <c r="PZZ64" s="376"/>
      <c r="QAA64" s="376"/>
      <c r="QAB64" s="376"/>
      <c r="QAC64" s="376"/>
      <c r="QAD64" s="376"/>
      <c r="QAE64" s="376"/>
      <c r="QAF64" s="376"/>
      <c r="QAG64" s="376"/>
      <c r="QAH64" s="1581"/>
      <c r="QAI64" s="1581"/>
      <c r="QAJ64" s="1581"/>
      <c r="QAK64" s="529"/>
      <c r="QAL64" s="376"/>
      <c r="QAM64" s="376"/>
      <c r="QAN64" s="376"/>
      <c r="QAO64" s="530"/>
      <c r="QAP64" s="376"/>
      <c r="QAQ64" s="376"/>
      <c r="QAR64" s="376"/>
      <c r="QAS64" s="376"/>
      <c r="QAT64" s="376"/>
      <c r="QAU64" s="376"/>
      <c r="QAV64" s="376"/>
      <c r="QAW64" s="376"/>
      <c r="QAX64" s="376"/>
      <c r="QAY64" s="1581"/>
      <c r="QAZ64" s="1581"/>
      <c r="QBA64" s="1581"/>
      <c r="QBB64" s="529"/>
      <c r="QBC64" s="376"/>
      <c r="QBD64" s="376"/>
      <c r="QBE64" s="376"/>
      <c r="QBF64" s="530"/>
      <c r="QBG64" s="376"/>
      <c r="QBH64" s="376"/>
      <c r="QBI64" s="376"/>
      <c r="QBJ64" s="376"/>
      <c r="QBK64" s="376"/>
      <c r="QBL64" s="376"/>
      <c r="QBM64" s="376"/>
      <c r="QBN64" s="376"/>
      <c r="QBO64" s="376"/>
      <c r="QBP64" s="1581"/>
      <c r="QBQ64" s="1581"/>
      <c r="QBR64" s="1581"/>
      <c r="QBS64" s="529"/>
      <c r="QBT64" s="376"/>
      <c r="QBU64" s="376"/>
      <c r="QBV64" s="376"/>
      <c r="QBW64" s="530"/>
      <c r="QBX64" s="376"/>
      <c r="QBY64" s="376"/>
      <c r="QBZ64" s="376"/>
      <c r="QCA64" s="376"/>
      <c r="QCB64" s="376"/>
      <c r="QCC64" s="376"/>
      <c r="QCD64" s="376"/>
      <c r="QCE64" s="376"/>
      <c r="QCF64" s="376"/>
      <c r="QCG64" s="1581"/>
      <c r="QCH64" s="1581"/>
      <c r="QCI64" s="1581"/>
      <c r="QCJ64" s="529"/>
      <c r="QCK64" s="376"/>
      <c r="QCL64" s="376"/>
      <c r="QCM64" s="376"/>
      <c r="QCN64" s="530"/>
      <c r="QCO64" s="376"/>
      <c r="QCP64" s="376"/>
      <c r="QCQ64" s="376"/>
      <c r="QCR64" s="376"/>
      <c r="QCS64" s="376"/>
      <c r="QCT64" s="376"/>
      <c r="QCU64" s="376"/>
      <c r="QCV64" s="376"/>
      <c r="QCW64" s="376"/>
      <c r="QCX64" s="1581"/>
      <c r="QCY64" s="1581"/>
      <c r="QCZ64" s="1581"/>
      <c r="QDA64" s="529"/>
      <c r="QDB64" s="376"/>
      <c r="QDC64" s="376"/>
      <c r="QDD64" s="376"/>
      <c r="QDE64" s="530"/>
      <c r="QDF64" s="376"/>
      <c r="QDG64" s="376"/>
      <c r="QDH64" s="376"/>
      <c r="QDI64" s="376"/>
      <c r="QDJ64" s="376"/>
      <c r="QDK64" s="376"/>
      <c r="QDL64" s="376"/>
      <c r="QDM64" s="376"/>
      <c r="QDN64" s="376"/>
      <c r="QDO64" s="1581"/>
      <c r="QDP64" s="1581"/>
      <c r="QDQ64" s="1581"/>
      <c r="QDR64" s="529"/>
      <c r="QDS64" s="376"/>
      <c r="QDT64" s="376"/>
      <c r="QDU64" s="376"/>
      <c r="QDV64" s="530"/>
      <c r="QDW64" s="376"/>
      <c r="QDX64" s="376"/>
      <c r="QDY64" s="376"/>
      <c r="QDZ64" s="376"/>
      <c r="QEA64" s="376"/>
      <c r="QEB64" s="376"/>
      <c r="QEC64" s="376"/>
      <c r="QED64" s="376"/>
      <c r="QEE64" s="376"/>
      <c r="QEF64" s="1581"/>
      <c r="QEG64" s="1581"/>
      <c r="QEH64" s="1581"/>
      <c r="QEI64" s="529"/>
      <c r="QEJ64" s="376"/>
      <c r="QEK64" s="376"/>
      <c r="QEL64" s="376"/>
      <c r="QEM64" s="530"/>
      <c r="QEN64" s="376"/>
      <c r="QEO64" s="376"/>
      <c r="QEP64" s="376"/>
      <c r="QEQ64" s="376"/>
      <c r="QER64" s="376"/>
      <c r="QES64" s="376"/>
      <c r="QET64" s="376"/>
      <c r="QEU64" s="376"/>
      <c r="QEV64" s="376"/>
      <c r="QEW64" s="1581"/>
      <c r="QEX64" s="1581"/>
      <c r="QEY64" s="1581"/>
      <c r="QEZ64" s="529"/>
      <c r="QFA64" s="376"/>
      <c r="QFB64" s="376"/>
      <c r="QFC64" s="376"/>
      <c r="QFD64" s="530"/>
      <c r="QFE64" s="376"/>
      <c r="QFF64" s="376"/>
      <c r="QFG64" s="376"/>
      <c r="QFH64" s="376"/>
      <c r="QFI64" s="376"/>
      <c r="QFJ64" s="376"/>
      <c r="QFK64" s="376"/>
      <c r="QFL64" s="376"/>
      <c r="QFM64" s="376"/>
      <c r="QFN64" s="1581"/>
      <c r="QFO64" s="1581"/>
      <c r="QFP64" s="1581"/>
      <c r="QFQ64" s="529"/>
      <c r="QFR64" s="376"/>
      <c r="QFS64" s="376"/>
      <c r="QFT64" s="376"/>
      <c r="QFU64" s="530"/>
      <c r="QFV64" s="376"/>
      <c r="QFW64" s="376"/>
      <c r="QFX64" s="376"/>
      <c r="QFY64" s="376"/>
      <c r="QFZ64" s="376"/>
      <c r="QGA64" s="376"/>
      <c r="QGB64" s="376"/>
      <c r="QGC64" s="376"/>
      <c r="QGD64" s="376"/>
      <c r="QGE64" s="1581"/>
      <c r="QGF64" s="1581"/>
      <c r="QGG64" s="1581"/>
      <c r="QGH64" s="529"/>
      <c r="QGI64" s="376"/>
      <c r="QGJ64" s="376"/>
      <c r="QGK64" s="376"/>
      <c r="QGL64" s="530"/>
      <c r="QGM64" s="376"/>
      <c r="QGN64" s="376"/>
      <c r="QGO64" s="376"/>
      <c r="QGP64" s="376"/>
      <c r="QGQ64" s="376"/>
      <c r="QGR64" s="376"/>
      <c r="QGS64" s="376"/>
      <c r="QGT64" s="376"/>
      <c r="QGU64" s="376"/>
      <c r="QGV64" s="1581"/>
      <c r="QGW64" s="1581"/>
      <c r="QGX64" s="1581"/>
      <c r="QGY64" s="529"/>
      <c r="QGZ64" s="376"/>
      <c r="QHA64" s="376"/>
      <c r="QHB64" s="376"/>
      <c r="QHC64" s="530"/>
      <c r="QHD64" s="376"/>
      <c r="QHE64" s="376"/>
      <c r="QHF64" s="376"/>
      <c r="QHG64" s="376"/>
      <c r="QHH64" s="376"/>
      <c r="QHI64" s="376"/>
      <c r="QHJ64" s="376"/>
      <c r="QHK64" s="376"/>
      <c r="QHL64" s="376"/>
      <c r="QHM64" s="1581"/>
      <c r="QHN64" s="1581"/>
      <c r="QHO64" s="1581"/>
      <c r="QHP64" s="529"/>
      <c r="QHQ64" s="376"/>
      <c r="QHR64" s="376"/>
      <c r="QHS64" s="376"/>
      <c r="QHT64" s="530"/>
      <c r="QHU64" s="376"/>
      <c r="QHV64" s="376"/>
      <c r="QHW64" s="376"/>
      <c r="QHX64" s="376"/>
      <c r="QHY64" s="376"/>
      <c r="QHZ64" s="376"/>
      <c r="QIA64" s="376"/>
      <c r="QIB64" s="376"/>
      <c r="QIC64" s="376"/>
      <c r="QID64" s="1581"/>
      <c r="QIE64" s="1581"/>
      <c r="QIF64" s="1581"/>
      <c r="QIG64" s="529"/>
      <c r="QIH64" s="376"/>
      <c r="QII64" s="376"/>
      <c r="QIJ64" s="376"/>
      <c r="QIK64" s="530"/>
      <c r="QIL64" s="376"/>
      <c r="QIM64" s="376"/>
      <c r="QIN64" s="376"/>
      <c r="QIO64" s="376"/>
      <c r="QIP64" s="376"/>
      <c r="QIQ64" s="376"/>
      <c r="QIR64" s="376"/>
      <c r="QIS64" s="376"/>
      <c r="QIT64" s="376"/>
      <c r="QIU64" s="1581"/>
      <c r="QIV64" s="1581"/>
      <c r="QIW64" s="1581"/>
      <c r="QIX64" s="529"/>
      <c r="QIY64" s="376"/>
      <c r="QIZ64" s="376"/>
      <c r="QJA64" s="376"/>
      <c r="QJB64" s="530"/>
      <c r="QJC64" s="376"/>
      <c r="QJD64" s="376"/>
      <c r="QJE64" s="376"/>
      <c r="QJF64" s="376"/>
      <c r="QJG64" s="376"/>
      <c r="QJH64" s="376"/>
      <c r="QJI64" s="376"/>
      <c r="QJJ64" s="376"/>
      <c r="QJK64" s="376"/>
      <c r="QJL64" s="1581"/>
      <c r="QJM64" s="1581"/>
      <c r="QJN64" s="1581"/>
      <c r="QJO64" s="529"/>
      <c r="QJP64" s="376"/>
      <c r="QJQ64" s="376"/>
      <c r="QJR64" s="376"/>
      <c r="QJS64" s="530"/>
      <c r="QJT64" s="376"/>
      <c r="QJU64" s="376"/>
      <c r="QJV64" s="376"/>
      <c r="QJW64" s="376"/>
      <c r="QJX64" s="376"/>
      <c r="QJY64" s="376"/>
      <c r="QJZ64" s="376"/>
      <c r="QKA64" s="376"/>
      <c r="QKB64" s="376"/>
      <c r="QKC64" s="1581"/>
      <c r="QKD64" s="1581"/>
      <c r="QKE64" s="1581"/>
      <c r="QKF64" s="529"/>
      <c r="QKG64" s="376"/>
      <c r="QKH64" s="376"/>
      <c r="QKI64" s="376"/>
      <c r="QKJ64" s="530"/>
      <c r="QKK64" s="376"/>
      <c r="QKL64" s="376"/>
      <c r="QKM64" s="376"/>
      <c r="QKN64" s="376"/>
      <c r="QKO64" s="376"/>
      <c r="QKP64" s="376"/>
      <c r="QKQ64" s="376"/>
      <c r="QKR64" s="376"/>
      <c r="QKS64" s="376"/>
      <c r="QKT64" s="1581"/>
      <c r="QKU64" s="1581"/>
      <c r="QKV64" s="1581"/>
      <c r="QKW64" s="529"/>
      <c r="QKX64" s="376"/>
      <c r="QKY64" s="376"/>
      <c r="QKZ64" s="376"/>
      <c r="QLA64" s="530"/>
      <c r="QLB64" s="376"/>
      <c r="QLC64" s="376"/>
      <c r="QLD64" s="376"/>
      <c r="QLE64" s="376"/>
      <c r="QLF64" s="376"/>
      <c r="QLG64" s="376"/>
      <c r="QLH64" s="376"/>
      <c r="QLI64" s="376"/>
      <c r="QLJ64" s="376"/>
      <c r="QLK64" s="1581"/>
      <c r="QLL64" s="1581"/>
      <c r="QLM64" s="1581"/>
      <c r="QLN64" s="529"/>
      <c r="QLO64" s="376"/>
      <c r="QLP64" s="376"/>
      <c r="QLQ64" s="376"/>
      <c r="QLR64" s="530"/>
      <c r="QLS64" s="376"/>
      <c r="QLT64" s="376"/>
      <c r="QLU64" s="376"/>
      <c r="QLV64" s="376"/>
      <c r="QLW64" s="376"/>
      <c r="QLX64" s="376"/>
      <c r="QLY64" s="376"/>
      <c r="QLZ64" s="376"/>
      <c r="QMA64" s="376"/>
      <c r="QMB64" s="1581"/>
      <c r="QMC64" s="1581"/>
      <c r="QMD64" s="1581"/>
      <c r="QME64" s="529"/>
      <c r="QMF64" s="376"/>
      <c r="QMG64" s="376"/>
      <c r="QMH64" s="376"/>
      <c r="QMI64" s="530"/>
      <c r="QMJ64" s="376"/>
      <c r="QMK64" s="376"/>
      <c r="QML64" s="376"/>
      <c r="QMM64" s="376"/>
      <c r="QMN64" s="376"/>
      <c r="QMO64" s="376"/>
      <c r="QMP64" s="376"/>
      <c r="QMQ64" s="376"/>
      <c r="QMR64" s="376"/>
      <c r="QMS64" s="1581"/>
      <c r="QMT64" s="1581"/>
      <c r="QMU64" s="1581"/>
      <c r="QMV64" s="529"/>
      <c r="QMW64" s="376"/>
      <c r="QMX64" s="376"/>
      <c r="QMY64" s="376"/>
      <c r="QMZ64" s="530"/>
      <c r="QNA64" s="376"/>
      <c r="QNB64" s="376"/>
      <c r="QNC64" s="376"/>
      <c r="QND64" s="376"/>
      <c r="QNE64" s="376"/>
      <c r="QNF64" s="376"/>
      <c r="QNG64" s="376"/>
      <c r="QNH64" s="376"/>
      <c r="QNI64" s="376"/>
      <c r="QNJ64" s="1581"/>
      <c r="QNK64" s="1581"/>
      <c r="QNL64" s="1581"/>
      <c r="QNM64" s="529"/>
      <c r="QNN64" s="376"/>
      <c r="QNO64" s="376"/>
      <c r="QNP64" s="376"/>
      <c r="QNQ64" s="530"/>
      <c r="QNR64" s="376"/>
      <c r="QNS64" s="376"/>
      <c r="QNT64" s="376"/>
      <c r="QNU64" s="376"/>
      <c r="QNV64" s="376"/>
      <c r="QNW64" s="376"/>
      <c r="QNX64" s="376"/>
      <c r="QNY64" s="376"/>
      <c r="QNZ64" s="376"/>
      <c r="QOA64" s="1581"/>
      <c r="QOB64" s="1581"/>
      <c r="QOC64" s="1581"/>
      <c r="QOD64" s="529"/>
      <c r="QOE64" s="376"/>
      <c r="QOF64" s="376"/>
      <c r="QOG64" s="376"/>
      <c r="QOH64" s="530"/>
      <c r="QOI64" s="376"/>
      <c r="QOJ64" s="376"/>
      <c r="QOK64" s="376"/>
      <c r="QOL64" s="376"/>
      <c r="QOM64" s="376"/>
      <c r="QON64" s="376"/>
      <c r="QOO64" s="376"/>
      <c r="QOP64" s="376"/>
      <c r="QOQ64" s="376"/>
      <c r="QOR64" s="1581"/>
      <c r="QOS64" s="1581"/>
      <c r="QOT64" s="1581"/>
      <c r="QOU64" s="529"/>
      <c r="QOV64" s="376"/>
      <c r="QOW64" s="376"/>
      <c r="QOX64" s="376"/>
      <c r="QOY64" s="530"/>
      <c r="QOZ64" s="376"/>
      <c r="QPA64" s="376"/>
      <c r="QPB64" s="376"/>
      <c r="QPC64" s="376"/>
      <c r="QPD64" s="376"/>
      <c r="QPE64" s="376"/>
      <c r="QPF64" s="376"/>
      <c r="QPG64" s="376"/>
      <c r="QPH64" s="376"/>
      <c r="QPI64" s="1581"/>
      <c r="QPJ64" s="1581"/>
      <c r="QPK64" s="1581"/>
      <c r="QPL64" s="529"/>
      <c r="QPM64" s="376"/>
      <c r="QPN64" s="376"/>
      <c r="QPO64" s="376"/>
      <c r="QPP64" s="530"/>
      <c r="QPQ64" s="376"/>
      <c r="QPR64" s="376"/>
      <c r="QPS64" s="376"/>
      <c r="QPT64" s="376"/>
      <c r="QPU64" s="376"/>
      <c r="QPV64" s="376"/>
      <c r="QPW64" s="376"/>
      <c r="QPX64" s="376"/>
      <c r="QPY64" s="376"/>
      <c r="QPZ64" s="1581"/>
      <c r="QQA64" s="1581"/>
      <c r="QQB64" s="1581"/>
      <c r="QQC64" s="529"/>
      <c r="QQD64" s="376"/>
      <c r="QQE64" s="376"/>
      <c r="QQF64" s="376"/>
      <c r="QQG64" s="530"/>
      <c r="QQH64" s="376"/>
      <c r="QQI64" s="376"/>
      <c r="QQJ64" s="376"/>
      <c r="QQK64" s="376"/>
      <c r="QQL64" s="376"/>
      <c r="QQM64" s="376"/>
      <c r="QQN64" s="376"/>
      <c r="QQO64" s="376"/>
      <c r="QQP64" s="376"/>
      <c r="QQQ64" s="1581"/>
      <c r="QQR64" s="1581"/>
      <c r="QQS64" s="1581"/>
      <c r="QQT64" s="529"/>
      <c r="QQU64" s="376"/>
      <c r="QQV64" s="376"/>
      <c r="QQW64" s="376"/>
      <c r="QQX64" s="530"/>
      <c r="QQY64" s="376"/>
      <c r="QQZ64" s="376"/>
      <c r="QRA64" s="376"/>
      <c r="QRB64" s="376"/>
      <c r="QRC64" s="376"/>
      <c r="QRD64" s="376"/>
      <c r="QRE64" s="376"/>
      <c r="QRF64" s="376"/>
      <c r="QRG64" s="376"/>
      <c r="QRH64" s="1581"/>
      <c r="QRI64" s="1581"/>
      <c r="QRJ64" s="1581"/>
      <c r="QRK64" s="529"/>
      <c r="QRL64" s="376"/>
      <c r="QRM64" s="376"/>
      <c r="QRN64" s="376"/>
      <c r="QRO64" s="530"/>
      <c r="QRP64" s="376"/>
      <c r="QRQ64" s="376"/>
      <c r="QRR64" s="376"/>
      <c r="QRS64" s="376"/>
      <c r="QRT64" s="376"/>
      <c r="QRU64" s="376"/>
      <c r="QRV64" s="376"/>
      <c r="QRW64" s="376"/>
      <c r="QRX64" s="376"/>
      <c r="QRY64" s="1581"/>
      <c r="QRZ64" s="1581"/>
      <c r="QSA64" s="1581"/>
      <c r="QSB64" s="529"/>
      <c r="QSC64" s="376"/>
      <c r="QSD64" s="376"/>
      <c r="QSE64" s="376"/>
      <c r="QSF64" s="530"/>
      <c r="QSG64" s="376"/>
      <c r="QSH64" s="376"/>
      <c r="QSI64" s="376"/>
      <c r="QSJ64" s="376"/>
      <c r="QSK64" s="376"/>
      <c r="QSL64" s="376"/>
      <c r="QSM64" s="376"/>
      <c r="QSN64" s="376"/>
      <c r="QSO64" s="376"/>
      <c r="QSP64" s="1581"/>
      <c r="QSQ64" s="1581"/>
      <c r="QSR64" s="1581"/>
      <c r="QSS64" s="529"/>
      <c r="QST64" s="376"/>
      <c r="QSU64" s="376"/>
      <c r="QSV64" s="376"/>
      <c r="QSW64" s="530"/>
      <c r="QSX64" s="376"/>
      <c r="QSY64" s="376"/>
      <c r="QSZ64" s="376"/>
      <c r="QTA64" s="376"/>
      <c r="QTB64" s="376"/>
      <c r="QTC64" s="376"/>
      <c r="QTD64" s="376"/>
      <c r="QTE64" s="376"/>
      <c r="QTF64" s="376"/>
      <c r="QTG64" s="1581"/>
      <c r="QTH64" s="1581"/>
      <c r="QTI64" s="1581"/>
      <c r="QTJ64" s="529"/>
      <c r="QTK64" s="376"/>
      <c r="QTL64" s="376"/>
      <c r="QTM64" s="376"/>
      <c r="QTN64" s="530"/>
      <c r="QTO64" s="376"/>
      <c r="QTP64" s="376"/>
      <c r="QTQ64" s="376"/>
      <c r="QTR64" s="376"/>
      <c r="QTS64" s="376"/>
      <c r="QTT64" s="376"/>
      <c r="QTU64" s="376"/>
      <c r="QTV64" s="376"/>
      <c r="QTW64" s="376"/>
      <c r="QTX64" s="1581"/>
      <c r="QTY64" s="1581"/>
      <c r="QTZ64" s="1581"/>
      <c r="QUA64" s="529"/>
      <c r="QUB64" s="376"/>
      <c r="QUC64" s="376"/>
      <c r="QUD64" s="376"/>
      <c r="QUE64" s="530"/>
      <c r="QUF64" s="376"/>
      <c r="QUG64" s="376"/>
      <c r="QUH64" s="376"/>
      <c r="QUI64" s="376"/>
      <c r="QUJ64" s="376"/>
      <c r="QUK64" s="376"/>
      <c r="QUL64" s="376"/>
      <c r="QUM64" s="376"/>
      <c r="QUN64" s="376"/>
      <c r="QUO64" s="1581"/>
      <c r="QUP64" s="1581"/>
      <c r="QUQ64" s="1581"/>
      <c r="QUR64" s="529"/>
      <c r="QUS64" s="376"/>
      <c r="QUT64" s="376"/>
      <c r="QUU64" s="376"/>
      <c r="QUV64" s="530"/>
      <c r="QUW64" s="376"/>
      <c r="QUX64" s="376"/>
      <c r="QUY64" s="376"/>
      <c r="QUZ64" s="376"/>
      <c r="QVA64" s="376"/>
      <c r="QVB64" s="376"/>
      <c r="QVC64" s="376"/>
      <c r="QVD64" s="376"/>
      <c r="QVE64" s="376"/>
      <c r="QVF64" s="1581"/>
      <c r="QVG64" s="1581"/>
      <c r="QVH64" s="1581"/>
      <c r="QVI64" s="529"/>
      <c r="QVJ64" s="376"/>
      <c r="QVK64" s="376"/>
      <c r="QVL64" s="376"/>
      <c r="QVM64" s="530"/>
      <c r="QVN64" s="376"/>
      <c r="QVO64" s="376"/>
      <c r="QVP64" s="376"/>
      <c r="QVQ64" s="376"/>
      <c r="QVR64" s="376"/>
      <c r="QVS64" s="376"/>
      <c r="QVT64" s="376"/>
      <c r="QVU64" s="376"/>
      <c r="QVV64" s="376"/>
      <c r="QVW64" s="1581"/>
      <c r="QVX64" s="1581"/>
      <c r="QVY64" s="1581"/>
      <c r="QVZ64" s="529"/>
      <c r="QWA64" s="376"/>
      <c r="QWB64" s="376"/>
      <c r="QWC64" s="376"/>
      <c r="QWD64" s="530"/>
      <c r="QWE64" s="376"/>
      <c r="QWF64" s="376"/>
      <c r="QWG64" s="376"/>
      <c r="QWH64" s="376"/>
      <c r="QWI64" s="376"/>
      <c r="QWJ64" s="376"/>
      <c r="QWK64" s="376"/>
      <c r="QWL64" s="376"/>
      <c r="QWM64" s="376"/>
      <c r="QWN64" s="1581"/>
      <c r="QWO64" s="1581"/>
      <c r="QWP64" s="1581"/>
      <c r="QWQ64" s="529"/>
      <c r="QWR64" s="376"/>
      <c r="QWS64" s="376"/>
      <c r="QWT64" s="376"/>
      <c r="QWU64" s="530"/>
      <c r="QWV64" s="376"/>
      <c r="QWW64" s="376"/>
      <c r="QWX64" s="376"/>
      <c r="QWY64" s="376"/>
      <c r="QWZ64" s="376"/>
      <c r="QXA64" s="376"/>
      <c r="QXB64" s="376"/>
      <c r="QXC64" s="376"/>
      <c r="QXD64" s="376"/>
      <c r="QXE64" s="1581"/>
      <c r="QXF64" s="1581"/>
      <c r="QXG64" s="1581"/>
      <c r="QXH64" s="529"/>
      <c r="QXI64" s="376"/>
      <c r="QXJ64" s="376"/>
      <c r="QXK64" s="376"/>
      <c r="QXL64" s="530"/>
      <c r="QXM64" s="376"/>
      <c r="QXN64" s="376"/>
      <c r="QXO64" s="376"/>
      <c r="QXP64" s="376"/>
      <c r="QXQ64" s="376"/>
      <c r="QXR64" s="376"/>
      <c r="QXS64" s="376"/>
      <c r="QXT64" s="376"/>
      <c r="QXU64" s="376"/>
      <c r="QXV64" s="1581"/>
      <c r="QXW64" s="1581"/>
      <c r="QXX64" s="1581"/>
      <c r="QXY64" s="529"/>
      <c r="QXZ64" s="376"/>
      <c r="QYA64" s="376"/>
      <c r="QYB64" s="376"/>
      <c r="QYC64" s="530"/>
      <c r="QYD64" s="376"/>
      <c r="QYE64" s="376"/>
      <c r="QYF64" s="376"/>
      <c r="QYG64" s="376"/>
      <c r="QYH64" s="376"/>
      <c r="QYI64" s="376"/>
      <c r="QYJ64" s="376"/>
      <c r="QYK64" s="376"/>
      <c r="QYL64" s="376"/>
      <c r="QYM64" s="1581"/>
      <c r="QYN64" s="1581"/>
      <c r="QYO64" s="1581"/>
      <c r="QYP64" s="529"/>
      <c r="QYQ64" s="376"/>
      <c r="QYR64" s="376"/>
      <c r="QYS64" s="376"/>
      <c r="QYT64" s="530"/>
      <c r="QYU64" s="376"/>
      <c r="QYV64" s="376"/>
      <c r="QYW64" s="376"/>
      <c r="QYX64" s="376"/>
      <c r="QYY64" s="376"/>
      <c r="QYZ64" s="376"/>
      <c r="QZA64" s="376"/>
      <c r="QZB64" s="376"/>
      <c r="QZC64" s="376"/>
      <c r="QZD64" s="1581"/>
      <c r="QZE64" s="1581"/>
      <c r="QZF64" s="1581"/>
      <c r="QZG64" s="529"/>
      <c r="QZH64" s="376"/>
      <c r="QZI64" s="376"/>
      <c r="QZJ64" s="376"/>
      <c r="QZK64" s="530"/>
      <c r="QZL64" s="376"/>
      <c r="QZM64" s="376"/>
      <c r="QZN64" s="376"/>
      <c r="QZO64" s="376"/>
      <c r="QZP64" s="376"/>
      <c r="QZQ64" s="376"/>
      <c r="QZR64" s="376"/>
      <c r="QZS64" s="376"/>
      <c r="QZT64" s="376"/>
      <c r="QZU64" s="1581"/>
      <c r="QZV64" s="1581"/>
      <c r="QZW64" s="1581"/>
      <c r="QZX64" s="529"/>
      <c r="QZY64" s="376"/>
      <c r="QZZ64" s="376"/>
      <c r="RAA64" s="376"/>
      <c r="RAB64" s="530"/>
      <c r="RAC64" s="376"/>
      <c r="RAD64" s="376"/>
      <c r="RAE64" s="376"/>
      <c r="RAF64" s="376"/>
      <c r="RAG64" s="376"/>
      <c r="RAH64" s="376"/>
      <c r="RAI64" s="376"/>
      <c r="RAJ64" s="376"/>
      <c r="RAK64" s="376"/>
      <c r="RAL64" s="1581"/>
      <c r="RAM64" s="1581"/>
      <c r="RAN64" s="1581"/>
      <c r="RAO64" s="529"/>
      <c r="RAP64" s="376"/>
      <c r="RAQ64" s="376"/>
      <c r="RAR64" s="376"/>
      <c r="RAS64" s="530"/>
      <c r="RAT64" s="376"/>
      <c r="RAU64" s="376"/>
      <c r="RAV64" s="376"/>
      <c r="RAW64" s="376"/>
      <c r="RAX64" s="376"/>
      <c r="RAY64" s="376"/>
      <c r="RAZ64" s="376"/>
      <c r="RBA64" s="376"/>
      <c r="RBB64" s="376"/>
      <c r="RBC64" s="1581"/>
      <c r="RBD64" s="1581"/>
      <c r="RBE64" s="1581"/>
      <c r="RBF64" s="529"/>
      <c r="RBG64" s="376"/>
      <c r="RBH64" s="376"/>
      <c r="RBI64" s="376"/>
      <c r="RBJ64" s="530"/>
      <c r="RBK64" s="376"/>
      <c r="RBL64" s="376"/>
      <c r="RBM64" s="376"/>
      <c r="RBN64" s="376"/>
      <c r="RBO64" s="376"/>
      <c r="RBP64" s="376"/>
      <c r="RBQ64" s="376"/>
      <c r="RBR64" s="376"/>
      <c r="RBS64" s="376"/>
      <c r="RBT64" s="1581"/>
      <c r="RBU64" s="1581"/>
      <c r="RBV64" s="1581"/>
      <c r="RBW64" s="529"/>
      <c r="RBX64" s="376"/>
      <c r="RBY64" s="376"/>
      <c r="RBZ64" s="376"/>
      <c r="RCA64" s="530"/>
      <c r="RCB64" s="376"/>
      <c r="RCC64" s="376"/>
      <c r="RCD64" s="376"/>
      <c r="RCE64" s="376"/>
      <c r="RCF64" s="376"/>
      <c r="RCG64" s="376"/>
      <c r="RCH64" s="376"/>
      <c r="RCI64" s="376"/>
      <c r="RCJ64" s="376"/>
      <c r="RCK64" s="1581"/>
      <c r="RCL64" s="1581"/>
      <c r="RCM64" s="1581"/>
      <c r="RCN64" s="529"/>
      <c r="RCO64" s="376"/>
      <c r="RCP64" s="376"/>
      <c r="RCQ64" s="376"/>
      <c r="RCR64" s="530"/>
      <c r="RCS64" s="376"/>
      <c r="RCT64" s="376"/>
      <c r="RCU64" s="376"/>
      <c r="RCV64" s="376"/>
      <c r="RCW64" s="376"/>
      <c r="RCX64" s="376"/>
      <c r="RCY64" s="376"/>
      <c r="RCZ64" s="376"/>
      <c r="RDA64" s="376"/>
      <c r="RDB64" s="1581"/>
      <c r="RDC64" s="1581"/>
      <c r="RDD64" s="1581"/>
      <c r="RDE64" s="529"/>
      <c r="RDF64" s="376"/>
      <c r="RDG64" s="376"/>
      <c r="RDH64" s="376"/>
      <c r="RDI64" s="530"/>
      <c r="RDJ64" s="376"/>
      <c r="RDK64" s="376"/>
      <c r="RDL64" s="376"/>
      <c r="RDM64" s="376"/>
      <c r="RDN64" s="376"/>
      <c r="RDO64" s="376"/>
      <c r="RDP64" s="376"/>
      <c r="RDQ64" s="376"/>
      <c r="RDR64" s="376"/>
      <c r="RDS64" s="1581"/>
      <c r="RDT64" s="1581"/>
      <c r="RDU64" s="1581"/>
      <c r="RDV64" s="529"/>
      <c r="RDW64" s="376"/>
      <c r="RDX64" s="376"/>
      <c r="RDY64" s="376"/>
      <c r="RDZ64" s="530"/>
      <c r="REA64" s="376"/>
      <c r="REB64" s="376"/>
      <c r="REC64" s="376"/>
      <c r="RED64" s="376"/>
      <c r="REE64" s="376"/>
      <c r="REF64" s="376"/>
      <c r="REG64" s="376"/>
      <c r="REH64" s="376"/>
      <c r="REI64" s="376"/>
      <c r="REJ64" s="1581"/>
      <c r="REK64" s="1581"/>
      <c r="REL64" s="1581"/>
      <c r="REM64" s="529"/>
      <c r="REN64" s="376"/>
      <c r="REO64" s="376"/>
      <c r="REP64" s="376"/>
      <c r="REQ64" s="530"/>
      <c r="RER64" s="376"/>
      <c r="RES64" s="376"/>
      <c r="RET64" s="376"/>
      <c r="REU64" s="376"/>
      <c r="REV64" s="376"/>
      <c r="REW64" s="376"/>
      <c r="REX64" s="376"/>
      <c r="REY64" s="376"/>
      <c r="REZ64" s="376"/>
      <c r="RFA64" s="1581"/>
      <c r="RFB64" s="1581"/>
      <c r="RFC64" s="1581"/>
      <c r="RFD64" s="529"/>
      <c r="RFE64" s="376"/>
      <c r="RFF64" s="376"/>
      <c r="RFG64" s="376"/>
      <c r="RFH64" s="530"/>
      <c r="RFI64" s="376"/>
      <c r="RFJ64" s="376"/>
      <c r="RFK64" s="376"/>
      <c r="RFL64" s="376"/>
      <c r="RFM64" s="376"/>
      <c r="RFN64" s="376"/>
      <c r="RFO64" s="376"/>
      <c r="RFP64" s="376"/>
      <c r="RFQ64" s="376"/>
      <c r="RFR64" s="1581"/>
      <c r="RFS64" s="1581"/>
      <c r="RFT64" s="1581"/>
      <c r="RFU64" s="529"/>
      <c r="RFV64" s="376"/>
      <c r="RFW64" s="376"/>
      <c r="RFX64" s="376"/>
      <c r="RFY64" s="530"/>
      <c r="RFZ64" s="376"/>
      <c r="RGA64" s="376"/>
      <c r="RGB64" s="376"/>
      <c r="RGC64" s="376"/>
      <c r="RGD64" s="376"/>
      <c r="RGE64" s="376"/>
      <c r="RGF64" s="376"/>
      <c r="RGG64" s="376"/>
      <c r="RGH64" s="376"/>
      <c r="RGI64" s="1581"/>
      <c r="RGJ64" s="1581"/>
      <c r="RGK64" s="1581"/>
      <c r="RGL64" s="529"/>
      <c r="RGM64" s="376"/>
      <c r="RGN64" s="376"/>
      <c r="RGO64" s="376"/>
      <c r="RGP64" s="530"/>
      <c r="RGQ64" s="376"/>
      <c r="RGR64" s="376"/>
      <c r="RGS64" s="376"/>
      <c r="RGT64" s="376"/>
      <c r="RGU64" s="376"/>
      <c r="RGV64" s="376"/>
      <c r="RGW64" s="376"/>
      <c r="RGX64" s="376"/>
      <c r="RGY64" s="376"/>
      <c r="RGZ64" s="1581"/>
      <c r="RHA64" s="1581"/>
      <c r="RHB64" s="1581"/>
      <c r="RHC64" s="529"/>
      <c r="RHD64" s="376"/>
      <c r="RHE64" s="376"/>
      <c r="RHF64" s="376"/>
      <c r="RHG64" s="530"/>
      <c r="RHH64" s="376"/>
      <c r="RHI64" s="376"/>
      <c r="RHJ64" s="376"/>
      <c r="RHK64" s="376"/>
      <c r="RHL64" s="376"/>
      <c r="RHM64" s="376"/>
      <c r="RHN64" s="376"/>
      <c r="RHO64" s="376"/>
      <c r="RHP64" s="376"/>
      <c r="RHQ64" s="1581"/>
      <c r="RHR64" s="1581"/>
      <c r="RHS64" s="1581"/>
      <c r="RHT64" s="529"/>
      <c r="RHU64" s="376"/>
      <c r="RHV64" s="376"/>
      <c r="RHW64" s="376"/>
      <c r="RHX64" s="530"/>
      <c r="RHY64" s="376"/>
      <c r="RHZ64" s="376"/>
      <c r="RIA64" s="376"/>
      <c r="RIB64" s="376"/>
      <c r="RIC64" s="376"/>
      <c r="RID64" s="376"/>
      <c r="RIE64" s="376"/>
      <c r="RIF64" s="376"/>
      <c r="RIG64" s="376"/>
      <c r="RIH64" s="1581"/>
      <c r="RII64" s="1581"/>
      <c r="RIJ64" s="1581"/>
      <c r="RIK64" s="529"/>
      <c r="RIL64" s="376"/>
      <c r="RIM64" s="376"/>
      <c r="RIN64" s="376"/>
      <c r="RIO64" s="530"/>
      <c r="RIP64" s="376"/>
      <c r="RIQ64" s="376"/>
      <c r="RIR64" s="376"/>
      <c r="RIS64" s="376"/>
      <c r="RIT64" s="376"/>
      <c r="RIU64" s="376"/>
      <c r="RIV64" s="376"/>
      <c r="RIW64" s="376"/>
      <c r="RIX64" s="376"/>
      <c r="RIY64" s="1581"/>
      <c r="RIZ64" s="1581"/>
      <c r="RJA64" s="1581"/>
      <c r="RJB64" s="529"/>
      <c r="RJC64" s="376"/>
      <c r="RJD64" s="376"/>
      <c r="RJE64" s="376"/>
      <c r="RJF64" s="530"/>
      <c r="RJG64" s="376"/>
      <c r="RJH64" s="376"/>
      <c r="RJI64" s="376"/>
      <c r="RJJ64" s="376"/>
      <c r="RJK64" s="376"/>
      <c r="RJL64" s="376"/>
      <c r="RJM64" s="376"/>
      <c r="RJN64" s="376"/>
      <c r="RJO64" s="376"/>
      <c r="RJP64" s="1581"/>
      <c r="RJQ64" s="1581"/>
      <c r="RJR64" s="1581"/>
      <c r="RJS64" s="529"/>
      <c r="RJT64" s="376"/>
      <c r="RJU64" s="376"/>
      <c r="RJV64" s="376"/>
      <c r="RJW64" s="530"/>
      <c r="RJX64" s="376"/>
      <c r="RJY64" s="376"/>
      <c r="RJZ64" s="376"/>
      <c r="RKA64" s="376"/>
      <c r="RKB64" s="376"/>
      <c r="RKC64" s="376"/>
      <c r="RKD64" s="376"/>
      <c r="RKE64" s="376"/>
      <c r="RKF64" s="376"/>
      <c r="RKG64" s="1581"/>
      <c r="RKH64" s="1581"/>
      <c r="RKI64" s="1581"/>
      <c r="RKJ64" s="529"/>
      <c r="RKK64" s="376"/>
      <c r="RKL64" s="376"/>
      <c r="RKM64" s="376"/>
      <c r="RKN64" s="530"/>
      <c r="RKO64" s="376"/>
      <c r="RKP64" s="376"/>
      <c r="RKQ64" s="376"/>
      <c r="RKR64" s="376"/>
      <c r="RKS64" s="376"/>
      <c r="RKT64" s="376"/>
      <c r="RKU64" s="376"/>
      <c r="RKV64" s="376"/>
      <c r="RKW64" s="376"/>
      <c r="RKX64" s="1581"/>
      <c r="RKY64" s="1581"/>
      <c r="RKZ64" s="1581"/>
      <c r="RLA64" s="529"/>
      <c r="RLB64" s="376"/>
      <c r="RLC64" s="376"/>
      <c r="RLD64" s="376"/>
      <c r="RLE64" s="530"/>
      <c r="RLF64" s="376"/>
      <c r="RLG64" s="376"/>
      <c r="RLH64" s="376"/>
      <c r="RLI64" s="376"/>
      <c r="RLJ64" s="376"/>
      <c r="RLK64" s="376"/>
      <c r="RLL64" s="376"/>
      <c r="RLM64" s="376"/>
      <c r="RLN64" s="376"/>
      <c r="RLO64" s="1581"/>
      <c r="RLP64" s="1581"/>
      <c r="RLQ64" s="1581"/>
      <c r="RLR64" s="529"/>
      <c r="RLS64" s="376"/>
      <c r="RLT64" s="376"/>
      <c r="RLU64" s="376"/>
      <c r="RLV64" s="530"/>
      <c r="RLW64" s="376"/>
      <c r="RLX64" s="376"/>
      <c r="RLY64" s="376"/>
      <c r="RLZ64" s="376"/>
      <c r="RMA64" s="376"/>
      <c r="RMB64" s="376"/>
      <c r="RMC64" s="376"/>
      <c r="RMD64" s="376"/>
      <c r="RME64" s="376"/>
      <c r="RMF64" s="1581"/>
      <c r="RMG64" s="1581"/>
      <c r="RMH64" s="1581"/>
      <c r="RMI64" s="529"/>
      <c r="RMJ64" s="376"/>
      <c r="RMK64" s="376"/>
      <c r="RML64" s="376"/>
      <c r="RMM64" s="530"/>
      <c r="RMN64" s="376"/>
      <c r="RMO64" s="376"/>
      <c r="RMP64" s="376"/>
      <c r="RMQ64" s="376"/>
      <c r="RMR64" s="376"/>
      <c r="RMS64" s="376"/>
      <c r="RMT64" s="376"/>
      <c r="RMU64" s="376"/>
      <c r="RMV64" s="376"/>
      <c r="RMW64" s="1581"/>
      <c r="RMX64" s="1581"/>
      <c r="RMY64" s="1581"/>
      <c r="RMZ64" s="529"/>
      <c r="RNA64" s="376"/>
      <c r="RNB64" s="376"/>
      <c r="RNC64" s="376"/>
      <c r="RND64" s="530"/>
      <c r="RNE64" s="376"/>
      <c r="RNF64" s="376"/>
      <c r="RNG64" s="376"/>
      <c r="RNH64" s="376"/>
      <c r="RNI64" s="376"/>
      <c r="RNJ64" s="376"/>
      <c r="RNK64" s="376"/>
      <c r="RNL64" s="376"/>
      <c r="RNM64" s="376"/>
      <c r="RNN64" s="1581"/>
      <c r="RNO64" s="1581"/>
      <c r="RNP64" s="1581"/>
      <c r="RNQ64" s="529"/>
      <c r="RNR64" s="376"/>
      <c r="RNS64" s="376"/>
      <c r="RNT64" s="376"/>
      <c r="RNU64" s="530"/>
      <c r="RNV64" s="376"/>
      <c r="RNW64" s="376"/>
      <c r="RNX64" s="376"/>
      <c r="RNY64" s="376"/>
      <c r="RNZ64" s="376"/>
      <c r="ROA64" s="376"/>
      <c r="ROB64" s="376"/>
      <c r="ROC64" s="376"/>
      <c r="ROD64" s="376"/>
      <c r="ROE64" s="1581"/>
      <c r="ROF64" s="1581"/>
      <c r="ROG64" s="1581"/>
      <c r="ROH64" s="529"/>
      <c r="ROI64" s="376"/>
      <c r="ROJ64" s="376"/>
      <c r="ROK64" s="376"/>
      <c r="ROL64" s="530"/>
      <c r="ROM64" s="376"/>
      <c r="RON64" s="376"/>
      <c r="ROO64" s="376"/>
      <c r="ROP64" s="376"/>
      <c r="ROQ64" s="376"/>
      <c r="ROR64" s="376"/>
      <c r="ROS64" s="376"/>
      <c r="ROT64" s="376"/>
      <c r="ROU64" s="376"/>
      <c r="ROV64" s="1581"/>
      <c r="ROW64" s="1581"/>
      <c r="ROX64" s="1581"/>
      <c r="ROY64" s="529"/>
      <c r="ROZ64" s="376"/>
      <c r="RPA64" s="376"/>
      <c r="RPB64" s="376"/>
      <c r="RPC64" s="530"/>
      <c r="RPD64" s="376"/>
      <c r="RPE64" s="376"/>
      <c r="RPF64" s="376"/>
      <c r="RPG64" s="376"/>
      <c r="RPH64" s="376"/>
      <c r="RPI64" s="376"/>
      <c r="RPJ64" s="376"/>
      <c r="RPK64" s="376"/>
      <c r="RPL64" s="376"/>
      <c r="RPM64" s="1581"/>
      <c r="RPN64" s="1581"/>
      <c r="RPO64" s="1581"/>
      <c r="RPP64" s="529"/>
      <c r="RPQ64" s="376"/>
      <c r="RPR64" s="376"/>
      <c r="RPS64" s="376"/>
      <c r="RPT64" s="530"/>
      <c r="RPU64" s="376"/>
      <c r="RPV64" s="376"/>
      <c r="RPW64" s="376"/>
      <c r="RPX64" s="376"/>
      <c r="RPY64" s="376"/>
      <c r="RPZ64" s="376"/>
      <c r="RQA64" s="376"/>
      <c r="RQB64" s="376"/>
      <c r="RQC64" s="376"/>
      <c r="RQD64" s="1581"/>
      <c r="RQE64" s="1581"/>
      <c r="RQF64" s="1581"/>
      <c r="RQG64" s="529"/>
      <c r="RQH64" s="376"/>
      <c r="RQI64" s="376"/>
      <c r="RQJ64" s="376"/>
      <c r="RQK64" s="530"/>
      <c r="RQL64" s="376"/>
      <c r="RQM64" s="376"/>
      <c r="RQN64" s="376"/>
      <c r="RQO64" s="376"/>
      <c r="RQP64" s="376"/>
      <c r="RQQ64" s="376"/>
      <c r="RQR64" s="376"/>
      <c r="RQS64" s="376"/>
      <c r="RQT64" s="376"/>
      <c r="RQU64" s="1581"/>
      <c r="RQV64" s="1581"/>
      <c r="RQW64" s="1581"/>
      <c r="RQX64" s="529"/>
      <c r="RQY64" s="376"/>
      <c r="RQZ64" s="376"/>
      <c r="RRA64" s="376"/>
      <c r="RRB64" s="530"/>
      <c r="RRC64" s="376"/>
      <c r="RRD64" s="376"/>
      <c r="RRE64" s="376"/>
      <c r="RRF64" s="376"/>
      <c r="RRG64" s="376"/>
      <c r="RRH64" s="376"/>
      <c r="RRI64" s="376"/>
      <c r="RRJ64" s="376"/>
      <c r="RRK64" s="376"/>
      <c r="RRL64" s="1581"/>
      <c r="RRM64" s="1581"/>
      <c r="RRN64" s="1581"/>
      <c r="RRO64" s="529"/>
      <c r="RRP64" s="376"/>
      <c r="RRQ64" s="376"/>
      <c r="RRR64" s="376"/>
      <c r="RRS64" s="530"/>
      <c r="RRT64" s="376"/>
      <c r="RRU64" s="376"/>
      <c r="RRV64" s="376"/>
      <c r="RRW64" s="376"/>
      <c r="RRX64" s="376"/>
      <c r="RRY64" s="376"/>
      <c r="RRZ64" s="376"/>
      <c r="RSA64" s="376"/>
      <c r="RSB64" s="376"/>
      <c r="RSC64" s="1581"/>
      <c r="RSD64" s="1581"/>
      <c r="RSE64" s="1581"/>
      <c r="RSF64" s="529"/>
      <c r="RSG64" s="376"/>
      <c r="RSH64" s="376"/>
      <c r="RSI64" s="376"/>
      <c r="RSJ64" s="530"/>
      <c r="RSK64" s="376"/>
      <c r="RSL64" s="376"/>
      <c r="RSM64" s="376"/>
      <c r="RSN64" s="376"/>
      <c r="RSO64" s="376"/>
      <c r="RSP64" s="376"/>
      <c r="RSQ64" s="376"/>
      <c r="RSR64" s="376"/>
      <c r="RSS64" s="376"/>
      <c r="RST64" s="1581"/>
      <c r="RSU64" s="1581"/>
      <c r="RSV64" s="1581"/>
      <c r="RSW64" s="529"/>
      <c r="RSX64" s="376"/>
      <c r="RSY64" s="376"/>
      <c r="RSZ64" s="376"/>
      <c r="RTA64" s="530"/>
      <c r="RTB64" s="376"/>
      <c r="RTC64" s="376"/>
      <c r="RTD64" s="376"/>
      <c r="RTE64" s="376"/>
      <c r="RTF64" s="376"/>
      <c r="RTG64" s="376"/>
      <c r="RTH64" s="376"/>
      <c r="RTI64" s="376"/>
      <c r="RTJ64" s="376"/>
      <c r="RTK64" s="1581"/>
      <c r="RTL64" s="1581"/>
      <c r="RTM64" s="1581"/>
      <c r="RTN64" s="529"/>
      <c r="RTO64" s="376"/>
      <c r="RTP64" s="376"/>
      <c r="RTQ64" s="376"/>
      <c r="RTR64" s="530"/>
      <c r="RTS64" s="376"/>
      <c r="RTT64" s="376"/>
      <c r="RTU64" s="376"/>
      <c r="RTV64" s="376"/>
      <c r="RTW64" s="376"/>
      <c r="RTX64" s="376"/>
      <c r="RTY64" s="376"/>
      <c r="RTZ64" s="376"/>
      <c r="RUA64" s="376"/>
      <c r="RUB64" s="1581"/>
      <c r="RUC64" s="1581"/>
      <c r="RUD64" s="1581"/>
      <c r="RUE64" s="529"/>
      <c r="RUF64" s="376"/>
      <c r="RUG64" s="376"/>
      <c r="RUH64" s="376"/>
      <c r="RUI64" s="530"/>
      <c r="RUJ64" s="376"/>
      <c r="RUK64" s="376"/>
      <c r="RUL64" s="376"/>
      <c r="RUM64" s="376"/>
      <c r="RUN64" s="376"/>
      <c r="RUO64" s="376"/>
      <c r="RUP64" s="376"/>
      <c r="RUQ64" s="376"/>
      <c r="RUR64" s="376"/>
      <c r="RUS64" s="1581"/>
      <c r="RUT64" s="1581"/>
      <c r="RUU64" s="1581"/>
      <c r="RUV64" s="529"/>
      <c r="RUW64" s="376"/>
      <c r="RUX64" s="376"/>
      <c r="RUY64" s="376"/>
      <c r="RUZ64" s="530"/>
      <c r="RVA64" s="376"/>
      <c r="RVB64" s="376"/>
      <c r="RVC64" s="376"/>
      <c r="RVD64" s="376"/>
      <c r="RVE64" s="376"/>
      <c r="RVF64" s="376"/>
      <c r="RVG64" s="376"/>
      <c r="RVH64" s="376"/>
      <c r="RVI64" s="376"/>
      <c r="RVJ64" s="1581"/>
      <c r="RVK64" s="1581"/>
      <c r="RVL64" s="1581"/>
      <c r="RVM64" s="529"/>
      <c r="RVN64" s="376"/>
      <c r="RVO64" s="376"/>
      <c r="RVP64" s="376"/>
      <c r="RVQ64" s="530"/>
      <c r="RVR64" s="376"/>
      <c r="RVS64" s="376"/>
      <c r="RVT64" s="376"/>
      <c r="RVU64" s="376"/>
      <c r="RVV64" s="376"/>
      <c r="RVW64" s="376"/>
      <c r="RVX64" s="376"/>
      <c r="RVY64" s="376"/>
      <c r="RVZ64" s="376"/>
      <c r="RWA64" s="1581"/>
      <c r="RWB64" s="1581"/>
      <c r="RWC64" s="1581"/>
      <c r="RWD64" s="529"/>
      <c r="RWE64" s="376"/>
      <c r="RWF64" s="376"/>
      <c r="RWG64" s="376"/>
      <c r="RWH64" s="530"/>
      <c r="RWI64" s="376"/>
      <c r="RWJ64" s="376"/>
      <c r="RWK64" s="376"/>
      <c r="RWL64" s="376"/>
      <c r="RWM64" s="376"/>
      <c r="RWN64" s="376"/>
      <c r="RWO64" s="376"/>
      <c r="RWP64" s="376"/>
      <c r="RWQ64" s="376"/>
      <c r="RWR64" s="1581"/>
      <c r="RWS64" s="1581"/>
      <c r="RWT64" s="1581"/>
      <c r="RWU64" s="529"/>
      <c r="RWV64" s="376"/>
      <c r="RWW64" s="376"/>
      <c r="RWX64" s="376"/>
      <c r="RWY64" s="530"/>
      <c r="RWZ64" s="376"/>
      <c r="RXA64" s="376"/>
      <c r="RXB64" s="376"/>
      <c r="RXC64" s="376"/>
      <c r="RXD64" s="376"/>
      <c r="RXE64" s="376"/>
      <c r="RXF64" s="376"/>
      <c r="RXG64" s="376"/>
      <c r="RXH64" s="376"/>
      <c r="RXI64" s="1581"/>
      <c r="RXJ64" s="1581"/>
      <c r="RXK64" s="1581"/>
      <c r="RXL64" s="529"/>
      <c r="RXM64" s="376"/>
      <c r="RXN64" s="376"/>
      <c r="RXO64" s="376"/>
      <c r="RXP64" s="530"/>
      <c r="RXQ64" s="376"/>
      <c r="RXR64" s="376"/>
      <c r="RXS64" s="376"/>
      <c r="RXT64" s="376"/>
      <c r="RXU64" s="376"/>
      <c r="RXV64" s="376"/>
      <c r="RXW64" s="376"/>
      <c r="RXX64" s="376"/>
      <c r="RXY64" s="376"/>
      <c r="RXZ64" s="1581"/>
      <c r="RYA64" s="1581"/>
      <c r="RYB64" s="1581"/>
      <c r="RYC64" s="529"/>
      <c r="RYD64" s="376"/>
      <c r="RYE64" s="376"/>
      <c r="RYF64" s="376"/>
      <c r="RYG64" s="530"/>
      <c r="RYH64" s="376"/>
      <c r="RYI64" s="376"/>
      <c r="RYJ64" s="376"/>
      <c r="RYK64" s="376"/>
      <c r="RYL64" s="376"/>
      <c r="RYM64" s="376"/>
      <c r="RYN64" s="376"/>
      <c r="RYO64" s="376"/>
      <c r="RYP64" s="376"/>
      <c r="RYQ64" s="1581"/>
      <c r="RYR64" s="1581"/>
      <c r="RYS64" s="1581"/>
      <c r="RYT64" s="529"/>
      <c r="RYU64" s="376"/>
      <c r="RYV64" s="376"/>
      <c r="RYW64" s="376"/>
      <c r="RYX64" s="530"/>
      <c r="RYY64" s="376"/>
      <c r="RYZ64" s="376"/>
      <c r="RZA64" s="376"/>
      <c r="RZB64" s="376"/>
      <c r="RZC64" s="376"/>
      <c r="RZD64" s="376"/>
      <c r="RZE64" s="376"/>
      <c r="RZF64" s="376"/>
      <c r="RZG64" s="376"/>
      <c r="RZH64" s="1581"/>
      <c r="RZI64" s="1581"/>
      <c r="RZJ64" s="1581"/>
      <c r="RZK64" s="529"/>
      <c r="RZL64" s="376"/>
      <c r="RZM64" s="376"/>
      <c r="RZN64" s="376"/>
      <c r="RZO64" s="530"/>
      <c r="RZP64" s="376"/>
      <c r="RZQ64" s="376"/>
      <c r="RZR64" s="376"/>
      <c r="RZS64" s="376"/>
      <c r="RZT64" s="376"/>
      <c r="RZU64" s="376"/>
      <c r="RZV64" s="376"/>
      <c r="RZW64" s="376"/>
      <c r="RZX64" s="376"/>
      <c r="RZY64" s="1581"/>
      <c r="RZZ64" s="1581"/>
      <c r="SAA64" s="1581"/>
      <c r="SAB64" s="529"/>
      <c r="SAC64" s="376"/>
      <c r="SAD64" s="376"/>
      <c r="SAE64" s="376"/>
      <c r="SAF64" s="530"/>
      <c r="SAG64" s="376"/>
      <c r="SAH64" s="376"/>
      <c r="SAI64" s="376"/>
      <c r="SAJ64" s="376"/>
      <c r="SAK64" s="376"/>
      <c r="SAL64" s="376"/>
      <c r="SAM64" s="376"/>
      <c r="SAN64" s="376"/>
      <c r="SAO64" s="376"/>
      <c r="SAP64" s="1581"/>
      <c r="SAQ64" s="1581"/>
      <c r="SAR64" s="1581"/>
      <c r="SAS64" s="529"/>
      <c r="SAT64" s="376"/>
      <c r="SAU64" s="376"/>
      <c r="SAV64" s="376"/>
      <c r="SAW64" s="530"/>
      <c r="SAX64" s="376"/>
      <c r="SAY64" s="376"/>
      <c r="SAZ64" s="376"/>
      <c r="SBA64" s="376"/>
      <c r="SBB64" s="376"/>
      <c r="SBC64" s="376"/>
      <c r="SBD64" s="376"/>
      <c r="SBE64" s="376"/>
      <c r="SBF64" s="376"/>
      <c r="SBG64" s="1581"/>
      <c r="SBH64" s="1581"/>
      <c r="SBI64" s="1581"/>
      <c r="SBJ64" s="529"/>
      <c r="SBK64" s="376"/>
      <c r="SBL64" s="376"/>
      <c r="SBM64" s="376"/>
      <c r="SBN64" s="530"/>
      <c r="SBO64" s="376"/>
      <c r="SBP64" s="376"/>
      <c r="SBQ64" s="376"/>
      <c r="SBR64" s="376"/>
      <c r="SBS64" s="376"/>
      <c r="SBT64" s="376"/>
      <c r="SBU64" s="376"/>
      <c r="SBV64" s="376"/>
      <c r="SBW64" s="376"/>
      <c r="SBX64" s="1581"/>
      <c r="SBY64" s="1581"/>
      <c r="SBZ64" s="1581"/>
      <c r="SCA64" s="529"/>
      <c r="SCB64" s="376"/>
      <c r="SCC64" s="376"/>
      <c r="SCD64" s="376"/>
      <c r="SCE64" s="530"/>
      <c r="SCF64" s="376"/>
      <c r="SCG64" s="376"/>
      <c r="SCH64" s="376"/>
      <c r="SCI64" s="376"/>
      <c r="SCJ64" s="376"/>
      <c r="SCK64" s="376"/>
      <c r="SCL64" s="376"/>
      <c r="SCM64" s="376"/>
      <c r="SCN64" s="376"/>
      <c r="SCO64" s="1581"/>
      <c r="SCP64" s="1581"/>
      <c r="SCQ64" s="1581"/>
      <c r="SCR64" s="529"/>
      <c r="SCS64" s="376"/>
      <c r="SCT64" s="376"/>
      <c r="SCU64" s="376"/>
      <c r="SCV64" s="530"/>
      <c r="SCW64" s="376"/>
      <c r="SCX64" s="376"/>
      <c r="SCY64" s="376"/>
      <c r="SCZ64" s="376"/>
      <c r="SDA64" s="376"/>
      <c r="SDB64" s="376"/>
      <c r="SDC64" s="376"/>
      <c r="SDD64" s="376"/>
      <c r="SDE64" s="376"/>
      <c r="SDF64" s="1581"/>
      <c r="SDG64" s="1581"/>
      <c r="SDH64" s="1581"/>
      <c r="SDI64" s="529"/>
      <c r="SDJ64" s="376"/>
      <c r="SDK64" s="376"/>
      <c r="SDL64" s="376"/>
      <c r="SDM64" s="530"/>
      <c r="SDN64" s="376"/>
      <c r="SDO64" s="376"/>
      <c r="SDP64" s="376"/>
      <c r="SDQ64" s="376"/>
      <c r="SDR64" s="376"/>
      <c r="SDS64" s="376"/>
      <c r="SDT64" s="376"/>
      <c r="SDU64" s="376"/>
      <c r="SDV64" s="376"/>
      <c r="SDW64" s="1581"/>
      <c r="SDX64" s="1581"/>
      <c r="SDY64" s="1581"/>
      <c r="SDZ64" s="529"/>
      <c r="SEA64" s="376"/>
      <c r="SEB64" s="376"/>
      <c r="SEC64" s="376"/>
      <c r="SED64" s="530"/>
      <c r="SEE64" s="376"/>
      <c r="SEF64" s="376"/>
      <c r="SEG64" s="376"/>
      <c r="SEH64" s="376"/>
      <c r="SEI64" s="376"/>
      <c r="SEJ64" s="376"/>
      <c r="SEK64" s="376"/>
      <c r="SEL64" s="376"/>
      <c r="SEM64" s="376"/>
      <c r="SEN64" s="1581"/>
      <c r="SEO64" s="1581"/>
      <c r="SEP64" s="1581"/>
      <c r="SEQ64" s="529"/>
      <c r="SER64" s="376"/>
      <c r="SES64" s="376"/>
      <c r="SET64" s="376"/>
      <c r="SEU64" s="530"/>
      <c r="SEV64" s="376"/>
      <c r="SEW64" s="376"/>
      <c r="SEX64" s="376"/>
      <c r="SEY64" s="376"/>
      <c r="SEZ64" s="376"/>
      <c r="SFA64" s="376"/>
      <c r="SFB64" s="376"/>
      <c r="SFC64" s="376"/>
      <c r="SFD64" s="376"/>
      <c r="SFE64" s="1581"/>
      <c r="SFF64" s="1581"/>
      <c r="SFG64" s="1581"/>
      <c r="SFH64" s="529"/>
      <c r="SFI64" s="376"/>
      <c r="SFJ64" s="376"/>
      <c r="SFK64" s="376"/>
      <c r="SFL64" s="530"/>
      <c r="SFM64" s="376"/>
      <c r="SFN64" s="376"/>
      <c r="SFO64" s="376"/>
      <c r="SFP64" s="376"/>
      <c r="SFQ64" s="376"/>
      <c r="SFR64" s="376"/>
      <c r="SFS64" s="376"/>
      <c r="SFT64" s="376"/>
      <c r="SFU64" s="376"/>
      <c r="SFV64" s="1581"/>
      <c r="SFW64" s="1581"/>
      <c r="SFX64" s="1581"/>
      <c r="SFY64" s="529"/>
      <c r="SFZ64" s="376"/>
      <c r="SGA64" s="376"/>
      <c r="SGB64" s="376"/>
      <c r="SGC64" s="530"/>
      <c r="SGD64" s="376"/>
      <c r="SGE64" s="376"/>
      <c r="SGF64" s="376"/>
      <c r="SGG64" s="376"/>
      <c r="SGH64" s="376"/>
      <c r="SGI64" s="376"/>
      <c r="SGJ64" s="376"/>
      <c r="SGK64" s="376"/>
      <c r="SGL64" s="376"/>
      <c r="SGM64" s="1581"/>
      <c r="SGN64" s="1581"/>
      <c r="SGO64" s="1581"/>
      <c r="SGP64" s="529"/>
      <c r="SGQ64" s="376"/>
      <c r="SGR64" s="376"/>
      <c r="SGS64" s="376"/>
      <c r="SGT64" s="530"/>
      <c r="SGU64" s="376"/>
      <c r="SGV64" s="376"/>
      <c r="SGW64" s="376"/>
      <c r="SGX64" s="376"/>
      <c r="SGY64" s="376"/>
      <c r="SGZ64" s="376"/>
      <c r="SHA64" s="376"/>
      <c r="SHB64" s="376"/>
      <c r="SHC64" s="376"/>
      <c r="SHD64" s="1581"/>
      <c r="SHE64" s="1581"/>
      <c r="SHF64" s="1581"/>
      <c r="SHG64" s="529"/>
      <c r="SHH64" s="376"/>
      <c r="SHI64" s="376"/>
      <c r="SHJ64" s="376"/>
      <c r="SHK64" s="530"/>
      <c r="SHL64" s="376"/>
      <c r="SHM64" s="376"/>
      <c r="SHN64" s="376"/>
      <c r="SHO64" s="376"/>
      <c r="SHP64" s="376"/>
      <c r="SHQ64" s="376"/>
      <c r="SHR64" s="376"/>
      <c r="SHS64" s="376"/>
      <c r="SHT64" s="376"/>
      <c r="SHU64" s="1581"/>
      <c r="SHV64" s="1581"/>
      <c r="SHW64" s="1581"/>
      <c r="SHX64" s="529"/>
      <c r="SHY64" s="376"/>
      <c r="SHZ64" s="376"/>
      <c r="SIA64" s="376"/>
      <c r="SIB64" s="530"/>
      <c r="SIC64" s="376"/>
      <c r="SID64" s="376"/>
      <c r="SIE64" s="376"/>
      <c r="SIF64" s="376"/>
      <c r="SIG64" s="376"/>
      <c r="SIH64" s="376"/>
      <c r="SII64" s="376"/>
      <c r="SIJ64" s="376"/>
      <c r="SIK64" s="376"/>
      <c r="SIL64" s="1581"/>
      <c r="SIM64" s="1581"/>
      <c r="SIN64" s="1581"/>
      <c r="SIO64" s="529"/>
      <c r="SIP64" s="376"/>
      <c r="SIQ64" s="376"/>
      <c r="SIR64" s="376"/>
      <c r="SIS64" s="530"/>
      <c r="SIT64" s="376"/>
      <c r="SIU64" s="376"/>
      <c r="SIV64" s="376"/>
      <c r="SIW64" s="376"/>
      <c r="SIX64" s="376"/>
      <c r="SIY64" s="376"/>
      <c r="SIZ64" s="376"/>
      <c r="SJA64" s="376"/>
      <c r="SJB64" s="376"/>
      <c r="SJC64" s="1581"/>
      <c r="SJD64" s="1581"/>
      <c r="SJE64" s="1581"/>
      <c r="SJF64" s="529"/>
      <c r="SJG64" s="376"/>
      <c r="SJH64" s="376"/>
      <c r="SJI64" s="376"/>
      <c r="SJJ64" s="530"/>
      <c r="SJK64" s="376"/>
      <c r="SJL64" s="376"/>
      <c r="SJM64" s="376"/>
      <c r="SJN64" s="376"/>
      <c r="SJO64" s="376"/>
      <c r="SJP64" s="376"/>
      <c r="SJQ64" s="376"/>
      <c r="SJR64" s="376"/>
      <c r="SJS64" s="376"/>
      <c r="SJT64" s="1581"/>
      <c r="SJU64" s="1581"/>
      <c r="SJV64" s="1581"/>
      <c r="SJW64" s="529"/>
      <c r="SJX64" s="376"/>
      <c r="SJY64" s="376"/>
      <c r="SJZ64" s="376"/>
      <c r="SKA64" s="530"/>
      <c r="SKB64" s="376"/>
      <c r="SKC64" s="376"/>
      <c r="SKD64" s="376"/>
      <c r="SKE64" s="376"/>
      <c r="SKF64" s="376"/>
      <c r="SKG64" s="376"/>
      <c r="SKH64" s="376"/>
      <c r="SKI64" s="376"/>
      <c r="SKJ64" s="376"/>
      <c r="SKK64" s="1581"/>
      <c r="SKL64" s="1581"/>
      <c r="SKM64" s="1581"/>
      <c r="SKN64" s="529"/>
      <c r="SKO64" s="376"/>
      <c r="SKP64" s="376"/>
      <c r="SKQ64" s="376"/>
      <c r="SKR64" s="530"/>
      <c r="SKS64" s="376"/>
      <c r="SKT64" s="376"/>
      <c r="SKU64" s="376"/>
      <c r="SKV64" s="376"/>
      <c r="SKW64" s="376"/>
      <c r="SKX64" s="376"/>
      <c r="SKY64" s="376"/>
      <c r="SKZ64" s="376"/>
      <c r="SLA64" s="376"/>
      <c r="SLB64" s="1581"/>
      <c r="SLC64" s="1581"/>
      <c r="SLD64" s="1581"/>
      <c r="SLE64" s="529"/>
      <c r="SLF64" s="376"/>
      <c r="SLG64" s="376"/>
      <c r="SLH64" s="376"/>
      <c r="SLI64" s="530"/>
      <c r="SLJ64" s="376"/>
      <c r="SLK64" s="376"/>
      <c r="SLL64" s="376"/>
      <c r="SLM64" s="376"/>
      <c r="SLN64" s="376"/>
      <c r="SLO64" s="376"/>
      <c r="SLP64" s="376"/>
      <c r="SLQ64" s="376"/>
      <c r="SLR64" s="376"/>
      <c r="SLS64" s="1581"/>
      <c r="SLT64" s="1581"/>
      <c r="SLU64" s="1581"/>
      <c r="SLV64" s="529"/>
      <c r="SLW64" s="376"/>
      <c r="SLX64" s="376"/>
      <c r="SLY64" s="376"/>
      <c r="SLZ64" s="530"/>
      <c r="SMA64" s="376"/>
      <c r="SMB64" s="376"/>
      <c r="SMC64" s="376"/>
      <c r="SMD64" s="376"/>
      <c r="SME64" s="376"/>
      <c r="SMF64" s="376"/>
      <c r="SMG64" s="376"/>
      <c r="SMH64" s="376"/>
      <c r="SMI64" s="376"/>
      <c r="SMJ64" s="1581"/>
      <c r="SMK64" s="1581"/>
      <c r="SML64" s="1581"/>
      <c r="SMM64" s="529"/>
      <c r="SMN64" s="376"/>
      <c r="SMO64" s="376"/>
      <c r="SMP64" s="376"/>
      <c r="SMQ64" s="530"/>
      <c r="SMR64" s="376"/>
      <c r="SMS64" s="376"/>
      <c r="SMT64" s="376"/>
      <c r="SMU64" s="376"/>
      <c r="SMV64" s="376"/>
      <c r="SMW64" s="376"/>
      <c r="SMX64" s="376"/>
      <c r="SMY64" s="376"/>
      <c r="SMZ64" s="376"/>
      <c r="SNA64" s="1581"/>
      <c r="SNB64" s="1581"/>
      <c r="SNC64" s="1581"/>
      <c r="SND64" s="529"/>
      <c r="SNE64" s="376"/>
      <c r="SNF64" s="376"/>
      <c r="SNG64" s="376"/>
      <c r="SNH64" s="530"/>
      <c r="SNI64" s="376"/>
      <c r="SNJ64" s="376"/>
      <c r="SNK64" s="376"/>
      <c r="SNL64" s="376"/>
      <c r="SNM64" s="376"/>
      <c r="SNN64" s="376"/>
      <c r="SNO64" s="376"/>
      <c r="SNP64" s="376"/>
      <c r="SNQ64" s="376"/>
      <c r="SNR64" s="1581"/>
      <c r="SNS64" s="1581"/>
      <c r="SNT64" s="1581"/>
      <c r="SNU64" s="529"/>
      <c r="SNV64" s="376"/>
      <c r="SNW64" s="376"/>
      <c r="SNX64" s="376"/>
      <c r="SNY64" s="530"/>
      <c r="SNZ64" s="376"/>
      <c r="SOA64" s="376"/>
      <c r="SOB64" s="376"/>
      <c r="SOC64" s="376"/>
      <c r="SOD64" s="376"/>
      <c r="SOE64" s="376"/>
      <c r="SOF64" s="376"/>
      <c r="SOG64" s="376"/>
      <c r="SOH64" s="376"/>
      <c r="SOI64" s="1581"/>
      <c r="SOJ64" s="1581"/>
      <c r="SOK64" s="1581"/>
      <c r="SOL64" s="529"/>
      <c r="SOM64" s="376"/>
      <c r="SON64" s="376"/>
      <c r="SOO64" s="376"/>
      <c r="SOP64" s="530"/>
      <c r="SOQ64" s="376"/>
      <c r="SOR64" s="376"/>
      <c r="SOS64" s="376"/>
      <c r="SOT64" s="376"/>
      <c r="SOU64" s="376"/>
      <c r="SOV64" s="376"/>
      <c r="SOW64" s="376"/>
      <c r="SOX64" s="376"/>
      <c r="SOY64" s="376"/>
      <c r="SOZ64" s="1581"/>
      <c r="SPA64" s="1581"/>
      <c r="SPB64" s="1581"/>
      <c r="SPC64" s="529"/>
      <c r="SPD64" s="376"/>
      <c r="SPE64" s="376"/>
      <c r="SPF64" s="376"/>
      <c r="SPG64" s="530"/>
      <c r="SPH64" s="376"/>
      <c r="SPI64" s="376"/>
      <c r="SPJ64" s="376"/>
      <c r="SPK64" s="376"/>
      <c r="SPL64" s="376"/>
      <c r="SPM64" s="376"/>
      <c r="SPN64" s="376"/>
      <c r="SPO64" s="376"/>
      <c r="SPP64" s="376"/>
      <c r="SPQ64" s="1581"/>
      <c r="SPR64" s="1581"/>
      <c r="SPS64" s="1581"/>
      <c r="SPT64" s="529"/>
      <c r="SPU64" s="376"/>
      <c r="SPV64" s="376"/>
      <c r="SPW64" s="376"/>
      <c r="SPX64" s="530"/>
      <c r="SPY64" s="376"/>
      <c r="SPZ64" s="376"/>
      <c r="SQA64" s="376"/>
      <c r="SQB64" s="376"/>
      <c r="SQC64" s="376"/>
      <c r="SQD64" s="376"/>
      <c r="SQE64" s="376"/>
      <c r="SQF64" s="376"/>
      <c r="SQG64" s="376"/>
      <c r="SQH64" s="1581"/>
      <c r="SQI64" s="1581"/>
      <c r="SQJ64" s="1581"/>
      <c r="SQK64" s="529"/>
      <c r="SQL64" s="376"/>
      <c r="SQM64" s="376"/>
      <c r="SQN64" s="376"/>
      <c r="SQO64" s="530"/>
      <c r="SQP64" s="376"/>
      <c r="SQQ64" s="376"/>
      <c r="SQR64" s="376"/>
      <c r="SQS64" s="376"/>
      <c r="SQT64" s="376"/>
      <c r="SQU64" s="376"/>
      <c r="SQV64" s="376"/>
      <c r="SQW64" s="376"/>
      <c r="SQX64" s="376"/>
      <c r="SQY64" s="1581"/>
      <c r="SQZ64" s="1581"/>
      <c r="SRA64" s="1581"/>
      <c r="SRB64" s="529"/>
      <c r="SRC64" s="376"/>
      <c r="SRD64" s="376"/>
      <c r="SRE64" s="376"/>
      <c r="SRF64" s="530"/>
      <c r="SRG64" s="376"/>
      <c r="SRH64" s="376"/>
      <c r="SRI64" s="376"/>
      <c r="SRJ64" s="376"/>
      <c r="SRK64" s="376"/>
      <c r="SRL64" s="376"/>
      <c r="SRM64" s="376"/>
      <c r="SRN64" s="376"/>
      <c r="SRO64" s="376"/>
      <c r="SRP64" s="1581"/>
      <c r="SRQ64" s="1581"/>
      <c r="SRR64" s="1581"/>
      <c r="SRS64" s="529"/>
      <c r="SRT64" s="376"/>
      <c r="SRU64" s="376"/>
      <c r="SRV64" s="376"/>
      <c r="SRW64" s="530"/>
      <c r="SRX64" s="376"/>
      <c r="SRY64" s="376"/>
      <c r="SRZ64" s="376"/>
      <c r="SSA64" s="376"/>
      <c r="SSB64" s="376"/>
      <c r="SSC64" s="376"/>
      <c r="SSD64" s="376"/>
      <c r="SSE64" s="376"/>
      <c r="SSF64" s="376"/>
      <c r="SSG64" s="1581"/>
      <c r="SSH64" s="1581"/>
      <c r="SSI64" s="1581"/>
      <c r="SSJ64" s="529"/>
      <c r="SSK64" s="376"/>
      <c r="SSL64" s="376"/>
      <c r="SSM64" s="376"/>
      <c r="SSN64" s="530"/>
      <c r="SSO64" s="376"/>
      <c r="SSP64" s="376"/>
      <c r="SSQ64" s="376"/>
      <c r="SSR64" s="376"/>
      <c r="SSS64" s="376"/>
      <c r="SST64" s="376"/>
      <c r="SSU64" s="376"/>
      <c r="SSV64" s="376"/>
      <c r="SSW64" s="376"/>
      <c r="SSX64" s="1581"/>
      <c r="SSY64" s="1581"/>
      <c r="SSZ64" s="1581"/>
      <c r="STA64" s="529"/>
      <c r="STB64" s="376"/>
      <c r="STC64" s="376"/>
      <c r="STD64" s="376"/>
      <c r="STE64" s="530"/>
      <c r="STF64" s="376"/>
      <c r="STG64" s="376"/>
      <c r="STH64" s="376"/>
      <c r="STI64" s="376"/>
      <c r="STJ64" s="376"/>
      <c r="STK64" s="376"/>
      <c r="STL64" s="376"/>
      <c r="STM64" s="376"/>
      <c r="STN64" s="376"/>
      <c r="STO64" s="1581"/>
      <c r="STP64" s="1581"/>
      <c r="STQ64" s="1581"/>
      <c r="STR64" s="529"/>
      <c r="STS64" s="376"/>
      <c r="STT64" s="376"/>
      <c r="STU64" s="376"/>
      <c r="STV64" s="530"/>
      <c r="STW64" s="376"/>
      <c r="STX64" s="376"/>
      <c r="STY64" s="376"/>
      <c r="STZ64" s="376"/>
      <c r="SUA64" s="376"/>
      <c r="SUB64" s="376"/>
      <c r="SUC64" s="376"/>
      <c r="SUD64" s="376"/>
      <c r="SUE64" s="376"/>
      <c r="SUF64" s="1581"/>
      <c r="SUG64" s="1581"/>
      <c r="SUH64" s="1581"/>
      <c r="SUI64" s="529"/>
      <c r="SUJ64" s="376"/>
      <c r="SUK64" s="376"/>
      <c r="SUL64" s="376"/>
      <c r="SUM64" s="530"/>
      <c r="SUN64" s="376"/>
      <c r="SUO64" s="376"/>
      <c r="SUP64" s="376"/>
      <c r="SUQ64" s="376"/>
      <c r="SUR64" s="376"/>
      <c r="SUS64" s="376"/>
      <c r="SUT64" s="376"/>
      <c r="SUU64" s="376"/>
      <c r="SUV64" s="376"/>
      <c r="SUW64" s="1581"/>
      <c r="SUX64" s="1581"/>
      <c r="SUY64" s="1581"/>
      <c r="SUZ64" s="529"/>
      <c r="SVA64" s="376"/>
      <c r="SVB64" s="376"/>
      <c r="SVC64" s="376"/>
      <c r="SVD64" s="530"/>
      <c r="SVE64" s="376"/>
      <c r="SVF64" s="376"/>
      <c r="SVG64" s="376"/>
      <c r="SVH64" s="376"/>
      <c r="SVI64" s="376"/>
      <c r="SVJ64" s="376"/>
      <c r="SVK64" s="376"/>
      <c r="SVL64" s="376"/>
      <c r="SVM64" s="376"/>
      <c r="SVN64" s="1581"/>
      <c r="SVO64" s="1581"/>
      <c r="SVP64" s="1581"/>
      <c r="SVQ64" s="529"/>
      <c r="SVR64" s="376"/>
      <c r="SVS64" s="376"/>
      <c r="SVT64" s="376"/>
      <c r="SVU64" s="530"/>
      <c r="SVV64" s="376"/>
      <c r="SVW64" s="376"/>
      <c r="SVX64" s="376"/>
      <c r="SVY64" s="376"/>
      <c r="SVZ64" s="376"/>
      <c r="SWA64" s="376"/>
      <c r="SWB64" s="376"/>
      <c r="SWC64" s="376"/>
      <c r="SWD64" s="376"/>
      <c r="SWE64" s="1581"/>
      <c r="SWF64" s="1581"/>
      <c r="SWG64" s="1581"/>
      <c r="SWH64" s="529"/>
      <c r="SWI64" s="376"/>
      <c r="SWJ64" s="376"/>
      <c r="SWK64" s="376"/>
      <c r="SWL64" s="530"/>
      <c r="SWM64" s="376"/>
      <c r="SWN64" s="376"/>
      <c r="SWO64" s="376"/>
      <c r="SWP64" s="376"/>
      <c r="SWQ64" s="376"/>
      <c r="SWR64" s="376"/>
      <c r="SWS64" s="376"/>
      <c r="SWT64" s="376"/>
      <c r="SWU64" s="376"/>
      <c r="SWV64" s="1581"/>
      <c r="SWW64" s="1581"/>
      <c r="SWX64" s="1581"/>
      <c r="SWY64" s="529"/>
      <c r="SWZ64" s="376"/>
      <c r="SXA64" s="376"/>
      <c r="SXB64" s="376"/>
      <c r="SXC64" s="530"/>
      <c r="SXD64" s="376"/>
      <c r="SXE64" s="376"/>
      <c r="SXF64" s="376"/>
      <c r="SXG64" s="376"/>
      <c r="SXH64" s="376"/>
      <c r="SXI64" s="376"/>
      <c r="SXJ64" s="376"/>
      <c r="SXK64" s="376"/>
      <c r="SXL64" s="376"/>
      <c r="SXM64" s="1581"/>
      <c r="SXN64" s="1581"/>
      <c r="SXO64" s="1581"/>
      <c r="SXP64" s="529"/>
      <c r="SXQ64" s="376"/>
      <c r="SXR64" s="376"/>
      <c r="SXS64" s="376"/>
      <c r="SXT64" s="530"/>
      <c r="SXU64" s="376"/>
      <c r="SXV64" s="376"/>
      <c r="SXW64" s="376"/>
      <c r="SXX64" s="376"/>
      <c r="SXY64" s="376"/>
      <c r="SXZ64" s="376"/>
      <c r="SYA64" s="376"/>
      <c r="SYB64" s="376"/>
      <c r="SYC64" s="376"/>
      <c r="SYD64" s="1581"/>
      <c r="SYE64" s="1581"/>
      <c r="SYF64" s="1581"/>
      <c r="SYG64" s="529"/>
      <c r="SYH64" s="376"/>
      <c r="SYI64" s="376"/>
      <c r="SYJ64" s="376"/>
      <c r="SYK64" s="530"/>
      <c r="SYL64" s="376"/>
      <c r="SYM64" s="376"/>
      <c r="SYN64" s="376"/>
      <c r="SYO64" s="376"/>
      <c r="SYP64" s="376"/>
      <c r="SYQ64" s="376"/>
      <c r="SYR64" s="376"/>
      <c r="SYS64" s="376"/>
      <c r="SYT64" s="376"/>
      <c r="SYU64" s="1581"/>
      <c r="SYV64" s="1581"/>
      <c r="SYW64" s="1581"/>
      <c r="SYX64" s="529"/>
      <c r="SYY64" s="376"/>
      <c r="SYZ64" s="376"/>
      <c r="SZA64" s="376"/>
      <c r="SZB64" s="530"/>
      <c r="SZC64" s="376"/>
      <c r="SZD64" s="376"/>
      <c r="SZE64" s="376"/>
      <c r="SZF64" s="376"/>
      <c r="SZG64" s="376"/>
      <c r="SZH64" s="376"/>
      <c r="SZI64" s="376"/>
      <c r="SZJ64" s="376"/>
      <c r="SZK64" s="376"/>
      <c r="SZL64" s="1581"/>
      <c r="SZM64" s="1581"/>
      <c r="SZN64" s="1581"/>
      <c r="SZO64" s="529"/>
      <c r="SZP64" s="376"/>
      <c r="SZQ64" s="376"/>
      <c r="SZR64" s="376"/>
      <c r="SZS64" s="530"/>
      <c r="SZT64" s="376"/>
      <c r="SZU64" s="376"/>
      <c r="SZV64" s="376"/>
      <c r="SZW64" s="376"/>
      <c r="SZX64" s="376"/>
      <c r="SZY64" s="376"/>
      <c r="SZZ64" s="376"/>
      <c r="TAA64" s="376"/>
      <c r="TAB64" s="376"/>
      <c r="TAC64" s="1581"/>
      <c r="TAD64" s="1581"/>
      <c r="TAE64" s="1581"/>
      <c r="TAF64" s="529"/>
      <c r="TAG64" s="376"/>
      <c r="TAH64" s="376"/>
      <c r="TAI64" s="376"/>
      <c r="TAJ64" s="530"/>
      <c r="TAK64" s="376"/>
      <c r="TAL64" s="376"/>
      <c r="TAM64" s="376"/>
      <c r="TAN64" s="376"/>
      <c r="TAO64" s="376"/>
      <c r="TAP64" s="376"/>
      <c r="TAQ64" s="376"/>
      <c r="TAR64" s="376"/>
      <c r="TAS64" s="376"/>
      <c r="TAT64" s="1581"/>
      <c r="TAU64" s="1581"/>
      <c r="TAV64" s="1581"/>
      <c r="TAW64" s="529"/>
      <c r="TAX64" s="376"/>
      <c r="TAY64" s="376"/>
      <c r="TAZ64" s="376"/>
      <c r="TBA64" s="530"/>
      <c r="TBB64" s="376"/>
      <c r="TBC64" s="376"/>
      <c r="TBD64" s="376"/>
      <c r="TBE64" s="376"/>
      <c r="TBF64" s="376"/>
      <c r="TBG64" s="376"/>
      <c r="TBH64" s="376"/>
      <c r="TBI64" s="376"/>
      <c r="TBJ64" s="376"/>
      <c r="TBK64" s="1581"/>
      <c r="TBL64" s="1581"/>
      <c r="TBM64" s="1581"/>
      <c r="TBN64" s="529"/>
      <c r="TBO64" s="376"/>
      <c r="TBP64" s="376"/>
      <c r="TBQ64" s="376"/>
      <c r="TBR64" s="530"/>
      <c r="TBS64" s="376"/>
      <c r="TBT64" s="376"/>
      <c r="TBU64" s="376"/>
      <c r="TBV64" s="376"/>
      <c r="TBW64" s="376"/>
      <c r="TBX64" s="376"/>
      <c r="TBY64" s="376"/>
      <c r="TBZ64" s="376"/>
      <c r="TCA64" s="376"/>
      <c r="TCB64" s="1581"/>
      <c r="TCC64" s="1581"/>
      <c r="TCD64" s="1581"/>
      <c r="TCE64" s="529"/>
      <c r="TCF64" s="376"/>
      <c r="TCG64" s="376"/>
      <c r="TCH64" s="376"/>
      <c r="TCI64" s="530"/>
      <c r="TCJ64" s="376"/>
      <c r="TCK64" s="376"/>
      <c r="TCL64" s="376"/>
      <c r="TCM64" s="376"/>
      <c r="TCN64" s="376"/>
      <c r="TCO64" s="376"/>
      <c r="TCP64" s="376"/>
      <c r="TCQ64" s="376"/>
      <c r="TCR64" s="376"/>
      <c r="TCS64" s="1581"/>
      <c r="TCT64" s="1581"/>
      <c r="TCU64" s="1581"/>
      <c r="TCV64" s="529"/>
      <c r="TCW64" s="376"/>
      <c r="TCX64" s="376"/>
      <c r="TCY64" s="376"/>
      <c r="TCZ64" s="530"/>
      <c r="TDA64" s="376"/>
      <c r="TDB64" s="376"/>
      <c r="TDC64" s="376"/>
      <c r="TDD64" s="376"/>
      <c r="TDE64" s="376"/>
      <c r="TDF64" s="376"/>
      <c r="TDG64" s="376"/>
      <c r="TDH64" s="376"/>
      <c r="TDI64" s="376"/>
      <c r="TDJ64" s="1581"/>
      <c r="TDK64" s="1581"/>
      <c r="TDL64" s="1581"/>
      <c r="TDM64" s="529"/>
      <c r="TDN64" s="376"/>
      <c r="TDO64" s="376"/>
      <c r="TDP64" s="376"/>
      <c r="TDQ64" s="530"/>
      <c r="TDR64" s="376"/>
      <c r="TDS64" s="376"/>
      <c r="TDT64" s="376"/>
      <c r="TDU64" s="376"/>
      <c r="TDV64" s="376"/>
      <c r="TDW64" s="376"/>
      <c r="TDX64" s="376"/>
      <c r="TDY64" s="376"/>
      <c r="TDZ64" s="376"/>
      <c r="TEA64" s="1581"/>
      <c r="TEB64" s="1581"/>
      <c r="TEC64" s="1581"/>
      <c r="TED64" s="529"/>
      <c r="TEE64" s="376"/>
      <c r="TEF64" s="376"/>
      <c r="TEG64" s="376"/>
      <c r="TEH64" s="530"/>
      <c r="TEI64" s="376"/>
      <c r="TEJ64" s="376"/>
      <c r="TEK64" s="376"/>
      <c r="TEL64" s="376"/>
      <c r="TEM64" s="376"/>
      <c r="TEN64" s="376"/>
      <c r="TEO64" s="376"/>
      <c r="TEP64" s="376"/>
      <c r="TEQ64" s="376"/>
      <c r="TER64" s="1581"/>
      <c r="TES64" s="1581"/>
      <c r="TET64" s="1581"/>
      <c r="TEU64" s="529"/>
      <c r="TEV64" s="376"/>
      <c r="TEW64" s="376"/>
      <c r="TEX64" s="376"/>
      <c r="TEY64" s="530"/>
      <c r="TEZ64" s="376"/>
      <c r="TFA64" s="376"/>
      <c r="TFB64" s="376"/>
      <c r="TFC64" s="376"/>
      <c r="TFD64" s="376"/>
      <c r="TFE64" s="376"/>
      <c r="TFF64" s="376"/>
      <c r="TFG64" s="376"/>
      <c r="TFH64" s="376"/>
      <c r="TFI64" s="1581"/>
      <c r="TFJ64" s="1581"/>
      <c r="TFK64" s="1581"/>
      <c r="TFL64" s="529"/>
      <c r="TFM64" s="376"/>
      <c r="TFN64" s="376"/>
      <c r="TFO64" s="376"/>
      <c r="TFP64" s="530"/>
      <c r="TFQ64" s="376"/>
      <c r="TFR64" s="376"/>
      <c r="TFS64" s="376"/>
      <c r="TFT64" s="376"/>
      <c r="TFU64" s="376"/>
      <c r="TFV64" s="376"/>
      <c r="TFW64" s="376"/>
      <c r="TFX64" s="376"/>
      <c r="TFY64" s="376"/>
      <c r="TFZ64" s="1581"/>
      <c r="TGA64" s="1581"/>
      <c r="TGB64" s="1581"/>
      <c r="TGC64" s="529"/>
      <c r="TGD64" s="376"/>
      <c r="TGE64" s="376"/>
      <c r="TGF64" s="376"/>
      <c r="TGG64" s="530"/>
      <c r="TGH64" s="376"/>
      <c r="TGI64" s="376"/>
      <c r="TGJ64" s="376"/>
      <c r="TGK64" s="376"/>
      <c r="TGL64" s="376"/>
      <c r="TGM64" s="376"/>
      <c r="TGN64" s="376"/>
      <c r="TGO64" s="376"/>
      <c r="TGP64" s="376"/>
      <c r="TGQ64" s="1581"/>
      <c r="TGR64" s="1581"/>
      <c r="TGS64" s="1581"/>
      <c r="TGT64" s="529"/>
      <c r="TGU64" s="376"/>
      <c r="TGV64" s="376"/>
      <c r="TGW64" s="376"/>
      <c r="TGX64" s="530"/>
      <c r="TGY64" s="376"/>
      <c r="TGZ64" s="376"/>
      <c r="THA64" s="376"/>
      <c r="THB64" s="376"/>
      <c r="THC64" s="376"/>
      <c r="THD64" s="376"/>
      <c r="THE64" s="376"/>
      <c r="THF64" s="376"/>
      <c r="THG64" s="376"/>
      <c r="THH64" s="1581"/>
      <c r="THI64" s="1581"/>
      <c r="THJ64" s="1581"/>
      <c r="THK64" s="529"/>
      <c r="THL64" s="376"/>
      <c r="THM64" s="376"/>
      <c r="THN64" s="376"/>
      <c r="THO64" s="530"/>
      <c r="THP64" s="376"/>
      <c r="THQ64" s="376"/>
      <c r="THR64" s="376"/>
      <c r="THS64" s="376"/>
      <c r="THT64" s="376"/>
      <c r="THU64" s="376"/>
      <c r="THV64" s="376"/>
      <c r="THW64" s="376"/>
      <c r="THX64" s="376"/>
      <c r="THY64" s="1581"/>
      <c r="THZ64" s="1581"/>
      <c r="TIA64" s="1581"/>
      <c r="TIB64" s="529"/>
      <c r="TIC64" s="376"/>
      <c r="TID64" s="376"/>
      <c r="TIE64" s="376"/>
      <c r="TIF64" s="530"/>
      <c r="TIG64" s="376"/>
      <c r="TIH64" s="376"/>
      <c r="TII64" s="376"/>
      <c r="TIJ64" s="376"/>
      <c r="TIK64" s="376"/>
      <c r="TIL64" s="376"/>
      <c r="TIM64" s="376"/>
      <c r="TIN64" s="376"/>
      <c r="TIO64" s="376"/>
      <c r="TIP64" s="1581"/>
      <c r="TIQ64" s="1581"/>
      <c r="TIR64" s="1581"/>
      <c r="TIS64" s="529"/>
      <c r="TIT64" s="376"/>
      <c r="TIU64" s="376"/>
      <c r="TIV64" s="376"/>
      <c r="TIW64" s="530"/>
      <c r="TIX64" s="376"/>
      <c r="TIY64" s="376"/>
      <c r="TIZ64" s="376"/>
      <c r="TJA64" s="376"/>
      <c r="TJB64" s="376"/>
      <c r="TJC64" s="376"/>
      <c r="TJD64" s="376"/>
      <c r="TJE64" s="376"/>
      <c r="TJF64" s="376"/>
      <c r="TJG64" s="1581"/>
      <c r="TJH64" s="1581"/>
      <c r="TJI64" s="1581"/>
      <c r="TJJ64" s="529"/>
      <c r="TJK64" s="376"/>
      <c r="TJL64" s="376"/>
      <c r="TJM64" s="376"/>
      <c r="TJN64" s="530"/>
      <c r="TJO64" s="376"/>
      <c r="TJP64" s="376"/>
      <c r="TJQ64" s="376"/>
      <c r="TJR64" s="376"/>
      <c r="TJS64" s="376"/>
      <c r="TJT64" s="376"/>
      <c r="TJU64" s="376"/>
      <c r="TJV64" s="376"/>
      <c r="TJW64" s="376"/>
      <c r="TJX64" s="1581"/>
      <c r="TJY64" s="1581"/>
      <c r="TJZ64" s="1581"/>
      <c r="TKA64" s="529"/>
      <c r="TKB64" s="376"/>
      <c r="TKC64" s="376"/>
      <c r="TKD64" s="376"/>
      <c r="TKE64" s="530"/>
      <c r="TKF64" s="376"/>
      <c r="TKG64" s="376"/>
      <c r="TKH64" s="376"/>
      <c r="TKI64" s="376"/>
      <c r="TKJ64" s="376"/>
      <c r="TKK64" s="376"/>
      <c r="TKL64" s="376"/>
      <c r="TKM64" s="376"/>
      <c r="TKN64" s="376"/>
      <c r="TKO64" s="1581"/>
      <c r="TKP64" s="1581"/>
      <c r="TKQ64" s="1581"/>
      <c r="TKR64" s="529"/>
      <c r="TKS64" s="376"/>
      <c r="TKT64" s="376"/>
      <c r="TKU64" s="376"/>
      <c r="TKV64" s="530"/>
      <c r="TKW64" s="376"/>
      <c r="TKX64" s="376"/>
      <c r="TKY64" s="376"/>
      <c r="TKZ64" s="376"/>
      <c r="TLA64" s="376"/>
      <c r="TLB64" s="376"/>
      <c r="TLC64" s="376"/>
      <c r="TLD64" s="376"/>
      <c r="TLE64" s="376"/>
      <c r="TLF64" s="1581"/>
      <c r="TLG64" s="1581"/>
      <c r="TLH64" s="1581"/>
      <c r="TLI64" s="529"/>
      <c r="TLJ64" s="376"/>
      <c r="TLK64" s="376"/>
      <c r="TLL64" s="376"/>
      <c r="TLM64" s="530"/>
      <c r="TLN64" s="376"/>
      <c r="TLO64" s="376"/>
      <c r="TLP64" s="376"/>
      <c r="TLQ64" s="376"/>
      <c r="TLR64" s="376"/>
      <c r="TLS64" s="376"/>
      <c r="TLT64" s="376"/>
      <c r="TLU64" s="376"/>
      <c r="TLV64" s="376"/>
      <c r="TLW64" s="1581"/>
      <c r="TLX64" s="1581"/>
      <c r="TLY64" s="1581"/>
      <c r="TLZ64" s="529"/>
      <c r="TMA64" s="376"/>
      <c r="TMB64" s="376"/>
      <c r="TMC64" s="376"/>
      <c r="TMD64" s="530"/>
      <c r="TME64" s="376"/>
      <c r="TMF64" s="376"/>
      <c r="TMG64" s="376"/>
      <c r="TMH64" s="376"/>
      <c r="TMI64" s="376"/>
      <c r="TMJ64" s="376"/>
      <c r="TMK64" s="376"/>
      <c r="TML64" s="376"/>
      <c r="TMM64" s="376"/>
      <c r="TMN64" s="1581"/>
      <c r="TMO64" s="1581"/>
      <c r="TMP64" s="1581"/>
      <c r="TMQ64" s="529"/>
      <c r="TMR64" s="376"/>
      <c r="TMS64" s="376"/>
      <c r="TMT64" s="376"/>
      <c r="TMU64" s="530"/>
      <c r="TMV64" s="376"/>
      <c r="TMW64" s="376"/>
      <c r="TMX64" s="376"/>
      <c r="TMY64" s="376"/>
      <c r="TMZ64" s="376"/>
      <c r="TNA64" s="376"/>
      <c r="TNB64" s="376"/>
      <c r="TNC64" s="376"/>
      <c r="TND64" s="376"/>
      <c r="TNE64" s="1581"/>
      <c r="TNF64" s="1581"/>
      <c r="TNG64" s="1581"/>
      <c r="TNH64" s="529"/>
      <c r="TNI64" s="376"/>
      <c r="TNJ64" s="376"/>
      <c r="TNK64" s="376"/>
      <c r="TNL64" s="530"/>
      <c r="TNM64" s="376"/>
      <c r="TNN64" s="376"/>
      <c r="TNO64" s="376"/>
      <c r="TNP64" s="376"/>
      <c r="TNQ64" s="376"/>
      <c r="TNR64" s="376"/>
      <c r="TNS64" s="376"/>
      <c r="TNT64" s="376"/>
      <c r="TNU64" s="376"/>
      <c r="TNV64" s="1581"/>
      <c r="TNW64" s="1581"/>
      <c r="TNX64" s="1581"/>
      <c r="TNY64" s="529"/>
      <c r="TNZ64" s="376"/>
      <c r="TOA64" s="376"/>
      <c r="TOB64" s="376"/>
      <c r="TOC64" s="530"/>
      <c r="TOD64" s="376"/>
      <c r="TOE64" s="376"/>
      <c r="TOF64" s="376"/>
      <c r="TOG64" s="376"/>
      <c r="TOH64" s="376"/>
      <c r="TOI64" s="376"/>
      <c r="TOJ64" s="376"/>
      <c r="TOK64" s="376"/>
      <c r="TOL64" s="376"/>
      <c r="TOM64" s="1581"/>
      <c r="TON64" s="1581"/>
      <c r="TOO64" s="1581"/>
      <c r="TOP64" s="529"/>
      <c r="TOQ64" s="376"/>
      <c r="TOR64" s="376"/>
      <c r="TOS64" s="376"/>
      <c r="TOT64" s="530"/>
      <c r="TOU64" s="376"/>
      <c r="TOV64" s="376"/>
      <c r="TOW64" s="376"/>
      <c r="TOX64" s="376"/>
      <c r="TOY64" s="376"/>
      <c r="TOZ64" s="376"/>
      <c r="TPA64" s="376"/>
      <c r="TPB64" s="376"/>
      <c r="TPC64" s="376"/>
      <c r="TPD64" s="1581"/>
      <c r="TPE64" s="1581"/>
      <c r="TPF64" s="1581"/>
      <c r="TPG64" s="529"/>
      <c r="TPH64" s="376"/>
      <c r="TPI64" s="376"/>
      <c r="TPJ64" s="376"/>
      <c r="TPK64" s="530"/>
      <c r="TPL64" s="376"/>
      <c r="TPM64" s="376"/>
      <c r="TPN64" s="376"/>
      <c r="TPO64" s="376"/>
      <c r="TPP64" s="376"/>
      <c r="TPQ64" s="376"/>
      <c r="TPR64" s="376"/>
      <c r="TPS64" s="376"/>
      <c r="TPT64" s="376"/>
      <c r="TPU64" s="1581"/>
      <c r="TPV64" s="1581"/>
      <c r="TPW64" s="1581"/>
      <c r="TPX64" s="529"/>
      <c r="TPY64" s="376"/>
      <c r="TPZ64" s="376"/>
      <c r="TQA64" s="376"/>
      <c r="TQB64" s="530"/>
      <c r="TQC64" s="376"/>
      <c r="TQD64" s="376"/>
      <c r="TQE64" s="376"/>
      <c r="TQF64" s="376"/>
      <c r="TQG64" s="376"/>
      <c r="TQH64" s="376"/>
      <c r="TQI64" s="376"/>
      <c r="TQJ64" s="376"/>
      <c r="TQK64" s="376"/>
      <c r="TQL64" s="1581"/>
      <c r="TQM64" s="1581"/>
      <c r="TQN64" s="1581"/>
      <c r="TQO64" s="529"/>
      <c r="TQP64" s="376"/>
      <c r="TQQ64" s="376"/>
      <c r="TQR64" s="376"/>
      <c r="TQS64" s="530"/>
      <c r="TQT64" s="376"/>
      <c r="TQU64" s="376"/>
      <c r="TQV64" s="376"/>
      <c r="TQW64" s="376"/>
      <c r="TQX64" s="376"/>
      <c r="TQY64" s="376"/>
      <c r="TQZ64" s="376"/>
      <c r="TRA64" s="376"/>
      <c r="TRB64" s="376"/>
      <c r="TRC64" s="1581"/>
      <c r="TRD64" s="1581"/>
      <c r="TRE64" s="1581"/>
      <c r="TRF64" s="529"/>
      <c r="TRG64" s="376"/>
      <c r="TRH64" s="376"/>
      <c r="TRI64" s="376"/>
      <c r="TRJ64" s="530"/>
      <c r="TRK64" s="376"/>
      <c r="TRL64" s="376"/>
      <c r="TRM64" s="376"/>
      <c r="TRN64" s="376"/>
      <c r="TRO64" s="376"/>
      <c r="TRP64" s="376"/>
      <c r="TRQ64" s="376"/>
      <c r="TRR64" s="376"/>
      <c r="TRS64" s="376"/>
      <c r="TRT64" s="1581"/>
      <c r="TRU64" s="1581"/>
      <c r="TRV64" s="1581"/>
      <c r="TRW64" s="529"/>
      <c r="TRX64" s="376"/>
      <c r="TRY64" s="376"/>
      <c r="TRZ64" s="376"/>
      <c r="TSA64" s="530"/>
      <c r="TSB64" s="376"/>
      <c r="TSC64" s="376"/>
      <c r="TSD64" s="376"/>
      <c r="TSE64" s="376"/>
      <c r="TSF64" s="376"/>
      <c r="TSG64" s="376"/>
      <c r="TSH64" s="376"/>
      <c r="TSI64" s="376"/>
      <c r="TSJ64" s="376"/>
      <c r="TSK64" s="1581"/>
      <c r="TSL64" s="1581"/>
      <c r="TSM64" s="1581"/>
      <c r="TSN64" s="529"/>
      <c r="TSO64" s="376"/>
      <c r="TSP64" s="376"/>
      <c r="TSQ64" s="376"/>
      <c r="TSR64" s="530"/>
      <c r="TSS64" s="376"/>
      <c r="TST64" s="376"/>
      <c r="TSU64" s="376"/>
      <c r="TSV64" s="376"/>
      <c r="TSW64" s="376"/>
      <c r="TSX64" s="376"/>
      <c r="TSY64" s="376"/>
      <c r="TSZ64" s="376"/>
      <c r="TTA64" s="376"/>
      <c r="TTB64" s="1581"/>
      <c r="TTC64" s="1581"/>
      <c r="TTD64" s="1581"/>
      <c r="TTE64" s="529"/>
      <c r="TTF64" s="376"/>
      <c r="TTG64" s="376"/>
      <c r="TTH64" s="376"/>
      <c r="TTI64" s="530"/>
      <c r="TTJ64" s="376"/>
      <c r="TTK64" s="376"/>
      <c r="TTL64" s="376"/>
      <c r="TTM64" s="376"/>
      <c r="TTN64" s="376"/>
      <c r="TTO64" s="376"/>
      <c r="TTP64" s="376"/>
      <c r="TTQ64" s="376"/>
      <c r="TTR64" s="376"/>
      <c r="TTS64" s="1581"/>
      <c r="TTT64" s="1581"/>
      <c r="TTU64" s="1581"/>
      <c r="TTV64" s="529"/>
      <c r="TTW64" s="376"/>
      <c r="TTX64" s="376"/>
      <c r="TTY64" s="376"/>
      <c r="TTZ64" s="530"/>
      <c r="TUA64" s="376"/>
      <c r="TUB64" s="376"/>
      <c r="TUC64" s="376"/>
      <c r="TUD64" s="376"/>
      <c r="TUE64" s="376"/>
      <c r="TUF64" s="376"/>
      <c r="TUG64" s="376"/>
      <c r="TUH64" s="376"/>
      <c r="TUI64" s="376"/>
      <c r="TUJ64" s="1581"/>
      <c r="TUK64" s="1581"/>
      <c r="TUL64" s="1581"/>
      <c r="TUM64" s="529"/>
      <c r="TUN64" s="376"/>
      <c r="TUO64" s="376"/>
      <c r="TUP64" s="376"/>
      <c r="TUQ64" s="530"/>
      <c r="TUR64" s="376"/>
      <c r="TUS64" s="376"/>
      <c r="TUT64" s="376"/>
      <c r="TUU64" s="376"/>
      <c r="TUV64" s="376"/>
      <c r="TUW64" s="376"/>
      <c r="TUX64" s="376"/>
      <c r="TUY64" s="376"/>
      <c r="TUZ64" s="376"/>
      <c r="TVA64" s="1581"/>
      <c r="TVB64" s="1581"/>
      <c r="TVC64" s="1581"/>
      <c r="TVD64" s="529"/>
      <c r="TVE64" s="376"/>
      <c r="TVF64" s="376"/>
      <c r="TVG64" s="376"/>
      <c r="TVH64" s="530"/>
      <c r="TVI64" s="376"/>
      <c r="TVJ64" s="376"/>
      <c r="TVK64" s="376"/>
      <c r="TVL64" s="376"/>
      <c r="TVM64" s="376"/>
      <c r="TVN64" s="376"/>
      <c r="TVO64" s="376"/>
      <c r="TVP64" s="376"/>
      <c r="TVQ64" s="376"/>
      <c r="TVR64" s="1581"/>
      <c r="TVS64" s="1581"/>
      <c r="TVT64" s="1581"/>
      <c r="TVU64" s="529"/>
      <c r="TVV64" s="376"/>
      <c r="TVW64" s="376"/>
      <c r="TVX64" s="376"/>
      <c r="TVY64" s="530"/>
      <c r="TVZ64" s="376"/>
      <c r="TWA64" s="376"/>
      <c r="TWB64" s="376"/>
      <c r="TWC64" s="376"/>
      <c r="TWD64" s="376"/>
      <c r="TWE64" s="376"/>
      <c r="TWF64" s="376"/>
      <c r="TWG64" s="376"/>
      <c r="TWH64" s="376"/>
      <c r="TWI64" s="1581"/>
      <c r="TWJ64" s="1581"/>
      <c r="TWK64" s="1581"/>
      <c r="TWL64" s="529"/>
      <c r="TWM64" s="376"/>
      <c r="TWN64" s="376"/>
      <c r="TWO64" s="376"/>
      <c r="TWP64" s="530"/>
      <c r="TWQ64" s="376"/>
      <c r="TWR64" s="376"/>
      <c r="TWS64" s="376"/>
      <c r="TWT64" s="376"/>
      <c r="TWU64" s="376"/>
      <c r="TWV64" s="376"/>
      <c r="TWW64" s="376"/>
      <c r="TWX64" s="376"/>
      <c r="TWY64" s="376"/>
      <c r="TWZ64" s="1581"/>
      <c r="TXA64" s="1581"/>
      <c r="TXB64" s="1581"/>
      <c r="TXC64" s="529"/>
      <c r="TXD64" s="376"/>
      <c r="TXE64" s="376"/>
      <c r="TXF64" s="376"/>
      <c r="TXG64" s="530"/>
      <c r="TXH64" s="376"/>
      <c r="TXI64" s="376"/>
      <c r="TXJ64" s="376"/>
      <c r="TXK64" s="376"/>
      <c r="TXL64" s="376"/>
      <c r="TXM64" s="376"/>
      <c r="TXN64" s="376"/>
      <c r="TXO64" s="376"/>
      <c r="TXP64" s="376"/>
      <c r="TXQ64" s="1581"/>
      <c r="TXR64" s="1581"/>
      <c r="TXS64" s="1581"/>
      <c r="TXT64" s="529"/>
      <c r="TXU64" s="376"/>
      <c r="TXV64" s="376"/>
      <c r="TXW64" s="376"/>
      <c r="TXX64" s="530"/>
      <c r="TXY64" s="376"/>
      <c r="TXZ64" s="376"/>
      <c r="TYA64" s="376"/>
      <c r="TYB64" s="376"/>
      <c r="TYC64" s="376"/>
      <c r="TYD64" s="376"/>
      <c r="TYE64" s="376"/>
      <c r="TYF64" s="376"/>
      <c r="TYG64" s="376"/>
      <c r="TYH64" s="1581"/>
      <c r="TYI64" s="1581"/>
      <c r="TYJ64" s="1581"/>
      <c r="TYK64" s="529"/>
      <c r="TYL64" s="376"/>
      <c r="TYM64" s="376"/>
      <c r="TYN64" s="376"/>
      <c r="TYO64" s="530"/>
      <c r="TYP64" s="376"/>
      <c r="TYQ64" s="376"/>
      <c r="TYR64" s="376"/>
      <c r="TYS64" s="376"/>
      <c r="TYT64" s="376"/>
      <c r="TYU64" s="376"/>
      <c r="TYV64" s="376"/>
      <c r="TYW64" s="376"/>
      <c r="TYX64" s="376"/>
      <c r="TYY64" s="1581"/>
      <c r="TYZ64" s="1581"/>
      <c r="TZA64" s="1581"/>
      <c r="TZB64" s="529"/>
      <c r="TZC64" s="376"/>
      <c r="TZD64" s="376"/>
      <c r="TZE64" s="376"/>
      <c r="TZF64" s="530"/>
      <c r="TZG64" s="376"/>
      <c r="TZH64" s="376"/>
      <c r="TZI64" s="376"/>
      <c r="TZJ64" s="376"/>
      <c r="TZK64" s="376"/>
      <c r="TZL64" s="376"/>
      <c r="TZM64" s="376"/>
      <c r="TZN64" s="376"/>
      <c r="TZO64" s="376"/>
      <c r="TZP64" s="1581"/>
      <c r="TZQ64" s="1581"/>
      <c r="TZR64" s="1581"/>
      <c r="TZS64" s="529"/>
      <c r="TZT64" s="376"/>
      <c r="TZU64" s="376"/>
      <c r="TZV64" s="376"/>
      <c r="TZW64" s="530"/>
      <c r="TZX64" s="376"/>
      <c r="TZY64" s="376"/>
      <c r="TZZ64" s="376"/>
      <c r="UAA64" s="376"/>
      <c r="UAB64" s="376"/>
      <c r="UAC64" s="376"/>
      <c r="UAD64" s="376"/>
      <c r="UAE64" s="376"/>
      <c r="UAF64" s="376"/>
      <c r="UAG64" s="1581"/>
      <c r="UAH64" s="1581"/>
      <c r="UAI64" s="1581"/>
      <c r="UAJ64" s="529"/>
      <c r="UAK64" s="376"/>
      <c r="UAL64" s="376"/>
      <c r="UAM64" s="376"/>
      <c r="UAN64" s="530"/>
      <c r="UAO64" s="376"/>
      <c r="UAP64" s="376"/>
      <c r="UAQ64" s="376"/>
      <c r="UAR64" s="376"/>
      <c r="UAS64" s="376"/>
      <c r="UAT64" s="376"/>
      <c r="UAU64" s="376"/>
      <c r="UAV64" s="376"/>
      <c r="UAW64" s="376"/>
      <c r="UAX64" s="1581"/>
      <c r="UAY64" s="1581"/>
      <c r="UAZ64" s="1581"/>
      <c r="UBA64" s="529"/>
      <c r="UBB64" s="376"/>
      <c r="UBC64" s="376"/>
      <c r="UBD64" s="376"/>
      <c r="UBE64" s="530"/>
      <c r="UBF64" s="376"/>
      <c r="UBG64" s="376"/>
      <c r="UBH64" s="376"/>
      <c r="UBI64" s="376"/>
      <c r="UBJ64" s="376"/>
      <c r="UBK64" s="376"/>
      <c r="UBL64" s="376"/>
      <c r="UBM64" s="376"/>
      <c r="UBN64" s="376"/>
      <c r="UBO64" s="1581"/>
      <c r="UBP64" s="1581"/>
      <c r="UBQ64" s="1581"/>
      <c r="UBR64" s="529"/>
      <c r="UBS64" s="376"/>
      <c r="UBT64" s="376"/>
      <c r="UBU64" s="376"/>
      <c r="UBV64" s="530"/>
      <c r="UBW64" s="376"/>
      <c r="UBX64" s="376"/>
      <c r="UBY64" s="376"/>
      <c r="UBZ64" s="376"/>
      <c r="UCA64" s="376"/>
      <c r="UCB64" s="376"/>
      <c r="UCC64" s="376"/>
      <c r="UCD64" s="376"/>
      <c r="UCE64" s="376"/>
      <c r="UCF64" s="1581"/>
      <c r="UCG64" s="1581"/>
      <c r="UCH64" s="1581"/>
      <c r="UCI64" s="529"/>
      <c r="UCJ64" s="376"/>
      <c r="UCK64" s="376"/>
      <c r="UCL64" s="376"/>
      <c r="UCM64" s="530"/>
      <c r="UCN64" s="376"/>
      <c r="UCO64" s="376"/>
      <c r="UCP64" s="376"/>
      <c r="UCQ64" s="376"/>
      <c r="UCR64" s="376"/>
      <c r="UCS64" s="376"/>
      <c r="UCT64" s="376"/>
      <c r="UCU64" s="376"/>
      <c r="UCV64" s="376"/>
      <c r="UCW64" s="1581"/>
      <c r="UCX64" s="1581"/>
      <c r="UCY64" s="1581"/>
      <c r="UCZ64" s="529"/>
      <c r="UDA64" s="376"/>
      <c r="UDB64" s="376"/>
      <c r="UDC64" s="376"/>
      <c r="UDD64" s="530"/>
      <c r="UDE64" s="376"/>
      <c r="UDF64" s="376"/>
      <c r="UDG64" s="376"/>
      <c r="UDH64" s="376"/>
      <c r="UDI64" s="376"/>
      <c r="UDJ64" s="376"/>
      <c r="UDK64" s="376"/>
      <c r="UDL64" s="376"/>
      <c r="UDM64" s="376"/>
      <c r="UDN64" s="1581"/>
      <c r="UDO64" s="1581"/>
      <c r="UDP64" s="1581"/>
      <c r="UDQ64" s="529"/>
      <c r="UDR64" s="376"/>
      <c r="UDS64" s="376"/>
      <c r="UDT64" s="376"/>
      <c r="UDU64" s="530"/>
      <c r="UDV64" s="376"/>
      <c r="UDW64" s="376"/>
      <c r="UDX64" s="376"/>
      <c r="UDY64" s="376"/>
      <c r="UDZ64" s="376"/>
      <c r="UEA64" s="376"/>
      <c r="UEB64" s="376"/>
      <c r="UEC64" s="376"/>
      <c r="UED64" s="376"/>
      <c r="UEE64" s="1581"/>
      <c r="UEF64" s="1581"/>
      <c r="UEG64" s="1581"/>
      <c r="UEH64" s="529"/>
      <c r="UEI64" s="376"/>
      <c r="UEJ64" s="376"/>
      <c r="UEK64" s="376"/>
      <c r="UEL64" s="530"/>
      <c r="UEM64" s="376"/>
      <c r="UEN64" s="376"/>
      <c r="UEO64" s="376"/>
      <c r="UEP64" s="376"/>
      <c r="UEQ64" s="376"/>
      <c r="UER64" s="376"/>
      <c r="UES64" s="376"/>
      <c r="UET64" s="376"/>
      <c r="UEU64" s="376"/>
      <c r="UEV64" s="1581"/>
      <c r="UEW64" s="1581"/>
      <c r="UEX64" s="1581"/>
      <c r="UEY64" s="529"/>
      <c r="UEZ64" s="376"/>
      <c r="UFA64" s="376"/>
      <c r="UFB64" s="376"/>
      <c r="UFC64" s="530"/>
      <c r="UFD64" s="376"/>
      <c r="UFE64" s="376"/>
      <c r="UFF64" s="376"/>
      <c r="UFG64" s="376"/>
      <c r="UFH64" s="376"/>
      <c r="UFI64" s="376"/>
      <c r="UFJ64" s="376"/>
      <c r="UFK64" s="376"/>
      <c r="UFL64" s="376"/>
      <c r="UFM64" s="1581"/>
      <c r="UFN64" s="1581"/>
      <c r="UFO64" s="1581"/>
      <c r="UFP64" s="529"/>
      <c r="UFQ64" s="376"/>
      <c r="UFR64" s="376"/>
      <c r="UFS64" s="376"/>
      <c r="UFT64" s="530"/>
      <c r="UFU64" s="376"/>
      <c r="UFV64" s="376"/>
      <c r="UFW64" s="376"/>
      <c r="UFX64" s="376"/>
      <c r="UFY64" s="376"/>
      <c r="UFZ64" s="376"/>
      <c r="UGA64" s="376"/>
      <c r="UGB64" s="376"/>
      <c r="UGC64" s="376"/>
      <c r="UGD64" s="1581"/>
      <c r="UGE64" s="1581"/>
      <c r="UGF64" s="1581"/>
      <c r="UGG64" s="529"/>
      <c r="UGH64" s="376"/>
      <c r="UGI64" s="376"/>
      <c r="UGJ64" s="376"/>
      <c r="UGK64" s="530"/>
      <c r="UGL64" s="376"/>
      <c r="UGM64" s="376"/>
      <c r="UGN64" s="376"/>
      <c r="UGO64" s="376"/>
      <c r="UGP64" s="376"/>
      <c r="UGQ64" s="376"/>
      <c r="UGR64" s="376"/>
      <c r="UGS64" s="376"/>
      <c r="UGT64" s="376"/>
      <c r="UGU64" s="1581"/>
      <c r="UGV64" s="1581"/>
      <c r="UGW64" s="1581"/>
      <c r="UGX64" s="529"/>
      <c r="UGY64" s="376"/>
      <c r="UGZ64" s="376"/>
      <c r="UHA64" s="376"/>
      <c r="UHB64" s="530"/>
      <c r="UHC64" s="376"/>
      <c r="UHD64" s="376"/>
      <c r="UHE64" s="376"/>
      <c r="UHF64" s="376"/>
      <c r="UHG64" s="376"/>
      <c r="UHH64" s="376"/>
      <c r="UHI64" s="376"/>
      <c r="UHJ64" s="376"/>
      <c r="UHK64" s="376"/>
      <c r="UHL64" s="1581"/>
      <c r="UHM64" s="1581"/>
      <c r="UHN64" s="1581"/>
      <c r="UHO64" s="529"/>
      <c r="UHP64" s="376"/>
      <c r="UHQ64" s="376"/>
      <c r="UHR64" s="376"/>
      <c r="UHS64" s="530"/>
      <c r="UHT64" s="376"/>
      <c r="UHU64" s="376"/>
      <c r="UHV64" s="376"/>
      <c r="UHW64" s="376"/>
      <c r="UHX64" s="376"/>
      <c r="UHY64" s="376"/>
      <c r="UHZ64" s="376"/>
      <c r="UIA64" s="376"/>
      <c r="UIB64" s="376"/>
      <c r="UIC64" s="1581"/>
      <c r="UID64" s="1581"/>
      <c r="UIE64" s="1581"/>
      <c r="UIF64" s="529"/>
      <c r="UIG64" s="376"/>
      <c r="UIH64" s="376"/>
      <c r="UII64" s="376"/>
      <c r="UIJ64" s="530"/>
      <c r="UIK64" s="376"/>
      <c r="UIL64" s="376"/>
      <c r="UIM64" s="376"/>
      <c r="UIN64" s="376"/>
      <c r="UIO64" s="376"/>
      <c r="UIP64" s="376"/>
      <c r="UIQ64" s="376"/>
      <c r="UIR64" s="376"/>
      <c r="UIS64" s="376"/>
      <c r="UIT64" s="1581"/>
      <c r="UIU64" s="1581"/>
      <c r="UIV64" s="1581"/>
      <c r="UIW64" s="529"/>
      <c r="UIX64" s="376"/>
      <c r="UIY64" s="376"/>
      <c r="UIZ64" s="376"/>
      <c r="UJA64" s="530"/>
      <c r="UJB64" s="376"/>
      <c r="UJC64" s="376"/>
      <c r="UJD64" s="376"/>
      <c r="UJE64" s="376"/>
      <c r="UJF64" s="376"/>
      <c r="UJG64" s="376"/>
      <c r="UJH64" s="376"/>
      <c r="UJI64" s="376"/>
      <c r="UJJ64" s="376"/>
      <c r="UJK64" s="1581"/>
      <c r="UJL64" s="1581"/>
      <c r="UJM64" s="1581"/>
      <c r="UJN64" s="529"/>
      <c r="UJO64" s="376"/>
      <c r="UJP64" s="376"/>
      <c r="UJQ64" s="376"/>
      <c r="UJR64" s="530"/>
      <c r="UJS64" s="376"/>
      <c r="UJT64" s="376"/>
      <c r="UJU64" s="376"/>
      <c r="UJV64" s="376"/>
      <c r="UJW64" s="376"/>
      <c r="UJX64" s="376"/>
      <c r="UJY64" s="376"/>
      <c r="UJZ64" s="376"/>
      <c r="UKA64" s="376"/>
      <c r="UKB64" s="1581"/>
      <c r="UKC64" s="1581"/>
      <c r="UKD64" s="1581"/>
      <c r="UKE64" s="529"/>
      <c r="UKF64" s="376"/>
      <c r="UKG64" s="376"/>
      <c r="UKH64" s="376"/>
      <c r="UKI64" s="530"/>
      <c r="UKJ64" s="376"/>
      <c r="UKK64" s="376"/>
      <c r="UKL64" s="376"/>
      <c r="UKM64" s="376"/>
      <c r="UKN64" s="376"/>
      <c r="UKO64" s="376"/>
      <c r="UKP64" s="376"/>
      <c r="UKQ64" s="376"/>
      <c r="UKR64" s="376"/>
      <c r="UKS64" s="1581"/>
      <c r="UKT64" s="1581"/>
      <c r="UKU64" s="1581"/>
      <c r="UKV64" s="529"/>
      <c r="UKW64" s="376"/>
      <c r="UKX64" s="376"/>
      <c r="UKY64" s="376"/>
      <c r="UKZ64" s="530"/>
      <c r="ULA64" s="376"/>
      <c r="ULB64" s="376"/>
      <c r="ULC64" s="376"/>
      <c r="ULD64" s="376"/>
      <c r="ULE64" s="376"/>
      <c r="ULF64" s="376"/>
      <c r="ULG64" s="376"/>
      <c r="ULH64" s="376"/>
      <c r="ULI64" s="376"/>
      <c r="ULJ64" s="1581"/>
      <c r="ULK64" s="1581"/>
      <c r="ULL64" s="1581"/>
      <c r="ULM64" s="529"/>
      <c r="ULN64" s="376"/>
      <c r="ULO64" s="376"/>
      <c r="ULP64" s="376"/>
      <c r="ULQ64" s="530"/>
      <c r="ULR64" s="376"/>
      <c r="ULS64" s="376"/>
      <c r="ULT64" s="376"/>
      <c r="ULU64" s="376"/>
      <c r="ULV64" s="376"/>
      <c r="ULW64" s="376"/>
      <c r="ULX64" s="376"/>
      <c r="ULY64" s="376"/>
      <c r="ULZ64" s="376"/>
      <c r="UMA64" s="1581"/>
      <c r="UMB64" s="1581"/>
      <c r="UMC64" s="1581"/>
      <c r="UMD64" s="529"/>
      <c r="UME64" s="376"/>
      <c r="UMF64" s="376"/>
      <c r="UMG64" s="376"/>
      <c r="UMH64" s="530"/>
      <c r="UMI64" s="376"/>
      <c r="UMJ64" s="376"/>
      <c r="UMK64" s="376"/>
      <c r="UML64" s="376"/>
      <c r="UMM64" s="376"/>
      <c r="UMN64" s="376"/>
      <c r="UMO64" s="376"/>
      <c r="UMP64" s="376"/>
      <c r="UMQ64" s="376"/>
      <c r="UMR64" s="1581"/>
      <c r="UMS64" s="1581"/>
      <c r="UMT64" s="1581"/>
      <c r="UMU64" s="529"/>
      <c r="UMV64" s="376"/>
      <c r="UMW64" s="376"/>
      <c r="UMX64" s="376"/>
      <c r="UMY64" s="530"/>
      <c r="UMZ64" s="376"/>
      <c r="UNA64" s="376"/>
      <c r="UNB64" s="376"/>
      <c r="UNC64" s="376"/>
      <c r="UND64" s="376"/>
      <c r="UNE64" s="376"/>
      <c r="UNF64" s="376"/>
      <c r="UNG64" s="376"/>
      <c r="UNH64" s="376"/>
      <c r="UNI64" s="1581"/>
      <c r="UNJ64" s="1581"/>
      <c r="UNK64" s="1581"/>
      <c r="UNL64" s="529"/>
      <c r="UNM64" s="376"/>
      <c r="UNN64" s="376"/>
      <c r="UNO64" s="376"/>
      <c r="UNP64" s="530"/>
      <c r="UNQ64" s="376"/>
      <c r="UNR64" s="376"/>
      <c r="UNS64" s="376"/>
      <c r="UNT64" s="376"/>
      <c r="UNU64" s="376"/>
      <c r="UNV64" s="376"/>
      <c r="UNW64" s="376"/>
      <c r="UNX64" s="376"/>
      <c r="UNY64" s="376"/>
      <c r="UNZ64" s="1581"/>
      <c r="UOA64" s="1581"/>
      <c r="UOB64" s="1581"/>
      <c r="UOC64" s="529"/>
      <c r="UOD64" s="376"/>
      <c r="UOE64" s="376"/>
      <c r="UOF64" s="376"/>
      <c r="UOG64" s="530"/>
      <c r="UOH64" s="376"/>
      <c r="UOI64" s="376"/>
      <c r="UOJ64" s="376"/>
      <c r="UOK64" s="376"/>
      <c r="UOL64" s="376"/>
      <c r="UOM64" s="376"/>
      <c r="UON64" s="376"/>
      <c r="UOO64" s="376"/>
      <c r="UOP64" s="376"/>
      <c r="UOQ64" s="1581"/>
      <c r="UOR64" s="1581"/>
      <c r="UOS64" s="1581"/>
      <c r="UOT64" s="529"/>
      <c r="UOU64" s="376"/>
      <c r="UOV64" s="376"/>
      <c r="UOW64" s="376"/>
      <c r="UOX64" s="530"/>
      <c r="UOY64" s="376"/>
      <c r="UOZ64" s="376"/>
      <c r="UPA64" s="376"/>
      <c r="UPB64" s="376"/>
      <c r="UPC64" s="376"/>
      <c r="UPD64" s="376"/>
      <c r="UPE64" s="376"/>
      <c r="UPF64" s="376"/>
      <c r="UPG64" s="376"/>
      <c r="UPH64" s="1581"/>
      <c r="UPI64" s="1581"/>
      <c r="UPJ64" s="1581"/>
      <c r="UPK64" s="529"/>
      <c r="UPL64" s="376"/>
      <c r="UPM64" s="376"/>
      <c r="UPN64" s="376"/>
      <c r="UPO64" s="530"/>
      <c r="UPP64" s="376"/>
      <c r="UPQ64" s="376"/>
      <c r="UPR64" s="376"/>
      <c r="UPS64" s="376"/>
      <c r="UPT64" s="376"/>
      <c r="UPU64" s="376"/>
      <c r="UPV64" s="376"/>
      <c r="UPW64" s="376"/>
      <c r="UPX64" s="376"/>
      <c r="UPY64" s="1581"/>
      <c r="UPZ64" s="1581"/>
      <c r="UQA64" s="1581"/>
      <c r="UQB64" s="529"/>
      <c r="UQC64" s="376"/>
      <c r="UQD64" s="376"/>
      <c r="UQE64" s="376"/>
      <c r="UQF64" s="530"/>
      <c r="UQG64" s="376"/>
      <c r="UQH64" s="376"/>
      <c r="UQI64" s="376"/>
      <c r="UQJ64" s="376"/>
      <c r="UQK64" s="376"/>
      <c r="UQL64" s="376"/>
      <c r="UQM64" s="376"/>
      <c r="UQN64" s="376"/>
      <c r="UQO64" s="376"/>
      <c r="UQP64" s="1581"/>
      <c r="UQQ64" s="1581"/>
      <c r="UQR64" s="1581"/>
      <c r="UQS64" s="529"/>
      <c r="UQT64" s="376"/>
      <c r="UQU64" s="376"/>
      <c r="UQV64" s="376"/>
      <c r="UQW64" s="530"/>
      <c r="UQX64" s="376"/>
      <c r="UQY64" s="376"/>
      <c r="UQZ64" s="376"/>
      <c r="URA64" s="376"/>
      <c r="URB64" s="376"/>
      <c r="URC64" s="376"/>
      <c r="URD64" s="376"/>
      <c r="URE64" s="376"/>
      <c r="URF64" s="376"/>
      <c r="URG64" s="1581"/>
      <c r="URH64" s="1581"/>
      <c r="URI64" s="1581"/>
      <c r="URJ64" s="529"/>
      <c r="URK64" s="376"/>
      <c r="URL64" s="376"/>
      <c r="URM64" s="376"/>
      <c r="URN64" s="530"/>
      <c r="URO64" s="376"/>
      <c r="URP64" s="376"/>
      <c r="URQ64" s="376"/>
      <c r="URR64" s="376"/>
      <c r="URS64" s="376"/>
      <c r="URT64" s="376"/>
      <c r="URU64" s="376"/>
      <c r="URV64" s="376"/>
      <c r="URW64" s="376"/>
      <c r="URX64" s="1581"/>
      <c r="URY64" s="1581"/>
      <c r="URZ64" s="1581"/>
      <c r="USA64" s="529"/>
      <c r="USB64" s="376"/>
      <c r="USC64" s="376"/>
      <c r="USD64" s="376"/>
      <c r="USE64" s="530"/>
      <c r="USF64" s="376"/>
      <c r="USG64" s="376"/>
      <c r="USH64" s="376"/>
      <c r="USI64" s="376"/>
      <c r="USJ64" s="376"/>
      <c r="USK64" s="376"/>
      <c r="USL64" s="376"/>
      <c r="USM64" s="376"/>
      <c r="USN64" s="376"/>
      <c r="USO64" s="1581"/>
      <c r="USP64" s="1581"/>
      <c r="USQ64" s="1581"/>
      <c r="USR64" s="529"/>
      <c r="USS64" s="376"/>
      <c r="UST64" s="376"/>
      <c r="USU64" s="376"/>
      <c r="USV64" s="530"/>
      <c r="USW64" s="376"/>
      <c r="USX64" s="376"/>
      <c r="USY64" s="376"/>
      <c r="USZ64" s="376"/>
      <c r="UTA64" s="376"/>
      <c r="UTB64" s="376"/>
      <c r="UTC64" s="376"/>
      <c r="UTD64" s="376"/>
      <c r="UTE64" s="376"/>
      <c r="UTF64" s="1581"/>
      <c r="UTG64" s="1581"/>
      <c r="UTH64" s="1581"/>
      <c r="UTI64" s="529"/>
      <c r="UTJ64" s="376"/>
      <c r="UTK64" s="376"/>
      <c r="UTL64" s="376"/>
      <c r="UTM64" s="530"/>
      <c r="UTN64" s="376"/>
      <c r="UTO64" s="376"/>
      <c r="UTP64" s="376"/>
      <c r="UTQ64" s="376"/>
      <c r="UTR64" s="376"/>
      <c r="UTS64" s="376"/>
      <c r="UTT64" s="376"/>
      <c r="UTU64" s="376"/>
      <c r="UTV64" s="376"/>
      <c r="UTW64" s="1581"/>
      <c r="UTX64" s="1581"/>
      <c r="UTY64" s="1581"/>
      <c r="UTZ64" s="529"/>
      <c r="UUA64" s="376"/>
      <c r="UUB64" s="376"/>
      <c r="UUC64" s="376"/>
      <c r="UUD64" s="530"/>
      <c r="UUE64" s="376"/>
      <c r="UUF64" s="376"/>
      <c r="UUG64" s="376"/>
      <c r="UUH64" s="376"/>
      <c r="UUI64" s="376"/>
      <c r="UUJ64" s="376"/>
      <c r="UUK64" s="376"/>
      <c r="UUL64" s="376"/>
      <c r="UUM64" s="376"/>
      <c r="UUN64" s="1581"/>
      <c r="UUO64" s="1581"/>
      <c r="UUP64" s="1581"/>
      <c r="UUQ64" s="529"/>
      <c r="UUR64" s="376"/>
      <c r="UUS64" s="376"/>
      <c r="UUT64" s="376"/>
      <c r="UUU64" s="530"/>
      <c r="UUV64" s="376"/>
      <c r="UUW64" s="376"/>
      <c r="UUX64" s="376"/>
      <c r="UUY64" s="376"/>
      <c r="UUZ64" s="376"/>
      <c r="UVA64" s="376"/>
      <c r="UVB64" s="376"/>
      <c r="UVC64" s="376"/>
      <c r="UVD64" s="376"/>
      <c r="UVE64" s="1581"/>
      <c r="UVF64" s="1581"/>
      <c r="UVG64" s="1581"/>
      <c r="UVH64" s="529"/>
      <c r="UVI64" s="376"/>
      <c r="UVJ64" s="376"/>
      <c r="UVK64" s="376"/>
      <c r="UVL64" s="530"/>
      <c r="UVM64" s="376"/>
      <c r="UVN64" s="376"/>
      <c r="UVO64" s="376"/>
      <c r="UVP64" s="376"/>
      <c r="UVQ64" s="376"/>
      <c r="UVR64" s="376"/>
      <c r="UVS64" s="376"/>
      <c r="UVT64" s="376"/>
      <c r="UVU64" s="376"/>
      <c r="UVV64" s="1581"/>
      <c r="UVW64" s="1581"/>
      <c r="UVX64" s="1581"/>
      <c r="UVY64" s="529"/>
      <c r="UVZ64" s="376"/>
      <c r="UWA64" s="376"/>
      <c r="UWB64" s="376"/>
      <c r="UWC64" s="530"/>
      <c r="UWD64" s="376"/>
      <c r="UWE64" s="376"/>
      <c r="UWF64" s="376"/>
      <c r="UWG64" s="376"/>
      <c r="UWH64" s="376"/>
      <c r="UWI64" s="376"/>
      <c r="UWJ64" s="376"/>
      <c r="UWK64" s="376"/>
      <c r="UWL64" s="376"/>
      <c r="UWM64" s="1581"/>
      <c r="UWN64" s="1581"/>
      <c r="UWO64" s="1581"/>
      <c r="UWP64" s="529"/>
      <c r="UWQ64" s="376"/>
      <c r="UWR64" s="376"/>
      <c r="UWS64" s="376"/>
      <c r="UWT64" s="530"/>
      <c r="UWU64" s="376"/>
      <c r="UWV64" s="376"/>
      <c r="UWW64" s="376"/>
      <c r="UWX64" s="376"/>
      <c r="UWY64" s="376"/>
      <c r="UWZ64" s="376"/>
      <c r="UXA64" s="376"/>
      <c r="UXB64" s="376"/>
      <c r="UXC64" s="376"/>
      <c r="UXD64" s="1581"/>
      <c r="UXE64" s="1581"/>
      <c r="UXF64" s="1581"/>
      <c r="UXG64" s="529"/>
      <c r="UXH64" s="376"/>
      <c r="UXI64" s="376"/>
      <c r="UXJ64" s="376"/>
      <c r="UXK64" s="530"/>
      <c r="UXL64" s="376"/>
      <c r="UXM64" s="376"/>
      <c r="UXN64" s="376"/>
      <c r="UXO64" s="376"/>
      <c r="UXP64" s="376"/>
      <c r="UXQ64" s="376"/>
      <c r="UXR64" s="376"/>
      <c r="UXS64" s="376"/>
      <c r="UXT64" s="376"/>
      <c r="UXU64" s="1581"/>
      <c r="UXV64" s="1581"/>
      <c r="UXW64" s="1581"/>
      <c r="UXX64" s="529"/>
      <c r="UXY64" s="376"/>
      <c r="UXZ64" s="376"/>
      <c r="UYA64" s="376"/>
      <c r="UYB64" s="530"/>
      <c r="UYC64" s="376"/>
      <c r="UYD64" s="376"/>
      <c r="UYE64" s="376"/>
      <c r="UYF64" s="376"/>
      <c r="UYG64" s="376"/>
      <c r="UYH64" s="376"/>
      <c r="UYI64" s="376"/>
      <c r="UYJ64" s="376"/>
      <c r="UYK64" s="376"/>
      <c r="UYL64" s="1581"/>
      <c r="UYM64" s="1581"/>
      <c r="UYN64" s="1581"/>
      <c r="UYO64" s="529"/>
      <c r="UYP64" s="376"/>
      <c r="UYQ64" s="376"/>
      <c r="UYR64" s="376"/>
      <c r="UYS64" s="530"/>
      <c r="UYT64" s="376"/>
      <c r="UYU64" s="376"/>
      <c r="UYV64" s="376"/>
      <c r="UYW64" s="376"/>
      <c r="UYX64" s="376"/>
      <c r="UYY64" s="376"/>
      <c r="UYZ64" s="376"/>
      <c r="UZA64" s="376"/>
      <c r="UZB64" s="376"/>
      <c r="UZC64" s="1581"/>
      <c r="UZD64" s="1581"/>
      <c r="UZE64" s="1581"/>
      <c r="UZF64" s="529"/>
      <c r="UZG64" s="376"/>
      <c r="UZH64" s="376"/>
      <c r="UZI64" s="376"/>
      <c r="UZJ64" s="530"/>
      <c r="UZK64" s="376"/>
      <c r="UZL64" s="376"/>
      <c r="UZM64" s="376"/>
      <c r="UZN64" s="376"/>
      <c r="UZO64" s="376"/>
      <c r="UZP64" s="376"/>
      <c r="UZQ64" s="376"/>
      <c r="UZR64" s="376"/>
      <c r="UZS64" s="376"/>
      <c r="UZT64" s="1581"/>
      <c r="UZU64" s="1581"/>
      <c r="UZV64" s="1581"/>
      <c r="UZW64" s="529"/>
      <c r="UZX64" s="376"/>
      <c r="UZY64" s="376"/>
      <c r="UZZ64" s="376"/>
      <c r="VAA64" s="530"/>
      <c r="VAB64" s="376"/>
      <c r="VAC64" s="376"/>
      <c r="VAD64" s="376"/>
      <c r="VAE64" s="376"/>
      <c r="VAF64" s="376"/>
      <c r="VAG64" s="376"/>
      <c r="VAH64" s="376"/>
      <c r="VAI64" s="376"/>
      <c r="VAJ64" s="376"/>
      <c r="VAK64" s="1581"/>
      <c r="VAL64" s="1581"/>
      <c r="VAM64" s="1581"/>
      <c r="VAN64" s="529"/>
      <c r="VAO64" s="376"/>
      <c r="VAP64" s="376"/>
      <c r="VAQ64" s="376"/>
      <c r="VAR64" s="530"/>
      <c r="VAS64" s="376"/>
      <c r="VAT64" s="376"/>
      <c r="VAU64" s="376"/>
      <c r="VAV64" s="376"/>
      <c r="VAW64" s="376"/>
      <c r="VAX64" s="376"/>
      <c r="VAY64" s="376"/>
      <c r="VAZ64" s="376"/>
      <c r="VBA64" s="376"/>
      <c r="VBB64" s="1581"/>
      <c r="VBC64" s="1581"/>
      <c r="VBD64" s="1581"/>
      <c r="VBE64" s="529"/>
      <c r="VBF64" s="376"/>
      <c r="VBG64" s="376"/>
      <c r="VBH64" s="376"/>
      <c r="VBI64" s="530"/>
      <c r="VBJ64" s="376"/>
      <c r="VBK64" s="376"/>
      <c r="VBL64" s="376"/>
      <c r="VBM64" s="376"/>
      <c r="VBN64" s="376"/>
      <c r="VBO64" s="376"/>
      <c r="VBP64" s="376"/>
      <c r="VBQ64" s="376"/>
      <c r="VBR64" s="376"/>
      <c r="VBS64" s="1581"/>
      <c r="VBT64" s="1581"/>
      <c r="VBU64" s="1581"/>
      <c r="VBV64" s="529"/>
      <c r="VBW64" s="376"/>
      <c r="VBX64" s="376"/>
      <c r="VBY64" s="376"/>
      <c r="VBZ64" s="530"/>
      <c r="VCA64" s="376"/>
      <c r="VCB64" s="376"/>
      <c r="VCC64" s="376"/>
      <c r="VCD64" s="376"/>
      <c r="VCE64" s="376"/>
      <c r="VCF64" s="376"/>
      <c r="VCG64" s="376"/>
      <c r="VCH64" s="376"/>
      <c r="VCI64" s="376"/>
      <c r="VCJ64" s="1581"/>
      <c r="VCK64" s="1581"/>
      <c r="VCL64" s="1581"/>
      <c r="VCM64" s="529"/>
      <c r="VCN64" s="376"/>
      <c r="VCO64" s="376"/>
      <c r="VCP64" s="376"/>
      <c r="VCQ64" s="530"/>
      <c r="VCR64" s="376"/>
      <c r="VCS64" s="376"/>
      <c r="VCT64" s="376"/>
      <c r="VCU64" s="376"/>
      <c r="VCV64" s="376"/>
      <c r="VCW64" s="376"/>
      <c r="VCX64" s="376"/>
      <c r="VCY64" s="376"/>
      <c r="VCZ64" s="376"/>
      <c r="VDA64" s="1581"/>
      <c r="VDB64" s="1581"/>
      <c r="VDC64" s="1581"/>
      <c r="VDD64" s="529"/>
      <c r="VDE64" s="376"/>
      <c r="VDF64" s="376"/>
      <c r="VDG64" s="376"/>
      <c r="VDH64" s="530"/>
      <c r="VDI64" s="376"/>
      <c r="VDJ64" s="376"/>
      <c r="VDK64" s="376"/>
      <c r="VDL64" s="376"/>
      <c r="VDM64" s="376"/>
      <c r="VDN64" s="376"/>
      <c r="VDO64" s="376"/>
      <c r="VDP64" s="376"/>
      <c r="VDQ64" s="376"/>
      <c r="VDR64" s="1581"/>
      <c r="VDS64" s="1581"/>
      <c r="VDT64" s="1581"/>
      <c r="VDU64" s="529"/>
      <c r="VDV64" s="376"/>
      <c r="VDW64" s="376"/>
      <c r="VDX64" s="376"/>
      <c r="VDY64" s="530"/>
      <c r="VDZ64" s="376"/>
      <c r="VEA64" s="376"/>
      <c r="VEB64" s="376"/>
      <c r="VEC64" s="376"/>
      <c r="VED64" s="376"/>
      <c r="VEE64" s="376"/>
      <c r="VEF64" s="376"/>
      <c r="VEG64" s="376"/>
      <c r="VEH64" s="376"/>
      <c r="VEI64" s="1581"/>
      <c r="VEJ64" s="1581"/>
      <c r="VEK64" s="1581"/>
      <c r="VEL64" s="529"/>
      <c r="VEM64" s="376"/>
      <c r="VEN64" s="376"/>
      <c r="VEO64" s="376"/>
      <c r="VEP64" s="530"/>
      <c r="VEQ64" s="376"/>
      <c r="VER64" s="376"/>
      <c r="VES64" s="376"/>
      <c r="VET64" s="376"/>
      <c r="VEU64" s="376"/>
      <c r="VEV64" s="376"/>
      <c r="VEW64" s="376"/>
      <c r="VEX64" s="376"/>
      <c r="VEY64" s="376"/>
      <c r="VEZ64" s="1581"/>
      <c r="VFA64" s="1581"/>
      <c r="VFB64" s="1581"/>
      <c r="VFC64" s="529"/>
      <c r="VFD64" s="376"/>
      <c r="VFE64" s="376"/>
      <c r="VFF64" s="376"/>
      <c r="VFG64" s="530"/>
      <c r="VFH64" s="376"/>
      <c r="VFI64" s="376"/>
      <c r="VFJ64" s="376"/>
      <c r="VFK64" s="376"/>
      <c r="VFL64" s="376"/>
      <c r="VFM64" s="376"/>
      <c r="VFN64" s="376"/>
      <c r="VFO64" s="376"/>
      <c r="VFP64" s="376"/>
      <c r="VFQ64" s="1581"/>
      <c r="VFR64" s="1581"/>
      <c r="VFS64" s="1581"/>
      <c r="VFT64" s="529"/>
      <c r="VFU64" s="376"/>
      <c r="VFV64" s="376"/>
      <c r="VFW64" s="376"/>
      <c r="VFX64" s="530"/>
      <c r="VFY64" s="376"/>
      <c r="VFZ64" s="376"/>
      <c r="VGA64" s="376"/>
      <c r="VGB64" s="376"/>
      <c r="VGC64" s="376"/>
      <c r="VGD64" s="376"/>
      <c r="VGE64" s="376"/>
      <c r="VGF64" s="376"/>
      <c r="VGG64" s="376"/>
      <c r="VGH64" s="1581"/>
      <c r="VGI64" s="1581"/>
      <c r="VGJ64" s="1581"/>
      <c r="VGK64" s="529"/>
      <c r="VGL64" s="376"/>
      <c r="VGM64" s="376"/>
      <c r="VGN64" s="376"/>
      <c r="VGO64" s="530"/>
      <c r="VGP64" s="376"/>
      <c r="VGQ64" s="376"/>
      <c r="VGR64" s="376"/>
      <c r="VGS64" s="376"/>
      <c r="VGT64" s="376"/>
      <c r="VGU64" s="376"/>
      <c r="VGV64" s="376"/>
      <c r="VGW64" s="376"/>
      <c r="VGX64" s="376"/>
      <c r="VGY64" s="1581"/>
      <c r="VGZ64" s="1581"/>
      <c r="VHA64" s="1581"/>
      <c r="VHB64" s="529"/>
      <c r="VHC64" s="376"/>
      <c r="VHD64" s="376"/>
      <c r="VHE64" s="376"/>
      <c r="VHF64" s="530"/>
      <c r="VHG64" s="376"/>
      <c r="VHH64" s="376"/>
      <c r="VHI64" s="376"/>
      <c r="VHJ64" s="376"/>
      <c r="VHK64" s="376"/>
      <c r="VHL64" s="376"/>
      <c r="VHM64" s="376"/>
      <c r="VHN64" s="376"/>
      <c r="VHO64" s="376"/>
      <c r="VHP64" s="1581"/>
      <c r="VHQ64" s="1581"/>
      <c r="VHR64" s="1581"/>
      <c r="VHS64" s="529"/>
      <c r="VHT64" s="376"/>
      <c r="VHU64" s="376"/>
      <c r="VHV64" s="376"/>
      <c r="VHW64" s="530"/>
      <c r="VHX64" s="376"/>
      <c r="VHY64" s="376"/>
      <c r="VHZ64" s="376"/>
      <c r="VIA64" s="376"/>
      <c r="VIB64" s="376"/>
      <c r="VIC64" s="376"/>
      <c r="VID64" s="376"/>
      <c r="VIE64" s="376"/>
      <c r="VIF64" s="376"/>
      <c r="VIG64" s="1581"/>
      <c r="VIH64" s="1581"/>
      <c r="VII64" s="1581"/>
      <c r="VIJ64" s="529"/>
      <c r="VIK64" s="376"/>
      <c r="VIL64" s="376"/>
      <c r="VIM64" s="376"/>
      <c r="VIN64" s="530"/>
      <c r="VIO64" s="376"/>
      <c r="VIP64" s="376"/>
      <c r="VIQ64" s="376"/>
      <c r="VIR64" s="376"/>
      <c r="VIS64" s="376"/>
      <c r="VIT64" s="376"/>
      <c r="VIU64" s="376"/>
      <c r="VIV64" s="376"/>
      <c r="VIW64" s="376"/>
      <c r="VIX64" s="1581"/>
      <c r="VIY64" s="1581"/>
      <c r="VIZ64" s="1581"/>
      <c r="VJA64" s="529"/>
      <c r="VJB64" s="376"/>
      <c r="VJC64" s="376"/>
      <c r="VJD64" s="376"/>
      <c r="VJE64" s="530"/>
      <c r="VJF64" s="376"/>
      <c r="VJG64" s="376"/>
      <c r="VJH64" s="376"/>
      <c r="VJI64" s="376"/>
      <c r="VJJ64" s="376"/>
      <c r="VJK64" s="376"/>
      <c r="VJL64" s="376"/>
      <c r="VJM64" s="376"/>
      <c r="VJN64" s="376"/>
      <c r="VJO64" s="1581"/>
      <c r="VJP64" s="1581"/>
      <c r="VJQ64" s="1581"/>
      <c r="VJR64" s="529"/>
      <c r="VJS64" s="376"/>
      <c r="VJT64" s="376"/>
      <c r="VJU64" s="376"/>
      <c r="VJV64" s="530"/>
      <c r="VJW64" s="376"/>
      <c r="VJX64" s="376"/>
      <c r="VJY64" s="376"/>
      <c r="VJZ64" s="376"/>
      <c r="VKA64" s="376"/>
      <c r="VKB64" s="376"/>
      <c r="VKC64" s="376"/>
      <c r="VKD64" s="376"/>
      <c r="VKE64" s="376"/>
      <c r="VKF64" s="1581"/>
      <c r="VKG64" s="1581"/>
      <c r="VKH64" s="1581"/>
      <c r="VKI64" s="529"/>
      <c r="VKJ64" s="376"/>
      <c r="VKK64" s="376"/>
      <c r="VKL64" s="376"/>
      <c r="VKM64" s="530"/>
      <c r="VKN64" s="376"/>
      <c r="VKO64" s="376"/>
      <c r="VKP64" s="376"/>
      <c r="VKQ64" s="376"/>
      <c r="VKR64" s="376"/>
      <c r="VKS64" s="376"/>
      <c r="VKT64" s="376"/>
      <c r="VKU64" s="376"/>
      <c r="VKV64" s="376"/>
      <c r="VKW64" s="1581"/>
      <c r="VKX64" s="1581"/>
      <c r="VKY64" s="1581"/>
      <c r="VKZ64" s="529"/>
      <c r="VLA64" s="376"/>
      <c r="VLB64" s="376"/>
      <c r="VLC64" s="376"/>
      <c r="VLD64" s="530"/>
      <c r="VLE64" s="376"/>
      <c r="VLF64" s="376"/>
      <c r="VLG64" s="376"/>
      <c r="VLH64" s="376"/>
      <c r="VLI64" s="376"/>
      <c r="VLJ64" s="376"/>
      <c r="VLK64" s="376"/>
      <c r="VLL64" s="376"/>
      <c r="VLM64" s="376"/>
      <c r="VLN64" s="1581"/>
      <c r="VLO64" s="1581"/>
      <c r="VLP64" s="1581"/>
      <c r="VLQ64" s="529"/>
      <c r="VLR64" s="376"/>
      <c r="VLS64" s="376"/>
      <c r="VLT64" s="376"/>
      <c r="VLU64" s="530"/>
      <c r="VLV64" s="376"/>
      <c r="VLW64" s="376"/>
      <c r="VLX64" s="376"/>
      <c r="VLY64" s="376"/>
      <c r="VLZ64" s="376"/>
      <c r="VMA64" s="376"/>
      <c r="VMB64" s="376"/>
      <c r="VMC64" s="376"/>
      <c r="VMD64" s="376"/>
      <c r="VME64" s="1581"/>
      <c r="VMF64" s="1581"/>
      <c r="VMG64" s="1581"/>
      <c r="VMH64" s="529"/>
      <c r="VMI64" s="376"/>
      <c r="VMJ64" s="376"/>
      <c r="VMK64" s="376"/>
      <c r="VML64" s="530"/>
      <c r="VMM64" s="376"/>
      <c r="VMN64" s="376"/>
      <c r="VMO64" s="376"/>
      <c r="VMP64" s="376"/>
      <c r="VMQ64" s="376"/>
      <c r="VMR64" s="376"/>
      <c r="VMS64" s="376"/>
      <c r="VMT64" s="376"/>
      <c r="VMU64" s="376"/>
      <c r="VMV64" s="1581"/>
      <c r="VMW64" s="1581"/>
      <c r="VMX64" s="1581"/>
      <c r="VMY64" s="529"/>
      <c r="VMZ64" s="376"/>
      <c r="VNA64" s="376"/>
      <c r="VNB64" s="376"/>
      <c r="VNC64" s="530"/>
      <c r="VND64" s="376"/>
      <c r="VNE64" s="376"/>
      <c r="VNF64" s="376"/>
      <c r="VNG64" s="376"/>
      <c r="VNH64" s="376"/>
      <c r="VNI64" s="376"/>
      <c r="VNJ64" s="376"/>
      <c r="VNK64" s="376"/>
      <c r="VNL64" s="376"/>
      <c r="VNM64" s="1581"/>
      <c r="VNN64" s="1581"/>
      <c r="VNO64" s="1581"/>
      <c r="VNP64" s="529"/>
      <c r="VNQ64" s="376"/>
      <c r="VNR64" s="376"/>
      <c r="VNS64" s="376"/>
      <c r="VNT64" s="530"/>
      <c r="VNU64" s="376"/>
      <c r="VNV64" s="376"/>
      <c r="VNW64" s="376"/>
      <c r="VNX64" s="376"/>
      <c r="VNY64" s="376"/>
      <c r="VNZ64" s="376"/>
      <c r="VOA64" s="376"/>
      <c r="VOB64" s="376"/>
      <c r="VOC64" s="376"/>
      <c r="VOD64" s="1581"/>
      <c r="VOE64" s="1581"/>
      <c r="VOF64" s="1581"/>
      <c r="VOG64" s="529"/>
      <c r="VOH64" s="376"/>
      <c r="VOI64" s="376"/>
      <c r="VOJ64" s="376"/>
      <c r="VOK64" s="530"/>
      <c r="VOL64" s="376"/>
      <c r="VOM64" s="376"/>
      <c r="VON64" s="376"/>
      <c r="VOO64" s="376"/>
      <c r="VOP64" s="376"/>
      <c r="VOQ64" s="376"/>
      <c r="VOR64" s="376"/>
      <c r="VOS64" s="376"/>
      <c r="VOT64" s="376"/>
      <c r="VOU64" s="1581"/>
      <c r="VOV64" s="1581"/>
      <c r="VOW64" s="1581"/>
      <c r="VOX64" s="529"/>
      <c r="VOY64" s="376"/>
      <c r="VOZ64" s="376"/>
      <c r="VPA64" s="376"/>
      <c r="VPB64" s="530"/>
      <c r="VPC64" s="376"/>
      <c r="VPD64" s="376"/>
      <c r="VPE64" s="376"/>
      <c r="VPF64" s="376"/>
      <c r="VPG64" s="376"/>
      <c r="VPH64" s="376"/>
      <c r="VPI64" s="376"/>
      <c r="VPJ64" s="376"/>
      <c r="VPK64" s="376"/>
      <c r="VPL64" s="1581"/>
      <c r="VPM64" s="1581"/>
      <c r="VPN64" s="1581"/>
      <c r="VPO64" s="529"/>
      <c r="VPP64" s="376"/>
      <c r="VPQ64" s="376"/>
      <c r="VPR64" s="376"/>
      <c r="VPS64" s="530"/>
      <c r="VPT64" s="376"/>
      <c r="VPU64" s="376"/>
      <c r="VPV64" s="376"/>
      <c r="VPW64" s="376"/>
      <c r="VPX64" s="376"/>
      <c r="VPY64" s="376"/>
      <c r="VPZ64" s="376"/>
      <c r="VQA64" s="376"/>
      <c r="VQB64" s="376"/>
      <c r="VQC64" s="1581"/>
      <c r="VQD64" s="1581"/>
      <c r="VQE64" s="1581"/>
      <c r="VQF64" s="529"/>
      <c r="VQG64" s="376"/>
      <c r="VQH64" s="376"/>
      <c r="VQI64" s="376"/>
      <c r="VQJ64" s="530"/>
      <c r="VQK64" s="376"/>
      <c r="VQL64" s="376"/>
      <c r="VQM64" s="376"/>
      <c r="VQN64" s="376"/>
      <c r="VQO64" s="376"/>
      <c r="VQP64" s="376"/>
      <c r="VQQ64" s="376"/>
      <c r="VQR64" s="376"/>
      <c r="VQS64" s="376"/>
      <c r="VQT64" s="1581"/>
      <c r="VQU64" s="1581"/>
      <c r="VQV64" s="1581"/>
      <c r="VQW64" s="529"/>
      <c r="VQX64" s="376"/>
      <c r="VQY64" s="376"/>
      <c r="VQZ64" s="376"/>
      <c r="VRA64" s="530"/>
      <c r="VRB64" s="376"/>
      <c r="VRC64" s="376"/>
      <c r="VRD64" s="376"/>
      <c r="VRE64" s="376"/>
      <c r="VRF64" s="376"/>
      <c r="VRG64" s="376"/>
      <c r="VRH64" s="376"/>
      <c r="VRI64" s="376"/>
      <c r="VRJ64" s="376"/>
      <c r="VRK64" s="1581"/>
      <c r="VRL64" s="1581"/>
      <c r="VRM64" s="1581"/>
      <c r="VRN64" s="529"/>
      <c r="VRO64" s="376"/>
      <c r="VRP64" s="376"/>
      <c r="VRQ64" s="376"/>
      <c r="VRR64" s="530"/>
      <c r="VRS64" s="376"/>
      <c r="VRT64" s="376"/>
      <c r="VRU64" s="376"/>
      <c r="VRV64" s="376"/>
      <c r="VRW64" s="376"/>
      <c r="VRX64" s="376"/>
      <c r="VRY64" s="376"/>
      <c r="VRZ64" s="376"/>
      <c r="VSA64" s="376"/>
      <c r="VSB64" s="1581"/>
      <c r="VSC64" s="1581"/>
      <c r="VSD64" s="1581"/>
      <c r="VSE64" s="529"/>
      <c r="VSF64" s="376"/>
      <c r="VSG64" s="376"/>
      <c r="VSH64" s="376"/>
      <c r="VSI64" s="530"/>
      <c r="VSJ64" s="376"/>
      <c r="VSK64" s="376"/>
      <c r="VSL64" s="376"/>
      <c r="VSM64" s="376"/>
      <c r="VSN64" s="376"/>
      <c r="VSO64" s="376"/>
      <c r="VSP64" s="376"/>
      <c r="VSQ64" s="376"/>
      <c r="VSR64" s="376"/>
      <c r="VSS64" s="1581"/>
      <c r="VST64" s="1581"/>
      <c r="VSU64" s="1581"/>
      <c r="VSV64" s="529"/>
      <c r="VSW64" s="376"/>
      <c r="VSX64" s="376"/>
      <c r="VSY64" s="376"/>
      <c r="VSZ64" s="530"/>
      <c r="VTA64" s="376"/>
      <c r="VTB64" s="376"/>
      <c r="VTC64" s="376"/>
      <c r="VTD64" s="376"/>
      <c r="VTE64" s="376"/>
      <c r="VTF64" s="376"/>
      <c r="VTG64" s="376"/>
      <c r="VTH64" s="376"/>
      <c r="VTI64" s="376"/>
      <c r="VTJ64" s="1581"/>
      <c r="VTK64" s="1581"/>
      <c r="VTL64" s="1581"/>
      <c r="VTM64" s="529"/>
      <c r="VTN64" s="376"/>
      <c r="VTO64" s="376"/>
      <c r="VTP64" s="376"/>
      <c r="VTQ64" s="530"/>
      <c r="VTR64" s="376"/>
      <c r="VTS64" s="376"/>
      <c r="VTT64" s="376"/>
      <c r="VTU64" s="376"/>
      <c r="VTV64" s="376"/>
      <c r="VTW64" s="376"/>
      <c r="VTX64" s="376"/>
      <c r="VTY64" s="376"/>
      <c r="VTZ64" s="376"/>
      <c r="VUA64" s="1581"/>
      <c r="VUB64" s="1581"/>
      <c r="VUC64" s="1581"/>
      <c r="VUD64" s="529"/>
      <c r="VUE64" s="376"/>
      <c r="VUF64" s="376"/>
      <c r="VUG64" s="376"/>
      <c r="VUH64" s="530"/>
      <c r="VUI64" s="376"/>
      <c r="VUJ64" s="376"/>
      <c r="VUK64" s="376"/>
      <c r="VUL64" s="376"/>
      <c r="VUM64" s="376"/>
      <c r="VUN64" s="376"/>
      <c r="VUO64" s="376"/>
      <c r="VUP64" s="376"/>
      <c r="VUQ64" s="376"/>
      <c r="VUR64" s="1581"/>
      <c r="VUS64" s="1581"/>
      <c r="VUT64" s="1581"/>
      <c r="VUU64" s="529"/>
      <c r="VUV64" s="376"/>
      <c r="VUW64" s="376"/>
      <c r="VUX64" s="376"/>
      <c r="VUY64" s="530"/>
      <c r="VUZ64" s="376"/>
      <c r="VVA64" s="376"/>
      <c r="VVB64" s="376"/>
      <c r="VVC64" s="376"/>
      <c r="VVD64" s="376"/>
      <c r="VVE64" s="376"/>
      <c r="VVF64" s="376"/>
      <c r="VVG64" s="376"/>
      <c r="VVH64" s="376"/>
      <c r="VVI64" s="1581"/>
      <c r="VVJ64" s="1581"/>
      <c r="VVK64" s="1581"/>
      <c r="VVL64" s="529"/>
      <c r="VVM64" s="376"/>
      <c r="VVN64" s="376"/>
      <c r="VVO64" s="376"/>
      <c r="VVP64" s="530"/>
      <c r="VVQ64" s="376"/>
      <c r="VVR64" s="376"/>
      <c r="VVS64" s="376"/>
      <c r="VVT64" s="376"/>
      <c r="VVU64" s="376"/>
      <c r="VVV64" s="376"/>
      <c r="VVW64" s="376"/>
      <c r="VVX64" s="376"/>
      <c r="VVY64" s="376"/>
      <c r="VVZ64" s="1581"/>
      <c r="VWA64" s="1581"/>
      <c r="VWB64" s="1581"/>
      <c r="VWC64" s="529"/>
      <c r="VWD64" s="376"/>
      <c r="VWE64" s="376"/>
      <c r="VWF64" s="376"/>
      <c r="VWG64" s="530"/>
      <c r="VWH64" s="376"/>
      <c r="VWI64" s="376"/>
      <c r="VWJ64" s="376"/>
      <c r="VWK64" s="376"/>
      <c r="VWL64" s="376"/>
      <c r="VWM64" s="376"/>
      <c r="VWN64" s="376"/>
      <c r="VWO64" s="376"/>
      <c r="VWP64" s="376"/>
      <c r="VWQ64" s="1581"/>
      <c r="VWR64" s="1581"/>
      <c r="VWS64" s="1581"/>
      <c r="VWT64" s="529"/>
      <c r="VWU64" s="376"/>
      <c r="VWV64" s="376"/>
      <c r="VWW64" s="376"/>
      <c r="VWX64" s="530"/>
      <c r="VWY64" s="376"/>
      <c r="VWZ64" s="376"/>
      <c r="VXA64" s="376"/>
      <c r="VXB64" s="376"/>
      <c r="VXC64" s="376"/>
      <c r="VXD64" s="376"/>
      <c r="VXE64" s="376"/>
      <c r="VXF64" s="376"/>
      <c r="VXG64" s="376"/>
      <c r="VXH64" s="1581"/>
      <c r="VXI64" s="1581"/>
      <c r="VXJ64" s="1581"/>
      <c r="VXK64" s="529"/>
      <c r="VXL64" s="376"/>
      <c r="VXM64" s="376"/>
      <c r="VXN64" s="376"/>
      <c r="VXO64" s="530"/>
      <c r="VXP64" s="376"/>
      <c r="VXQ64" s="376"/>
      <c r="VXR64" s="376"/>
      <c r="VXS64" s="376"/>
      <c r="VXT64" s="376"/>
      <c r="VXU64" s="376"/>
      <c r="VXV64" s="376"/>
      <c r="VXW64" s="376"/>
      <c r="VXX64" s="376"/>
      <c r="VXY64" s="1581"/>
      <c r="VXZ64" s="1581"/>
      <c r="VYA64" s="1581"/>
      <c r="VYB64" s="529"/>
      <c r="VYC64" s="376"/>
      <c r="VYD64" s="376"/>
      <c r="VYE64" s="376"/>
      <c r="VYF64" s="530"/>
      <c r="VYG64" s="376"/>
      <c r="VYH64" s="376"/>
      <c r="VYI64" s="376"/>
      <c r="VYJ64" s="376"/>
      <c r="VYK64" s="376"/>
      <c r="VYL64" s="376"/>
      <c r="VYM64" s="376"/>
      <c r="VYN64" s="376"/>
      <c r="VYO64" s="376"/>
      <c r="VYP64" s="1581"/>
      <c r="VYQ64" s="1581"/>
      <c r="VYR64" s="1581"/>
      <c r="VYS64" s="529"/>
      <c r="VYT64" s="376"/>
      <c r="VYU64" s="376"/>
      <c r="VYV64" s="376"/>
      <c r="VYW64" s="530"/>
      <c r="VYX64" s="376"/>
      <c r="VYY64" s="376"/>
      <c r="VYZ64" s="376"/>
      <c r="VZA64" s="376"/>
      <c r="VZB64" s="376"/>
      <c r="VZC64" s="376"/>
      <c r="VZD64" s="376"/>
      <c r="VZE64" s="376"/>
      <c r="VZF64" s="376"/>
      <c r="VZG64" s="1581"/>
      <c r="VZH64" s="1581"/>
      <c r="VZI64" s="1581"/>
      <c r="VZJ64" s="529"/>
      <c r="VZK64" s="376"/>
      <c r="VZL64" s="376"/>
      <c r="VZM64" s="376"/>
      <c r="VZN64" s="530"/>
      <c r="VZO64" s="376"/>
      <c r="VZP64" s="376"/>
      <c r="VZQ64" s="376"/>
      <c r="VZR64" s="376"/>
      <c r="VZS64" s="376"/>
      <c r="VZT64" s="376"/>
      <c r="VZU64" s="376"/>
      <c r="VZV64" s="376"/>
      <c r="VZW64" s="376"/>
      <c r="VZX64" s="1581"/>
      <c r="VZY64" s="1581"/>
      <c r="VZZ64" s="1581"/>
      <c r="WAA64" s="529"/>
      <c r="WAB64" s="376"/>
      <c r="WAC64" s="376"/>
      <c r="WAD64" s="376"/>
      <c r="WAE64" s="530"/>
      <c r="WAF64" s="376"/>
      <c r="WAG64" s="376"/>
      <c r="WAH64" s="376"/>
      <c r="WAI64" s="376"/>
      <c r="WAJ64" s="376"/>
      <c r="WAK64" s="376"/>
      <c r="WAL64" s="376"/>
      <c r="WAM64" s="376"/>
      <c r="WAN64" s="376"/>
      <c r="WAO64" s="1581"/>
      <c r="WAP64" s="1581"/>
      <c r="WAQ64" s="1581"/>
      <c r="WAR64" s="529"/>
      <c r="WAS64" s="376"/>
      <c r="WAT64" s="376"/>
      <c r="WAU64" s="376"/>
      <c r="WAV64" s="530"/>
      <c r="WAW64" s="376"/>
      <c r="WAX64" s="376"/>
      <c r="WAY64" s="376"/>
      <c r="WAZ64" s="376"/>
      <c r="WBA64" s="376"/>
      <c r="WBB64" s="376"/>
      <c r="WBC64" s="376"/>
      <c r="WBD64" s="376"/>
      <c r="WBE64" s="376"/>
      <c r="WBF64" s="1581"/>
      <c r="WBG64" s="1581"/>
      <c r="WBH64" s="1581"/>
      <c r="WBI64" s="529"/>
      <c r="WBJ64" s="376"/>
      <c r="WBK64" s="376"/>
      <c r="WBL64" s="376"/>
      <c r="WBM64" s="530"/>
      <c r="WBN64" s="376"/>
      <c r="WBO64" s="376"/>
      <c r="WBP64" s="376"/>
      <c r="WBQ64" s="376"/>
      <c r="WBR64" s="376"/>
      <c r="WBS64" s="376"/>
      <c r="WBT64" s="376"/>
      <c r="WBU64" s="376"/>
      <c r="WBV64" s="376"/>
      <c r="WBW64" s="1581"/>
      <c r="WBX64" s="1581"/>
      <c r="WBY64" s="1581"/>
      <c r="WBZ64" s="529"/>
      <c r="WCA64" s="376"/>
      <c r="WCB64" s="376"/>
      <c r="WCC64" s="376"/>
      <c r="WCD64" s="530"/>
      <c r="WCE64" s="376"/>
      <c r="WCF64" s="376"/>
      <c r="WCG64" s="376"/>
      <c r="WCH64" s="376"/>
      <c r="WCI64" s="376"/>
      <c r="WCJ64" s="376"/>
      <c r="WCK64" s="376"/>
      <c r="WCL64" s="376"/>
      <c r="WCM64" s="376"/>
      <c r="WCN64" s="1581"/>
      <c r="WCO64" s="1581"/>
      <c r="WCP64" s="1581"/>
      <c r="WCQ64" s="529"/>
      <c r="WCR64" s="376"/>
      <c r="WCS64" s="376"/>
      <c r="WCT64" s="376"/>
      <c r="WCU64" s="530"/>
      <c r="WCV64" s="376"/>
      <c r="WCW64" s="376"/>
      <c r="WCX64" s="376"/>
      <c r="WCY64" s="376"/>
      <c r="WCZ64" s="376"/>
      <c r="WDA64" s="376"/>
      <c r="WDB64" s="376"/>
      <c r="WDC64" s="376"/>
      <c r="WDD64" s="376"/>
      <c r="WDE64" s="1581"/>
      <c r="WDF64" s="1581"/>
      <c r="WDG64" s="1581"/>
      <c r="WDH64" s="529"/>
      <c r="WDI64" s="376"/>
      <c r="WDJ64" s="376"/>
      <c r="WDK64" s="376"/>
      <c r="WDL64" s="530"/>
      <c r="WDM64" s="376"/>
      <c r="WDN64" s="376"/>
      <c r="WDO64" s="376"/>
      <c r="WDP64" s="376"/>
      <c r="WDQ64" s="376"/>
      <c r="WDR64" s="376"/>
      <c r="WDS64" s="376"/>
      <c r="WDT64" s="376"/>
      <c r="WDU64" s="376"/>
      <c r="WDV64" s="1581"/>
      <c r="WDW64" s="1581"/>
      <c r="WDX64" s="1581"/>
      <c r="WDY64" s="529"/>
      <c r="WDZ64" s="376"/>
      <c r="WEA64" s="376"/>
      <c r="WEB64" s="376"/>
      <c r="WEC64" s="530"/>
      <c r="WED64" s="376"/>
      <c r="WEE64" s="376"/>
      <c r="WEF64" s="376"/>
      <c r="WEG64" s="376"/>
      <c r="WEH64" s="376"/>
      <c r="WEI64" s="376"/>
      <c r="WEJ64" s="376"/>
      <c r="WEK64" s="376"/>
      <c r="WEL64" s="376"/>
      <c r="WEM64" s="1581"/>
      <c r="WEN64" s="1581"/>
      <c r="WEO64" s="1581"/>
      <c r="WEP64" s="529"/>
      <c r="WEQ64" s="376"/>
      <c r="WER64" s="376"/>
      <c r="WES64" s="376"/>
      <c r="WET64" s="530"/>
      <c r="WEU64" s="376"/>
      <c r="WEV64" s="376"/>
      <c r="WEW64" s="376"/>
      <c r="WEX64" s="376"/>
      <c r="WEY64" s="376"/>
      <c r="WEZ64" s="376"/>
      <c r="WFA64" s="376"/>
      <c r="WFB64" s="376"/>
      <c r="WFC64" s="376"/>
      <c r="WFD64" s="1581"/>
      <c r="WFE64" s="1581"/>
      <c r="WFF64" s="1581"/>
      <c r="WFG64" s="529"/>
      <c r="WFH64" s="376"/>
      <c r="WFI64" s="376"/>
      <c r="WFJ64" s="376"/>
      <c r="WFK64" s="530"/>
      <c r="WFL64" s="376"/>
      <c r="WFM64" s="376"/>
      <c r="WFN64" s="376"/>
      <c r="WFO64" s="376"/>
      <c r="WFP64" s="376"/>
      <c r="WFQ64" s="376"/>
      <c r="WFR64" s="376"/>
      <c r="WFS64" s="376"/>
      <c r="WFT64" s="376"/>
      <c r="WFU64" s="1581"/>
      <c r="WFV64" s="1581"/>
      <c r="WFW64" s="1581"/>
      <c r="WFX64" s="529"/>
      <c r="WFY64" s="376"/>
      <c r="WFZ64" s="376"/>
      <c r="WGA64" s="376"/>
      <c r="WGB64" s="530"/>
      <c r="WGC64" s="376"/>
      <c r="WGD64" s="376"/>
      <c r="WGE64" s="376"/>
      <c r="WGF64" s="376"/>
      <c r="WGG64" s="376"/>
      <c r="WGH64" s="376"/>
      <c r="WGI64" s="376"/>
      <c r="WGJ64" s="376"/>
      <c r="WGK64" s="376"/>
      <c r="WGL64" s="1581"/>
      <c r="WGM64" s="1581"/>
      <c r="WGN64" s="1581"/>
      <c r="WGO64" s="529"/>
      <c r="WGP64" s="376"/>
      <c r="WGQ64" s="376"/>
      <c r="WGR64" s="376"/>
      <c r="WGS64" s="530"/>
      <c r="WGT64" s="376"/>
      <c r="WGU64" s="376"/>
      <c r="WGV64" s="376"/>
      <c r="WGW64" s="376"/>
      <c r="WGX64" s="376"/>
      <c r="WGY64" s="376"/>
      <c r="WGZ64" s="376"/>
      <c r="WHA64" s="376"/>
      <c r="WHB64" s="376"/>
      <c r="WHC64" s="1581"/>
      <c r="WHD64" s="1581"/>
      <c r="WHE64" s="1581"/>
      <c r="WHF64" s="529"/>
      <c r="WHG64" s="376"/>
      <c r="WHH64" s="376"/>
      <c r="WHI64" s="376"/>
      <c r="WHJ64" s="530"/>
      <c r="WHK64" s="376"/>
      <c r="WHL64" s="376"/>
      <c r="WHM64" s="376"/>
      <c r="WHN64" s="376"/>
      <c r="WHO64" s="376"/>
      <c r="WHP64" s="376"/>
      <c r="WHQ64" s="376"/>
      <c r="WHR64" s="376"/>
      <c r="WHS64" s="376"/>
      <c r="WHT64" s="1581"/>
      <c r="WHU64" s="1581"/>
      <c r="WHV64" s="1581"/>
      <c r="WHW64" s="529"/>
      <c r="WHX64" s="376"/>
      <c r="WHY64" s="376"/>
      <c r="WHZ64" s="376"/>
      <c r="WIA64" s="530"/>
      <c r="WIB64" s="376"/>
      <c r="WIC64" s="376"/>
      <c r="WID64" s="376"/>
      <c r="WIE64" s="376"/>
      <c r="WIF64" s="376"/>
      <c r="WIG64" s="376"/>
      <c r="WIH64" s="376"/>
      <c r="WII64" s="376"/>
      <c r="WIJ64" s="376"/>
      <c r="WIK64" s="1581"/>
      <c r="WIL64" s="1581"/>
      <c r="WIM64" s="1581"/>
      <c r="WIN64" s="529"/>
      <c r="WIO64" s="376"/>
      <c r="WIP64" s="376"/>
      <c r="WIQ64" s="376"/>
      <c r="WIR64" s="530"/>
      <c r="WIS64" s="376"/>
      <c r="WIT64" s="376"/>
      <c r="WIU64" s="376"/>
      <c r="WIV64" s="376"/>
      <c r="WIW64" s="376"/>
      <c r="WIX64" s="376"/>
      <c r="WIY64" s="376"/>
      <c r="WIZ64" s="376"/>
      <c r="WJA64" s="376"/>
      <c r="WJB64" s="1581"/>
      <c r="WJC64" s="1581"/>
      <c r="WJD64" s="1581"/>
      <c r="WJE64" s="529"/>
      <c r="WJF64" s="376"/>
      <c r="WJG64" s="376"/>
      <c r="WJH64" s="376"/>
      <c r="WJI64" s="530"/>
      <c r="WJJ64" s="376"/>
      <c r="WJK64" s="376"/>
      <c r="WJL64" s="376"/>
      <c r="WJM64" s="376"/>
      <c r="WJN64" s="376"/>
      <c r="WJO64" s="376"/>
      <c r="WJP64" s="376"/>
      <c r="WJQ64" s="376"/>
      <c r="WJR64" s="376"/>
      <c r="WJS64" s="1581"/>
      <c r="WJT64" s="1581"/>
      <c r="WJU64" s="1581"/>
      <c r="WJV64" s="529"/>
      <c r="WJW64" s="376"/>
      <c r="WJX64" s="376"/>
      <c r="WJY64" s="376"/>
      <c r="WJZ64" s="530"/>
      <c r="WKA64" s="376"/>
      <c r="WKB64" s="376"/>
      <c r="WKC64" s="376"/>
      <c r="WKD64" s="376"/>
      <c r="WKE64" s="376"/>
      <c r="WKF64" s="376"/>
      <c r="WKG64" s="376"/>
      <c r="WKH64" s="376"/>
      <c r="WKI64" s="376"/>
      <c r="WKJ64" s="1581"/>
      <c r="WKK64" s="1581"/>
      <c r="WKL64" s="1581"/>
      <c r="WKM64" s="529"/>
      <c r="WKN64" s="376"/>
      <c r="WKO64" s="376"/>
      <c r="WKP64" s="376"/>
      <c r="WKQ64" s="530"/>
      <c r="WKR64" s="376"/>
      <c r="WKS64" s="376"/>
      <c r="WKT64" s="376"/>
      <c r="WKU64" s="376"/>
      <c r="WKV64" s="376"/>
      <c r="WKW64" s="376"/>
      <c r="WKX64" s="376"/>
      <c r="WKY64" s="376"/>
      <c r="WKZ64" s="376"/>
      <c r="WLA64" s="1581"/>
      <c r="WLB64" s="1581"/>
      <c r="WLC64" s="1581"/>
      <c r="WLD64" s="529"/>
      <c r="WLE64" s="376"/>
      <c r="WLF64" s="376"/>
      <c r="WLG64" s="376"/>
      <c r="WLH64" s="530"/>
      <c r="WLI64" s="376"/>
      <c r="WLJ64" s="376"/>
      <c r="WLK64" s="376"/>
      <c r="WLL64" s="376"/>
      <c r="WLM64" s="376"/>
      <c r="WLN64" s="376"/>
      <c r="WLO64" s="376"/>
      <c r="WLP64" s="376"/>
      <c r="WLQ64" s="376"/>
      <c r="WLR64" s="1581"/>
      <c r="WLS64" s="1581"/>
      <c r="WLT64" s="1581"/>
      <c r="WLU64" s="529"/>
      <c r="WLV64" s="376"/>
      <c r="WLW64" s="376"/>
      <c r="WLX64" s="376"/>
      <c r="WLY64" s="530"/>
      <c r="WLZ64" s="376"/>
      <c r="WMA64" s="376"/>
      <c r="WMB64" s="376"/>
      <c r="WMC64" s="376"/>
      <c r="WMD64" s="376"/>
      <c r="WME64" s="376"/>
      <c r="WMF64" s="376"/>
      <c r="WMG64" s="376"/>
      <c r="WMH64" s="376"/>
      <c r="WMI64" s="1581"/>
      <c r="WMJ64" s="1581"/>
      <c r="WMK64" s="1581"/>
      <c r="WML64" s="529"/>
      <c r="WMM64" s="376"/>
      <c r="WMN64" s="376"/>
      <c r="WMO64" s="376"/>
      <c r="WMP64" s="530"/>
      <c r="WMQ64" s="376"/>
      <c r="WMR64" s="376"/>
      <c r="WMS64" s="376"/>
      <c r="WMT64" s="376"/>
      <c r="WMU64" s="376"/>
      <c r="WMV64" s="376"/>
      <c r="WMW64" s="376"/>
      <c r="WMX64" s="376"/>
      <c r="WMY64" s="376"/>
      <c r="WMZ64" s="1581"/>
      <c r="WNA64" s="1581"/>
      <c r="WNB64" s="1581"/>
      <c r="WNC64" s="529"/>
      <c r="WND64" s="376"/>
      <c r="WNE64" s="376"/>
      <c r="WNF64" s="376"/>
      <c r="WNG64" s="530"/>
      <c r="WNH64" s="376"/>
      <c r="WNI64" s="376"/>
      <c r="WNJ64" s="376"/>
      <c r="WNK64" s="376"/>
      <c r="WNL64" s="376"/>
      <c r="WNM64" s="376"/>
      <c r="WNN64" s="376"/>
      <c r="WNO64" s="376"/>
      <c r="WNP64" s="376"/>
      <c r="WNQ64" s="1581"/>
      <c r="WNR64" s="1581"/>
      <c r="WNS64" s="1581"/>
      <c r="WNT64" s="529"/>
      <c r="WNU64" s="376"/>
      <c r="WNV64" s="376"/>
      <c r="WNW64" s="376"/>
      <c r="WNX64" s="530"/>
      <c r="WNY64" s="376"/>
      <c r="WNZ64" s="376"/>
      <c r="WOA64" s="376"/>
      <c r="WOB64" s="376"/>
      <c r="WOC64" s="376"/>
      <c r="WOD64" s="376"/>
      <c r="WOE64" s="376"/>
      <c r="WOF64" s="376"/>
      <c r="WOG64" s="376"/>
      <c r="WOH64" s="1581"/>
      <c r="WOI64" s="1581"/>
      <c r="WOJ64" s="1581"/>
      <c r="WOK64" s="529"/>
      <c r="WOL64" s="376"/>
      <c r="WOM64" s="376"/>
      <c r="WON64" s="376"/>
      <c r="WOO64" s="530"/>
      <c r="WOP64" s="376"/>
      <c r="WOQ64" s="376"/>
      <c r="WOR64" s="376"/>
      <c r="WOS64" s="376"/>
      <c r="WOT64" s="376"/>
      <c r="WOU64" s="376"/>
      <c r="WOV64" s="376"/>
      <c r="WOW64" s="376"/>
      <c r="WOX64" s="376"/>
      <c r="WOY64" s="1581"/>
      <c r="WOZ64" s="1581"/>
      <c r="WPA64" s="1581"/>
      <c r="WPB64" s="529"/>
      <c r="WPC64" s="376"/>
      <c r="WPD64" s="376"/>
      <c r="WPE64" s="376"/>
      <c r="WPF64" s="530"/>
      <c r="WPG64" s="376"/>
      <c r="WPH64" s="376"/>
      <c r="WPI64" s="376"/>
      <c r="WPJ64" s="376"/>
      <c r="WPK64" s="376"/>
      <c r="WPL64" s="376"/>
      <c r="WPM64" s="376"/>
      <c r="WPN64" s="376"/>
      <c r="WPO64" s="376"/>
      <c r="WPP64" s="1581"/>
      <c r="WPQ64" s="1581"/>
      <c r="WPR64" s="1581"/>
      <c r="WPS64" s="529"/>
      <c r="WPT64" s="376"/>
      <c r="WPU64" s="376"/>
      <c r="WPV64" s="376"/>
      <c r="WPW64" s="530"/>
      <c r="WPX64" s="376"/>
      <c r="WPY64" s="376"/>
      <c r="WPZ64" s="376"/>
      <c r="WQA64" s="376"/>
      <c r="WQB64" s="376"/>
      <c r="WQC64" s="376"/>
      <c r="WQD64" s="376"/>
      <c r="WQE64" s="376"/>
      <c r="WQF64" s="376"/>
      <c r="WQG64" s="1581"/>
      <c r="WQH64" s="1581"/>
      <c r="WQI64" s="1581"/>
      <c r="WQJ64" s="529"/>
      <c r="WQK64" s="376"/>
      <c r="WQL64" s="376"/>
      <c r="WQM64" s="376"/>
      <c r="WQN64" s="530"/>
      <c r="WQO64" s="376"/>
      <c r="WQP64" s="376"/>
      <c r="WQQ64" s="376"/>
      <c r="WQR64" s="376"/>
      <c r="WQS64" s="376"/>
      <c r="WQT64" s="376"/>
      <c r="WQU64" s="376"/>
      <c r="WQV64" s="376"/>
      <c r="WQW64" s="376"/>
      <c r="WQX64" s="1581"/>
      <c r="WQY64" s="1581"/>
      <c r="WQZ64" s="1581"/>
      <c r="WRA64" s="529"/>
      <c r="WRB64" s="376"/>
      <c r="WRC64" s="376"/>
      <c r="WRD64" s="376"/>
      <c r="WRE64" s="530"/>
      <c r="WRF64" s="376"/>
      <c r="WRG64" s="376"/>
      <c r="WRH64" s="376"/>
      <c r="WRI64" s="376"/>
      <c r="WRJ64" s="376"/>
      <c r="WRK64" s="376"/>
      <c r="WRL64" s="376"/>
      <c r="WRM64" s="376"/>
      <c r="WRN64" s="376"/>
      <c r="WRO64" s="1581"/>
      <c r="WRP64" s="1581"/>
      <c r="WRQ64" s="1581"/>
      <c r="WRR64" s="529"/>
      <c r="WRS64" s="376"/>
      <c r="WRT64" s="376"/>
      <c r="WRU64" s="376"/>
      <c r="WRV64" s="530"/>
      <c r="WRW64" s="376"/>
      <c r="WRX64" s="376"/>
      <c r="WRY64" s="376"/>
      <c r="WRZ64" s="376"/>
      <c r="WSA64" s="376"/>
      <c r="WSB64" s="376"/>
      <c r="WSC64" s="376"/>
      <c r="WSD64" s="376"/>
      <c r="WSE64" s="376"/>
      <c r="WSF64" s="1581"/>
      <c r="WSG64" s="1581"/>
      <c r="WSH64" s="1581"/>
      <c r="WSI64" s="529"/>
      <c r="WSJ64" s="376"/>
      <c r="WSK64" s="376"/>
      <c r="WSL64" s="376"/>
      <c r="WSM64" s="530"/>
      <c r="WSN64" s="376"/>
      <c r="WSO64" s="376"/>
      <c r="WSP64" s="376"/>
      <c r="WSQ64" s="376"/>
      <c r="WSR64" s="376"/>
      <c r="WSS64" s="376"/>
      <c r="WST64" s="376"/>
      <c r="WSU64" s="376"/>
      <c r="WSV64" s="376"/>
      <c r="WSW64" s="1581"/>
      <c r="WSX64" s="1581"/>
      <c r="WSY64" s="1581"/>
      <c r="WSZ64" s="529"/>
      <c r="WTA64" s="376"/>
      <c r="WTB64" s="376"/>
      <c r="WTC64" s="376"/>
      <c r="WTD64" s="530"/>
      <c r="WTE64" s="376"/>
      <c r="WTF64" s="376"/>
      <c r="WTG64" s="376"/>
      <c r="WTH64" s="376"/>
      <c r="WTI64" s="376"/>
      <c r="WTJ64" s="376"/>
      <c r="WTK64" s="376"/>
      <c r="WTL64" s="376"/>
      <c r="WTM64" s="376"/>
      <c r="WTN64" s="1581"/>
      <c r="WTO64" s="1581"/>
      <c r="WTP64" s="1581"/>
      <c r="WTQ64" s="529"/>
      <c r="WTR64" s="376"/>
      <c r="WTS64" s="376"/>
      <c r="WTT64" s="376"/>
      <c r="WTU64" s="530"/>
      <c r="WTV64" s="376"/>
      <c r="WTW64" s="376"/>
      <c r="WTX64" s="376"/>
      <c r="WTY64" s="376"/>
      <c r="WTZ64" s="376"/>
      <c r="WUA64" s="376"/>
      <c r="WUB64" s="376"/>
      <c r="WUC64" s="376"/>
      <c r="WUD64" s="376"/>
      <c r="WUE64" s="1581"/>
      <c r="WUF64" s="1581"/>
      <c r="WUG64" s="1581"/>
      <c r="WUH64" s="529"/>
      <c r="WUI64" s="376"/>
      <c r="WUJ64" s="376"/>
      <c r="WUK64" s="376"/>
      <c r="WUL64" s="530"/>
      <c r="WUM64" s="376"/>
      <c r="WUN64" s="376"/>
      <c r="WUO64" s="376"/>
      <c r="WUP64" s="376"/>
      <c r="WUQ64" s="376"/>
      <c r="WUR64" s="376"/>
      <c r="WUS64" s="376"/>
      <c r="WUT64" s="376"/>
      <c r="WUU64" s="376"/>
      <c r="WUV64" s="1581"/>
      <c r="WUW64" s="1581"/>
      <c r="WUX64" s="1581"/>
      <c r="WUY64" s="529"/>
      <c r="WUZ64" s="376"/>
      <c r="WVA64" s="376"/>
      <c r="WVB64" s="376"/>
      <c r="WVC64" s="530"/>
      <c r="WVD64" s="376"/>
      <c r="WVE64" s="376"/>
      <c r="WVF64" s="376"/>
      <c r="WVG64" s="376"/>
      <c r="WVH64" s="376"/>
      <c r="WVI64" s="376"/>
      <c r="WVJ64" s="376"/>
      <c r="WVK64" s="376"/>
      <c r="WVL64" s="376"/>
      <c r="WVM64" s="1581"/>
      <c r="WVN64" s="1581"/>
      <c r="WVO64" s="1581"/>
      <c r="WVP64" s="529"/>
      <c r="WVQ64" s="376"/>
      <c r="WVR64" s="376"/>
      <c r="WVS64" s="376"/>
      <c r="WVT64" s="530"/>
      <c r="WVU64" s="376"/>
      <c r="WVV64" s="376"/>
      <c r="WVW64" s="376"/>
      <c r="WVX64" s="376"/>
      <c r="WVY64" s="376"/>
      <c r="WVZ64" s="376"/>
      <c r="WWA64" s="376"/>
      <c r="WWB64" s="376"/>
      <c r="WWC64" s="376"/>
      <c r="WWD64" s="1581"/>
      <c r="WWE64" s="1581"/>
      <c r="WWF64" s="1581"/>
      <c r="WWG64" s="529"/>
      <c r="WWH64" s="376"/>
      <c r="WWI64" s="376"/>
      <c r="WWJ64" s="376"/>
      <c r="WWK64" s="530"/>
      <c r="WWL64" s="376"/>
      <c r="WWM64" s="376"/>
      <c r="WWN64" s="376"/>
      <c r="WWO64" s="376"/>
      <c r="WWP64" s="376"/>
      <c r="WWQ64" s="376"/>
      <c r="WWR64" s="376"/>
      <c r="WWS64" s="376"/>
      <c r="WWT64" s="376"/>
      <c r="WWU64" s="1581"/>
      <c r="WWV64" s="1581"/>
      <c r="WWW64" s="1581"/>
      <c r="WWX64" s="529"/>
      <c r="WWY64" s="376"/>
      <c r="WWZ64" s="376"/>
      <c r="WXA64" s="376"/>
      <c r="WXB64" s="530"/>
      <c r="WXC64" s="376"/>
      <c r="WXD64" s="376"/>
      <c r="WXE64" s="376"/>
      <c r="WXF64" s="376"/>
      <c r="WXG64" s="376"/>
      <c r="WXH64" s="376"/>
      <c r="WXI64" s="376"/>
      <c r="WXJ64" s="376"/>
      <c r="WXK64" s="376"/>
      <c r="WXL64" s="1581"/>
      <c r="WXM64" s="1581"/>
      <c r="WXN64" s="1581"/>
      <c r="WXO64" s="529"/>
      <c r="WXP64" s="376"/>
      <c r="WXQ64" s="376"/>
      <c r="WXR64" s="376"/>
      <c r="WXS64" s="530"/>
      <c r="WXT64" s="376"/>
      <c r="WXU64" s="376"/>
      <c r="WXV64" s="376"/>
      <c r="WXW64" s="376"/>
      <c r="WXX64" s="376"/>
      <c r="WXY64" s="376"/>
      <c r="WXZ64" s="376"/>
      <c r="WYA64" s="376"/>
      <c r="WYB64" s="376"/>
      <c r="WYC64" s="1581"/>
      <c r="WYD64" s="1581"/>
      <c r="WYE64" s="1581"/>
      <c r="WYF64" s="529"/>
      <c r="WYG64" s="376"/>
      <c r="WYH64" s="376"/>
      <c r="WYI64" s="376"/>
      <c r="WYJ64" s="530"/>
      <c r="WYK64" s="376"/>
      <c r="WYL64" s="376"/>
      <c r="WYM64" s="376"/>
      <c r="WYN64" s="376"/>
      <c r="WYO64" s="376"/>
      <c r="WYP64" s="376"/>
      <c r="WYQ64" s="376"/>
      <c r="WYR64" s="376"/>
      <c r="WYS64" s="376"/>
      <c r="WYT64" s="1581"/>
      <c r="WYU64" s="1581"/>
      <c r="WYV64" s="1581"/>
      <c r="WYW64" s="529"/>
      <c r="WYX64" s="376"/>
      <c r="WYY64" s="376"/>
      <c r="WYZ64" s="376"/>
      <c r="WZA64" s="530"/>
      <c r="WZB64" s="376"/>
      <c r="WZC64" s="376"/>
      <c r="WZD64" s="376"/>
      <c r="WZE64" s="376"/>
      <c r="WZF64" s="376"/>
      <c r="WZG64" s="376"/>
      <c r="WZH64" s="376"/>
      <c r="WZI64" s="376"/>
      <c r="WZJ64" s="376"/>
      <c r="WZK64" s="1581"/>
      <c r="WZL64" s="1581"/>
      <c r="WZM64" s="1581"/>
      <c r="WZN64" s="529"/>
      <c r="WZO64" s="376"/>
      <c r="WZP64" s="376"/>
      <c r="WZQ64" s="376"/>
      <c r="WZR64" s="530"/>
      <c r="WZS64" s="376"/>
      <c r="WZT64" s="376"/>
      <c r="WZU64" s="376"/>
      <c r="WZV64" s="376"/>
      <c r="WZW64" s="376"/>
      <c r="WZX64" s="376"/>
      <c r="WZY64" s="376"/>
      <c r="WZZ64" s="376"/>
      <c r="XAA64" s="376"/>
      <c r="XAB64" s="1581"/>
      <c r="XAC64" s="1581"/>
      <c r="XAD64" s="1581"/>
      <c r="XAE64" s="529"/>
      <c r="XAF64" s="376"/>
      <c r="XAG64" s="376"/>
      <c r="XAH64" s="376"/>
      <c r="XAI64" s="530"/>
      <c r="XAJ64" s="376"/>
      <c r="XAK64" s="376"/>
      <c r="XAL64" s="376"/>
      <c r="XAM64" s="376"/>
      <c r="XAN64" s="376"/>
      <c r="XAO64" s="376"/>
      <c r="XAP64" s="376"/>
      <c r="XAQ64" s="376"/>
      <c r="XAR64" s="376"/>
      <c r="XAS64" s="1581"/>
      <c r="XAT64" s="1581"/>
      <c r="XAU64" s="1581"/>
      <c r="XAV64" s="529"/>
      <c r="XAW64" s="376"/>
      <c r="XAX64" s="376"/>
      <c r="XAY64" s="376"/>
      <c r="XAZ64" s="530"/>
      <c r="XBA64" s="376"/>
      <c r="XBB64" s="376"/>
      <c r="XBC64" s="376"/>
      <c r="XBD64" s="376"/>
      <c r="XBE64" s="376"/>
      <c r="XBF64" s="376"/>
      <c r="XBG64" s="376"/>
      <c r="XBH64" s="376"/>
      <c r="XBI64" s="376"/>
      <c r="XBJ64" s="1581"/>
      <c r="XBK64" s="1581"/>
      <c r="XBL64" s="1581"/>
      <c r="XBM64" s="529"/>
      <c r="XBN64" s="376"/>
      <c r="XBO64" s="376"/>
      <c r="XBP64" s="376"/>
      <c r="XBQ64" s="530"/>
      <c r="XBR64" s="376"/>
      <c r="XBS64" s="376"/>
      <c r="XBT64" s="376"/>
      <c r="XBU64" s="376"/>
      <c r="XBV64" s="376"/>
      <c r="XBW64" s="376"/>
      <c r="XBX64" s="376"/>
      <c r="XBY64" s="376"/>
      <c r="XBZ64" s="376"/>
      <c r="XCA64" s="1581"/>
      <c r="XCB64" s="1581"/>
      <c r="XCC64" s="1581"/>
      <c r="XCD64" s="529"/>
      <c r="XCE64" s="376"/>
      <c r="XCF64" s="376"/>
      <c r="XCG64" s="376"/>
      <c r="XCH64" s="530"/>
      <c r="XCI64" s="376"/>
      <c r="XCJ64" s="376"/>
      <c r="XCK64" s="376"/>
      <c r="XCL64" s="376"/>
      <c r="XCM64" s="376"/>
      <c r="XCN64" s="376"/>
      <c r="XCO64" s="376"/>
      <c r="XCP64" s="376"/>
      <c r="XCQ64" s="376"/>
      <c r="XCR64" s="1581"/>
      <c r="XCS64" s="1581"/>
      <c r="XCT64" s="1581"/>
      <c r="XCU64" s="529"/>
      <c r="XCV64" s="376"/>
      <c r="XCW64" s="376"/>
      <c r="XCX64" s="376"/>
      <c r="XCY64" s="530"/>
      <c r="XCZ64" s="376"/>
      <c r="XDA64" s="376"/>
      <c r="XDB64" s="376"/>
      <c r="XDC64" s="376"/>
      <c r="XDD64" s="376"/>
      <c r="XDE64" s="376"/>
      <c r="XDF64" s="376"/>
      <c r="XDG64" s="376"/>
      <c r="XDH64" s="376"/>
      <c r="XDI64" s="1581"/>
      <c r="XDJ64" s="1581"/>
      <c r="XDK64" s="1581"/>
      <c r="XDL64" s="529"/>
      <c r="XDM64" s="376"/>
      <c r="XDN64" s="376"/>
      <c r="XDO64" s="376"/>
      <c r="XDP64" s="530"/>
      <c r="XDQ64" s="376"/>
      <c r="XDR64" s="376"/>
      <c r="XDS64" s="376"/>
      <c r="XDT64" s="376"/>
      <c r="XDU64" s="376"/>
      <c r="XDV64" s="376"/>
      <c r="XDW64" s="376"/>
      <c r="XDX64" s="376"/>
      <c r="XDY64" s="376"/>
      <c r="XDZ64" s="1581"/>
      <c r="XEA64" s="1581"/>
      <c r="XEB64" s="1581"/>
      <c r="XEC64" s="529"/>
      <c r="XED64" s="376"/>
      <c r="XEE64" s="376"/>
      <c r="XEF64" s="376"/>
      <c r="XEG64" s="530"/>
      <c r="XEH64" s="376"/>
      <c r="XEI64" s="376"/>
      <c r="XEJ64" s="376"/>
      <c r="XEK64" s="376"/>
      <c r="XEL64" s="376"/>
      <c r="XEM64" s="376"/>
      <c r="XEN64" s="376"/>
      <c r="XEO64" s="376"/>
      <c r="XEP64" s="376"/>
      <c r="XEQ64" s="1581"/>
      <c r="XER64" s="1581"/>
      <c r="XES64" s="1581"/>
      <c r="XET64" s="529"/>
      <c r="XEU64" s="376"/>
      <c r="XEV64" s="376"/>
      <c r="XEW64" s="376"/>
      <c r="XEX64" s="530"/>
      <c r="XEY64" s="376"/>
      <c r="XEZ64" s="376"/>
      <c r="XFA64" s="376"/>
      <c r="XFB64" s="376"/>
      <c r="XFC64" s="376"/>
    </row>
    <row r="65" spans="1:16383" x14ac:dyDescent="0.2">
      <c r="A65" s="454" t="s">
        <v>101</v>
      </c>
      <c r="B65" s="1576" t="s">
        <v>686</v>
      </c>
      <c r="C65" s="1576"/>
      <c r="D65" s="377">
        <f>+H65+K65+N65</f>
        <v>0</v>
      </c>
      <c r="E65" s="377">
        <f t="shared" ref="E65:F68" si="44">+I65+L65+O65</f>
        <v>22617</v>
      </c>
      <c r="F65" s="377">
        <f t="shared" si="44"/>
        <v>22617</v>
      </c>
      <c r="G65" s="388">
        <f t="shared" si="35"/>
        <v>1</v>
      </c>
      <c r="H65" s="377">
        <f>+'6.a. mell. PH'!D61</f>
        <v>0</v>
      </c>
      <c r="I65" s="377">
        <f>+'6.a. mell. PH'!E61</f>
        <v>11550</v>
      </c>
      <c r="J65" s="377">
        <f>+'6.a. mell. PH'!F61</f>
        <v>11550</v>
      </c>
      <c r="K65" s="377">
        <f>+'6.b. mell. Óvoda'!D61</f>
        <v>0</v>
      </c>
      <c r="L65" s="377">
        <f>+'6.b. mell. Óvoda'!E61</f>
        <v>2227</v>
      </c>
      <c r="M65" s="377">
        <f>+'6.b. mell. Óvoda'!F61</f>
        <v>2227</v>
      </c>
      <c r="N65" s="377">
        <f>+'6.c. mell. BBKP'!D62</f>
        <v>0</v>
      </c>
      <c r="O65" s="377">
        <f>+'6.c. mell. BBKP'!E62</f>
        <v>8840</v>
      </c>
      <c r="P65" s="378">
        <f>+'6.c. mell. BBKP'!F62</f>
        <v>8840</v>
      </c>
      <c r="Q65" s="622"/>
      <c r="R65" s="622"/>
      <c r="S65" s="622"/>
      <c r="T65" s="529"/>
      <c r="U65" s="376"/>
      <c r="V65" s="376"/>
      <c r="W65" s="376"/>
      <c r="X65" s="530"/>
      <c r="Y65" s="376"/>
      <c r="Z65" s="376"/>
      <c r="AA65" s="376"/>
      <c r="AB65" s="376"/>
      <c r="AC65" s="376"/>
      <c r="AD65" s="376"/>
      <c r="AE65" s="376"/>
      <c r="AF65" s="376"/>
      <c r="AG65" s="376"/>
      <c r="AH65" s="622"/>
      <c r="AI65" s="622"/>
      <c r="AJ65" s="622"/>
      <c r="AK65" s="529"/>
      <c r="AL65" s="376"/>
      <c r="AM65" s="376"/>
      <c r="AN65" s="376"/>
      <c r="AO65" s="530"/>
      <c r="AP65" s="376"/>
      <c r="AQ65" s="376"/>
      <c r="AR65" s="376"/>
      <c r="AS65" s="376"/>
      <c r="AT65" s="376"/>
      <c r="AU65" s="376"/>
      <c r="AV65" s="376"/>
      <c r="AW65" s="376"/>
      <c r="AX65" s="376"/>
      <c r="AY65" s="622"/>
      <c r="AZ65" s="622"/>
      <c r="BA65" s="622"/>
      <c r="BB65" s="529"/>
      <c r="BC65" s="376"/>
      <c r="BD65" s="376"/>
      <c r="BE65" s="376"/>
      <c r="BF65" s="530"/>
      <c r="BG65" s="376"/>
      <c r="BH65" s="376"/>
      <c r="BI65" s="376"/>
      <c r="BJ65" s="376"/>
      <c r="BK65" s="376"/>
      <c r="BL65" s="376"/>
      <c r="BM65" s="376"/>
      <c r="BN65" s="376"/>
      <c r="BO65" s="376"/>
      <c r="BP65" s="622"/>
      <c r="BQ65" s="622"/>
      <c r="BR65" s="622"/>
      <c r="BS65" s="529"/>
      <c r="BT65" s="376"/>
      <c r="BU65" s="376"/>
      <c r="BV65" s="376"/>
      <c r="BW65" s="530"/>
      <c r="BX65" s="376"/>
      <c r="BY65" s="376"/>
      <c r="BZ65" s="376"/>
      <c r="CA65" s="376"/>
      <c r="CB65" s="376"/>
      <c r="CC65" s="376"/>
      <c r="CD65" s="376"/>
      <c r="CE65" s="376"/>
      <c r="CF65" s="376"/>
      <c r="CG65" s="622"/>
      <c r="CH65" s="622"/>
      <c r="CI65" s="622"/>
      <c r="CJ65" s="529"/>
      <c r="CK65" s="376"/>
      <c r="CL65" s="376"/>
      <c r="CM65" s="376"/>
      <c r="CN65" s="530"/>
      <c r="CO65" s="376"/>
      <c r="CP65" s="376"/>
      <c r="CQ65" s="376"/>
      <c r="CR65" s="376"/>
      <c r="CS65" s="376"/>
      <c r="CT65" s="376"/>
      <c r="CU65" s="376"/>
      <c r="CV65" s="376"/>
      <c r="CW65" s="376"/>
      <c r="CX65" s="622"/>
      <c r="CY65" s="622"/>
      <c r="CZ65" s="622"/>
      <c r="DA65" s="529"/>
      <c r="DB65" s="376"/>
      <c r="DC65" s="376"/>
      <c r="DD65" s="376"/>
      <c r="DE65" s="530"/>
      <c r="DF65" s="376"/>
      <c r="DG65" s="376"/>
      <c r="DH65" s="376"/>
      <c r="DI65" s="376"/>
      <c r="DJ65" s="376"/>
      <c r="DK65" s="376"/>
      <c r="DL65" s="376"/>
      <c r="DM65" s="376"/>
      <c r="DN65" s="376"/>
      <c r="DO65" s="622"/>
      <c r="DP65" s="622"/>
      <c r="DQ65" s="622"/>
      <c r="DR65" s="529"/>
      <c r="DS65" s="376"/>
      <c r="DT65" s="376"/>
      <c r="DU65" s="376"/>
      <c r="DV65" s="530"/>
      <c r="DW65" s="376"/>
      <c r="DX65" s="376"/>
      <c r="DY65" s="376"/>
      <c r="DZ65" s="376"/>
      <c r="EA65" s="376"/>
      <c r="EB65" s="376"/>
      <c r="EC65" s="376"/>
      <c r="ED65" s="376"/>
      <c r="EE65" s="376"/>
      <c r="EF65" s="622"/>
      <c r="EG65" s="622"/>
      <c r="EH65" s="622"/>
      <c r="EI65" s="529"/>
      <c r="EJ65" s="376"/>
      <c r="EK65" s="376"/>
      <c r="EL65" s="376"/>
      <c r="EM65" s="530"/>
      <c r="EN65" s="376"/>
      <c r="EO65" s="376"/>
      <c r="EP65" s="376"/>
      <c r="EQ65" s="376"/>
      <c r="ER65" s="376"/>
      <c r="ES65" s="376"/>
      <c r="ET65" s="376"/>
      <c r="EU65" s="376"/>
      <c r="EV65" s="376"/>
      <c r="EW65" s="622"/>
      <c r="EX65" s="622"/>
      <c r="EY65" s="622"/>
      <c r="EZ65" s="529"/>
      <c r="FA65" s="376"/>
      <c r="FB65" s="376"/>
      <c r="FC65" s="376"/>
      <c r="FD65" s="530"/>
      <c r="FE65" s="376"/>
      <c r="FF65" s="376"/>
      <c r="FG65" s="376"/>
      <c r="FH65" s="376"/>
      <c r="FI65" s="376"/>
      <c r="FJ65" s="376"/>
      <c r="FK65" s="376"/>
      <c r="FL65" s="376"/>
      <c r="FM65" s="376"/>
      <c r="FN65" s="622"/>
      <c r="FO65" s="622"/>
      <c r="FP65" s="622"/>
      <c r="FQ65" s="529"/>
      <c r="FR65" s="376"/>
      <c r="FS65" s="376"/>
      <c r="FT65" s="376"/>
      <c r="FU65" s="530"/>
      <c r="FV65" s="376"/>
      <c r="FW65" s="376"/>
      <c r="FX65" s="376"/>
      <c r="FY65" s="376"/>
      <c r="FZ65" s="376"/>
      <c r="GA65" s="376"/>
      <c r="GB65" s="376"/>
      <c r="GC65" s="376"/>
      <c r="GD65" s="376"/>
      <c r="GE65" s="622"/>
      <c r="GF65" s="622"/>
      <c r="GG65" s="622"/>
      <c r="GH65" s="529"/>
      <c r="GI65" s="376"/>
      <c r="GJ65" s="376"/>
      <c r="GK65" s="376"/>
      <c r="GL65" s="530"/>
      <c r="GM65" s="376"/>
      <c r="GN65" s="376"/>
      <c r="GO65" s="376"/>
      <c r="GP65" s="376"/>
      <c r="GQ65" s="376"/>
      <c r="GR65" s="376"/>
      <c r="GS65" s="376"/>
      <c r="GT65" s="376"/>
      <c r="GU65" s="376"/>
      <c r="GV65" s="622"/>
      <c r="GW65" s="622"/>
      <c r="GX65" s="622"/>
      <c r="GY65" s="529"/>
      <c r="GZ65" s="376"/>
      <c r="HA65" s="376"/>
      <c r="HB65" s="376"/>
      <c r="HC65" s="530"/>
      <c r="HD65" s="376"/>
      <c r="HE65" s="376"/>
      <c r="HF65" s="376"/>
      <c r="HG65" s="376"/>
      <c r="HH65" s="376"/>
      <c r="HI65" s="376"/>
      <c r="HJ65" s="376"/>
      <c r="HK65" s="376"/>
      <c r="HL65" s="376"/>
      <c r="HM65" s="622"/>
      <c r="HN65" s="622"/>
      <c r="HO65" s="622"/>
      <c r="HP65" s="529"/>
      <c r="HQ65" s="376"/>
      <c r="HR65" s="376"/>
      <c r="HS65" s="376"/>
      <c r="HT65" s="530"/>
      <c r="HU65" s="376"/>
      <c r="HV65" s="376"/>
      <c r="HW65" s="376"/>
      <c r="HX65" s="376"/>
      <c r="HY65" s="376"/>
      <c r="HZ65" s="376"/>
      <c r="IA65" s="376"/>
      <c r="IB65" s="376"/>
      <c r="IC65" s="376"/>
      <c r="ID65" s="622"/>
      <c r="IE65" s="622"/>
      <c r="IF65" s="622"/>
      <c r="IG65" s="529"/>
      <c r="IH65" s="376"/>
      <c r="II65" s="376"/>
      <c r="IJ65" s="376"/>
      <c r="IK65" s="530"/>
      <c r="IL65" s="376"/>
      <c r="IM65" s="376"/>
      <c r="IN65" s="376"/>
      <c r="IO65" s="376"/>
      <c r="IP65" s="376"/>
      <c r="IQ65" s="376"/>
      <c r="IR65" s="376"/>
      <c r="IS65" s="376"/>
      <c r="IT65" s="376"/>
      <c r="IU65" s="622"/>
      <c r="IV65" s="622"/>
      <c r="IW65" s="622"/>
      <c r="IX65" s="529"/>
      <c r="IY65" s="376"/>
      <c r="IZ65" s="376"/>
      <c r="JA65" s="376"/>
      <c r="JB65" s="530"/>
      <c r="JC65" s="376"/>
      <c r="JD65" s="376"/>
      <c r="JE65" s="376"/>
      <c r="JF65" s="376"/>
      <c r="JG65" s="376"/>
      <c r="JH65" s="376"/>
      <c r="JI65" s="376"/>
      <c r="JJ65" s="376"/>
      <c r="JK65" s="376"/>
      <c r="JL65" s="622"/>
      <c r="JM65" s="622"/>
      <c r="JN65" s="622"/>
      <c r="JO65" s="529"/>
      <c r="JP65" s="376"/>
      <c r="JQ65" s="376"/>
      <c r="JR65" s="376"/>
      <c r="JS65" s="530"/>
      <c r="JT65" s="376"/>
      <c r="JU65" s="376"/>
      <c r="JV65" s="376"/>
      <c r="JW65" s="376"/>
      <c r="JX65" s="376"/>
      <c r="JY65" s="376"/>
      <c r="JZ65" s="376"/>
      <c r="KA65" s="376"/>
      <c r="KB65" s="376"/>
      <c r="KC65" s="622"/>
      <c r="KD65" s="622"/>
      <c r="KE65" s="622"/>
      <c r="KF65" s="529"/>
      <c r="KG65" s="376"/>
      <c r="KH65" s="376"/>
      <c r="KI65" s="376"/>
      <c r="KJ65" s="530"/>
      <c r="KK65" s="376"/>
      <c r="KL65" s="376"/>
      <c r="KM65" s="376"/>
      <c r="KN65" s="376"/>
      <c r="KO65" s="376"/>
      <c r="KP65" s="376"/>
      <c r="KQ65" s="376"/>
      <c r="KR65" s="376"/>
      <c r="KS65" s="376"/>
      <c r="KT65" s="622"/>
      <c r="KU65" s="622"/>
      <c r="KV65" s="622"/>
      <c r="KW65" s="529"/>
      <c r="KX65" s="376"/>
      <c r="KY65" s="376"/>
      <c r="KZ65" s="376"/>
      <c r="LA65" s="530"/>
      <c r="LB65" s="376"/>
      <c r="LC65" s="376"/>
      <c r="LD65" s="376"/>
      <c r="LE65" s="376"/>
      <c r="LF65" s="376"/>
      <c r="LG65" s="376"/>
      <c r="LH65" s="376"/>
      <c r="LI65" s="376"/>
      <c r="LJ65" s="376"/>
      <c r="LK65" s="622"/>
      <c r="LL65" s="622"/>
      <c r="LM65" s="622"/>
      <c r="LN65" s="529"/>
      <c r="LO65" s="376"/>
      <c r="LP65" s="376"/>
      <c r="LQ65" s="376"/>
      <c r="LR65" s="530"/>
      <c r="LS65" s="376"/>
      <c r="LT65" s="376"/>
      <c r="LU65" s="376"/>
      <c r="LV65" s="376"/>
      <c r="LW65" s="376"/>
      <c r="LX65" s="376"/>
      <c r="LY65" s="376"/>
      <c r="LZ65" s="376"/>
      <c r="MA65" s="376"/>
      <c r="MB65" s="622"/>
      <c r="MC65" s="622"/>
      <c r="MD65" s="622"/>
      <c r="ME65" s="529"/>
      <c r="MF65" s="376"/>
      <c r="MG65" s="376"/>
      <c r="MH65" s="376"/>
      <c r="MI65" s="530"/>
      <c r="MJ65" s="376"/>
      <c r="MK65" s="376"/>
      <c r="ML65" s="376"/>
      <c r="MM65" s="376"/>
      <c r="MN65" s="376"/>
      <c r="MO65" s="376"/>
      <c r="MP65" s="376"/>
      <c r="MQ65" s="376"/>
      <c r="MR65" s="376"/>
      <c r="MS65" s="622"/>
      <c r="MT65" s="622"/>
      <c r="MU65" s="622"/>
      <c r="MV65" s="529"/>
      <c r="MW65" s="376"/>
      <c r="MX65" s="376"/>
      <c r="MY65" s="376"/>
      <c r="MZ65" s="530"/>
      <c r="NA65" s="376"/>
      <c r="NB65" s="376"/>
      <c r="NC65" s="376"/>
      <c r="ND65" s="376"/>
      <c r="NE65" s="376"/>
      <c r="NF65" s="376"/>
      <c r="NG65" s="376"/>
      <c r="NH65" s="376"/>
      <c r="NI65" s="376"/>
      <c r="NJ65" s="622"/>
      <c r="NK65" s="622"/>
      <c r="NL65" s="622"/>
      <c r="NM65" s="529"/>
      <c r="NN65" s="376"/>
      <c r="NO65" s="376"/>
      <c r="NP65" s="376"/>
      <c r="NQ65" s="530"/>
      <c r="NR65" s="376"/>
      <c r="NS65" s="376"/>
      <c r="NT65" s="376"/>
      <c r="NU65" s="376"/>
      <c r="NV65" s="376"/>
      <c r="NW65" s="376"/>
      <c r="NX65" s="376"/>
      <c r="NY65" s="376"/>
      <c r="NZ65" s="376"/>
      <c r="OA65" s="622"/>
      <c r="OB65" s="622"/>
      <c r="OC65" s="622"/>
      <c r="OD65" s="529"/>
      <c r="OE65" s="376"/>
      <c r="OF65" s="376"/>
      <c r="OG65" s="376"/>
      <c r="OH65" s="530"/>
      <c r="OI65" s="376"/>
      <c r="OJ65" s="376"/>
      <c r="OK65" s="376"/>
      <c r="OL65" s="376"/>
      <c r="OM65" s="376"/>
      <c r="ON65" s="376"/>
      <c r="OO65" s="376"/>
      <c r="OP65" s="376"/>
      <c r="OQ65" s="376"/>
      <c r="OR65" s="622"/>
      <c r="OS65" s="622"/>
      <c r="OT65" s="622"/>
      <c r="OU65" s="529"/>
      <c r="OV65" s="376"/>
      <c r="OW65" s="376"/>
      <c r="OX65" s="376"/>
      <c r="OY65" s="530"/>
      <c r="OZ65" s="376"/>
      <c r="PA65" s="376"/>
      <c r="PB65" s="376"/>
      <c r="PC65" s="376"/>
      <c r="PD65" s="376"/>
      <c r="PE65" s="376"/>
      <c r="PF65" s="376"/>
      <c r="PG65" s="376"/>
      <c r="PH65" s="376"/>
      <c r="PI65" s="622"/>
      <c r="PJ65" s="622"/>
      <c r="PK65" s="622"/>
      <c r="PL65" s="529"/>
      <c r="PM65" s="376"/>
      <c r="PN65" s="376"/>
      <c r="PO65" s="376"/>
      <c r="PP65" s="530"/>
      <c r="PQ65" s="376"/>
      <c r="PR65" s="376"/>
      <c r="PS65" s="376"/>
      <c r="PT65" s="376"/>
      <c r="PU65" s="376"/>
      <c r="PV65" s="376"/>
      <c r="PW65" s="376"/>
      <c r="PX65" s="376"/>
      <c r="PY65" s="376"/>
      <c r="PZ65" s="622"/>
      <c r="QA65" s="622"/>
      <c r="QB65" s="622"/>
      <c r="QC65" s="529"/>
      <c r="QD65" s="376"/>
      <c r="QE65" s="376"/>
      <c r="QF65" s="376"/>
      <c r="QG65" s="530"/>
      <c r="QH65" s="376"/>
      <c r="QI65" s="376"/>
      <c r="QJ65" s="376"/>
      <c r="QK65" s="376"/>
      <c r="QL65" s="376"/>
      <c r="QM65" s="376"/>
      <c r="QN65" s="376"/>
      <c r="QO65" s="376"/>
      <c r="QP65" s="376"/>
      <c r="QQ65" s="622"/>
      <c r="QR65" s="622"/>
      <c r="QS65" s="622"/>
      <c r="QT65" s="529"/>
      <c r="QU65" s="376"/>
      <c r="QV65" s="376"/>
      <c r="QW65" s="376"/>
      <c r="QX65" s="530"/>
      <c r="QY65" s="376"/>
      <c r="QZ65" s="376"/>
      <c r="RA65" s="376"/>
      <c r="RB65" s="376"/>
      <c r="RC65" s="376"/>
      <c r="RD65" s="376"/>
      <c r="RE65" s="376"/>
      <c r="RF65" s="376"/>
      <c r="RG65" s="376"/>
      <c r="RH65" s="622"/>
      <c r="RI65" s="622"/>
      <c r="RJ65" s="622"/>
      <c r="RK65" s="529"/>
      <c r="RL65" s="376"/>
      <c r="RM65" s="376"/>
      <c r="RN65" s="376"/>
      <c r="RO65" s="530"/>
      <c r="RP65" s="376"/>
      <c r="RQ65" s="376"/>
      <c r="RR65" s="376"/>
      <c r="RS65" s="376"/>
      <c r="RT65" s="376"/>
      <c r="RU65" s="376"/>
      <c r="RV65" s="376"/>
      <c r="RW65" s="376"/>
      <c r="RX65" s="376"/>
      <c r="RY65" s="622"/>
      <c r="RZ65" s="622"/>
      <c r="SA65" s="622"/>
      <c r="SB65" s="529"/>
      <c r="SC65" s="376"/>
      <c r="SD65" s="376"/>
      <c r="SE65" s="376"/>
      <c r="SF65" s="530"/>
      <c r="SG65" s="376"/>
      <c r="SH65" s="376"/>
      <c r="SI65" s="376"/>
      <c r="SJ65" s="376"/>
      <c r="SK65" s="376"/>
      <c r="SL65" s="376"/>
      <c r="SM65" s="376"/>
      <c r="SN65" s="376"/>
      <c r="SO65" s="376"/>
      <c r="SP65" s="622"/>
      <c r="SQ65" s="622"/>
      <c r="SR65" s="622"/>
      <c r="SS65" s="529"/>
      <c r="ST65" s="376"/>
      <c r="SU65" s="376"/>
      <c r="SV65" s="376"/>
      <c r="SW65" s="530"/>
      <c r="SX65" s="376"/>
      <c r="SY65" s="376"/>
      <c r="SZ65" s="376"/>
      <c r="TA65" s="376"/>
      <c r="TB65" s="376"/>
      <c r="TC65" s="376"/>
      <c r="TD65" s="376"/>
      <c r="TE65" s="376"/>
      <c r="TF65" s="376"/>
      <c r="TG65" s="622"/>
      <c r="TH65" s="622"/>
      <c r="TI65" s="622"/>
      <c r="TJ65" s="529"/>
      <c r="TK65" s="376"/>
      <c r="TL65" s="376"/>
      <c r="TM65" s="376"/>
      <c r="TN65" s="530"/>
      <c r="TO65" s="376"/>
      <c r="TP65" s="376"/>
      <c r="TQ65" s="376"/>
      <c r="TR65" s="376"/>
      <c r="TS65" s="376"/>
      <c r="TT65" s="376"/>
      <c r="TU65" s="376"/>
      <c r="TV65" s="376"/>
      <c r="TW65" s="376"/>
      <c r="TX65" s="622"/>
      <c r="TY65" s="622"/>
      <c r="TZ65" s="622"/>
      <c r="UA65" s="529"/>
      <c r="UB65" s="376"/>
      <c r="UC65" s="376"/>
      <c r="UD65" s="376"/>
      <c r="UE65" s="530"/>
      <c r="UF65" s="376"/>
      <c r="UG65" s="376"/>
      <c r="UH65" s="376"/>
      <c r="UI65" s="376"/>
      <c r="UJ65" s="376"/>
      <c r="UK65" s="376"/>
      <c r="UL65" s="376"/>
      <c r="UM65" s="376"/>
      <c r="UN65" s="376"/>
      <c r="UO65" s="622"/>
      <c r="UP65" s="622"/>
      <c r="UQ65" s="622"/>
      <c r="UR65" s="529"/>
      <c r="US65" s="376"/>
      <c r="UT65" s="376"/>
      <c r="UU65" s="376"/>
      <c r="UV65" s="530"/>
      <c r="UW65" s="376"/>
      <c r="UX65" s="376"/>
      <c r="UY65" s="376"/>
      <c r="UZ65" s="376"/>
      <c r="VA65" s="376"/>
      <c r="VB65" s="376"/>
      <c r="VC65" s="376"/>
      <c r="VD65" s="376"/>
      <c r="VE65" s="376"/>
      <c r="VF65" s="622"/>
      <c r="VG65" s="622"/>
      <c r="VH65" s="622"/>
      <c r="VI65" s="529"/>
      <c r="VJ65" s="376"/>
      <c r="VK65" s="376"/>
      <c r="VL65" s="376"/>
      <c r="VM65" s="530"/>
      <c r="VN65" s="376"/>
      <c r="VO65" s="376"/>
      <c r="VP65" s="376"/>
      <c r="VQ65" s="376"/>
      <c r="VR65" s="376"/>
      <c r="VS65" s="376"/>
      <c r="VT65" s="376"/>
      <c r="VU65" s="376"/>
      <c r="VV65" s="376"/>
      <c r="VW65" s="622"/>
      <c r="VX65" s="622"/>
      <c r="VY65" s="622"/>
      <c r="VZ65" s="529"/>
      <c r="WA65" s="376"/>
      <c r="WB65" s="376"/>
      <c r="WC65" s="376"/>
      <c r="WD65" s="530"/>
      <c r="WE65" s="376"/>
      <c r="WF65" s="376"/>
      <c r="WG65" s="376"/>
      <c r="WH65" s="376"/>
      <c r="WI65" s="376"/>
      <c r="WJ65" s="376"/>
      <c r="WK65" s="376"/>
      <c r="WL65" s="376"/>
      <c r="WM65" s="376"/>
      <c r="WN65" s="622"/>
      <c r="WO65" s="622"/>
      <c r="WP65" s="622"/>
      <c r="WQ65" s="529"/>
      <c r="WR65" s="376"/>
      <c r="WS65" s="376"/>
      <c r="WT65" s="376"/>
      <c r="WU65" s="530"/>
      <c r="WV65" s="376"/>
      <c r="WW65" s="376"/>
      <c r="WX65" s="376"/>
      <c r="WY65" s="376"/>
      <c r="WZ65" s="376"/>
      <c r="XA65" s="376"/>
      <c r="XB65" s="376"/>
      <c r="XC65" s="376"/>
      <c r="XD65" s="376"/>
      <c r="XE65" s="622"/>
      <c r="XF65" s="622"/>
      <c r="XG65" s="622"/>
      <c r="XH65" s="529"/>
      <c r="XI65" s="376"/>
      <c r="XJ65" s="376"/>
      <c r="XK65" s="376"/>
      <c r="XL65" s="530"/>
      <c r="XM65" s="376"/>
      <c r="XN65" s="376"/>
      <c r="XO65" s="376"/>
      <c r="XP65" s="376"/>
      <c r="XQ65" s="376"/>
      <c r="XR65" s="376"/>
      <c r="XS65" s="376"/>
      <c r="XT65" s="376"/>
      <c r="XU65" s="376"/>
      <c r="XV65" s="622"/>
      <c r="XW65" s="622"/>
      <c r="XX65" s="622"/>
      <c r="XY65" s="529"/>
      <c r="XZ65" s="376"/>
      <c r="YA65" s="376"/>
      <c r="YB65" s="376"/>
      <c r="YC65" s="530"/>
      <c r="YD65" s="376"/>
      <c r="YE65" s="376"/>
      <c r="YF65" s="376"/>
      <c r="YG65" s="376"/>
      <c r="YH65" s="376"/>
      <c r="YI65" s="376"/>
      <c r="YJ65" s="376"/>
      <c r="YK65" s="376"/>
      <c r="YL65" s="376"/>
      <c r="YM65" s="622"/>
      <c r="YN65" s="622"/>
      <c r="YO65" s="622"/>
      <c r="YP65" s="529"/>
      <c r="YQ65" s="376"/>
      <c r="YR65" s="376"/>
      <c r="YS65" s="376"/>
      <c r="YT65" s="530"/>
      <c r="YU65" s="376"/>
      <c r="YV65" s="376"/>
      <c r="YW65" s="376"/>
      <c r="YX65" s="376"/>
      <c r="YY65" s="376"/>
      <c r="YZ65" s="376"/>
      <c r="ZA65" s="376"/>
      <c r="ZB65" s="376"/>
      <c r="ZC65" s="376"/>
      <c r="ZD65" s="622"/>
      <c r="ZE65" s="622"/>
      <c r="ZF65" s="622"/>
      <c r="ZG65" s="529"/>
      <c r="ZH65" s="376"/>
      <c r="ZI65" s="376"/>
      <c r="ZJ65" s="376"/>
      <c r="ZK65" s="530"/>
      <c r="ZL65" s="376"/>
      <c r="ZM65" s="376"/>
      <c r="ZN65" s="376"/>
      <c r="ZO65" s="376"/>
      <c r="ZP65" s="376"/>
      <c r="ZQ65" s="376"/>
      <c r="ZR65" s="376"/>
      <c r="ZS65" s="376"/>
      <c r="ZT65" s="376"/>
      <c r="ZU65" s="622"/>
      <c r="ZV65" s="622"/>
      <c r="ZW65" s="622"/>
      <c r="ZX65" s="529"/>
      <c r="ZY65" s="376"/>
      <c r="ZZ65" s="376"/>
      <c r="AAA65" s="376"/>
      <c r="AAB65" s="530"/>
      <c r="AAC65" s="376"/>
      <c r="AAD65" s="376"/>
      <c r="AAE65" s="376"/>
      <c r="AAF65" s="376"/>
      <c r="AAG65" s="376"/>
      <c r="AAH65" s="376"/>
      <c r="AAI65" s="376"/>
      <c r="AAJ65" s="376"/>
      <c r="AAK65" s="376"/>
      <c r="AAL65" s="622"/>
      <c r="AAM65" s="622"/>
      <c r="AAN65" s="622"/>
      <c r="AAO65" s="529"/>
      <c r="AAP65" s="376"/>
      <c r="AAQ65" s="376"/>
      <c r="AAR65" s="376"/>
      <c r="AAS65" s="530"/>
      <c r="AAT65" s="376"/>
      <c r="AAU65" s="376"/>
      <c r="AAV65" s="376"/>
      <c r="AAW65" s="376"/>
      <c r="AAX65" s="376"/>
      <c r="AAY65" s="376"/>
      <c r="AAZ65" s="376"/>
      <c r="ABA65" s="376"/>
      <c r="ABB65" s="376"/>
      <c r="ABC65" s="622"/>
      <c r="ABD65" s="622"/>
      <c r="ABE65" s="622"/>
      <c r="ABF65" s="529"/>
      <c r="ABG65" s="376"/>
      <c r="ABH65" s="376"/>
      <c r="ABI65" s="376"/>
      <c r="ABJ65" s="530"/>
      <c r="ABK65" s="376"/>
      <c r="ABL65" s="376"/>
      <c r="ABM65" s="376"/>
      <c r="ABN65" s="376"/>
      <c r="ABO65" s="376"/>
      <c r="ABP65" s="376"/>
      <c r="ABQ65" s="376"/>
      <c r="ABR65" s="376"/>
      <c r="ABS65" s="376"/>
      <c r="ABT65" s="622"/>
      <c r="ABU65" s="622"/>
      <c r="ABV65" s="622"/>
      <c r="ABW65" s="529"/>
      <c r="ABX65" s="376"/>
      <c r="ABY65" s="376"/>
      <c r="ABZ65" s="376"/>
      <c r="ACA65" s="530"/>
      <c r="ACB65" s="376"/>
      <c r="ACC65" s="376"/>
      <c r="ACD65" s="376"/>
      <c r="ACE65" s="376"/>
      <c r="ACF65" s="376"/>
      <c r="ACG65" s="376"/>
      <c r="ACH65" s="376"/>
      <c r="ACI65" s="376"/>
      <c r="ACJ65" s="376"/>
      <c r="ACK65" s="622"/>
      <c r="ACL65" s="622"/>
      <c r="ACM65" s="622"/>
      <c r="ACN65" s="529"/>
      <c r="ACO65" s="376"/>
      <c r="ACP65" s="376"/>
      <c r="ACQ65" s="376"/>
      <c r="ACR65" s="530"/>
      <c r="ACS65" s="376"/>
      <c r="ACT65" s="376"/>
      <c r="ACU65" s="376"/>
      <c r="ACV65" s="376"/>
      <c r="ACW65" s="376"/>
      <c r="ACX65" s="376"/>
      <c r="ACY65" s="376"/>
      <c r="ACZ65" s="376"/>
      <c r="ADA65" s="376"/>
      <c r="ADB65" s="622"/>
      <c r="ADC65" s="622"/>
      <c r="ADD65" s="622"/>
      <c r="ADE65" s="529"/>
      <c r="ADF65" s="376"/>
      <c r="ADG65" s="376"/>
      <c r="ADH65" s="376"/>
      <c r="ADI65" s="530"/>
      <c r="ADJ65" s="376"/>
      <c r="ADK65" s="376"/>
      <c r="ADL65" s="376"/>
      <c r="ADM65" s="376"/>
      <c r="ADN65" s="376"/>
      <c r="ADO65" s="376"/>
      <c r="ADP65" s="376"/>
      <c r="ADQ65" s="376"/>
      <c r="ADR65" s="376"/>
      <c r="ADS65" s="622"/>
      <c r="ADT65" s="622"/>
      <c r="ADU65" s="622"/>
      <c r="ADV65" s="529"/>
      <c r="ADW65" s="376"/>
      <c r="ADX65" s="376"/>
      <c r="ADY65" s="376"/>
      <c r="ADZ65" s="530"/>
      <c r="AEA65" s="376"/>
      <c r="AEB65" s="376"/>
      <c r="AEC65" s="376"/>
      <c r="AED65" s="376"/>
      <c r="AEE65" s="376"/>
      <c r="AEF65" s="376"/>
      <c r="AEG65" s="376"/>
      <c r="AEH65" s="376"/>
      <c r="AEI65" s="376"/>
      <c r="AEJ65" s="622"/>
      <c r="AEK65" s="622"/>
      <c r="AEL65" s="622"/>
      <c r="AEM65" s="529"/>
      <c r="AEN65" s="376"/>
      <c r="AEO65" s="376"/>
      <c r="AEP65" s="376"/>
      <c r="AEQ65" s="530"/>
      <c r="AER65" s="376"/>
      <c r="AES65" s="376"/>
      <c r="AET65" s="376"/>
      <c r="AEU65" s="376"/>
      <c r="AEV65" s="376"/>
      <c r="AEW65" s="376"/>
      <c r="AEX65" s="376"/>
      <c r="AEY65" s="376"/>
      <c r="AEZ65" s="376"/>
      <c r="AFA65" s="622"/>
      <c r="AFB65" s="622"/>
      <c r="AFC65" s="622"/>
      <c r="AFD65" s="529"/>
      <c r="AFE65" s="376"/>
      <c r="AFF65" s="376"/>
      <c r="AFG65" s="376"/>
      <c r="AFH65" s="530"/>
      <c r="AFI65" s="376"/>
      <c r="AFJ65" s="376"/>
      <c r="AFK65" s="376"/>
      <c r="AFL65" s="376"/>
      <c r="AFM65" s="376"/>
      <c r="AFN65" s="376"/>
      <c r="AFO65" s="376"/>
      <c r="AFP65" s="376"/>
      <c r="AFQ65" s="376"/>
      <c r="AFR65" s="622"/>
      <c r="AFS65" s="622"/>
      <c r="AFT65" s="622"/>
      <c r="AFU65" s="529"/>
      <c r="AFV65" s="376"/>
      <c r="AFW65" s="376"/>
      <c r="AFX65" s="376"/>
      <c r="AFY65" s="530"/>
      <c r="AFZ65" s="376"/>
      <c r="AGA65" s="376"/>
      <c r="AGB65" s="376"/>
      <c r="AGC65" s="376"/>
      <c r="AGD65" s="376"/>
      <c r="AGE65" s="376"/>
      <c r="AGF65" s="376"/>
      <c r="AGG65" s="376"/>
      <c r="AGH65" s="376"/>
      <c r="AGI65" s="622"/>
      <c r="AGJ65" s="622"/>
      <c r="AGK65" s="622"/>
      <c r="AGL65" s="529"/>
      <c r="AGM65" s="376"/>
      <c r="AGN65" s="376"/>
      <c r="AGO65" s="376"/>
      <c r="AGP65" s="530"/>
      <c r="AGQ65" s="376"/>
      <c r="AGR65" s="376"/>
      <c r="AGS65" s="376"/>
      <c r="AGT65" s="376"/>
      <c r="AGU65" s="376"/>
      <c r="AGV65" s="376"/>
      <c r="AGW65" s="376"/>
      <c r="AGX65" s="376"/>
      <c r="AGY65" s="376"/>
      <c r="AGZ65" s="622"/>
      <c r="AHA65" s="622"/>
      <c r="AHB65" s="622"/>
      <c r="AHC65" s="529"/>
      <c r="AHD65" s="376"/>
      <c r="AHE65" s="376"/>
      <c r="AHF65" s="376"/>
      <c r="AHG65" s="530"/>
      <c r="AHH65" s="376"/>
      <c r="AHI65" s="376"/>
      <c r="AHJ65" s="376"/>
      <c r="AHK65" s="376"/>
      <c r="AHL65" s="376"/>
      <c r="AHM65" s="376"/>
      <c r="AHN65" s="376"/>
      <c r="AHO65" s="376"/>
      <c r="AHP65" s="376"/>
      <c r="AHQ65" s="622"/>
      <c r="AHR65" s="622"/>
      <c r="AHS65" s="622"/>
      <c r="AHT65" s="529"/>
      <c r="AHU65" s="376"/>
      <c r="AHV65" s="376"/>
      <c r="AHW65" s="376"/>
      <c r="AHX65" s="530"/>
      <c r="AHY65" s="376"/>
      <c r="AHZ65" s="376"/>
      <c r="AIA65" s="376"/>
      <c r="AIB65" s="376"/>
      <c r="AIC65" s="376"/>
      <c r="AID65" s="376"/>
      <c r="AIE65" s="376"/>
      <c r="AIF65" s="376"/>
      <c r="AIG65" s="376"/>
      <c r="AIH65" s="622"/>
      <c r="AII65" s="622"/>
      <c r="AIJ65" s="622"/>
      <c r="AIK65" s="529"/>
      <c r="AIL65" s="376"/>
      <c r="AIM65" s="376"/>
      <c r="AIN65" s="376"/>
      <c r="AIO65" s="530"/>
      <c r="AIP65" s="376"/>
      <c r="AIQ65" s="376"/>
      <c r="AIR65" s="376"/>
      <c r="AIS65" s="376"/>
      <c r="AIT65" s="376"/>
      <c r="AIU65" s="376"/>
      <c r="AIV65" s="376"/>
      <c r="AIW65" s="376"/>
      <c r="AIX65" s="376"/>
      <c r="AIY65" s="622"/>
      <c r="AIZ65" s="622"/>
      <c r="AJA65" s="622"/>
      <c r="AJB65" s="529"/>
      <c r="AJC65" s="376"/>
      <c r="AJD65" s="376"/>
      <c r="AJE65" s="376"/>
      <c r="AJF65" s="530"/>
      <c r="AJG65" s="376"/>
      <c r="AJH65" s="376"/>
      <c r="AJI65" s="376"/>
      <c r="AJJ65" s="376"/>
      <c r="AJK65" s="376"/>
      <c r="AJL65" s="376"/>
      <c r="AJM65" s="376"/>
      <c r="AJN65" s="376"/>
      <c r="AJO65" s="376"/>
      <c r="AJP65" s="622"/>
      <c r="AJQ65" s="622"/>
      <c r="AJR65" s="622"/>
      <c r="AJS65" s="529"/>
      <c r="AJT65" s="376"/>
      <c r="AJU65" s="376"/>
      <c r="AJV65" s="376"/>
      <c r="AJW65" s="530"/>
      <c r="AJX65" s="376"/>
      <c r="AJY65" s="376"/>
      <c r="AJZ65" s="376"/>
      <c r="AKA65" s="376"/>
      <c r="AKB65" s="376"/>
      <c r="AKC65" s="376"/>
      <c r="AKD65" s="376"/>
      <c r="AKE65" s="376"/>
      <c r="AKF65" s="376"/>
      <c r="AKG65" s="622"/>
      <c r="AKH65" s="622"/>
      <c r="AKI65" s="622"/>
      <c r="AKJ65" s="529"/>
      <c r="AKK65" s="376"/>
      <c r="AKL65" s="376"/>
      <c r="AKM65" s="376"/>
      <c r="AKN65" s="530"/>
      <c r="AKO65" s="376"/>
      <c r="AKP65" s="376"/>
      <c r="AKQ65" s="376"/>
      <c r="AKR65" s="376"/>
      <c r="AKS65" s="376"/>
      <c r="AKT65" s="376"/>
      <c r="AKU65" s="376"/>
      <c r="AKV65" s="376"/>
      <c r="AKW65" s="376"/>
      <c r="AKX65" s="622"/>
      <c r="AKY65" s="622"/>
      <c r="AKZ65" s="622"/>
      <c r="ALA65" s="529"/>
      <c r="ALB65" s="376"/>
      <c r="ALC65" s="376"/>
      <c r="ALD65" s="376"/>
      <c r="ALE65" s="530"/>
      <c r="ALF65" s="376"/>
      <c r="ALG65" s="376"/>
      <c r="ALH65" s="376"/>
      <c r="ALI65" s="376"/>
      <c r="ALJ65" s="376"/>
      <c r="ALK65" s="376"/>
      <c r="ALL65" s="376"/>
      <c r="ALM65" s="376"/>
      <c r="ALN65" s="376"/>
      <c r="ALO65" s="622"/>
      <c r="ALP65" s="622"/>
      <c r="ALQ65" s="622"/>
      <c r="ALR65" s="529"/>
      <c r="ALS65" s="376"/>
      <c r="ALT65" s="376"/>
      <c r="ALU65" s="376"/>
      <c r="ALV65" s="530"/>
      <c r="ALW65" s="376"/>
      <c r="ALX65" s="376"/>
      <c r="ALY65" s="376"/>
      <c r="ALZ65" s="376"/>
      <c r="AMA65" s="376"/>
      <c r="AMB65" s="376"/>
      <c r="AMC65" s="376"/>
      <c r="AMD65" s="376"/>
      <c r="AME65" s="376"/>
      <c r="AMF65" s="622"/>
      <c r="AMG65" s="622"/>
      <c r="AMH65" s="622"/>
      <c r="AMI65" s="529"/>
      <c r="AMJ65" s="376"/>
      <c r="AMK65" s="376"/>
      <c r="AML65" s="376"/>
      <c r="AMM65" s="530"/>
      <c r="AMN65" s="376"/>
      <c r="AMO65" s="376"/>
      <c r="AMP65" s="376"/>
      <c r="AMQ65" s="376"/>
      <c r="AMR65" s="376"/>
      <c r="AMS65" s="376"/>
      <c r="AMT65" s="376"/>
      <c r="AMU65" s="376"/>
      <c r="AMV65" s="376"/>
      <c r="AMW65" s="622"/>
      <c r="AMX65" s="622"/>
      <c r="AMY65" s="622"/>
      <c r="AMZ65" s="529"/>
      <c r="ANA65" s="376"/>
      <c r="ANB65" s="376"/>
      <c r="ANC65" s="376"/>
      <c r="AND65" s="530"/>
      <c r="ANE65" s="376"/>
      <c r="ANF65" s="376"/>
      <c r="ANG65" s="376"/>
      <c r="ANH65" s="376"/>
      <c r="ANI65" s="376"/>
      <c r="ANJ65" s="376"/>
      <c r="ANK65" s="376"/>
      <c r="ANL65" s="376"/>
      <c r="ANM65" s="376"/>
      <c r="ANN65" s="622"/>
      <c r="ANO65" s="622"/>
      <c r="ANP65" s="622"/>
      <c r="ANQ65" s="529"/>
      <c r="ANR65" s="376"/>
      <c r="ANS65" s="376"/>
      <c r="ANT65" s="376"/>
      <c r="ANU65" s="530"/>
      <c r="ANV65" s="376"/>
      <c r="ANW65" s="376"/>
      <c r="ANX65" s="376"/>
      <c r="ANY65" s="376"/>
      <c r="ANZ65" s="376"/>
      <c r="AOA65" s="376"/>
      <c r="AOB65" s="376"/>
      <c r="AOC65" s="376"/>
      <c r="AOD65" s="376"/>
      <c r="AOE65" s="622"/>
      <c r="AOF65" s="622"/>
      <c r="AOG65" s="622"/>
      <c r="AOH65" s="529"/>
      <c r="AOI65" s="376"/>
      <c r="AOJ65" s="376"/>
      <c r="AOK65" s="376"/>
      <c r="AOL65" s="530"/>
      <c r="AOM65" s="376"/>
      <c r="AON65" s="376"/>
      <c r="AOO65" s="376"/>
      <c r="AOP65" s="376"/>
      <c r="AOQ65" s="376"/>
      <c r="AOR65" s="376"/>
      <c r="AOS65" s="376"/>
      <c r="AOT65" s="376"/>
      <c r="AOU65" s="376"/>
      <c r="AOV65" s="622"/>
      <c r="AOW65" s="622"/>
      <c r="AOX65" s="622"/>
      <c r="AOY65" s="529"/>
      <c r="AOZ65" s="376"/>
      <c r="APA65" s="376"/>
      <c r="APB65" s="376"/>
      <c r="APC65" s="530"/>
      <c r="APD65" s="376"/>
      <c r="APE65" s="376"/>
      <c r="APF65" s="376"/>
      <c r="APG65" s="376"/>
      <c r="APH65" s="376"/>
      <c r="API65" s="376"/>
      <c r="APJ65" s="376"/>
      <c r="APK65" s="376"/>
      <c r="APL65" s="376"/>
      <c r="APM65" s="622"/>
      <c r="APN65" s="622"/>
      <c r="APO65" s="622"/>
      <c r="APP65" s="529"/>
      <c r="APQ65" s="376"/>
      <c r="APR65" s="376"/>
      <c r="APS65" s="376"/>
      <c r="APT65" s="530"/>
      <c r="APU65" s="376"/>
      <c r="APV65" s="376"/>
      <c r="APW65" s="376"/>
      <c r="APX65" s="376"/>
      <c r="APY65" s="376"/>
      <c r="APZ65" s="376"/>
      <c r="AQA65" s="376"/>
      <c r="AQB65" s="376"/>
      <c r="AQC65" s="376"/>
      <c r="AQD65" s="622"/>
      <c r="AQE65" s="622"/>
      <c r="AQF65" s="622"/>
      <c r="AQG65" s="529"/>
      <c r="AQH65" s="376"/>
      <c r="AQI65" s="376"/>
      <c r="AQJ65" s="376"/>
      <c r="AQK65" s="530"/>
      <c r="AQL65" s="376"/>
      <c r="AQM65" s="376"/>
      <c r="AQN65" s="376"/>
      <c r="AQO65" s="376"/>
      <c r="AQP65" s="376"/>
      <c r="AQQ65" s="376"/>
      <c r="AQR65" s="376"/>
      <c r="AQS65" s="376"/>
      <c r="AQT65" s="376"/>
      <c r="AQU65" s="622"/>
      <c r="AQV65" s="622"/>
      <c r="AQW65" s="622"/>
      <c r="AQX65" s="529"/>
      <c r="AQY65" s="376"/>
      <c r="AQZ65" s="376"/>
      <c r="ARA65" s="376"/>
      <c r="ARB65" s="530"/>
      <c r="ARC65" s="376"/>
      <c r="ARD65" s="376"/>
      <c r="ARE65" s="376"/>
      <c r="ARF65" s="376"/>
      <c r="ARG65" s="376"/>
      <c r="ARH65" s="376"/>
      <c r="ARI65" s="376"/>
      <c r="ARJ65" s="376"/>
      <c r="ARK65" s="376"/>
      <c r="ARL65" s="622"/>
      <c r="ARM65" s="622"/>
      <c r="ARN65" s="622"/>
      <c r="ARO65" s="529"/>
      <c r="ARP65" s="376"/>
      <c r="ARQ65" s="376"/>
      <c r="ARR65" s="376"/>
      <c r="ARS65" s="530"/>
      <c r="ART65" s="376"/>
      <c r="ARU65" s="376"/>
      <c r="ARV65" s="376"/>
      <c r="ARW65" s="376"/>
      <c r="ARX65" s="376"/>
      <c r="ARY65" s="376"/>
      <c r="ARZ65" s="376"/>
      <c r="ASA65" s="376"/>
      <c r="ASB65" s="376"/>
      <c r="ASC65" s="622"/>
      <c r="ASD65" s="622"/>
      <c r="ASE65" s="622"/>
      <c r="ASF65" s="529"/>
      <c r="ASG65" s="376"/>
      <c r="ASH65" s="376"/>
      <c r="ASI65" s="376"/>
      <c r="ASJ65" s="530"/>
      <c r="ASK65" s="376"/>
      <c r="ASL65" s="376"/>
      <c r="ASM65" s="376"/>
      <c r="ASN65" s="376"/>
      <c r="ASO65" s="376"/>
      <c r="ASP65" s="376"/>
      <c r="ASQ65" s="376"/>
      <c r="ASR65" s="376"/>
      <c r="ASS65" s="376"/>
      <c r="AST65" s="622"/>
      <c r="ASU65" s="622"/>
      <c r="ASV65" s="622"/>
      <c r="ASW65" s="529"/>
      <c r="ASX65" s="376"/>
      <c r="ASY65" s="376"/>
      <c r="ASZ65" s="376"/>
      <c r="ATA65" s="530"/>
      <c r="ATB65" s="376"/>
      <c r="ATC65" s="376"/>
      <c r="ATD65" s="376"/>
      <c r="ATE65" s="376"/>
      <c r="ATF65" s="376"/>
      <c r="ATG65" s="376"/>
      <c r="ATH65" s="376"/>
      <c r="ATI65" s="376"/>
      <c r="ATJ65" s="376"/>
      <c r="ATK65" s="622"/>
      <c r="ATL65" s="622"/>
      <c r="ATM65" s="622"/>
      <c r="ATN65" s="529"/>
      <c r="ATO65" s="376"/>
      <c r="ATP65" s="376"/>
      <c r="ATQ65" s="376"/>
      <c r="ATR65" s="530"/>
      <c r="ATS65" s="376"/>
      <c r="ATT65" s="376"/>
      <c r="ATU65" s="376"/>
      <c r="ATV65" s="376"/>
      <c r="ATW65" s="376"/>
      <c r="ATX65" s="376"/>
      <c r="ATY65" s="376"/>
      <c r="ATZ65" s="376"/>
      <c r="AUA65" s="376"/>
      <c r="AUB65" s="622"/>
      <c r="AUC65" s="622"/>
      <c r="AUD65" s="622"/>
      <c r="AUE65" s="529"/>
      <c r="AUF65" s="376"/>
      <c r="AUG65" s="376"/>
      <c r="AUH65" s="376"/>
      <c r="AUI65" s="530"/>
      <c r="AUJ65" s="376"/>
      <c r="AUK65" s="376"/>
      <c r="AUL65" s="376"/>
      <c r="AUM65" s="376"/>
      <c r="AUN65" s="376"/>
      <c r="AUO65" s="376"/>
      <c r="AUP65" s="376"/>
      <c r="AUQ65" s="376"/>
      <c r="AUR65" s="376"/>
      <c r="AUS65" s="622"/>
      <c r="AUT65" s="622"/>
      <c r="AUU65" s="622"/>
      <c r="AUV65" s="529"/>
      <c r="AUW65" s="376"/>
      <c r="AUX65" s="376"/>
      <c r="AUY65" s="376"/>
      <c r="AUZ65" s="530"/>
      <c r="AVA65" s="376"/>
      <c r="AVB65" s="376"/>
      <c r="AVC65" s="376"/>
      <c r="AVD65" s="376"/>
      <c r="AVE65" s="376"/>
      <c r="AVF65" s="376"/>
      <c r="AVG65" s="376"/>
      <c r="AVH65" s="376"/>
      <c r="AVI65" s="376"/>
      <c r="AVJ65" s="622"/>
      <c r="AVK65" s="622"/>
      <c r="AVL65" s="622"/>
      <c r="AVM65" s="529"/>
      <c r="AVN65" s="376"/>
      <c r="AVO65" s="376"/>
      <c r="AVP65" s="376"/>
      <c r="AVQ65" s="530"/>
      <c r="AVR65" s="376"/>
      <c r="AVS65" s="376"/>
      <c r="AVT65" s="376"/>
      <c r="AVU65" s="376"/>
      <c r="AVV65" s="376"/>
      <c r="AVW65" s="376"/>
      <c r="AVX65" s="376"/>
      <c r="AVY65" s="376"/>
      <c r="AVZ65" s="376"/>
      <c r="AWA65" s="622"/>
      <c r="AWB65" s="622"/>
      <c r="AWC65" s="622"/>
      <c r="AWD65" s="529"/>
      <c r="AWE65" s="376"/>
      <c r="AWF65" s="376"/>
      <c r="AWG65" s="376"/>
      <c r="AWH65" s="530"/>
      <c r="AWI65" s="376"/>
      <c r="AWJ65" s="376"/>
      <c r="AWK65" s="376"/>
      <c r="AWL65" s="376"/>
      <c r="AWM65" s="376"/>
      <c r="AWN65" s="376"/>
      <c r="AWO65" s="376"/>
      <c r="AWP65" s="376"/>
      <c r="AWQ65" s="376"/>
      <c r="AWR65" s="622"/>
      <c r="AWS65" s="622"/>
      <c r="AWT65" s="622"/>
      <c r="AWU65" s="529"/>
      <c r="AWV65" s="376"/>
      <c r="AWW65" s="376"/>
      <c r="AWX65" s="376"/>
      <c r="AWY65" s="530"/>
      <c r="AWZ65" s="376"/>
      <c r="AXA65" s="376"/>
      <c r="AXB65" s="376"/>
      <c r="AXC65" s="376"/>
      <c r="AXD65" s="376"/>
      <c r="AXE65" s="376"/>
      <c r="AXF65" s="376"/>
      <c r="AXG65" s="376"/>
      <c r="AXH65" s="376"/>
      <c r="AXI65" s="622"/>
      <c r="AXJ65" s="622"/>
      <c r="AXK65" s="622"/>
      <c r="AXL65" s="529"/>
      <c r="AXM65" s="376"/>
      <c r="AXN65" s="376"/>
      <c r="AXO65" s="376"/>
      <c r="AXP65" s="530"/>
      <c r="AXQ65" s="376"/>
      <c r="AXR65" s="376"/>
      <c r="AXS65" s="376"/>
      <c r="AXT65" s="376"/>
      <c r="AXU65" s="376"/>
      <c r="AXV65" s="376"/>
      <c r="AXW65" s="376"/>
      <c r="AXX65" s="376"/>
      <c r="AXY65" s="376"/>
      <c r="AXZ65" s="622"/>
      <c r="AYA65" s="622"/>
      <c r="AYB65" s="622"/>
      <c r="AYC65" s="529"/>
      <c r="AYD65" s="376"/>
      <c r="AYE65" s="376"/>
      <c r="AYF65" s="376"/>
      <c r="AYG65" s="530"/>
      <c r="AYH65" s="376"/>
      <c r="AYI65" s="376"/>
      <c r="AYJ65" s="376"/>
      <c r="AYK65" s="376"/>
      <c r="AYL65" s="376"/>
      <c r="AYM65" s="376"/>
      <c r="AYN65" s="376"/>
      <c r="AYO65" s="376"/>
      <c r="AYP65" s="376"/>
      <c r="AYQ65" s="622"/>
      <c r="AYR65" s="622"/>
      <c r="AYS65" s="622"/>
      <c r="AYT65" s="529"/>
      <c r="AYU65" s="376"/>
      <c r="AYV65" s="376"/>
      <c r="AYW65" s="376"/>
      <c r="AYX65" s="530"/>
      <c r="AYY65" s="376"/>
      <c r="AYZ65" s="376"/>
      <c r="AZA65" s="376"/>
      <c r="AZB65" s="376"/>
      <c r="AZC65" s="376"/>
      <c r="AZD65" s="376"/>
      <c r="AZE65" s="376"/>
      <c r="AZF65" s="376"/>
      <c r="AZG65" s="376"/>
      <c r="AZH65" s="622"/>
      <c r="AZI65" s="622"/>
      <c r="AZJ65" s="622"/>
      <c r="AZK65" s="529"/>
      <c r="AZL65" s="376"/>
      <c r="AZM65" s="376"/>
      <c r="AZN65" s="376"/>
      <c r="AZO65" s="530"/>
      <c r="AZP65" s="376"/>
      <c r="AZQ65" s="376"/>
      <c r="AZR65" s="376"/>
      <c r="AZS65" s="376"/>
      <c r="AZT65" s="376"/>
      <c r="AZU65" s="376"/>
      <c r="AZV65" s="376"/>
      <c r="AZW65" s="376"/>
      <c r="AZX65" s="376"/>
      <c r="AZY65" s="622"/>
      <c r="AZZ65" s="622"/>
      <c r="BAA65" s="622"/>
      <c r="BAB65" s="529"/>
      <c r="BAC65" s="376"/>
      <c r="BAD65" s="376"/>
      <c r="BAE65" s="376"/>
      <c r="BAF65" s="530"/>
      <c r="BAG65" s="376"/>
      <c r="BAH65" s="376"/>
      <c r="BAI65" s="376"/>
      <c r="BAJ65" s="376"/>
      <c r="BAK65" s="376"/>
      <c r="BAL65" s="376"/>
      <c r="BAM65" s="376"/>
      <c r="BAN65" s="376"/>
      <c r="BAO65" s="376"/>
      <c r="BAP65" s="622"/>
      <c r="BAQ65" s="622"/>
      <c r="BAR65" s="622"/>
      <c r="BAS65" s="529"/>
      <c r="BAT65" s="376"/>
      <c r="BAU65" s="376"/>
      <c r="BAV65" s="376"/>
      <c r="BAW65" s="530"/>
      <c r="BAX65" s="376"/>
      <c r="BAY65" s="376"/>
      <c r="BAZ65" s="376"/>
      <c r="BBA65" s="376"/>
      <c r="BBB65" s="376"/>
      <c r="BBC65" s="376"/>
      <c r="BBD65" s="376"/>
      <c r="BBE65" s="376"/>
      <c r="BBF65" s="376"/>
      <c r="BBG65" s="622"/>
      <c r="BBH65" s="622"/>
      <c r="BBI65" s="622"/>
      <c r="BBJ65" s="529"/>
      <c r="BBK65" s="376"/>
      <c r="BBL65" s="376"/>
      <c r="BBM65" s="376"/>
      <c r="BBN65" s="530"/>
      <c r="BBO65" s="376"/>
      <c r="BBP65" s="376"/>
      <c r="BBQ65" s="376"/>
      <c r="BBR65" s="376"/>
      <c r="BBS65" s="376"/>
      <c r="BBT65" s="376"/>
      <c r="BBU65" s="376"/>
      <c r="BBV65" s="376"/>
      <c r="BBW65" s="376"/>
      <c r="BBX65" s="622"/>
      <c r="BBY65" s="622"/>
      <c r="BBZ65" s="622"/>
      <c r="BCA65" s="529"/>
      <c r="BCB65" s="376"/>
      <c r="BCC65" s="376"/>
      <c r="BCD65" s="376"/>
      <c r="BCE65" s="530"/>
      <c r="BCF65" s="376"/>
      <c r="BCG65" s="376"/>
      <c r="BCH65" s="376"/>
      <c r="BCI65" s="376"/>
      <c r="BCJ65" s="376"/>
      <c r="BCK65" s="376"/>
      <c r="BCL65" s="376"/>
      <c r="BCM65" s="376"/>
      <c r="BCN65" s="376"/>
      <c r="BCO65" s="622"/>
      <c r="BCP65" s="622"/>
      <c r="BCQ65" s="622"/>
      <c r="BCR65" s="529"/>
      <c r="BCS65" s="376"/>
      <c r="BCT65" s="376"/>
      <c r="BCU65" s="376"/>
      <c r="BCV65" s="530"/>
      <c r="BCW65" s="376"/>
      <c r="BCX65" s="376"/>
      <c r="BCY65" s="376"/>
      <c r="BCZ65" s="376"/>
      <c r="BDA65" s="376"/>
      <c r="BDB65" s="376"/>
      <c r="BDC65" s="376"/>
      <c r="BDD65" s="376"/>
      <c r="BDE65" s="376"/>
      <c r="BDF65" s="622"/>
      <c r="BDG65" s="622"/>
      <c r="BDH65" s="622"/>
      <c r="BDI65" s="529"/>
      <c r="BDJ65" s="376"/>
      <c r="BDK65" s="376"/>
      <c r="BDL65" s="376"/>
      <c r="BDM65" s="530"/>
      <c r="BDN65" s="376"/>
      <c r="BDO65" s="376"/>
      <c r="BDP65" s="376"/>
      <c r="BDQ65" s="376"/>
      <c r="BDR65" s="376"/>
      <c r="BDS65" s="376"/>
      <c r="BDT65" s="376"/>
      <c r="BDU65" s="376"/>
      <c r="BDV65" s="376"/>
      <c r="BDW65" s="622"/>
      <c r="BDX65" s="622"/>
      <c r="BDY65" s="622"/>
      <c r="BDZ65" s="529"/>
      <c r="BEA65" s="376"/>
      <c r="BEB65" s="376"/>
      <c r="BEC65" s="376"/>
      <c r="BED65" s="530"/>
      <c r="BEE65" s="376"/>
      <c r="BEF65" s="376"/>
      <c r="BEG65" s="376"/>
      <c r="BEH65" s="376"/>
      <c r="BEI65" s="376"/>
      <c r="BEJ65" s="376"/>
      <c r="BEK65" s="376"/>
      <c r="BEL65" s="376"/>
      <c r="BEM65" s="376"/>
      <c r="BEN65" s="622"/>
      <c r="BEO65" s="622"/>
      <c r="BEP65" s="622"/>
      <c r="BEQ65" s="529"/>
      <c r="BER65" s="376"/>
      <c r="BES65" s="376"/>
      <c r="BET65" s="376"/>
      <c r="BEU65" s="530"/>
      <c r="BEV65" s="376"/>
      <c r="BEW65" s="376"/>
      <c r="BEX65" s="376"/>
      <c r="BEY65" s="376"/>
      <c r="BEZ65" s="376"/>
      <c r="BFA65" s="376"/>
      <c r="BFB65" s="376"/>
      <c r="BFC65" s="376"/>
      <c r="BFD65" s="376"/>
      <c r="BFE65" s="622"/>
      <c r="BFF65" s="622"/>
      <c r="BFG65" s="622"/>
      <c r="BFH65" s="529"/>
      <c r="BFI65" s="376"/>
      <c r="BFJ65" s="376"/>
      <c r="BFK65" s="376"/>
      <c r="BFL65" s="530"/>
      <c r="BFM65" s="376"/>
      <c r="BFN65" s="376"/>
      <c r="BFO65" s="376"/>
      <c r="BFP65" s="376"/>
      <c r="BFQ65" s="376"/>
      <c r="BFR65" s="376"/>
      <c r="BFS65" s="376"/>
      <c r="BFT65" s="376"/>
      <c r="BFU65" s="376"/>
      <c r="BFV65" s="622"/>
      <c r="BFW65" s="622"/>
      <c r="BFX65" s="622"/>
      <c r="BFY65" s="529"/>
      <c r="BFZ65" s="376"/>
      <c r="BGA65" s="376"/>
      <c r="BGB65" s="376"/>
      <c r="BGC65" s="530"/>
      <c r="BGD65" s="376"/>
      <c r="BGE65" s="376"/>
      <c r="BGF65" s="376"/>
      <c r="BGG65" s="376"/>
      <c r="BGH65" s="376"/>
      <c r="BGI65" s="376"/>
      <c r="BGJ65" s="376"/>
      <c r="BGK65" s="376"/>
      <c r="BGL65" s="376"/>
      <c r="BGM65" s="622"/>
      <c r="BGN65" s="622"/>
      <c r="BGO65" s="622"/>
      <c r="BGP65" s="529"/>
      <c r="BGQ65" s="376"/>
      <c r="BGR65" s="376"/>
      <c r="BGS65" s="376"/>
      <c r="BGT65" s="530"/>
      <c r="BGU65" s="376"/>
      <c r="BGV65" s="376"/>
      <c r="BGW65" s="376"/>
      <c r="BGX65" s="376"/>
      <c r="BGY65" s="376"/>
      <c r="BGZ65" s="376"/>
      <c r="BHA65" s="376"/>
      <c r="BHB65" s="376"/>
      <c r="BHC65" s="376"/>
      <c r="BHD65" s="622"/>
      <c r="BHE65" s="622"/>
      <c r="BHF65" s="622"/>
      <c r="BHG65" s="529"/>
      <c r="BHH65" s="376"/>
      <c r="BHI65" s="376"/>
      <c r="BHJ65" s="376"/>
      <c r="BHK65" s="530"/>
      <c r="BHL65" s="376"/>
      <c r="BHM65" s="376"/>
      <c r="BHN65" s="376"/>
      <c r="BHO65" s="376"/>
      <c r="BHP65" s="376"/>
      <c r="BHQ65" s="376"/>
      <c r="BHR65" s="376"/>
      <c r="BHS65" s="376"/>
      <c r="BHT65" s="376"/>
      <c r="BHU65" s="622"/>
      <c r="BHV65" s="622"/>
      <c r="BHW65" s="622"/>
      <c r="BHX65" s="529"/>
      <c r="BHY65" s="376"/>
      <c r="BHZ65" s="376"/>
      <c r="BIA65" s="376"/>
      <c r="BIB65" s="530"/>
      <c r="BIC65" s="376"/>
      <c r="BID65" s="376"/>
      <c r="BIE65" s="376"/>
      <c r="BIF65" s="376"/>
      <c r="BIG65" s="376"/>
      <c r="BIH65" s="376"/>
      <c r="BII65" s="376"/>
      <c r="BIJ65" s="376"/>
      <c r="BIK65" s="376"/>
      <c r="BIL65" s="622"/>
      <c r="BIM65" s="622"/>
      <c r="BIN65" s="622"/>
      <c r="BIO65" s="529"/>
      <c r="BIP65" s="376"/>
      <c r="BIQ65" s="376"/>
      <c r="BIR65" s="376"/>
      <c r="BIS65" s="530"/>
      <c r="BIT65" s="376"/>
      <c r="BIU65" s="376"/>
      <c r="BIV65" s="376"/>
      <c r="BIW65" s="376"/>
      <c r="BIX65" s="376"/>
      <c r="BIY65" s="376"/>
      <c r="BIZ65" s="376"/>
      <c r="BJA65" s="376"/>
      <c r="BJB65" s="376"/>
      <c r="BJC65" s="622"/>
      <c r="BJD65" s="622"/>
      <c r="BJE65" s="622"/>
      <c r="BJF65" s="529"/>
      <c r="BJG65" s="376"/>
      <c r="BJH65" s="376"/>
      <c r="BJI65" s="376"/>
      <c r="BJJ65" s="530"/>
      <c r="BJK65" s="376"/>
      <c r="BJL65" s="376"/>
      <c r="BJM65" s="376"/>
      <c r="BJN65" s="376"/>
      <c r="BJO65" s="376"/>
      <c r="BJP65" s="376"/>
      <c r="BJQ65" s="376"/>
      <c r="BJR65" s="376"/>
      <c r="BJS65" s="376"/>
      <c r="BJT65" s="622"/>
      <c r="BJU65" s="622"/>
      <c r="BJV65" s="622"/>
      <c r="BJW65" s="529"/>
      <c r="BJX65" s="376"/>
      <c r="BJY65" s="376"/>
      <c r="BJZ65" s="376"/>
      <c r="BKA65" s="530"/>
      <c r="BKB65" s="376"/>
      <c r="BKC65" s="376"/>
      <c r="BKD65" s="376"/>
      <c r="BKE65" s="376"/>
      <c r="BKF65" s="376"/>
      <c r="BKG65" s="376"/>
      <c r="BKH65" s="376"/>
      <c r="BKI65" s="376"/>
      <c r="BKJ65" s="376"/>
      <c r="BKK65" s="622"/>
      <c r="BKL65" s="622"/>
      <c r="BKM65" s="622"/>
      <c r="BKN65" s="529"/>
      <c r="BKO65" s="376"/>
      <c r="BKP65" s="376"/>
      <c r="BKQ65" s="376"/>
      <c r="BKR65" s="530"/>
      <c r="BKS65" s="376"/>
      <c r="BKT65" s="376"/>
      <c r="BKU65" s="376"/>
      <c r="BKV65" s="376"/>
      <c r="BKW65" s="376"/>
      <c r="BKX65" s="376"/>
      <c r="BKY65" s="376"/>
      <c r="BKZ65" s="376"/>
      <c r="BLA65" s="376"/>
      <c r="BLB65" s="622"/>
      <c r="BLC65" s="622"/>
      <c r="BLD65" s="622"/>
      <c r="BLE65" s="529"/>
      <c r="BLF65" s="376"/>
      <c r="BLG65" s="376"/>
      <c r="BLH65" s="376"/>
      <c r="BLI65" s="530"/>
      <c r="BLJ65" s="376"/>
      <c r="BLK65" s="376"/>
      <c r="BLL65" s="376"/>
      <c r="BLM65" s="376"/>
      <c r="BLN65" s="376"/>
      <c r="BLO65" s="376"/>
      <c r="BLP65" s="376"/>
      <c r="BLQ65" s="376"/>
      <c r="BLR65" s="376"/>
      <c r="BLS65" s="622"/>
      <c r="BLT65" s="622"/>
      <c r="BLU65" s="622"/>
      <c r="BLV65" s="529"/>
      <c r="BLW65" s="376"/>
      <c r="BLX65" s="376"/>
      <c r="BLY65" s="376"/>
      <c r="BLZ65" s="530"/>
      <c r="BMA65" s="376"/>
      <c r="BMB65" s="376"/>
      <c r="BMC65" s="376"/>
      <c r="BMD65" s="376"/>
      <c r="BME65" s="376"/>
      <c r="BMF65" s="376"/>
      <c r="BMG65" s="376"/>
      <c r="BMH65" s="376"/>
      <c r="BMI65" s="376"/>
      <c r="BMJ65" s="622"/>
      <c r="BMK65" s="622"/>
      <c r="BML65" s="622"/>
      <c r="BMM65" s="529"/>
      <c r="BMN65" s="376"/>
      <c r="BMO65" s="376"/>
      <c r="BMP65" s="376"/>
      <c r="BMQ65" s="530"/>
      <c r="BMR65" s="376"/>
      <c r="BMS65" s="376"/>
      <c r="BMT65" s="376"/>
      <c r="BMU65" s="376"/>
      <c r="BMV65" s="376"/>
      <c r="BMW65" s="376"/>
      <c r="BMX65" s="376"/>
      <c r="BMY65" s="376"/>
      <c r="BMZ65" s="376"/>
      <c r="BNA65" s="622"/>
      <c r="BNB65" s="622"/>
      <c r="BNC65" s="622"/>
      <c r="BND65" s="529"/>
      <c r="BNE65" s="376"/>
      <c r="BNF65" s="376"/>
      <c r="BNG65" s="376"/>
      <c r="BNH65" s="530"/>
      <c r="BNI65" s="376"/>
      <c r="BNJ65" s="376"/>
      <c r="BNK65" s="376"/>
      <c r="BNL65" s="376"/>
      <c r="BNM65" s="376"/>
      <c r="BNN65" s="376"/>
      <c r="BNO65" s="376"/>
      <c r="BNP65" s="376"/>
      <c r="BNQ65" s="376"/>
      <c r="BNR65" s="622"/>
      <c r="BNS65" s="622"/>
      <c r="BNT65" s="622"/>
      <c r="BNU65" s="529"/>
      <c r="BNV65" s="376"/>
      <c r="BNW65" s="376"/>
      <c r="BNX65" s="376"/>
      <c r="BNY65" s="530"/>
      <c r="BNZ65" s="376"/>
      <c r="BOA65" s="376"/>
      <c r="BOB65" s="376"/>
      <c r="BOC65" s="376"/>
      <c r="BOD65" s="376"/>
      <c r="BOE65" s="376"/>
      <c r="BOF65" s="376"/>
      <c r="BOG65" s="376"/>
      <c r="BOH65" s="376"/>
      <c r="BOI65" s="622"/>
      <c r="BOJ65" s="622"/>
      <c r="BOK65" s="622"/>
      <c r="BOL65" s="529"/>
      <c r="BOM65" s="376"/>
      <c r="BON65" s="376"/>
      <c r="BOO65" s="376"/>
      <c r="BOP65" s="530"/>
      <c r="BOQ65" s="376"/>
      <c r="BOR65" s="376"/>
      <c r="BOS65" s="376"/>
      <c r="BOT65" s="376"/>
      <c r="BOU65" s="376"/>
      <c r="BOV65" s="376"/>
      <c r="BOW65" s="376"/>
      <c r="BOX65" s="376"/>
      <c r="BOY65" s="376"/>
      <c r="BOZ65" s="622"/>
      <c r="BPA65" s="622"/>
      <c r="BPB65" s="622"/>
      <c r="BPC65" s="529"/>
      <c r="BPD65" s="376"/>
      <c r="BPE65" s="376"/>
      <c r="BPF65" s="376"/>
      <c r="BPG65" s="530"/>
      <c r="BPH65" s="376"/>
      <c r="BPI65" s="376"/>
      <c r="BPJ65" s="376"/>
      <c r="BPK65" s="376"/>
      <c r="BPL65" s="376"/>
      <c r="BPM65" s="376"/>
      <c r="BPN65" s="376"/>
      <c r="BPO65" s="376"/>
      <c r="BPP65" s="376"/>
      <c r="BPQ65" s="622"/>
      <c r="BPR65" s="622"/>
      <c r="BPS65" s="622"/>
      <c r="BPT65" s="529"/>
      <c r="BPU65" s="376"/>
      <c r="BPV65" s="376"/>
      <c r="BPW65" s="376"/>
      <c r="BPX65" s="530"/>
      <c r="BPY65" s="376"/>
      <c r="BPZ65" s="376"/>
      <c r="BQA65" s="376"/>
      <c r="BQB65" s="376"/>
      <c r="BQC65" s="376"/>
      <c r="BQD65" s="376"/>
      <c r="BQE65" s="376"/>
      <c r="BQF65" s="376"/>
      <c r="BQG65" s="376"/>
      <c r="BQH65" s="622"/>
      <c r="BQI65" s="622"/>
      <c r="BQJ65" s="622"/>
      <c r="BQK65" s="529"/>
      <c r="BQL65" s="376"/>
      <c r="BQM65" s="376"/>
      <c r="BQN65" s="376"/>
      <c r="BQO65" s="530"/>
      <c r="BQP65" s="376"/>
      <c r="BQQ65" s="376"/>
      <c r="BQR65" s="376"/>
      <c r="BQS65" s="376"/>
      <c r="BQT65" s="376"/>
      <c r="BQU65" s="376"/>
      <c r="BQV65" s="376"/>
      <c r="BQW65" s="376"/>
      <c r="BQX65" s="376"/>
      <c r="BQY65" s="622"/>
      <c r="BQZ65" s="622"/>
      <c r="BRA65" s="622"/>
      <c r="BRB65" s="529"/>
      <c r="BRC65" s="376"/>
      <c r="BRD65" s="376"/>
      <c r="BRE65" s="376"/>
      <c r="BRF65" s="530"/>
      <c r="BRG65" s="376"/>
      <c r="BRH65" s="376"/>
      <c r="BRI65" s="376"/>
      <c r="BRJ65" s="376"/>
      <c r="BRK65" s="376"/>
      <c r="BRL65" s="376"/>
      <c r="BRM65" s="376"/>
      <c r="BRN65" s="376"/>
      <c r="BRO65" s="376"/>
      <c r="BRP65" s="622"/>
      <c r="BRQ65" s="622"/>
      <c r="BRR65" s="622"/>
      <c r="BRS65" s="529"/>
      <c r="BRT65" s="376"/>
      <c r="BRU65" s="376"/>
      <c r="BRV65" s="376"/>
      <c r="BRW65" s="530"/>
      <c r="BRX65" s="376"/>
      <c r="BRY65" s="376"/>
      <c r="BRZ65" s="376"/>
      <c r="BSA65" s="376"/>
      <c r="BSB65" s="376"/>
      <c r="BSC65" s="376"/>
      <c r="BSD65" s="376"/>
      <c r="BSE65" s="376"/>
      <c r="BSF65" s="376"/>
      <c r="BSG65" s="622"/>
      <c r="BSH65" s="622"/>
      <c r="BSI65" s="622"/>
      <c r="BSJ65" s="529"/>
      <c r="BSK65" s="376"/>
      <c r="BSL65" s="376"/>
      <c r="BSM65" s="376"/>
      <c r="BSN65" s="530"/>
      <c r="BSO65" s="376"/>
      <c r="BSP65" s="376"/>
      <c r="BSQ65" s="376"/>
      <c r="BSR65" s="376"/>
      <c r="BSS65" s="376"/>
      <c r="BST65" s="376"/>
      <c r="BSU65" s="376"/>
      <c r="BSV65" s="376"/>
      <c r="BSW65" s="376"/>
      <c r="BSX65" s="622"/>
      <c r="BSY65" s="622"/>
      <c r="BSZ65" s="622"/>
      <c r="BTA65" s="529"/>
      <c r="BTB65" s="376"/>
      <c r="BTC65" s="376"/>
      <c r="BTD65" s="376"/>
      <c r="BTE65" s="530"/>
      <c r="BTF65" s="376"/>
      <c r="BTG65" s="376"/>
      <c r="BTH65" s="376"/>
      <c r="BTI65" s="376"/>
      <c r="BTJ65" s="376"/>
      <c r="BTK65" s="376"/>
      <c r="BTL65" s="376"/>
      <c r="BTM65" s="376"/>
      <c r="BTN65" s="376"/>
      <c r="BTO65" s="622"/>
      <c r="BTP65" s="622"/>
      <c r="BTQ65" s="622"/>
      <c r="BTR65" s="529"/>
      <c r="BTS65" s="376"/>
      <c r="BTT65" s="376"/>
      <c r="BTU65" s="376"/>
      <c r="BTV65" s="530"/>
      <c r="BTW65" s="376"/>
      <c r="BTX65" s="376"/>
      <c r="BTY65" s="376"/>
      <c r="BTZ65" s="376"/>
      <c r="BUA65" s="376"/>
      <c r="BUB65" s="376"/>
      <c r="BUC65" s="376"/>
      <c r="BUD65" s="376"/>
      <c r="BUE65" s="376"/>
      <c r="BUF65" s="622"/>
      <c r="BUG65" s="622"/>
      <c r="BUH65" s="622"/>
      <c r="BUI65" s="529"/>
      <c r="BUJ65" s="376"/>
      <c r="BUK65" s="376"/>
      <c r="BUL65" s="376"/>
      <c r="BUM65" s="530"/>
      <c r="BUN65" s="376"/>
      <c r="BUO65" s="376"/>
      <c r="BUP65" s="376"/>
      <c r="BUQ65" s="376"/>
      <c r="BUR65" s="376"/>
      <c r="BUS65" s="376"/>
      <c r="BUT65" s="376"/>
      <c r="BUU65" s="376"/>
      <c r="BUV65" s="376"/>
      <c r="BUW65" s="622"/>
      <c r="BUX65" s="622"/>
      <c r="BUY65" s="622"/>
      <c r="BUZ65" s="529"/>
      <c r="BVA65" s="376"/>
      <c r="BVB65" s="376"/>
      <c r="BVC65" s="376"/>
      <c r="BVD65" s="530"/>
      <c r="BVE65" s="376"/>
      <c r="BVF65" s="376"/>
      <c r="BVG65" s="376"/>
      <c r="BVH65" s="376"/>
      <c r="BVI65" s="376"/>
      <c r="BVJ65" s="376"/>
      <c r="BVK65" s="376"/>
      <c r="BVL65" s="376"/>
      <c r="BVM65" s="376"/>
      <c r="BVN65" s="622"/>
      <c r="BVO65" s="622"/>
      <c r="BVP65" s="622"/>
      <c r="BVQ65" s="529"/>
      <c r="BVR65" s="376"/>
      <c r="BVS65" s="376"/>
      <c r="BVT65" s="376"/>
      <c r="BVU65" s="530"/>
      <c r="BVV65" s="376"/>
      <c r="BVW65" s="376"/>
      <c r="BVX65" s="376"/>
      <c r="BVY65" s="376"/>
      <c r="BVZ65" s="376"/>
      <c r="BWA65" s="376"/>
      <c r="BWB65" s="376"/>
      <c r="BWC65" s="376"/>
      <c r="BWD65" s="376"/>
      <c r="BWE65" s="622"/>
      <c r="BWF65" s="622"/>
      <c r="BWG65" s="622"/>
      <c r="BWH65" s="529"/>
      <c r="BWI65" s="376"/>
      <c r="BWJ65" s="376"/>
      <c r="BWK65" s="376"/>
      <c r="BWL65" s="530"/>
      <c r="BWM65" s="376"/>
      <c r="BWN65" s="376"/>
      <c r="BWO65" s="376"/>
      <c r="BWP65" s="376"/>
      <c r="BWQ65" s="376"/>
      <c r="BWR65" s="376"/>
      <c r="BWS65" s="376"/>
      <c r="BWT65" s="376"/>
      <c r="BWU65" s="376"/>
      <c r="BWV65" s="622"/>
      <c r="BWW65" s="622"/>
      <c r="BWX65" s="622"/>
      <c r="BWY65" s="529"/>
      <c r="BWZ65" s="376"/>
      <c r="BXA65" s="376"/>
      <c r="BXB65" s="376"/>
      <c r="BXC65" s="530"/>
      <c r="BXD65" s="376"/>
      <c r="BXE65" s="376"/>
      <c r="BXF65" s="376"/>
      <c r="BXG65" s="376"/>
      <c r="BXH65" s="376"/>
      <c r="BXI65" s="376"/>
      <c r="BXJ65" s="376"/>
      <c r="BXK65" s="376"/>
      <c r="BXL65" s="376"/>
      <c r="BXM65" s="622"/>
      <c r="BXN65" s="622"/>
      <c r="BXO65" s="622"/>
      <c r="BXP65" s="529"/>
      <c r="BXQ65" s="376"/>
      <c r="BXR65" s="376"/>
      <c r="BXS65" s="376"/>
      <c r="BXT65" s="530"/>
      <c r="BXU65" s="376"/>
      <c r="BXV65" s="376"/>
      <c r="BXW65" s="376"/>
      <c r="BXX65" s="376"/>
      <c r="BXY65" s="376"/>
      <c r="BXZ65" s="376"/>
      <c r="BYA65" s="376"/>
      <c r="BYB65" s="376"/>
      <c r="BYC65" s="376"/>
      <c r="BYD65" s="622"/>
      <c r="BYE65" s="622"/>
      <c r="BYF65" s="622"/>
      <c r="BYG65" s="529"/>
      <c r="BYH65" s="376"/>
      <c r="BYI65" s="376"/>
      <c r="BYJ65" s="376"/>
      <c r="BYK65" s="530"/>
      <c r="BYL65" s="376"/>
      <c r="BYM65" s="376"/>
      <c r="BYN65" s="376"/>
      <c r="BYO65" s="376"/>
      <c r="BYP65" s="376"/>
      <c r="BYQ65" s="376"/>
      <c r="BYR65" s="376"/>
      <c r="BYS65" s="376"/>
      <c r="BYT65" s="376"/>
      <c r="BYU65" s="622"/>
      <c r="BYV65" s="622"/>
      <c r="BYW65" s="622"/>
      <c r="BYX65" s="529"/>
      <c r="BYY65" s="376"/>
      <c r="BYZ65" s="376"/>
      <c r="BZA65" s="376"/>
      <c r="BZB65" s="530"/>
      <c r="BZC65" s="376"/>
      <c r="BZD65" s="376"/>
      <c r="BZE65" s="376"/>
      <c r="BZF65" s="376"/>
      <c r="BZG65" s="376"/>
      <c r="BZH65" s="376"/>
      <c r="BZI65" s="376"/>
      <c r="BZJ65" s="376"/>
      <c r="BZK65" s="376"/>
      <c r="BZL65" s="622"/>
      <c r="BZM65" s="622"/>
      <c r="BZN65" s="622"/>
      <c r="BZO65" s="529"/>
      <c r="BZP65" s="376"/>
      <c r="BZQ65" s="376"/>
      <c r="BZR65" s="376"/>
      <c r="BZS65" s="530"/>
      <c r="BZT65" s="376"/>
      <c r="BZU65" s="376"/>
      <c r="BZV65" s="376"/>
      <c r="BZW65" s="376"/>
      <c r="BZX65" s="376"/>
      <c r="BZY65" s="376"/>
      <c r="BZZ65" s="376"/>
      <c r="CAA65" s="376"/>
      <c r="CAB65" s="376"/>
      <c r="CAC65" s="622"/>
      <c r="CAD65" s="622"/>
      <c r="CAE65" s="622"/>
      <c r="CAF65" s="529"/>
      <c r="CAG65" s="376"/>
      <c r="CAH65" s="376"/>
      <c r="CAI65" s="376"/>
      <c r="CAJ65" s="530"/>
      <c r="CAK65" s="376"/>
      <c r="CAL65" s="376"/>
      <c r="CAM65" s="376"/>
      <c r="CAN65" s="376"/>
      <c r="CAO65" s="376"/>
      <c r="CAP65" s="376"/>
      <c r="CAQ65" s="376"/>
      <c r="CAR65" s="376"/>
      <c r="CAS65" s="376"/>
      <c r="CAT65" s="622"/>
      <c r="CAU65" s="622"/>
      <c r="CAV65" s="622"/>
      <c r="CAW65" s="529"/>
      <c r="CAX65" s="376"/>
      <c r="CAY65" s="376"/>
      <c r="CAZ65" s="376"/>
      <c r="CBA65" s="530"/>
      <c r="CBB65" s="376"/>
      <c r="CBC65" s="376"/>
      <c r="CBD65" s="376"/>
      <c r="CBE65" s="376"/>
      <c r="CBF65" s="376"/>
      <c r="CBG65" s="376"/>
      <c r="CBH65" s="376"/>
      <c r="CBI65" s="376"/>
      <c r="CBJ65" s="376"/>
      <c r="CBK65" s="622"/>
      <c r="CBL65" s="622"/>
      <c r="CBM65" s="622"/>
      <c r="CBN65" s="529"/>
      <c r="CBO65" s="376"/>
      <c r="CBP65" s="376"/>
      <c r="CBQ65" s="376"/>
      <c r="CBR65" s="530"/>
      <c r="CBS65" s="376"/>
      <c r="CBT65" s="376"/>
      <c r="CBU65" s="376"/>
      <c r="CBV65" s="376"/>
      <c r="CBW65" s="376"/>
      <c r="CBX65" s="376"/>
      <c r="CBY65" s="376"/>
      <c r="CBZ65" s="376"/>
      <c r="CCA65" s="376"/>
      <c r="CCB65" s="622"/>
      <c r="CCC65" s="622"/>
      <c r="CCD65" s="622"/>
      <c r="CCE65" s="529"/>
      <c r="CCF65" s="376"/>
      <c r="CCG65" s="376"/>
      <c r="CCH65" s="376"/>
      <c r="CCI65" s="530"/>
      <c r="CCJ65" s="376"/>
      <c r="CCK65" s="376"/>
      <c r="CCL65" s="376"/>
      <c r="CCM65" s="376"/>
      <c r="CCN65" s="376"/>
      <c r="CCO65" s="376"/>
      <c r="CCP65" s="376"/>
      <c r="CCQ65" s="376"/>
      <c r="CCR65" s="376"/>
      <c r="CCS65" s="622"/>
      <c r="CCT65" s="622"/>
      <c r="CCU65" s="622"/>
      <c r="CCV65" s="529"/>
      <c r="CCW65" s="376"/>
      <c r="CCX65" s="376"/>
      <c r="CCY65" s="376"/>
      <c r="CCZ65" s="530"/>
      <c r="CDA65" s="376"/>
      <c r="CDB65" s="376"/>
      <c r="CDC65" s="376"/>
      <c r="CDD65" s="376"/>
      <c r="CDE65" s="376"/>
      <c r="CDF65" s="376"/>
      <c r="CDG65" s="376"/>
      <c r="CDH65" s="376"/>
      <c r="CDI65" s="376"/>
      <c r="CDJ65" s="622"/>
      <c r="CDK65" s="622"/>
      <c r="CDL65" s="622"/>
      <c r="CDM65" s="529"/>
      <c r="CDN65" s="376"/>
      <c r="CDO65" s="376"/>
      <c r="CDP65" s="376"/>
      <c r="CDQ65" s="530"/>
      <c r="CDR65" s="376"/>
      <c r="CDS65" s="376"/>
      <c r="CDT65" s="376"/>
      <c r="CDU65" s="376"/>
      <c r="CDV65" s="376"/>
      <c r="CDW65" s="376"/>
      <c r="CDX65" s="376"/>
      <c r="CDY65" s="376"/>
      <c r="CDZ65" s="376"/>
      <c r="CEA65" s="622"/>
      <c r="CEB65" s="622"/>
      <c r="CEC65" s="622"/>
      <c r="CED65" s="529"/>
      <c r="CEE65" s="376"/>
      <c r="CEF65" s="376"/>
      <c r="CEG65" s="376"/>
      <c r="CEH65" s="530"/>
      <c r="CEI65" s="376"/>
      <c r="CEJ65" s="376"/>
      <c r="CEK65" s="376"/>
      <c r="CEL65" s="376"/>
      <c r="CEM65" s="376"/>
      <c r="CEN65" s="376"/>
      <c r="CEO65" s="376"/>
      <c r="CEP65" s="376"/>
      <c r="CEQ65" s="376"/>
      <c r="CER65" s="622"/>
      <c r="CES65" s="622"/>
      <c r="CET65" s="622"/>
      <c r="CEU65" s="529"/>
      <c r="CEV65" s="376"/>
      <c r="CEW65" s="376"/>
      <c r="CEX65" s="376"/>
      <c r="CEY65" s="530"/>
      <c r="CEZ65" s="376"/>
      <c r="CFA65" s="376"/>
      <c r="CFB65" s="376"/>
      <c r="CFC65" s="376"/>
      <c r="CFD65" s="376"/>
      <c r="CFE65" s="376"/>
      <c r="CFF65" s="376"/>
      <c r="CFG65" s="376"/>
      <c r="CFH65" s="376"/>
      <c r="CFI65" s="622"/>
      <c r="CFJ65" s="622"/>
      <c r="CFK65" s="622"/>
      <c r="CFL65" s="529"/>
      <c r="CFM65" s="376"/>
      <c r="CFN65" s="376"/>
      <c r="CFO65" s="376"/>
      <c r="CFP65" s="530"/>
      <c r="CFQ65" s="376"/>
      <c r="CFR65" s="376"/>
      <c r="CFS65" s="376"/>
      <c r="CFT65" s="376"/>
      <c r="CFU65" s="376"/>
      <c r="CFV65" s="376"/>
      <c r="CFW65" s="376"/>
      <c r="CFX65" s="376"/>
      <c r="CFY65" s="376"/>
      <c r="CFZ65" s="622"/>
      <c r="CGA65" s="622"/>
      <c r="CGB65" s="622"/>
      <c r="CGC65" s="529"/>
      <c r="CGD65" s="376"/>
      <c r="CGE65" s="376"/>
      <c r="CGF65" s="376"/>
      <c r="CGG65" s="530"/>
      <c r="CGH65" s="376"/>
      <c r="CGI65" s="376"/>
      <c r="CGJ65" s="376"/>
      <c r="CGK65" s="376"/>
      <c r="CGL65" s="376"/>
      <c r="CGM65" s="376"/>
      <c r="CGN65" s="376"/>
      <c r="CGO65" s="376"/>
      <c r="CGP65" s="376"/>
      <c r="CGQ65" s="622"/>
      <c r="CGR65" s="622"/>
      <c r="CGS65" s="622"/>
      <c r="CGT65" s="529"/>
      <c r="CGU65" s="376"/>
      <c r="CGV65" s="376"/>
      <c r="CGW65" s="376"/>
      <c r="CGX65" s="530"/>
      <c r="CGY65" s="376"/>
      <c r="CGZ65" s="376"/>
      <c r="CHA65" s="376"/>
      <c r="CHB65" s="376"/>
      <c r="CHC65" s="376"/>
      <c r="CHD65" s="376"/>
      <c r="CHE65" s="376"/>
      <c r="CHF65" s="376"/>
      <c r="CHG65" s="376"/>
      <c r="CHH65" s="622"/>
      <c r="CHI65" s="622"/>
      <c r="CHJ65" s="622"/>
      <c r="CHK65" s="529"/>
      <c r="CHL65" s="376"/>
      <c r="CHM65" s="376"/>
      <c r="CHN65" s="376"/>
      <c r="CHO65" s="530"/>
      <c r="CHP65" s="376"/>
      <c r="CHQ65" s="376"/>
      <c r="CHR65" s="376"/>
      <c r="CHS65" s="376"/>
      <c r="CHT65" s="376"/>
      <c r="CHU65" s="376"/>
      <c r="CHV65" s="376"/>
      <c r="CHW65" s="376"/>
      <c r="CHX65" s="376"/>
      <c r="CHY65" s="622"/>
      <c r="CHZ65" s="622"/>
      <c r="CIA65" s="622"/>
      <c r="CIB65" s="529"/>
      <c r="CIC65" s="376"/>
      <c r="CID65" s="376"/>
      <c r="CIE65" s="376"/>
      <c r="CIF65" s="530"/>
      <c r="CIG65" s="376"/>
      <c r="CIH65" s="376"/>
      <c r="CII65" s="376"/>
      <c r="CIJ65" s="376"/>
      <c r="CIK65" s="376"/>
      <c r="CIL65" s="376"/>
      <c r="CIM65" s="376"/>
      <c r="CIN65" s="376"/>
      <c r="CIO65" s="376"/>
      <c r="CIP65" s="622"/>
      <c r="CIQ65" s="622"/>
      <c r="CIR65" s="622"/>
      <c r="CIS65" s="529"/>
      <c r="CIT65" s="376"/>
      <c r="CIU65" s="376"/>
      <c r="CIV65" s="376"/>
      <c r="CIW65" s="530"/>
      <c r="CIX65" s="376"/>
      <c r="CIY65" s="376"/>
      <c r="CIZ65" s="376"/>
      <c r="CJA65" s="376"/>
      <c r="CJB65" s="376"/>
      <c r="CJC65" s="376"/>
      <c r="CJD65" s="376"/>
      <c r="CJE65" s="376"/>
      <c r="CJF65" s="376"/>
      <c r="CJG65" s="622"/>
      <c r="CJH65" s="622"/>
      <c r="CJI65" s="622"/>
      <c r="CJJ65" s="529"/>
      <c r="CJK65" s="376"/>
      <c r="CJL65" s="376"/>
      <c r="CJM65" s="376"/>
      <c r="CJN65" s="530"/>
      <c r="CJO65" s="376"/>
      <c r="CJP65" s="376"/>
      <c r="CJQ65" s="376"/>
      <c r="CJR65" s="376"/>
      <c r="CJS65" s="376"/>
      <c r="CJT65" s="376"/>
      <c r="CJU65" s="376"/>
      <c r="CJV65" s="376"/>
      <c r="CJW65" s="376"/>
      <c r="CJX65" s="622"/>
      <c r="CJY65" s="622"/>
      <c r="CJZ65" s="622"/>
      <c r="CKA65" s="529"/>
      <c r="CKB65" s="376"/>
      <c r="CKC65" s="376"/>
      <c r="CKD65" s="376"/>
      <c r="CKE65" s="530"/>
      <c r="CKF65" s="376"/>
      <c r="CKG65" s="376"/>
      <c r="CKH65" s="376"/>
      <c r="CKI65" s="376"/>
      <c r="CKJ65" s="376"/>
      <c r="CKK65" s="376"/>
      <c r="CKL65" s="376"/>
      <c r="CKM65" s="376"/>
      <c r="CKN65" s="376"/>
      <c r="CKO65" s="622"/>
      <c r="CKP65" s="622"/>
      <c r="CKQ65" s="622"/>
      <c r="CKR65" s="529"/>
      <c r="CKS65" s="376"/>
      <c r="CKT65" s="376"/>
      <c r="CKU65" s="376"/>
      <c r="CKV65" s="530"/>
      <c r="CKW65" s="376"/>
      <c r="CKX65" s="376"/>
      <c r="CKY65" s="376"/>
      <c r="CKZ65" s="376"/>
      <c r="CLA65" s="376"/>
      <c r="CLB65" s="376"/>
      <c r="CLC65" s="376"/>
      <c r="CLD65" s="376"/>
      <c r="CLE65" s="376"/>
      <c r="CLF65" s="622"/>
      <c r="CLG65" s="622"/>
      <c r="CLH65" s="622"/>
      <c r="CLI65" s="529"/>
      <c r="CLJ65" s="376"/>
      <c r="CLK65" s="376"/>
      <c r="CLL65" s="376"/>
      <c r="CLM65" s="530"/>
      <c r="CLN65" s="376"/>
      <c r="CLO65" s="376"/>
      <c r="CLP65" s="376"/>
      <c r="CLQ65" s="376"/>
      <c r="CLR65" s="376"/>
      <c r="CLS65" s="376"/>
      <c r="CLT65" s="376"/>
      <c r="CLU65" s="376"/>
      <c r="CLV65" s="376"/>
      <c r="CLW65" s="622"/>
      <c r="CLX65" s="622"/>
      <c r="CLY65" s="622"/>
      <c r="CLZ65" s="529"/>
      <c r="CMA65" s="376"/>
      <c r="CMB65" s="376"/>
      <c r="CMC65" s="376"/>
      <c r="CMD65" s="530"/>
      <c r="CME65" s="376"/>
      <c r="CMF65" s="376"/>
      <c r="CMG65" s="376"/>
      <c r="CMH65" s="376"/>
      <c r="CMI65" s="376"/>
      <c r="CMJ65" s="376"/>
      <c r="CMK65" s="376"/>
      <c r="CML65" s="376"/>
      <c r="CMM65" s="376"/>
      <c r="CMN65" s="622"/>
      <c r="CMO65" s="622"/>
      <c r="CMP65" s="622"/>
      <c r="CMQ65" s="529"/>
      <c r="CMR65" s="376"/>
      <c r="CMS65" s="376"/>
      <c r="CMT65" s="376"/>
      <c r="CMU65" s="530"/>
      <c r="CMV65" s="376"/>
      <c r="CMW65" s="376"/>
      <c r="CMX65" s="376"/>
      <c r="CMY65" s="376"/>
      <c r="CMZ65" s="376"/>
      <c r="CNA65" s="376"/>
      <c r="CNB65" s="376"/>
      <c r="CNC65" s="376"/>
      <c r="CND65" s="376"/>
      <c r="CNE65" s="622"/>
      <c r="CNF65" s="622"/>
      <c r="CNG65" s="622"/>
      <c r="CNH65" s="529"/>
      <c r="CNI65" s="376"/>
      <c r="CNJ65" s="376"/>
      <c r="CNK65" s="376"/>
      <c r="CNL65" s="530"/>
      <c r="CNM65" s="376"/>
      <c r="CNN65" s="376"/>
      <c r="CNO65" s="376"/>
      <c r="CNP65" s="376"/>
      <c r="CNQ65" s="376"/>
      <c r="CNR65" s="376"/>
      <c r="CNS65" s="376"/>
      <c r="CNT65" s="376"/>
      <c r="CNU65" s="376"/>
      <c r="CNV65" s="622"/>
      <c r="CNW65" s="622"/>
      <c r="CNX65" s="622"/>
      <c r="CNY65" s="529"/>
      <c r="CNZ65" s="376"/>
      <c r="COA65" s="376"/>
      <c r="COB65" s="376"/>
      <c r="COC65" s="530"/>
      <c r="COD65" s="376"/>
      <c r="COE65" s="376"/>
      <c r="COF65" s="376"/>
      <c r="COG65" s="376"/>
      <c r="COH65" s="376"/>
      <c r="COI65" s="376"/>
      <c r="COJ65" s="376"/>
      <c r="COK65" s="376"/>
      <c r="COL65" s="376"/>
      <c r="COM65" s="622"/>
      <c r="CON65" s="622"/>
      <c r="COO65" s="622"/>
      <c r="COP65" s="529"/>
      <c r="COQ65" s="376"/>
      <c r="COR65" s="376"/>
      <c r="COS65" s="376"/>
      <c r="COT65" s="530"/>
      <c r="COU65" s="376"/>
      <c r="COV65" s="376"/>
      <c r="COW65" s="376"/>
      <c r="COX65" s="376"/>
      <c r="COY65" s="376"/>
      <c r="COZ65" s="376"/>
      <c r="CPA65" s="376"/>
      <c r="CPB65" s="376"/>
      <c r="CPC65" s="376"/>
      <c r="CPD65" s="622"/>
      <c r="CPE65" s="622"/>
      <c r="CPF65" s="622"/>
      <c r="CPG65" s="529"/>
      <c r="CPH65" s="376"/>
      <c r="CPI65" s="376"/>
      <c r="CPJ65" s="376"/>
      <c r="CPK65" s="530"/>
      <c r="CPL65" s="376"/>
      <c r="CPM65" s="376"/>
      <c r="CPN65" s="376"/>
      <c r="CPO65" s="376"/>
      <c r="CPP65" s="376"/>
      <c r="CPQ65" s="376"/>
      <c r="CPR65" s="376"/>
      <c r="CPS65" s="376"/>
      <c r="CPT65" s="376"/>
      <c r="CPU65" s="622"/>
      <c r="CPV65" s="622"/>
      <c r="CPW65" s="622"/>
      <c r="CPX65" s="529"/>
      <c r="CPY65" s="376"/>
      <c r="CPZ65" s="376"/>
      <c r="CQA65" s="376"/>
      <c r="CQB65" s="530"/>
      <c r="CQC65" s="376"/>
      <c r="CQD65" s="376"/>
      <c r="CQE65" s="376"/>
      <c r="CQF65" s="376"/>
      <c r="CQG65" s="376"/>
      <c r="CQH65" s="376"/>
      <c r="CQI65" s="376"/>
      <c r="CQJ65" s="376"/>
      <c r="CQK65" s="376"/>
      <c r="CQL65" s="622"/>
      <c r="CQM65" s="622"/>
      <c r="CQN65" s="622"/>
      <c r="CQO65" s="529"/>
      <c r="CQP65" s="376"/>
      <c r="CQQ65" s="376"/>
      <c r="CQR65" s="376"/>
      <c r="CQS65" s="530"/>
      <c r="CQT65" s="376"/>
      <c r="CQU65" s="376"/>
      <c r="CQV65" s="376"/>
      <c r="CQW65" s="376"/>
      <c r="CQX65" s="376"/>
      <c r="CQY65" s="376"/>
      <c r="CQZ65" s="376"/>
      <c r="CRA65" s="376"/>
      <c r="CRB65" s="376"/>
      <c r="CRC65" s="622"/>
      <c r="CRD65" s="622"/>
      <c r="CRE65" s="622"/>
      <c r="CRF65" s="529"/>
      <c r="CRG65" s="376"/>
      <c r="CRH65" s="376"/>
      <c r="CRI65" s="376"/>
      <c r="CRJ65" s="530"/>
      <c r="CRK65" s="376"/>
      <c r="CRL65" s="376"/>
      <c r="CRM65" s="376"/>
      <c r="CRN65" s="376"/>
      <c r="CRO65" s="376"/>
      <c r="CRP65" s="376"/>
      <c r="CRQ65" s="376"/>
      <c r="CRR65" s="376"/>
      <c r="CRS65" s="376"/>
      <c r="CRT65" s="622"/>
      <c r="CRU65" s="622"/>
      <c r="CRV65" s="622"/>
      <c r="CRW65" s="529"/>
      <c r="CRX65" s="376"/>
      <c r="CRY65" s="376"/>
      <c r="CRZ65" s="376"/>
      <c r="CSA65" s="530"/>
      <c r="CSB65" s="376"/>
      <c r="CSC65" s="376"/>
      <c r="CSD65" s="376"/>
      <c r="CSE65" s="376"/>
      <c r="CSF65" s="376"/>
      <c r="CSG65" s="376"/>
      <c r="CSH65" s="376"/>
      <c r="CSI65" s="376"/>
      <c r="CSJ65" s="376"/>
      <c r="CSK65" s="622"/>
      <c r="CSL65" s="622"/>
      <c r="CSM65" s="622"/>
      <c r="CSN65" s="529"/>
      <c r="CSO65" s="376"/>
      <c r="CSP65" s="376"/>
      <c r="CSQ65" s="376"/>
      <c r="CSR65" s="530"/>
      <c r="CSS65" s="376"/>
      <c r="CST65" s="376"/>
      <c r="CSU65" s="376"/>
      <c r="CSV65" s="376"/>
      <c r="CSW65" s="376"/>
      <c r="CSX65" s="376"/>
      <c r="CSY65" s="376"/>
      <c r="CSZ65" s="376"/>
      <c r="CTA65" s="376"/>
      <c r="CTB65" s="622"/>
      <c r="CTC65" s="622"/>
      <c r="CTD65" s="622"/>
      <c r="CTE65" s="529"/>
      <c r="CTF65" s="376"/>
      <c r="CTG65" s="376"/>
      <c r="CTH65" s="376"/>
      <c r="CTI65" s="530"/>
      <c r="CTJ65" s="376"/>
      <c r="CTK65" s="376"/>
      <c r="CTL65" s="376"/>
      <c r="CTM65" s="376"/>
      <c r="CTN65" s="376"/>
      <c r="CTO65" s="376"/>
      <c r="CTP65" s="376"/>
      <c r="CTQ65" s="376"/>
      <c r="CTR65" s="376"/>
      <c r="CTS65" s="622"/>
      <c r="CTT65" s="622"/>
      <c r="CTU65" s="622"/>
      <c r="CTV65" s="529"/>
      <c r="CTW65" s="376"/>
      <c r="CTX65" s="376"/>
      <c r="CTY65" s="376"/>
      <c r="CTZ65" s="530"/>
      <c r="CUA65" s="376"/>
      <c r="CUB65" s="376"/>
      <c r="CUC65" s="376"/>
      <c r="CUD65" s="376"/>
      <c r="CUE65" s="376"/>
      <c r="CUF65" s="376"/>
      <c r="CUG65" s="376"/>
      <c r="CUH65" s="376"/>
      <c r="CUI65" s="376"/>
      <c r="CUJ65" s="622"/>
      <c r="CUK65" s="622"/>
      <c r="CUL65" s="622"/>
      <c r="CUM65" s="529"/>
      <c r="CUN65" s="376"/>
      <c r="CUO65" s="376"/>
      <c r="CUP65" s="376"/>
      <c r="CUQ65" s="530"/>
      <c r="CUR65" s="376"/>
      <c r="CUS65" s="376"/>
      <c r="CUT65" s="376"/>
      <c r="CUU65" s="376"/>
      <c r="CUV65" s="376"/>
      <c r="CUW65" s="376"/>
      <c r="CUX65" s="376"/>
      <c r="CUY65" s="376"/>
      <c r="CUZ65" s="376"/>
      <c r="CVA65" s="622"/>
      <c r="CVB65" s="622"/>
      <c r="CVC65" s="622"/>
      <c r="CVD65" s="529"/>
      <c r="CVE65" s="376"/>
      <c r="CVF65" s="376"/>
      <c r="CVG65" s="376"/>
      <c r="CVH65" s="530"/>
      <c r="CVI65" s="376"/>
      <c r="CVJ65" s="376"/>
      <c r="CVK65" s="376"/>
      <c r="CVL65" s="376"/>
      <c r="CVM65" s="376"/>
      <c r="CVN65" s="376"/>
      <c r="CVO65" s="376"/>
      <c r="CVP65" s="376"/>
      <c r="CVQ65" s="376"/>
      <c r="CVR65" s="622"/>
      <c r="CVS65" s="622"/>
      <c r="CVT65" s="622"/>
      <c r="CVU65" s="529"/>
      <c r="CVV65" s="376"/>
      <c r="CVW65" s="376"/>
      <c r="CVX65" s="376"/>
      <c r="CVY65" s="530"/>
      <c r="CVZ65" s="376"/>
      <c r="CWA65" s="376"/>
      <c r="CWB65" s="376"/>
      <c r="CWC65" s="376"/>
      <c r="CWD65" s="376"/>
      <c r="CWE65" s="376"/>
      <c r="CWF65" s="376"/>
      <c r="CWG65" s="376"/>
      <c r="CWH65" s="376"/>
      <c r="CWI65" s="622"/>
      <c r="CWJ65" s="622"/>
      <c r="CWK65" s="622"/>
      <c r="CWL65" s="529"/>
      <c r="CWM65" s="376"/>
      <c r="CWN65" s="376"/>
      <c r="CWO65" s="376"/>
      <c r="CWP65" s="530"/>
      <c r="CWQ65" s="376"/>
      <c r="CWR65" s="376"/>
      <c r="CWS65" s="376"/>
      <c r="CWT65" s="376"/>
      <c r="CWU65" s="376"/>
      <c r="CWV65" s="376"/>
      <c r="CWW65" s="376"/>
      <c r="CWX65" s="376"/>
      <c r="CWY65" s="376"/>
      <c r="CWZ65" s="622"/>
      <c r="CXA65" s="622"/>
      <c r="CXB65" s="622"/>
      <c r="CXC65" s="529"/>
      <c r="CXD65" s="376"/>
      <c r="CXE65" s="376"/>
      <c r="CXF65" s="376"/>
      <c r="CXG65" s="530"/>
      <c r="CXH65" s="376"/>
      <c r="CXI65" s="376"/>
      <c r="CXJ65" s="376"/>
      <c r="CXK65" s="376"/>
      <c r="CXL65" s="376"/>
      <c r="CXM65" s="376"/>
      <c r="CXN65" s="376"/>
      <c r="CXO65" s="376"/>
      <c r="CXP65" s="376"/>
      <c r="CXQ65" s="622"/>
      <c r="CXR65" s="622"/>
      <c r="CXS65" s="622"/>
      <c r="CXT65" s="529"/>
      <c r="CXU65" s="376"/>
      <c r="CXV65" s="376"/>
      <c r="CXW65" s="376"/>
      <c r="CXX65" s="530"/>
      <c r="CXY65" s="376"/>
      <c r="CXZ65" s="376"/>
      <c r="CYA65" s="376"/>
      <c r="CYB65" s="376"/>
      <c r="CYC65" s="376"/>
      <c r="CYD65" s="376"/>
      <c r="CYE65" s="376"/>
      <c r="CYF65" s="376"/>
      <c r="CYG65" s="376"/>
      <c r="CYH65" s="622"/>
      <c r="CYI65" s="622"/>
      <c r="CYJ65" s="622"/>
      <c r="CYK65" s="529"/>
      <c r="CYL65" s="376"/>
      <c r="CYM65" s="376"/>
      <c r="CYN65" s="376"/>
      <c r="CYO65" s="530"/>
      <c r="CYP65" s="376"/>
      <c r="CYQ65" s="376"/>
      <c r="CYR65" s="376"/>
      <c r="CYS65" s="376"/>
      <c r="CYT65" s="376"/>
      <c r="CYU65" s="376"/>
      <c r="CYV65" s="376"/>
      <c r="CYW65" s="376"/>
      <c r="CYX65" s="376"/>
      <c r="CYY65" s="622"/>
      <c r="CYZ65" s="622"/>
      <c r="CZA65" s="622"/>
      <c r="CZB65" s="529"/>
      <c r="CZC65" s="376"/>
      <c r="CZD65" s="376"/>
      <c r="CZE65" s="376"/>
      <c r="CZF65" s="530"/>
      <c r="CZG65" s="376"/>
      <c r="CZH65" s="376"/>
      <c r="CZI65" s="376"/>
      <c r="CZJ65" s="376"/>
      <c r="CZK65" s="376"/>
      <c r="CZL65" s="376"/>
      <c r="CZM65" s="376"/>
      <c r="CZN65" s="376"/>
      <c r="CZO65" s="376"/>
      <c r="CZP65" s="622"/>
      <c r="CZQ65" s="622"/>
      <c r="CZR65" s="622"/>
      <c r="CZS65" s="529"/>
      <c r="CZT65" s="376"/>
      <c r="CZU65" s="376"/>
      <c r="CZV65" s="376"/>
      <c r="CZW65" s="530"/>
      <c r="CZX65" s="376"/>
      <c r="CZY65" s="376"/>
      <c r="CZZ65" s="376"/>
      <c r="DAA65" s="376"/>
      <c r="DAB65" s="376"/>
      <c r="DAC65" s="376"/>
      <c r="DAD65" s="376"/>
      <c r="DAE65" s="376"/>
      <c r="DAF65" s="376"/>
      <c r="DAG65" s="622"/>
      <c r="DAH65" s="622"/>
      <c r="DAI65" s="622"/>
      <c r="DAJ65" s="529"/>
      <c r="DAK65" s="376"/>
      <c r="DAL65" s="376"/>
      <c r="DAM65" s="376"/>
      <c r="DAN65" s="530"/>
      <c r="DAO65" s="376"/>
      <c r="DAP65" s="376"/>
      <c r="DAQ65" s="376"/>
      <c r="DAR65" s="376"/>
      <c r="DAS65" s="376"/>
      <c r="DAT65" s="376"/>
      <c r="DAU65" s="376"/>
      <c r="DAV65" s="376"/>
      <c r="DAW65" s="376"/>
      <c r="DAX65" s="622"/>
      <c r="DAY65" s="622"/>
      <c r="DAZ65" s="622"/>
      <c r="DBA65" s="529"/>
      <c r="DBB65" s="376"/>
      <c r="DBC65" s="376"/>
      <c r="DBD65" s="376"/>
      <c r="DBE65" s="530"/>
      <c r="DBF65" s="376"/>
      <c r="DBG65" s="376"/>
      <c r="DBH65" s="376"/>
      <c r="DBI65" s="376"/>
      <c r="DBJ65" s="376"/>
      <c r="DBK65" s="376"/>
      <c r="DBL65" s="376"/>
      <c r="DBM65" s="376"/>
      <c r="DBN65" s="376"/>
      <c r="DBO65" s="622"/>
      <c r="DBP65" s="622"/>
      <c r="DBQ65" s="622"/>
      <c r="DBR65" s="529"/>
      <c r="DBS65" s="376"/>
      <c r="DBT65" s="376"/>
      <c r="DBU65" s="376"/>
      <c r="DBV65" s="530"/>
      <c r="DBW65" s="376"/>
      <c r="DBX65" s="376"/>
      <c r="DBY65" s="376"/>
      <c r="DBZ65" s="376"/>
      <c r="DCA65" s="376"/>
      <c r="DCB65" s="376"/>
      <c r="DCC65" s="376"/>
      <c r="DCD65" s="376"/>
      <c r="DCE65" s="376"/>
      <c r="DCF65" s="622"/>
      <c r="DCG65" s="622"/>
      <c r="DCH65" s="622"/>
      <c r="DCI65" s="529"/>
      <c r="DCJ65" s="376"/>
      <c r="DCK65" s="376"/>
      <c r="DCL65" s="376"/>
      <c r="DCM65" s="530"/>
      <c r="DCN65" s="376"/>
      <c r="DCO65" s="376"/>
      <c r="DCP65" s="376"/>
      <c r="DCQ65" s="376"/>
      <c r="DCR65" s="376"/>
      <c r="DCS65" s="376"/>
      <c r="DCT65" s="376"/>
      <c r="DCU65" s="376"/>
      <c r="DCV65" s="376"/>
      <c r="DCW65" s="622"/>
      <c r="DCX65" s="622"/>
      <c r="DCY65" s="622"/>
      <c r="DCZ65" s="529"/>
      <c r="DDA65" s="376"/>
      <c r="DDB65" s="376"/>
      <c r="DDC65" s="376"/>
      <c r="DDD65" s="530"/>
      <c r="DDE65" s="376"/>
      <c r="DDF65" s="376"/>
      <c r="DDG65" s="376"/>
      <c r="DDH65" s="376"/>
      <c r="DDI65" s="376"/>
      <c r="DDJ65" s="376"/>
      <c r="DDK65" s="376"/>
      <c r="DDL65" s="376"/>
      <c r="DDM65" s="376"/>
      <c r="DDN65" s="622"/>
      <c r="DDO65" s="622"/>
      <c r="DDP65" s="622"/>
      <c r="DDQ65" s="529"/>
      <c r="DDR65" s="376"/>
      <c r="DDS65" s="376"/>
      <c r="DDT65" s="376"/>
      <c r="DDU65" s="530"/>
      <c r="DDV65" s="376"/>
      <c r="DDW65" s="376"/>
      <c r="DDX65" s="376"/>
      <c r="DDY65" s="376"/>
      <c r="DDZ65" s="376"/>
      <c r="DEA65" s="376"/>
      <c r="DEB65" s="376"/>
      <c r="DEC65" s="376"/>
      <c r="DED65" s="376"/>
      <c r="DEE65" s="622"/>
      <c r="DEF65" s="622"/>
      <c r="DEG65" s="622"/>
      <c r="DEH65" s="529"/>
      <c r="DEI65" s="376"/>
      <c r="DEJ65" s="376"/>
      <c r="DEK65" s="376"/>
      <c r="DEL65" s="530"/>
      <c r="DEM65" s="376"/>
      <c r="DEN65" s="376"/>
      <c r="DEO65" s="376"/>
      <c r="DEP65" s="376"/>
      <c r="DEQ65" s="376"/>
      <c r="DER65" s="376"/>
      <c r="DES65" s="376"/>
      <c r="DET65" s="376"/>
      <c r="DEU65" s="376"/>
      <c r="DEV65" s="622"/>
      <c r="DEW65" s="622"/>
      <c r="DEX65" s="622"/>
      <c r="DEY65" s="529"/>
      <c r="DEZ65" s="376"/>
      <c r="DFA65" s="376"/>
      <c r="DFB65" s="376"/>
      <c r="DFC65" s="530"/>
      <c r="DFD65" s="376"/>
      <c r="DFE65" s="376"/>
      <c r="DFF65" s="376"/>
      <c r="DFG65" s="376"/>
      <c r="DFH65" s="376"/>
      <c r="DFI65" s="376"/>
      <c r="DFJ65" s="376"/>
      <c r="DFK65" s="376"/>
      <c r="DFL65" s="376"/>
      <c r="DFM65" s="622"/>
      <c r="DFN65" s="622"/>
      <c r="DFO65" s="622"/>
      <c r="DFP65" s="529"/>
      <c r="DFQ65" s="376"/>
      <c r="DFR65" s="376"/>
      <c r="DFS65" s="376"/>
      <c r="DFT65" s="530"/>
      <c r="DFU65" s="376"/>
      <c r="DFV65" s="376"/>
      <c r="DFW65" s="376"/>
      <c r="DFX65" s="376"/>
      <c r="DFY65" s="376"/>
      <c r="DFZ65" s="376"/>
      <c r="DGA65" s="376"/>
      <c r="DGB65" s="376"/>
      <c r="DGC65" s="376"/>
      <c r="DGD65" s="622"/>
      <c r="DGE65" s="622"/>
      <c r="DGF65" s="622"/>
      <c r="DGG65" s="529"/>
      <c r="DGH65" s="376"/>
      <c r="DGI65" s="376"/>
      <c r="DGJ65" s="376"/>
      <c r="DGK65" s="530"/>
      <c r="DGL65" s="376"/>
      <c r="DGM65" s="376"/>
      <c r="DGN65" s="376"/>
      <c r="DGO65" s="376"/>
      <c r="DGP65" s="376"/>
      <c r="DGQ65" s="376"/>
      <c r="DGR65" s="376"/>
      <c r="DGS65" s="376"/>
      <c r="DGT65" s="376"/>
      <c r="DGU65" s="622"/>
      <c r="DGV65" s="622"/>
      <c r="DGW65" s="622"/>
      <c r="DGX65" s="529"/>
      <c r="DGY65" s="376"/>
      <c r="DGZ65" s="376"/>
      <c r="DHA65" s="376"/>
      <c r="DHB65" s="530"/>
      <c r="DHC65" s="376"/>
      <c r="DHD65" s="376"/>
      <c r="DHE65" s="376"/>
      <c r="DHF65" s="376"/>
      <c r="DHG65" s="376"/>
      <c r="DHH65" s="376"/>
      <c r="DHI65" s="376"/>
      <c r="DHJ65" s="376"/>
      <c r="DHK65" s="376"/>
      <c r="DHL65" s="622"/>
      <c r="DHM65" s="622"/>
      <c r="DHN65" s="622"/>
      <c r="DHO65" s="529"/>
      <c r="DHP65" s="376"/>
      <c r="DHQ65" s="376"/>
      <c r="DHR65" s="376"/>
      <c r="DHS65" s="530"/>
      <c r="DHT65" s="376"/>
      <c r="DHU65" s="376"/>
      <c r="DHV65" s="376"/>
      <c r="DHW65" s="376"/>
      <c r="DHX65" s="376"/>
      <c r="DHY65" s="376"/>
      <c r="DHZ65" s="376"/>
      <c r="DIA65" s="376"/>
      <c r="DIB65" s="376"/>
      <c r="DIC65" s="622"/>
      <c r="DID65" s="622"/>
      <c r="DIE65" s="622"/>
      <c r="DIF65" s="529"/>
      <c r="DIG65" s="376"/>
      <c r="DIH65" s="376"/>
      <c r="DII65" s="376"/>
      <c r="DIJ65" s="530"/>
      <c r="DIK65" s="376"/>
      <c r="DIL65" s="376"/>
      <c r="DIM65" s="376"/>
      <c r="DIN65" s="376"/>
      <c r="DIO65" s="376"/>
      <c r="DIP65" s="376"/>
      <c r="DIQ65" s="376"/>
      <c r="DIR65" s="376"/>
      <c r="DIS65" s="376"/>
      <c r="DIT65" s="622"/>
      <c r="DIU65" s="622"/>
      <c r="DIV65" s="622"/>
      <c r="DIW65" s="529"/>
      <c r="DIX65" s="376"/>
      <c r="DIY65" s="376"/>
      <c r="DIZ65" s="376"/>
      <c r="DJA65" s="530"/>
      <c r="DJB65" s="376"/>
      <c r="DJC65" s="376"/>
      <c r="DJD65" s="376"/>
      <c r="DJE65" s="376"/>
      <c r="DJF65" s="376"/>
      <c r="DJG65" s="376"/>
      <c r="DJH65" s="376"/>
      <c r="DJI65" s="376"/>
      <c r="DJJ65" s="376"/>
      <c r="DJK65" s="622"/>
      <c r="DJL65" s="622"/>
      <c r="DJM65" s="622"/>
      <c r="DJN65" s="529"/>
      <c r="DJO65" s="376"/>
      <c r="DJP65" s="376"/>
      <c r="DJQ65" s="376"/>
      <c r="DJR65" s="530"/>
      <c r="DJS65" s="376"/>
      <c r="DJT65" s="376"/>
      <c r="DJU65" s="376"/>
      <c r="DJV65" s="376"/>
      <c r="DJW65" s="376"/>
      <c r="DJX65" s="376"/>
      <c r="DJY65" s="376"/>
      <c r="DJZ65" s="376"/>
      <c r="DKA65" s="376"/>
      <c r="DKB65" s="622"/>
      <c r="DKC65" s="622"/>
      <c r="DKD65" s="622"/>
      <c r="DKE65" s="529"/>
      <c r="DKF65" s="376"/>
      <c r="DKG65" s="376"/>
      <c r="DKH65" s="376"/>
      <c r="DKI65" s="530"/>
      <c r="DKJ65" s="376"/>
      <c r="DKK65" s="376"/>
      <c r="DKL65" s="376"/>
      <c r="DKM65" s="376"/>
      <c r="DKN65" s="376"/>
      <c r="DKO65" s="376"/>
      <c r="DKP65" s="376"/>
      <c r="DKQ65" s="376"/>
      <c r="DKR65" s="376"/>
      <c r="DKS65" s="622"/>
      <c r="DKT65" s="622"/>
      <c r="DKU65" s="622"/>
      <c r="DKV65" s="529"/>
      <c r="DKW65" s="376"/>
      <c r="DKX65" s="376"/>
      <c r="DKY65" s="376"/>
      <c r="DKZ65" s="530"/>
      <c r="DLA65" s="376"/>
      <c r="DLB65" s="376"/>
      <c r="DLC65" s="376"/>
      <c r="DLD65" s="376"/>
      <c r="DLE65" s="376"/>
      <c r="DLF65" s="376"/>
      <c r="DLG65" s="376"/>
      <c r="DLH65" s="376"/>
      <c r="DLI65" s="376"/>
      <c r="DLJ65" s="622"/>
      <c r="DLK65" s="622"/>
      <c r="DLL65" s="622"/>
      <c r="DLM65" s="529"/>
      <c r="DLN65" s="376"/>
      <c r="DLO65" s="376"/>
      <c r="DLP65" s="376"/>
      <c r="DLQ65" s="530"/>
      <c r="DLR65" s="376"/>
      <c r="DLS65" s="376"/>
      <c r="DLT65" s="376"/>
      <c r="DLU65" s="376"/>
      <c r="DLV65" s="376"/>
      <c r="DLW65" s="376"/>
      <c r="DLX65" s="376"/>
      <c r="DLY65" s="376"/>
      <c r="DLZ65" s="376"/>
      <c r="DMA65" s="622"/>
      <c r="DMB65" s="622"/>
      <c r="DMC65" s="622"/>
      <c r="DMD65" s="529"/>
      <c r="DME65" s="376"/>
      <c r="DMF65" s="376"/>
      <c r="DMG65" s="376"/>
      <c r="DMH65" s="530"/>
      <c r="DMI65" s="376"/>
      <c r="DMJ65" s="376"/>
      <c r="DMK65" s="376"/>
      <c r="DML65" s="376"/>
      <c r="DMM65" s="376"/>
      <c r="DMN65" s="376"/>
      <c r="DMO65" s="376"/>
      <c r="DMP65" s="376"/>
      <c r="DMQ65" s="376"/>
      <c r="DMR65" s="622"/>
      <c r="DMS65" s="622"/>
      <c r="DMT65" s="622"/>
      <c r="DMU65" s="529"/>
      <c r="DMV65" s="376"/>
      <c r="DMW65" s="376"/>
      <c r="DMX65" s="376"/>
      <c r="DMY65" s="530"/>
      <c r="DMZ65" s="376"/>
      <c r="DNA65" s="376"/>
      <c r="DNB65" s="376"/>
      <c r="DNC65" s="376"/>
      <c r="DND65" s="376"/>
      <c r="DNE65" s="376"/>
      <c r="DNF65" s="376"/>
      <c r="DNG65" s="376"/>
      <c r="DNH65" s="376"/>
      <c r="DNI65" s="622"/>
      <c r="DNJ65" s="622"/>
      <c r="DNK65" s="622"/>
      <c r="DNL65" s="529"/>
      <c r="DNM65" s="376"/>
      <c r="DNN65" s="376"/>
      <c r="DNO65" s="376"/>
      <c r="DNP65" s="530"/>
      <c r="DNQ65" s="376"/>
      <c r="DNR65" s="376"/>
      <c r="DNS65" s="376"/>
      <c r="DNT65" s="376"/>
      <c r="DNU65" s="376"/>
      <c r="DNV65" s="376"/>
      <c r="DNW65" s="376"/>
      <c r="DNX65" s="376"/>
      <c r="DNY65" s="376"/>
      <c r="DNZ65" s="622"/>
      <c r="DOA65" s="622"/>
      <c r="DOB65" s="622"/>
      <c r="DOC65" s="529"/>
      <c r="DOD65" s="376"/>
      <c r="DOE65" s="376"/>
      <c r="DOF65" s="376"/>
      <c r="DOG65" s="530"/>
      <c r="DOH65" s="376"/>
      <c r="DOI65" s="376"/>
      <c r="DOJ65" s="376"/>
      <c r="DOK65" s="376"/>
      <c r="DOL65" s="376"/>
      <c r="DOM65" s="376"/>
      <c r="DON65" s="376"/>
      <c r="DOO65" s="376"/>
      <c r="DOP65" s="376"/>
      <c r="DOQ65" s="622"/>
      <c r="DOR65" s="622"/>
      <c r="DOS65" s="622"/>
      <c r="DOT65" s="529"/>
      <c r="DOU65" s="376"/>
      <c r="DOV65" s="376"/>
      <c r="DOW65" s="376"/>
      <c r="DOX65" s="530"/>
      <c r="DOY65" s="376"/>
      <c r="DOZ65" s="376"/>
      <c r="DPA65" s="376"/>
      <c r="DPB65" s="376"/>
      <c r="DPC65" s="376"/>
      <c r="DPD65" s="376"/>
      <c r="DPE65" s="376"/>
      <c r="DPF65" s="376"/>
      <c r="DPG65" s="376"/>
      <c r="DPH65" s="622"/>
      <c r="DPI65" s="622"/>
      <c r="DPJ65" s="622"/>
      <c r="DPK65" s="529"/>
      <c r="DPL65" s="376"/>
      <c r="DPM65" s="376"/>
      <c r="DPN65" s="376"/>
      <c r="DPO65" s="530"/>
      <c r="DPP65" s="376"/>
      <c r="DPQ65" s="376"/>
      <c r="DPR65" s="376"/>
      <c r="DPS65" s="376"/>
      <c r="DPT65" s="376"/>
      <c r="DPU65" s="376"/>
      <c r="DPV65" s="376"/>
      <c r="DPW65" s="376"/>
      <c r="DPX65" s="376"/>
      <c r="DPY65" s="622"/>
      <c r="DPZ65" s="622"/>
      <c r="DQA65" s="622"/>
      <c r="DQB65" s="529"/>
      <c r="DQC65" s="376"/>
      <c r="DQD65" s="376"/>
      <c r="DQE65" s="376"/>
      <c r="DQF65" s="530"/>
      <c r="DQG65" s="376"/>
      <c r="DQH65" s="376"/>
      <c r="DQI65" s="376"/>
      <c r="DQJ65" s="376"/>
      <c r="DQK65" s="376"/>
      <c r="DQL65" s="376"/>
      <c r="DQM65" s="376"/>
      <c r="DQN65" s="376"/>
      <c r="DQO65" s="376"/>
      <c r="DQP65" s="622"/>
      <c r="DQQ65" s="622"/>
      <c r="DQR65" s="622"/>
      <c r="DQS65" s="529"/>
      <c r="DQT65" s="376"/>
      <c r="DQU65" s="376"/>
      <c r="DQV65" s="376"/>
      <c r="DQW65" s="530"/>
      <c r="DQX65" s="376"/>
      <c r="DQY65" s="376"/>
      <c r="DQZ65" s="376"/>
      <c r="DRA65" s="376"/>
      <c r="DRB65" s="376"/>
      <c r="DRC65" s="376"/>
      <c r="DRD65" s="376"/>
      <c r="DRE65" s="376"/>
      <c r="DRF65" s="376"/>
      <c r="DRG65" s="622"/>
      <c r="DRH65" s="622"/>
      <c r="DRI65" s="622"/>
      <c r="DRJ65" s="529"/>
      <c r="DRK65" s="376"/>
      <c r="DRL65" s="376"/>
      <c r="DRM65" s="376"/>
      <c r="DRN65" s="530"/>
      <c r="DRO65" s="376"/>
      <c r="DRP65" s="376"/>
      <c r="DRQ65" s="376"/>
      <c r="DRR65" s="376"/>
      <c r="DRS65" s="376"/>
      <c r="DRT65" s="376"/>
      <c r="DRU65" s="376"/>
      <c r="DRV65" s="376"/>
      <c r="DRW65" s="376"/>
      <c r="DRX65" s="622"/>
      <c r="DRY65" s="622"/>
      <c r="DRZ65" s="622"/>
      <c r="DSA65" s="529"/>
      <c r="DSB65" s="376"/>
      <c r="DSC65" s="376"/>
      <c r="DSD65" s="376"/>
      <c r="DSE65" s="530"/>
      <c r="DSF65" s="376"/>
      <c r="DSG65" s="376"/>
      <c r="DSH65" s="376"/>
      <c r="DSI65" s="376"/>
      <c r="DSJ65" s="376"/>
      <c r="DSK65" s="376"/>
      <c r="DSL65" s="376"/>
      <c r="DSM65" s="376"/>
      <c r="DSN65" s="376"/>
      <c r="DSO65" s="622"/>
      <c r="DSP65" s="622"/>
      <c r="DSQ65" s="622"/>
      <c r="DSR65" s="529"/>
      <c r="DSS65" s="376"/>
      <c r="DST65" s="376"/>
      <c r="DSU65" s="376"/>
      <c r="DSV65" s="530"/>
      <c r="DSW65" s="376"/>
      <c r="DSX65" s="376"/>
      <c r="DSY65" s="376"/>
      <c r="DSZ65" s="376"/>
      <c r="DTA65" s="376"/>
      <c r="DTB65" s="376"/>
      <c r="DTC65" s="376"/>
      <c r="DTD65" s="376"/>
      <c r="DTE65" s="376"/>
      <c r="DTF65" s="622"/>
      <c r="DTG65" s="622"/>
      <c r="DTH65" s="622"/>
      <c r="DTI65" s="529"/>
      <c r="DTJ65" s="376"/>
      <c r="DTK65" s="376"/>
      <c r="DTL65" s="376"/>
      <c r="DTM65" s="530"/>
      <c r="DTN65" s="376"/>
      <c r="DTO65" s="376"/>
      <c r="DTP65" s="376"/>
      <c r="DTQ65" s="376"/>
      <c r="DTR65" s="376"/>
      <c r="DTS65" s="376"/>
      <c r="DTT65" s="376"/>
      <c r="DTU65" s="376"/>
      <c r="DTV65" s="376"/>
      <c r="DTW65" s="622"/>
      <c r="DTX65" s="622"/>
      <c r="DTY65" s="622"/>
      <c r="DTZ65" s="529"/>
      <c r="DUA65" s="376"/>
      <c r="DUB65" s="376"/>
      <c r="DUC65" s="376"/>
      <c r="DUD65" s="530"/>
      <c r="DUE65" s="376"/>
      <c r="DUF65" s="376"/>
      <c r="DUG65" s="376"/>
      <c r="DUH65" s="376"/>
      <c r="DUI65" s="376"/>
      <c r="DUJ65" s="376"/>
      <c r="DUK65" s="376"/>
      <c r="DUL65" s="376"/>
      <c r="DUM65" s="376"/>
      <c r="DUN65" s="622"/>
      <c r="DUO65" s="622"/>
      <c r="DUP65" s="622"/>
      <c r="DUQ65" s="529"/>
      <c r="DUR65" s="376"/>
      <c r="DUS65" s="376"/>
      <c r="DUT65" s="376"/>
      <c r="DUU65" s="530"/>
      <c r="DUV65" s="376"/>
      <c r="DUW65" s="376"/>
      <c r="DUX65" s="376"/>
      <c r="DUY65" s="376"/>
      <c r="DUZ65" s="376"/>
      <c r="DVA65" s="376"/>
      <c r="DVB65" s="376"/>
      <c r="DVC65" s="376"/>
      <c r="DVD65" s="376"/>
      <c r="DVE65" s="622"/>
      <c r="DVF65" s="622"/>
      <c r="DVG65" s="622"/>
      <c r="DVH65" s="529"/>
      <c r="DVI65" s="376"/>
      <c r="DVJ65" s="376"/>
      <c r="DVK65" s="376"/>
      <c r="DVL65" s="530"/>
      <c r="DVM65" s="376"/>
      <c r="DVN65" s="376"/>
      <c r="DVO65" s="376"/>
      <c r="DVP65" s="376"/>
      <c r="DVQ65" s="376"/>
      <c r="DVR65" s="376"/>
      <c r="DVS65" s="376"/>
      <c r="DVT65" s="376"/>
      <c r="DVU65" s="376"/>
      <c r="DVV65" s="622"/>
      <c r="DVW65" s="622"/>
      <c r="DVX65" s="622"/>
      <c r="DVY65" s="529"/>
      <c r="DVZ65" s="376"/>
      <c r="DWA65" s="376"/>
      <c r="DWB65" s="376"/>
      <c r="DWC65" s="530"/>
      <c r="DWD65" s="376"/>
      <c r="DWE65" s="376"/>
      <c r="DWF65" s="376"/>
      <c r="DWG65" s="376"/>
      <c r="DWH65" s="376"/>
      <c r="DWI65" s="376"/>
      <c r="DWJ65" s="376"/>
      <c r="DWK65" s="376"/>
      <c r="DWL65" s="376"/>
      <c r="DWM65" s="622"/>
      <c r="DWN65" s="622"/>
      <c r="DWO65" s="622"/>
      <c r="DWP65" s="529"/>
      <c r="DWQ65" s="376"/>
      <c r="DWR65" s="376"/>
      <c r="DWS65" s="376"/>
      <c r="DWT65" s="530"/>
      <c r="DWU65" s="376"/>
      <c r="DWV65" s="376"/>
      <c r="DWW65" s="376"/>
      <c r="DWX65" s="376"/>
      <c r="DWY65" s="376"/>
      <c r="DWZ65" s="376"/>
      <c r="DXA65" s="376"/>
      <c r="DXB65" s="376"/>
      <c r="DXC65" s="376"/>
      <c r="DXD65" s="622"/>
      <c r="DXE65" s="622"/>
      <c r="DXF65" s="622"/>
      <c r="DXG65" s="529"/>
      <c r="DXH65" s="376"/>
      <c r="DXI65" s="376"/>
      <c r="DXJ65" s="376"/>
      <c r="DXK65" s="530"/>
      <c r="DXL65" s="376"/>
      <c r="DXM65" s="376"/>
      <c r="DXN65" s="376"/>
      <c r="DXO65" s="376"/>
      <c r="DXP65" s="376"/>
      <c r="DXQ65" s="376"/>
      <c r="DXR65" s="376"/>
      <c r="DXS65" s="376"/>
      <c r="DXT65" s="376"/>
      <c r="DXU65" s="622"/>
      <c r="DXV65" s="622"/>
      <c r="DXW65" s="622"/>
      <c r="DXX65" s="529"/>
      <c r="DXY65" s="376"/>
      <c r="DXZ65" s="376"/>
      <c r="DYA65" s="376"/>
      <c r="DYB65" s="530"/>
      <c r="DYC65" s="376"/>
      <c r="DYD65" s="376"/>
      <c r="DYE65" s="376"/>
      <c r="DYF65" s="376"/>
      <c r="DYG65" s="376"/>
      <c r="DYH65" s="376"/>
      <c r="DYI65" s="376"/>
      <c r="DYJ65" s="376"/>
      <c r="DYK65" s="376"/>
      <c r="DYL65" s="622"/>
      <c r="DYM65" s="622"/>
      <c r="DYN65" s="622"/>
      <c r="DYO65" s="529"/>
      <c r="DYP65" s="376"/>
      <c r="DYQ65" s="376"/>
      <c r="DYR65" s="376"/>
      <c r="DYS65" s="530"/>
      <c r="DYT65" s="376"/>
      <c r="DYU65" s="376"/>
      <c r="DYV65" s="376"/>
      <c r="DYW65" s="376"/>
      <c r="DYX65" s="376"/>
      <c r="DYY65" s="376"/>
      <c r="DYZ65" s="376"/>
      <c r="DZA65" s="376"/>
      <c r="DZB65" s="376"/>
      <c r="DZC65" s="622"/>
      <c r="DZD65" s="622"/>
      <c r="DZE65" s="622"/>
      <c r="DZF65" s="529"/>
      <c r="DZG65" s="376"/>
      <c r="DZH65" s="376"/>
      <c r="DZI65" s="376"/>
      <c r="DZJ65" s="530"/>
      <c r="DZK65" s="376"/>
      <c r="DZL65" s="376"/>
      <c r="DZM65" s="376"/>
      <c r="DZN65" s="376"/>
      <c r="DZO65" s="376"/>
      <c r="DZP65" s="376"/>
      <c r="DZQ65" s="376"/>
      <c r="DZR65" s="376"/>
      <c r="DZS65" s="376"/>
      <c r="DZT65" s="622"/>
      <c r="DZU65" s="622"/>
      <c r="DZV65" s="622"/>
      <c r="DZW65" s="529"/>
      <c r="DZX65" s="376"/>
      <c r="DZY65" s="376"/>
      <c r="DZZ65" s="376"/>
      <c r="EAA65" s="530"/>
      <c r="EAB65" s="376"/>
      <c r="EAC65" s="376"/>
      <c r="EAD65" s="376"/>
      <c r="EAE65" s="376"/>
      <c r="EAF65" s="376"/>
      <c r="EAG65" s="376"/>
      <c r="EAH65" s="376"/>
      <c r="EAI65" s="376"/>
      <c r="EAJ65" s="376"/>
      <c r="EAK65" s="622"/>
      <c r="EAL65" s="622"/>
      <c r="EAM65" s="622"/>
      <c r="EAN65" s="529"/>
      <c r="EAO65" s="376"/>
      <c r="EAP65" s="376"/>
      <c r="EAQ65" s="376"/>
      <c r="EAR65" s="530"/>
      <c r="EAS65" s="376"/>
      <c r="EAT65" s="376"/>
      <c r="EAU65" s="376"/>
      <c r="EAV65" s="376"/>
      <c r="EAW65" s="376"/>
      <c r="EAX65" s="376"/>
      <c r="EAY65" s="376"/>
      <c r="EAZ65" s="376"/>
      <c r="EBA65" s="376"/>
      <c r="EBB65" s="622"/>
      <c r="EBC65" s="622"/>
      <c r="EBD65" s="622"/>
      <c r="EBE65" s="529"/>
      <c r="EBF65" s="376"/>
      <c r="EBG65" s="376"/>
      <c r="EBH65" s="376"/>
      <c r="EBI65" s="530"/>
      <c r="EBJ65" s="376"/>
      <c r="EBK65" s="376"/>
      <c r="EBL65" s="376"/>
      <c r="EBM65" s="376"/>
      <c r="EBN65" s="376"/>
      <c r="EBO65" s="376"/>
      <c r="EBP65" s="376"/>
      <c r="EBQ65" s="376"/>
      <c r="EBR65" s="376"/>
      <c r="EBS65" s="622"/>
      <c r="EBT65" s="622"/>
      <c r="EBU65" s="622"/>
      <c r="EBV65" s="529"/>
      <c r="EBW65" s="376"/>
      <c r="EBX65" s="376"/>
      <c r="EBY65" s="376"/>
      <c r="EBZ65" s="530"/>
      <c r="ECA65" s="376"/>
      <c r="ECB65" s="376"/>
      <c r="ECC65" s="376"/>
      <c r="ECD65" s="376"/>
      <c r="ECE65" s="376"/>
      <c r="ECF65" s="376"/>
      <c r="ECG65" s="376"/>
      <c r="ECH65" s="376"/>
      <c r="ECI65" s="376"/>
      <c r="ECJ65" s="622"/>
      <c r="ECK65" s="622"/>
      <c r="ECL65" s="622"/>
      <c r="ECM65" s="529"/>
      <c r="ECN65" s="376"/>
      <c r="ECO65" s="376"/>
      <c r="ECP65" s="376"/>
      <c r="ECQ65" s="530"/>
      <c r="ECR65" s="376"/>
      <c r="ECS65" s="376"/>
      <c r="ECT65" s="376"/>
      <c r="ECU65" s="376"/>
      <c r="ECV65" s="376"/>
      <c r="ECW65" s="376"/>
      <c r="ECX65" s="376"/>
      <c r="ECY65" s="376"/>
      <c r="ECZ65" s="376"/>
      <c r="EDA65" s="622"/>
      <c r="EDB65" s="622"/>
      <c r="EDC65" s="622"/>
      <c r="EDD65" s="529"/>
      <c r="EDE65" s="376"/>
      <c r="EDF65" s="376"/>
      <c r="EDG65" s="376"/>
      <c r="EDH65" s="530"/>
      <c r="EDI65" s="376"/>
      <c r="EDJ65" s="376"/>
      <c r="EDK65" s="376"/>
      <c r="EDL65" s="376"/>
      <c r="EDM65" s="376"/>
      <c r="EDN65" s="376"/>
      <c r="EDO65" s="376"/>
      <c r="EDP65" s="376"/>
      <c r="EDQ65" s="376"/>
      <c r="EDR65" s="622"/>
      <c r="EDS65" s="622"/>
      <c r="EDT65" s="622"/>
      <c r="EDU65" s="529"/>
      <c r="EDV65" s="376"/>
      <c r="EDW65" s="376"/>
      <c r="EDX65" s="376"/>
      <c r="EDY65" s="530"/>
      <c r="EDZ65" s="376"/>
      <c r="EEA65" s="376"/>
      <c r="EEB65" s="376"/>
      <c r="EEC65" s="376"/>
      <c r="EED65" s="376"/>
      <c r="EEE65" s="376"/>
      <c r="EEF65" s="376"/>
      <c r="EEG65" s="376"/>
      <c r="EEH65" s="376"/>
      <c r="EEI65" s="622"/>
      <c r="EEJ65" s="622"/>
      <c r="EEK65" s="622"/>
      <c r="EEL65" s="529"/>
      <c r="EEM65" s="376"/>
      <c r="EEN65" s="376"/>
      <c r="EEO65" s="376"/>
      <c r="EEP65" s="530"/>
      <c r="EEQ65" s="376"/>
      <c r="EER65" s="376"/>
      <c r="EES65" s="376"/>
      <c r="EET65" s="376"/>
      <c r="EEU65" s="376"/>
      <c r="EEV65" s="376"/>
      <c r="EEW65" s="376"/>
      <c r="EEX65" s="376"/>
      <c r="EEY65" s="376"/>
      <c r="EEZ65" s="622"/>
      <c r="EFA65" s="622"/>
      <c r="EFB65" s="622"/>
      <c r="EFC65" s="529"/>
      <c r="EFD65" s="376"/>
      <c r="EFE65" s="376"/>
      <c r="EFF65" s="376"/>
      <c r="EFG65" s="530"/>
      <c r="EFH65" s="376"/>
      <c r="EFI65" s="376"/>
      <c r="EFJ65" s="376"/>
      <c r="EFK65" s="376"/>
      <c r="EFL65" s="376"/>
      <c r="EFM65" s="376"/>
      <c r="EFN65" s="376"/>
      <c r="EFO65" s="376"/>
      <c r="EFP65" s="376"/>
      <c r="EFQ65" s="622"/>
      <c r="EFR65" s="622"/>
      <c r="EFS65" s="622"/>
      <c r="EFT65" s="529"/>
      <c r="EFU65" s="376"/>
      <c r="EFV65" s="376"/>
      <c r="EFW65" s="376"/>
      <c r="EFX65" s="530"/>
      <c r="EFY65" s="376"/>
      <c r="EFZ65" s="376"/>
      <c r="EGA65" s="376"/>
      <c r="EGB65" s="376"/>
      <c r="EGC65" s="376"/>
      <c r="EGD65" s="376"/>
      <c r="EGE65" s="376"/>
      <c r="EGF65" s="376"/>
      <c r="EGG65" s="376"/>
      <c r="EGH65" s="622"/>
      <c r="EGI65" s="622"/>
      <c r="EGJ65" s="622"/>
      <c r="EGK65" s="529"/>
      <c r="EGL65" s="376"/>
      <c r="EGM65" s="376"/>
      <c r="EGN65" s="376"/>
      <c r="EGO65" s="530"/>
      <c r="EGP65" s="376"/>
      <c r="EGQ65" s="376"/>
      <c r="EGR65" s="376"/>
      <c r="EGS65" s="376"/>
      <c r="EGT65" s="376"/>
      <c r="EGU65" s="376"/>
      <c r="EGV65" s="376"/>
      <c r="EGW65" s="376"/>
      <c r="EGX65" s="376"/>
      <c r="EGY65" s="622"/>
      <c r="EGZ65" s="622"/>
      <c r="EHA65" s="622"/>
      <c r="EHB65" s="529"/>
      <c r="EHC65" s="376"/>
      <c r="EHD65" s="376"/>
      <c r="EHE65" s="376"/>
      <c r="EHF65" s="530"/>
      <c r="EHG65" s="376"/>
      <c r="EHH65" s="376"/>
      <c r="EHI65" s="376"/>
      <c r="EHJ65" s="376"/>
      <c r="EHK65" s="376"/>
      <c r="EHL65" s="376"/>
      <c r="EHM65" s="376"/>
      <c r="EHN65" s="376"/>
      <c r="EHO65" s="376"/>
      <c r="EHP65" s="622"/>
      <c r="EHQ65" s="622"/>
      <c r="EHR65" s="622"/>
      <c r="EHS65" s="529"/>
      <c r="EHT65" s="376"/>
      <c r="EHU65" s="376"/>
      <c r="EHV65" s="376"/>
      <c r="EHW65" s="530"/>
      <c r="EHX65" s="376"/>
      <c r="EHY65" s="376"/>
      <c r="EHZ65" s="376"/>
      <c r="EIA65" s="376"/>
      <c r="EIB65" s="376"/>
      <c r="EIC65" s="376"/>
      <c r="EID65" s="376"/>
      <c r="EIE65" s="376"/>
      <c r="EIF65" s="376"/>
      <c r="EIG65" s="622"/>
      <c r="EIH65" s="622"/>
      <c r="EII65" s="622"/>
      <c r="EIJ65" s="529"/>
      <c r="EIK65" s="376"/>
      <c r="EIL65" s="376"/>
      <c r="EIM65" s="376"/>
      <c r="EIN65" s="530"/>
      <c r="EIO65" s="376"/>
      <c r="EIP65" s="376"/>
      <c r="EIQ65" s="376"/>
      <c r="EIR65" s="376"/>
      <c r="EIS65" s="376"/>
      <c r="EIT65" s="376"/>
      <c r="EIU65" s="376"/>
      <c r="EIV65" s="376"/>
      <c r="EIW65" s="376"/>
      <c r="EIX65" s="622"/>
      <c r="EIY65" s="622"/>
      <c r="EIZ65" s="622"/>
      <c r="EJA65" s="529"/>
      <c r="EJB65" s="376"/>
      <c r="EJC65" s="376"/>
      <c r="EJD65" s="376"/>
      <c r="EJE65" s="530"/>
      <c r="EJF65" s="376"/>
      <c r="EJG65" s="376"/>
      <c r="EJH65" s="376"/>
      <c r="EJI65" s="376"/>
      <c r="EJJ65" s="376"/>
      <c r="EJK65" s="376"/>
      <c r="EJL65" s="376"/>
      <c r="EJM65" s="376"/>
      <c r="EJN65" s="376"/>
      <c r="EJO65" s="622"/>
      <c r="EJP65" s="622"/>
      <c r="EJQ65" s="622"/>
      <c r="EJR65" s="529"/>
      <c r="EJS65" s="376"/>
      <c r="EJT65" s="376"/>
      <c r="EJU65" s="376"/>
      <c r="EJV65" s="530"/>
      <c r="EJW65" s="376"/>
      <c r="EJX65" s="376"/>
      <c r="EJY65" s="376"/>
      <c r="EJZ65" s="376"/>
      <c r="EKA65" s="376"/>
      <c r="EKB65" s="376"/>
      <c r="EKC65" s="376"/>
      <c r="EKD65" s="376"/>
      <c r="EKE65" s="376"/>
      <c r="EKF65" s="622"/>
      <c r="EKG65" s="622"/>
      <c r="EKH65" s="622"/>
      <c r="EKI65" s="529"/>
      <c r="EKJ65" s="376"/>
      <c r="EKK65" s="376"/>
      <c r="EKL65" s="376"/>
      <c r="EKM65" s="530"/>
      <c r="EKN65" s="376"/>
      <c r="EKO65" s="376"/>
      <c r="EKP65" s="376"/>
      <c r="EKQ65" s="376"/>
      <c r="EKR65" s="376"/>
      <c r="EKS65" s="376"/>
      <c r="EKT65" s="376"/>
      <c r="EKU65" s="376"/>
      <c r="EKV65" s="376"/>
      <c r="EKW65" s="622"/>
      <c r="EKX65" s="622"/>
      <c r="EKY65" s="622"/>
      <c r="EKZ65" s="529"/>
      <c r="ELA65" s="376"/>
      <c r="ELB65" s="376"/>
      <c r="ELC65" s="376"/>
      <c r="ELD65" s="530"/>
      <c r="ELE65" s="376"/>
      <c r="ELF65" s="376"/>
      <c r="ELG65" s="376"/>
      <c r="ELH65" s="376"/>
      <c r="ELI65" s="376"/>
      <c r="ELJ65" s="376"/>
      <c r="ELK65" s="376"/>
      <c r="ELL65" s="376"/>
      <c r="ELM65" s="376"/>
      <c r="ELN65" s="622"/>
      <c r="ELO65" s="622"/>
      <c r="ELP65" s="622"/>
      <c r="ELQ65" s="529"/>
      <c r="ELR65" s="376"/>
      <c r="ELS65" s="376"/>
      <c r="ELT65" s="376"/>
      <c r="ELU65" s="530"/>
      <c r="ELV65" s="376"/>
      <c r="ELW65" s="376"/>
      <c r="ELX65" s="376"/>
      <c r="ELY65" s="376"/>
      <c r="ELZ65" s="376"/>
      <c r="EMA65" s="376"/>
      <c r="EMB65" s="376"/>
      <c r="EMC65" s="376"/>
      <c r="EMD65" s="376"/>
      <c r="EME65" s="622"/>
      <c r="EMF65" s="622"/>
      <c r="EMG65" s="622"/>
      <c r="EMH65" s="529"/>
      <c r="EMI65" s="376"/>
      <c r="EMJ65" s="376"/>
      <c r="EMK65" s="376"/>
      <c r="EML65" s="530"/>
      <c r="EMM65" s="376"/>
      <c r="EMN65" s="376"/>
      <c r="EMO65" s="376"/>
      <c r="EMP65" s="376"/>
      <c r="EMQ65" s="376"/>
      <c r="EMR65" s="376"/>
      <c r="EMS65" s="376"/>
      <c r="EMT65" s="376"/>
      <c r="EMU65" s="376"/>
      <c r="EMV65" s="622"/>
      <c r="EMW65" s="622"/>
      <c r="EMX65" s="622"/>
      <c r="EMY65" s="529"/>
      <c r="EMZ65" s="376"/>
      <c r="ENA65" s="376"/>
      <c r="ENB65" s="376"/>
      <c r="ENC65" s="530"/>
      <c r="END65" s="376"/>
      <c r="ENE65" s="376"/>
      <c r="ENF65" s="376"/>
      <c r="ENG65" s="376"/>
      <c r="ENH65" s="376"/>
      <c r="ENI65" s="376"/>
      <c r="ENJ65" s="376"/>
      <c r="ENK65" s="376"/>
      <c r="ENL65" s="376"/>
      <c r="ENM65" s="622"/>
      <c r="ENN65" s="622"/>
      <c r="ENO65" s="622"/>
      <c r="ENP65" s="529"/>
      <c r="ENQ65" s="376"/>
      <c r="ENR65" s="376"/>
      <c r="ENS65" s="376"/>
      <c r="ENT65" s="530"/>
      <c r="ENU65" s="376"/>
      <c r="ENV65" s="376"/>
      <c r="ENW65" s="376"/>
      <c r="ENX65" s="376"/>
      <c r="ENY65" s="376"/>
      <c r="ENZ65" s="376"/>
      <c r="EOA65" s="376"/>
      <c r="EOB65" s="376"/>
      <c r="EOC65" s="376"/>
      <c r="EOD65" s="622"/>
      <c r="EOE65" s="622"/>
      <c r="EOF65" s="622"/>
      <c r="EOG65" s="529"/>
      <c r="EOH65" s="376"/>
      <c r="EOI65" s="376"/>
      <c r="EOJ65" s="376"/>
      <c r="EOK65" s="530"/>
      <c r="EOL65" s="376"/>
      <c r="EOM65" s="376"/>
      <c r="EON65" s="376"/>
      <c r="EOO65" s="376"/>
      <c r="EOP65" s="376"/>
      <c r="EOQ65" s="376"/>
      <c r="EOR65" s="376"/>
      <c r="EOS65" s="376"/>
      <c r="EOT65" s="376"/>
      <c r="EOU65" s="622"/>
      <c r="EOV65" s="622"/>
      <c r="EOW65" s="622"/>
      <c r="EOX65" s="529"/>
      <c r="EOY65" s="376"/>
      <c r="EOZ65" s="376"/>
      <c r="EPA65" s="376"/>
      <c r="EPB65" s="530"/>
      <c r="EPC65" s="376"/>
      <c r="EPD65" s="376"/>
      <c r="EPE65" s="376"/>
      <c r="EPF65" s="376"/>
      <c r="EPG65" s="376"/>
      <c r="EPH65" s="376"/>
      <c r="EPI65" s="376"/>
      <c r="EPJ65" s="376"/>
      <c r="EPK65" s="376"/>
      <c r="EPL65" s="622"/>
      <c r="EPM65" s="622"/>
      <c r="EPN65" s="622"/>
      <c r="EPO65" s="529"/>
      <c r="EPP65" s="376"/>
      <c r="EPQ65" s="376"/>
      <c r="EPR65" s="376"/>
      <c r="EPS65" s="530"/>
      <c r="EPT65" s="376"/>
      <c r="EPU65" s="376"/>
      <c r="EPV65" s="376"/>
      <c r="EPW65" s="376"/>
      <c r="EPX65" s="376"/>
      <c r="EPY65" s="376"/>
      <c r="EPZ65" s="376"/>
      <c r="EQA65" s="376"/>
      <c r="EQB65" s="376"/>
      <c r="EQC65" s="622"/>
      <c r="EQD65" s="622"/>
      <c r="EQE65" s="622"/>
      <c r="EQF65" s="529"/>
      <c r="EQG65" s="376"/>
      <c r="EQH65" s="376"/>
      <c r="EQI65" s="376"/>
      <c r="EQJ65" s="530"/>
      <c r="EQK65" s="376"/>
      <c r="EQL65" s="376"/>
      <c r="EQM65" s="376"/>
      <c r="EQN65" s="376"/>
      <c r="EQO65" s="376"/>
      <c r="EQP65" s="376"/>
      <c r="EQQ65" s="376"/>
      <c r="EQR65" s="376"/>
      <c r="EQS65" s="376"/>
      <c r="EQT65" s="622"/>
      <c r="EQU65" s="622"/>
      <c r="EQV65" s="622"/>
      <c r="EQW65" s="529"/>
      <c r="EQX65" s="376"/>
      <c r="EQY65" s="376"/>
      <c r="EQZ65" s="376"/>
      <c r="ERA65" s="530"/>
      <c r="ERB65" s="376"/>
      <c r="ERC65" s="376"/>
      <c r="ERD65" s="376"/>
      <c r="ERE65" s="376"/>
      <c r="ERF65" s="376"/>
      <c r="ERG65" s="376"/>
      <c r="ERH65" s="376"/>
      <c r="ERI65" s="376"/>
      <c r="ERJ65" s="376"/>
      <c r="ERK65" s="622"/>
      <c r="ERL65" s="622"/>
      <c r="ERM65" s="622"/>
      <c r="ERN65" s="529"/>
      <c r="ERO65" s="376"/>
      <c r="ERP65" s="376"/>
      <c r="ERQ65" s="376"/>
      <c r="ERR65" s="530"/>
      <c r="ERS65" s="376"/>
      <c r="ERT65" s="376"/>
      <c r="ERU65" s="376"/>
      <c r="ERV65" s="376"/>
      <c r="ERW65" s="376"/>
      <c r="ERX65" s="376"/>
      <c r="ERY65" s="376"/>
      <c r="ERZ65" s="376"/>
      <c r="ESA65" s="376"/>
      <c r="ESB65" s="622"/>
      <c r="ESC65" s="622"/>
      <c r="ESD65" s="622"/>
      <c r="ESE65" s="529"/>
      <c r="ESF65" s="376"/>
      <c r="ESG65" s="376"/>
      <c r="ESH65" s="376"/>
      <c r="ESI65" s="530"/>
      <c r="ESJ65" s="376"/>
      <c r="ESK65" s="376"/>
      <c r="ESL65" s="376"/>
      <c r="ESM65" s="376"/>
      <c r="ESN65" s="376"/>
      <c r="ESO65" s="376"/>
      <c r="ESP65" s="376"/>
      <c r="ESQ65" s="376"/>
      <c r="ESR65" s="376"/>
      <c r="ESS65" s="622"/>
      <c r="EST65" s="622"/>
      <c r="ESU65" s="622"/>
      <c r="ESV65" s="529"/>
      <c r="ESW65" s="376"/>
      <c r="ESX65" s="376"/>
      <c r="ESY65" s="376"/>
      <c r="ESZ65" s="530"/>
      <c r="ETA65" s="376"/>
      <c r="ETB65" s="376"/>
      <c r="ETC65" s="376"/>
      <c r="ETD65" s="376"/>
      <c r="ETE65" s="376"/>
      <c r="ETF65" s="376"/>
      <c r="ETG65" s="376"/>
      <c r="ETH65" s="376"/>
      <c r="ETI65" s="376"/>
      <c r="ETJ65" s="622"/>
      <c r="ETK65" s="622"/>
      <c r="ETL65" s="622"/>
      <c r="ETM65" s="529"/>
      <c r="ETN65" s="376"/>
      <c r="ETO65" s="376"/>
      <c r="ETP65" s="376"/>
      <c r="ETQ65" s="530"/>
      <c r="ETR65" s="376"/>
      <c r="ETS65" s="376"/>
      <c r="ETT65" s="376"/>
      <c r="ETU65" s="376"/>
      <c r="ETV65" s="376"/>
      <c r="ETW65" s="376"/>
      <c r="ETX65" s="376"/>
      <c r="ETY65" s="376"/>
      <c r="ETZ65" s="376"/>
      <c r="EUA65" s="622"/>
      <c r="EUB65" s="622"/>
      <c r="EUC65" s="622"/>
      <c r="EUD65" s="529"/>
      <c r="EUE65" s="376"/>
      <c r="EUF65" s="376"/>
      <c r="EUG65" s="376"/>
      <c r="EUH65" s="530"/>
      <c r="EUI65" s="376"/>
      <c r="EUJ65" s="376"/>
      <c r="EUK65" s="376"/>
      <c r="EUL65" s="376"/>
      <c r="EUM65" s="376"/>
      <c r="EUN65" s="376"/>
      <c r="EUO65" s="376"/>
      <c r="EUP65" s="376"/>
      <c r="EUQ65" s="376"/>
      <c r="EUR65" s="622"/>
      <c r="EUS65" s="622"/>
      <c r="EUT65" s="622"/>
      <c r="EUU65" s="529"/>
      <c r="EUV65" s="376"/>
      <c r="EUW65" s="376"/>
      <c r="EUX65" s="376"/>
      <c r="EUY65" s="530"/>
      <c r="EUZ65" s="376"/>
      <c r="EVA65" s="376"/>
      <c r="EVB65" s="376"/>
      <c r="EVC65" s="376"/>
      <c r="EVD65" s="376"/>
      <c r="EVE65" s="376"/>
      <c r="EVF65" s="376"/>
      <c r="EVG65" s="376"/>
      <c r="EVH65" s="376"/>
      <c r="EVI65" s="622"/>
      <c r="EVJ65" s="622"/>
      <c r="EVK65" s="622"/>
      <c r="EVL65" s="529"/>
      <c r="EVM65" s="376"/>
      <c r="EVN65" s="376"/>
      <c r="EVO65" s="376"/>
      <c r="EVP65" s="530"/>
      <c r="EVQ65" s="376"/>
      <c r="EVR65" s="376"/>
      <c r="EVS65" s="376"/>
      <c r="EVT65" s="376"/>
      <c r="EVU65" s="376"/>
      <c r="EVV65" s="376"/>
      <c r="EVW65" s="376"/>
      <c r="EVX65" s="376"/>
      <c r="EVY65" s="376"/>
      <c r="EVZ65" s="622"/>
      <c r="EWA65" s="622"/>
      <c r="EWB65" s="622"/>
      <c r="EWC65" s="529"/>
      <c r="EWD65" s="376"/>
      <c r="EWE65" s="376"/>
      <c r="EWF65" s="376"/>
      <c r="EWG65" s="530"/>
      <c r="EWH65" s="376"/>
      <c r="EWI65" s="376"/>
      <c r="EWJ65" s="376"/>
      <c r="EWK65" s="376"/>
      <c r="EWL65" s="376"/>
      <c r="EWM65" s="376"/>
      <c r="EWN65" s="376"/>
      <c r="EWO65" s="376"/>
      <c r="EWP65" s="376"/>
      <c r="EWQ65" s="622"/>
      <c r="EWR65" s="622"/>
      <c r="EWS65" s="622"/>
      <c r="EWT65" s="529"/>
      <c r="EWU65" s="376"/>
      <c r="EWV65" s="376"/>
      <c r="EWW65" s="376"/>
      <c r="EWX65" s="530"/>
      <c r="EWY65" s="376"/>
      <c r="EWZ65" s="376"/>
      <c r="EXA65" s="376"/>
      <c r="EXB65" s="376"/>
      <c r="EXC65" s="376"/>
      <c r="EXD65" s="376"/>
      <c r="EXE65" s="376"/>
      <c r="EXF65" s="376"/>
      <c r="EXG65" s="376"/>
      <c r="EXH65" s="622"/>
      <c r="EXI65" s="622"/>
      <c r="EXJ65" s="622"/>
      <c r="EXK65" s="529"/>
      <c r="EXL65" s="376"/>
      <c r="EXM65" s="376"/>
      <c r="EXN65" s="376"/>
      <c r="EXO65" s="530"/>
      <c r="EXP65" s="376"/>
      <c r="EXQ65" s="376"/>
      <c r="EXR65" s="376"/>
      <c r="EXS65" s="376"/>
      <c r="EXT65" s="376"/>
      <c r="EXU65" s="376"/>
      <c r="EXV65" s="376"/>
      <c r="EXW65" s="376"/>
      <c r="EXX65" s="376"/>
      <c r="EXY65" s="622"/>
      <c r="EXZ65" s="622"/>
      <c r="EYA65" s="622"/>
      <c r="EYB65" s="529"/>
      <c r="EYC65" s="376"/>
      <c r="EYD65" s="376"/>
      <c r="EYE65" s="376"/>
      <c r="EYF65" s="530"/>
      <c r="EYG65" s="376"/>
      <c r="EYH65" s="376"/>
      <c r="EYI65" s="376"/>
      <c r="EYJ65" s="376"/>
      <c r="EYK65" s="376"/>
      <c r="EYL65" s="376"/>
      <c r="EYM65" s="376"/>
      <c r="EYN65" s="376"/>
      <c r="EYO65" s="376"/>
      <c r="EYP65" s="622"/>
      <c r="EYQ65" s="622"/>
      <c r="EYR65" s="622"/>
      <c r="EYS65" s="529"/>
      <c r="EYT65" s="376"/>
      <c r="EYU65" s="376"/>
      <c r="EYV65" s="376"/>
      <c r="EYW65" s="530"/>
      <c r="EYX65" s="376"/>
      <c r="EYY65" s="376"/>
      <c r="EYZ65" s="376"/>
      <c r="EZA65" s="376"/>
      <c r="EZB65" s="376"/>
      <c r="EZC65" s="376"/>
      <c r="EZD65" s="376"/>
      <c r="EZE65" s="376"/>
      <c r="EZF65" s="376"/>
      <c r="EZG65" s="622"/>
      <c r="EZH65" s="622"/>
      <c r="EZI65" s="622"/>
      <c r="EZJ65" s="529"/>
      <c r="EZK65" s="376"/>
      <c r="EZL65" s="376"/>
      <c r="EZM65" s="376"/>
      <c r="EZN65" s="530"/>
      <c r="EZO65" s="376"/>
      <c r="EZP65" s="376"/>
      <c r="EZQ65" s="376"/>
      <c r="EZR65" s="376"/>
      <c r="EZS65" s="376"/>
      <c r="EZT65" s="376"/>
      <c r="EZU65" s="376"/>
      <c r="EZV65" s="376"/>
      <c r="EZW65" s="376"/>
      <c r="EZX65" s="622"/>
      <c r="EZY65" s="622"/>
      <c r="EZZ65" s="622"/>
      <c r="FAA65" s="529"/>
      <c r="FAB65" s="376"/>
      <c r="FAC65" s="376"/>
      <c r="FAD65" s="376"/>
      <c r="FAE65" s="530"/>
      <c r="FAF65" s="376"/>
      <c r="FAG65" s="376"/>
      <c r="FAH65" s="376"/>
      <c r="FAI65" s="376"/>
      <c r="FAJ65" s="376"/>
      <c r="FAK65" s="376"/>
      <c r="FAL65" s="376"/>
      <c r="FAM65" s="376"/>
      <c r="FAN65" s="376"/>
      <c r="FAO65" s="622"/>
      <c r="FAP65" s="622"/>
      <c r="FAQ65" s="622"/>
      <c r="FAR65" s="529"/>
      <c r="FAS65" s="376"/>
      <c r="FAT65" s="376"/>
      <c r="FAU65" s="376"/>
      <c r="FAV65" s="530"/>
      <c r="FAW65" s="376"/>
      <c r="FAX65" s="376"/>
      <c r="FAY65" s="376"/>
      <c r="FAZ65" s="376"/>
      <c r="FBA65" s="376"/>
      <c r="FBB65" s="376"/>
      <c r="FBC65" s="376"/>
      <c r="FBD65" s="376"/>
      <c r="FBE65" s="376"/>
      <c r="FBF65" s="622"/>
      <c r="FBG65" s="622"/>
      <c r="FBH65" s="622"/>
      <c r="FBI65" s="529"/>
      <c r="FBJ65" s="376"/>
      <c r="FBK65" s="376"/>
      <c r="FBL65" s="376"/>
      <c r="FBM65" s="530"/>
      <c r="FBN65" s="376"/>
      <c r="FBO65" s="376"/>
      <c r="FBP65" s="376"/>
      <c r="FBQ65" s="376"/>
      <c r="FBR65" s="376"/>
      <c r="FBS65" s="376"/>
      <c r="FBT65" s="376"/>
      <c r="FBU65" s="376"/>
      <c r="FBV65" s="376"/>
      <c r="FBW65" s="622"/>
      <c r="FBX65" s="622"/>
      <c r="FBY65" s="622"/>
      <c r="FBZ65" s="529"/>
      <c r="FCA65" s="376"/>
      <c r="FCB65" s="376"/>
      <c r="FCC65" s="376"/>
      <c r="FCD65" s="530"/>
      <c r="FCE65" s="376"/>
      <c r="FCF65" s="376"/>
      <c r="FCG65" s="376"/>
      <c r="FCH65" s="376"/>
      <c r="FCI65" s="376"/>
      <c r="FCJ65" s="376"/>
      <c r="FCK65" s="376"/>
      <c r="FCL65" s="376"/>
      <c r="FCM65" s="376"/>
      <c r="FCN65" s="622"/>
      <c r="FCO65" s="622"/>
      <c r="FCP65" s="622"/>
      <c r="FCQ65" s="529"/>
      <c r="FCR65" s="376"/>
      <c r="FCS65" s="376"/>
      <c r="FCT65" s="376"/>
      <c r="FCU65" s="530"/>
      <c r="FCV65" s="376"/>
      <c r="FCW65" s="376"/>
      <c r="FCX65" s="376"/>
      <c r="FCY65" s="376"/>
      <c r="FCZ65" s="376"/>
      <c r="FDA65" s="376"/>
      <c r="FDB65" s="376"/>
      <c r="FDC65" s="376"/>
      <c r="FDD65" s="376"/>
      <c r="FDE65" s="622"/>
      <c r="FDF65" s="622"/>
      <c r="FDG65" s="622"/>
      <c r="FDH65" s="529"/>
      <c r="FDI65" s="376"/>
      <c r="FDJ65" s="376"/>
      <c r="FDK65" s="376"/>
      <c r="FDL65" s="530"/>
      <c r="FDM65" s="376"/>
      <c r="FDN65" s="376"/>
      <c r="FDO65" s="376"/>
      <c r="FDP65" s="376"/>
      <c r="FDQ65" s="376"/>
      <c r="FDR65" s="376"/>
      <c r="FDS65" s="376"/>
      <c r="FDT65" s="376"/>
      <c r="FDU65" s="376"/>
      <c r="FDV65" s="622"/>
      <c r="FDW65" s="622"/>
      <c r="FDX65" s="622"/>
      <c r="FDY65" s="529"/>
      <c r="FDZ65" s="376"/>
      <c r="FEA65" s="376"/>
      <c r="FEB65" s="376"/>
      <c r="FEC65" s="530"/>
      <c r="FED65" s="376"/>
      <c r="FEE65" s="376"/>
      <c r="FEF65" s="376"/>
      <c r="FEG65" s="376"/>
      <c r="FEH65" s="376"/>
      <c r="FEI65" s="376"/>
      <c r="FEJ65" s="376"/>
      <c r="FEK65" s="376"/>
      <c r="FEL65" s="376"/>
      <c r="FEM65" s="622"/>
      <c r="FEN65" s="622"/>
      <c r="FEO65" s="622"/>
      <c r="FEP65" s="529"/>
      <c r="FEQ65" s="376"/>
      <c r="FER65" s="376"/>
      <c r="FES65" s="376"/>
      <c r="FET65" s="530"/>
      <c r="FEU65" s="376"/>
      <c r="FEV65" s="376"/>
      <c r="FEW65" s="376"/>
      <c r="FEX65" s="376"/>
      <c r="FEY65" s="376"/>
      <c r="FEZ65" s="376"/>
      <c r="FFA65" s="376"/>
      <c r="FFB65" s="376"/>
      <c r="FFC65" s="376"/>
      <c r="FFD65" s="622"/>
      <c r="FFE65" s="622"/>
      <c r="FFF65" s="622"/>
      <c r="FFG65" s="529"/>
      <c r="FFH65" s="376"/>
      <c r="FFI65" s="376"/>
      <c r="FFJ65" s="376"/>
      <c r="FFK65" s="530"/>
      <c r="FFL65" s="376"/>
      <c r="FFM65" s="376"/>
      <c r="FFN65" s="376"/>
      <c r="FFO65" s="376"/>
      <c r="FFP65" s="376"/>
      <c r="FFQ65" s="376"/>
      <c r="FFR65" s="376"/>
      <c r="FFS65" s="376"/>
      <c r="FFT65" s="376"/>
      <c r="FFU65" s="622"/>
      <c r="FFV65" s="622"/>
      <c r="FFW65" s="622"/>
      <c r="FFX65" s="529"/>
      <c r="FFY65" s="376"/>
      <c r="FFZ65" s="376"/>
      <c r="FGA65" s="376"/>
      <c r="FGB65" s="530"/>
      <c r="FGC65" s="376"/>
      <c r="FGD65" s="376"/>
      <c r="FGE65" s="376"/>
      <c r="FGF65" s="376"/>
      <c r="FGG65" s="376"/>
      <c r="FGH65" s="376"/>
      <c r="FGI65" s="376"/>
      <c r="FGJ65" s="376"/>
      <c r="FGK65" s="376"/>
      <c r="FGL65" s="622"/>
      <c r="FGM65" s="622"/>
      <c r="FGN65" s="622"/>
      <c r="FGO65" s="529"/>
      <c r="FGP65" s="376"/>
      <c r="FGQ65" s="376"/>
      <c r="FGR65" s="376"/>
      <c r="FGS65" s="530"/>
      <c r="FGT65" s="376"/>
      <c r="FGU65" s="376"/>
      <c r="FGV65" s="376"/>
      <c r="FGW65" s="376"/>
      <c r="FGX65" s="376"/>
      <c r="FGY65" s="376"/>
      <c r="FGZ65" s="376"/>
      <c r="FHA65" s="376"/>
      <c r="FHB65" s="376"/>
      <c r="FHC65" s="622"/>
      <c r="FHD65" s="622"/>
      <c r="FHE65" s="622"/>
      <c r="FHF65" s="529"/>
      <c r="FHG65" s="376"/>
      <c r="FHH65" s="376"/>
      <c r="FHI65" s="376"/>
      <c r="FHJ65" s="530"/>
      <c r="FHK65" s="376"/>
      <c r="FHL65" s="376"/>
      <c r="FHM65" s="376"/>
      <c r="FHN65" s="376"/>
      <c r="FHO65" s="376"/>
      <c r="FHP65" s="376"/>
      <c r="FHQ65" s="376"/>
      <c r="FHR65" s="376"/>
      <c r="FHS65" s="376"/>
      <c r="FHT65" s="622"/>
      <c r="FHU65" s="622"/>
      <c r="FHV65" s="622"/>
      <c r="FHW65" s="529"/>
      <c r="FHX65" s="376"/>
      <c r="FHY65" s="376"/>
      <c r="FHZ65" s="376"/>
      <c r="FIA65" s="530"/>
      <c r="FIB65" s="376"/>
      <c r="FIC65" s="376"/>
      <c r="FID65" s="376"/>
      <c r="FIE65" s="376"/>
      <c r="FIF65" s="376"/>
      <c r="FIG65" s="376"/>
      <c r="FIH65" s="376"/>
      <c r="FII65" s="376"/>
      <c r="FIJ65" s="376"/>
      <c r="FIK65" s="622"/>
      <c r="FIL65" s="622"/>
      <c r="FIM65" s="622"/>
      <c r="FIN65" s="529"/>
      <c r="FIO65" s="376"/>
      <c r="FIP65" s="376"/>
      <c r="FIQ65" s="376"/>
      <c r="FIR65" s="530"/>
      <c r="FIS65" s="376"/>
      <c r="FIT65" s="376"/>
      <c r="FIU65" s="376"/>
      <c r="FIV65" s="376"/>
      <c r="FIW65" s="376"/>
      <c r="FIX65" s="376"/>
      <c r="FIY65" s="376"/>
      <c r="FIZ65" s="376"/>
      <c r="FJA65" s="376"/>
      <c r="FJB65" s="622"/>
      <c r="FJC65" s="622"/>
      <c r="FJD65" s="622"/>
      <c r="FJE65" s="529"/>
      <c r="FJF65" s="376"/>
      <c r="FJG65" s="376"/>
      <c r="FJH65" s="376"/>
      <c r="FJI65" s="530"/>
      <c r="FJJ65" s="376"/>
      <c r="FJK65" s="376"/>
      <c r="FJL65" s="376"/>
      <c r="FJM65" s="376"/>
      <c r="FJN65" s="376"/>
      <c r="FJO65" s="376"/>
      <c r="FJP65" s="376"/>
      <c r="FJQ65" s="376"/>
      <c r="FJR65" s="376"/>
      <c r="FJS65" s="622"/>
      <c r="FJT65" s="622"/>
      <c r="FJU65" s="622"/>
      <c r="FJV65" s="529"/>
      <c r="FJW65" s="376"/>
      <c r="FJX65" s="376"/>
      <c r="FJY65" s="376"/>
      <c r="FJZ65" s="530"/>
      <c r="FKA65" s="376"/>
      <c r="FKB65" s="376"/>
      <c r="FKC65" s="376"/>
      <c r="FKD65" s="376"/>
      <c r="FKE65" s="376"/>
      <c r="FKF65" s="376"/>
      <c r="FKG65" s="376"/>
      <c r="FKH65" s="376"/>
      <c r="FKI65" s="376"/>
      <c r="FKJ65" s="622"/>
      <c r="FKK65" s="622"/>
      <c r="FKL65" s="622"/>
      <c r="FKM65" s="529"/>
      <c r="FKN65" s="376"/>
      <c r="FKO65" s="376"/>
      <c r="FKP65" s="376"/>
      <c r="FKQ65" s="530"/>
      <c r="FKR65" s="376"/>
      <c r="FKS65" s="376"/>
      <c r="FKT65" s="376"/>
      <c r="FKU65" s="376"/>
      <c r="FKV65" s="376"/>
      <c r="FKW65" s="376"/>
      <c r="FKX65" s="376"/>
      <c r="FKY65" s="376"/>
      <c r="FKZ65" s="376"/>
      <c r="FLA65" s="622"/>
      <c r="FLB65" s="622"/>
      <c r="FLC65" s="622"/>
      <c r="FLD65" s="529"/>
      <c r="FLE65" s="376"/>
      <c r="FLF65" s="376"/>
      <c r="FLG65" s="376"/>
      <c r="FLH65" s="530"/>
      <c r="FLI65" s="376"/>
      <c r="FLJ65" s="376"/>
      <c r="FLK65" s="376"/>
      <c r="FLL65" s="376"/>
      <c r="FLM65" s="376"/>
      <c r="FLN65" s="376"/>
      <c r="FLO65" s="376"/>
      <c r="FLP65" s="376"/>
      <c r="FLQ65" s="376"/>
      <c r="FLR65" s="622"/>
      <c r="FLS65" s="622"/>
      <c r="FLT65" s="622"/>
      <c r="FLU65" s="529"/>
      <c r="FLV65" s="376"/>
      <c r="FLW65" s="376"/>
      <c r="FLX65" s="376"/>
      <c r="FLY65" s="530"/>
      <c r="FLZ65" s="376"/>
      <c r="FMA65" s="376"/>
      <c r="FMB65" s="376"/>
      <c r="FMC65" s="376"/>
      <c r="FMD65" s="376"/>
      <c r="FME65" s="376"/>
      <c r="FMF65" s="376"/>
      <c r="FMG65" s="376"/>
      <c r="FMH65" s="376"/>
      <c r="FMI65" s="622"/>
      <c r="FMJ65" s="622"/>
      <c r="FMK65" s="622"/>
      <c r="FML65" s="529"/>
      <c r="FMM65" s="376"/>
      <c r="FMN65" s="376"/>
      <c r="FMO65" s="376"/>
      <c r="FMP65" s="530"/>
      <c r="FMQ65" s="376"/>
      <c r="FMR65" s="376"/>
      <c r="FMS65" s="376"/>
      <c r="FMT65" s="376"/>
      <c r="FMU65" s="376"/>
      <c r="FMV65" s="376"/>
      <c r="FMW65" s="376"/>
      <c r="FMX65" s="376"/>
      <c r="FMY65" s="376"/>
      <c r="FMZ65" s="622"/>
      <c r="FNA65" s="622"/>
      <c r="FNB65" s="622"/>
      <c r="FNC65" s="529"/>
      <c r="FND65" s="376"/>
      <c r="FNE65" s="376"/>
      <c r="FNF65" s="376"/>
      <c r="FNG65" s="530"/>
      <c r="FNH65" s="376"/>
      <c r="FNI65" s="376"/>
      <c r="FNJ65" s="376"/>
      <c r="FNK65" s="376"/>
      <c r="FNL65" s="376"/>
      <c r="FNM65" s="376"/>
      <c r="FNN65" s="376"/>
      <c r="FNO65" s="376"/>
      <c r="FNP65" s="376"/>
      <c r="FNQ65" s="622"/>
      <c r="FNR65" s="622"/>
      <c r="FNS65" s="622"/>
      <c r="FNT65" s="529"/>
      <c r="FNU65" s="376"/>
      <c r="FNV65" s="376"/>
      <c r="FNW65" s="376"/>
      <c r="FNX65" s="530"/>
      <c r="FNY65" s="376"/>
      <c r="FNZ65" s="376"/>
      <c r="FOA65" s="376"/>
      <c r="FOB65" s="376"/>
      <c r="FOC65" s="376"/>
      <c r="FOD65" s="376"/>
      <c r="FOE65" s="376"/>
      <c r="FOF65" s="376"/>
      <c r="FOG65" s="376"/>
      <c r="FOH65" s="622"/>
      <c r="FOI65" s="622"/>
      <c r="FOJ65" s="622"/>
      <c r="FOK65" s="529"/>
      <c r="FOL65" s="376"/>
      <c r="FOM65" s="376"/>
      <c r="FON65" s="376"/>
      <c r="FOO65" s="530"/>
      <c r="FOP65" s="376"/>
      <c r="FOQ65" s="376"/>
      <c r="FOR65" s="376"/>
      <c r="FOS65" s="376"/>
      <c r="FOT65" s="376"/>
      <c r="FOU65" s="376"/>
      <c r="FOV65" s="376"/>
      <c r="FOW65" s="376"/>
      <c r="FOX65" s="376"/>
      <c r="FOY65" s="622"/>
      <c r="FOZ65" s="622"/>
      <c r="FPA65" s="622"/>
      <c r="FPB65" s="529"/>
      <c r="FPC65" s="376"/>
      <c r="FPD65" s="376"/>
      <c r="FPE65" s="376"/>
      <c r="FPF65" s="530"/>
      <c r="FPG65" s="376"/>
      <c r="FPH65" s="376"/>
      <c r="FPI65" s="376"/>
      <c r="FPJ65" s="376"/>
      <c r="FPK65" s="376"/>
      <c r="FPL65" s="376"/>
      <c r="FPM65" s="376"/>
      <c r="FPN65" s="376"/>
      <c r="FPO65" s="376"/>
      <c r="FPP65" s="622"/>
      <c r="FPQ65" s="622"/>
      <c r="FPR65" s="622"/>
      <c r="FPS65" s="529"/>
      <c r="FPT65" s="376"/>
      <c r="FPU65" s="376"/>
      <c r="FPV65" s="376"/>
      <c r="FPW65" s="530"/>
      <c r="FPX65" s="376"/>
      <c r="FPY65" s="376"/>
      <c r="FPZ65" s="376"/>
      <c r="FQA65" s="376"/>
      <c r="FQB65" s="376"/>
      <c r="FQC65" s="376"/>
      <c r="FQD65" s="376"/>
      <c r="FQE65" s="376"/>
      <c r="FQF65" s="376"/>
      <c r="FQG65" s="622"/>
      <c r="FQH65" s="622"/>
      <c r="FQI65" s="622"/>
      <c r="FQJ65" s="529"/>
      <c r="FQK65" s="376"/>
      <c r="FQL65" s="376"/>
      <c r="FQM65" s="376"/>
      <c r="FQN65" s="530"/>
      <c r="FQO65" s="376"/>
      <c r="FQP65" s="376"/>
      <c r="FQQ65" s="376"/>
      <c r="FQR65" s="376"/>
      <c r="FQS65" s="376"/>
      <c r="FQT65" s="376"/>
      <c r="FQU65" s="376"/>
      <c r="FQV65" s="376"/>
      <c r="FQW65" s="376"/>
      <c r="FQX65" s="622"/>
      <c r="FQY65" s="622"/>
      <c r="FQZ65" s="622"/>
      <c r="FRA65" s="529"/>
      <c r="FRB65" s="376"/>
      <c r="FRC65" s="376"/>
      <c r="FRD65" s="376"/>
      <c r="FRE65" s="530"/>
      <c r="FRF65" s="376"/>
      <c r="FRG65" s="376"/>
      <c r="FRH65" s="376"/>
      <c r="FRI65" s="376"/>
      <c r="FRJ65" s="376"/>
      <c r="FRK65" s="376"/>
      <c r="FRL65" s="376"/>
      <c r="FRM65" s="376"/>
      <c r="FRN65" s="376"/>
      <c r="FRO65" s="622"/>
      <c r="FRP65" s="622"/>
      <c r="FRQ65" s="622"/>
      <c r="FRR65" s="529"/>
      <c r="FRS65" s="376"/>
      <c r="FRT65" s="376"/>
      <c r="FRU65" s="376"/>
      <c r="FRV65" s="530"/>
      <c r="FRW65" s="376"/>
      <c r="FRX65" s="376"/>
      <c r="FRY65" s="376"/>
      <c r="FRZ65" s="376"/>
      <c r="FSA65" s="376"/>
      <c r="FSB65" s="376"/>
      <c r="FSC65" s="376"/>
      <c r="FSD65" s="376"/>
      <c r="FSE65" s="376"/>
      <c r="FSF65" s="622"/>
      <c r="FSG65" s="622"/>
      <c r="FSH65" s="622"/>
      <c r="FSI65" s="529"/>
      <c r="FSJ65" s="376"/>
      <c r="FSK65" s="376"/>
      <c r="FSL65" s="376"/>
      <c r="FSM65" s="530"/>
      <c r="FSN65" s="376"/>
      <c r="FSO65" s="376"/>
      <c r="FSP65" s="376"/>
      <c r="FSQ65" s="376"/>
      <c r="FSR65" s="376"/>
      <c r="FSS65" s="376"/>
      <c r="FST65" s="376"/>
      <c r="FSU65" s="376"/>
      <c r="FSV65" s="376"/>
      <c r="FSW65" s="622"/>
      <c r="FSX65" s="622"/>
      <c r="FSY65" s="622"/>
      <c r="FSZ65" s="529"/>
      <c r="FTA65" s="376"/>
      <c r="FTB65" s="376"/>
      <c r="FTC65" s="376"/>
      <c r="FTD65" s="530"/>
      <c r="FTE65" s="376"/>
      <c r="FTF65" s="376"/>
      <c r="FTG65" s="376"/>
      <c r="FTH65" s="376"/>
      <c r="FTI65" s="376"/>
      <c r="FTJ65" s="376"/>
      <c r="FTK65" s="376"/>
      <c r="FTL65" s="376"/>
      <c r="FTM65" s="376"/>
      <c r="FTN65" s="622"/>
      <c r="FTO65" s="622"/>
      <c r="FTP65" s="622"/>
      <c r="FTQ65" s="529"/>
      <c r="FTR65" s="376"/>
      <c r="FTS65" s="376"/>
      <c r="FTT65" s="376"/>
      <c r="FTU65" s="530"/>
      <c r="FTV65" s="376"/>
      <c r="FTW65" s="376"/>
      <c r="FTX65" s="376"/>
      <c r="FTY65" s="376"/>
      <c r="FTZ65" s="376"/>
      <c r="FUA65" s="376"/>
      <c r="FUB65" s="376"/>
      <c r="FUC65" s="376"/>
      <c r="FUD65" s="376"/>
      <c r="FUE65" s="622"/>
      <c r="FUF65" s="622"/>
      <c r="FUG65" s="622"/>
      <c r="FUH65" s="529"/>
      <c r="FUI65" s="376"/>
      <c r="FUJ65" s="376"/>
      <c r="FUK65" s="376"/>
      <c r="FUL65" s="530"/>
      <c r="FUM65" s="376"/>
      <c r="FUN65" s="376"/>
      <c r="FUO65" s="376"/>
      <c r="FUP65" s="376"/>
      <c r="FUQ65" s="376"/>
      <c r="FUR65" s="376"/>
      <c r="FUS65" s="376"/>
      <c r="FUT65" s="376"/>
      <c r="FUU65" s="376"/>
      <c r="FUV65" s="622"/>
      <c r="FUW65" s="622"/>
      <c r="FUX65" s="622"/>
      <c r="FUY65" s="529"/>
      <c r="FUZ65" s="376"/>
      <c r="FVA65" s="376"/>
      <c r="FVB65" s="376"/>
      <c r="FVC65" s="530"/>
      <c r="FVD65" s="376"/>
      <c r="FVE65" s="376"/>
      <c r="FVF65" s="376"/>
      <c r="FVG65" s="376"/>
      <c r="FVH65" s="376"/>
      <c r="FVI65" s="376"/>
      <c r="FVJ65" s="376"/>
      <c r="FVK65" s="376"/>
      <c r="FVL65" s="376"/>
      <c r="FVM65" s="622"/>
      <c r="FVN65" s="622"/>
      <c r="FVO65" s="622"/>
      <c r="FVP65" s="529"/>
      <c r="FVQ65" s="376"/>
      <c r="FVR65" s="376"/>
      <c r="FVS65" s="376"/>
      <c r="FVT65" s="530"/>
      <c r="FVU65" s="376"/>
      <c r="FVV65" s="376"/>
      <c r="FVW65" s="376"/>
      <c r="FVX65" s="376"/>
      <c r="FVY65" s="376"/>
      <c r="FVZ65" s="376"/>
      <c r="FWA65" s="376"/>
      <c r="FWB65" s="376"/>
      <c r="FWC65" s="376"/>
      <c r="FWD65" s="622"/>
      <c r="FWE65" s="622"/>
      <c r="FWF65" s="622"/>
      <c r="FWG65" s="529"/>
      <c r="FWH65" s="376"/>
      <c r="FWI65" s="376"/>
      <c r="FWJ65" s="376"/>
      <c r="FWK65" s="530"/>
      <c r="FWL65" s="376"/>
      <c r="FWM65" s="376"/>
      <c r="FWN65" s="376"/>
      <c r="FWO65" s="376"/>
      <c r="FWP65" s="376"/>
      <c r="FWQ65" s="376"/>
      <c r="FWR65" s="376"/>
      <c r="FWS65" s="376"/>
      <c r="FWT65" s="376"/>
      <c r="FWU65" s="622"/>
      <c r="FWV65" s="622"/>
      <c r="FWW65" s="622"/>
      <c r="FWX65" s="529"/>
      <c r="FWY65" s="376"/>
      <c r="FWZ65" s="376"/>
      <c r="FXA65" s="376"/>
      <c r="FXB65" s="530"/>
      <c r="FXC65" s="376"/>
      <c r="FXD65" s="376"/>
      <c r="FXE65" s="376"/>
      <c r="FXF65" s="376"/>
      <c r="FXG65" s="376"/>
      <c r="FXH65" s="376"/>
      <c r="FXI65" s="376"/>
      <c r="FXJ65" s="376"/>
      <c r="FXK65" s="376"/>
      <c r="FXL65" s="622"/>
      <c r="FXM65" s="622"/>
      <c r="FXN65" s="622"/>
      <c r="FXO65" s="529"/>
      <c r="FXP65" s="376"/>
      <c r="FXQ65" s="376"/>
      <c r="FXR65" s="376"/>
      <c r="FXS65" s="530"/>
      <c r="FXT65" s="376"/>
      <c r="FXU65" s="376"/>
      <c r="FXV65" s="376"/>
      <c r="FXW65" s="376"/>
      <c r="FXX65" s="376"/>
      <c r="FXY65" s="376"/>
      <c r="FXZ65" s="376"/>
      <c r="FYA65" s="376"/>
      <c r="FYB65" s="376"/>
      <c r="FYC65" s="622"/>
      <c r="FYD65" s="622"/>
      <c r="FYE65" s="622"/>
      <c r="FYF65" s="529"/>
      <c r="FYG65" s="376"/>
      <c r="FYH65" s="376"/>
      <c r="FYI65" s="376"/>
      <c r="FYJ65" s="530"/>
      <c r="FYK65" s="376"/>
      <c r="FYL65" s="376"/>
      <c r="FYM65" s="376"/>
      <c r="FYN65" s="376"/>
      <c r="FYO65" s="376"/>
      <c r="FYP65" s="376"/>
      <c r="FYQ65" s="376"/>
      <c r="FYR65" s="376"/>
      <c r="FYS65" s="376"/>
      <c r="FYT65" s="622"/>
      <c r="FYU65" s="622"/>
      <c r="FYV65" s="622"/>
      <c r="FYW65" s="529"/>
      <c r="FYX65" s="376"/>
      <c r="FYY65" s="376"/>
      <c r="FYZ65" s="376"/>
      <c r="FZA65" s="530"/>
      <c r="FZB65" s="376"/>
      <c r="FZC65" s="376"/>
      <c r="FZD65" s="376"/>
      <c r="FZE65" s="376"/>
      <c r="FZF65" s="376"/>
      <c r="FZG65" s="376"/>
      <c r="FZH65" s="376"/>
      <c r="FZI65" s="376"/>
      <c r="FZJ65" s="376"/>
      <c r="FZK65" s="622"/>
      <c r="FZL65" s="622"/>
      <c r="FZM65" s="622"/>
      <c r="FZN65" s="529"/>
      <c r="FZO65" s="376"/>
      <c r="FZP65" s="376"/>
      <c r="FZQ65" s="376"/>
      <c r="FZR65" s="530"/>
      <c r="FZS65" s="376"/>
      <c r="FZT65" s="376"/>
      <c r="FZU65" s="376"/>
      <c r="FZV65" s="376"/>
      <c r="FZW65" s="376"/>
      <c r="FZX65" s="376"/>
      <c r="FZY65" s="376"/>
      <c r="FZZ65" s="376"/>
      <c r="GAA65" s="376"/>
      <c r="GAB65" s="622"/>
      <c r="GAC65" s="622"/>
      <c r="GAD65" s="622"/>
      <c r="GAE65" s="529"/>
      <c r="GAF65" s="376"/>
      <c r="GAG65" s="376"/>
      <c r="GAH65" s="376"/>
      <c r="GAI65" s="530"/>
      <c r="GAJ65" s="376"/>
      <c r="GAK65" s="376"/>
      <c r="GAL65" s="376"/>
      <c r="GAM65" s="376"/>
      <c r="GAN65" s="376"/>
      <c r="GAO65" s="376"/>
      <c r="GAP65" s="376"/>
      <c r="GAQ65" s="376"/>
      <c r="GAR65" s="376"/>
      <c r="GAS65" s="622"/>
      <c r="GAT65" s="622"/>
      <c r="GAU65" s="622"/>
      <c r="GAV65" s="529"/>
      <c r="GAW65" s="376"/>
      <c r="GAX65" s="376"/>
      <c r="GAY65" s="376"/>
      <c r="GAZ65" s="530"/>
      <c r="GBA65" s="376"/>
      <c r="GBB65" s="376"/>
      <c r="GBC65" s="376"/>
      <c r="GBD65" s="376"/>
      <c r="GBE65" s="376"/>
      <c r="GBF65" s="376"/>
      <c r="GBG65" s="376"/>
      <c r="GBH65" s="376"/>
      <c r="GBI65" s="376"/>
      <c r="GBJ65" s="622"/>
      <c r="GBK65" s="622"/>
      <c r="GBL65" s="622"/>
      <c r="GBM65" s="529"/>
      <c r="GBN65" s="376"/>
      <c r="GBO65" s="376"/>
      <c r="GBP65" s="376"/>
      <c r="GBQ65" s="530"/>
      <c r="GBR65" s="376"/>
      <c r="GBS65" s="376"/>
      <c r="GBT65" s="376"/>
      <c r="GBU65" s="376"/>
      <c r="GBV65" s="376"/>
      <c r="GBW65" s="376"/>
      <c r="GBX65" s="376"/>
      <c r="GBY65" s="376"/>
      <c r="GBZ65" s="376"/>
      <c r="GCA65" s="622"/>
      <c r="GCB65" s="622"/>
      <c r="GCC65" s="622"/>
      <c r="GCD65" s="529"/>
      <c r="GCE65" s="376"/>
      <c r="GCF65" s="376"/>
      <c r="GCG65" s="376"/>
      <c r="GCH65" s="530"/>
      <c r="GCI65" s="376"/>
      <c r="GCJ65" s="376"/>
      <c r="GCK65" s="376"/>
      <c r="GCL65" s="376"/>
      <c r="GCM65" s="376"/>
      <c r="GCN65" s="376"/>
      <c r="GCO65" s="376"/>
      <c r="GCP65" s="376"/>
      <c r="GCQ65" s="376"/>
      <c r="GCR65" s="622"/>
      <c r="GCS65" s="622"/>
      <c r="GCT65" s="622"/>
      <c r="GCU65" s="529"/>
      <c r="GCV65" s="376"/>
      <c r="GCW65" s="376"/>
      <c r="GCX65" s="376"/>
      <c r="GCY65" s="530"/>
      <c r="GCZ65" s="376"/>
      <c r="GDA65" s="376"/>
      <c r="GDB65" s="376"/>
      <c r="GDC65" s="376"/>
      <c r="GDD65" s="376"/>
      <c r="GDE65" s="376"/>
      <c r="GDF65" s="376"/>
      <c r="GDG65" s="376"/>
      <c r="GDH65" s="376"/>
      <c r="GDI65" s="622"/>
      <c r="GDJ65" s="622"/>
      <c r="GDK65" s="622"/>
      <c r="GDL65" s="529"/>
      <c r="GDM65" s="376"/>
      <c r="GDN65" s="376"/>
      <c r="GDO65" s="376"/>
      <c r="GDP65" s="530"/>
      <c r="GDQ65" s="376"/>
      <c r="GDR65" s="376"/>
      <c r="GDS65" s="376"/>
      <c r="GDT65" s="376"/>
      <c r="GDU65" s="376"/>
      <c r="GDV65" s="376"/>
      <c r="GDW65" s="376"/>
      <c r="GDX65" s="376"/>
      <c r="GDY65" s="376"/>
      <c r="GDZ65" s="622"/>
      <c r="GEA65" s="622"/>
      <c r="GEB65" s="622"/>
      <c r="GEC65" s="529"/>
      <c r="GED65" s="376"/>
      <c r="GEE65" s="376"/>
      <c r="GEF65" s="376"/>
      <c r="GEG65" s="530"/>
      <c r="GEH65" s="376"/>
      <c r="GEI65" s="376"/>
      <c r="GEJ65" s="376"/>
      <c r="GEK65" s="376"/>
      <c r="GEL65" s="376"/>
      <c r="GEM65" s="376"/>
      <c r="GEN65" s="376"/>
      <c r="GEO65" s="376"/>
      <c r="GEP65" s="376"/>
      <c r="GEQ65" s="622"/>
      <c r="GER65" s="622"/>
      <c r="GES65" s="622"/>
      <c r="GET65" s="529"/>
      <c r="GEU65" s="376"/>
      <c r="GEV65" s="376"/>
      <c r="GEW65" s="376"/>
      <c r="GEX65" s="530"/>
      <c r="GEY65" s="376"/>
      <c r="GEZ65" s="376"/>
      <c r="GFA65" s="376"/>
      <c r="GFB65" s="376"/>
      <c r="GFC65" s="376"/>
      <c r="GFD65" s="376"/>
      <c r="GFE65" s="376"/>
      <c r="GFF65" s="376"/>
      <c r="GFG65" s="376"/>
      <c r="GFH65" s="622"/>
      <c r="GFI65" s="622"/>
      <c r="GFJ65" s="622"/>
      <c r="GFK65" s="529"/>
      <c r="GFL65" s="376"/>
      <c r="GFM65" s="376"/>
      <c r="GFN65" s="376"/>
      <c r="GFO65" s="530"/>
      <c r="GFP65" s="376"/>
      <c r="GFQ65" s="376"/>
      <c r="GFR65" s="376"/>
      <c r="GFS65" s="376"/>
      <c r="GFT65" s="376"/>
      <c r="GFU65" s="376"/>
      <c r="GFV65" s="376"/>
      <c r="GFW65" s="376"/>
      <c r="GFX65" s="376"/>
      <c r="GFY65" s="622"/>
      <c r="GFZ65" s="622"/>
      <c r="GGA65" s="622"/>
      <c r="GGB65" s="529"/>
      <c r="GGC65" s="376"/>
      <c r="GGD65" s="376"/>
      <c r="GGE65" s="376"/>
      <c r="GGF65" s="530"/>
      <c r="GGG65" s="376"/>
      <c r="GGH65" s="376"/>
      <c r="GGI65" s="376"/>
      <c r="GGJ65" s="376"/>
      <c r="GGK65" s="376"/>
      <c r="GGL65" s="376"/>
      <c r="GGM65" s="376"/>
      <c r="GGN65" s="376"/>
      <c r="GGO65" s="376"/>
      <c r="GGP65" s="622"/>
      <c r="GGQ65" s="622"/>
      <c r="GGR65" s="622"/>
      <c r="GGS65" s="529"/>
      <c r="GGT65" s="376"/>
      <c r="GGU65" s="376"/>
      <c r="GGV65" s="376"/>
      <c r="GGW65" s="530"/>
      <c r="GGX65" s="376"/>
      <c r="GGY65" s="376"/>
      <c r="GGZ65" s="376"/>
      <c r="GHA65" s="376"/>
      <c r="GHB65" s="376"/>
      <c r="GHC65" s="376"/>
      <c r="GHD65" s="376"/>
      <c r="GHE65" s="376"/>
      <c r="GHF65" s="376"/>
      <c r="GHG65" s="622"/>
      <c r="GHH65" s="622"/>
      <c r="GHI65" s="622"/>
      <c r="GHJ65" s="529"/>
      <c r="GHK65" s="376"/>
      <c r="GHL65" s="376"/>
      <c r="GHM65" s="376"/>
      <c r="GHN65" s="530"/>
      <c r="GHO65" s="376"/>
      <c r="GHP65" s="376"/>
      <c r="GHQ65" s="376"/>
      <c r="GHR65" s="376"/>
      <c r="GHS65" s="376"/>
      <c r="GHT65" s="376"/>
      <c r="GHU65" s="376"/>
      <c r="GHV65" s="376"/>
      <c r="GHW65" s="376"/>
      <c r="GHX65" s="622"/>
      <c r="GHY65" s="622"/>
      <c r="GHZ65" s="622"/>
      <c r="GIA65" s="529"/>
      <c r="GIB65" s="376"/>
      <c r="GIC65" s="376"/>
      <c r="GID65" s="376"/>
      <c r="GIE65" s="530"/>
      <c r="GIF65" s="376"/>
      <c r="GIG65" s="376"/>
      <c r="GIH65" s="376"/>
      <c r="GII65" s="376"/>
      <c r="GIJ65" s="376"/>
      <c r="GIK65" s="376"/>
      <c r="GIL65" s="376"/>
      <c r="GIM65" s="376"/>
      <c r="GIN65" s="376"/>
      <c r="GIO65" s="622"/>
      <c r="GIP65" s="622"/>
      <c r="GIQ65" s="622"/>
      <c r="GIR65" s="529"/>
      <c r="GIS65" s="376"/>
      <c r="GIT65" s="376"/>
      <c r="GIU65" s="376"/>
      <c r="GIV65" s="530"/>
      <c r="GIW65" s="376"/>
      <c r="GIX65" s="376"/>
      <c r="GIY65" s="376"/>
      <c r="GIZ65" s="376"/>
      <c r="GJA65" s="376"/>
      <c r="GJB65" s="376"/>
      <c r="GJC65" s="376"/>
      <c r="GJD65" s="376"/>
      <c r="GJE65" s="376"/>
      <c r="GJF65" s="622"/>
      <c r="GJG65" s="622"/>
      <c r="GJH65" s="622"/>
      <c r="GJI65" s="529"/>
      <c r="GJJ65" s="376"/>
      <c r="GJK65" s="376"/>
      <c r="GJL65" s="376"/>
      <c r="GJM65" s="530"/>
      <c r="GJN65" s="376"/>
      <c r="GJO65" s="376"/>
      <c r="GJP65" s="376"/>
      <c r="GJQ65" s="376"/>
      <c r="GJR65" s="376"/>
      <c r="GJS65" s="376"/>
      <c r="GJT65" s="376"/>
      <c r="GJU65" s="376"/>
      <c r="GJV65" s="376"/>
      <c r="GJW65" s="622"/>
      <c r="GJX65" s="622"/>
      <c r="GJY65" s="622"/>
      <c r="GJZ65" s="529"/>
      <c r="GKA65" s="376"/>
      <c r="GKB65" s="376"/>
      <c r="GKC65" s="376"/>
      <c r="GKD65" s="530"/>
      <c r="GKE65" s="376"/>
      <c r="GKF65" s="376"/>
      <c r="GKG65" s="376"/>
      <c r="GKH65" s="376"/>
      <c r="GKI65" s="376"/>
      <c r="GKJ65" s="376"/>
      <c r="GKK65" s="376"/>
      <c r="GKL65" s="376"/>
      <c r="GKM65" s="376"/>
      <c r="GKN65" s="622"/>
      <c r="GKO65" s="622"/>
      <c r="GKP65" s="622"/>
      <c r="GKQ65" s="529"/>
      <c r="GKR65" s="376"/>
      <c r="GKS65" s="376"/>
      <c r="GKT65" s="376"/>
      <c r="GKU65" s="530"/>
      <c r="GKV65" s="376"/>
      <c r="GKW65" s="376"/>
      <c r="GKX65" s="376"/>
      <c r="GKY65" s="376"/>
      <c r="GKZ65" s="376"/>
      <c r="GLA65" s="376"/>
      <c r="GLB65" s="376"/>
      <c r="GLC65" s="376"/>
      <c r="GLD65" s="376"/>
      <c r="GLE65" s="622"/>
      <c r="GLF65" s="622"/>
      <c r="GLG65" s="622"/>
      <c r="GLH65" s="529"/>
      <c r="GLI65" s="376"/>
      <c r="GLJ65" s="376"/>
      <c r="GLK65" s="376"/>
      <c r="GLL65" s="530"/>
      <c r="GLM65" s="376"/>
      <c r="GLN65" s="376"/>
      <c r="GLO65" s="376"/>
      <c r="GLP65" s="376"/>
      <c r="GLQ65" s="376"/>
      <c r="GLR65" s="376"/>
      <c r="GLS65" s="376"/>
      <c r="GLT65" s="376"/>
      <c r="GLU65" s="376"/>
      <c r="GLV65" s="622"/>
      <c r="GLW65" s="622"/>
      <c r="GLX65" s="622"/>
      <c r="GLY65" s="529"/>
      <c r="GLZ65" s="376"/>
      <c r="GMA65" s="376"/>
      <c r="GMB65" s="376"/>
      <c r="GMC65" s="530"/>
      <c r="GMD65" s="376"/>
      <c r="GME65" s="376"/>
      <c r="GMF65" s="376"/>
      <c r="GMG65" s="376"/>
      <c r="GMH65" s="376"/>
      <c r="GMI65" s="376"/>
      <c r="GMJ65" s="376"/>
      <c r="GMK65" s="376"/>
      <c r="GML65" s="376"/>
      <c r="GMM65" s="622"/>
      <c r="GMN65" s="622"/>
      <c r="GMO65" s="622"/>
      <c r="GMP65" s="529"/>
      <c r="GMQ65" s="376"/>
      <c r="GMR65" s="376"/>
      <c r="GMS65" s="376"/>
      <c r="GMT65" s="530"/>
      <c r="GMU65" s="376"/>
      <c r="GMV65" s="376"/>
      <c r="GMW65" s="376"/>
      <c r="GMX65" s="376"/>
      <c r="GMY65" s="376"/>
      <c r="GMZ65" s="376"/>
      <c r="GNA65" s="376"/>
      <c r="GNB65" s="376"/>
      <c r="GNC65" s="376"/>
      <c r="GND65" s="622"/>
      <c r="GNE65" s="622"/>
      <c r="GNF65" s="622"/>
      <c r="GNG65" s="529"/>
      <c r="GNH65" s="376"/>
      <c r="GNI65" s="376"/>
      <c r="GNJ65" s="376"/>
      <c r="GNK65" s="530"/>
      <c r="GNL65" s="376"/>
      <c r="GNM65" s="376"/>
      <c r="GNN65" s="376"/>
      <c r="GNO65" s="376"/>
      <c r="GNP65" s="376"/>
      <c r="GNQ65" s="376"/>
      <c r="GNR65" s="376"/>
      <c r="GNS65" s="376"/>
      <c r="GNT65" s="376"/>
      <c r="GNU65" s="622"/>
      <c r="GNV65" s="622"/>
      <c r="GNW65" s="622"/>
      <c r="GNX65" s="529"/>
      <c r="GNY65" s="376"/>
      <c r="GNZ65" s="376"/>
      <c r="GOA65" s="376"/>
      <c r="GOB65" s="530"/>
      <c r="GOC65" s="376"/>
      <c r="GOD65" s="376"/>
      <c r="GOE65" s="376"/>
      <c r="GOF65" s="376"/>
      <c r="GOG65" s="376"/>
      <c r="GOH65" s="376"/>
      <c r="GOI65" s="376"/>
      <c r="GOJ65" s="376"/>
      <c r="GOK65" s="376"/>
      <c r="GOL65" s="622"/>
      <c r="GOM65" s="622"/>
      <c r="GON65" s="622"/>
      <c r="GOO65" s="529"/>
      <c r="GOP65" s="376"/>
      <c r="GOQ65" s="376"/>
      <c r="GOR65" s="376"/>
      <c r="GOS65" s="530"/>
      <c r="GOT65" s="376"/>
      <c r="GOU65" s="376"/>
      <c r="GOV65" s="376"/>
      <c r="GOW65" s="376"/>
      <c r="GOX65" s="376"/>
      <c r="GOY65" s="376"/>
      <c r="GOZ65" s="376"/>
      <c r="GPA65" s="376"/>
      <c r="GPB65" s="376"/>
      <c r="GPC65" s="622"/>
      <c r="GPD65" s="622"/>
      <c r="GPE65" s="622"/>
      <c r="GPF65" s="529"/>
      <c r="GPG65" s="376"/>
      <c r="GPH65" s="376"/>
      <c r="GPI65" s="376"/>
      <c r="GPJ65" s="530"/>
      <c r="GPK65" s="376"/>
      <c r="GPL65" s="376"/>
      <c r="GPM65" s="376"/>
      <c r="GPN65" s="376"/>
      <c r="GPO65" s="376"/>
      <c r="GPP65" s="376"/>
      <c r="GPQ65" s="376"/>
      <c r="GPR65" s="376"/>
      <c r="GPS65" s="376"/>
      <c r="GPT65" s="622"/>
      <c r="GPU65" s="622"/>
      <c r="GPV65" s="622"/>
      <c r="GPW65" s="529"/>
      <c r="GPX65" s="376"/>
      <c r="GPY65" s="376"/>
      <c r="GPZ65" s="376"/>
      <c r="GQA65" s="530"/>
      <c r="GQB65" s="376"/>
      <c r="GQC65" s="376"/>
      <c r="GQD65" s="376"/>
      <c r="GQE65" s="376"/>
      <c r="GQF65" s="376"/>
      <c r="GQG65" s="376"/>
      <c r="GQH65" s="376"/>
      <c r="GQI65" s="376"/>
      <c r="GQJ65" s="376"/>
      <c r="GQK65" s="622"/>
      <c r="GQL65" s="622"/>
      <c r="GQM65" s="622"/>
      <c r="GQN65" s="529"/>
      <c r="GQO65" s="376"/>
      <c r="GQP65" s="376"/>
      <c r="GQQ65" s="376"/>
      <c r="GQR65" s="530"/>
      <c r="GQS65" s="376"/>
      <c r="GQT65" s="376"/>
      <c r="GQU65" s="376"/>
      <c r="GQV65" s="376"/>
      <c r="GQW65" s="376"/>
      <c r="GQX65" s="376"/>
      <c r="GQY65" s="376"/>
      <c r="GQZ65" s="376"/>
      <c r="GRA65" s="376"/>
      <c r="GRB65" s="622"/>
      <c r="GRC65" s="622"/>
      <c r="GRD65" s="622"/>
      <c r="GRE65" s="529"/>
      <c r="GRF65" s="376"/>
      <c r="GRG65" s="376"/>
      <c r="GRH65" s="376"/>
      <c r="GRI65" s="530"/>
      <c r="GRJ65" s="376"/>
      <c r="GRK65" s="376"/>
      <c r="GRL65" s="376"/>
      <c r="GRM65" s="376"/>
      <c r="GRN65" s="376"/>
      <c r="GRO65" s="376"/>
      <c r="GRP65" s="376"/>
      <c r="GRQ65" s="376"/>
      <c r="GRR65" s="376"/>
      <c r="GRS65" s="622"/>
      <c r="GRT65" s="622"/>
      <c r="GRU65" s="622"/>
      <c r="GRV65" s="529"/>
      <c r="GRW65" s="376"/>
      <c r="GRX65" s="376"/>
      <c r="GRY65" s="376"/>
      <c r="GRZ65" s="530"/>
      <c r="GSA65" s="376"/>
      <c r="GSB65" s="376"/>
      <c r="GSC65" s="376"/>
      <c r="GSD65" s="376"/>
      <c r="GSE65" s="376"/>
      <c r="GSF65" s="376"/>
      <c r="GSG65" s="376"/>
      <c r="GSH65" s="376"/>
      <c r="GSI65" s="376"/>
      <c r="GSJ65" s="622"/>
      <c r="GSK65" s="622"/>
      <c r="GSL65" s="622"/>
      <c r="GSM65" s="529"/>
      <c r="GSN65" s="376"/>
      <c r="GSO65" s="376"/>
      <c r="GSP65" s="376"/>
      <c r="GSQ65" s="530"/>
      <c r="GSR65" s="376"/>
      <c r="GSS65" s="376"/>
      <c r="GST65" s="376"/>
      <c r="GSU65" s="376"/>
      <c r="GSV65" s="376"/>
      <c r="GSW65" s="376"/>
      <c r="GSX65" s="376"/>
      <c r="GSY65" s="376"/>
      <c r="GSZ65" s="376"/>
      <c r="GTA65" s="622"/>
      <c r="GTB65" s="622"/>
      <c r="GTC65" s="622"/>
      <c r="GTD65" s="529"/>
      <c r="GTE65" s="376"/>
      <c r="GTF65" s="376"/>
      <c r="GTG65" s="376"/>
      <c r="GTH65" s="530"/>
      <c r="GTI65" s="376"/>
      <c r="GTJ65" s="376"/>
      <c r="GTK65" s="376"/>
      <c r="GTL65" s="376"/>
      <c r="GTM65" s="376"/>
      <c r="GTN65" s="376"/>
      <c r="GTO65" s="376"/>
      <c r="GTP65" s="376"/>
      <c r="GTQ65" s="376"/>
      <c r="GTR65" s="622"/>
      <c r="GTS65" s="622"/>
      <c r="GTT65" s="622"/>
      <c r="GTU65" s="529"/>
      <c r="GTV65" s="376"/>
      <c r="GTW65" s="376"/>
      <c r="GTX65" s="376"/>
      <c r="GTY65" s="530"/>
      <c r="GTZ65" s="376"/>
      <c r="GUA65" s="376"/>
      <c r="GUB65" s="376"/>
      <c r="GUC65" s="376"/>
      <c r="GUD65" s="376"/>
      <c r="GUE65" s="376"/>
      <c r="GUF65" s="376"/>
      <c r="GUG65" s="376"/>
      <c r="GUH65" s="376"/>
      <c r="GUI65" s="622"/>
      <c r="GUJ65" s="622"/>
      <c r="GUK65" s="622"/>
      <c r="GUL65" s="529"/>
      <c r="GUM65" s="376"/>
      <c r="GUN65" s="376"/>
      <c r="GUO65" s="376"/>
      <c r="GUP65" s="530"/>
      <c r="GUQ65" s="376"/>
      <c r="GUR65" s="376"/>
      <c r="GUS65" s="376"/>
      <c r="GUT65" s="376"/>
      <c r="GUU65" s="376"/>
      <c r="GUV65" s="376"/>
      <c r="GUW65" s="376"/>
      <c r="GUX65" s="376"/>
      <c r="GUY65" s="376"/>
      <c r="GUZ65" s="622"/>
      <c r="GVA65" s="622"/>
      <c r="GVB65" s="622"/>
      <c r="GVC65" s="529"/>
      <c r="GVD65" s="376"/>
      <c r="GVE65" s="376"/>
      <c r="GVF65" s="376"/>
      <c r="GVG65" s="530"/>
      <c r="GVH65" s="376"/>
      <c r="GVI65" s="376"/>
      <c r="GVJ65" s="376"/>
      <c r="GVK65" s="376"/>
      <c r="GVL65" s="376"/>
      <c r="GVM65" s="376"/>
      <c r="GVN65" s="376"/>
      <c r="GVO65" s="376"/>
      <c r="GVP65" s="376"/>
      <c r="GVQ65" s="622"/>
      <c r="GVR65" s="622"/>
      <c r="GVS65" s="622"/>
      <c r="GVT65" s="529"/>
      <c r="GVU65" s="376"/>
      <c r="GVV65" s="376"/>
      <c r="GVW65" s="376"/>
      <c r="GVX65" s="530"/>
      <c r="GVY65" s="376"/>
      <c r="GVZ65" s="376"/>
      <c r="GWA65" s="376"/>
      <c r="GWB65" s="376"/>
      <c r="GWC65" s="376"/>
      <c r="GWD65" s="376"/>
      <c r="GWE65" s="376"/>
      <c r="GWF65" s="376"/>
      <c r="GWG65" s="376"/>
      <c r="GWH65" s="622"/>
      <c r="GWI65" s="622"/>
      <c r="GWJ65" s="622"/>
      <c r="GWK65" s="529"/>
      <c r="GWL65" s="376"/>
      <c r="GWM65" s="376"/>
      <c r="GWN65" s="376"/>
      <c r="GWO65" s="530"/>
      <c r="GWP65" s="376"/>
      <c r="GWQ65" s="376"/>
      <c r="GWR65" s="376"/>
      <c r="GWS65" s="376"/>
      <c r="GWT65" s="376"/>
      <c r="GWU65" s="376"/>
      <c r="GWV65" s="376"/>
      <c r="GWW65" s="376"/>
      <c r="GWX65" s="376"/>
      <c r="GWY65" s="622"/>
      <c r="GWZ65" s="622"/>
      <c r="GXA65" s="622"/>
      <c r="GXB65" s="529"/>
      <c r="GXC65" s="376"/>
      <c r="GXD65" s="376"/>
      <c r="GXE65" s="376"/>
      <c r="GXF65" s="530"/>
      <c r="GXG65" s="376"/>
      <c r="GXH65" s="376"/>
      <c r="GXI65" s="376"/>
      <c r="GXJ65" s="376"/>
      <c r="GXK65" s="376"/>
      <c r="GXL65" s="376"/>
      <c r="GXM65" s="376"/>
      <c r="GXN65" s="376"/>
      <c r="GXO65" s="376"/>
      <c r="GXP65" s="622"/>
      <c r="GXQ65" s="622"/>
      <c r="GXR65" s="622"/>
      <c r="GXS65" s="529"/>
      <c r="GXT65" s="376"/>
      <c r="GXU65" s="376"/>
      <c r="GXV65" s="376"/>
      <c r="GXW65" s="530"/>
      <c r="GXX65" s="376"/>
      <c r="GXY65" s="376"/>
      <c r="GXZ65" s="376"/>
      <c r="GYA65" s="376"/>
      <c r="GYB65" s="376"/>
      <c r="GYC65" s="376"/>
      <c r="GYD65" s="376"/>
      <c r="GYE65" s="376"/>
      <c r="GYF65" s="376"/>
      <c r="GYG65" s="622"/>
      <c r="GYH65" s="622"/>
      <c r="GYI65" s="622"/>
      <c r="GYJ65" s="529"/>
      <c r="GYK65" s="376"/>
      <c r="GYL65" s="376"/>
      <c r="GYM65" s="376"/>
      <c r="GYN65" s="530"/>
      <c r="GYO65" s="376"/>
      <c r="GYP65" s="376"/>
      <c r="GYQ65" s="376"/>
      <c r="GYR65" s="376"/>
      <c r="GYS65" s="376"/>
      <c r="GYT65" s="376"/>
      <c r="GYU65" s="376"/>
      <c r="GYV65" s="376"/>
      <c r="GYW65" s="376"/>
      <c r="GYX65" s="622"/>
      <c r="GYY65" s="622"/>
      <c r="GYZ65" s="622"/>
      <c r="GZA65" s="529"/>
      <c r="GZB65" s="376"/>
      <c r="GZC65" s="376"/>
      <c r="GZD65" s="376"/>
      <c r="GZE65" s="530"/>
      <c r="GZF65" s="376"/>
      <c r="GZG65" s="376"/>
      <c r="GZH65" s="376"/>
      <c r="GZI65" s="376"/>
      <c r="GZJ65" s="376"/>
      <c r="GZK65" s="376"/>
      <c r="GZL65" s="376"/>
      <c r="GZM65" s="376"/>
      <c r="GZN65" s="376"/>
      <c r="GZO65" s="622"/>
      <c r="GZP65" s="622"/>
      <c r="GZQ65" s="622"/>
      <c r="GZR65" s="529"/>
      <c r="GZS65" s="376"/>
      <c r="GZT65" s="376"/>
      <c r="GZU65" s="376"/>
      <c r="GZV65" s="530"/>
      <c r="GZW65" s="376"/>
      <c r="GZX65" s="376"/>
      <c r="GZY65" s="376"/>
      <c r="GZZ65" s="376"/>
      <c r="HAA65" s="376"/>
      <c r="HAB65" s="376"/>
      <c r="HAC65" s="376"/>
      <c r="HAD65" s="376"/>
      <c r="HAE65" s="376"/>
      <c r="HAF65" s="622"/>
      <c r="HAG65" s="622"/>
      <c r="HAH65" s="622"/>
      <c r="HAI65" s="529"/>
      <c r="HAJ65" s="376"/>
      <c r="HAK65" s="376"/>
      <c r="HAL65" s="376"/>
      <c r="HAM65" s="530"/>
      <c r="HAN65" s="376"/>
      <c r="HAO65" s="376"/>
      <c r="HAP65" s="376"/>
      <c r="HAQ65" s="376"/>
      <c r="HAR65" s="376"/>
      <c r="HAS65" s="376"/>
      <c r="HAT65" s="376"/>
      <c r="HAU65" s="376"/>
      <c r="HAV65" s="376"/>
      <c r="HAW65" s="622"/>
      <c r="HAX65" s="622"/>
      <c r="HAY65" s="622"/>
      <c r="HAZ65" s="529"/>
      <c r="HBA65" s="376"/>
      <c r="HBB65" s="376"/>
      <c r="HBC65" s="376"/>
      <c r="HBD65" s="530"/>
      <c r="HBE65" s="376"/>
      <c r="HBF65" s="376"/>
      <c r="HBG65" s="376"/>
      <c r="HBH65" s="376"/>
      <c r="HBI65" s="376"/>
      <c r="HBJ65" s="376"/>
      <c r="HBK65" s="376"/>
      <c r="HBL65" s="376"/>
      <c r="HBM65" s="376"/>
      <c r="HBN65" s="622"/>
      <c r="HBO65" s="622"/>
      <c r="HBP65" s="622"/>
      <c r="HBQ65" s="529"/>
      <c r="HBR65" s="376"/>
      <c r="HBS65" s="376"/>
      <c r="HBT65" s="376"/>
      <c r="HBU65" s="530"/>
      <c r="HBV65" s="376"/>
      <c r="HBW65" s="376"/>
      <c r="HBX65" s="376"/>
      <c r="HBY65" s="376"/>
      <c r="HBZ65" s="376"/>
      <c r="HCA65" s="376"/>
      <c r="HCB65" s="376"/>
      <c r="HCC65" s="376"/>
      <c r="HCD65" s="376"/>
      <c r="HCE65" s="622"/>
      <c r="HCF65" s="622"/>
      <c r="HCG65" s="622"/>
      <c r="HCH65" s="529"/>
      <c r="HCI65" s="376"/>
      <c r="HCJ65" s="376"/>
      <c r="HCK65" s="376"/>
      <c r="HCL65" s="530"/>
      <c r="HCM65" s="376"/>
      <c r="HCN65" s="376"/>
      <c r="HCO65" s="376"/>
      <c r="HCP65" s="376"/>
      <c r="HCQ65" s="376"/>
      <c r="HCR65" s="376"/>
      <c r="HCS65" s="376"/>
      <c r="HCT65" s="376"/>
      <c r="HCU65" s="376"/>
      <c r="HCV65" s="622"/>
      <c r="HCW65" s="622"/>
      <c r="HCX65" s="622"/>
      <c r="HCY65" s="529"/>
      <c r="HCZ65" s="376"/>
      <c r="HDA65" s="376"/>
      <c r="HDB65" s="376"/>
      <c r="HDC65" s="530"/>
      <c r="HDD65" s="376"/>
      <c r="HDE65" s="376"/>
      <c r="HDF65" s="376"/>
      <c r="HDG65" s="376"/>
      <c r="HDH65" s="376"/>
      <c r="HDI65" s="376"/>
      <c r="HDJ65" s="376"/>
      <c r="HDK65" s="376"/>
      <c r="HDL65" s="376"/>
      <c r="HDM65" s="622"/>
      <c r="HDN65" s="622"/>
      <c r="HDO65" s="622"/>
      <c r="HDP65" s="529"/>
      <c r="HDQ65" s="376"/>
      <c r="HDR65" s="376"/>
      <c r="HDS65" s="376"/>
      <c r="HDT65" s="530"/>
      <c r="HDU65" s="376"/>
      <c r="HDV65" s="376"/>
      <c r="HDW65" s="376"/>
      <c r="HDX65" s="376"/>
      <c r="HDY65" s="376"/>
      <c r="HDZ65" s="376"/>
      <c r="HEA65" s="376"/>
      <c r="HEB65" s="376"/>
      <c r="HEC65" s="376"/>
      <c r="HED65" s="622"/>
      <c r="HEE65" s="622"/>
      <c r="HEF65" s="622"/>
      <c r="HEG65" s="529"/>
      <c r="HEH65" s="376"/>
      <c r="HEI65" s="376"/>
      <c r="HEJ65" s="376"/>
      <c r="HEK65" s="530"/>
      <c r="HEL65" s="376"/>
      <c r="HEM65" s="376"/>
      <c r="HEN65" s="376"/>
      <c r="HEO65" s="376"/>
      <c r="HEP65" s="376"/>
      <c r="HEQ65" s="376"/>
      <c r="HER65" s="376"/>
      <c r="HES65" s="376"/>
      <c r="HET65" s="376"/>
      <c r="HEU65" s="622"/>
      <c r="HEV65" s="622"/>
      <c r="HEW65" s="622"/>
      <c r="HEX65" s="529"/>
      <c r="HEY65" s="376"/>
      <c r="HEZ65" s="376"/>
      <c r="HFA65" s="376"/>
      <c r="HFB65" s="530"/>
      <c r="HFC65" s="376"/>
      <c r="HFD65" s="376"/>
      <c r="HFE65" s="376"/>
      <c r="HFF65" s="376"/>
      <c r="HFG65" s="376"/>
      <c r="HFH65" s="376"/>
      <c r="HFI65" s="376"/>
      <c r="HFJ65" s="376"/>
      <c r="HFK65" s="376"/>
      <c r="HFL65" s="622"/>
      <c r="HFM65" s="622"/>
      <c r="HFN65" s="622"/>
      <c r="HFO65" s="529"/>
      <c r="HFP65" s="376"/>
      <c r="HFQ65" s="376"/>
      <c r="HFR65" s="376"/>
      <c r="HFS65" s="530"/>
      <c r="HFT65" s="376"/>
      <c r="HFU65" s="376"/>
      <c r="HFV65" s="376"/>
      <c r="HFW65" s="376"/>
      <c r="HFX65" s="376"/>
      <c r="HFY65" s="376"/>
      <c r="HFZ65" s="376"/>
      <c r="HGA65" s="376"/>
      <c r="HGB65" s="376"/>
      <c r="HGC65" s="622"/>
      <c r="HGD65" s="622"/>
      <c r="HGE65" s="622"/>
      <c r="HGF65" s="529"/>
      <c r="HGG65" s="376"/>
      <c r="HGH65" s="376"/>
      <c r="HGI65" s="376"/>
      <c r="HGJ65" s="530"/>
      <c r="HGK65" s="376"/>
      <c r="HGL65" s="376"/>
      <c r="HGM65" s="376"/>
      <c r="HGN65" s="376"/>
      <c r="HGO65" s="376"/>
      <c r="HGP65" s="376"/>
      <c r="HGQ65" s="376"/>
      <c r="HGR65" s="376"/>
      <c r="HGS65" s="376"/>
      <c r="HGT65" s="622"/>
      <c r="HGU65" s="622"/>
      <c r="HGV65" s="622"/>
      <c r="HGW65" s="529"/>
      <c r="HGX65" s="376"/>
      <c r="HGY65" s="376"/>
      <c r="HGZ65" s="376"/>
      <c r="HHA65" s="530"/>
      <c r="HHB65" s="376"/>
      <c r="HHC65" s="376"/>
      <c r="HHD65" s="376"/>
      <c r="HHE65" s="376"/>
      <c r="HHF65" s="376"/>
      <c r="HHG65" s="376"/>
      <c r="HHH65" s="376"/>
      <c r="HHI65" s="376"/>
      <c r="HHJ65" s="376"/>
      <c r="HHK65" s="622"/>
      <c r="HHL65" s="622"/>
      <c r="HHM65" s="622"/>
      <c r="HHN65" s="529"/>
      <c r="HHO65" s="376"/>
      <c r="HHP65" s="376"/>
      <c r="HHQ65" s="376"/>
      <c r="HHR65" s="530"/>
      <c r="HHS65" s="376"/>
      <c r="HHT65" s="376"/>
      <c r="HHU65" s="376"/>
      <c r="HHV65" s="376"/>
      <c r="HHW65" s="376"/>
      <c r="HHX65" s="376"/>
      <c r="HHY65" s="376"/>
      <c r="HHZ65" s="376"/>
      <c r="HIA65" s="376"/>
      <c r="HIB65" s="622"/>
      <c r="HIC65" s="622"/>
      <c r="HID65" s="622"/>
      <c r="HIE65" s="529"/>
      <c r="HIF65" s="376"/>
      <c r="HIG65" s="376"/>
      <c r="HIH65" s="376"/>
      <c r="HII65" s="530"/>
      <c r="HIJ65" s="376"/>
      <c r="HIK65" s="376"/>
      <c r="HIL65" s="376"/>
      <c r="HIM65" s="376"/>
      <c r="HIN65" s="376"/>
      <c r="HIO65" s="376"/>
      <c r="HIP65" s="376"/>
      <c r="HIQ65" s="376"/>
      <c r="HIR65" s="376"/>
      <c r="HIS65" s="622"/>
      <c r="HIT65" s="622"/>
      <c r="HIU65" s="622"/>
      <c r="HIV65" s="529"/>
      <c r="HIW65" s="376"/>
      <c r="HIX65" s="376"/>
      <c r="HIY65" s="376"/>
      <c r="HIZ65" s="530"/>
      <c r="HJA65" s="376"/>
      <c r="HJB65" s="376"/>
      <c r="HJC65" s="376"/>
      <c r="HJD65" s="376"/>
      <c r="HJE65" s="376"/>
      <c r="HJF65" s="376"/>
      <c r="HJG65" s="376"/>
      <c r="HJH65" s="376"/>
      <c r="HJI65" s="376"/>
      <c r="HJJ65" s="622"/>
      <c r="HJK65" s="622"/>
      <c r="HJL65" s="622"/>
      <c r="HJM65" s="529"/>
      <c r="HJN65" s="376"/>
      <c r="HJO65" s="376"/>
      <c r="HJP65" s="376"/>
      <c r="HJQ65" s="530"/>
      <c r="HJR65" s="376"/>
      <c r="HJS65" s="376"/>
      <c r="HJT65" s="376"/>
      <c r="HJU65" s="376"/>
      <c r="HJV65" s="376"/>
      <c r="HJW65" s="376"/>
      <c r="HJX65" s="376"/>
      <c r="HJY65" s="376"/>
      <c r="HJZ65" s="376"/>
      <c r="HKA65" s="622"/>
      <c r="HKB65" s="622"/>
      <c r="HKC65" s="622"/>
      <c r="HKD65" s="529"/>
      <c r="HKE65" s="376"/>
      <c r="HKF65" s="376"/>
      <c r="HKG65" s="376"/>
      <c r="HKH65" s="530"/>
      <c r="HKI65" s="376"/>
      <c r="HKJ65" s="376"/>
      <c r="HKK65" s="376"/>
      <c r="HKL65" s="376"/>
      <c r="HKM65" s="376"/>
      <c r="HKN65" s="376"/>
      <c r="HKO65" s="376"/>
      <c r="HKP65" s="376"/>
      <c r="HKQ65" s="376"/>
      <c r="HKR65" s="622"/>
      <c r="HKS65" s="622"/>
      <c r="HKT65" s="622"/>
      <c r="HKU65" s="529"/>
      <c r="HKV65" s="376"/>
      <c r="HKW65" s="376"/>
      <c r="HKX65" s="376"/>
      <c r="HKY65" s="530"/>
      <c r="HKZ65" s="376"/>
      <c r="HLA65" s="376"/>
      <c r="HLB65" s="376"/>
      <c r="HLC65" s="376"/>
      <c r="HLD65" s="376"/>
      <c r="HLE65" s="376"/>
      <c r="HLF65" s="376"/>
      <c r="HLG65" s="376"/>
      <c r="HLH65" s="376"/>
      <c r="HLI65" s="622"/>
      <c r="HLJ65" s="622"/>
      <c r="HLK65" s="622"/>
      <c r="HLL65" s="529"/>
      <c r="HLM65" s="376"/>
      <c r="HLN65" s="376"/>
      <c r="HLO65" s="376"/>
      <c r="HLP65" s="530"/>
      <c r="HLQ65" s="376"/>
      <c r="HLR65" s="376"/>
      <c r="HLS65" s="376"/>
      <c r="HLT65" s="376"/>
      <c r="HLU65" s="376"/>
      <c r="HLV65" s="376"/>
      <c r="HLW65" s="376"/>
      <c r="HLX65" s="376"/>
      <c r="HLY65" s="376"/>
      <c r="HLZ65" s="622"/>
      <c r="HMA65" s="622"/>
      <c r="HMB65" s="622"/>
      <c r="HMC65" s="529"/>
      <c r="HMD65" s="376"/>
      <c r="HME65" s="376"/>
      <c r="HMF65" s="376"/>
      <c r="HMG65" s="530"/>
      <c r="HMH65" s="376"/>
      <c r="HMI65" s="376"/>
      <c r="HMJ65" s="376"/>
      <c r="HMK65" s="376"/>
      <c r="HML65" s="376"/>
      <c r="HMM65" s="376"/>
      <c r="HMN65" s="376"/>
      <c r="HMO65" s="376"/>
      <c r="HMP65" s="376"/>
      <c r="HMQ65" s="622"/>
      <c r="HMR65" s="622"/>
      <c r="HMS65" s="622"/>
      <c r="HMT65" s="529"/>
      <c r="HMU65" s="376"/>
      <c r="HMV65" s="376"/>
      <c r="HMW65" s="376"/>
      <c r="HMX65" s="530"/>
      <c r="HMY65" s="376"/>
      <c r="HMZ65" s="376"/>
      <c r="HNA65" s="376"/>
      <c r="HNB65" s="376"/>
      <c r="HNC65" s="376"/>
      <c r="HND65" s="376"/>
      <c r="HNE65" s="376"/>
      <c r="HNF65" s="376"/>
      <c r="HNG65" s="376"/>
      <c r="HNH65" s="622"/>
      <c r="HNI65" s="622"/>
      <c r="HNJ65" s="622"/>
      <c r="HNK65" s="529"/>
      <c r="HNL65" s="376"/>
      <c r="HNM65" s="376"/>
      <c r="HNN65" s="376"/>
      <c r="HNO65" s="530"/>
      <c r="HNP65" s="376"/>
      <c r="HNQ65" s="376"/>
      <c r="HNR65" s="376"/>
      <c r="HNS65" s="376"/>
      <c r="HNT65" s="376"/>
      <c r="HNU65" s="376"/>
      <c r="HNV65" s="376"/>
      <c r="HNW65" s="376"/>
      <c r="HNX65" s="376"/>
      <c r="HNY65" s="622"/>
      <c r="HNZ65" s="622"/>
      <c r="HOA65" s="622"/>
      <c r="HOB65" s="529"/>
      <c r="HOC65" s="376"/>
      <c r="HOD65" s="376"/>
      <c r="HOE65" s="376"/>
      <c r="HOF65" s="530"/>
      <c r="HOG65" s="376"/>
      <c r="HOH65" s="376"/>
      <c r="HOI65" s="376"/>
      <c r="HOJ65" s="376"/>
      <c r="HOK65" s="376"/>
      <c r="HOL65" s="376"/>
      <c r="HOM65" s="376"/>
      <c r="HON65" s="376"/>
      <c r="HOO65" s="376"/>
      <c r="HOP65" s="622"/>
      <c r="HOQ65" s="622"/>
      <c r="HOR65" s="622"/>
      <c r="HOS65" s="529"/>
      <c r="HOT65" s="376"/>
      <c r="HOU65" s="376"/>
      <c r="HOV65" s="376"/>
      <c r="HOW65" s="530"/>
      <c r="HOX65" s="376"/>
      <c r="HOY65" s="376"/>
      <c r="HOZ65" s="376"/>
      <c r="HPA65" s="376"/>
      <c r="HPB65" s="376"/>
      <c r="HPC65" s="376"/>
      <c r="HPD65" s="376"/>
      <c r="HPE65" s="376"/>
      <c r="HPF65" s="376"/>
      <c r="HPG65" s="622"/>
      <c r="HPH65" s="622"/>
      <c r="HPI65" s="622"/>
      <c r="HPJ65" s="529"/>
      <c r="HPK65" s="376"/>
      <c r="HPL65" s="376"/>
      <c r="HPM65" s="376"/>
      <c r="HPN65" s="530"/>
      <c r="HPO65" s="376"/>
      <c r="HPP65" s="376"/>
      <c r="HPQ65" s="376"/>
      <c r="HPR65" s="376"/>
      <c r="HPS65" s="376"/>
      <c r="HPT65" s="376"/>
      <c r="HPU65" s="376"/>
      <c r="HPV65" s="376"/>
      <c r="HPW65" s="376"/>
      <c r="HPX65" s="622"/>
      <c r="HPY65" s="622"/>
      <c r="HPZ65" s="622"/>
      <c r="HQA65" s="529"/>
      <c r="HQB65" s="376"/>
      <c r="HQC65" s="376"/>
      <c r="HQD65" s="376"/>
      <c r="HQE65" s="530"/>
      <c r="HQF65" s="376"/>
      <c r="HQG65" s="376"/>
      <c r="HQH65" s="376"/>
      <c r="HQI65" s="376"/>
      <c r="HQJ65" s="376"/>
      <c r="HQK65" s="376"/>
      <c r="HQL65" s="376"/>
      <c r="HQM65" s="376"/>
      <c r="HQN65" s="376"/>
      <c r="HQO65" s="622"/>
      <c r="HQP65" s="622"/>
      <c r="HQQ65" s="622"/>
      <c r="HQR65" s="529"/>
      <c r="HQS65" s="376"/>
      <c r="HQT65" s="376"/>
      <c r="HQU65" s="376"/>
      <c r="HQV65" s="530"/>
      <c r="HQW65" s="376"/>
      <c r="HQX65" s="376"/>
      <c r="HQY65" s="376"/>
      <c r="HQZ65" s="376"/>
      <c r="HRA65" s="376"/>
      <c r="HRB65" s="376"/>
      <c r="HRC65" s="376"/>
      <c r="HRD65" s="376"/>
      <c r="HRE65" s="376"/>
      <c r="HRF65" s="622"/>
      <c r="HRG65" s="622"/>
      <c r="HRH65" s="622"/>
      <c r="HRI65" s="529"/>
      <c r="HRJ65" s="376"/>
      <c r="HRK65" s="376"/>
      <c r="HRL65" s="376"/>
      <c r="HRM65" s="530"/>
      <c r="HRN65" s="376"/>
      <c r="HRO65" s="376"/>
      <c r="HRP65" s="376"/>
      <c r="HRQ65" s="376"/>
      <c r="HRR65" s="376"/>
      <c r="HRS65" s="376"/>
      <c r="HRT65" s="376"/>
      <c r="HRU65" s="376"/>
      <c r="HRV65" s="376"/>
      <c r="HRW65" s="622"/>
      <c r="HRX65" s="622"/>
      <c r="HRY65" s="622"/>
      <c r="HRZ65" s="529"/>
      <c r="HSA65" s="376"/>
      <c r="HSB65" s="376"/>
      <c r="HSC65" s="376"/>
      <c r="HSD65" s="530"/>
      <c r="HSE65" s="376"/>
      <c r="HSF65" s="376"/>
      <c r="HSG65" s="376"/>
      <c r="HSH65" s="376"/>
      <c r="HSI65" s="376"/>
      <c r="HSJ65" s="376"/>
      <c r="HSK65" s="376"/>
      <c r="HSL65" s="376"/>
      <c r="HSM65" s="376"/>
      <c r="HSN65" s="622"/>
      <c r="HSO65" s="622"/>
      <c r="HSP65" s="622"/>
      <c r="HSQ65" s="529"/>
      <c r="HSR65" s="376"/>
      <c r="HSS65" s="376"/>
      <c r="HST65" s="376"/>
      <c r="HSU65" s="530"/>
      <c r="HSV65" s="376"/>
      <c r="HSW65" s="376"/>
      <c r="HSX65" s="376"/>
      <c r="HSY65" s="376"/>
      <c r="HSZ65" s="376"/>
      <c r="HTA65" s="376"/>
      <c r="HTB65" s="376"/>
      <c r="HTC65" s="376"/>
      <c r="HTD65" s="376"/>
      <c r="HTE65" s="622"/>
      <c r="HTF65" s="622"/>
      <c r="HTG65" s="622"/>
      <c r="HTH65" s="529"/>
      <c r="HTI65" s="376"/>
      <c r="HTJ65" s="376"/>
      <c r="HTK65" s="376"/>
      <c r="HTL65" s="530"/>
      <c r="HTM65" s="376"/>
      <c r="HTN65" s="376"/>
      <c r="HTO65" s="376"/>
      <c r="HTP65" s="376"/>
      <c r="HTQ65" s="376"/>
      <c r="HTR65" s="376"/>
      <c r="HTS65" s="376"/>
      <c r="HTT65" s="376"/>
      <c r="HTU65" s="376"/>
      <c r="HTV65" s="622"/>
      <c r="HTW65" s="622"/>
      <c r="HTX65" s="622"/>
      <c r="HTY65" s="529"/>
      <c r="HTZ65" s="376"/>
      <c r="HUA65" s="376"/>
      <c r="HUB65" s="376"/>
      <c r="HUC65" s="530"/>
      <c r="HUD65" s="376"/>
      <c r="HUE65" s="376"/>
      <c r="HUF65" s="376"/>
      <c r="HUG65" s="376"/>
      <c r="HUH65" s="376"/>
      <c r="HUI65" s="376"/>
      <c r="HUJ65" s="376"/>
      <c r="HUK65" s="376"/>
      <c r="HUL65" s="376"/>
      <c r="HUM65" s="622"/>
      <c r="HUN65" s="622"/>
      <c r="HUO65" s="622"/>
      <c r="HUP65" s="529"/>
      <c r="HUQ65" s="376"/>
      <c r="HUR65" s="376"/>
      <c r="HUS65" s="376"/>
      <c r="HUT65" s="530"/>
      <c r="HUU65" s="376"/>
      <c r="HUV65" s="376"/>
      <c r="HUW65" s="376"/>
      <c r="HUX65" s="376"/>
      <c r="HUY65" s="376"/>
      <c r="HUZ65" s="376"/>
      <c r="HVA65" s="376"/>
      <c r="HVB65" s="376"/>
      <c r="HVC65" s="376"/>
      <c r="HVD65" s="622"/>
      <c r="HVE65" s="622"/>
      <c r="HVF65" s="622"/>
      <c r="HVG65" s="529"/>
      <c r="HVH65" s="376"/>
      <c r="HVI65" s="376"/>
      <c r="HVJ65" s="376"/>
      <c r="HVK65" s="530"/>
      <c r="HVL65" s="376"/>
      <c r="HVM65" s="376"/>
      <c r="HVN65" s="376"/>
      <c r="HVO65" s="376"/>
      <c r="HVP65" s="376"/>
      <c r="HVQ65" s="376"/>
      <c r="HVR65" s="376"/>
      <c r="HVS65" s="376"/>
      <c r="HVT65" s="376"/>
      <c r="HVU65" s="622"/>
      <c r="HVV65" s="622"/>
      <c r="HVW65" s="622"/>
      <c r="HVX65" s="529"/>
      <c r="HVY65" s="376"/>
      <c r="HVZ65" s="376"/>
      <c r="HWA65" s="376"/>
      <c r="HWB65" s="530"/>
      <c r="HWC65" s="376"/>
      <c r="HWD65" s="376"/>
      <c r="HWE65" s="376"/>
      <c r="HWF65" s="376"/>
      <c r="HWG65" s="376"/>
      <c r="HWH65" s="376"/>
      <c r="HWI65" s="376"/>
      <c r="HWJ65" s="376"/>
      <c r="HWK65" s="376"/>
      <c r="HWL65" s="622"/>
      <c r="HWM65" s="622"/>
      <c r="HWN65" s="622"/>
      <c r="HWO65" s="529"/>
      <c r="HWP65" s="376"/>
      <c r="HWQ65" s="376"/>
      <c r="HWR65" s="376"/>
      <c r="HWS65" s="530"/>
      <c r="HWT65" s="376"/>
      <c r="HWU65" s="376"/>
      <c r="HWV65" s="376"/>
      <c r="HWW65" s="376"/>
      <c r="HWX65" s="376"/>
      <c r="HWY65" s="376"/>
      <c r="HWZ65" s="376"/>
      <c r="HXA65" s="376"/>
      <c r="HXB65" s="376"/>
      <c r="HXC65" s="622"/>
      <c r="HXD65" s="622"/>
      <c r="HXE65" s="622"/>
      <c r="HXF65" s="529"/>
      <c r="HXG65" s="376"/>
      <c r="HXH65" s="376"/>
      <c r="HXI65" s="376"/>
      <c r="HXJ65" s="530"/>
      <c r="HXK65" s="376"/>
      <c r="HXL65" s="376"/>
      <c r="HXM65" s="376"/>
      <c r="HXN65" s="376"/>
      <c r="HXO65" s="376"/>
      <c r="HXP65" s="376"/>
      <c r="HXQ65" s="376"/>
      <c r="HXR65" s="376"/>
      <c r="HXS65" s="376"/>
      <c r="HXT65" s="622"/>
      <c r="HXU65" s="622"/>
      <c r="HXV65" s="622"/>
      <c r="HXW65" s="529"/>
      <c r="HXX65" s="376"/>
      <c r="HXY65" s="376"/>
      <c r="HXZ65" s="376"/>
      <c r="HYA65" s="530"/>
      <c r="HYB65" s="376"/>
      <c r="HYC65" s="376"/>
      <c r="HYD65" s="376"/>
      <c r="HYE65" s="376"/>
      <c r="HYF65" s="376"/>
      <c r="HYG65" s="376"/>
      <c r="HYH65" s="376"/>
      <c r="HYI65" s="376"/>
      <c r="HYJ65" s="376"/>
      <c r="HYK65" s="622"/>
      <c r="HYL65" s="622"/>
      <c r="HYM65" s="622"/>
      <c r="HYN65" s="529"/>
      <c r="HYO65" s="376"/>
      <c r="HYP65" s="376"/>
      <c r="HYQ65" s="376"/>
      <c r="HYR65" s="530"/>
      <c r="HYS65" s="376"/>
      <c r="HYT65" s="376"/>
      <c r="HYU65" s="376"/>
      <c r="HYV65" s="376"/>
      <c r="HYW65" s="376"/>
      <c r="HYX65" s="376"/>
      <c r="HYY65" s="376"/>
      <c r="HYZ65" s="376"/>
      <c r="HZA65" s="376"/>
      <c r="HZB65" s="622"/>
      <c r="HZC65" s="622"/>
      <c r="HZD65" s="622"/>
      <c r="HZE65" s="529"/>
      <c r="HZF65" s="376"/>
      <c r="HZG65" s="376"/>
      <c r="HZH65" s="376"/>
      <c r="HZI65" s="530"/>
      <c r="HZJ65" s="376"/>
      <c r="HZK65" s="376"/>
      <c r="HZL65" s="376"/>
      <c r="HZM65" s="376"/>
      <c r="HZN65" s="376"/>
      <c r="HZO65" s="376"/>
      <c r="HZP65" s="376"/>
      <c r="HZQ65" s="376"/>
      <c r="HZR65" s="376"/>
      <c r="HZS65" s="622"/>
      <c r="HZT65" s="622"/>
      <c r="HZU65" s="622"/>
      <c r="HZV65" s="529"/>
      <c r="HZW65" s="376"/>
      <c r="HZX65" s="376"/>
      <c r="HZY65" s="376"/>
      <c r="HZZ65" s="530"/>
      <c r="IAA65" s="376"/>
      <c r="IAB65" s="376"/>
      <c r="IAC65" s="376"/>
      <c r="IAD65" s="376"/>
      <c r="IAE65" s="376"/>
      <c r="IAF65" s="376"/>
      <c r="IAG65" s="376"/>
      <c r="IAH65" s="376"/>
      <c r="IAI65" s="376"/>
      <c r="IAJ65" s="622"/>
      <c r="IAK65" s="622"/>
      <c r="IAL65" s="622"/>
      <c r="IAM65" s="529"/>
      <c r="IAN65" s="376"/>
      <c r="IAO65" s="376"/>
      <c r="IAP65" s="376"/>
      <c r="IAQ65" s="530"/>
      <c r="IAR65" s="376"/>
      <c r="IAS65" s="376"/>
      <c r="IAT65" s="376"/>
      <c r="IAU65" s="376"/>
      <c r="IAV65" s="376"/>
      <c r="IAW65" s="376"/>
      <c r="IAX65" s="376"/>
      <c r="IAY65" s="376"/>
      <c r="IAZ65" s="376"/>
      <c r="IBA65" s="622"/>
      <c r="IBB65" s="622"/>
      <c r="IBC65" s="622"/>
      <c r="IBD65" s="529"/>
      <c r="IBE65" s="376"/>
      <c r="IBF65" s="376"/>
      <c r="IBG65" s="376"/>
      <c r="IBH65" s="530"/>
      <c r="IBI65" s="376"/>
      <c r="IBJ65" s="376"/>
      <c r="IBK65" s="376"/>
      <c r="IBL65" s="376"/>
      <c r="IBM65" s="376"/>
      <c r="IBN65" s="376"/>
      <c r="IBO65" s="376"/>
      <c r="IBP65" s="376"/>
      <c r="IBQ65" s="376"/>
      <c r="IBR65" s="622"/>
      <c r="IBS65" s="622"/>
      <c r="IBT65" s="622"/>
      <c r="IBU65" s="529"/>
      <c r="IBV65" s="376"/>
      <c r="IBW65" s="376"/>
      <c r="IBX65" s="376"/>
      <c r="IBY65" s="530"/>
      <c r="IBZ65" s="376"/>
      <c r="ICA65" s="376"/>
      <c r="ICB65" s="376"/>
      <c r="ICC65" s="376"/>
      <c r="ICD65" s="376"/>
      <c r="ICE65" s="376"/>
      <c r="ICF65" s="376"/>
      <c r="ICG65" s="376"/>
      <c r="ICH65" s="376"/>
      <c r="ICI65" s="622"/>
      <c r="ICJ65" s="622"/>
      <c r="ICK65" s="622"/>
      <c r="ICL65" s="529"/>
      <c r="ICM65" s="376"/>
      <c r="ICN65" s="376"/>
      <c r="ICO65" s="376"/>
      <c r="ICP65" s="530"/>
      <c r="ICQ65" s="376"/>
      <c r="ICR65" s="376"/>
      <c r="ICS65" s="376"/>
      <c r="ICT65" s="376"/>
      <c r="ICU65" s="376"/>
      <c r="ICV65" s="376"/>
      <c r="ICW65" s="376"/>
      <c r="ICX65" s="376"/>
      <c r="ICY65" s="376"/>
      <c r="ICZ65" s="622"/>
      <c r="IDA65" s="622"/>
      <c r="IDB65" s="622"/>
      <c r="IDC65" s="529"/>
      <c r="IDD65" s="376"/>
      <c r="IDE65" s="376"/>
      <c r="IDF65" s="376"/>
      <c r="IDG65" s="530"/>
      <c r="IDH65" s="376"/>
      <c r="IDI65" s="376"/>
      <c r="IDJ65" s="376"/>
      <c r="IDK65" s="376"/>
      <c r="IDL65" s="376"/>
      <c r="IDM65" s="376"/>
      <c r="IDN65" s="376"/>
      <c r="IDO65" s="376"/>
      <c r="IDP65" s="376"/>
      <c r="IDQ65" s="622"/>
      <c r="IDR65" s="622"/>
      <c r="IDS65" s="622"/>
      <c r="IDT65" s="529"/>
      <c r="IDU65" s="376"/>
      <c r="IDV65" s="376"/>
      <c r="IDW65" s="376"/>
      <c r="IDX65" s="530"/>
      <c r="IDY65" s="376"/>
      <c r="IDZ65" s="376"/>
      <c r="IEA65" s="376"/>
      <c r="IEB65" s="376"/>
      <c r="IEC65" s="376"/>
      <c r="IED65" s="376"/>
      <c r="IEE65" s="376"/>
      <c r="IEF65" s="376"/>
      <c r="IEG65" s="376"/>
      <c r="IEH65" s="622"/>
      <c r="IEI65" s="622"/>
      <c r="IEJ65" s="622"/>
      <c r="IEK65" s="529"/>
      <c r="IEL65" s="376"/>
      <c r="IEM65" s="376"/>
      <c r="IEN65" s="376"/>
      <c r="IEO65" s="530"/>
      <c r="IEP65" s="376"/>
      <c r="IEQ65" s="376"/>
      <c r="IER65" s="376"/>
      <c r="IES65" s="376"/>
      <c r="IET65" s="376"/>
      <c r="IEU65" s="376"/>
      <c r="IEV65" s="376"/>
      <c r="IEW65" s="376"/>
      <c r="IEX65" s="376"/>
      <c r="IEY65" s="622"/>
      <c r="IEZ65" s="622"/>
      <c r="IFA65" s="622"/>
      <c r="IFB65" s="529"/>
      <c r="IFC65" s="376"/>
      <c r="IFD65" s="376"/>
      <c r="IFE65" s="376"/>
      <c r="IFF65" s="530"/>
      <c r="IFG65" s="376"/>
      <c r="IFH65" s="376"/>
      <c r="IFI65" s="376"/>
      <c r="IFJ65" s="376"/>
      <c r="IFK65" s="376"/>
      <c r="IFL65" s="376"/>
      <c r="IFM65" s="376"/>
      <c r="IFN65" s="376"/>
      <c r="IFO65" s="376"/>
      <c r="IFP65" s="622"/>
      <c r="IFQ65" s="622"/>
      <c r="IFR65" s="622"/>
      <c r="IFS65" s="529"/>
      <c r="IFT65" s="376"/>
      <c r="IFU65" s="376"/>
      <c r="IFV65" s="376"/>
      <c r="IFW65" s="530"/>
      <c r="IFX65" s="376"/>
      <c r="IFY65" s="376"/>
      <c r="IFZ65" s="376"/>
      <c r="IGA65" s="376"/>
      <c r="IGB65" s="376"/>
      <c r="IGC65" s="376"/>
      <c r="IGD65" s="376"/>
      <c r="IGE65" s="376"/>
      <c r="IGF65" s="376"/>
      <c r="IGG65" s="622"/>
      <c r="IGH65" s="622"/>
      <c r="IGI65" s="622"/>
      <c r="IGJ65" s="529"/>
      <c r="IGK65" s="376"/>
      <c r="IGL65" s="376"/>
      <c r="IGM65" s="376"/>
      <c r="IGN65" s="530"/>
      <c r="IGO65" s="376"/>
      <c r="IGP65" s="376"/>
      <c r="IGQ65" s="376"/>
      <c r="IGR65" s="376"/>
      <c r="IGS65" s="376"/>
      <c r="IGT65" s="376"/>
      <c r="IGU65" s="376"/>
      <c r="IGV65" s="376"/>
      <c r="IGW65" s="376"/>
      <c r="IGX65" s="622"/>
      <c r="IGY65" s="622"/>
      <c r="IGZ65" s="622"/>
      <c r="IHA65" s="529"/>
      <c r="IHB65" s="376"/>
      <c r="IHC65" s="376"/>
      <c r="IHD65" s="376"/>
      <c r="IHE65" s="530"/>
      <c r="IHF65" s="376"/>
      <c r="IHG65" s="376"/>
      <c r="IHH65" s="376"/>
      <c r="IHI65" s="376"/>
      <c r="IHJ65" s="376"/>
      <c r="IHK65" s="376"/>
      <c r="IHL65" s="376"/>
      <c r="IHM65" s="376"/>
      <c r="IHN65" s="376"/>
      <c r="IHO65" s="622"/>
      <c r="IHP65" s="622"/>
      <c r="IHQ65" s="622"/>
      <c r="IHR65" s="529"/>
      <c r="IHS65" s="376"/>
      <c r="IHT65" s="376"/>
      <c r="IHU65" s="376"/>
      <c r="IHV65" s="530"/>
      <c r="IHW65" s="376"/>
      <c r="IHX65" s="376"/>
      <c r="IHY65" s="376"/>
      <c r="IHZ65" s="376"/>
      <c r="IIA65" s="376"/>
      <c r="IIB65" s="376"/>
      <c r="IIC65" s="376"/>
      <c r="IID65" s="376"/>
      <c r="IIE65" s="376"/>
      <c r="IIF65" s="622"/>
      <c r="IIG65" s="622"/>
      <c r="IIH65" s="622"/>
      <c r="III65" s="529"/>
      <c r="IIJ65" s="376"/>
      <c r="IIK65" s="376"/>
      <c r="IIL65" s="376"/>
      <c r="IIM65" s="530"/>
      <c r="IIN65" s="376"/>
      <c r="IIO65" s="376"/>
      <c r="IIP65" s="376"/>
      <c r="IIQ65" s="376"/>
      <c r="IIR65" s="376"/>
      <c r="IIS65" s="376"/>
      <c r="IIT65" s="376"/>
      <c r="IIU65" s="376"/>
      <c r="IIV65" s="376"/>
      <c r="IIW65" s="622"/>
      <c r="IIX65" s="622"/>
      <c r="IIY65" s="622"/>
      <c r="IIZ65" s="529"/>
      <c r="IJA65" s="376"/>
      <c r="IJB65" s="376"/>
      <c r="IJC65" s="376"/>
      <c r="IJD65" s="530"/>
      <c r="IJE65" s="376"/>
      <c r="IJF65" s="376"/>
      <c r="IJG65" s="376"/>
      <c r="IJH65" s="376"/>
      <c r="IJI65" s="376"/>
      <c r="IJJ65" s="376"/>
      <c r="IJK65" s="376"/>
      <c r="IJL65" s="376"/>
      <c r="IJM65" s="376"/>
      <c r="IJN65" s="622"/>
      <c r="IJO65" s="622"/>
      <c r="IJP65" s="622"/>
      <c r="IJQ65" s="529"/>
      <c r="IJR65" s="376"/>
      <c r="IJS65" s="376"/>
      <c r="IJT65" s="376"/>
      <c r="IJU65" s="530"/>
      <c r="IJV65" s="376"/>
      <c r="IJW65" s="376"/>
      <c r="IJX65" s="376"/>
      <c r="IJY65" s="376"/>
      <c r="IJZ65" s="376"/>
      <c r="IKA65" s="376"/>
      <c r="IKB65" s="376"/>
      <c r="IKC65" s="376"/>
      <c r="IKD65" s="376"/>
      <c r="IKE65" s="622"/>
      <c r="IKF65" s="622"/>
      <c r="IKG65" s="622"/>
      <c r="IKH65" s="529"/>
      <c r="IKI65" s="376"/>
      <c r="IKJ65" s="376"/>
      <c r="IKK65" s="376"/>
      <c r="IKL65" s="530"/>
      <c r="IKM65" s="376"/>
      <c r="IKN65" s="376"/>
      <c r="IKO65" s="376"/>
      <c r="IKP65" s="376"/>
      <c r="IKQ65" s="376"/>
      <c r="IKR65" s="376"/>
      <c r="IKS65" s="376"/>
      <c r="IKT65" s="376"/>
      <c r="IKU65" s="376"/>
      <c r="IKV65" s="622"/>
      <c r="IKW65" s="622"/>
      <c r="IKX65" s="622"/>
      <c r="IKY65" s="529"/>
      <c r="IKZ65" s="376"/>
      <c r="ILA65" s="376"/>
      <c r="ILB65" s="376"/>
      <c r="ILC65" s="530"/>
      <c r="ILD65" s="376"/>
      <c r="ILE65" s="376"/>
      <c r="ILF65" s="376"/>
      <c r="ILG65" s="376"/>
      <c r="ILH65" s="376"/>
      <c r="ILI65" s="376"/>
      <c r="ILJ65" s="376"/>
      <c r="ILK65" s="376"/>
      <c r="ILL65" s="376"/>
      <c r="ILM65" s="622"/>
      <c r="ILN65" s="622"/>
      <c r="ILO65" s="622"/>
      <c r="ILP65" s="529"/>
      <c r="ILQ65" s="376"/>
      <c r="ILR65" s="376"/>
      <c r="ILS65" s="376"/>
      <c r="ILT65" s="530"/>
      <c r="ILU65" s="376"/>
      <c r="ILV65" s="376"/>
      <c r="ILW65" s="376"/>
      <c r="ILX65" s="376"/>
      <c r="ILY65" s="376"/>
      <c r="ILZ65" s="376"/>
      <c r="IMA65" s="376"/>
      <c r="IMB65" s="376"/>
      <c r="IMC65" s="376"/>
      <c r="IMD65" s="622"/>
      <c r="IME65" s="622"/>
      <c r="IMF65" s="622"/>
      <c r="IMG65" s="529"/>
      <c r="IMH65" s="376"/>
      <c r="IMI65" s="376"/>
      <c r="IMJ65" s="376"/>
      <c r="IMK65" s="530"/>
      <c r="IML65" s="376"/>
      <c r="IMM65" s="376"/>
      <c r="IMN65" s="376"/>
      <c r="IMO65" s="376"/>
      <c r="IMP65" s="376"/>
      <c r="IMQ65" s="376"/>
      <c r="IMR65" s="376"/>
      <c r="IMS65" s="376"/>
      <c r="IMT65" s="376"/>
      <c r="IMU65" s="622"/>
      <c r="IMV65" s="622"/>
      <c r="IMW65" s="622"/>
      <c r="IMX65" s="529"/>
      <c r="IMY65" s="376"/>
      <c r="IMZ65" s="376"/>
      <c r="INA65" s="376"/>
      <c r="INB65" s="530"/>
      <c r="INC65" s="376"/>
      <c r="IND65" s="376"/>
      <c r="INE65" s="376"/>
      <c r="INF65" s="376"/>
      <c r="ING65" s="376"/>
      <c r="INH65" s="376"/>
      <c r="INI65" s="376"/>
      <c r="INJ65" s="376"/>
      <c r="INK65" s="376"/>
      <c r="INL65" s="622"/>
      <c r="INM65" s="622"/>
      <c r="INN65" s="622"/>
      <c r="INO65" s="529"/>
      <c r="INP65" s="376"/>
      <c r="INQ65" s="376"/>
      <c r="INR65" s="376"/>
      <c r="INS65" s="530"/>
      <c r="INT65" s="376"/>
      <c r="INU65" s="376"/>
      <c r="INV65" s="376"/>
      <c r="INW65" s="376"/>
      <c r="INX65" s="376"/>
      <c r="INY65" s="376"/>
      <c r="INZ65" s="376"/>
      <c r="IOA65" s="376"/>
      <c r="IOB65" s="376"/>
      <c r="IOC65" s="622"/>
      <c r="IOD65" s="622"/>
      <c r="IOE65" s="622"/>
      <c r="IOF65" s="529"/>
      <c r="IOG65" s="376"/>
      <c r="IOH65" s="376"/>
      <c r="IOI65" s="376"/>
      <c r="IOJ65" s="530"/>
      <c r="IOK65" s="376"/>
      <c r="IOL65" s="376"/>
      <c r="IOM65" s="376"/>
      <c r="ION65" s="376"/>
      <c r="IOO65" s="376"/>
      <c r="IOP65" s="376"/>
      <c r="IOQ65" s="376"/>
      <c r="IOR65" s="376"/>
      <c r="IOS65" s="376"/>
      <c r="IOT65" s="622"/>
      <c r="IOU65" s="622"/>
      <c r="IOV65" s="622"/>
      <c r="IOW65" s="529"/>
      <c r="IOX65" s="376"/>
      <c r="IOY65" s="376"/>
      <c r="IOZ65" s="376"/>
      <c r="IPA65" s="530"/>
      <c r="IPB65" s="376"/>
      <c r="IPC65" s="376"/>
      <c r="IPD65" s="376"/>
      <c r="IPE65" s="376"/>
      <c r="IPF65" s="376"/>
      <c r="IPG65" s="376"/>
      <c r="IPH65" s="376"/>
      <c r="IPI65" s="376"/>
      <c r="IPJ65" s="376"/>
      <c r="IPK65" s="622"/>
      <c r="IPL65" s="622"/>
      <c r="IPM65" s="622"/>
      <c r="IPN65" s="529"/>
      <c r="IPO65" s="376"/>
      <c r="IPP65" s="376"/>
      <c r="IPQ65" s="376"/>
      <c r="IPR65" s="530"/>
      <c r="IPS65" s="376"/>
      <c r="IPT65" s="376"/>
      <c r="IPU65" s="376"/>
      <c r="IPV65" s="376"/>
      <c r="IPW65" s="376"/>
      <c r="IPX65" s="376"/>
      <c r="IPY65" s="376"/>
      <c r="IPZ65" s="376"/>
      <c r="IQA65" s="376"/>
      <c r="IQB65" s="622"/>
      <c r="IQC65" s="622"/>
      <c r="IQD65" s="622"/>
      <c r="IQE65" s="529"/>
      <c r="IQF65" s="376"/>
      <c r="IQG65" s="376"/>
      <c r="IQH65" s="376"/>
      <c r="IQI65" s="530"/>
      <c r="IQJ65" s="376"/>
      <c r="IQK65" s="376"/>
      <c r="IQL65" s="376"/>
      <c r="IQM65" s="376"/>
      <c r="IQN65" s="376"/>
      <c r="IQO65" s="376"/>
      <c r="IQP65" s="376"/>
      <c r="IQQ65" s="376"/>
      <c r="IQR65" s="376"/>
      <c r="IQS65" s="622"/>
      <c r="IQT65" s="622"/>
      <c r="IQU65" s="622"/>
      <c r="IQV65" s="529"/>
      <c r="IQW65" s="376"/>
      <c r="IQX65" s="376"/>
      <c r="IQY65" s="376"/>
      <c r="IQZ65" s="530"/>
      <c r="IRA65" s="376"/>
      <c r="IRB65" s="376"/>
      <c r="IRC65" s="376"/>
      <c r="IRD65" s="376"/>
      <c r="IRE65" s="376"/>
      <c r="IRF65" s="376"/>
      <c r="IRG65" s="376"/>
      <c r="IRH65" s="376"/>
      <c r="IRI65" s="376"/>
      <c r="IRJ65" s="622"/>
      <c r="IRK65" s="622"/>
      <c r="IRL65" s="622"/>
      <c r="IRM65" s="529"/>
      <c r="IRN65" s="376"/>
      <c r="IRO65" s="376"/>
      <c r="IRP65" s="376"/>
      <c r="IRQ65" s="530"/>
      <c r="IRR65" s="376"/>
      <c r="IRS65" s="376"/>
      <c r="IRT65" s="376"/>
      <c r="IRU65" s="376"/>
      <c r="IRV65" s="376"/>
      <c r="IRW65" s="376"/>
      <c r="IRX65" s="376"/>
      <c r="IRY65" s="376"/>
      <c r="IRZ65" s="376"/>
      <c r="ISA65" s="622"/>
      <c r="ISB65" s="622"/>
      <c r="ISC65" s="622"/>
      <c r="ISD65" s="529"/>
      <c r="ISE65" s="376"/>
      <c r="ISF65" s="376"/>
      <c r="ISG65" s="376"/>
      <c r="ISH65" s="530"/>
      <c r="ISI65" s="376"/>
      <c r="ISJ65" s="376"/>
      <c r="ISK65" s="376"/>
      <c r="ISL65" s="376"/>
      <c r="ISM65" s="376"/>
      <c r="ISN65" s="376"/>
      <c r="ISO65" s="376"/>
      <c r="ISP65" s="376"/>
      <c r="ISQ65" s="376"/>
      <c r="ISR65" s="622"/>
      <c r="ISS65" s="622"/>
      <c r="IST65" s="622"/>
      <c r="ISU65" s="529"/>
      <c r="ISV65" s="376"/>
      <c r="ISW65" s="376"/>
      <c r="ISX65" s="376"/>
      <c r="ISY65" s="530"/>
      <c r="ISZ65" s="376"/>
      <c r="ITA65" s="376"/>
      <c r="ITB65" s="376"/>
      <c r="ITC65" s="376"/>
      <c r="ITD65" s="376"/>
      <c r="ITE65" s="376"/>
      <c r="ITF65" s="376"/>
      <c r="ITG65" s="376"/>
      <c r="ITH65" s="376"/>
      <c r="ITI65" s="622"/>
      <c r="ITJ65" s="622"/>
      <c r="ITK65" s="622"/>
      <c r="ITL65" s="529"/>
      <c r="ITM65" s="376"/>
      <c r="ITN65" s="376"/>
      <c r="ITO65" s="376"/>
      <c r="ITP65" s="530"/>
      <c r="ITQ65" s="376"/>
      <c r="ITR65" s="376"/>
      <c r="ITS65" s="376"/>
      <c r="ITT65" s="376"/>
      <c r="ITU65" s="376"/>
      <c r="ITV65" s="376"/>
      <c r="ITW65" s="376"/>
      <c r="ITX65" s="376"/>
      <c r="ITY65" s="376"/>
      <c r="ITZ65" s="622"/>
      <c r="IUA65" s="622"/>
      <c r="IUB65" s="622"/>
      <c r="IUC65" s="529"/>
      <c r="IUD65" s="376"/>
      <c r="IUE65" s="376"/>
      <c r="IUF65" s="376"/>
      <c r="IUG65" s="530"/>
      <c r="IUH65" s="376"/>
      <c r="IUI65" s="376"/>
      <c r="IUJ65" s="376"/>
      <c r="IUK65" s="376"/>
      <c r="IUL65" s="376"/>
      <c r="IUM65" s="376"/>
      <c r="IUN65" s="376"/>
      <c r="IUO65" s="376"/>
      <c r="IUP65" s="376"/>
      <c r="IUQ65" s="622"/>
      <c r="IUR65" s="622"/>
      <c r="IUS65" s="622"/>
      <c r="IUT65" s="529"/>
      <c r="IUU65" s="376"/>
      <c r="IUV65" s="376"/>
      <c r="IUW65" s="376"/>
      <c r="IUX65" s="530"/>
      <c r="IUY65" s="376"/>
      <c r="IUZ65" s="376"/>
      <c r="IVA65" s="376"/>
      <c r="IVB65" s="376"/>
      <c r="IVC65" s="376"/>
      <c r="IVD65" s="376"/>
      <c r="IVE65" s="376"/>
      <c r="IVF65" s="376"/>
      <c r="IVG65" s="376"/>
      <c r="IVH65" s="622"/>
      <c r="IVI65" s="622"/>
      <c r="IVJ65" s="622"/>
      <c r="IVK65" s="529"/>
      <c r="IVL65" s="376"/>
      <c r="IVM65" s="376"/>
      <c r="IVN65" s="376"/>
      <c r="IVO65" s="530"/>
      <c r="IVP65" s="376"/>
      <c r="IVQ65" s="376"/>
      <c r="IVR65" s="376"/>
      <c r="IVS65" s="376"/>
      <c r="IVT65" s="376"/>
      <c r="IVU65" s="376"/>
      <c r="IVV65" s="376"/>
      <c r="IVW65" s="376"/>
      <c r="IVX65" s="376"/>
      <c r="IVY65" s="622"/>
      <c r="IVZ65" s="622"/>
      <c r="IWA65" s="622"/>
      <c r="IWB65" s="529"/>
      <c r="IWC65" s="376"/>
      <c r="IWD65" s="376"/>
      <c r="IWE65" s="376"/>
      <c r="IWF65" s="530"/>
      <c r="IWG65" s="376"/>
      <c r="IWH65" s="376"/>
      <c r="IWI65" s="376"/>
      <c r="IWJ65" s="376"/>
      <c r="IWK65" s="376"/>
      <c r="IWL65" s="376"/>
      <c r="IWM65" s="376"/>
      <c r="IWN65" s="376"/>
      <c r="IWO65" s="376"/>
      <c r="IWP65" s="622"/>
      <c r="IWQ65" s="622"/>
      <c r="IWR65" s="622"/>
      <c r="IWS65" s="529"/>
      <c r="IWT65" s="376"/>
      <c r="IWU65" s="376"/>
      <c r="IWV65" s="376"/>
      <c r="IWW65" s="530"/>
      <c r="IWX65" s="376"/>
      <c r="IWY65" s="376"/>
      <c r="IWZ65" s="376"/>
      <c r="IXA65" s="376"/>
      <c r="IXB65" s="376"/>
      <c r="IXC65" s="376"/>
      <c r="IXD65" s="376"/>
      <c r="IXE65" s="376"/>
      <c r="IXF65" s="376"/>
      <c r="IXG65" s="622"/>
      <c r="IXH65" s="622"/>
      <c r="IXI65" s="622"/>
      <c r="IXJ65" s="529"/>
      <c r="IXK65" s="376"/>
      <c r="IXL65" s="376"/>
      <c r="IXM65" s="376"/>
      <c r="IXN65" s="530"/>
      <c r="IXO65" s="376"/>
      <c r="IXP65" s="376"/>
      <c r="IXQ65" s="376"/>
      <c r="IXR65" s="376"/>
      <c r="IXS65" s="376"/>
      <c r="IXT65" s="376"/>
      <c r="IXU65" s="376"/>
      <c r="IXV65" s="376"/>
      <c r="IXW65" s="376"/>
      <c r="IXX65" s="622"/>
      <c r="IXY65" s="622"/>
      <c r="IXZ65" s="622"/>
      <c r="IYA65" s="529"/>
      <c r="IYB65" s="376"/>
      <c r="IYC65" s="376"/>
      <c r="IYD65" s="376"/>
      <c r="IYE65" s="530"/>
      <c r="IYF65" s="376"/>
      <c r="IYG65" s="376"/>
      <c r="IYH65" s="376"/>
      <c r="IYI65" s="376"/>
      <c r="IYJ65" s="376"/>
      <c r="IYK65" s="376"/>
      <c r="IYL65" s="376"/>
      <c r="IYM65" s="376"/>
      <c r="IYN65" s="376"/>
      <c r="IYO65" s="622"/>
      <c r="IYP65" s="622"/>
      <c r="IYQ65" s="622"/>
      <c r="IYR65" s="529"/>
      <c r="IYS65" s="376"/>
      <c r="IYT65" s="376"/>
      <c r="IYU65" s="376"/>
      <c r="IYV65" s="530"/>
      <c r="IYW65" s="376"/>
      <c r="IYX65" s="376"/>
      <c r="IYY65" s="376"/>
      <c r="IYZ65" s="376"/>
      <c r="IZA65" s="376"/>
      <c r="IZB65" s="376"/>
      <c r="IZC65" s="376"/>
      <c r="IZD65" s="376"/>
      <c r="IZE65" s="376"/>
      <c r="IZF65" s="622"/>
      <c r="IZG65" s="622"/>
      <c r="IZH65" s="622"/>
      <c r="IZI65" s="529"/>
      <c r="IZJ65" s="376"/>
      <c r="IZK65" s="376"/>
      <c r="IZL65" s="376"/>
      <c r="IZM65" s="530"/>
      <c r="IZN65" s="376"/>
      <c r="IZO65" s="376"/>
      <c r="IZP65" s="376"/>
      <c r="IZQ65" s="376"/>
      <c r="IZR65" s="376"/>
      <c r="IZS65" s="376"/>
      <c r="IZT65" s="376"/>
      <c r="IZU65" s="376"/>
      <c r="IZV65" s="376"/>
      <c r="IZW65" s="622"/>
      <c r="IZX65" s="622"/>
      <c r="IZY65" s="622"/>
      <c r="IZZ65" s="529"/>
      <c r="JAA65" s="376"/>
      <c r="JAB65" s="376"/>
      <c r="JAC65" s="376"/>
      <c r="JAD65" s="530"/>
      <c r="JAE65" s="376"/>
      <c r="JAF65" s="376"/>
      <c r="JAG65" s="376"/>
      <c r="JAH65" s="376"/>
      <c r="JAI65" s="376"/>
      <c r="JAJ65" s="376"/>
      <c r="JAK65" s="376"/>
      <c r="JAL65" s="376"/>
      <c r="JAM65" s="376"/>
      <c r="JAN65" s="622"/>
      <c r="JAO65" s="622"/>
      <c r="JAP65" s="622"/>
      <c r="JAQ65" s="529"/>
      <c r="JAR65" s="376"/>
      <c r="JAS65" s="376"/>
      <c r="JAT65" s="376"/>
      <c r="JAU65" s="530"/>
      <c r="JAV65" s="376"/>
      <c r="JAW65" s="376"/>
      <c r="JAX65" s="376"/>
      <c r="JAY65" s="376"/>
      <c r="JAZ65" s="376"/>
      <c r="JBA65" s="376"/>
      <c r="JBB65" s="376"/>
      <c r="JBC65" s="376"/>
      <c r="JBD65" s="376"/>
      <c r="JBE65" s="622"/>
      <c r="JBF65" s="622"/>
      <c r="JBG65" s="622"/>
      <c r="JBH65" s="529"/>
      <c r="JBI65" s="376"/>
      <c r="JBJ65" s="376"/>
      <c r="JBK65" s="376"/>
      <c r="JBL65" s="530"/>
      <c r="JBM65" s="376"/>
      <c r="JBN65" s="376"/>
      <c r="JBO65" s="376"/>
      <c r="JBP65" s="376"/>
      <c r="JBQ65" s="376"/>
      <c r="JBR65" s="376"/>
      <c r="JBS65" s="376"/>
      <c r="JBT65" s="376"/>
      <c r="JBU65" s="376"/>
      <c r="JBV65" s="622"/>
      <c r="JBW65" s="622"/>
      <c r="JBX65" s="622"/>
      <c r="JBY65" s="529"/>
      <c r="JBZ65" s="376"/>
      <c r="JCA65" s="376"/>
      <c r="JCB65" s="376"/>
      <c r="JCC65" s="530"/>
      <c r="JCD65" s="376"/>
      <c r="JCE65" s="376"/>
      <c r="JCF65" s="376"/>
      <c r="JCG65" s="376"/>
      <c r="JCH65" s="376"/>
      <c r="JCI65" s="376"/>
      <c r="JCJ65" s="376"/>
      <c r="JCK65" s="376"/>
      <c r="JCL65" s="376"/>
      <c r="JCM65" s="622"/>
      <c r="JCN65" s="622"/>
      <c r="JCO65" s="622"/>
      <c r="JCP65" s="529"/>
      <c r="JCQ65" s="376"/>
      <c r="JCR65" s="376"/>
      <c r="JCS65" s="376"/>
      <c r="JCT65" s="530"/>
      <c r="JCU65" s="376"/>
      <c r="JCV65" s="376"/>
      <c r="JCW65" s="376"/>
      <c r="JCX65" s="376"/>
      <c r="JCY65" s="376"/>
      <c r="JCZ65" s="376"/>
      <c r="JDA65" s="376"/>
      <c r="JDB65" s="376"/>
      <c r="JDC65" s="376"/>
      <c r="JDD65" s="622"/>
      <c r="JDE65" s="622"/>
      <c r="JDF65" s="622"/>
      <c r="JDG65" s="529"/>
      <c r="JDH65" s="376"/>
      <c r="JDI65" s="376"/>
      <c r="JDJ65" s="376"/>
      <c r="JDK65" s="530"/>
      <c r="JDL65" s="376"/>
      <c r="JDM65" s="376"/>
      <c r="JDN65" s="376"/>
      <c r="JDO65" s="376"/>
      <c r="JDP65" s="376"/>
      <c r="JDQ65" s="376"/>
      <c r="JDR65" s="376"/>
      <c r="JDS65" s="376"/>
      <c r="JDT65" s="376"/>
      <c r="JDU65" s="622"/>
      <c r="JDV65" s="622"/>
      <c r="JDW65" s="622"/>
      <c r="JDX65" s="529"/>
      <c r="JDY65" s="376"/>
      <c r="JDZ65" s="376"/>
      <c r="JEA65" s="376"/>
      <c r="JEB65" s="530"/>
      <c r="JEC65" s="376"/>
      <c r="JED65" s="376"/>
      <c r="JEE65" s="376"/>
      <c r="JEF65" s="376"/>
      <c r="JEG65" s="376"/>
      <c r="JEH65" s="376"/>
      <c r="JEI65" s="376"/>
      <c r="JEJ65" s="376"/>
      <c r="JEK65" s="376"/>
      <c r="JEL65" s="622"/>
      <c r="JEM65" s="622"/>
      <c r="JEN65" s="622"/>
      <c r="JEO65" s="529"/>
      <c r="JEP65" s="376"/>
      <c r="JEQ65" s="376"/>
      <c r="JER65" s="376"/>
      <c r="JES65" s="530"/>
      <c r="JET65" s="376"/>
      <c r="JEU65" s="376"/>
      <c r="JEV65" s="376"/>
      <c r="JEW65" s="376"/>
      <c r="JEX65" s="376"/>
      <c r="JEY65" s="376"/>
      <c r="JEZ65" s="376"/>
      <c r="JFA65" s="376"/>
      <c r="JFB65" s="376"/>
      <c r="JFC65" s="622"/>
      <c r="JFD65" s="622"/>
      <c r="JFE65" s="622"/>
      <c r="JFF65" s="529"/>
      <c r="JFG65" s="376"/>
      <c r="JFH65" s="376"/>
      <c r="JFI65" s="376"/>
      <c r="JFJ65" s="530"/>
      <c r="JFK65" s="376"/>
      <c r="JFL65" s="376"/>
      <c r="JFM65" s="376"/>
      <c r="JFN65" s="376"/>
      <c r="JFO65" s="376"/>
      <c r="JFP65" s="376"/>
      <c r="JFQ65" s="376"/>
      <c r="JFR65" s="376"/>
      <c r="JFS65" s="376"/>
      <c r="JFT65" s="622"/>
      <c r="JFU65" s="622"/>
      <c r="JFV65" s="622"/>
      <c r="JFW65" s="529"/>
      <c r="JFX65" s="376"/>
      <c r="JFY65" s="376"/>
      <c r="JFZ65" s="376"/>
      <c r="JGA65" s="530"/>
      <c r="JGB65" s="376"/>
      <c r="JGC65" s="376"/>
      <c r="JGD65" s="376"/>
      <c r="JGE65" s="376"/>
      <c r="JGF65" s="376"/>
      <c r="JGG65" s="376"/>
      <c r="JGH65" s="376"/>
      <c r="JGI65" s="376"/>
      <c r="JGJ65" s="376"/>
      <c r="JGK65" s="622"/>
      <c r="JGL65" s="622"/>
      <c r="JGM65" s="622"/>
      <c r="JGN65" s="529"/>
      <c r="JGO65" s="376"/>
      <c r="JGP65" s="376"/>
      <c r="JGQ65" s="376"/>
      <c r="JGR65" s="530"/>
      <c r="JGS65" s="376"/>
      <c r="JGT65" s="376"/>
      <c r="JGU65" s="376"/>
      <c r="JGV65" s="376"/>
      <c r="JGW65" s="376"/>
      <c r="JGX65" s="376"/>
      <c r="JGY65" s="376"/>
      <c r="JGZ65" s="376"/>
      <c r="JHA65" s="376"/>
      <c r="JHB65" s="622"/>
      <c r="JHC65" s="622"/>
      <c r="JHD65" s="622"/>
      <c r="JHE65" s="529"/>
      <c r="JHF65" s="376"/>
      <c r="JHG65" s="376"/>
      <c r="JHH65" s="376"/>
      <c r="JHI65" s="530"/>
      <c r="JHJ65" s="376"/>
      <c r="JHK65" s="376"/>
      <c r="JHL65" s="376"/>
      <c r="JHM65" s="376"/>
      <c r="JHN65" s="376"/>
      <c r="JHO65" s="376"/>
      <c r="JHP65" s="376"/>
      <c r="JHQ65" s="376"/>
      <c r="JHR65" s="376"/>
      <c r="JHS65" s="622"/>
      <c r="JHT65" s="622"/>
      <c r="JHU65" s="622"/>
      <c r="JHV65" s="529"/>
      <c r="JHW65" s="376"/>
      <c r="JHX65" s="376"/>
      <c r="JHY65" s="376"/>
      <c r="JHZ65" s="530"/>
      <c r="JIA65" s="376"/>
      <c r="JIB65" s="376"/>
      <c r="JIC65" s="376"/>
      <c r="JID65" s="376"/>
      <c r="JIE65" s="376"/>
      <c r="JIF65" s="376"/>
      <c r="JIG65" s="376"/>
      <c r="JIH65" s="376"/>
      <c r="JII65" s="376"/>
      <c r="JIJ65" s="622"/>
      <c r="JIK65" s="622"/>
      <c r="JIL65" s="622"/>
      <c r="JIM65" s="529"/>
      <c r="JIN65" s="376"/>
      <c r="JIO65" s="376"/>
      <c r="JIP65" s="376"/>
      <c r="JIQ65" s="530"/>
      <c r="JIR65" s="376"/>
      <c r="JIS65" s="376"/>
      <c r="JIT65" s="376"/>
      <c r="JIU65" s="376"/>
      <c r="JIV65" s="376"/>
      <c r="JIW65" s="376"/>
      <c r="JIX65" s="376"/>
      <c r="JIY65" s="376"/>
      <c r="JIZ65" s="376"/>
      <c r="JJA65" s="622"/>
      <c r="JJB65" s="622"/>
      <c r="JJC65" s="622"/>
      <c r="JJD65" s="529"/>
      <c r="JJE65" s="376"/>
      <c r="JJF65" s="376"/>
      <c r="JJG65" s="376"/>
      <c r="JJH65" s="530"/>
      <c r="JJI65" s="376"/>
      <c r="JJJ65" s="376"/>
      <c r="JJK65" s="376"/>
      <c r="JJL65" s="376"/>
      <c r="JJM65" s="376"/>
      <c r="JJN65" s="376"/>
      <c r="JJO65" s="376"/>
      <c r="JJP65" s="376"/>
      <c r="JJQ65" s="376"/>
      <c r="JJR65" s="622"/>
      <c r="JJS65" s="622"/>
      <c r="JJT65" s="622"/>
      <c r="JJU65" s="529"/>
      <c r="JJV65" s="376"/>
      <c r="JJW65" s="376"/>
      <c r="JJX65" s="376"/>
      <c r="JJY65" s="530"/>
      <c r="JJZ65" s="376"/>
      <c r="JKA65" s="376"/>
      <c r="JKB65" s="376"/>
      <c r="JKC65" s="376"/>
      <c r="JKD65" s="376"/>
      <c r="JKE65" s="376"/>
      <c r="JKF65" s="376"/>
      <c r="JKG65" s="376"/>
      <c r="JKH65" s="376"/>
      <c r="JKI65" s="622"/>
      <c r="JKJ65" s="622"/>
      <c r="JKK65" s="622"/>
      <c r="JKL65" s="529"/>
      <c r="JKM65" s="376"/>
      <c r="JKN65" s="376"/>
      <c r="JKO65" s="376"/>
      <c r="JKP65" s="530"/>
      <c r="JKQ65" s="376"/>
      <c r="JKR65" s="376"/>
      <c r="JKS65" s="376"/>
      <c r="JKT65" s="376"/>
      <c r="JKU65" s="376"/>
      <c r="JKV65" s="376"/>
      <c r="JKW65" s="376"/>
      <c r="JKX65" s="376"/>
      <c r="JKY65" s="376"/>
      <c r="JKZ65" s="622"/>
      <c r="JLA65" s="622"/>
      <c r="JLB65" s="622"/>
      <c r="JLC65" s="529"/>
      <c r="JLD65" s="376"/>
      <c r="JLE65" s="376"/>
      <c r="JLF65" s="376"/>
      <c r="JLG65" s="530"/>
      <c r="JLH65" s="376"/>
      <c r="JLI65" s="376"/>
      <c r="JLJ65" s="376"/>
      <c r="JLK65" s="376"/>
      <c r="JLL65" s="376"/>
      <c r="JLM65" s="376"/>
      <c r="JLN65" s="376"/>
      <c r="JLO65" s="376"/>
      <c r="JLP65" s="376"/>
      <c r="JLQ65" s="622"/>
      <c r="JLR65" s="622"/>
      <c r="JLS65" s="622"/>
      <c r="JLT65" s="529"/>
      <c r="JLU65" s="376"/>
      <c r="JLV65" s="376"/>
      <c r="JLW65" s="376"/>
      <c r="JLX65" s="530"/>
      <c r="JLY65" s="376"/>
      <c r="JLZ65" s="376"/>
      <c r="JMA65" s="376"/>
      <c r="JMB65" s="376"/>
      <c r="JMC65" s="376"/>
      <c r="JMD65" s="376"/>
      <c r="JME65" s="376"/>
      <c r="JMF65" s="376"/>
      <c r="JMG65" s="376"/>
      <c r="JMH65" s="622"/>
      <c r="JMI65" s="622"/>
      <c r="JMJ65" s="622"/>
      <c r="JMK65" s="529"/>
      <c r="JML65" s="376"/>
      <c r="JMM65" s="376"/>
      <c r="JMN65" s="376"/>
      <c r="JMO65" s="530"/>
      <c r="JMP65" s="376"/>
      <c r="JMQ65" s="376"/>
      <c r="JMR65" s="376"/>
      <c r="JMS65" s="376"/>
      <c r="JMT65" s="376"/>
      <c r="JMU65" s="376"/>
      <c r="JMV65" s="376"/>
      <c r="JMW65" s="376"/>
      <c r="JMX65" s="376"/>
      <c r="JMY65" s="622"/>
      <c r="JMZ65" s="622"/>
      <c r="JNA65" s="622"/>
      <c r="JNB65" s="529"/>
      <c r="JNC65" s="376"/>
      <c r="JND65" s="376"/>
      <c r="JNE65" s="376"/>
      <c r="JNF65" s="530"/>
      <c r="JNG65" s="376"/>
      <c r="JNH65" s="376"/>
      <c r="JNI65" s="376"/>
      <c r="JNJ65" s="376"/>
      <c r="JNK65" s="376"/>
      <c r="JNL65" s="376"/>
      <c r="JNM65" s="376"/>
      <c r="JNN65" s="376"/>
      <c r="JNO65" s="376"/>
      <c r="JNP65" s="622"/>
      <c r="JNQ65" s="622"/>
      <c r="JNR65" s="622"/>
      <c r="JNS65" s="529"/>
      <c r="JNT65" s="376"/>
      <c r="JNU65" s="376"/>
      <c r="JNV65" s="376"/>
      <c r="JNW65" s="530"/>
      <c r="JNX65" s="376"/>
      <c r="JNY65" s="376"/>
      <c r="JNZ65" s="376"/>
      <c r="JOA65" s="376"/>
      <c r="JOB65" s="376"/>
      <c r="JOC65" s="376"/>
      <c r="JOD65" s="376"/>
      <c r="JOE65" s="376"/>
      <c r="JOF65" s="376"/>
      <c r="JOG65" s="622"/>
      <c r="JOH65" s="622"/>
      <c r="JOI65" s="622"/>
      <c r="JOJ65" s="529"/>
      <c r="JOK65" s="376"/>
      <c r="JOL65" s="376"/>
      <c r="JOM65" s="376"/>
      <c r="JON65" s="530"/>
      <c r="JOO65" s="376"/>
      <c r="JOP65" s="376"/>
      <c r="JOQ65" s="376"/>
      <c r="JOR65" s="376"/>
      <c r="JOS65" s="376"/>
      <c r="JOT65" s="376"/>
      <c r="JOU65" s="376"/>
      <c r="JOV65" s="376"/>
      <c r="JOW65" s="376"/>
      <c r="JOX65" s="622"/>
      <c r="JOY65" s="622"/>
      <c r="JOZ65" s="622"/>
      <c r="JPA65" s="529"/>
      <c r="JPB65" s="376"/>
      <c r="JPC65" s="376"/>
      <c r="JPD65" s="376"/>
      <c r="JPE65" s="530"/>
      <c r="JPF65" s="376"/>
      <c r="JPG65" s="376"/>
      <c r="JPH65" s="376"/>
      <c r="JPI65" s="376"/>
      <c r="JPJ65" s="376"/>
      <c r="JPK65" s="376"/>
      <c r="JPL65" s="376"/>
      <c r="JPM65" s="376"/>
      <c r="JPN65" s="376"/>
      <c r="JPO65" s="622"/>
      <c r="JPP65" s="622"/>
      <c r="JPQ65" s="622"/>
      <c r="JPR65" s="529"/>
      <c r="JPS65" s="376"/>
      <c r="JPT65" s="376"/>
      <c r="JPU65" s="376"/>
      <c r="JPV65" s="530"/>
      <c r="JPW65" s="376"/>
      <c r="JPX65" s="376"/>
      <c r="JPY65" s="376"/>
      <c r="JPZ65" s="376"/>
      <c r="JQA65" s="376"/>
      <c r="JQB65" s="376"/>
      <c r="JQC65" s="376"/>
      <c r="JQD65" s="376"/>
      <c r="JQE65" s="376"/>
      <c r="JQF65" s="622"/>
      <c r="JQG65" s="622"/>
      <c r="JQH65" s="622"/>
      <c r="JQI65" s="529"/>
      <c r="JQJ65" s="376"/>
      <c r="JQK65" s="376"/>
      <c r="JQL65" s="376"/>
      <c r="JQM65" s="530"/>
      <c r="JQN65" s="376"/>
      <c r="JQO65" s="376"/>
      <c r="JQP65" s="376"/>
      <c r="JQQ65" s="376"/>
      <c r="JQR65" s="376"/>
      <c r="JQS65" s="376"/>
      <c r="JQT65" s="376"/>
      <c r="JQU65" s="376"/>
      <c r="JQV65" s="376"/>
      <c r="JQW65" s="622"/>
      <c r="JQX65" s="622"/>
      <c r="JQY65" s="622"/>
      <c r="JQZ65" s="529"/>
      <c r="JRA65" s="376"/>
      <c r="JRB65" s="376"/>
      <c r="JRC65" s="376"/>
      <c r="JRD65" s="530"/>
      <c r="JRE65" s="376"/>
      <c r="JRF65" s="376"/>
      <c r="JRG65" s="376"/>
      <c r="JRH65" s="376"/>
      <c r="JRI65" s="376"/>
      <c r="JRJ65" s="376"/>
      <c r="JRK65" s="376"/>
      <c r="JRL65" s="376"/>
      <c r="JRM65" s="376"/>
      <c r="JRN65" s="622"/>
      <c r="JRO65" s="622"/>
      <c r="JRP65" s="622"/>
      <c r="JRQ65" s="529"/>
      <c r="JRR65" s="376"/>
      <c r="JRS65" s="376"/>
      <c r="JRT65" s="376"/>
      <c r="JRU65" s="530"/>
      <c r="JRV65" s="376"/>
      <c r="JRW65" s="376"/>
      <c r="JRX65" s="376"/>
      <c r="JRY65" s="376"/>
      <c r="JRZ65" s="376"/>
      <c r="JSA65" s="376"/>
      <c r="JSB65" s="376"/>
      <c r="JSC65" s="376"/>
      <c r="JSD65" s="376"/>
      <c r="JSE65" s="622"/>
      <c r="JSF65" s="622"/>
      <c r="JSG65" s="622"/>
      <c r="JSH65" s="529"/>
      <c r="JSI65" s="376"/>
      <c r="JSJ65" s="376"/>
      <c r="JSK65" s="376"/>
      <c r="JSL65" s="530"/>
      <c r="JSM65" s="376"/>
      <c r="JSN65" s="376"/>
      <c r="JSO65" s="376"/>
      <c r="JSP65" s="376"/>
      <c r="JSQ65" s="376"/>
      <c r="JSR65" s="376"/>
      <c r="JSS65" s="376"/>
      <c r="JST65" s="376"/>
      <c r="JSU65" s="376"/>
      <c r="JSV65" s="622"/>
      <c r="JSW65" s="622"/>
      <c r="JSX65" s="622"/>
      <c r="JSY65" s="529"/>
      <c r="JSZ65" s="376"/>
      <c r="JTA65" s="376"/>
      <c r="JTB65" s="376"/>
      <c r="JTC65" s="530"/>
      <c r="JTD65" s="376"/>
      <c r="JTE65" s="376"/>
      <c r="JTF65" s="376"/>
      <c r="JTG65" s="376"/>
      <c r="JTH65" s="376"/>
      <c r="JTI65" s="376"/>
      <c r="JTJ65" s="376"/>
      <c r="JTK65" s="376"/>
      <c r="JTL65" s="376"/>
      <c r="JTM65" s="622"/>
      <c r="JTN65" s="622"/>
      <c r="JTO65" s="622"/>
      <c r="JTP65" s="529"/>
      <c r="JTQ65" s="376"/>
      <c r="JTR65" s="376"/>
      <c r="JTS65" s="376"/>
      <c r="JTT65" s="530"/>
      <c r="JTU65" s="376"/>
      <c r="JTV65" s="376"/>
      <c r="JTW65" s="376"/>
      <c r="JTX65" s="376"/>
      <c r="JTY65" s="376"/>
      <c r="JTZ65" s="376"/>
      <c r="JUA65" s="376"/>
      <c r="JUB65" s="376"/>
      <c r="JUC65" s="376"/>
      <c r="JUD65" s="622"/>
      <c r="JUE65" s="622"/>
      <c r="JUF65" s="622"/>
      <c r="JUG65" s="529"/>
      <c r="JUH65" s="376"/>
      <c r="JUI65" s="376"/>
      <c r="JUJ65" s="376"/>
      <c r="JUK65" s="530"/>
      <c r="JUL65" s="376"/>
      <c r="JUM65" s="376"/>
      <c r="JUN65" s="376"/>
      <c r="JUO65" s="376"/>
      <c r="JUP65" s="376"/>
      <c r="JUQ65" s="376"/>
      <c r="JUR65" s="376"/>
      <c r="JUS65" s="376"/>
      <c r="JUT65" s="376"/>
      <c r="JUU65" s="622"/>
      <c r="JUV65" s="622"/>
      <c r="JUW65" s="622"/>
      <c r="JUX65" s="529"/>
      <c r="JUY65" s="376"/>
      <c r="JUZ65" s="376"/>
      <c r="JVA65" s="376"/>
      <c r="JVB65" s="530"/>
      <c r="JVC65" s="376"/>
      <c r="JVD65" s="376"/>
      <c r="JVE65" s="376"/>
      <c r="JVF65" s="376"/>
      <c r="JVG65" s="376"/>
      <c r="JVH65" s="376"/>
      <c r="JVI65" s="376"/>
      <c r="JVJ65" s="376"/>
      <c r="JVK65" s="376"/>
      <c r="JVL65" s="622"/>
      <c r="JVM65" s="622"/>
      <c r="JVN65" s="622"/>
      <c r="JVO65" s="529"/>
      <c r="JVP65" s="376"/>
      <c r="JVQ65" s="376"/>
      <c r="JVR65" s="376"/>
      <c r="JVS65" s="530"/>
      <c r="JVT65" s="376"/>
      <c r="JVU65" s="376"/>
      <c r="JVV65" s="376"/>
      <c r="JVW65" s="376"/>
      <c r="JVX65" s="376"/>
      <c r="JVY65" s="376"/>
      <c r="JVZ65" s="376"/>
      <c r="JWA65" s="376"/>
      <c r="JWB65" s="376"/>
      <c r="JWC65" s="622"/>
      <c r="JWD65" s="622"/>
      <c r="JWE65" s="622"/>
      <c r="JWF65" s="529"/>
      <c r="JWG65" s="376"/>
      <c r="JWH65" s="376"/>
      <c r="JWI65" s="376"/>
      <c r="JWJ65" s="530"/>
      <c r="JWK65" s="376"/>
      <c r="JWL65" s="376"/>
      <c r="JWM65" s="376"/>
      <c r="JWN65" s="376"/>
      <c r="JWO65" s="376"/>
      <c r="JWP65" s="376"/>
      <c r="JWQ65" s="376"/>
      <c r="JWR65" s="376"/>
      <c r="JWS65" s="376"/>
      <c r="JWT65" s="622"/>
      <c r="JWU65" s="622"/>
      <c r="JWV65" s="622"/>
      <c r="JWW65" s="529"/>
      <c r="JWX65" s="376"/>
      <c r="JWY65" s="376"/>
      <c r="JWZ65" s="376"/>
      <c r="JXA65" s="530"/>
      <c r="JXB65" s="376"/>
      <c r="JXC65" s="376"/>
      <c r="JXD65" s="376"/>
      <c r="JXE65" s="376"/>
      <c r="JXF65" s="376"/>
      <c r="JXG65" s="376"/>
      <c r="JXH65" s="376"/>
      <c r="JXI65" s="376"/>
      <c r="JXJ65" s="376"/>
      <c r="JXK65" s="622"/>
      <c r="JXL65" s="622"/>
      <c r="JXM65" s="622"/>
      <c r="JXN65" s="529"/>
      <c r="JXO65" s="376"/>
      <c r="JXP65" s="376"/>
      <c r="JXQ65" s="376"/>
      <c r="JXR65" s="530"/>
      <c r="JXS65" s="376"/>
      <c r="JXT65" s="376"/>
      <c r="JXU65" s="376"/>
      <c r="JXV65" s="376"/>
      <c r="JXW65" s="376"/>
      <c r="JXX65" s="376"/>
      <c r="JXY65" s="376"/>
      <c r="JXZ65" s="376"/>
      <c r="JYA65" s="376"/>
      <c r="JYB65" s="622"/>
      <c r="JYC65" s="622"/>
      <c r="JYD65" s="622"/>
      <c r="JYE65" s="529"/>
      <c r="JYF65" s="376"/>
      <c r="JYG65" s="376"/>
      <c r="JYH65" s="376"/>
      <c r="JYI65" s="530"/>
      <c r="JYJ65" s="376"/>
      <c r="JYK65" s="376"/>
      <c r="JYL65" s="376"/>
      <c r="JYM65" s="376"/>
      <c r="JYN65" s="376"/>
      <c r="JYO65" s="376"/>
      <c r="JYP65" s="376"/>
      <c r="JYQ65" s="376"/>
      <c r="JYR65" s="376"/>
      <c r="JYS65" s="622"/>
      <c r="JYT65" s="622"/>
      <c r="JYU65" s="622"/>
      <c r="JYV65" s="529"/>
      <c r="JYW65" s="376"/>
      <c r="JYX65" s="376"/>
      <c r="JYY65" s="376"/>
      <c r="JYZ65" s="530"/>
      <c r="JZA65" s="376"/>
      <c r="JZB65" s="376"/>
      <c r="JZC65" s="376"/>
      <c r="JZD65" s="376"/>
      <c r="JZE65" s="376"/>
      <c r="JZF65" s="376"/>
      <c r="JZG65" s="376"/>
      <c r="JZH65" s="376"/>
      <c r="JZI65" s="376"/>
      <c r="JZJ65" s="622"/>
      <c r="JZK65" s="622"/>
      <c r="JZL65" s="622"/>
      <c r="JZM65" s="529"/>
      <c r="JZN65" s="376"/>
      <c r="JZO65" s="376"/>
      <c r="JZP65" s="376"/>
      <c r="JZQ65" s="530"/>
      <c r="JZR65" s="376"/>
      <c r="JZS65" s="376"/>
      <c r="JZT65" s="376"/>
      <c r="JZU65" s="376"/>
      <c r="JZV65" s="376"/>
      <c r="JZW65" s="376"/>
      <c r="JZX65" s="376"/>
      <c r="JZY65" s="376"/>
      <c r="JZZ65" s="376"/>
      <c r="KAA65" s="622"/>
      <c r="KAB65" s="622"/>
      <c r="KAC65" s="622"/>
      <c r="KAD65" s="529"/>
      <c r="KAE65" s="376"/>
      <c r="KAF65" s="376"/>
      <c r="KAG65" s="376"/>
      <c r="KAH65" s="530"/>
      <c r="KAI65" s="376"/>
      <c r="KAJ65" s="376"/>
      <c r="KAK65" s="376"/>
      <c r="KAL65" s="376"/>
      <c r="KAM65" s="376"/>
      <c r="KAN65" s="376"/>
      <c r="KAO65" s="376"/>
      <c r="KAP65" s="376"/>
      <c r="KAQ65" s="376"/>
      <c r="KAR65" s="622"/>
      <c r="KAS65" s="622"/>
      <c r="KAT65" s="622"/>
      <c r="KAU65" s="529"/>
      <c r="KAV65" s="376"/>
      <c r="KAW65" s="376"/>
      <c r="KAX65" s="376"/>
      <c r="KAY65" s="530"/>
      <c r="KAZ65" s="376"/>
      <c r="KBA65" s="376"/>
      <c r="KBB65" s="376"/>
      <c r="KBC65" s="376"/>
      <c r="KBD65" s="376"/>
      <c r="KBE65" s="376"/>
      <c r="KBF65" s="376"/>
      <c r="KBG65" s="376"/>
      <c r="KBH65" s="376"/>
      <c r="KBI65" s="622"/>
      <c r="KBJ65" s="622"/>
      <c r="KBK65" s="622"/>
      <c r="KBL65" s="529"/>
      <c r="KBM65" s="376"/>
      <c r="KBN65" s="376"/>
      <c r="KBO65" s="376"/>
      <c r="KBP65" s="530"/>
      <c r="KBQ65" s="376"/>
      <c r="KBR65" s="376"/>
      <c r="KBS65" s="376"/>
      <c r="KBT65" s="376"/>
      <c r="KBU65" s="376"/>
      <c r="KBV65" s="376"/>
      <c r="KBW65" s="376"/>
      <c r="KBX65" s="376"/>
      <c r="KBY65" s="376"/>
      <c r="KBZ65" s="622"/>
      <c r="KCA65" s="622"/>
      <c r="KCB65" s="622"/>
      <c r="KCC65" s="529"/>
      <c r="KCD65" s="376"/>
      <c r="KCE65" s="376"/>
      <c r="KCF65" s="376"/>
      <c r="KCG65" s="530"/>
      <c r="KCH65" s="376"/>
      <c r="KCI65" s="376"/>
      <c r="KCJ65" s="376"/>
      <c r="KCK65" s="376"/>
      <c r="KCL65" s="376"/>
      <c r="KCM65" s="376"/>
      <c r="KCN65" s="376"/>
      <c r="KCO65" s="376"/>
      <c r="KCP65" s="376"/>
      <c r="KCQ65" s="622"/>
      <c r="KCR65" s="622"/>
      <c r="KCS65" s="622"/>
      <c r="KCT65" s="529"/>
      <c r="KCU65" s="376"/>
      <c r="KCV65" s="376"/>
      <c r="KCW65" s="376"/>
      <c r="KCX65" s="530"/>
      <c r="KCY65" s="376"/>
      <c r="KCZ65" s="376"/>
      <c r="KDA65" s="376"/>
      <c r="KDB65" s="376"/>
      <c r="KDC65" s="376"/>
      <c r="KDD65" s="376"/>
      <c r="KDE65" s="376"/>
      <c r="KDF65" s="376"/>
      <c r="KDG65" s="376"/>
      <c r="KDH65" s="622"/>
      <c r="KDI65" s="622"/>
      <c r="KDJ65" s="622"/>
      <c r="KDK65" s="529"/>
      <c r="KDL65" s="376"/>
      <c r="KDM65" s="376"/>
      <c r="KDN65" s="376"/>
      <c r="KDO65" s="530"/>
      <c r="KDP65" s="376"/>
      <c r="KDQ65" s="376"/>
      <c r="KDR65" s="376"/>
      <c r="KDS65" s="376"/>
      <c r="KDT65" s="376"/>
      <c r="KDU65" s="376"/>
      <c r="KDV65" s="376"/>
      <c r="KDW65" s="376"/>
      <c r="KDX65" s="376"/>
      <c r="KDY65" s="622"/>
      <c r="KDZ65" s="622"/>
      <c r="KEA65" s="622"/>
      <c r="KEB65" s="529"/>
      <c r="KEC65" s="376"/>
      <c r="KED65" s="376"/>
      <c r="KEE65" s="376"/>
      <c r="KEF65" s="530"/>
      <c r="KEG65" s="376"/>
      <c r="KEH65" s="376"/>
      <c r="KEI65" s="376"/>
      <c r="KEJ65" s="376"/>
      <c r="KEK65" s="376"/>
      <c r="KEL65" s="376"/>
      <c r="KEM65" s="376"/>
      <c r="KEN65" s="376"/>
      <c r="KEO65" s="376"/>
      <c r="KEP65" s="622"/>
      <c r="KEQ65" s="622"/>
      <c r="KER65" s="622"/>
      <c r="KES65" s="529"/>
      <c r="KET65" s="376"/>
      <c r="KEU65" s="376"/>
      <c r="KEV65" s="376"/>
      <c r="KEW65" s="530"/>
      <c r="KEX65" s="376"/>
      <c r="KEY65" s="376"/>
      <c r="KEZ65" s="376"/>
      <c r="KFA65" s="376"/>
      <c r="KFB65" s="376"/>
      <c r="KFC65" s="376"/>
      <c r="KFD65" s="376"/>
      <c r="KFE65" s="376"/>
      <c r="KFF65" s="376"/>
      <c r="KFG65" s="622"/>
      <c r="KFH65" s="622"/>
      <c r="KFI65" s="622"/>
      <c r="KFJ65" s="529"/>
      <c r="KFK65" s="376"/>
      <c r="KFL65" s="376"/>
      <c r="KFM65" s="376"/>
      <c r="KFN65" s="530"/>
      <c r="KFO65" s="376"/>
      <c r="KFP65" s="376"/>
      <c r="KFQ65" s="376"/>
      <c r="KFR65" s="376"/>
      <c r="KFS65" s="376"/>
      <c r="KFT65" s="376"/>
      <c r="KFU65" s="376"/>
      <c r="KFV65" s="376"/>
      <c r="KFW65" s="376"/>
      <c r="KFX65" s="622"/>
      <c r="KFY65" s="622"/>
      <c r="KFZ65" s="622"/>
      <c r="KGA65" s="529"/>
      <c r="KGB65" s="376"/>
      <c r="KGC65" s="376"/>
      <c r="KGD65" s="376"/>
      <c r="KGE65" s="530"/>
      <c r="KGF65" s="376"/>
      <c r="KGG65" s="376"/>
      <c r="KGH65" s="376"/>
      <c r="KGI65" s="376"/>
      <c r="KGJ65" s="376"/>
      <c r="KGK65" s="376"/>
      <c r="KGL65" s="376"/>
      <c r="KGM65" s="376"/>
      <c r="KGN65" s="376"/>
      <c r="KGO65" s="622"/>
      <c r="KGP65" s="622"/>
      <c r="KGQ65" s="622"/>
      <c r="KGR65" s="529"/>
      <c r="KGS65" s="376"/>
      <c r="KGT65" s="376"/>
      <c r="KGU65" s="376"/>
      <c r="KGV65" s="530"/>
      <c r="KGW65" s="376"/>
      <c r="KGX65" s="376"/>
      <c r="KGY65" s="376"/>
      <c r="KGZ65" s="376"/>
      <c r="KHA65" s="376"/>
      <c r="KHB65" s="376"/>
      <c r="KHC65" s="376"/>
      <c r="KHD65" s="376"/>
      <c r="KHE65" s="376"/>
      <c r="KHF65" s="622"/>
      <c r="KHG65" s="622"/>
      <c r="KHH65" s="622"/>
      <c r="KHI65" s="529"/>
      <c r="KHJ65" s="376"/>
      <c r="KHK65" s="376"/>
      <c r="KHL65" s="376"/>
      <c r="KHM65" s="530"/>
      <c r="KHN65" s="376"/>
      <c r="KHO65" s="376"/>
      <c r="KHP65" s="376"/>
      <c r="KHQ65" s="376"/>
      <c r="KHR65" s="376"/>
      <c r="KHS65" s="376"/>
      <c r="KHT65" s="376"/>
      <c r="KHU65" s="376"/>
      <c r="KHV65" s="376"/>
      <c r="KHW65" s="622"/>
      <c r="KHX65" s="622"/>
      <c r="KHY65" s="622"/>
      <c r="KHZ65" s="529"/>
      <c r="KIA65" s="376"/>
      <c r="KIB65" s="376"/>
      <c r="KIC65" s="376"/>
      <c r="KID65" s="530"/>
      <c r="KIE65" s="376"/>
      <c r="KIF65" s="376"/>
      <c r="KIG65" s="376"/>
      <c r="KIH65" s="376"/>
      <c r="KII65" s="376"/>
      <c r="KIJ65" s="376"/>
      <c r="KIK65" s="376"/>
      <c r="KIL65" s="376"/>
      <c r="KIM65" s="376"/>
      <c r="KIN65" s="622"/>
      <c r="KIO65" s="622"/>
      <c r="KIP65" s="622"/>
      <c r="KIQ65" s="529"/>
      <c r="KIR65" s="376"/>
      <c r="KIS65" s="376"/>
      <c r="KIT65" s="376"/>
      <c r="KIU65" s="530"/>
      <c r="KIV65" s="376"/>
      <c r="KIW65" s="376"/>
      <c r="KIX65" s="376"/>
      <c r="KIY65" s="376"/>
      <c r="KIZ65" s="376"/>
      <c r="KJA65" s="376"/>
      <c r="KJB65" s="376"/>
      <c r="KJC65" s="376"/>
      <c r="KJD65" s="376"/>
      <c r="KJE65" s="622"/>
      <c r="KJF65" s="622"/>
      <c r="KJG65" s="622"/>
      <c r="KJH65" s="529"/>
      <c r="KJI65" s="376"/>
      <c r="KJJ65" s="376"/>
      <c r="KJK65" s="376"/>
      <c r="KJL65" s="530"/>
      <c r="KJM65" s="376"/>
      <c r="KJN65" s="376"/>
      <c r="KJO65" s="376"/>
      <c r="KJP65" s="376"/>
      <c r="KJQ65" s="376"/>
      <c r="KJR65" s="376"/>
      <c r="KJS65" s="376"/>
      <c r="KJT65" s="376"/>
      <c r="KJU65" s="376"/>
      <c r="KJV65" s="622"/>
      <c r="KJW65" s="622"/>
      <c r="KJX65" s="622"/>
      <c r="KJY65" s="529"/>
      <c r="KJZ65" s="376"/>
      <c r="KKA65" s="376"/>
      <c r="KKB65" s="376"/>
      <c r="KKC65" s="530"/>
      <c r="KKD65" s="376"/>
      <c r="KKE65" s="376"/>
      <c r="KKF65" s="376"/>
      <c r="KKG65" s="376"/>
      <c r="KKH65" s="376"/>
      <c r="KKI65" s="376"/>
      <c r="KKJ65" s="376"/>
      <c r="KKK65" s="376"/>
      <c r="KKL65" s="376"/>
      <c r="KKM65" s="622"/>
      <c r="KKN65" s="622"/>
      <c r="KKO65" s="622"/>
      <c r="KKP65" s="529"/>
      <c r="KKQ65" s="376"/>
      <c r="KKR65" s="376"/>
      <c r="KKS65" s="376"/>
      <c r="KKT65" s="530"/>
      <c r="KKU65" s="376"/>
      <c r="KKV65" s="376"/>
      <c r="KKW65" s="376"/>
      <c r="KKX65" s="376"/>
      <c r="KKY65" s="376"/>
      <c r="KKZ65" s="376"/>
      <c r="KLA65" s="376"/>
      <c r="KLB65" s="376"/>
      <c r="KLC65" s="376"/>
      <c r="KLD65" s="622"/>
      <c r="KLE65" s="622"/>
      <c r="KLF65" s="622"/>
      <c r="KLG65" s="529"/>
      <c r="KLH65" s="376"/>
      <c r="KLI65" s="376"/>
      <c r="KLJ65" s="376"/>
      <c r="KLK65" s="530"/>
      <c r="KLL65" s="376"/>
      <c r="KLM65" s="376"/>
      <c r="KLN65" s="376"/>
      <c r="KLO65" s="376"/>
      <c r="KLP65" s="376"/>
      <c r="KLQ65" s="376"/>
      <c r="KLR65" s="376"/>
      <c r="KLS65" s="376"/>
      <c r="KLT65" s="376"/>
      <c r="KLU65" s="622"/>
      <c r="KLV65" s="622"/>
      <c r="KLW65" s="622"/>
      <c r="KLX65" s="529"/>
      <c r="KLY65" s="376"/>
      <c r="KLZ65" s="376"/>
      <c r="KMA65" s="376"/>
      <c r="KMB65" s="530"/>
      <c r="KMC65" s="376"/>
      <c r="KMD65" s="376"/>
      <c r="KME65" s="376"/>
      <c r="KMF65" s="376"/>
      <c r="KMG65" s="376"/>
      <c r="KMH65" s="376"/>
      <c r="KMI65" s="376"/>
      <c r="KMJ65" s="376"/>
      <c r="KMK65" s="376"/>
      <c r="KML65" s="622"/>
      <c r="KMM65" s="622"/>
      <c r="KMN65" s="622"/>
      <c r="KMO65" s="529"/>
      <c r="KMP65" s="376"/>
      <c r="KMQ65" s="376"/>
      <c r="KMR65" s="376"/>
      <c r="KMS65" s="530"/>
      <c r="KMT65" s="376"/>
      <c r="KMU65" s="376"/>
      <c r="KMV65" s="376"/>
      <c r="KMW65" s="376"/>
      <c r="KMX65" s="376"/>
      <c r="KMY65" s="376"/>
      <c r="KMZ65" s="376"/>
      <c r="KNA65" s="376"/>
      <c r="KNB65" s="376"/>
      <c r="KNC65" s="622"/>
      <c r="KND65" s="622"/>
      <c r="KNE65" s="622"/>
      <c r="KNF65" s="529"/>
      <c r="KNG65" s="376"/>
      <c r="KNH65" s="376"/>
      <c r="KNI65" s="376"/>
      <c r="KNJ65" s="530"/>
      <c r="KNK65" s="376"/>
      <c r="KNL65" s="376"/>
      <c r="KNM65" s="376"/>
      <c r="KNN65" s="376"/>
      <c r="KNO65" s="376"/>
      <c r="KNP65" s="376"/>
      <c r="KNQ65" s="376"/>
      <c r="KNR65" s="376"/>
      <c r="KNS65" s="376"/>
      <c r="KNT65" s="622"/>
      <c r="KNU65" s="622"/>
      <c r="KNV65" s="622"/>
      <c r="KNW65" s="529"/>
      <c r="KNX65" s="376"/>
      <c r="KNY65" s="376"/>
      <c r="KNZ65" s="376"/>
      <c r="KOA65" s="530"/>
      <c r="KOB65" s="376"/>
      <c r="KOC65" s="376"/>
      <c r="KOD65" s="376"/>
      <c r="KOE65" s="376"/>
      <c r="KOF65" s="376"/>
      <c r="KOG65" s="376"/>
      <c r="KOH65" s="376"/>
      <c r="KOI65" s="376"/>
      <c r="KOJ65" s="376"/>
      <c r="KOK65" s="622"/>
      <c r="KOL65" s="622"/>
      <c r="KOM65" s="622"/>
      <c r="KON65" s="529"/>
      <c r="KOO65" s="376"/>
      <c r="KOP65" s="376"/>
      <c r="KOQ65" s="376"/>
      <c r="KOR65" s="530"/>
      <c r="KOS65" s="376"/>
      <c r="KOT65" s="376"/>
      <c r="KOU65" s="376"/>
      <c r="KOV65" s="376"/>
      <c r="KOW65" s="376"/>
      <c r="KOX65" s="376"/>
      <c r="KOY65" s="376"/>
      <c r="KOZ65" s="376"/>
      <c r="KPA65" s="376"/>
      <c r="KPB65" s="622"/>
      <c r="KPC65" s="622"/>
      <c r="KPD65" s="622"/>
      <c r="KPE65" s="529"/>
      <c r="KPF65" s="376"/>
      <c r="KPG65" s="376"/>
      <c r="KPH65" s="376"/>
      <c r="KPI65" s="530"/>
      <c r="KPJ65" s="376"/>
      <c r="KPK65" s="376"/>
      <c r="KPL65" s="376"/>
      <c r="KPM65" s="376"/>
      <c r="KPN65" s="376"/>
      <c r="KPO65" s="376"/>
      <c r="KPP65" s="376"/>
      <c r="KPQ65" s="376"/>
      <c r="KPR65" s="376"/>
      <c r="KPS65" s="622"/>
      <c r="KPT65" s="622"/>
      <c r="KPU65" s="622"/>
      <c r="KPV65" s="529"/>
      <c r="KPW65" s="376"/>
      <c r="KPX65" s="376"/>
      <c r="KPY65" s="376"/>
      <c r="KPZ65" s="530"/>
      <c r="KQA65" s="376"/>
      <c r="KQB65" s="376"/>
      <c r="KQC65" s="376"/>
      <c r="KQD65" s="376"/>
      <c r="KQE65" s="376"/>
      <c r="KQF65" s="376"/>
      <c r="KQG65" s="376"/>
      <c r="KQH65" s="376"/>
      <c r="KQI65" s="376"/>
      <c r="KQJ65" s="622"/>
      <c r="KQK65" s="622"/>
      <c r="KQL65" s="622"/>
      <c r="KQM65" s="529"/>
      <c r="KQN65" s="376"/>
      <c r="KQO65" s="376"/>
      <c r="KQP65" s="376"/>
      <c r="KQQ65" s="530"/>
      <c r="KQR65" s="376"/>
      <c r="KQS65" s="376"/>
      <c r="KQT65" s="376"/>
      <c r="KQU65" s="376"/>
      <c r="KQV65" s="376"/>
      <c r="KQW65" s="376"/>
      <c r="KQX65" s="376"/>
      <c r="KQY65" s="376"/>
      <c r="KQZ65" s="376"/>
      <c r="KRA65" s="622"/>
      <c r="KRB65" s="622"/>
      <c r="KRC65" s="622"/>
      <c r="KRD65" s="529"/>
      <c r="KRE65" s="376"/>
      <c r="KRF65" s="376"/>
      <c r="KRG65" s="376"/>
      <c r="KRH65" s="530"/>
      <c r="KRI65" s="376"/>
      <c r="KRJ65" s="376"/>
      <c r="KRK65" s="376"/>
      <c r="KRL65" s="376"/>
      <c r="KRM65" s="376"/>
      <c r="KRN65" s="376"/>
      <c r="KRO65" s="376"/>
      <c r="KRP65" s="376"/>
      <c r="KRQ65" s="376"/>
      <c r="KRR65" s="622"/>
      <c r="KRS65" s="622"/>
      <c r="KRT65" s="622"/>
      <c r="KRU65" s="529"/>
      <c r="KRV65" s="376"/>
      <c r="KRW65" s="376"/>
      <c r="KRX65" s="376"/>
      <c r="KRY65" s="530"/>
      <c r="KRZ65" s="376"/>
      <c r="KSA65" s="376"/>
      <c r="KSB65" s="376"/>
      <c r="KSC65" s="376"/>
      <c r="KSD65" s="376"/>
      <c r="KSE65" s="376"/>
      <c r="KSF65" s="376"/>
      <c r="KSG65" s="376"/>
      <c r="KSH65" s="376"/>
      <c r="KSI65" s="622"/>
      <c r="KSJ65" s="622"/>
      <c r="KSK65" s="622"/>
      <c r="KSL65" s="529"/>
      <c r="KSM65" s="376"/>
      <c r="KSN65" s="376"/>
      <c r="KSO65" s="376"/>
      <c r="KSP65" s="530"/>
      <c r="KSQ65" s="376"/>
      <c r="KSR65" s="376"/>
      <c r="KSS65" s="376"/>
      <c r="KST65" s="376"/>
      <c r="KSU65" s="376"/>
      <c r="KSV65" s="376"/>
      <c r="KSW65" s="376"/>
      <c r="KSX65" s="376"/>
      <c r="KSY65" s="376"/>
      <c r="KSZ65" s="622"/>
      <c r="KTA65" s="622"/>
      <c r="KTB65" s="622"/>
      <c r="KTC65" s="529"/>
      <c r="KTD65" s="376"/>
      <c r="KTE65" s="376"/>
      <c r="KTF65" s="376"/>
      <c r="KTG65" s="530"/>
      <c r="KTH65" s="376"/>
      <c r="KTI65" s="376"/>
      <c r="KTJ65" s="376"/>
      <c r="KTK65" s="376"/>
      <c r="KTL65" s="376"/>
      <c r="KTM65" s="376"/>
      <c r="KTN65" s="376"/>
      <c r="KTO65" s="376"/>
      <c r="KTP65" s="376"/>
      <c r="KTQ65" s="622"/>
      <c r="KTR65" s="622"/>
      <c r="KTS65" s="622"/>
      <c r="KTT65" s="529"/>
      <c r="KTU65" s="376"/>
      <c r="KTV65" s="376"/>
      <c r="KTW65" s="376"/>
      <c r="KTX65" s="530"/>
      <c r="KTY65" s="376"/>
      <c r="KTZ65" s="376"/>
      <c r="KUA65" s="376"/>
      <c r="KUB65" s="376"/>
      <c r="KUC65" s="376"/>
      <c r="KUD65" s="376"/>
      <c r="KUE65" s="376"/>
      <c r="KUF65" s="376"/>
      <c r="KUG65" s="376"/>
      <c r="KUH65" s="622"/>
      <c r="KUI65" s="622"/>
      <c r="KUJ65" s="622"/>
      <c r="KUK65" s="529"/>
      <c r="KUL65" s="376"/>
      <c r="KUM65" s="376"/>
      <c r="KUN65" s="376"/>
      <c r="KUO65" s="530"/>
      <c r="KUP65" s="376"/>
      <c r="KUQ65" s="376"/>
      <c r="KUR65" s="376"/>
      <c r="KUS65" s="376"/>
      <c r="KUT65" s="376"/>
      <c r="KUU65" s="376"/>
      <c r="KUV65" s="376"/>
      <c r="KUW65" s="376"/>
      <c r="KUX65" s="376"/>
      <c r="KUY65" s="622"/>
      <c r="KUZ65" s="622"/>
      <c r="KVA65" s="622"/>
      <c r="KVB65" s="529"/>
      <c r="KVC65" s="376"/>
      <c r="KVD65" s="376"/>
      <c r="KVE65" s="376"/>
      <c r="KVF65" s="530"/>
      <c r="KVG65" s="376"/>
      <c r="KVH65" s="376"/>
      <c r="KVI65" s="376"/>
      <c r="KVJ65" s="376"/>
      <c r="KVK65" s="376"/>
      <c r="KVL65" s="376"/>
      <c r="KVM65" s="376"/>
      <c r="KVN65" s="376"/>
      <c r="KVO65" s="376"/>
      <c r="KVP65" s="622"/>
      <c r="KVQ65" s="622"/>
      <c r="KVR65" s="622"/>
      <c r="KVS65" s="529"/>
      <c r="KVT65" s="376"/>
      <c r="KVU65" s="376"/>
      <c r="KVV65" s="376"/>
      <c r="KVW65" s="530"/>
      <c r="KVX65" s="376"/>
      <c r="KVY65" s="376"/>
      <c r="KVZ65" s="376"/>
      <c r="KWA65" s="376"/>
      <c r="KWB65" s="376"/>
      <c r="KWC65" s="376"/>
      <c r="KWD65" s="376"/>
      <c r="KWE65" s="376"/>
      <c r="KWF65" s="376"/>
      <c r="KWG65" s="622"/>
      <c r="KWH65" s="622"/>
      <c r="KWI65" s="622"/>
      <c r="KWJ65" s="529"/>
      <c r="KWK65" s="376"/>
      <c r="KWL65" s="376"/>
      <c r="KWM65" s="376"/>
      <c r="KWN65" s="530"/>
      <c r="KWO65" s="376"/>
      <c r="KWP65" s="376"/>
      <c r="KWQ65" s="376"/>
      <c r="KWR65" s="376"/>
      <c r="KWS65" s="376"/>
      <c r="KWT65" s="376"/>
      <c r="KWU65" s="376"/>
      <c r="KWV65" s="376"/>
      <c r="KWW65" s="376"/>
      <c r="KWX65" s="622"/>
      <c r="KWY65" s="622"/>
      <c r="KWZ65" s="622"/>
      <c r="KXA65" s="529"/>
      <c r="KXB65" s="376"/>
      <c r="KXC65" s="376"/>
      <c r="KXD65" s="376"/>
      <c r="KXE65" s="530"/>
      <c r="KXF65" s="376"/>
      <c r="KXG65" s="376"/>
      <c r="KXH65" s="376"/>
      <c r="KXI65" s="376"/>
      <c r="KXJ65" s="376"/>
      <c r="KXK65" s="376"/>
      <c r="KXL65" s="376"/>
      <c r="KXM65" s="376"/>
      <c r="KXN65" s="376"/>
      <c r="KXO65" s="622"/>
      <c r="KXP65" s="622"/>
      <c r="KXQ65" s="622"/>
      <c r="KXR65" s="529"/>
      <c r="KXS65" s="376"/>
      <c r="KXT65" s="376"/>
      <c r="KXU65" s="376"/>
      <c r="KXV65" s="530"/>
      <c r="KXW65" s="376"/>
      <c r="KXX65" s="376"/>
      <c r="KXY65" s="376"/>
      <c r="KXZ65" s="376"/>
      <c r="KYA65" s="376"/>
      <c r="KYB65" s="376"/>
      <c r="KYC65" s="376"/>
      <c r="KYD65" s="376"/>
      <c r="KYE65" s="376"/>
      <c r="KYF65" s="622"/>
      <c r="KYG65" s="622"/>
      <c r="KYH65" s="622"/>
      <c r="KYI65" s="529"/>
      <c r="KYJ65" s="376"/>
      <c r="KYK65" s="376"/>
      <c r="KYL65" s="376"/>
      <c r="KYM65" s="530"/>
      <c r="KYN65" s="376"/>
      <c r="KYO65" s="376"/>
      <c r="KYP65" s="376"/>
      <c r="KYQ65" s="376"/>
      <c r="KYR65" s="376"/>
      <c r="KYS65" s="376"/>
      <c r="KYT65" s="376"/>
      <c r="KYU65" s="376"/>
      <c r="KYV65" s="376"/>
      <c r="KYW65" s="622"/>
      <c r="KYX65" s="622"/>
      <c r="KYY65" s="622"/>
      <c r="KYZ65" s="529"/>
      <c r="KZA65" s="376"/>
      <c r="KZB65" s="376"/>
      <c r="KZC65" s="376"/>
      <c r="KZD65" s="530"/>
      <c r="KZE65" s="376"/>
      <c r="KZF65" s="376"/>
      <c r="KZG65" s="376"/>
      <c r="KZH65" s="376"/>
      <c r="KZI65" s="376"/>
      <c r="KZJ65" s="376"/>
      <c r="KZK65" s="376"/>
      <c r="KZL65" s="376"/>
      <c r="KZM65" s="376"/>
      <c r="KZN65" s="622"/>
      <c r="KZO65" s="622"/>
      <c r="KZP65" s="622"/>
      <c r="KZQ65" s="529"/>
      <c r="KZR65" s="376"/>
      <c r="KZS65" s="376"/>
      <c r="KZT65" s="376"/>
      <c r="KZU65" s="530"/>
      <c r="KZV65" s="376"/>
      <c r="KZW65" s="376"/>
      <c r="KZX65" s="376"/>
      <c r="KZY65" s="376"/>
      <c r="KZZ65" s="376"/>
      <c r="LAA65" s="376"/>
      <c r="LAB65" s="376"/>
      <c r="LAC65" s="376"/>
      <c r="LAD65" s="376"/>
      <c r="LAE65" s="622"/>
      <c r="LAF65" s="622"/>
      <c r="LAG65" s="622"/>
      <c r="LAH65" s="529"/>
      <c r="LAI65" s="376"/>
      <c r="LAJ65" s="376"/>
      <c r="LAK65" s="376"/>
      <c r="LAL65" s="530"/>
      <c r="LAM65" s="376"/>
      <c r="LAN65" s="376"/>
      <c r="LAO65" s="376"/>
      <c r="LAP65" s="376"/>
      <c r="LAQ65" s="376"/>
      <c r="LAR65" s="376"/>
      <c r="LAS65" s="376"/>
      <c r="LAT65" s="376"/>
      <c r="LAU65" s="376"/>
      <c r="LAV65" s="622"/>
      <c r="LAW65" s="622"/>
      <c r="LAX65" s="622"/>
      <c r="LAY65" s="529"/>
      <c r="LAZ65" s="376"/>
      <c r="LBA65" s="376"/>
      <c r="LBB65" s="376"/>
      <c r="LBC65" s="530"/>
      <c r="LBD65" s="376"/>
      <c r="LBE65" s="376"/>
      <c r="LBF65" s="376"/>
      <c r="LBG65" s="376"/>
      <c r="LBH65" s="376"/>
      <c r="LBI65" s="376"/>
      <c r="LBJ65" s="376"/>
      <c r="LBK65" s="376"/>
      <c r="LBL65" s="376"/>
      <c r="LBM65" s="622"/>
      <c r="LBN65" s="622"/>
      <c r="LBO65" s="622"/>
      <c r="LBP65" s="529"/>
      <c r="LBQ65" s="376"/>
      <c r="LBR65" s="376"/>
      <c r="LBS65" s="376"/>
      <c r="LBT65" s="530"/>
      <c r="LBU65" s="376"/>
      <c r="LBV65" s="376"/>
      <c r="LBW65" s="376"/>
      <c r="LBX65" s="376"/>
      <c r="LBY65" s="376"/>
      <c r="LBZ65" s="376"/>
      <c r="LCA65" s="376"/>
      <c r="LCB65" s="376"/>
      <c r="LCC65" s="376"/>
      <c r="LCD65" s="622"/>
      <c r="LCE65" s="622"/>
      <c r="LCF65" s="622"/>
      <c r="LCG65" s="529"/>
      <c r="LCH65" s="376"/>
      <c r="LCI65" s="376"/>
      <c r="LCJ65" s="376"/>
      <c r="LCK65" s="530"/>
      <c r="LCL65" s="376"/>
      <c r="LCM65" s="376"/>
      <c r="LCN65" s="376"/>
      <c r="LCO65" s="376"/>
      <c r="LCP65" s="376"/>
      <c r="LCQ65" s="376"/>
      <c r="LCR65" s="376"/>
      <c r="LCS65" s="376"/>
      <c r="LCT65" s="376"/>
      <c r="LCU65" s="622"/>
      <c r="LCV65" s="622"/>
      <c r="LCW65" s="622"/>
      <c r="LCX65" s="529"/>
      <c r="LCY65" s="376"/>
      <c r="LCZ65" s="376"/>
      <c r="LDA65" s="376"/>
      <c r="LDB65" s="530"/>
      <c r="LDC65" s="376"/>
      <c r="LDD65" s="376"/>
      <c r="LDE65" s="376"/>
      <c r="LDF65" s="376"/>
      <c r="LDG65" s="376"/>
      <c r="LDH65" s="376"/>
      <c r="LDI65" s="376"/>
      <c r="LDJ65" s="376"/>
      <c r="LDK65" s="376"/>
      <c r="LDL65" s="622"/>
      <c r="LDM65" s="622"/>
      <c r="LDN65" s="622"/>
      <c r="LDO65" s="529"/>
      <c r="LDP65" s="376"/>
      <c r="LDQ65" s="376"/>
      <c r="LDR65" s="376"/>
      <c r="LDS65" s="530"/>
      <c r="LDT65" s="376"/>
      <c r="LDU65" s="376"/>
      <c r="LDV65" s="376"/>
      <c r="LDW65" s="376"/>
      <c r="LDX65" s="376"/>
      <c r="LDY65" s="376"/>
      <c r="LDZ65" s="376"/>
      <c r="LEA65" s="376"/>
      <c r="LEB65" s="376"/>
      <c r="LEC65" s="622"/>
      <c r="LED65" s="622"/>
      <c r="LEE65" s="622"/>
      <c r="LEF65" s="529"/>
      <c r="LEG65" s="376"/>
      <c r="LEH65" s="376"/>
      <c r="LEI65" s="376"/>
      <c r="LEJ65" s="530"/>
      <c r="LEK65" s="376"/>
      <c r="LEL65" s="376"/>
      <c r="LEM65" s="376"/>
      <c r="LEN65" s="376"/>
      <c r="LEO65" s="376"/>
      <c r="LEP65" s="376"/>
      <c r="LEQ65" s="376"/>
      <c r="LER65" s="376"/>
      <c r="LES65" s="376"/>
      <c r="LET65" s="622"/>
      <c r="LEU65" s="622"/>
      <c r="LEV65" s="622"/>
      <c r="LEW65" s="529"/>
      <c r="LEX65" s="376"/>
      <c r="LEY65" s="376"/>
      <c r="LEZ65" s="376"/>
      <c r="LFA65" s="530"/>
      <c r="LFB65" s="376"/>
      <c r="LFC65" s="376"/>
      <c r="LFD65" s="376"/>
      <c r="LFE65" s="376"/>
      <c r="LFF65" s="376"/>
      <c r="LFG65" s="376"/>
      <c r="LFH65" s="376"/>
      <c r="LFI65" s="376"/>
      <c r="LFJ65" s="376"/>
      <c r="LFK65" s="622"/>
      <c r="LFL65" s="622"/>
      <c r="LFM65" s="622"/>
      <c r="LFN65" s="529"/>
      <c r="LFO65" s="376"/>
      <c r="LFP65" s="376"/>
      <c r="LFQ65" s="376"/>
      <c r="LFR65" s="530"/>
      <c r="LFS65" s="376"/>
      <c r="LFT65" s="376"/>
      <c r="LFU65" s="376"/>
      <c r="LFV65" s="376"/>
      <c r="LFW65" s="376"/>
      <c r="LFX65" s="376"/>
      <c r="LFY65" s="376"/>
      <c r="LFZ65" s="376"/>
      <c r="LGA65" s="376"/>
      <c r="LGB65" s="622"/>
      <c r="LGC65" s="622"/>
      <c r="LGD65" s="622"/>
      <c r="LGE65" s="529"/>
      <c r="LGF65" s="376"/>
      <c r="LGG65" s="376"/>
      <c r="LGH65" s="376"/>
      <c r="LGI65" s="530"/>
      <c r="LGJ65" s="376"/>
      <c r="LGK65" s="376"/>
      <c r="LGL65" s="376"/>
      <c r="LGM65" s="376"/>
      <c r="LGN65" s="376"/>
      <c r="LGO65" s="376"/>
      <c r="LGP65" s="376"/>
      <c r="LGQ65" s="376"/>
      <c r="LGR65" s="376"/>
      <c r="LGS65" s="622"/>
      <c r="LGT65" s="622"/>
      <c r="LGU65" s="622"/>
      <c r="LGV65" s="529"/>
      <c r="LGW65" s="376"/>
      <c r="LGX65" s="376"/>
      <c r="LGY65" s="376"/>
      <c r="LGZ65" s="530"/>
      <c r="LHA65" s="376"/>
      <c r="LHB65" s="376"/>
      <c r="LHC65" s="376"/>
      <c r="LHD65" s="376"/>
      <c r="LHE65" s="376"/>
      <c r="LHF65" s="376"/>
      <c r="LHG65" s="376"/>
      <c r="LHH65" s="376"/>
      <c r="LHI65" s="376"/>
      <c r="LHJ65" s="622"/>
      <c r="LHK65" s="622"/>
      <c r="LHL65" s="622"/>
      <c r="LHM65" s="529"/>
      <c r="LHN65" s="376"/>
      <c r="LHO65" s="376"/>
      <c r="LHP65" s="376"/>
      <c r="LHQ65" s="530"/>
      <c r="LHR65" s="376"/>
      <c r="LHS65" s="376"/>
      <c r="LHT65" s="376"/>
      <c r="LHU65" s="376"/>
      <c r="LHV65" s="376"/>
      <c r="LHW65" s="376"/>
      <c r="LHX65" s="376"/>
      <c r="LHY65" s="376"/>
      <c r="LHZ65" s="376"/>
      <c r="LIA65" s="622"/>
      <c r="LIB65" s="622"/>
      <c r="LIC65" s="622"/>
      <c r="LID65" s="529"/>
      <c r="LIE65" s="376"/>
      <c r="LIF65" s="376"/>
      <c r="LIG65" s="376"/>
      <c r="LIH65" s="530"/>
      <c r="LII65" s="376"/>
      <c r="LIJ65" s="376"/>
      <c r="LIK65" s="376"/>
      <c r="LIL65" s="376"/>
      <c r="LIM65" s="376"/>
      <c r="LIN65" s="376"/>
      <c r="LIO65" s="376"/>
      <c r="LIP65" s="376"/>
      <c r="LIQ65" s="376"/>
      <c r="LIR65" s="622"/>
      <c r="LIS65" s="622"/>
      <c r="LIT65" s="622"/>
      <c r="LIU65" s="529"/>
      <c r="LIV65" s="376"/>
      <c r="LIW65" s="376"/>
      <c r="LIX65" s="376"/>
      <c r="LIY65" s="530"/>
      <c r="LIZ65" s="376"/>
      <c r="LJA65" s="376"/>
      <c r="LJB65" s="376"/>
      <c r="LJC65" s="376"/>
      <c r="LJD65" s="376"/>
      <c r="LJE65" s="376"/>
      <c r="LJF65" s="376"/>
      <c r="LJG65" s="376"/>
      <c r="LJH65" s="376"/>
      <c r="LJI65" s="622"/>
      <c r="LJJ65" s="622"/>
      <c r="LJK65" s="622"/>
      <c r="LJL65" s="529"/>
      <c r="LJM65" s="376"/>
      <c r="LJN65" s="376"/>
      <c r="LJO65" s="376"/>
      <c r="LJP65" s="530"/>
      <c r="LJQ65" s="376"/>
      <c r="LJR65" s="376"/>
      <c r="LJS65" s="376"/>
      <c r="LJT65" s="376"/>
      <c r="LJU65" s="376"/>
      <c r="LJV65" s="376"/>
      <c r="LJW65" s="376"/>
      <c r="LJX65" s="376"/>
      <c r="LJY65" s="376"/>
      <c r="LJZ65" s="622"/>
      <c r="LKA65" s="622"/>
      <c r="LKB65" s="622"/>
      <c r="LKC65" s="529"/>
      <c r="LKD65" s="376"/>
      <c r="LKE65" s="376"/>
      <c r="LKF65" s="376"/>
      <c r="LKG65" s="530"/>
      <c r="LKH65" s="376"/>
      <c r="LKI65" s="376"/>
      <c r="LKJ65" s="376"/>
      <c r="LKK65" s="376"/>
      <c r="LKL65" s="376"/>
      <c r="LKM65" s="376"/>
      <c r="LKN65" s="376"/>
      <c r="LKO65" s="376"/>
      <c r="LKP65" s="376"/>
      <c r="LKQ65" s="622"/>
      <c r="LKR65" s="622"/>
      <c r="LKS65" s="622"/>
      <c r="LKT65" s="529"/>
      <c r="LKU65" s="376"/>
      <c r="LKV65" s="376"/>
      <c r="LKW65" s="376"/>
      <c r="LKX65" s="530"/>
      <c r="LKY65" s="376"/>
      <c r="LKZ65" s="376"/>
      <c r="LLA65" s="376"/>
      <c r="LLB65" s="376"/>
      <c r="LLC65" s="376"/>
      <c r="LLD65" s="376"/>
      <c r="LLE65" s="376"/>
      <c r="LLF65" s="376"/>
      <c r="LLG65" s="376"/>
      <c r="LLH65" s="622"/>
      <c r="LLI65" s="622"/>
      <c r="LLJ65" s="622"/>
      <c r="LLK65" s="529"/>
      <c r="LLL65" s="376"/>
      <c r="LLM65" s="376"/>
      <c r="LLN65" s="376"/>
      <c r="LLO65" s="530"/>
      <c r="LLP65" s="376"/>
      <c r="LLQ65" s="376"/>
      <c r="LLR65" s="376"/>
      <c r="LLS65" s="376"/>
      <c r="LLT65" s="376"/>
      <c r="LLU65" s="376"/>
      <c r="LLV65" s="376"/>
      <c r="LLW65" s="376"/>
      <c r="LLX65" s="376"/>
      <c r="LLY65" s="622"/>
      <c r="LLZ65" s="622"/>
      <c r="LMA65" s="622"/>
      <c r="LMB65" s="529"/>
      <c r="LMC65" s="376"/>
      <c r="LMD65" s="376"/>
      <c r="LME65" s="376"/>
      <c r="LMF65" s="530"/>
      <c r="LMG65" s="376"/>
      <c r="LMH65" s="376"/>
      <c r="LMI65" s="376"/>
      <c r="LMJ65" s="376"/>
      <c r="LMK65" s="376"/>
      <c r="LML65" s="376"/>
      <c r="LMM65" s="376"/>
      <c r="LMN65" s="376"/>
      <c r="LMO65" s="376"/>
      <c r="LMP65" s="622"/>
      <c r="LMQ65" s="622"/>
      <c r="LMR65" s="622"/>
      <c r="LMS65" s="529"/>
      <c r="LMT65" s="376"/>
      <c r="LMU65" s="376"/>
      <c r="LMV65" s="376"/>
      <c r="LMW65" s="530"/>
      <c r="LMX65" s="376"/>
      <c r="LMY65" s="376"/>
      <c r="LMZ65" s="376"/>
      <c r="LNA65" s="376"/>
      <c r="LNB65" s="376"/>
      <c r="LNC65" s="376"/>
      <c r="LND65" s="376"/>
      <c r="LNE65" s="376"/>
      <c r="LNF65" s="376"/>
      <c r="LNG65" s="622"/>
      <c r="LNH65" s="622"/>
      <c r="LNI65" s="622"/>
      <c r="LNJ65" s="529"/>
      <c r="LNK65" s="376"/>
      <c r="LNL65" s="376"/>
      <c r="LNM65" s="376"/>
      <c r="LNN65" s="530"/>
      <c r="LNO65" s="376"/>
      <c r="LNP65" s="376"/>
      <c r="LNQ65" s="376"/>
      <c r="LNR65" s="376"/>
      <c r="LNS65" s="376"/>
      <c r="LNT65" s="376"/>
      <c r="LNU65" s="376"/>
      <c r="LNV65" s="376"/>
      <c r="LNW65" s="376"/>
      <c r="LNX65" s="622"/>
      <c r="LNY65" s="622"/>
      <c r="LNZ65" s="622"/>
      <c r="LOA65" s="529"/>
      <c r="LOB65" s="376"/>
      <c r="LOC65" s="376"/>
      <c r="LOD65" s="376"/>
      <c r="LOE65" s="530"/>
      <c r="LOF65" s="376"/>
      <c r="LOG65" s="376"/>
      <c r="LOH65" s="376"/>
      <c r="LOI65" s="376"/>
      <c r="LOJ65" s="376"/>
      <c r="LOK65" s="376"/>
      <c r="LOL65" s="376"/>
      <c r="LOM65" s="376"/>
      <c r="LON65" s="376"/>
      <c r="LOO65" s="622"/>
      <c r="LOP65" s="622"/>
      <c r="LOQ65" s="622"/>
      <c r="LOR65" s="529"/>
      <c r="LOS65" s="376"/>
      <c r="LOT65" s="376"/>
      <c r="LOU65" s="376"/>
      <c r="LOV65" s="530"/>
      <c r="LOW65" s="376"/>
      <c r="LOX65" s="376"/>
      <c r="LOY65" s="376"/>
      <c r="LOZ65" s="376"/>
      <c r="LPA65" s="376"/>
      <c r="LPB65" s="376"/>
      <c r="LPC65" s="376"/>
      <c r="LPD65" s="376"/>
      <c r="LPE65" s="376"/>
      <c r="LPF65" s="622"/>
      <c r="LPG65" s="622"/>
      <c r="LPH65" s="622"/>
      <c r="LPI65" s="529"/>
      <c r="LPJ65" s="376"/>
      <c r="LPK65" s="376"/>
      <c r="LPL65" s="376"/>
      <c r="LPM65" s="530"/>
      <c r="LPN65" s="376"/>
      <c r="LPO65" s="376"/>
      <c r="LPP65" s="376"/>
      <c r="LPQ65" s="376"/>
      <c r="LPR65" s="376"/>
      <c r="LPS65" s="376"/>
      <c r="LPT65" s="376"/>
      <c r="LPU65" s="376"/>
      <c r="LPV65" s="376"/>
      <c r="LPW65" s="622"/>
      <c r="LPX65" s="622"/>
      <c r="LPY65" s="622"/>
      <c r="LPZ65" s="529"/>
      <c r="LQA65" s="376"/>
      <c r="LQB65" s="376"/>
      <c r="LQC65" s="376"/>
      <c r="LQD65" s="530"/>
      <c r="LQE65" s="376"/>
      <c r="LQF65" s="376"/>
      <c r="LQG65" s="376"/>
      <c r="LQH65" s="376"/>
      <c r="LQI65" s="376"/>
      <c r="LQJ65" s="376"/>
      <c r="LQK65" s="376"/>
      <c r="LQL65" s="376"/>
      <c r="LQM65" s="376"/>
      <c r="LQN65" s="622"/>
      <c r="LQO65" s="622"/>
      <c r="LQP65" s="622"/>
      <c r="LQQ65" s="529"/>
      <c r="LQR65" s="376"/>
      <c r="LQS65" s="376"/>
      <c r="LQT65" s="376"/>
      <c r="LQU65" s="530"/>
      <c r="LQV65" s="376"/>
      <c r="LQW65" s="376"/>
      <c r="LQX65" s="376"/>
      <c r="LQY65" s="376"/>
      <c r="LQZ65" s="376"/>
      <c r="LRA65" s="376"/>
      <c r="LRB65" s="376"/>
      <c r="LRC65" s="376"/>
      <c r="LRD65" s="376"/>
      <c r="LRE65" s="622"/>
      <c r="LRF65" s="622"/>
      <c r="LRG65" s="622"/>
      <c r="LRH65" s="529"/>
      <c r="LRI65" s="376"/>
      <c r="LRJ65" s="376"/>
      <c r="LRK65" s="376"/>
      <c r="LRL65" s="530"/>
      <c r="LRM65" s="376"/>
      <c r="LRN65" s="376"/>
      <c r="LRO65" s="376"/>
      <c r="LRP65" s="376"/>
      <c r="LRQ65" s="376"/>
      <c r="LRR65" s="376"/>
      <c r="LRS65" s="376"/>
      <c r="LRT65" s="376"/>
      <c r="LRU65" s="376"/>
      <c r="LRV65" s="622"/>
      <c r="LRW65" s="622"/>
      <c r="LRX65" s="622"/>
      <c r="LRY65" s="529"/>
      <c r="LRZ65" s="376"/>
      <c r="LSA65" s="376"/>
      <c r="LSB65" s="376"/>
      <c r="LSC65" s="530"/>
      <c r="LSD65" s="376"/>
      <c r="LSE65" s="376"/>
      <c r="LSF65" s="376"/>
      <c r="LSG65" s="376"/>
      <c r="LSH65" s="376"/>
      <c r="LSI65" s="376"/>
      <c r="LSJ65" s="376"/>
      <c r="LSK65" s="376"/>
      <c r="LSL65" s="376"/>
      <c r="LSM65" s="622"/>
      <c r="LSN65" s="622"/>
      <c r="LSO65" s="622"/>
      <c r="LSP65" s="529"/>
      <c r="LSQ65" s="376"/>
      <c r="LSR65" s="376"/>
      <c r="LSS65" s="376"/>
      <c r="LST65" s="530"/>
      <c r="LSU65" s="376"/>
      <c r="LSV65" s="376"/>
      <c r="LSW65" s="376"/>
      <c r="LSX65" s="376"/>
      <c r="LSY65" s="376"/>
      <c r="LSZ65" s="376"/>
      <c r="LTA65" s="376"/>
      <c r="LTB65" s="376"/>
      <c r="LTC65" s="376"/>
      <c r="LTD65" s="622"/>
      <c r="LTE65" s="622"/>
      <c r="LTF65" s="622"/>
      <c r="LTG65" s="529"/>
      <c r="LTH65" s="376"/>
      <c r="LTI65" s="376"/>
      <c r="LTJ65" s="376"/>
      <c r="LTK65" s="530"/>
      <c r="LTL65" s="376"/>
      <c r="LTM65" s="376"/>
      <c r="LTN65" s="376"/>
      <c r="LTO65" s="376"/>
      <c r="LTP65" s="376"/>
      <c r="LTQ65" s="376"/>
      <c r="LTR65" s="376"/>
      <c r="LTS65" s="376"/>
      <c r="LTT65" s="376"/>
      <c r="LTU65" s="622"/>
      <c r="LTV65" s="622"/>
      <c r="LTW65" s="622"/>
      <c r="LTX65" s="529"/>
      <c r="LTY65" s="376"/>
      <c r="LTZ65" s="376"/>
      <c r="LUA65" s="376"/>
      <c r="LUB65" s="530"/>
      <c r="LUC65" s="376"/>
      <c r="LUD65" s="376"/>
      <c r="LUE65" s="376"/>
      <c r="LUF65" s="376"/>
      <c r="LUG65" s="376"/>
      <c r="LUH65" s="376"/>
      <c r="LUI65" s="376"/>
      <c r="LUJ65" s="376"/>
      <c r="LUK65" s="376"/>
      <c r="LUL65" s="622"/>
      <c r="LUM65" s="622"/>
      <c r="LUN65" s="622"/>
      <c r="LUO65" s="529"/>
      <c r="LUP65" s="376"/>
      <c r="LUQ65" s="376"/>
      <c r="LUR65" s="376"/>
      <c r="LUS65" s="530"/>
      <c r="LUT65" s="376"/>
      <c r="LUU65" s="376"/>
      <c r="LUV65" s="376"/>
      <c r="LUW65" s="376"/>
      <c r="LUX65" s="376"/>
      <c r="LUY65" s="376"/>
      <c r="LUZ65" s="376"/>
      <c r="LVA65" s="376"/>
      <c r="LVB65" s="376"/>
      <c r="LVC65" s="622"/>
      <c r="LVD65" s="622"/>
      <c r="LVE65" s="622"/>
      <c r="LVF65" s="529"/>
      <c r="LVG65" s="376"/>
      <c r="LVH65" s="376"/>
      <c r="LVI65" s="376"/>
      <c r="LVJ65" s="530"/>
      <c r="LVK65" s="376"/>
      <c r="LVL65" s="376"/>
      <c r="LVM65" s="376"/>
      <c r="LVN65" s="376"/>
      <c r="LVO65" s="376"/>
      <c r="LVP65" s="376"/>
      <c r="LVQ65" s="376"/>
      <c r="LVR65" s="376"/>
      <c r="LVS65" s="376"/>
      <c r="LVT65" s="622"/>
      <c r="LVU65" s="622"/>
      <c r="LVV65" s="622"/>
      <c r="LVW65" s="529"/>
      <c r="LVX65" s="376"/>
      <c r="LVY65" s="376"/>
      <c r="LVZ65" s="376"/>
      <c r="LWA65" s="530"/>
      <c r="LWB65" s="376"/>
      <c r="LWC65" s="376"/>
      <c r="LWD65" s="376"/>
      <c r="LWE65" s="376"/>
      <c r="LWF65" s="376"/>
      <c r="LWG65" s="376"/>
      <c r="LWH65" s="376"/>
      <c r="LWI65" s="376"/>
      <c r="LWJ65" s="376"/>
      <c r="LWK65" s="622"/>
      <c r="LWL65" s="622"/>
      <c r="LWM65" s="622"/>
      <c r="LWN65" s="529"/>
      <c r="LWO65" s="376"/>
      <c r="LWP65" s="376"/>
      <c r="LWQ65" s="376"/>
      <c r="LWR65" s="530"/>
      <c r="LWS65" s="376"/>
      <c r="LWT65" s="376"/>
      <c r="LWU65" s="376"/>
      <c r="LWV65" s="376"/>
      <c r="LWW65" s="376"/>
      <c r="LWX65" s="376"/>
      <c r="LWY65" s="376"/>
      <c r="LWZ65" s="376"/>
      <c r="LXA65" s="376"/>
      <c r="LXB65" s="622"/>
      <c r="LXC65" s="622"/>
      <c r="LXD65" s="622"/>
      <c r="LXE65" s="529"/>
      <c r="LXF65" s="376"/>
      <c r="LXG65" s="376"/>
      <c r="LXH65" s="376"/>
      <c r="LXI65" s="530"/>
      <c r="LXJ65" s="376"/>
      <c r="LXK65" s="376"/>
      <c r="LXL65" s="376"/>
      <c r="LXM65" s="376"/>
      <c r="LXN65" s="376"/>
      <c r="LXO65" s="376"/>
      <c r="LXP65" s="376"/>
      <c r="LXQ65" s="376"/>
      <c r="LXR65" s="376"/>
      <c r="LXS65" s="622"/>
      <c r="LXT65" s="622"/>
      <c r="LXU65" s="622"/>
      <c r="LXV65" s="529"/>
      <c r="LXW65" s="376"/>
      <c r="LXX65" s="376"/>
      <c r="LXY65" s="376"/>
      <c r="LXZ65" s="530"/>
      <c r="LYA65" s="376"/>
      <c r="LYB65" s="376"/>
      <c r="LYC65" s="376"/>
      <c r="LYD65" s="376"/>
      <c r="LYE65" s="376"/>
      <c r="LYF65" s="376"/>
      <c r="LYG65" s="376"/>
      <c r="LYH65" s="376"/>
      <c r="LYI65" s="376"/>
      <c r="LYJ65" s="622"/>
      <c r="LYK65" s="622"/>
      <c r="LYL65" s="622"/>
      <c r="LYM65" s="529"/>
      <c r="LYN65" s="376"/>
      <c r="LYO65" s="376"/>
      <c r="LYP65" s="376"/>
      <c r="LYQ65" s="530"/>
      <c r="LYR65" s="376"/>
      <c r="LYS65" s="376"/>
      <c r="LYT65" s="376"/>
      <c r="LYU65" s="376"/>
      <c r="LYV65" s="376"/>
      <c r="LYW65" s="376"/>
      <c r="LYX65" s="376"/>
      <c r="LYY65" s="376"/>
      <c r="LYZ65" s="376"/>
      <c r="LZA65" s="622"/>
      <c r="LZB65" s="622"/>
      <c r="LZC65" s="622"/>
      <c r="LZD65" s="529"/>
      <c r="LZE65" s="376"/>
      <c r="LZF65" s="376"/>
      <c r="LZG65" s="376"/>
      <c r="LZH65" s="530"/>
      <c r="LZI65" s="376"/>
      <c r="LZJ65" s="376"/>
      <c r="LZK65" s="376"/>
      <c r="LZL65" s="376"/>
      <c r="LZM65" s="376"/>
      <c r="LZN65" s="376"/>
      <c r="LZO65" s="376"/>
      <c r="LZP65" s="376"/>
      <c r="LZQ65" s="376"/>
      <c r="LZR65" s="622"/>
      <c r="LZS65" s="622"/>
      <c r="LZT65" s="622"/>
      <c r="LZU65" s="529"/>
      <c r="LZV65" s="376"/>
      <c r="LZW65" s="376"/>
      <c r="LZX65" s="376"/>
      <c r="LZY65" s="530"/>
      <c r="LZZ65" s="376"/>
      <c r="MAA65" s="376"/>
      <c r="MAB65" s="376"/>
      <c r="MAC65" s="376"/>
      <c r="MAD65" s="376"/>
      <c r="MAE65" s="376"/>
      <c r="MAF65" s="376"/>
      <c r="MAG65" s="376"/>
      <c r="MAH65" s="376"/>
      <c r="MAI65" s="622"/>
      <c r="MAJ65" s="622"/>
      <c r="MAK65" s="622"/>
      <c r="MAL65" s="529"/>
      <c r="MAM65" s="376"/>
      <c r="MAN65" s="376"/>
      <c r="MAO65" s="376"/>
      <c r="MAP65" s="530"/>
      <c r="MAQ65" s="376"/>
      <c r="MAR65" s="376"/>
      <c r="MAS65" s="376"/>
      <c r="MAT65" s="376"/>
      <c r="MAU65" s="376"/>
      <c r="MAV65" s="376"/>
      <c r="MAW65" s="376"/>
      <c r="MAX65" s="376"/>
      <c r="MAY65" s="376"/>
      <c r="MAZ65" s="622"/>
      <c r="MBA65" s="622"/>
      <c r="MBB65" s="622"/>
      <c r="MBC65" s="529"/>
      <c r="MBD65" s="376"/>
      <c r="MBE65" s="376"/>
      <c r="MBF65" s="376"/>
      <c r="MBG65" s="530"/>
      <c r="MBH65" s="376"/>
      <c r="MBI65" s="376"/>
      <c r="MBJ65" s="376"/>
      <c r="MBK65" s="376"/>
      <c r="MBL65" s="376"/>
      <c r="MBM65" s="376"/>
      <c r="MBN65" s="376"/>
      <c r="MBO65" s="376"/>
      <c r="MBP65" s="376"/>
      <c r="MBQ65" s="622"/>
      <c r="MBR65" s="622"/>
      <c r="MBS65" s="622"/>
      <c r="MBT65" s="529"/>
      <c r="MBU65" s="376"/>
      <c r="MBV65" s="376"/>
      <c r="MBW65" s="376"/>
      <c r="MBX65" s="530"/>
      <c r="MBY65" s="376"/>
      <c r="MBZ65" s="376"/>
      <c r="MCA65" s="376"/>
      <c r="MCB65" s="376"/>
      <c r="MCC65" s="376"/>
      <c r="MCD65" s="376"/>
      <c r="MCE65" s="376"/>
      <c r="MCF65" s="376"/>
      <c r="MCG65" s="376"/>
      <c r="MCH65" s="622"/>
      <c r="MCI65" s="622"/>
      <c r="MCJ65" s="622"/>
      <c r="MCK65" s="529"/>
      <c r="MCL65" s="376"/>
      <c r="MCM65" s="376"/>
      <c r="MCN65" s="376"/>
      <c r="MCO65" s="530"/>
      <c r="MCP65" s="376"/>
      <c r="MCQ65" s="376"/>
      <c r="MCR65" s="376"/>
      <c r="MCS65" s="376"/>
      <c r="MCT65" s="376"/>
      <c r="MCU65" s="376"/>
      <c r="MCV65" s="376"/>
      <c r="MCW65" s="376"/>
      <c r="MCX65" s="376"/>
      <c r="MCY65" s="622"/>
      <c r="MCZ65" s="622"/>
      <c r="MDA65" s="622"/>
      <c r="MDB65" s="529"/>
      <c r="MDC65" s="376"/>
      <c r="MDD65" s="376"/>
      <c r="MDE65" s="376"/>
      <c r="MDF65" s="530"/>
      <c r="MDG65" s="376"/>
      <c r="MDH65" s="376"/>
      <c r="MDI65" s="376"/>
      <c r="MDJ65" s="376"/>
      <c r="MDK65" s="376"/>
      <c r="MDL65" s="376"/>
      <c r="MDM65" s="376"/>
      <c r="MDN65" s="376"/>
      <c r="MDO65" s="376"/>
      <c r="MDP65" s="622"/>
      <c r="MDQ65" s="622"/>
      <c r="MDR65" s="622"/>
      <c r="MDS65" s="529"/>
      <c r="MDT65" s="376"/>
      <c r="MDU65" s="376"/>
      <c r="MDV65" s="376"/>
      <c r="MDW65" s="530"/>
      <c r="MDX65" s="376"/>
      <c r="MDY65" s="376"/>
      <c r="MDZ65" s="376"/>
      <c r="MEA65" s="376"/>
      <c r="MEB65" s="376"/>
      <c r="MEC65" s="376"/>
      <c r="MED65" s="376"/>
      <c r="MEE65" s="376"/>
      <c r="MEF65" s="376"/>
      <c r="MEG65" s="622"/>
      <c r="MEH65" s="622"/>
      <c r="MEI65" s="622"/>
      <c r="MEJ65" s="529"/>
      <c r="MEK65" s="376"/>
      <c r="MEL65" s="376"/>
      <c r="MEM65" s="376"/>
      <c r="MEN65" s="530"/>
      <c r="MEO65" s="376"/>
      <c r="MEP65" s="376"/>
      <c r="MEQ65" s="376"/>
      <c r="MER65" s="376"/>
      <c r="MES65" s="376"/>
      <c r="MET65" s="376"/>
      <c r="MEU65" s="376"/>
      <c r="MEV65" s="376"/>
      <c r="MEW65" s="376"/>
      <c r="MEX65" s="622"/>
      <c r="MEY65" s="622"/>
      <c r="MEZ65" s="622"/>
      <c r="MFA65" s="529"/>
      <c r="MFB65" s="376"/>
      <c r="MFC65" s="376"/>
      <c r="MFD65" s="376"/>
      <c r="MFE65" s="530"/>
      <c r="MFF65" s="376"/>
      <c r="MFG65" s="376"/>
      <c r="MFH65" s="376"/>
      <c r="MFI65" s="376"/>
      <c r="MFJ65" s="376"/>
      <c r="MFK65" s="376"/>
      <c r="MFL65" s="376"/>
      <c r="MFM65" s="376"/>
      <c r="MFN65" s="376"/>
      <c r="MFO65" s="622"/>
      <c r="MFP65" s="622"/>
      <c r="MFQ65" s="622"/>
      <c r="MFR65" s="529"/>
      <c r="MFS65" s="376"/>
      <c r="MFT65" s="376"/>
      <c r="MFU65" s="376"/>
      <c r="MFV65" s="530"/>
      <c r="MFW65" s="376"/>
      <c r="MFX65" s="376"/>
      <c r="MFY65" s="376"/>
      <c r="MFZ65" s="376"/>
      <c r="MGA65" s="376"/>
      <c r="MGB65" s="376"/>
      <c r="MGC65" s="376"/>
      <c r="MGD65" s="376"/>
      <c r="MGE65" s="376"/>
      <c r="MGF65" s="622"/>
      <c r="MGG65" s="622"/>
      <c r="MGH65" s="622"/>
      <c r="MGI65" s="529"/>
      <c r="MGJ65" s="376"/>
      <c r="MGK65" s="376"/>
      <c r="MGL65" s="376"/>
      <c r="MGM65" s="530"/>
      <c r="MGN65" s="376"/>
      <c r="MGO65" s="376"/>
      <c r="MGP65" s="376"/>
      <c r="MGQ65" s="376"/>
      <c r="MGR65" s="376"/>
      <c r="MGS65" s="376"/>
      <c r="MGT65" s="376"/>
      <c r="MGU65" s="376"/>
      <c r="MGV65" s="376"/>
      <c r="MGW65" s="622"/>
      <c r="MGX65" s="622"/>
      <c r="MGY65" s="622"/>
      <c r="MGZ65" s="529"/>
      <c r="MHA65" s="376"/>
      <c r="MHB65" s="376"/>
      <c r="MHC65" s="376"/>
      <c r="MHD65" s="530"/>
      <c r="MHE65" s="376"/>
      <c r="MHF65" s="376"/>
      <c r="MHG65" s="376"/>
      <c r="MHH65" s="376"/>
      <c r="MHI65" s="376"/>
      <c r="MHJ65" s="376"/>
      <c r="MHK65" s="376"/>
      <c r="MHL65" s="376"/>
      <c r="MHM65" s="376"/>
      <c r="MHN65" s="622"/>
      <c r="MHO65" s="622"/>
      <c r="MHP65" s="622"/>
      <c r="MHQ65" s="529"/>
      <c r="MHR65" s="376"/>
      <c r="MHS65" s="376"/>
      <c r="MHT65" s="376"/>
      <c r="MHU65" s="530"/>
      <c r="MHV65" s="376"/>
      <c r="MHW65" s="376"/>
      <c r="MHX65" s="376"/>
      <c r="MHY65" s="376"/>
      <c r="MHZ65" s="376"/>
      <c r="MIA65" s="376"/>
      <c r="MIB65" s="376"/>
      <c r="MIC65" s="376"/>
      <c r="MID65" s="376"/>
      <c r="MIE65" s="622"/>
      <c r="MIF65" s="622"/>
      <c r="MIG65" s="622"/>
      <c r="MIH65" s="529"/>
      <c r="MII65" s="376"/>
      <c r="MIJ65" s="376"/>
      <c r="MIK65" s="376"/>
      <c r="MIL65" s="530"/>
      <c r="MIM65" s="376"/>
      <c r="MIN65" s="376"/>
      <c r="MIO65" s="376"/>
      <c r="MIP65" s="376"/>
      <c r="MIQ65" s="376"/>
      <c r="MIR65" s="376"/>
      <c r="MIS65" s="376"/>
      <c r="MIT65" s="376"/>
      <c r="MIU65" s="376"/>
      <c r="MIV65" s="622"/>
      <c r="MIW65" s="622"/>
      <c r="MIX65" s="622"/>
      <c r="MIY65" s="529"/>
      <c r="MIZ65" s="376"/>
      <c r="MJA65" s="376"/>
      <c r="MJB65" s="376"/>
      <c r="MJC65" s="530"/>
      <c r="MJD65" s="376"/>
      <c r="MJE65" s="376"/>
      <c r="MJF65" s="376"/>
      <c r="MJG65" s="376"/>
      <c r="MJH65" s="376"/>
      <c r="MJI65" s="376"/>
      <c r="MJJ65" s="376"/>
      <c r="MJK65" s="376"/>
      <c r="MJL65" s="376"/>
      <c r="MJM65" s="622"/>
      <c r="MJN65" s="622"/>
      <c r="MJO65" s="622"/>
      <c r="MJP65" s="529"/>
      <c r="MJQ65" s="376"/>
      <c r="MJR65" s="376"/>
      <c r="MJS65" s="376"/>
      <c r="MJT65" s="530"/>
      <c r="MJU65" s="376"/>
      <c r="MJV65" s="376"/>
      <c r="MJW65" s="376"/>
      <c r="MJX65" s="376"/>
      <c r="MJY65" s="376"/>
      <c r="MJZ65" s="376"/>
      <c r="MKA65" s="376"/>
      <c r="MKB65" s="376"/>
      <c r="MKC65" s="376"/>
      <c r="MKD65" s="622"/>
      <c r="MKE65" s="622"/>
      <c r="MKF65" s="622"/>
      <c r="MKG65" s="529"/>
      <c r="MKH65" s="376"/>
      <c r="MKI65" s="376"/>
      <c r="MKJ65" s="376"/>
      <c r="MKK65" s="530"/>
      <c r="MKL65" s="376"/>
      <c r="MKM65" s="376"/>
      <c r="MKN65" s="376"/>
      <c r="MKO65" s="376"/>
      <c r="MKP65" s="376"/>
      <c r="MKQ65" s="376"/>
      <c r="MKR65" s="376"/>
      <c r="MKS65" s="376"/>
      <c r="MKT65" s="376"/>
      <c r="MKU65" s="622"/>
      <c r="MKV65" s="622"/>
      <c r="MKW65" s="622"/>
      <c r="MKX65" s="529"/>
      <c r="MKY65" s="376"/>
      <c r="MKZ65" s="376"/>
      <c r="MLA65" s="376"/>
      <c r="MLB65" s="530"/>
      <c r="MLC65" s="376"/>
      <c r="MLD65" s="376"/>
      <c r="MLE65" s="376"/>
      <c r="MLF65" s="376"/>
      <c r="MLG65" s="376"/>
      <c r="MLH65" s="376"/>
      <c r="MLI65" s="376"/>
      <c r="MLJ65" s="376"/>
      <c r="MLK65" s="376"/>
      <c r="MLL65" s="622"/>
      <c r="MLM65" s="622"/>
      <c r="MLN65" s="622"/>
      <c r="MLO65" s="529"/>
      <c r="MLP65" s="376"/>
      <c r="MLQ65" s="376"/>
      <c r="MLR65" s="376"/>
      <c r="MLS65" s="530"/>
      <c r="MLT65" s="376"/>
      <c r="MLU65" s="376"/>
      <c r="MLV65" s="376"/>
      <c r="MLW65" s="376"/>
      <c r="MLX65" s="376"/>
      <c r="MLY65" s="376"/>
      <c r="MLZ65" s="376"/>
      <c r="MMA65" s="376"/>
      <c r="MMB65" s="376"/>
      <c r="MMC65" s="622"/>
      <c r="MMD65" s="622"/>
      <c r="MME65" s="622"/>
      <c r="MMF65" s="529"/>
      <c r="MMG65" s="376"/>
      <c r="MMH65" s="376"/>
      <c r="MMI65" s="376"/>
      <c r="MMJ65" s="530"/>
      <c r="MMK65" s="376"/>
      <c r="MML65" s="376"/>
      <c r="MMM65" s="376"/>
      <c r="MMN65" s="376"/>
      <c r="MMO65" s="376"/>
      <c r="MMP65" s="376"/>
      <c r="MMQ65" s="376"/>
      <c r="MMR65" s="376"/>
      <c r="MMS65" s="376"/>
      <c r="MMT65" s="622"/>
      <c r="MMU65" s="622"/>
      <c r="MMV65" s="622"/>
      <c r="MMW65" s="529"/>
      <c r="MMX65" s="376"/>
      <c r="MMY65" s="376"/>
      <c r="MMZ65" s="376"/>
      <c r="MNA65" s="530"/>
      <c r="MNB65" s="376"/>
      <c r="MNC65" s="376"/>
      <c r="MND65" s="376"/>
      <c r="MNE65" s="376"/>
      <c r="MNF65" s="376"/>
      <c r="MNG65" s="376"/>
      <c r="MNH65" s="376"/>
      <c r="MNI65" s="376"/>
      <c r="MNJ65" s="376"/>
      <c r="MNK65" s="622"/>
      <c r="MNL65" s="622"/>
      <c r="MNM65" s="622"/>
      <c r="MNN65" s="529"/>
      <c r="MNO65" s="376"/>
      <c r="MNP65" s="376"/>
      <c r="MNQ65" s="376"/>
      <c r="MNR65" s="530"/>
      <c r="MNS65" s="376"/>
      <c r="MNT65" s="376"/>
      <c r="MNU65" s="376"/>
      <c r="MNV65" s="376"/>
      <c r="MNW65" s="376"/>
      <c r="MNX65" s="376"/>
      <c r="MNY65" s="376"/>
      <c r="MNZ65" s="376"/>
      <c r="MOA65" s="376"/>
      <c r="MOB65" s="622"/>
      <c r="MOC65" s="622"/>
      <c r="MOD65" s="622"/>
      <c r="MOE65" s="529"/>
      <c r="MOF65" s="376"/>
      <c r="MOG65" s="376"/>
      <c r="MOH65" s="376"/>
      <c r="MOI65" s="530"/>
      <c r="MOJ65" s="376"/>
      <c r="MOK65" s="376"/>
      <c r="MOL65" s="376"/>
      <c r="MOM65" s="376"/>
      <c r="MON65" s="376"/>
      <c r="MOO65" s="376"/>
      <c r="MOP65" s="376"/>
      <c r="MOQ65" s="376"/>
      <c r="MOR65" s="376"/>
      <c r="MOS65" s="622"/>
      <c r="MOT65" s="622"/>
      <c r="MOU65" s="622"/>
      <c r="MOV65" s="529"/>
      <c r="MOW65" s="376"/>
      <c r="MOX65" s="376"/>
      <c r="MOY65" s="376"/>
      <c r="MOZ65" s="530"/>
      <c r="MPA65" s="376"/>
      <c r="MPB65" s="376"/>
      <c r="MPC65" s="376"/>
      <c r="MPD65" s="376"/>
      <c r="MPE65" s="376"/>
      <c r="MPF65" s="376"/>
      <c r="MPG65" s="376"/>
      <c r="MPH65" s="376"/>
      <c r="MPI65" s="376"/>
      <c r="MPJ65" s="622"/>
      <c r="MPK65" s="622"/>
      <c r="MPL65" s="622"/>
      <c r="MPM65" s="529"/>
      <c r="MPN65" s="376"/>
      <c r="MPO65" s="376"/>
      <c r="MPP65" s="376"/>
      <c r="MPQ65" s="530"/>
      <c r="MPR65" s="376"/>
      <c r="MPS65" s="376"/>
      <c r="MPT65" s="376"/>
      <c r="MPU65" s="376"/>
      <c r="MPV65" s="376"/>
      <c r="MPW65" s="376"/>
      <c r="MPX65" s="376"/>
      <c r="MPY65" s="376"/>
      <c r="MPZ65" s="376"/>
      <c r="MQA65" s="622"/>
      <c r="MQB65" s="622"/>
      <c r="MQC65" s="622"/>
      <c r="MQD65" s="529"/>
      <c r="MQE65" s="376"/>
      <c r="MQF65" s="376"/>
      <c r="MQG65" s="376"/>
      <c r="MQH65" s="530"/>
      <c r="MQI65" s="376"/>
      <c r="MQJ65" s="376"/>
      <c r="MQK65" s="376"/>
      <c r="MQL65" s="376"/>
      <c r="MQM65" s="376"/>
      <c r="MQN65" s="376"/>
      <c r="MQO65" s="376"/>
      <c r="MQP65" s="376"/>
      <c r="MQQ65" s="376"/>
      <c r="MQR65" s="622"/>
      <c r="MQS65" s="622"/>
      <c r="MQT65" s="622"/>
      <c r="MQU65" s="529"/>
      <c r="MQV65" s="376"/>
      <c r="MQW65" s="376"/>
      <c r="MQX65" s="376"/>
      <c r="MQY65" s="530"/>
      <c r="MQZ65" s="376"/>
      <c r="MRA65" s="376"/>
      <c r="MRB65" s="376"/>
      <c r="MRC65" s="376"/>
      <c r="MRD65" s="376"/>
      <c r="MRE65" s="376"/>
      <c r="MRF65" s="376"/>
      <c r="MRG65" s="376"/>
      <c r="MRH65" s="376"/>
      <c r="MRI65" s="622"/>
      <c r="MRJ65" s="622"/>
      <c r="MRK65" s="622"/>
      <c r="MRL65" s="529"/>
      <c r="MRM65" s="376"/>
      <c r="MRN65" s="376"/>
      <c r="MRO65" s="376"/>
      <c r="MRP65" s="530"/>
      <c r="MRQ65" s="376"/>
      <c r="MRR65" s="376"/>
      <c r="MRS65" s="376"/>
      <c r="MRT65" s="376"/>
      <c r="MRU65" s="376"/>
      <c r="MRV65" s="376"/>
      <c r="MRW65" s="376"/>
      <c r="MRX65" s="376"/>
      <c r="MRY65" s="376"/>
      <c r="MRZ65" s="622"/>
      <c r="MSA65" s="622"/>
      <c r="MSB65" s="622"/>
      <c r="MSC65" s="529"/>
      <c r="MSD65" s="376"/>
      <c r="MSE65" s="376"/>
      <c r="MSF65" s="376"/>
      <c r="MSG65" s="530"/>
      <c r="MSH65" s="376"/>
      <c r="MSI65" s="376"/>
      <c r="MSJ65" s="376"/>
      <c r="MSK65" s="376"/>
      <c r="MSL65" s="376"/>
      <c r="MSM65" s="376"/>
      <c r="MSN65" s="376"/>
      <c r="MSO65" s="376"/>
      <c r="MSP65" s="376"/>
      <c r="MSQ65" s="622"/>
      <c r="MSR65" s="622"/>
      <c r="MSS65" s="622"/>
      <c r="MST65" s="529"/>
      <c r="MSU65" s="376"/>
      <c r="MSV65" s="376"/>
      <c r="MSW65" s="376"/>
      <c r="MSX65" s="530"/>
      <c r="MSY65" s="376"/>
      <c r="MSZ65" s="376"/>
      <c r="MTA65" s="376"/>
      <c r="MTB65" s="376"/>
      <c r="MTC65" s="376"/>
      <c r="MTD65" s="376"/>
      <c r="MTE65" s="376"/>
      <c r="MTF65" s="376"/>
      <c r="MTG65" s="376"/>
      <c r="MTH65" s="622"/>
      <c r="MTI65" s="622"/>
      <c r="MTJ65" s="622"/>
      <c r="MTK65" s="529"/>
      <c r="MTL65" s="376"/>
      <c r="MTM65" s="376"/>
      <c r="MTN65" s="376"/>
      <c r="MTO65" s="530"/>
      <c r="MTP65" s="376"/>
      <c r="MTQ65" s="376"/>
      <c r="MTR65" s="376"/>
      <c r="MTS65" s="376"/>
      <c r="MTT65" s="376"/>
      <c r="MTU65" s="376"/>
      <c r="MTV65" s="376"/>
      <c r="MTW65" s="376"/>
      <c r="MTX65" s="376"/>
      <c r="MTY65" s="622"/>
      <c r="MTZ65" s="622"/>
      <c r="MUA65" s="622"/>
      <c r="MUB65" s="529"/>
      <c r="MUC65" s="376"/>
      <c r="MUD65" s="376"/>
      <c r="MUE65" s="376"/>
      <c r="MUF65" s="530"/>
      <c r="MUG65" s="376"/>
      <c r="MUH65" s="376"/>
      <c r="MUI65" s="376"/>
      <c r="MUJ65" s="376"/>
      <c r="MUK65" s="376"/>
      <c r="MUL65" s="376"/>
      <c r="MUM65" s="376"/>
      <c r="MUN65" s="376"/>
      <c r="MUO65" s="376"/>
      <c r="MUP65" s="622"/>
      <c r="MUQ65" s="622"/>
      <c r="MUR65" s="622"/>
      <c r="MUS65" s="529"/>
      <c r="MUT65" s="376"/>
      <c r="MUU65" s="376"/>
      <c r="MUV65" s="376"/>
      <c r="MUW65" s="530"/>
      <c r="MUX65" s="376"/>
      <c r="MUY65" s="376"/>
      <c r="MUZ65" s="376"/>
      <c r="MVA65" s="376"/>
      <c r="MVB65" s="376"/>
      <c r="MVC65" s="376"/>
      <c r="MVD65" s="376"/>
      <c r="MVE65" s="376"/>
      <c r="MVF65" s="376"/>
      <c r="MVG65" s="622"/>
      <c r="MVH65" s="622"/>
      <c r="MVI65" s="622"/>
      <c r="MVJ65" s="529"/>
      <c r="MVK65" s="376"/>
      <c r="MVL65" s="376"/>
      <c r="MVM65" s="376"/>
      <c r="MVN65" s="530"/>
      <c r="MVO65" s="376"/>
      <c r="MVP65" s="376"/>
      <c r="MVQ65" s="376"/>
      <c r="MVR65" s="376"/>
      <c r="MVS65" s="376"/>
      <c r="MVT65" s="376"/>
      <c r="MVU65" s="376"/>
      <c r="MVV65" s="376"/>
      <c r="MVW65" s="376"/>
      <c r="MVX65" s="622"/>
      <c r="MVY65" s="622"/>
      <c r="MVZ65" s="622"/>
      <c r="MWA65" s="529"/>
      <c r="MWB65" s="376"/>
      <c r="MWC65" s="376"/>
      <c r="MWD65" s="376"/>
      <c r="MWE65" s="530"/>
      <c r="MWF65" s="376"/>
      <c r="MWG65" s="376"/>
      <c r="MWH65" s="376"/>
      <c r="MWI65" s="376"/>
      <c r="MWJ65" s="376"/>
      <c r="MWK65" s="376"/>
      <c r="MWL65" s="376"/>
      <c r="MWM65" s="376"/>
      <c r="MWN65" s="376"/>
      <c r="MWO65" s="622"/>
      <c r="MWP65" s="622"/>
      <c r="MWQ65" s="622"/>
      <c r="MWR65" s="529"/>
      <c r="MWS65" s="376"/>
      <c r="MWT65" s="376"/>
      <c r="MWU65" s="376"/>
      <c r="MWV65" s="530"/>
      <c r="MWW65" s="376"/>
      <c r="MWX65" s="376"/>
      <c r="MWY65" s="376"/>
      <c r="MWZ65" s="376"/>
      <c r="MXA65" s="376"/>
      <c r="MXB65" s="376"/>
      <c r="MXC65" s="376"/>
      <c r="MXD65" s="376"/>
      <c r="MXE65" s="376"/>
      <c r="MXF65" s="622"/>
      <c r="MXG65" s="622"/>
      <c r="MXH65" s="622"/>
      <c r="MXI65" s="529"/>
      <c r="MXJ65" s="376"/>
      <c r="MXK65" s="376"/>
      <c r="MXL65" s="376"/>
      <c r="MXM65" s="530"/>
      <c r="MXN65" s="376"/>
      <c r="MXO65" s="376"/>
      <c r="MXP65" s="376"/>
      <c r="MXQ65" s="376"/>
      <c r="MXR65" s="376"/>
      <c r="MXS65" s="376"/>
      <c r="MXT65" s="376"/>
      <c r="MXU65" s="376"/>
      <c r="MXV65" s="376"/>
      <c r="MXW65" s="622"/>
      <c r="MXX65" s="622"/>
      <c r="MXY65" s="622"/>
      <c r="MXZ65" s="529"/>
      <c r="MYA65" s="376"/>
      <c r="MYB65" s="376"/>
      <c r="MYC65" s="376"/>
      <c r="MYD65" s="530"/>
      <c r="MYE65" s="376"/>
      <c r="MYF65" s="376"/>
      <c r="MYG65" s="376"/>
      <c r="MYH65" s="376"/>
      <c r="MYI65" s="376"/>
      <c r="MYJ65" s="376"/>
      <c r="MYK65" s="376"/>
      <c r="MYL65" s="376"/>
      <c r="MYM65" s="376"/>
      <c r="MYN65" s="622"/>
      <c r="MYO65" s="622"/>
      <c r="MYP65" s="622"/>
      <c r="MYQ65" s="529"/>
      <c r="MYR65" s="376"/>
      <c r="MYS65" s="376"/>
      <c r="MYT65" s="376"/>
      <c r="MYU65" s="530"/>
      <c r="MYV65" s="376"/>
      <c r="MYW65" s="376"/>
      <c r="MYX65" s="376"/>
      <c r="MYY65" s="376"/>
      <c r="MYZ65" s="376"/>
      <c r="MZA65" s="376"/>
      <c r="MZB65" s="376"/>
      <c r="MZC65" s="376"/>
      <c r="MZD65" s="376"/>
      <c r="MZE65" s="622"/>
      <c r="MZF65" s="622"/>
      <c r="MZG65" s="622"/>
      <c r="MZH65" s="529"/>
      <c r="MZI65" s="376"/>
      <c r="MZJ65" s="376"/>
      <c r="MZK65" s="376"/>
      <c r="MZL65" s="530"/>
      <c r="MZM65" s="376"/>
      <c r="MZN65" s="376"/>
      <c r="MZO65" s="376"/>
      <c r="MZP65" s="376"/>
      <c r="MZQ65" s="376"/>
      <c r="MZR65" s="376"/>
      <c r="MZS65" s="376"/>
      <c r="MZT65" s="376"/>
      <c r="MZU65" s="376"/>
      <c r="MZV65" s="622"/>
      <c r="MZW65" s="622"/>
      <c r="MZX65" s="622"/>
      <c r="MZY65" s="529"/>
      <c r="MZZ65" s="376"/>
      <c r="NAA65" s="376"/>
      <c r="NAB65" s="376"/>
      <c r="NAC65" s="530"/>
      <c r="NAD65" s="376"/>
      <c r="NAE65" s="376"/>
      <c r="NAF65" s="376"/>
      <c r="NAG65" s="376"/>
      <c r="NAH65" s="376"/>
      <c r="NAI65" s="376"/>
      <c r="NAJ65" s="376"/>
      <c r="NAK65" s="376"/>
      <c r="NAL65" s="376"/>
      <c r="NAM65" s="622"/>
      <c r="NAN65" s="622"/>
      <c r="NAO65" s="622"/>
      <c r="NAP65" s="529"/>
      <c r="NAQ65" s="376"/>
      <c r="NAR65" s="376"/>
      <c r="NAS65" s="376"/>
      <c r="NAT65" s="530"/>
      <c r="NAU65" s="376"/>
      <c r="NAV65" s="376"/>
      <c r="NAW65" s="376"/>
      <c r="NAX65" s="376"/>
      <c r="NAY65" s="376"/>
      <c r="NAZ65" s="376"/>
      <c r="NBA65" s="376"/>
      <c r="NBB65" s="376"/>
      <c r="NBC65" s="376"/>
      <c r="NBD65" s="622"/>
      <c r="NBE65" s="622"/>
      <c r="NBF65" s="622"/>
      <c r="NBG65" s="529"/>
      <c r="NBH65" s="376"/>
      <c r="NBI65" s="376"/>
      <c r="NBJ65" s="376"/>
      <c r="NBK65" s="530"/>
      <c r="NBL65" s="376"/>
      <c r="NBM65" s="376"/>
      <c r="NBN65" s="376"/>
      <c r="NBO65" s="376"/>
      <c r="NBP65" s="376"/>
      <c r="NBQ65" s="376"/>
      <c r="NBR65" s="376"/>
      <c r="NBS65" s="376"/>
      <c r="NBT65" s="376"/>
      <c r="NBU65" s="622"/>
      <c r="NBV65" s="622"/>
      <c r="NBW65" s="622"/>
      <c r="NBX65" s="529"/>
      <c r="NBY65" s="376"/>
      <c r="NBZ65" s="376"/>
      <c r="NCA65" s="376"/>
      <c r="NCB65" s="530"/>
      <c r="NCC65" s="376"/>
      <c r="NCD65" s="376"/>
      <c r="NCE65" s="376"/>
      <c r="NCF65" s="376"/>
      <c r="NCG65" s="376"/>
      <c r="NCH65" s="376"/>
      <c r="NCI65" s="376"/>
      <c r="NCJ65" s="376"/>
      <c r="NCK65" s="376"/>
      <c r="NCL65" s="622"/>
      <c r="NCM65" s="622"/>
      <c r="NCN65" s="622"/>
      <c r="NCO65" s="529"/>
      <c r="NCP65" s="376"/>
      <c r="NCQ65" s="376"/>
      <c r="NCR65" s="376"/>
      <c r="NCS65" s="530"/>
      <c r="NCT65" s="376"/>
      <c r="NCU65" s="376"/>
      <c r="NCV65" s="376"/>
      <c r="NCW65" s="376"/>
      <c r="NCX65" s="376"/>
      <c r="NCY65" s="376"/>
      <c r="NCZ65" s="376"/>
      <c r="NDA65" s="376"/>
      <c r="NDB65" s="376"/>
      <c r="NDC65" s="622"/>
      <c r="NDD65" s="622"/>
      <c r="NDE65" s="622"/>
      <c r="NDF65" s="529"/>
      <c r="NDG65" s="376"/>
      <c r="NDH65" s="376"/>
      <c r="NDI65" s="376"/>
      <c r="NDJ65" s="530"/>
      <c r="NDK65" s="376"/>
      <c r="NDL65" s="376"/>
      <c r="NDM65" s="376"/>
      <c r="NDN65" s="376"/>
      <c r="NDO65" s="376"/>
      <c r="NDP65" s="376"/>
      <c r="NDQ65" s="376"/>
      <c r="NDR65" s="376"/>
      <c r="NDS65" s="376"/>
      <c r="NDT65" s="622"/>
      <c r="NDU65" s="622"/>
      <c r="NDV65" s="622"/>
      <c r="NDW65" s="529"/>
      <c r="NDX65" s="376"/>
      <c r="NDY65" s="376"/>
      <c r="NDZ65" s="376"/>
      <c r="NEA65" s="530"/>
      <c r="NEB65" s="376"/>
      <c r="NEC65" s="376"/>
      <c r="NED65" s="376"/>
      <c r="NEE65" s="376"/>
      <c r="NEF65" s="376"/>
      <c r="NEG65" s="376"/>
      <c r="NEH65" s="376"/>
      <c r="NEI65" s="376"/>
      <c r="NEJ65" s="376"/>
      <c r="NEK65" s="622"/>
      <c r="NEL65" s="622"/>
      <c r="NEM65" s="622"/>
      <c r="NEN65" s="529"/>
      <c r="NEO65" s="376"/>
      <c r="NEP65" s="376"/>
      <c r="NEQ65" s="376"/>
      <c r="NER65" s="530"/>
      <c r="NES65" s="376"/>
      <c r="NET65" s="376"/>
      <c r="NEU65" s="376"/>
      <c r="NEV65" s="376"/>
      <c r="NEW65" s="376"/>
      <c r="NEX65" s="376"/>
      <c r="NEY65" s="376"/>
      <c r="NEZ65" s="376"/>
      <c r="NFA65" s="376"/>
      <c r="NFB65" s="622"/>
      <c r="NFC65" s="622"/>
      <c r="NFD65" s="622"/>
      <c r="NFE65" s="529"/>
      <c r="NFF65" s="376"/>
      <c r="NFG65" s="376"/>
      <c r="NFH65" s="376"/>
      <c r="NFI65" s="530"/>
      <c r="NFJ65" s="376"/>
      <c r="NFK65" s="376"/>
      <c r="NFL65" s="376"/>
      <c r="NFM65" s="376"/>
      <c r="NFN65" s="376"/>
      <c r="NFO65" s="376"/>
      <c r="NFP65" s="376"/>
      <c r="NFQ65" s="376"/>
      <c r="NFR65" s="376"/>
      <c r="NFS65" s="622"/>
      <c r="NFT65" s="622"/>
      <c r="NFU65" s="622"/>
      <c r="NFV65" s="529"/>
      <c r="NFW65" s="376"/>
      <c r="NFX65" s="376"/>
      <c r="NFY65" s="376"/>
      <c r="NFZ65" s="530"/>
      <c r="NGA65" s="376"/>
      <c r="NGB65" s="376"/>
      <c r="NGC65" s="376"/>
      <c r="NGD65" s="376"/>
      <c r="NGE65" s="376"/>
      <c r="NGF65" s="376"/>
      <c r="NGG65" s="376"/>
      <c r="NGH65" s="376"/>
      <c r="NGI65" s="376"/>
      <c r="NGJ65" s="622"/>
      <c r="NGK65" s="622"/>
      <c r="NGL65" s="622"/>
      <c r="NGM65" s="529"/>
      <c r="NGN65" s="376"/>
      <c r="NGO65" s="376"/>
      <c r="NGP65" s="376"/>
      <c r="NGQ65" s="530"/>
      <c r="NGR65" s="376"/>
      <c r="NGS65" s="376"/>
      <c r="NGT65" s="376"/>
      <c r="NGU65" s="376"/>
      <c r="NGV65" s="376"/>
      <c r="NGW65" s="376"/>
      <c r="NGX65" s="376"/>
      <c r="NGY65" s="376"/>
      <c r="NGZ65" s="376"/>
      <c r="NHA65" s="622"/>
      <c r="NHB65" s="622"/>
      <c r="NHC65" s="622"/>
      <c r="NHD65" s="529"/>
      <c r="NHE65" s="376"/>
      <c r="NHF65" s="376"/>
      <c r="NHG65" s="376"/>
      <c r="NHH65" s="530"/>
      <c r="NHI65" s="376"/>
      <c r="NHJ65" s="376"/>
      <c r="NHK65" s="376"/>
      <c r="NHL65" s="376"/>
      <c r="NHM65" s="376"/>
      <c r="NHN65" s="376"/>
      <c r="NHO65" s="376"/>
      <c r="NHP65" s="376"/>
      <c r="NHQ65" s="376"/>
      <c r="NHR65" s="622"/>
      <c r="NHS65" s="622"/>
      <c r="NHT65" s="622"/>
      <c r="NHU65" s="529"/>
      <c r="NHV65" s="376"/>
      <c r="NHW65" s="376"/>
      <c r="NHX65" s="376"/>
      <c r="NHY65" s="530"/>
      <c r="NHZ65" s="376"/>
      <c r="NIA65" s="376"/>
      <c r="NIB65" s="376"/>
      <c r="NIC65" s="376"/>
      <c r="NID65" s="376"/>
      <c r="NIE65" s="376"/>
      <c r="NIF65" s="376"/>
      <c r="NIG65" s="376"/>
      <c r="NIH65" s="376"/>
      <c r="NII65" s="622"/>
      <c r="NIJ65" s="622"/>
      <c r="NIK65" s="622"/>
      <c r="NIL65" s="529"/>
      <c r="NIM65" s="376"/>
      <c r="NIN65" s="376"/>
      <c r="NIO65" s="376"/>
      <c r="NIP65" s="530"/>
      <c r="NIQ65" s="376"/>
      <c r="NIR65" s="376"/>
      <c r="NIS65" s="376"/>
      <c r="NIT65" s="376"/>
      <c r="NIU65" s="376"/>
      <c r="NIV65" s="376"/>
      <c r="NIW65" s="376"/>
      <c r="NIX65" s="376"/>
      <c r="NIY65" s="376"/>
      <c r="NIZ65" s="622"/>
      <c r="NJA65" s="622"/>
      <c r="NJB65" s="622"/>
      <c r="NJC65" s="529"/>
      <c r="NJD65" s="376"/>
      <c r="NJE65" s="376"/>
      <c r="NJF65" s="376"/>
      <c r="NJG65" s="530"/>
      <c r="NJH65" s="376"/>
      <c r="NJI65" s="376"/>
      <c r="NJJ65" s="376"/>
      <c r="NJK65" s="376"/>
      <c r="NJL65" s="376"/>
      <c r="NJM65" s="376"/>
      <c r="NJN65" s="376"/>
      <c r="NJO65" s="376"/>
      <c r="NJP65" s="376"/>
      <c r="NJQ65" s="622"/>
      <c r="NJR65" s="622"/>
      <c r="NJS65" s="622"/>
      <c r="NJT65" s="529"/>
      <c r="NJU65" s="376"/>
      <c r="NJV65" s="376"/>
      <c r="NJW65" s="376"/>
      <c r="NJX65" s="530"/>
      <c r="NJY65" s="376"/>
      <c r="NJZ65" s="376"/>
      <c r="NKA65" s="376"/>
      <c r="NKB65" s="376"/>
      <c r="NKC65" s="376"/>
      <c r="NKD65" s="376"/>
      <c r="NKE65" s="376"/>
      <c r="NKF65" s="376"/>
      <c r="NKG65" s="376"/>
      <c r="NKH65" s="622"/>
      <c r="NKI65" s="622"/>
      <c r="NKJ65" s="622"/>
      <c r="NKK65" s="529"/>
      <c r="NKL65" s="376"/>
      <c r="NKM65" s="376"/>
      <c r="NKN65" s="376"/>
      <c r="NKO65" s="530"/>
      <c r="NKP65" s="376"/>
      <c r="NKQ65" s="376"/>
      <c r="NKR65" s="376"/>
      <c r="NKS65" s="376"/>
      <c r="NKT65" s="376"/>
      <c r="NKU65" s="376"/>
      <c r="NKV65" s="376"/>
      <c r="NKW65" s="376"/>
      <c r="NKX65" s="376"/>
      <c r="NKY65" s="622"/>
      <c r="NKZ65" s="622"/>
      <c r="NLA65" s="622"/>
      <c r="NLB65" s="529"/>
      <c r="NLC65" s="376"/>
      <c r="NLD65" s="376"/>
      <c r="NLE65" s="376"/>
      <c r="NLF65" s="530"/>
      <c r="NLG65" s="376"/>
      <c r="NLH65" s="376"/>
      <c r="NLI65" s="376"/>
      <c r="NLJ65" s="376"/>
      <c r="NLK65" s="376"/>
      <c r="NLL65" s="376"/>
      <c r="NLM65" s="376"/>
      <c r="NLN65" s="376"/>
      <c r="NLO65" s="376"/>
      <c r="NLP65" s="622"/>
      <c r="NLQ65" s="622"/>
      <c r="NLR65" s="622"/>
      <c r="NLS65" s="529"/>
      <c r="NLT65" s="376"/>
      <c r="NLU65" s="376"/>
      <c r="NLV65" s="376"/>
      <c r="NLW65" s="530"/>
      <c r="NLX65" s="376"/>
      <c r="NLY65" s="376"/>
      <c r="NLZ65" s="376"/>
      <c r="NMA65" s="376"/>
      <c r="NMB65" s="376"/>
      <c r="NMC65" s="376"/>
      <c r="NMD65" s="376"/>
      <c r="NME65" s="376"/>
      <c r="NMF65" s="376"/>
      <c r="NMG65" s="622"/>
      <c r="NMH65" s="622"/>
      <c r="NMI65" s="622"/>
      <c r="NMJ65" s="529"/>
      <c r="NMK65" s="376"/>
      <c r="NML65" s="376"/>
      <c r="NMM65" s="376"/>
      <c r="NMN65" s="530"/>
      <c r="NMO65" s="376"/>
      <c r="NMP65" s="376"/>
      <c r="NMQ65" s="376"/>
      <c r="NMR65" s="376"/>
      <c r="NMS65" s="376"/>
      <c r="NMT65" s="376"/>
      <c r="NMU65" s="376"/>
      <c r="NMV65" s="376"/>
      <c r="NMW65" s="376"/>
      <c r="NMX65" s="622"/>
      <c r="NMY65" s="622"/>
      <c r="NMZ65" s="622"/>
      <c r="NNA65" s="529"/>
      <c r="NNB65" s="376"/>
      <c r="NNC65" s="376"/>
      <c r="NND65" s="376"/>
      <c r="NNE65" s="530"/>
      <c r="NNF65" s="376"/>
      <c r="NNG65" s="376"/>
      <c r="NNH65" s="376"/>
      <c r="NNI65" s="376"/>
      <c r="NNJ65" s="376"/>
      <c r="NNK65" s="376"/>
      <c r="NNL65" s="376"/>
      <c r="NNM65" s="376"/>
      <c r="NNN65" s="376"/>
      <c r="NNO65" s="622"/>
      <c r="NNP65" s="622"/>
      <c r="NNQ65" s="622"/>
      <c r="NNR65" s="529"/>
      <c r="NNS65" s="376"/>
      <c r="NNT65" s="376"/>
      <c r="NNU65" s="376"/>
      <c r="NNV65" s="530"/>
      <c r="NNW65" s="376"/>
      <c r="NNX65" s="376"/>
      <c r="NNY65" s="376"/>
      <c r="NNZ65" s="376"/>
      <c r="NOA65" s="376"/>
      <c r="NOB65" s="376"/>
      <c r="NOC65" s="376"/>
      <c r="NOD65" s="376"/>
      <c r="NOE65" s="376"/>
      <c r="NOF65" s="622"/>
      <c r="NOG65" s="622"/>
      <c r="NOH65" s="622"/>
      <c r="NOI65" s="529"/>
      <c r="NOJ65" s="376"/>
      <c r="NOK65" s="376"/>
      <c r="NOL65" s="376"/>
      <c r="NOM65" s="530"/>
      <c r="NON65" s="376"/>
      <c r="NOO65" s="376"/>
      <c r="NOP65" s="376"/>
      <c r="NOQ65" s="376"/>
      <c r="NOR65" s="376"/>
      <c r="NOS65" s="376"/>
      <c r="NOT65" s="376"/>
      <c r="NOU65" s="376"/>
      <c r="NOV65" s="376"/>
      <c r="NOW65" s="622"/>
      <c r="NOX65" s="622"/>
      <c r="NOY65" s="622"/>
      <c r="NOZ65" s="529"/>
      <c r="NPA65" s="376"/>
      <c r="NPB65" s="376"/>
      <c r="NPC65" s="376"/>
      <c r="NPD65" s="530"/>
      <c r="NPE65" s="376"/>
      <c r="NPF65" s="376"/>
      <c r="NPG65" s="376"/>
      <c r="NPH65" s="376"/>
      <c r="NPI65" s="376"/>
      <c r="NPJ65" s="376"/>
      <c r="NPK65" s="376"/>
      <c r="NPL65" s="376"/>
      <c r="NPM65" s="376"/>
      <c r="NPN65" s="622"/>
      <c r="NPO65" s="622"/>
      <c r="NPP65" s="622"/>
      <c r="NPQ65" s="529"/>
      <c r="NPR65" s="376"/>
      <c r="NPS65" s="376"/>
      <c r="NPT65" s="376"/>
      <c r="NPU65" s="530"/>
      <c r="NPV65" s="376"/>
      <c r="NPW65" s="376"/>
      <c r="NPX65" s="376"/>
      <c r="NPY65" s="376"/>
      <c r="NPZ65" s="376"/>
      <c r="NQA65" s="376"/>
      <c r="NQB65" s="376"/>
      <c r="NQC65" s="376"/>
      <c r="NQD65" s="376"/>
      <c r="NQE65" s="622"/>
      <c r="NQF65" s="622"/>
      <c r="NQG65" s="622"/>
      <c r="NQH65" s="529"/>
      <c r="NQI65" s="376"/>
      <c r="NQJ65" s="376"/>
      <c r="NQK65" s="376"/>
      <c r="NQL65" s="530"/>
      <c r="NQM65" s="376"/>
      <c r="NQN65" s="376"/>
      <c r="NQO65" s="376"/>
      <c r="NQP65" s="376"/>
      <c r="NQQ65" s="376"/>
      <c r="NQR65" s="376"/>
      <c r="NQS65" s="376"/>
      <c r="NQT65" s="376"/>
      <c r="NQU65" s="376"/>
      <c r="NQV65" s="622"/>
      <c r="NQW65" s="622"/>
      <c r="NQX65" s="622"/>
      <c r="NQY65" s="529"/>
      <c r="NQZ65" s="376"/>
      <c r="NRA65" s="376"/>
      <c r="NRB65" s="376"/>
      <c r="NRC65" s="530"/>
      <c r="NRD65" s="376"/>
      <c r="NRE65" s="376"/>
      <c r="NRF65" s="376"/>
      <c r="NRG65" s="376"/>
      <c r="NRH65" s="376"/>
      <c r="NRI65" s="376"/>
      <c r="NRJ65" s="376"/>
      <c r="NRK65" s="376"/>
      <c r="NRL65" s="376"/>
      <c r="NRM65" s="622"/>
      <c r="NRN65" s="622"/>
      <c r="NRO65" s="622"/>
      <c r="NRP65" s="529"/>
      <c r="NRQ65" s="376"/>
      <c r="NRR65" s="376"/>
      <c r="NRS65" s="376"/>
      <c r="NRT65" s="530"/>
      <c r="NRU65" s="376"/>
      <c r="NRV65" s="376"/>
      <c r="NRW65" s="376"/>
      <c r="NRX65" s="376"/>
      <c r="NRY65" s="376"/>
      <c r="NRZ65" s="376"/>
      <c r="NSA65" s="376"/>
      <c r="NSB65" s="376"/>
      <c r="NSC65" s="376"/>
      <c r="NSD65" s="622"/>
      <c r="NSE65" s="622"/>
      <c r="NSF65" s="622"/>
      <c r="NSG65" s="529"/>
      <c r="NSH65" s="376"/>
      <c r="NSI65" s="376"/>
      <c r="NSJ65" s="376"/>
      <c r="NSK65" s="530"/>
      <c r="NSL65" s="376"/>
      <c r="NSM65" s="376"/>
      <c r="NSN65" s="376"/>
      <c r="NSO65" s="376"/>
      <c r="NSP65" s="376"/>
      <c r="NSQ65" s="376"/>
      <c r="NSR65" s="376"/>
      <c r="NSS65" s="376"/>
      <c r="NST65" s="376"/>
      <c r="NSU65" s="622"/>
      <c r="NSV65" s="622"/>
      <c r="NSW65" s="622"/>
      <c r="NSX65" s="529"/>
      <c r="NSY65" s="376"/>
      <c r="NSZ65" s="376"/>
      <c r="NTA65" s="376"/>
      <c r="NTB65" s="530"/>
      <c r="NTC65" s="376"/>
      <c r="NTD65" s="376"/>
      <c r="NTE65" s="376"/>
      <c r="NTF65" s="376"/>
      <c r="NTG65" s="376"/>
      <c r="NTH65" s="376"/>
      <c r="NTI65" s="376"/>
      <c r="NTJ65" s="376"/>
      <c r="NTK65" s="376"/>
      <c r="NTL65" s="622"/>
      <c r="NTM65" s="622"/>
      <c r="NTN65" s="622"/>
      <c r="NTO65" s="529"/>
      <c r="NTP65" s="376"/>
      <c r="NTQ65" s="376"/>
      <c r="NTR65" s="376"/>
      <c r="NTS65" s="530"/>
      <c r="NTT65" s="376"/>
      <c r="NTU65" s="376"/>
      <c r="NTV65" s="376"/>
      <c r="NTW65" s="376"/>
      <c r="NTX65" s="376"/>
      <c r="NTY65" s="376"/>
      <c r="NTZ65" s="376"/>
      <c r="NUA65" s="376"/>
      <c r="NUB65" s="376"/>
      <c r="NUC65" s="622"/>
      <c r="NUD65" s="622"/>
      <c r="NUE65" s="622"/>
      <c r="NUF65" s="529"/>
      <c r="NUG65" s="376"/>
      <c r="NUH65" s="376"/>
      <c r="NUI65" s="376"/>
      <c r="NUJ65" s="530"/>
      <c r="NUK65" s="376"/>
      <c r="NUL65" s="376"/>
      <c r="NUM65" s="376"/>
      <c r="NUN65" s="376"/>
      <c r="NUO65" s="376"/>
      <c r="NUP65" s="376"/>
      <c r="NUQ65" s="376"/>
      <c r="NUR65" s="376"/>
      <c r="NUS65" s="376"/>
      <c r="NUT65" s="622"/>
      <c r="NUU65" s="622"/>
      <c r="NUV65" s="622"/>
      <c r="NUW65" s="529"/>
      <c r="NUX65" s="376"/>
      <c r="NUY65" s="376"/>
      <c r="NUZ65" s="376"/>
      <c r="NVA65" s="530"/>
      <c r="NVB65" s="376"/>
      <c r="NVC65" s="376"/>
      <c r="NVD65" s="376"/>
      <c r="NVE65" s="376"/>
      <c r="NVF65" s="376"/>
      <c r="NVG65" s="376"/>
      <c r="NVH65" s="376"/>
      <c r="NVI65" s="376"/>
      <c r="NVJ65" s="376"/>
      <c r="NVK65" s="622"/>
      <c r="NVL65" s="622"/>
      <c r="NVM65" s="622"/>
      <c r="NVN65" s="529"/>
      <c r="NVO65" s="376"/>
      <c r="NVP65" s="376"/>
      <c r="NVQ65" s="376"/>
      <c r="NVR65" s="530"/>
      <c r="NVS65" s="376"/>
      <c r="NVT65" s="376"/>
      <c r="NVU65" s="376"/>
      <c r="NVV65" s="376"/>
      <c r="NVW65" s="376"/>
      <c r="NVX65" s="376"/>
      <c r="NVY65" s="376"/>
      <c r="NVZ65" s="376"/>
      <c r="NWA65" s="376"/>
      <c r="NWB65" s="622"/>
      <c r="NWC65" s="622"/>
      <c r="NWD65" s="622"/>
      <c r="NWE65" s="529"/>
      <c r="NWF65" s="376"/>
      <c r="NWG65" s="376"/>
      <c r="NWH65" s="376"/>
      <c r="NWI65" s="530"/>
      <c r="NWJ65" s="376"/>
      <c r="NWK65" s="376"/>
      <c r="NWL65" s="376"/>
      <c r="NWM65" s="376"/>
      <c r="NWN65" s="376"/>
      <c r="NWO65" s="376"/>
      <c r="NWP65" s="376"/>
      <c r="NWQ65" s="376"/>
      <c r="NWR65" s="376"/>
      <c r="NWS65" s="622"/>
      <c r="NWT65" s="622"/>
      <c r="NWU65" s="622"/>
      <c r="NWV65" s="529"/>
      <c r="NWW65" s="376"/>
      <c r="NWX65" s="376"/>
      <c r="NWY65" s="376"/>
      <c r="NWZ65" s="530"/>
      <c r="NXA65" s="376"/>
      <c r="NXB65" s="376"/>
      <c r="NXC65" s="376"/>
      <c r="NXD65" s="376"/>
      <c r="NXE65" s="376"/>
      <c r="NXF65" s="376"/>
      <c r="NXG65" s="376"/>
      <c r="NXH65" s="376"/>
      <c r="NXI65" s="376"/>
      <c r="NXJ65" s="622"/>
      <c r="NXK65" s="622"/>
      <c r="NXL65" s="622"/>
      <c r="NXM65" s="529"/>
      <c r="NXN65" s="376"/>
      <c r="NXO65" s="376"/>
      <c r="NXP65" s="376"/>
      <c r="NXQ65" s="530"/>
      <c r="NXR65" s="376"/>
      <c r="NXS65" s="376"/>
      <c r="NXT65" s="376"/>
      <c r="NXU65" s="376"/>
      <c r="NXV65" s="376"/>
      <c r="NXW65" s="376"/>
      <c r="NXX65" s="376"/>
      <c r="NXY65" s="376"/>
      <c r="NXZ65" s="376"/>
      <c r="NYA65" s="622"/>
      <c r="NYB65" s="622"/>
      <c r="NYC65" s="622"/>
      <c r="NYD65" s="529"/>
      <c r="NYE65" s="376"/>
      <c r="NYF65" s="376"/>
      <c r="NYG65" s="376"/>
      <c r="NYH65" s="530"/>
      <c r="NYI65" s="376"/>
      <c r="NYJ65" s="376"/>
      <c r="NYK65" s="376"/>
      <c r="NYL65" s="376"/>
      <c r="NYM65" s="376"/>
      <c r="NYN65" s="376"/>
      <c r="NYO65" s="376"/>
      <c r="NYP65" s="376"/>
      <c r="NYQ65" s="376"/>
      <c r="NYR65" s="622"/>
      <c r="NYS65" s="622"/>
      <c r="NYT65" s="622"/>
      <c r="NYU65" s="529"/>
      <c r="NYV65" s="376"/>
      <c r="NYW65" s="376"/>
      <c r="NYX65" s="376"/>
      <c r="NYY65" s="530"/>
      <c r="NYZ65" s="376"/>
      <c r="NZA65" s="376"/>
      <c r="NZB65" s="376"/>
      <c r="NZC65" s="376"/>
      <c r="NZD65" s="376"/>
      <c r="NZE65" s="376"/>
      <c r="NZF65" s="376"/>
      <c r="NZG65" s="376"/>
      <c r="NZH65" s="376"/>
      <c r="NZI65" s="622"/>
      <c r="NZJ65" s="622"/>
      <c r="NZK65" s="622"/>
      <c r="NZL65" s="529"/>
      <c r="NZM65" s="376"/>
      <c r="NZN65" s="376"/>
      <c r="NZO65" s="376"/>
      <c r="NZP65" s="530"/>
      <c r="NZQ65" s="376"/>
      <c r="NZR65" s="376"/>
      <c r="NZS65" s="376"/>
      <c r="NZT65" s="376"/>
      <c r="NZU65" s="376"/>
      <c r="NZV65" s="376"/>
      <c r="NZW65" s="376"/>
      <c r="NZX65" s="376"/>
      <c r="NZY65" s="376"/>
      <c r="NZZ65" s="622"/>
      <c r="OAA65" s="622"/>
      <c r="OAB65" s="622"/>
      <c r="OAC65" s="529"/>
      <c r="OAD65" s="376"/>
      <c r="OAE65" s="376"/>
      <c r="OAF65" s="376"/>
      <c r="OAG65" s="530"/>
      <c r="OAH65" s="376"/>
      <c r="OAI65" s="376"/>
      <c r="OAJ65" s="376"/>
      <c r="OAK65" s="376"/>
      <c r="OAL65" s="376"/>
      <c r="OAM65" s="376"/>
      <c r="OAN65" s="376"/>
      <c r="OAO65" s="376"/>
      <c r="OAP65" s="376"/>
      <c r="OAQ65" s="622"/>
      <c r="OAR65" s="622"/>
      <c r="OAS65" s="622"/>
      <c r="OAT65" s="529"/>
      <c r="OAU65" s="376"/>
      <c r="OAV65" s="376"/>
      <c r="OAW65" s="376"/>
      <c r="OAX65" s="530"/>
      <c r="OAY65" s="376"/>
      <c r="OAZ65" s="376"/>
      <c r="OBA65" s="376"/>
      <c r="OBB65" s="376"/>
      <c r="OBC65" s="376"/>
      <c r="OBD65" s="376"/>
      <c r="OBE65" s="376"/>
      <c r="OBF65" s="376"/>
      <c r="OBG65" s="376"/>
      <c r="OBH65" s="622"/>
      <c r="OBI65" s="622"/>
      <c r="OBJ65" s="622"/>
      <c r="OBK65" s="529"/>
      <c r="OBL65" s="376"/>
      <c r="OBM65" s="376"/>
      <c r="OBN65" s="376"/>
      <c r="OBO65" s="530"/>
      <c r="OBP65" s="376"/>
      <c r="OBQ65" s="376"/>
      <c r="OBR65" s="376"/>
      <c r="OBS65" s="376"/>
      <c r="OBT65" s="376"/>
      <c r="OBU65" s="376"/>
      <c r="OBV65" s="376"/>
      <c r="OBW65" s="376"/>
      <c r="OBX65" s="376"/>
      <c r="OBY65" s="622"/>
      <c r="OBZ65" s="622"/>
      <c r="OCA65" s="622"/>
      <c r="OCB65" s="529"/>
      <c r="OCC65" s="376"/>
      <c r="OCD65" s="376"/>
      <c r="OCE65" s="376"/>
      <c r="OCF65" s="530"/>
      <c r="OCG65" s="376"/>
      <c r="OCH65" s="376"/>
      <c r="OCI65" s="376"/>
      <c r="OCJ65" s="376"/>
      <c r="OCK65" s="376"/>
      <c r="OCL65" s="376"/>
      <c r="OCM65" s="376"/>
      <c r="OCN65" s="376"/>
      <c r="OCO65" s="376"/>
      <c r="OCP65" s="622"/>
      <c r="OCQ65" s="622"/>
      <c r="OCR65" s="622"/>
      <c r="OCS65" s="529"/>
      <c r="OCT65" s="376"/>
      <c r="OCU65" s="376"/>
      <c r="OCV65" s="376"/>
      <c r="OCW65" s="530"/>
      <c r="OCX65" s="376"/>
      <c r="OCY65" s="376"/>
      <c r="OCZ65" s="376"/>
      <c r="ODA65" s="376"/>
      <c r="ODB65" s="376"/>
      <c r="ODC65" s="376"/>
      <c r="ODD65" s="376"/>
      <c r="ODE65" s="376"/>
      <c r="ODF65" s="376"/>
      <c r="ODG65" s="622"/>
      <c r="ODH65" s="622"/>
      <c r="ODI65" s="622"/>
      <c r="ODJ65" s="529"/>
      <c r="ODK65" s="376"/>
      <c r="ODL65" s="376"/>
      <c r="ODM65" s="376"/>
      <c r="ODN65" s="530"/>
      <c r="ODO65" s="376"/>
      <c r="ODP65" s="376"/>
      <c r="ODQ65" s="376"/>
      <c r="ODR65" s="376"/>
      <c r="ODS65" s="376"/>
      <c r="ODT65" s="376"/>
      <c r="ODU65" s="376"/>
      <c r="ODV65" s="376"/>
      <c r="ODW65" s="376"/>
      <c r="ODX65" s="622"/>
      <c r="ODY65" s="622"/>
      <c r="ODZ65" s="622"/>
      <c r="OEA65" s="529"/>
      <c r="OEB65" s="376"/>
      <c r="OEC65" s="376"/>
      <c r="OED65" s="376"/>
      <c r="OEE65" s="530"/>
      <c r="OEF65" s="376"/>
      <c r="OEG65" s="376"/>
      <c r="OEH65" s="376"/>
      <c r="OEI65" s="376"/>
      <c r="OEJ65" s="376"/>
      <c r="OEK65" s="376"/>
      <c r="OEL65" s="376"/>
      <c r="OEM65" s="376"/>
      <c r="OEN65" s="376"/>
      <c r="OEO65" s="622"/>
      <c r="OEP65" s="622"/>
      <c r="OEQ65" s="622"/>
      <c r="OER65" s="529"/>
      <c r="OES65" s="376"/>
      <c r="OET65" s="376"/>
      <c r="OEU65" s="376"/>
      <c r="OEV65" s="530"/>
      <c r="OEW65" s="376"/>
      <c r="OEX65" s="376"/>
      <c r="OEY65" s="376"/>
      <c r="OEZ65" s="376"/>
      <c r="OFA65" s="376"/>
      <c r="OFB65" s="376"/>
      <c r="OFC65" s="376"/>
      <c r="OFD65" s="376"/>
      <c r="OFE65" s="376"/>
      <c r="OFF65" s="622"/>
      <c r="OFG65" s="622"/>
      <c r="OFH65" s="622"/>
      <c r="OFI65" s="529"/>
      <c r="OFJ65" s="376"/>
      <c r="OFK65" s="376"/>
      <c r="OFL65" s="376"/>
      <c r="OFM65" s="530"/>
      <c r="OFN65" s="376"/>
      <c r="OFO65" s="376"/>
      <c r="OFP65" s="376"/>
      <c r="OFQ65" s="376"/>
      <c r="OFR65" s="376"/>
      <c r="OFS65" s="376"/>
      <c r="OFT65" s="376"/>
      <c r="OFU65" s="376"/>
      <c r="OFV65" s="376"/>
      <c r="OFW65" s="622"/>
      <c r="OFX65" s="622"/>
      <c r="OFY65" s="622"/>
      <c r="OFZ65" s="529"/>
      <c r="OGA65" s="376"/>
      <c r="OGB65" s="376"/>
      <c r="OGC65" s="376"/>
      <c r="OGD65" s="530"/>
      <c r="OGE65" s="376"/>
      <c r="OGF65" s="376"/>
      <c r="OGG65" s="376"/>
      <c r="OGH65" s="376"/>
      <c r="OGI65" s="376"/>
      <c r="OGJ65" s="376"/>
      <c r="OGK65" s="376"/>
      <c r="OGL65" s="376"/>
      <c r="OGM65" s="376"/>
      <c r="OGN65" s="622"/>
      <c r="OGO65" s="622"/>
      <c r="OGP65" s="622"/>
      <c r="OGQ65" s="529"/>
      <c r="OGR65" s="376"/>
      <c r="OGS65" s="376"/>
      <c r="OGT65" s="376"/>
      <c r="OGU65" s="530"/>
      <c r="OGV65" s="376"/>
      <c r="OGW65" s="376"/>
      <c r="OGX65" s="376"/>
      <c r="OGY65" s="376"/>
      <c r="OGZ65" s="376"/>
      <c r="OHA65" s="376"/>
      <c r="OHB65" s="376"/>
      <c r="OHC65" s="376"/>
      <c r="OHD65" s="376"/>
      <c r="OHE65" s="622"/>
      <c r="OHF65" s="622"/>
      <c r="OHG65" s="622"/>
      <c r="OHH65" s="529"/>
      <c r="OHI65" s="376"/>
      <c r="OHJ65" s="376"/>
      <c r="OHK65" s="376"/>
      <c r="OHL65" s="530"/>
      <c r="OHM65" s="376"/>
      <c r="OHN65" s="376"/>
      <c r="OHO65" s="376"/>
      <c r="OHP65" s="376"/>
      <c r="OHQ65" s="376"/>
      <c r="OHR65" s="376"/>
      <c r="OHS65" s="376"/>
      <c r="OHT65" s="376"/>
      <c r="OHU65" s="376"/>
      <c r="OHV65" s="622"/>
      <c r="OHW65" s="622"/>
      <c r="OHX65" s="622"/>
      <c r="OHY65" s="529"/>
      <c r="OHZ65" s="376"/>
      <c r="OIA65" s="376"/>
      <c r="OIB65" s="376"/>
      <c r="OIC65" s="530"/>
      <c r="OID65" s="376"/>
      <c r="OIE65" s="376"/>
      <c r="OIF65" s="376"/>
      <c r="OIG65" s="376"/>
      <c r="OIH65" s="376"/>
      <c r="OII65" s="376"/>
      <c r="OIJ65" s="376"/>
      <c r="OIK65" s="376"/>
      <c r="OIL65" s="376"/>
      <c r="OIM65" s="622"/>
      <c r="OIN65" s="622"/>
      <c r="OIO65" s="622"/>
      <c r="OIP65" s="529"/>
      <c r="OIQ65" s="376"/>
      <c r="OIR65" s="376"/>
      <c r="OIS65" s="376"/>
      <c r="OIT65" s="530"/>
      <c r="OIU65" s="376"/>
      <c r="OIV65" s="376"/>
      <c r="OIW65" s="376"/>
      <c r="OIX65" s="376"/>
      <c r="OIY65" s="376"/>
      <c r="OIZ65" s="376"/>
      <c r="OJA65" s="376"/>
      <c r="OJB65" s="376"/>
      <c r="OJC65" s="376"/>
      <c r="OJD65" s="622"/>
      <c r="OJE65" s="622"/>
      <c r="OJF65" s="622"/>
      <c r="OJG65" s="529"/>
      <c r="OJH65" s="376"/>
      <c r="OJI65" s="376"/>
      <c r="OJJ65" s="376"/>
      <c r="OJK65" s="530"/>
      <c r="OJL65" s="376"/>
      <c r="OJM65" s="376"/>
      <c r="OJN65" s="376"/>
      <c r="OJO65" s="376"/>
      <c r="OJP65" s="376"/>
      <c r="OJQ65" s="376"/>
      <c r="OJR65" s="376"/>
      <c r="OJS65" s="376"/>
      <c r="OJT65" s="376"/>
      <c r="OJU65" s="622"/>
      <c r="OJV65" s="622"/>
      <c r="OJW65" s="622"/>
      <c r="OJX65" s="529"/>
      <c r="OJY65" s="376"/>
      <c r="OJZ65" s="376"/>
      <c r="OKA65" s="376"/>
      <c r="OKB65" s="530"/>
      <c r="OKC65" s="376"/>
      <c r="OKD65" s="376"/>
      <c r="OKE65" s="376"/>
      <c r="OKF65" s="376"/>
      <c r="OKG65" s="376"/>
      <c r="OKH65" s="376"/>
      <c r="OKI65" s="376"/>
      <c r="OKJ65" s="376"/>
      <c r="OKK65" s="376"/>
      <c r="OKL65" s="622"/>
      <c r="OKM65" s="622"/>
      <c r="OKN65" s="622"/>
      <c r="OKO65" s="529"/>
      <c r="OKP65" s="376"/>
      <c r="OKQ65" s="376"/>
      <c r="OKR65" s="376"/>
      <c r="OKS65" s="530"/>
      <c r="OKT65" s="376"/>
      <c r="OKU65" s="376"/>
      <c r="OKV65" s="376"/>
      <c r="OKW65" s="376"/>
      <c r="OKX65" s="376"/>
      <c r="OKY65" s="376"/>
      <c r="OKZ65" s="376"/>
      <c r="OLA65" s="376"/>
      <c r="OLB65" s="376"/>
      <c r="OLC65" s="622"/>
      <c r="OLD65" s="622"/>
      <c r="OLE65" s="622"/>
      <c r="OLF65" s="529"/>
      <c r="OLG65" s="376"/>
      <c r="OLH65" s="376"/>
      <c r="OLI65" s="376"/>
      <c r="OLJ65" s="530"/>
      <c r="OLK65" s="376"/>
      <c r="OLL65" s="376"/>
      <c r="OLM65" s="376"/>
      <c r="OLN65" s="376"/>
      <c r="OLO65" s="376"/>
      <c r="OLP65" s="376"/>
      <c r="OLQ65" s="376"/>
      <c r="OLR65" s="376"/>
      <c r="OLS65" s="376"/>
      <c r="OLT65" s="622"/>
      <c r="OLU65" s="622"/>
      <c r="OLV65" s="622"/>
      <c r="OLW65" s="529"/>
      <c r="OLX65" s="376"/>
      <c r="OLY65" s="376"/>
      <c r="OLZ65" s="376"/>
      <c r="OMA65" s="530"/>
      <c r="OMB65" s="376"/>
      <c r="OMC65" s="376"/>
      <c r="OMD65" s="376"/>
      <c r="OME65" s="376"/>
      <c r="OMF65" s="376"/>
      <c r="OMG65" s="376"/>
      <c r="OMH65" s="376"/>
      <c r="OMI65" s="376"/>
      <c r="OMJ65" s="376"/>
      <c r="OMK65" s="622"/>
      <c r="OML65" s="622"/>
      <c r="OMM65" s="622"/>
      <c r="OMN65" s="529"/>
      <c r="OMO65" s="376"/>
      <c r="OMP65" s="376"/>
      <c r="OMQ65" s="376"/>
      <c r="OMR65" s="530"/>
      <c r="OMS65" s="376"/>
      <c r="OMT65" s="376"/>
      <c r="OMU65" s="376"/>
      <c r="OMV65" s="376"/>
      <c r="OMW65" s="376"/>
      <c r="OMX65" s="376"/>
      <c r="OMY65" s="376"/>
      <c r="OMZ65" s="376"/>
      <c r="ONA65" s="376"/>
      <c r="ONB65" s="622"/>
      <c r="ONC65" s="622"/>
      <c r="OND65" s="622"/>
      <c r="ONE65" s="529"/>
      <c r="ONF65" s="376"/>
      <c r="ONG65" s="376"/>
      <c r="ONH65" s="376"/>
      <c r="ONI65" s="530"/>
      <c r="ONJ65" s="376"/>
      <c r="ONK65" s="376"/>
      <c r="ONL65" s="376"/>
      <c r="ONM65" s="376"/>
      <c r="ONN65" s="376"/>
      <c r="ONO65" s="376"/>
      <c r="ONP65" s="376"/>
      <c r="ONQ65" s="376"/>
      <c r="ONR65" s="376"/>
      <c r="ONS65" s="622"/>
      <c r="ONT65" s="622"/>
      <c r="ONU65" s="622"/>
      <c r="ONV65" s="529"/>
      <c r="ONW65" s="376"/>
      <c r="ONX65" s="376"/>
      <c r="ONY65" s="376"/>
      <c r="ONZ65" s="530"/>
      <c r="OOA65" s="376"/>
      <c r="OOB65" s="376"/>
      <c r="OOC65" s="376"/>
      <c r="OOD65" s="376"/>
      <c r="OOE65" s="376"/>
      <c r="OOF65" s="376"/>
      <c r="OOG65" s="376"/>
      <c r="OOH65" s="376"/>
      <c r="OOI65" s="376"/>
      <c r="OOJ65" s="622"/>
      <c r="OOK65" s="622"/>
      <c r="OOL65" s="622"/>
      <c r="OOM65" s="529"/>
      <c r="OON65" s="376"/>
      <c r="OOO65" s="376"/>
      <c r="OOP65" s="376"/>
      <c r="OOQ65" s="530"/>
      <c r="OOR65" s="376"/>
      <c r="OOS65" s="376"/>
      <c r="OOT65" s="376"/>
      <c r="OOU65" s="376"/>
      <c r="OOV65" s="376"/>
      <c r="OOW65" s="376"/>
      <c r="OOX65" s="376"/>
      <c r="OOY65" s="376"/>
      <c r="OOZ65" s="376"/>
      <c r="OPA65" s="622"/>
      <c r="OPB65" s="622"/>
      <c r="OPC65" s="622"/>
      <c r="OPD65" s="529"/>
      <c r="OPE65" s="376"/>
      <c r="OPF65" s="376"/>
      <c r="OPG65" s="376"/>
      <c r="OPH65" s="530"/>
      <c r="OPI65" s="376"/>
      <c r="OPJ65" s="376"/>
      <c r="OPK65" s="376"/>
      <c r="OPL65" s="376"/>
      <c r="OPM65" s="376"/>
      <c r="OPN65" s="376"/>
      <c r="OPO65" s="376"/>
      <c r="OPP65" s="376"/>
      <c r="OPQ65" s="376"/>
      <c r="OPR65" s="622"/>
      <c r="OPS65" s="622"/>
      <c r="OPT65" s="622"/>
      <c r="OPU65" s="529"/>
      <c r="OPV65" s="376"/>
      <c r="OPW65" s="376"/>
      <c r="OPX65" s="376"/>
      <c r="OPY65" s="530"/>
      <c r="OPZ65" s="376"/>
      <c r="OQA65" s="376"/>
      <c r="OQB65" s="376"/>
      <c r="OQC65" s="376"/>
      <c r="OQD65" s="376"/>
      <c r="OQE65" s="376"/>
      <c r="OQF65" s="376"/>
      <c r="OQG65" s="376"/>
      <c r="OQH65" s="376"/>
      <c r="OQI65" s="622"/>
      <c r="OQJ65" s="622"/>
      <c r="OQK65" s="622"/>
      <c r="OQL65" s="529"/>
      <c r="OQM65" s="376"/>
      <c r="OQN65" s="376"/>
      <c r="OQO65" s="376"/>
      <c r="OQP65" s="530"/>
      <c r="OQQ65" s="376"/>
      <c r="OQR65" s="376"/>
      <c r="OQS65" s="376"/>
      <c r="OQT65" s="376"/>
      <c r="OQU65" s="376"/>
      <c r="OQV65" s="376"/>
      <c r="OQW65" s="376"/>
      <c r="OQX65" s="376"/>
      <c r="OQY65" s="376"/>
      <c r="OQZ65" s="622"/>
      <c r="ORA65" s="622"/>
      <c r="ORB65" s="622"/>
      <c r="ORC65" s="529"/>
      <c r="ORD65" s="376"/>
      <c r="ORE65" s="376"/>
      <c r="ORF65" s="376"/>
      <c r="ORG65" s="530"/>
      <c r="ORH65" s="376"/>
      <c r="ORI65" s="376"/>
      <c r="ORJ65" s="376"/>
      <c r="ORK65" s="376"/>
      <c r="ORL65" s="376"/>
      <c r="ORM65" s="376"/>
      <c r="ORN65" s="376"/>
      <c r="ORO65" s="376"/>
      <c r="ORP65" s="376"/>
      <c r="ORQ65" s="622"/>
      <c r="ORR65" s="622"/>
      <c r="ORS65" s="622"/>
      <c r="ORT65" s="529"/>
      <c r="ORU65" s="376"/>
      <c r="ORV65" s="376"/>
      <c r="ORW65" s="376"/>
      <c r="ORX65" s="530"/>
      <c r="ORY65" s="376"/>
      <c r="ORZ65" s="376"/>
      <c r="OSA65" s="376"/>
      <c r="OSB65" s="376"/>
      <c r="OSC65" s="376"/>
      <c r="OSD65" s="376"/>
      <c r="OSE65" s="376"/>
      <c r="OSF65" s="376"/>
      <c r="OSG65" s="376"/>
      <c r="OSH65" s="622"/>
      <c r="OSI65" s="622"/>
      <c r="OSJ65" s="622"/>
      <c r="OSK65" s="529"/>
      <c r="OSL65" s="376"/>
      <c r="OSM65" s="376"/>
      <c r="OSN65" s="376"/>
      <c r="OSO65" s="530"/>
      <c r="OSP65" s="376"/>
      <c r="OSQ65" s="376"/>
      <c r="OSR65" s="376"/>
      <c r="OSS65" s="376"/>
      <c r="OST65" s="376"/>
      <c r="OSU65" s="376"/>
      <c r="OSV65" s="376"/>
      <c r="OSW65" s="376"/>
      <c r="OSX65" s="376"/>
      <c r="OSY65" s="622"/>
      <c r="OSZ65" s="622"/>
      <c r="OTA65" s="622"/>
      <c r="OTB65" s="529"/>
      <c r="OTC65" s="376"/>
      <c r="OTD65" s="376"/>
      <c r="OTE65" s="376"/>
      <c r="OTF65" s="530"/>
      <c r="OTG65" s="376"/>
      <c r="OTH65" s="376"/>
      <c r="OTI65" s="376"/>
      <c r="OTJ65" s="376"/>
      <c r="OTK65" s="376"/>
      <c r="OTL65" s="376"/>
      <c r="OTM65" s="376"/>
      <c r="OTN65" s="376"/>
      <c r="OTO65" s="376"/>
      <c r="OTP65" s="622"/>
      <c r="OTQ65" s="622"/>
      <c r="OTR65" s="622"/>
      <c r="OTS65" s="529"/>
      <c r="OTT65" s="376"/>
      <c r="OTU65" s="376"/>
      <c r="OTV65" s="376"/>
      <c r="OTW65" s="530"/>
      <c r="OTX65" s="376"/>
      <c r="OTY65" s="376"/>
      <c r="OTZ65" s="376"/>
      <c r="OUA65" s="376"/>
      <c r="OUB65" s="376"/>
      <c r="OUC65" s="376"/>
      <c r="OUD65" s="376"/>
      <c r="OUE65" s="376"/>
      <c r="OUF65" s="376"/>
      <c r="OUG65" s="622"/>
      <c r="OUH65" s="622"/>
      <c r="OUI65" s="622"/>
      <c r="OUJ65" s="529"/>
      <c r="OUK65" s="376"/>
      <c r="OUL65" s="376"/>
      <c r="OUM65" s="376"/>
      <c r="OUN65" s="530"/>
      <c r="OUO65" s="376"/>
      <c r="OUP65" s="376"/>
      <c r="OUQ65" s="376"/>
      <c r="OUR65" s="376"/>
      <c r="OUS65" s="376"/>
      <c r="OUT65" s="376"/>
      <c r="OUU65" s="376"/>
      <c r="OUV65" s="376"/>
      <c r="OUW65" s="376"/>
      <c r="OUX65" s="622"/>
      <c r="OUY65" s="622"/>
      <c r="OUZ65" s="622"/>
      <c r="OVA65" s="529"/>
      <c r="OVB65" s="376"/>
      <c r="OVC65" s="376"/>
      <c r="OVD65" s="376"/>
      <c r="OVE65" s="530"/>
      <c r="OVF65" s="376"/>
      <c r="OVG65" s="376"/>
      <c r="OVH65" s="376"/>
      <c r="OVI65" s="376"/>
      <c r="OVJ65" s="376"/>
      <c r="OVK65" s="376"/>
      <c r="OVL65" s="376"/>
      <c r="OVM65" s="376"/>
      <c r="OVN65" s="376"/>
      <c r="OVO65" s="622"/>
      <c r="OVP65" s="622"/>
      <c r="OVQ65" s="622"/>
      <c r="OVR65" s="529"/>
      <c r="OVS65" s="376"/>
      <c r="OVT65" s="376"/>
      <c r="OVU65" s="376"/>
      <c r="OVV65" s="530"/>
      <c r="OVW65" s="376"/>
      <c r="OVX65" s="376"/>
      <c r="OVY65" s="376"/>
      <c r="OVZ65" s="376"/>
      <c r="OWA65" s="376"/>
      <c r="OWB65" s="376"/>
      <c r="OWC65" s="376"/>
      <c r="OWD65" s="376"/>
      <c r="OWE65" s="376"/>
      <c r="OWF65" s="622"/>
      <c r="OWG65" s="622"/>
      <c r="OWH65" s="622"/>
      <c r="OWI65" s="529"/>
      <c r="OWJ65" s="376"/>
      <c r="OWK65" s="376"/>
      <c r="OWL65" s="376"/>
      <c r="OWM65" s="530"/>
      <c r="OWN65" s="376"/>
      <c r="OWO65" s="376"/>
      <c r="OWP65" s="376"/>
      <c r="OWQ65" s="376"/>
      <c r="OWR65" s="376"/>
      <c r="OWS65" s="376"/>
      <c r="OWT65" s="376"/>
      <c r="OWU65" s="376"/>
      <c r="OWV65" s="376"/>
      <c r="OWW65" s="622"/>
      <c r="OWX65" s="622"/>
      <c r="OWY65" s="622"/>
      <c r="OWZ65" s="529"/>
      <c r="OXA65" s="376"/>
      <c r="OXB65" s="376"/>
      <c r="OXC65" s="376"/>
      <c r="OXD65" s="530"/>
      <c r="OXE65" s="376"/>
      <c r="OXF65" s="376"/>
      <c r="OXG65" s="376"/>
      <c r="OXH65" s="376"/>
      <c r="OXI65" s="376"/>
      <c r="OXJ65" s="376"/>
      <c r="OXK65" s="376"/>
      <c r="OXL65" s="376"/>
      <c r="OXM65" s="376"/>
      <c r="OXN65" s="622"/>
      <c r="OXO65" s="622"/>
      <c r="OXP65" s="622"/>
      <c r="OXQ65" s="529"/>
      <c r="OXR65" s="376"/>
      <c r="OXS65" s="376"/>
      <c r="OXT65" s="376"/>
      <c r="OXU65" s="530"/>
      <c r="OXV65" s="376"/>
      <c r="OXW65" s="376"/>
      <c r="OXX65" s="376"/>
      <c r="OXY65" s="376"/>
      <c r="OXZ65" s="376"/>
      <c r="OYA65" s="376"/>
      <c r="OYB65" s="376"/>
      <c r="OYC65" s="376"/>
      <c r="OYD65" s="376"/>
      <c r="OYE65" s="622"/>
      <c r="OYF65" s="622"/>
      <c r="OYG65" s="622"/>
      <c r="OYH65" s="529"/>
      <c r="OYI65" s="376"/>
      <c r="OYJ65" s="376"/>
      <c r="OYK65" s="376"/>
      <c r="OYL65" s="530"/>
      <c r="OYM65" s="376"/>
      <c r="OYN65" s="376"/>
      <c r="OYO65" s="376"/>
      <c r="OYP65" s="376"/>
      <c r="OYQ65" s="376"/>
      <c r="OYR65" s="376"/>
      <c r="OYS65" s="376"/>
      <c r="OYT65" s="376"/>
      <c r="OYU65" s="376"/>
      <c r="OYV65" s="622"/>
      <c r="OYW65" s="622"/>
      <c r="OYX65" s="622"/>
      <c r="OYY65" s="529"/>
      <c r="OYZ65" s="376"/>
      <c r="OZA65" s="376"/>
      <c r="OZB65" s="376"/>
      <c r="OZC65" s="530"/>
      <c r="OZD65" s="376"/>
      <c r="OZE65" s="376"/>
      <c r="OZF65" s="376"/>
      <c r="OZG65" s="376"/>
      <c r="OZH65" s="376"/>
      <c r="OZI65" s="376"/>
      <c r="OZJ65" s="376"/>
      <c r="OZK65" s="376"/>
      <c r="OZL65" s="376"/>
      <c r="OZM65" s="622"/>
      <c r="OZN65" s="622"/>
      <c r="OZO65" s="622"/>
      <c r="OZP65" s="529"/>
      <c r="OZQ65" s="376"/>
      <c r="OZR65" s="376"/>
      <c r="OZS65" s="376"/>
      <c r="OZT65" s="530"/>
      <c r="OZU65" s="376"/>
      <c r="OZV65" s="376"/>
      <c r="OZW65" s="376"/>
      <c r="OZX65" s="376"/>
      <c r="OZY65" s="376"/>
      <c r="OZZ65" s="376"/>
      <c r="PAA65" s="376"/>
      <c r="PAB65" s="376"/>
      <c r="PAC65" s="376"/>
      <c r="PAD65" s="622"/>
      <c r="PAE65" s="622"/>
      <c r="PAF65" s="622"/>
      <c r="PAG65" s="529"/>
      <c r="PAH65" s="376"/>
      <c r="PAI65" s="376"/>
      <c r="PAJ65" s="376"/>
      <c r="PAK65" s="530"/>
      <c r="PAL65" s="376"/>
      <c r="PAM65" s="376"/>
      <c r="PAN65" s="376"/>
      <c r="PAO65" s="376"/>
      <c r="PAP65" s="376"/>
      <c r="PAQ65" s="376"/>
      <c r="PAR65" s="376"/>
      <c r="PAS65" s="376"/>
      <c r="PAT65" s="376"/>
      <c r="PAU65" s="622"/>
      <c r="PAV65" s="622"/>
      <c r="PAW65" s="622"/>
      <c r="PAX65" s="529"/>
      <c r="PAY65" s="376"/>
      <c r="PAZ65" s="376"/>
      <c r="PBA65" s="376"/>
      <c r="PBB65" s="530"/>
      <c r="PBC65" s="376"/>
      <c r="PBD65" s="376"/>
      <c r="PBE65" s="376"/>
      <c r="PBF65" s="376"/>
      <c r="PBG65" s="376"/>
      <c r="PBH65" s="376"/>
      <c r="PBI65" s="376"/>
      <c r="PBJ65" s="376"/>
      <c r="PBK65" s="376"/>
      <c r="PBL65" s="622"/>
      <c r="PBM65" s="622"/>
      <c r="PBN65" s="622"/>
      <c r="PBO65" s="529"/>
      <c r="PBP65" s="376"/>
      <c r="PBQ65" s="376"/>
      <c r="PBR65" s="376"/>
      <c r="PBS65" s="530"/>
      <c r="PBT65" s="376"/>
      <c r="PBU65" s="376"/>
      <c r="PBV65" s="376"/>
      <c r="PBW65" s="376"/>
      <c r="PBX65" s="376"/>
      <c r="PBY65" s="376"/>
      <c r="PBZ65" s="376"/>
      <c r="PCA65" s="376"/>
      <c r="PCB65" s="376"/>
      <c r="PCC65" s="622"/>
      <c r="PCD65" s="622"/>
      <c r="PCE65" s="622"/>
      <c r="PCF65" s="529"/>
      <c r="PCG65" s="376"/>
      <c r="PCH65" s="376"/>
      <c r="PCI65" s="376"/>
      <c r="PCJ65" s="530"/>
      <c r="PCK65" s="376"/>
      <c r="PCL65" s="376"/>
      <c r="PCM65" s="376"/>
      <c r="PCN65" s="376"/>
      <c r="PCO65" s="376"/>
      <c r="PCP65" s="376"/>
      <c r="PCQ65" s="376"/>
      <c r="PCR65" s="376"/>
      <c r="PCS65" s="376"/>
      <c r="PCT65" s="622"/>
      <c r="PCU65" s="622"/>
      <c r="PCV65" s="622"/>
      <c r="PCW65" s="529"/>
      <c r="PCX65" s="376"/>
      <c r="PCY65" s="376"/>
      <c r="PCZ65" s="376"/>
      <c r="PDA65" s="530"/>
      <c r="PDB65" s="376"/>
      <c r="PDC65" s="376"/>
      <c r="PDD65" s="376"/>
      <c r="PDE65" s="376"/>
      <c r="PDF65" s="376"/>
      <c r="PDG65" s="376"/>
      <c r="PDH65" s="376"/>
      <c r="PDI65" s="376"/>
      <c r="PDJ65" s="376"/>
      <c r="PDK65" s="622"/>
      <c r="PDL65" s="622"/>
      <c r="PDM65" s="622"/>
      <c r="PDN65" s="529"/>
      <c r="PDO65" s="376"/>
      <c r="PDP65" s="376"/>
      <c r="PDQ65" s="376"/>
      <c r="PDR65" s="530"/>
      <c r="PDS65" s="376"/>
      <c r="PDT65" s="376"/>
      <c r="PDU65" s="376"/>
      <c r="PDV65" s="376"/>
      <c r="PDW65" s="376"/>
      <c r="PDX65" s="376"/>
      <c r="PDY65" s="376"/>
      <c r="PDZ65" s="376"/>
      <c r="PEA65" s="376"/>
      <c r="PEB65" s="622"/>
      <c r="PEC65" s="622"/>
      <c r="PED65" s="622"/>
      <c r="PEE65" s="529"/>
      <c r="PEF65" s="376"/>
      <c r="PEG65" s="376"/>
      <c r="PEH65" s="376"/>
      <c r="PEI65" s="530"/>
      <c r="PEJ65" s="376"/>
      <c r="PEK65" s="376"/>
      <c r="PEL65" s="376"/>
      <c r="PEM65" s="376"/>
      <c r="PEN65" s="376"/>
      <c r="PEO65" s="376"/>
      <c r="PEP65" s="376"/>
      <c r="PEQ65" s="376"/>
      <c r="PER65" s="376"/>
      <c r="PES65" s="622"/>
      <c r="PET65" s="622"/>
      <c r="PEU65" s="622"/>
      <c r="PEV65" s="529"/>
      <c r="PEW65" s="376"/>
      <c r="PEX65" s="376"/>
      <c r="PEY65" s="376"/>
      <c r="PEZ65" s="530"/>
      <c r="PFA65" s="376"/>
      <c r="PFB65" s="376"/>
      <c r="PFC65" s="376"/>
      <c r="PFD65" s="376"/>
      <c r="PFE65" s="376"/>
      <c r="PFF65" s="376"/>
      <c r="PFG65" s="376"/>
      <c r="PFH65" s="376"/>
      <c r="PFI65" s="376"/>
      <c r="PFJ65" s="622"/>
      <c r="PFK65" s="622"/>
      <c r="PFL65" s="622"/>
      <c r="PFM65" s="529"/>
      <c r="PFN65" s="376"/>
      <c r="PFO65" s="376"/>
      <c r="PFP65" s="376"/>
      <c r="PFQ65" s="530"/>
      <c r="PFR65" s="376"/>
      <c r="PFS65" s="376"/>
      <c r="PFT65" s="376"/>
      <c r="PFU65" s="376"/>
      <c r="PFV65" s="376"/>
      <c r="PFW65" s="376"/>
      <c r="PFX65" s="376"/>
      <c r="PFY65" s="376"/>
      <c r="PFZ65" s="376"/>
      <c r="PGA65" s="622"/>
      <c r="PGB65" s="622"/>
      <c r="PGC65" s="622"/>
      <c r="PGD65" s="529"/>
      <c r="PGE65" s="376"/>
      <c r="PGF65" s="376"/>
      <c r="PGG65" s="376"/>
      <c r="PGH65" s="530"/>
      <c r="PGI65" s="376"/>
      <c r="PGJ65" s="376"/>
      <c r="PGK65" s="376"/>
      <c r="PGL65" s="376"/>
      <c r="PGM65" s="376"/>
      <c r="PGN65" s="376"/>
      <c r="PGO65" s="376"/>
      <c r="PGP65" s="376"/>
      <c r="PGQ65" s="376"/>
      <c r="PGR65" s="622"/>
      <c r="PGS65" s="622"/>
      <c r="PGT65" s="622"/>
      <c r="PGU65" s="529"/>
      <c r="PGV65" s="376"/>
      <c r="PGW65" s="376"/>
      <c r="PGX65" s="376"/>
      <c r="PGY65" s="530"/>
      <c r="PGZ65" s="376"/>
      <c r="PHA65" s="376"/>
      <c r="PHB65" s="376"/>
      <c r="PHC65" s="376"/>
      <c r="PHD65" s="376"/>
      <c r="PHE65" s="376"/>
      <c r="PHF65" s="376"/>
      <c r="PHG65" s="376"/>
      <c r="PHH65" s="376"/>
      <c r="PHI65" s="622"/>
      <c r="PHJ65" s="622"/>
      <c r="PHK65" s="622"/>
      <c r="PHL65" s="529"/>
      <c r="PHM65" s="376"/>
      <c r="PHN65" s="376"/>
      <c r="PHO65" s="376"/>
      <c r="PHP65" s="530"/>
      <c r="PHQ65" s="376"/>
      <c r="PHR65" s="376"/>
      <c r="PHS65" s="376"/>
      <c r="PHT65" s="376"/>
      <c r="PHU65" s="376"/>
      <c r="PHV65" s="376"/>
      <c r="PHW65" s="376"/>
      <c r="PHX65" s="376"/>
      <c r="PHY65" s="376"/>
      <c r="PHZ65" s="622"/>
      <c r="PIA65" s="622"/>
      <c r="PIB65" s="622"/>
      <c r="PIC65" s="529"/>
      <c r="PID65" s="376"/>
      <c r="PIE65" s="376"/>
      <c r="PIF65" s="376"/>
      <c r="PIG65" s="530"/>
      <c r="PIH65" s="376"/>
      <c r="PII65" s="376"/>
      <c r="PIJ65" s="376"/>
      <c r="PIK65" s="376"/>
      <c r="PIL65" s="376"/>
      <c r="PIM65" s="376"/>
      <c r="PIN65" s="376"/>
      <c r="PIO65" s="376"/>
      <c r="PIP65" s="376"/>
      <c r="PIQ65" s="622"/>
      <c r="PIR65" s="622"/>
      <c r="PIS65" s="622"/>
      <c r="PIT65" s="529"/>
      <c r="PIU65" s="376"/>
      <c r="PIV65" s="376"/>
      <c r="PIW65" s="376"/>
      <c r="PIX65" s="530"/>
      <c r="PIY65" s="376"/>
      <c r="PIZ65" s="376"/>
      <c r="PJA65" s="376"/>
      <c r="PJB65" s="376"/>
      <c r="PJC65" s="376"/>
      <c r="PJD65" s="376"/>
      <c r="PJE65" s="376"/>
      <c r="PJF65" s="376"/>
      <c r="PJG65" s="376"/>
      <c r="PJH65" s="622"/>
      <c r="PJI65" s="622"/>
      <c r="PJJ65" s="622"/>
      <c r="PJK65" s="529"/>
      <c r="PJL65" s="376"/>
      <c r="PJM65" s="376"/>
      <c r="PJN65" s="376"/>
      <c r="PJO65" s="530"/>
      <c r="PJP65" s="376"/>
      <c r="PJQ65" s="376"/>
      <c r="PJR65" s="376"/>
      <c r="PJS65" s="376"/>
      <c r="PJT65" s="376"/>
      <c r="PJU65" s="376"/>
      <c r="PJV65" s="376"/>
      <c r="PJW65" s="376"/>
      <c r="PJX65" s="376"/>
      <c r="PJY65" s="622"/>
      <c r="PJZ65" s="622"/>
      <c r="PKA65" s="622"/>
      <c r="PKB65" s="529"/>
      <c r="PKC65" s="376"/>
      <c r="PKD65" s="376"/>
      <c r="PKE65" s="376"/>
      <c r="PKF65" s="530"/>
      <c r="PKG65" s="376"/>
      <c r="PKH65" s="376"/>
      <c r="PKI65" s="376"/>
      <c r="PKJ65" s="376"/>
      <c r="PKK65" s="376"/>
      <c r="PKL65" s="376"/>
      <c r="PKM65" s="376"/>
      <c r="PKN65" s="376"/>
      <c r="PKO65" s="376"/>
      <c r="PKP65" s="622"/>
      <c r="PKQ65" s="622"/>
      <c r="PKR65" s="622"/>
      <c r="PKS65" s="529"/>
      <c r="PKT65" s="376"/>
      <c r="PKU65" s="376"/>
      <c r="PKV65" s="376"/>
      <c r="PKW65" s="530"/>
      <c r="PKX65" s="376"/>
      <c r="PKY65" s="376"/>
      <c r="PKZ65" s="376"/>
      <c r="PLA65" s="376"/>
      <c r="PLB65" s="376"/>
      <c r="PLC65" s="376"/>
      <c r="PLD65" s="376"/>
      <c r="PLE65" s="376"/>
      <c r="PLF65" s="376"/>
      <c r="PLG65" s="622"/>
      <c r="PLH65" s="622"/>
      <c r="PLI65" s="622"/>
      <c r="PLJ65" s="529"/>
      <c r="PLK65" s="376"/>
      <c r="PLL65" s="376"/>
      <c r="PLM65" s="376"/>
      <c r="PLN65" s="530"/>
      <c r="PLO65" s="376"/>
      <c r="PLP65" s="376"/>
      <c r="PLQ65" s="376"/>
      <c r="PLR65" s="376"/>
      <c r="PLS65" s="376"/>
      <c r="PLT65" s="376"/>
      <c r="PLU65" s="376"/>
      <c r="PLV65" s="376"/>
      <c r="PLW65" s="376"/>
      <c r="PLX65" s="622"/>
      <c r="PLY65" s="622"/>
      <c r="PLZ65" s="622"/>
      <c r="PMA65" s="529"/>
      <c r="PMB65" s="376"/>
      <c r="PMC65" s="376"/>
      <c r="PMD65" s="376"/>
      <c r="PME65" s="530"/>
      <c r="PMF65" s="376"/>
      <c r="PMG65" s="376"/>
      <c r="PMH65" s="376"/>
      <c r="PMI65" s="376"/>
      <c r="PMJ65" s="376"/>
      <c r="PMK65" s="376"/>
      <c r="PML65" s="376"/>
      <c r="PMM65" s="376"/>
      <c r="PMN65" s="376"/>
      <c r="PMO65" s="622"/>
      <c r="PMP65" s="622"/>
      <c r="PMQ65" s="622"/>
      <c r="PMR65" s="529"/>
      <c r="PMS65" s="376"/>
      <c r="PMT65" s="376"/>
      <c r="PMU65" s="376"/>
      <c r="PMV65" s="530"/>
      <c r="PMW65" s="376"/>
      <c r="PMX65" s="376"/>
      <c r="PMY65" s="376"/>
      <c r="PMZ65" s="376"/>
      <c r="PNA65" s="376"/>
      <c r="PNB65" s="376"/>
      <c r="PNC65" s="376"/>
      <c r="PND65" s="376"/>
      <c r="PNE65" s="376"/>
      <c r="PNF65" s="622"/>
      <c r="PNG65" s="622"/>
      <c r="PNH65" s="622"/>
      <c r="PNI65" s="529"/>
      <c r="PNJ65" s="376"/>
      <c r="PNK65" s="376"/>
      <c r="PNL65" s="376"/>
      <c r="PNM65" s="530"/>
      <c r="PNN65" s="376"/>
      <c r="PNO65" s="376"/>
      <c r="PNP65" s="376"/>
      <c r="PNQ65" s="376"/>
      <c r="PNR65" s="376"/>
      <c r="PNS65" s="376"/>
      <c r="PNT65" s="376"/>
      <c r="PNU65" s="376"/>
      <c r="PNV65" s="376"/>
      <c r="PNW65" s="622"/>
      <c r="PNX65" s="622"/>
      <c r="PNY65" s="622"/>
      <c r="PNZ65" s="529"/>
      <c r="POA65" s="376"/>
      <c r="POB65" s="376"/>
      <c r="POC65" s="376"/>
      <c r="POD65" s="530"/>
      <c r="POE65" s="376"/>
      <c r="POF65" s="376"/>
      <c r="POG65" s="376"/>
      <c r="POH65" s="376"/>
      <c r="POI65" s="376"/>
      <c r="POJ65" s="376"/>
      <c r="POK65" s="376"/>
      <c r="POL65" s="376"/>
      <c r="POM65" s="376"/>
      <c r="PON65" s="622"/>
      <c r="POO65" s="622"/>
      <c r="POP65" s="622"/>
      <c r="POQ65" s="529"/>
      <c r="POR65" s="376"/>
      <c r="POS65" s="376"/>
      <c r="POT65" s="376"/>
      <c r="POU65" s="530"/>
      <c r="POV65" s="376"/>
      <c r="POW65" s="376"/>
      <c r="POX65" s="376"/>
      <c r="POY65" s="376"/>
      <c r="POZ65" s="376"/>
      <c r="PPA65" s="376"/>
      <c r="PPB65" s="376"/>
      <c r="PPC65" s="376"/>
      <c r="PPD65" s="376"/>
      <c r="PPE65" s="622"/>
      <c r="PPF65" s="622"/>
      <c r="PPG65" s="622"/>
      <c r="PPH65" s="529"/>
      <c r="PPI65" s="376"/>
      <c r="PPJ65" s="376"/>
      <c r="PPK65" s="376"/>
      <c r="PPL65" s="530"/>
      <c r="PPM65" s="376"/>
      <c r="PPN65" s="376"/>
      <c r="PPO65" s="376"/>
      <c r="PPP65" s="376"/>
      <c r="PPQ65" s="376"/>
      <c r="PPR65" s="376"/>
      <c r="PPS65" s="376"/>
      <c r="PPT65" s="376"/>
      <c r="PPU65" s="376"/>
      <c r="PPV65" s="622"/>
      <c r="PPW65" s="622"/>
      <c r="PPX65" s="622"/>
      <c r="PPY65" s="529"/>
      <c r="PPZ65" s="376"/>
      <c r="PQA65" s="376"/>
      <c r="PQB65" s="376"/>
      <c r="PQC65" s="530"/>
      <c r="PQD65" s="376"/>
      <c r="PQE65" s="376"/>
      <c r="PQF65" s="376"/>
      <c r="PQG65" s="376"/>
      <c r="PQH65" s="376"/>
      <c r="PQI65" s="376"/>
      <c r="PQJ65" s="376"/>
      <c r="PQK65" s="376"/>
      <c r="PQL65" s="376"/>
      <c r="PQM65" s="622"/>
      <c r="PQN65" s="622"/>
      <c r="PQO65" s="622"/>
      <c r="PQP65" s="529"/>
      <c r="PQQ65" s="376"/>
      <c r="PQR65" s="376"/>
      <c r="PQS65" s="376"/>
      <c r="PQT65" s="530"/>
      <c r="PQU65" s="376"/>
      <c r="PQV65" s="376"/>
      <c r="PQW65" s="376"/>
      <c r="PQX65" s="376"/>
      <c r="PQY65" s="376"/>
      <c r="PQZ65" s="376"/>
      <c r="PRA65" s="376"/>
      <c r="PRB65" s="376"/>
      <c r="PRC65" s="376"/>
      <c r="PRD65" s="622"/>
      <c r="PRE65" s="622"/>
      <c r="PRF65" s="622"/>
      <c r="PRG65" s="529"/>
      <c r="PRH65" s="376"/>
      <c r="PRI65" s="376"/>
      <c r="PRJ65" s="376"/>
      <c r="PRK65" s="530"/>
      <c r="PRL65" s="376"/>
      <c r="PRM65" s="376"/>
      <c r="PRN65" s="376"/>
      <c r="PRO65" s="376"/>
      <c r="PRP65" s="376"/>
      <c r="PRQ65" s="376"/>
      <c r="PRR65" s="376"/>
      <c r="PRS65" s="376"/>
      <c r="PRT65" s="376"/>
      <c r="PRU65" s="622"/>
      <c r="PRV65" s="622"/>
      <c r="PRW65" s="622"/>
      <c r="PRX65" s="529"/>
      <c r="PRY65" s="376"/>
      <c r="PRZ65" s="376"/>
      <c r="PSA65" s="376"/>
      <c r="PSB65" s="530"/>
      <c r="PSC65" s="376"/>
      <c r="PSD65" s="376"/>
      <c r="PSE65" s="376"/>
      <c r="PSF65" s="376"/>
      <c r="PSG65" s="376"/>
      <c r="PSH65" s="376"/>
      <c r="PSI65" s="376"/>
      <c r="PSJ65" s="376"/>
      <c r="PSK65" s="376"/>
      <c r="PSL65" s="622"/>
      <c r="PSM65" s="622"/>
      <c r="PSN65" s="622"/>
      <c r="PSO65" s="529"/>
      <c r="PSP65" s="376"/>
      <c r="PSQ65" s="376"/>
      <c r="PSR65" s="376"/>
      <c r="PSS65" s="530"/>
      <c r="PST65" s="376"/>
      <c r="PSU65" s="376"/>
      <c r="PSV65" s="376"/>
      <c r="PSW65" s="376"/>
      <c r="PSX65" s="376"/>
      <c r="PSY65" s="376"/>
      <c r="PSZ65" s="376"/>
      <c r="PTA65" s="376"/>
      <c r="PTB65" s="376"/>
      <c r="PTC65" s="622"/>
      <c r="PTD65" s="622"/>
      <c r="PTE65" s="622"/>
      <c r="PTF65" s="529"/>
      <c r="PTG65" s="376"/>
      <c r="PTH65" s="376"/>
      <c r="PTI65" s="376"/>
      <c r="PTJ65" s="530"/>
      <c r="PTK65" s="376"/>
      <c r="PTL65" s="376"/>
      <c r="PTM65" s="376"/>
      <c r="PTN65" s="376"/>
      <c r="PTO65" s="376"/>
      <c r="PTP65" s="376"/>
      <c r="PTQ65" s="376"/>
      <c r="PTR65" s="376"/>
      <c r="PTS65" s="376"/>
      <c r="PTT65" s="622"/>
      <c r="PTU65" s="622"/>
      <c r="PTV65" s="622"/>
      <c r="PTW65" s="529"/>
      <c r="PTX65" s="376"/>
      <c r="PTY65" s="376"/>
      <c r="PTZ65" s="376"/>
      <c r="PUA65" s="530"/>
      <c r="PUB65" s="376"/>
      <c r="PUC65" s="376"/>
      <c r="PUD65" s="376"/>
      <c r="PUE65" s="376"/>
      <c r="PUF65" s="376"/>
      <c r="PUG65" s="376"/>
      <c r="PUH65" s="376"/>
      <c r="PUI65" s="376"/>
      <c r="PUJ65" s="376"/>
      <c r="PUK65" s="622"/>
      <c r="PUL65" s="622"/>
      <c r="PUM65" s="622"/>
      <c r="PUN65" s="529"/>
      <c r="PUO65" s="376"/>
      <c r="PUP65" s="376"/>
      <c r="PUQ65" s="376"/>
      <c r="PUR65" s="530"/>
      <c r="PUS65" s="376"/>
      <c r="PUT65" s="376"/>
      <c r="PUU65" s="376"/>
      <c r="PUV65" s="376"/>
      <c r="PUW65" s="376"/>
      <c r="PUX65" s="376"/>
      <c r="PUY65" s="376"/>
      <c r="PUZ65" s="376"/>
      <c r="PVA65" s="376"/>
      <c r="PVB65" s="622"/>
      <c r="PVC65" s="622"/>
      <c r="PVD65" s="622"/>
      <c r="PVE65" s="529"/>
      <c r="PVF65" s="376"/>
      <c r="PVG65" s="376"/>
      <c r="PVH65" s="376"/>
      <c r="PVI65" s="530"/>
      <c r="PVJ65" s="376"/>
      <c r="PVK65" s="376"/>
      <c r="PVL65" s="376"/>
      <c r="PVM65" s="376"/>
      <c r="PVN65" s="376"/>
      <c r="PVO65" s="376"/>
      <c r="PVP65" s="376"/>
      <c r="PVQ65" s="376"/>
      <c r="PVR65" s="376"/>
      <c r="PVS65" s="622"/>
      <c r="PVT65" s="622"/>
      <c r="PVU65" s="622"/>
      <c r="PVV65" s="529"/>
      <c r="PVW65" s="376"/>
      <c r="PVX65" s="376"/>
      <c r="PVY65" s="376"/>
      <c r="PVZ65" s="530"/>
      <c r="PWA65" s="376"/>
      <c r="PWB65" s="376"/>
      <c r="PWC65" s="376"/>
      <c r="PWD65" s="376"/>
      <c r="PWE65" s="376"/>
      <c r="PWF65" s="376"/>
      <c r="PWG65" s="376"/>
      <c r="PWH65" s="376"/>
      <c r="PWI65" s="376"/>
      <c r="PWJ65" s="622"/>
      <c r="PWK65" s="622"/>
      <c r="PWL65" s="622"/>
      <c r="PWM65" s="529"/>
      <c r="PWN65" s="376"/>
      <c r="PWO65" s="376"/>
      <c r="PWP65" s="376"/>
      <c r="PWQ65" s="530"/>
      <c r="PWR65" s="376"/>
      <c r="PWS65" s="376"/>
      <c r="PWT65" s="376"/>
      <c r="PWU65" s="376"/>
      <c r="PWV65" s="376"/>
      <c r="PWW65" s="376"/>
      <c r="PWX65" s="376"/>
      <c r="PWY65" s="376"/>
      <c r="PWZ65" s="376"/>
      <c r="PXA65" s="622"/>
      <c r="PXB65" s="622"/>
      <c r="PXC65" s="622"/>
      <c r="PXD65" s="529"/>
      <c r="PXE65" s="376"/>
      <c r="PXF65" s="376"/>
      <c r="PXG65" s="376"/>
      <c r="PXH65" s="530"/>
      <c r="PXI65" s="376"/>
      <c r="PXJ65" s="376"/>
      <c r="PXK65" s="376"/>
      <c r="PXL65" s="376"/>
      <c r="PXM65" s="376"/>
      <c r="PXN65" s="376"/>
      <c r="PXO65" s="376"/>
      <c r="PXP65" s="376"/>
      <c r="PXQ65" s="376"/>
      <c r="PXR65" s="622"/>
      <c r="PXS65" s="622"/>
      <c r="PXT65" s="622"/>
      <c r="PXU65" s="529"/>
      <c r="PXV65" s="376"/>
      <c r="PXW65" s="376"/>
      <c r="PXX65" s="376"/>
      <c r="PXY65" s="530"/>
      <c r="PXZ65" s="376"/>
      <c r="PYA65" s="376"/>
      <c r="PYB65" s="376"/>
      <c r="PYC65" s="376"/>
      <c r="PYD65" s="376"/>
      <c r="PYE65" s="376"/>
      <c r="PYF65" s="376"/>
      <c r="PYG65" s="376"/>
      <c r="PYH65" s="376"/>
      <c r="PYI65" s="622"/>
      <c r="PYJ65" s="622"/>
      <c r="PYK65" s="622"/>
      <c r="PYL65" s="529"/>
      <c r="PYM65" s="376"/>
      <c r="PYN65" s="376"/>
      <c r="PYO65" s="376"/>
      <c r="PYP65" s="530"/>
      <c r="PYQ65" s="376"/>
      <c r="PYR65" s="376"/>
      <c r="PYS65" s="376"/>
      <c r="PYT65" s="376"/>
      <c r="PYU65" s="376"/>
      <c r="PYV65" s="376"/>
      <c r="PYW65" s="376"/>
      <c r="PYX65" s="376"/>
      <c r="PYY65" s="376"/>
      <c r="PYZ65" s="622"/>
      <c r="PZA65" s="622"/>
      <c r="PZB65" s="622"/>
      <c r="PZC65" s="529"/>
      <c r="PZD65" s="376"/>
      <c r="PZE65" s="376"/>
      <c r="PZF65" s="376"/>
      <c r="PZG65" s="530"/>
      <c r="PZH65" s="376"/>
      <c r="PZI65" s="376"/>
      <c r="PZJ65" s="376"/>
      <c r="PZK65" s="376"/>
      <c r="PZL65" s="376"/>
      <c r="PZM65" s="376"/>
      <c r="PZN65" s="376"/>
      <c r="PZO65" s="376"/>
      <c r="PZP65" s="376"/>
      <c r="PZQ65" s="622"/>
      <c r="PZR65" s="622"/>
      <c r="PZS65" s="622"/>
      <c r="PZT65" s="529"/>
      <c r="PZU65" s="376"/>
      <c r="PZV65" s="376"/>
      <c r="PZW65" s="376"/>
      <c r="PZX65" s="530"/>
      <c r="PZY65" s="376"/>
      <c r="PZZ65" s="376"/>
      <c r="QAA65" s="376"/>
      <c r="QAB65" s="376"/>
      <c r="QAC65" s="376"/>
      <c r="QAD65" s="376"/>
      <c r="QAE65" s="376"/>
      <c r="QAF65" s="376"/>
      <c r="QAG65" s="376"/>
      <c r="QAH65" s="622"/>
      <c r="QAI65" s="622"/>
      <c r="QAJ65" s="622"/>
      <c r="QAK65" s="529"/>
      <c r="QAL65" s="376"/>
      <c r="QAM65" s="376"/>
      <c r="QAN65" s="376"/>
      <c r="QAO65" s="530"/>
      <c r="QAP65" s="376"/>
      <c r="QAQ65" s="376"/>
      <c r="QAR65" s="376"/>
      <c r="QAS65" s="376"/>
      <c r="QAT65" s="376"/>
      <c r="QAU65" s="376"/>
      <c r="QAV65" s="376"/>
      <c r="QAW65" s="376"/>
      <c r="QAX65" s="376"/>
      <c r="QAY65" s="622"/>
      <c r="QAZ65" s="622"/>
      <c r="QBA65" s="622"/>
      <c r="QBB65" s="529"/>
      <c r="QBC65" s="376"/>
      <c r="QBD65" s="376"/>
      <c r="QBE65" s="376"/>
      <c r="QBF65" s="530"/>
      <c r="QBG65" s="376"/>
      <c r="QBH65" s="376"/>
      <c r="QBI65" s="376"/>
      <c r="QBJ65" s="376"/>
      <c r="QBK65" s="376"/>
      <c r="QBL65" s="376"/>
      <c r="QBM65" s="376"/>
      <c r="QBN65" s="376"/>
      <c r="QBO65" s="376"/>
      <c r="QBP65" s="622"/>
      <c r="QBQ65" s="622"/>
      <c r="QBR65" s="622"/>
      <c r="QBS65" s="529"/>
      <c r="QBT65" s="376"/>
      <c r="QBU65" s="376"/>
      <c r="QBV65" s="376"/>
      <c r="QBW65" s="530"/>
      <c r="QBX65" s="376"/>
      <c r="QBY65" s="376"/>
      <c r="QBZ65" s="376"/>
      <c r="QCA65" s="376"/>
      <c r="QCB65" s="376"/>
      <c r="QCC65" s="376"/>
      <c r="QCD65" s="376"/>
      <c r="QCE65" s="376"/>
      <c r="QCF65" s="376"/>
      <c r="QCG65" s="622"/>
      <c r="QCH65" s="622"/>
      <c r="QCI65" s="622"/>
      <c r="QCJ65" s="529"/>
      <c r="QCK65" s="376"/>
      <c r="QCL65" s="376"/>
      <c r="QCM65" s="376"/>
      <c r="QCN65" s="530"/>
      <c r="QCO65" s="376"/>
      <c r="QCP65" s="376"/>
      <c r="QCQ65" s="376"/>
      <c r="QCR65" s="376"/>
      <c r="QCS65" s="376"/>
      <c r="QCT65" s="376"/>
      <c r="QCU65" s="376"/>
      <c r="QCV65" s="376"/>
      <c r="QCW65" s="376"/>
      <c r="QCX65" s="622"/>
      <c r="QCY65" s="622"/>
      <c r="QCZ65" s="622"/>
      <c r="QDA65" s="529"/>
      <c r="QDB65" s="376"/>
      <c r="QDC65" s="376"/>
      <c r="QDD65" s="376"/>
      <c r="QDE65" s="530"/>
      <c r="QDF65" s="376"/>
      <c r="QDG65" s="376"/>
      <c r="QDH65" s="376"/>
      <c r="QDI65" s="376"/>
      <c r="QDJ65" s="376"/>
      <c r="QDK65" s="376"/>
      <c r="QDL65" s="376"/>
      <c r="QDM65" s="376"/>
      <c r="QDN65" s="376"/>
      <c r="QDO65" s="622"/>
      <c r="QDP65" s="622"/>
      <c r="QDQ65" s="622"/>
      <c r="QDR65" s="529"/>
      <c r="QDS65" s="376"/>
      <c r="QDT65" s="376"/>
      <c r="QDU65" s="376"/>
      <c r="QDV65" s="530"/>
      <c r="QDW65" s="376"/>
      <c r="QDX65" s="376"/>
      <c r="QDY65" s="376"/>
      <c r="QDZ65" s="376"/>
      <c r="QEA65" s="376"/>
      <c r="QEB65" s="376"/>
      <c r="QEC65" s="376"/>
      <c r="QED65" s="376"/>
      <c r="QEE65" s="376"/>
      <c r="QEF65" s="622"/>
      <c r="QEG65" s="622"/>
      <c r="QEH65" s="622"/>
      <c r="QEI65" s="529"/>
      <c r="QEJ65" s="376"/>
      <c r="QEK65" s="376"/>
      <c r="QEL65" s="376"/>
      <c r="QEM65" s="530"/>
      <c r="QEN65" s="376"/>
      <c r="QEO65" s="376"/>
      <c r="QEP65" s="376"/>
      <c r="QEQ65" s="376"/>
      <c r="QER65" s="376"/>
      <c r="QES65" s="376"/>
      <c r="QET65" s="376"/>
      <c r="QEU65" s="376"/>
      <c r="QEV65" s="376"/>
      <c r="QEW65" s="622"/>
      <c r="QEX65" s="622"/>
      <c r="QEY65" s="622"/>
      <c r="QEZ65" s="529"/>
      <c r="QFA65" s="376"/>
      <c r="QFB65" s="376"/>
      <c r="QFC65" s="376"/>
      <c r="QFD65" s="530"/>
      <c r="QFE65" s="376"/>
      <c r="QFF65" s="376"/>
      <c r="QFG65" s="376"/>
      <c r="QFH65" s="376"/>
      <c r="QFI65" s="376"/>
      <c r="QFJ65" s="376"/>
      <c r="QFK65" s="376"/>
      <c r="QFL65" s="376"/>
      <c r="QFM65" s="376"/>
      <c r="QFN65" s="622"/>
      <c r="QFO65" s="622"/>
      <c r="QFP65" s="622"/>
      <c r="QFQ65" s="529"/>
      <c r="QFR65" s="376"/>
      <c r="QFS65" s="376"/>
      <c r="QFT65" s="376"/>
      <c r="QFU65" s="530"/>
      <c r="QFV65" s="376"/>
      <c r="QFW65" s="376"/>
      <c r="QFX65" s="376"/>
      <c r="QFY65" s="376"/>
      <c r="QFZ65" s="376"/>
      <c r="QGA65" s="376"/>
      <c r="QGB65" s="376"/>
      <c r="QGC65" s="376"/>
      <c r="QGD65" s="376"/>
      <c r="QGE65" s="622"/>
      <c r="QGF65" s="622"/>
      <c r="QGG65" s="622"/>
      <c r="QGH65" s="529"/>
      <c r="QGI65" s="376"/>
      <c r="QGJ65" s="376"/>
      <c r="QGK65" s="376"/>
      <c r="QGL65" s="530"/>
      <c r="QGM65" s="376"/>
      <c r="QGN65" s="376"/>
      <c r="QGO65" s="376"/>
      <c r="QGP65" s="376"/>
      <c r="QGQ65" s="376"/>
      <c r="QGR65" s="376"/>
      <c r="QGS65" s="376"/>
      <c r="QGT65" s="376"/>
      <c r="QGU65" s="376"/>
      <c r="QGV65" s="622"/>
      <c r="QGW65" s="622"/>
      <c r="QGX65" s="622"/>
      <c r="QGY65" s="529"/>
      <c r="QGZ65" s="376"/>
      <c r="QHA65" s="376"/>
      <c r="QHB65" s="376"/>
      <c r="QHC65" s="530"/>
      <c r="QHD65" s="376"/>
      <c r="QHE65" s="376"/>
      <c r="QHF65" s="376"/>
      <c r="QHG65" s="376"/>
      <c r="QHH65" s="376"/>
      <c r="QHI65" s="376"/>
      <c r="QHJ65" s="376"/>
      <c r="QHK65" s="376"/>
      <c r="QHL65" s="376"/>
      <c r="QHM65" s="622"/>
      <c r="QHN65" s="622"/>
      <c r="QHO65" s="622"/>
      <c r="QHP65" s="529"/>
      <c r="QHQ65" s="376"/>
      <c r="QHR65" s="376"/>
      <c r="QHS65" s="376"/>
      <c r="QHT65" s="530"/>
      <c r="QHU65" s="376"/>
      <c r="QHV65" s="376"/>
      <c r="QHW65" s="376"/>
      <c r="QHX65" s="376"/>
      <c r="QHY65" s="376"/>
      <c r="QHZ65" s="376"/>
      <c r="QIA65" s="376"/>
      <c r="QIB65" s="376"/>
      <c r="QIC65" s="376"/>
      <c r="QID65" s="622"/>
      <c r="QIE65" s="622"/>
      <c r="QIF65" s="622"/>
      <c r="QIG65" s="529"/>
      <c r="QIH65" s="376"/>
      <c r="QII65" s="376"/>
      <c r="QIJ65" s="376"/>
      <c r="QIK65" s="530"/>
      <c r="QIL65" s="376"/>
      <c r="QIM65" s="376"/>
      <c r="QIN65" s="376"/>
      <c r="QIO65" s="376"/>
      <c r="QIP65" s="376"/>
      <c r="QIQ65" s="376"/>
      <c r="QIR65" s="376"/>
      <c r="QIS65" s="376"/>
      <c r="QIT65" s="376"/>
      <c r="QIU65" s="622"/>
      <c r="QIV65" s="622"/>
      <c r="QIW65" s="622"/>
      <c r="QIX65" s="529"/>
      <c r="QIY65" s="376"/>
      <c r="QIZ65" s="376"/>
      <c r="QJA65" s="376"/>
      <c r="QJB65" s="530"/>
      <c r="QJC65" s="376"/>
      <c r="QJD65" s="376"/>
      <c r="QJE65" s="376"/>
      <c r="QJF65" s="376"/>
      <c r="QJG65" s="376"/>
      <c r="QJH65" s="376"/>
      <c r="QJI65" s="376"/>
      <c r="QJJ65" s="376"/>
      <c r="QJK65" s="376"/>
      <c r="QJL65" s="622"/>
      <c r="QJM65" s="622"/>
      <c r="QJN65" s="622"/>
      <c r="QJO65" s="529"/>
      <c r="QJP65" s="376"/>
      <c r="QJQ65" s="376"/>
      <c r="QJR65" s="376"/>
      <c r="QJS65" s="530"/>
      <c r="QJT65" s="376"/>
      <c r="QJU65" s="376"/>
      <c r="QJV65" s="376"/>
      <c r="QJW65" s="376"/>
      <c r="QJX65" s="376"/>
      <c r="QJY65" s="376"/>
      <c r="QJZ65" s="376"/>
      <c r="QKA65" s="376"/>
      <c r="QKB65" s="376"/>
      <c r="QKC65" s="622"/>
      <c r="QKD65" s="622"/>
      <c r="QKE65" s="622"/>
      <c r="QKF65" s="529"/>
      <c r="QKG65" s="376"/>
      <c r="QKH65" s="376"/>
      <c r="QKI65" s="376"/>
      <c r="QKJ65" s="530"/>
      <c r="QKK65" s="376"/>
      <c r="QKL65" s="376"/>
      <c r="QKM65" s="376"/>
      <c r="QKN65" s="376"/>
      <c r="QKO65" s="376"/>
      <c r="QKP65" s="376"/>
      <c r="QKQ65" s="376"/>
      <c r="QKR65" s="376"/>
      <c r="QKS65" s="376"/>
      <c r="QKT65" s="622"/>
      <c r="QKU65" s="622"/>
      <c r="QKV65" s="622"/>
      <c r="QKW65" s="529"/>
      <c r="QKX65" s="376"/>
      <c r="QKY65" s="376"/>
      <c r="QKZ65" s="376"/>
      <c r="QLA65" s="530"/>
      <c r="QLB65" s="376"/>
      <c r="QLC65" s="376"/>
      <c r="QLD65" s="376"/>
      <c r="QLE65" s="376"/>
      <c r="QLF65" s="376"/>
      <c r="QLG65" s="376"/>
      <c r="QLH65" s="376"/>
      <c r="QLI65" s="376"/>
      <c r="QLJ65" s="376"/>
      <c r="QLK65" s="622"/>
      <c r="QLL65" s="622"/>
      <c r="QLM65" s="622"/>
      <c r="QLN65" s="529"/>
      <c r="QLO65" s="376"/>
      <c r="QLP65" s="376"/>
      <c r="QLQ65" s="376"/>
      <c r="QLR65" s="530"/>
      <c r="QLS65" s="376"/>
      <c r="QLT65" s="376"/>
      <c r="QLU65" s="376"/>
      <c r="QLV65" s="376"/>
      <c r="QLW65" s="376"/>
      <c r="QLX65" s="376"/>
      <c r="QLY65" s="376"/>
      <c r="QLZ65" s="376"/>
      <c r="QMA65" s="376"/>
      <c r="QMB65" s="622"/>
      <c r="QMC65" s="622"/>
      <c r="QMD65" s="622"/>
      <c r="QME65" s="529"/>
      <c r="QMF65" s="376"/>
      <c r="QMG65" s="376"/>
      <c r="QMH65" s="376"/>
      <c r="QMI65" s="530"/>
      <c r="QMJ65" s="376"/>
      <c r="QMK65" s="376"/>
      <c r="QML65" s="376"/>
      <c r="QMM65" s="376"/>
      <c r="QMN65" s="376"/>
      <c r="QMO65" s="376"/>
      <c r="QMP65" s="376"/>
      <c r="QMQ65" s="376"/>
      <c r="QMR65" s="376"/>
      <c r="QMS65" s="622"/>
      <c r="QMT65" s="622"/>
      <c r="QMU65" s="622"/>
      <c r="QMV65" s="529"/>
      <c r="QMW65" s="376"/>
      <c r="QMX65" s="376"/>
      <c r="QMY65" s="376"/>
      <c r="QMZ65" s="530"/>
      <c r="QNA65" s="376"/>
      <c r="QNB65" s="376"/>
      <c r="QNC65" s="376"/>
      <c r="QND65" s="376"/>
      <c r="QNE65" s="376"/>
      <c r="QNF65" s="376"/>
      <c r="QNG65" s="376"/>
      <c r="QNH65" s="376"/>
      <c r="QNI65" s="376"/>
      <c r="QNJ65" s="622"/>
      <c r="QNK65" s="622"/>
      <c r="QNL65" s="622"/>
      <c r="QNM65" s="529"/>
      <c r="QNN65" s="376"/>
      <c r="QNO65" s="376"/>
      <c r="QNP65" s="376"/>
      <c r="QNQ65" s="530"/>
      <c r="QNR65" s="376"/>
      <c r="QNS65" s="376"/>
      <c r="QNT65" s="376"/>
      <c r="QNU65" s="376"/>
      <c r="QNV65" s="376"/>
      <c r="QNW65" s="376"/>
      <c r="QNX65" s="376"/>
      <c r="QNY65" s="376"/>
      <c r="QNZ65" s="376"/>
      <c r="QOA65" s="622"/>
      <c r="QOB65" s="622"/>
      <c r="QOC65" s="622"/>
      <c r="QOD65" s="529"/>
      <c r="QOE65" s="376"/>
      <c r="QOF65" s="376"/>
      <c r="QOG65" s="376"/>
      <c r="QOH65" s="530"/>
      <c r="QOI65" s="376"/>
      <c r="QOJ65" s="376"/>
      <c r="QOK65" s="376"/>
      <c r="QOL65" s="376"/>
      <c r="QOM65" s="376"/>
      <c r="QON65" s="376"/>
      <c r="QOO65" s="376"/>
      <c r="QOP65" s="376"/>
      <c r="QOQ65" s="376"/>
      <c r="QOR65" s="622"/>
      <c r="QOS65" s="622"/>
      <c r="QOT65" s="622"/>
      <c r="QOU65" s="529"/>
      <c r="QOV65" s="376"/>
      <c r="QOW65" s="376"/>
      <c r="QOX65" s="376"/>
      <c r="QOY65" s="530"/>
      <c r="QOZ65" s="376"/>
      <c r="QPA65" s="376"/>
      <c r="QPB65" s="376"/>
      <c r="QPC65" s="376"/>
      <c r="QPD65" s="376"/>
      <c r="QPE65" s="376"/>
      <c r="QPF65" s="376"/>
      <c r="QPG65" s="376"/>
      <c r="QPH65" s="376"/>
      <c r="QPI65" s="622"/>
      <c r="QPJ65" s="622"/>
      <c r="QPK65" s="622"/>
      <c r="QPL65" s="529"/>
      <c r="QPM65" s="376"/>
      <c r="QPN65" s="376"/>
      <c r="QPO65" s="376"/>
      <c r="QPP65" s="530"/>
      <c r="QPQ65" s="376"/>
      <c r="QPR65" s="376"/>
      <c r="QPS65" s="376"/>
      <c r="QPT65" s="376"/>
      <c r="QPU65" s="376"/>
      <c r="QPV65" s="376"/>
      <c r="QPW65" s="376"/>
      <c r="QPX65" s="376"/>
      <c r="QPY65" s="376"/>
      <c r="QPZ65" s="622"/>
      <c r="QQA65" s="622"/>
      <c r="QQB65" s="622"/>
      <c r="QQC65" s="529"/>
      <c r="QQD65" s="376"/>
      <c r="QQE65" s="376"/>
      <c r="QQF65" s="376"/>
      <c r="QQG65" s="530"/>
      <c r="QQH65" s="376"/>
      <c r="QQI65" s="376"/>
      <c r="QQJ65" s="376"/>
      <c r="QQK65" s="376"/>
      <c r="QQL65" s="376"/>
      <c r="QQM65" s="376"/>
      <c r="QQN65" s="376"/>
      <c r="QQO65" s="376"/>
      <c r="QQP65" s="376"/>
      <c r="QQQ65" s="622"/>
      <c r="QQR65" s="622"/>
      <c r="QQS65" s="622"/>
      <c r="QQT65" s="529"/>
      <c r="QQU65" s="376"/>
      <c r="QQV65" s="376"/>
      <c r="QQW65" s="376"/>
      <c r="QQX65" s="530"/>
      <c r="QQY65" s="376"/>
      <c r="QQZ65" s="376"/>
      <c r="QRA65" s="376"/>
      <c r="QRB65" s="376"/>
      <c r="QRC65" s="376"/>
      <c r="QRD65" s="376"/>
      <c r="QRE65" s="376"/>
      <c r="QRF65" s="376"/>
      <c r="QRG65" s="376"/>
      <c r="QRH65" s="622"/>
      <c r="QRI65" s="622"/>
      <c r="QRJ65" s="622"/>
      <c r="QRK65" s="529"/>
      <c r="QRL65" s="376"/>
      <c r="QRM65" s="376"/>
      <c r="QRN65" s="376"/>
      <c r="QRO65" s="530"/>
      <c r="QRP65" s="376"/>
      <c r="QRQ65" s="376"/>
      <c r="QRR65" s="376"/>
      <c r="QRS65" s="376"/>
      <c r="QRT65" s="376"/>
      <c r="QRU65" s="376"/>
      <c r="QRV65" s="376"/>
      <c r="QRW65" s="376"/>
      <c r="QRX65" s="376"/>
      <c r="QRY65" s="622"/>
      <c r="QRZ65" s="622"/>
      <c r="QSA65" s="622"/>
      <c r="QSB65" s="529"/>
      <c r="QSC65" s="376"/>
      <c r="QSD65" s="376"/>
      <c r="QSE65" s="376"/>
      <c r="QSF65" s="530"/>
      <c r="QSG65" s="376"/>
      <c r="QSH65" s="376"/>
      <c r="QSI65" s="376"/>
      <c r="QSJ65" s="376"/>
      <c r="QSK65" s="376"/>
      <c r="QSL65" s="376"/>
      <c r="QSM65" s="376"/>
      <c r="QSN65" s="376"/>
      <c r="QSO65" s="376"/>
      <c r="QSP65" s="622"/>
      <c r="QSQ65" s="622"/>
      <c r="QSR65" s="622"/>
      <c r="QSS65" s="529"/>
      <c r="QST65" s="376"/>
      <c r="QSU65" s="376"/>
      <c r="QSV65" s="376"/>
      <c r="QSW65" s="530"/>
      <c r="QSX65" s="376"/>
      <c r="QSY65" s="376"/>
      <c r="QSZ65" s="376"/>
      <c r="QTA65" s="376"/>
      <c r="QTB65" s="376"/>
      <c r="QTC65" s="376"/>
      <c r="QTD65" s="376"/>
      <c r="QTE65" s="376"/>
      <c r="QTF65" s="376"/>
      <c r="QTG65" s="622"/>
      <c r="QTH65" s="622"/>
      <c r="QTI65" s="622"/>
      <c r="QTJ65" s="529"/>
      <c r="QTK65" s="376"/>
      <c r="QTL65" s="376"/>
      <c r="QTM65" s="376"/>
      <c r="QTN65" s="530"/>
      <c r="QTO65" s="376"/>
      <c r="QTP65" s="376"/>
      <c r="QTQ65" s="376"/>
      <c r="QTR65" s="376"/>
      <c r="QTS65" s="376"/>
      <c r="QTT65" s="376"/>
      <c r="QTU65" s="376"/>
      <c r="QTV65" s="376"/>
      <c r="QTW65" s="376"/>
      <c r="QTX65" s="622"/>
      <c r="QTY65" s="622"/>
      <c r="QTZ65" s="622"/>
      <c r="QUA65" s="529"/>
      <c r="QUB65" s="376"/>
      <c r="QUC65" s="376"/>
      <c r="QUD65" s="376"/>
      <c r="QUE65" s="530"/>
      <c r="QUF65" s="376"/>
      <c r="QUG65" s="376"/>
      <c r="QUH65" s="376"/>
      <c r="QUI65" s="376"/>
      <c r="QUJ65" s="376"/>
      <c r="QUK65" s="376"/>
      <c r="QUL65" s="376"/>
      <c r="QUM65" s="376"/>
      <c r="QUN65" s="376"/>
      <c r="QUO65" s="622"/>
      <c r="QUP65" s="622"/>
      <c r="QUQ65" s="622"/>
      <c r="QUR65" s="529"/>
      <c r="QUS65" s="376"/>
      <c r="QUT65" s="376"/>
      <c r="QUU65" s="376"/>
      <c r="QUV65" s="530"/>
      <c r="QUW65" s="376"/>
      <c r="QUX65" s="376"/>
      <c r="QUY65" s="376"/>
      <c r="QUZ65" s="376"/>
      <c r="QVA65" s="376"/>
      <c r="QVB65" s="376"/>
      <c r="QVC65" s="376"/>
      <c r="QVD65" s="376"/>
      <c r="QVE65" s="376"/>
      <c r="QVF65" s="622"/>
      <c r="QVG65" s="622"/>
      <c r="QVH65" s="622"/>
      <c r="QVI65" s="529"/>
      <c r="QVJ65" s="376"/>
      <c r="QVK65" s="376"/>
      <c r="QVL65" s="376"/>
      <c r="QVM65" s="530"/>
      <c r="QVN65" s="376"/>
      <c r="QVO65" s="376"/>
      <c r="QVP65" s="376"/>
      <c r="QVQ65" s="376"/>
      <c r="QVR65" s="376"/>
      <c r="QVS65" s="376"/>
      <c r="QVT65" s="376"/>
      <c r="QVU65" s="376"/>
      <c r="QVV65" s="376"/>
      <c r="QVW65" s="622"/>
      <c r="QVX65" s="622"/>
      <c r="QVY65" s="622"/>
      <c r="QVZ65" s="529"/>
      <c r="QWA65" s="376"/>
      <c r="QWB65" s="376"/>
      <c r="QWC65" s="376"/>
      <c r="QWD65" s="530"/>
      <c r="QWE65" s="376"/>
      <c r="QWF65" s="376"/>
      <c r="QWG65" s="376"/>
      <c r="QWH65" s="376"/>
      <c r="QWI65" s="376"/>
      <c r="QWJ65" s="376"/>
      <c r="QWK65" s="376"/>
      <c r="QWL65" s="376"/>
      <c r="QWM65" s="376"/>
      <c r="QWN65" s="622"/>
      <c r="QWO65" s="622"/>
      <c r="QWP65" s="622"/>
      <c r="QWQ65" s="529"/>
      <c r="QWR65" s="376"/>
      <c r="QWS65" s="376"/>
      <c r="QWT65" s="376"/>
      <c r="QWU65" s="530"/>
      <c r="QWV65" s="376"/>
      <c r="QWW65" s="376"/>
      <c r="QWX65" s="376"/>
      <c r="QWY65" s="376"/>
      <c r="QWZ65" s="376"/>
      <c r="QXA65" s="376"/>
      <c r="QXB65" s="376"/>
      <c r="QXC65" s="376"/>
      <c r="QXD65" s="376"/>
      <c r="QXE65" s="622"/>
      <c r="QXF65" s="622"/>
      <c r="QXG65" s="622"/>
      <c r="QXH65" s="529"/>
      <c r="QXI65" s="376"/>
      <c r="QXJ65" s="376"/>
      <c r="QXK65" s="376"/>
      <c r="QXL65" s="530"/>
      <c r="QXM65" s="376"/>
      <c r="QXN65" s="376"/>
      <c r="QXO65" s="376"/>
      <c r="QXP65" s="376"/>
      <c r="QXQ65" s="376"/>
      <c r="QXR65" s="376"/>
      <c r="QXS65" s="376"/>
      <c r="QXT65" s="376"/>
      <c r="QXU65" s="376"/>
      <c r="QXV65" s="622"/>
      <c r="QXW65" s="622"/>
      <c r="QXX65" s="622"/>
      <c r="QXY65" s="529"/>
      <c r="QXZ65" s="376"/>
      <c r="QYA65" s="376"/>
      <c r="QYB65" s="376"/>
      <c r="QYC65" s="530"/>
      <c r="QYD65" s="376"/>
      <c r="QYE65" s="376"/>
      <c r="QYF65" s="376"/>
      <c r="QYG65" s="376"/>
      <c r="QYH65" s="376"/>
      <c r="QYI65" s="376"/>
      <c r="QYJ65" s="376"/>
      <c r="QYK65" s="376"/>
      <c r="QYL65" s="376"/>
      <c r="QYM65" s="622"/>
      <c r="QYN65" s="622"/>
      <c r="QYO65" s="622"/>
      <c r="QYP65" s="529"/>
      <c r="QYQ65" s="376"/>
      <c r="QYR65" s="376"/>
      <c r="QYS65" s="376"/>
      <c r="QYT65" s="530"/>
      <c r="QYU65" s="376"/>
      <c r="QYV65" s="376"/>
      <c r="QYW65" s="376"/>
      <c r="QYX65" s="376"/>
      <c r="QYY65" s="376"/>
      <c r="QYZ65" s="376"/>
      <c r="QZA65" s="376"/>
      <c r="QZB65" s="376"/>
      <c r="QZC65" s="376"/>
      <c r="QZD65" s="622"/>
      <c r="QZE65" s="622"/>
      <c r="QZF65" s="622"/>
      <c r="QZG65" s="529"/>
      <c r="QZH65" s="376"/>
      <c r="QZI65" s="376"/>
      <c r="QZJ65" s="376"/>
      <c r="QZK65" s="530"/>
      <c r="QZL65" s="376"/>
      <c r="QZM65" s="376"/>
      <c r="QZN65" s="376"/>
      <c r="QZO65" s="376"/>
      <c r="QZP65" s="376"/>
      <c r="QZQ65" s="376"/>
      <c r="QZR65" s="376"/>
      <c r="QZS65" s="376"/>
      <c r="QZT65" s="376"/>
      <c r="QZU65" s="622"/>
      <c r="QZV65" s="622"/>
      <c r="QZW65" s="622"/>
      <c r="QZX65" s="529"/>
      <c r="QZY65" s="376"/>
      <c r="QZZ65" s="376"/>
      <c r="RAA65" s="376"/>
      <c r="RAB65" s="530"/>
      <c r="RAC65" s="376"/>
      <c r="RAD65" s="376"/>
      <c r="RAE65" s="376"/>
      <c r="RAF65" s="376"/>
      <c r="RAG65" s="376"/>
      <c r="RAH65" s="376"/>
      <c r="RAI65" s="376"/>
      <c r="RAJ65" s="376"/>
      <c r="RAK65" s="376"/>
      <c r="RAL65" s="622"/>
      <c r="RAM65" s="622"/>
      <c r="RAN65" s="622"/>
      <c r="RAO65" s="529"/>
      <c r="RAP65" s="376"/>
      <c r="RAQ65" s="376"/>
      <c r="RAR65" s="376"/>
      <c r="RAS65" s="530"/>
      <c r="RAT65" s="376"/>
      <c r="RAU65" s="376"/>
      <c r="RAV65" s="376"/>
      <c r="RAW65" s="376"/>
      <c r="RAX65" s="376"/>
      <c r="RAY65" s="376"/>
      <c r="RAZ65" s="376"/>
      <c r="RBA65" s="376"/>
      <c r="RBB65" s="376"/>
      <c r="RBC65" s="622"/>
      <c r="RBD65" s="622"/>
      <c r="RBE65" s="622"/>
      <c r="RBF65" s="529"/>
      <c r="RBG65" s="376"/>
      <c r="RBH65" s="376"/>
      <c r="RBI65" s="376"/>
      <c r="RBJ65" s="530"/>
      <c r="RBK65" s="376"/>
      <c r="RBL65" s="376"/>
      <c r="RBM65" s="376"/>
      <c r="RBN65" s="376"/>
      <c r="RBO65" s="376"/>
      <c r="RBP65" s="376"/>
      <c r="RBQ65" s="376"/>
      <c r="RBR65" s="376"/>
      <c r="RBS65" s="376"/>
      <c r="RBT65" s="622"/>
      <c r="RBU65" s="622"/>
      <c r="RBV65" s="622"/>
      <c r="RBW65" s="529"/>
      <c r="RBX65" s="376"/>
      <c r="RBY65" s="376"/>
      <c r="RBZ65" s="376"/>
      <c r="RCA65" s="530"/>
      <c r="RCB65" s="376"/>
      <c r="RCC65" s="376"/>
      <c r="RCD65" s="376"/>
      <c r="RCE65" s="376"/>
      <c r="RCF65" s="376"/>
      <c r="RCG65" s="376"/>
      <c r="RCH65" s="376"/>
      <c r="RCI65" s="376"/>
      <c r="RCJ65" s="376"/>
      <c r="RCK65" s="622"/>
      <c r="RCL65" s="622"/>
      <c r="RCM65" s="622"/>
      <c r="RCN65" s="529"/>
      <c r="RCO65" s="376"/>
      <c r="RCP65" s="376"/>
      <c r="RCQ65" s="376"/>
      <c r="RCR65" s="530"/>
      <c r="RCS65" s="376"/>
      <c r="RCT65" s="376"/>
      <c r="RCU65" s="376"/>
      <c r="RCV65" s="376"/>
      <c r="RCW65" s="376"/>
      <c r="RCX65" s="376"/>
      <c r="RCY65" s="376"/>
      <c r="RCZ65" s="376"/>
      <c r="RDA65" s="376"/>
      <c r="RDB65" s="622"/>
      <c r="RDC65" s="622"/>
      <c r="RDD65" s="622"/>
      <c r="RDE65" s="529"/>
      <c r="RDF65" s="376"/>
      <c r="RDG65" s="376"/>
      <c r="RDH65" s="376"/>
      <c r="RDI65" s="530"/>
      <c r="RDJ65" s="376"/>
      <c r="RDK65" s="376"/>
      <c r="RDL65" s="376"/>
      <c r="RDM65" s="376"/>
      <c r="RDN65" s="376"/>
      <c r="RDO65" s="376"/>
      <c r="RDP65" s="376"/>
      <c r="RDQ65" s="376"/>
      <c r="RDR65" s="376"/>
      <c r="RDS65" s="622"/>
      <c r="RDT65" s="622"/>
      <c r="RDU65" s="622"/>
      <c r="RDV65" s="529"/>
      <c r="RDW65" s="376"/>
      <c r="RDX65" s="376"/>
      <c r="RDY65" s="376"/>
      <c r="RDZ65" s="530"/>
      <c r="REA65" s="376"/>
      <c r="REB65" s="376"/>
      <c r="REC65" s="376"/>
      <c r="RED65" s="376"/>
      <c r="REE65" s="376"/>
      <c r="REF65" s="376"/>
      <c r="REG65" s="376"/>
      <c r="REH65" s="376"/>
      <c r="REI65" s="376"/>
      <c r="REJ65" s="622"/>
      <c r="REK65" s="622"/>
      <c r="REL65" s="622"/>
      <c r="REM65" s="529"/>
      <c r="REN65" s="376"/>
      <c r="REO65" s="376"/>
      <c r="REP65" s="376"/>
      <c r="REQ65" s="530"/>
      <c r="RER65" s="376"/>
      <c r="RES65" s="376"/>
      <c r="RET65" s="376"/>
      <c r="REU65" s="376"/>
      <c r="REV65" s="376"/>
      <c r="REW65" s="376"/>
      <c r="REX65" s="376"/>
      <c r="REY65" s="376"/>
      <c r="REZ65" s="376"/>
      <c r="RFA65" s="622"/>
      <c r="RFB65" s="622"/>
      <c r="RFC65" s="622"/>
      <c r="RFD65" s="529"/>
      <c r="RFE65" s="376"/>
      <c r="RFF65" s="376"/>
      <c r="RFG65" s="376"/>
      <c r="RFH65" s="530"/>
      <c r="RFI65" s="376"/>
      <c r="RFJ65" s="376"/>
      <c r="RFK65" s="376"/>
      <c r="RFL65" s="376"/>
      <c r="RFM65" s="376"/>
      <c r="RFN65" s="376"/>
      <c r="RFO65" s="376"/>
      <c r="RFP65" s="376"/>
      <c r="RFQ65" s="376"/>
      <c r="RFR65" s="622"/>
      <c r="RFS65" s="622"/>
      <c r="RFT65" s="622"/>
      <c r="RFU65" s="529"/>
      <c r="RFV65" s="376"/>
      <c r="RFW65" s="376"/>
      <c r="RFX65" s="376"/>
      <c r="RFY65" s="530"/>
      <c r="RFZ65" s="376"/>
      <c r="RGA65" s="376"/>
      <c r="RGB65" s="376"/>
      <c r="RGC65" s="376"/>
      <c r="RGD65" s="376"/>
      <c r="RGE65" s="376"/>
      <c r="RGF65" s="376"/>
      <c r="RGG65" s="376"/>
      <c r="RGH65" s="376"/>
      <c r="RGI65" s="622"/>
      <c r="RGJ65" s="622"/>
      <c r="RGK65" s="622"/>
      <c r="RGL65" s="529"/>
      <c r="RGM65" s="376"/>
      <c r="RGN65" s="376"/>
      <c r="RGO65" s="376"/>
      <c r="RGP65" s="530"/>
      <c r="RGQ65" s="376"/>
      <c r="RGR65" s="376"/>
      <c r="RGS65" s="376"/>
      <c r="RGT65" s="376"/>
      <c r="RGU65" s="376"/>
      <c r="RGV65" s="376"/>
      <c r="RGW65" s="376"/>
      <c r="RGX65" s="376"/>
      <c r="RGY65" s="376"/>
      <c r="RGZ65" s="622"/>
      <c r="RHA65" s="622"/>
      <c r="RHB65" s="622"/>
      <c r="RHC65" s="529"/>
      <c r="RHD65" s="376"/>
      <c r="RHE65" s="376"/>
      <c r="RHF65" s="376"/>
      <c r="RHG65" s="530"/>
      <c r="RHH65" s="376"/>
      <c r="RHI65" s="376"/>
      <c r="RHJ65" s="376"/>
      <c r="RHK65" s="376"/>
      <c r="RHL65" s="376"/>
      <c r="RHM65" s="376"/>
      <c r="RHN65" s="376"/>
      <c r="RHO65" s="376"/>
      <c r="RHP65" s="376"/>
      <c r="RHQ65" s="622"/>
      <c r="RHR65" s="622"/>
      <c r="RHS65" s="622"/>
      <c r="RHT65" s="529"/>
      <c r="RHU65" s="376"/>
      <c r="RHV65" s="376"/>
      <c r="RHW65" s="376"/>
      <c r="RHX65" s="530"/>
      <c r="RHY65" s="376"/>
      <c r="RHZ65" s="376"/>
      <c r="RIA65" s="376"/>
      <c r="RIB65" s="376"/>
      <c r="RIC65" s="376"/>
      <c r="RID65" s="376"/>
      <c r="RIE65" s="376"/>
      <c r="RIF65" s="376"/>
      <c r="RIG65" s="376"/>
      <c r="RIH65" s="622"/>
      <c r="RII65" s="622"/>
      <c r="RIJ65" s="622"/>
      <c r="RIK65" s="529"/>
      <c r="RIL65" s="376"/>
      <c r="RIM65" s="376"/>
      <c r="RIN65" s="376"/>
      <c r="RIO65" s="530"/>
      <c r="RIP65" s="376"/>
      <c r="RIQ65" s="376"/>
      <c r="RIR65" s="376"/>
      <c r="RIS65" s="376"/>
      <c r="RIT65" s="376"/>
      <c r="RIU65" s="376"/>
      <c r="RIV65" s="376"/>
      <c r="RIW65" s="376"/>
      <c r="RIX65" s="376"/>
      <c r="RIY65" s="622"/>
      <c r="RIZ65" s="622"/>
      <c r="RJA65" s="622"/>
      <c r="RJB65" s="529"/>
      <c r="RJC65" s="376"/>
      <c r="RJD65" s="376"/>
      <c r="RJE65" s="376"/>
      <c r="RJF65" s="530"/>
      <c r="RJG65" s="376"/>
      <c r="RJH65" s="376"/>
      <c r="RJI65" s="376"/>
      <c r="RJJ65" s="376"/>
      <c r="RJK65" s="376"/>
      <c r="RJL65" s="376"/>
      <c r="RJM65" s="376"/>
      <c r="RJN65" s="376"/>
      <c r="RJO65" s="376"/>
      <c r="RJP65" s="622"/>
      <c r="RJQ65" s="622"/>
      <c r="RJR65" s="622"/>
      <c r="RJS65" s="529"/>
      <c r="RJT65" s="376"/>
      <c r="RJU65" s="376"/>
      <c r="RJV65" s="376"/>
      <c r="RJW65" s="530"/>
      <c r="RJX65" s="376"/>
      <c r="RJY65" s="376"/>
      <c r="RJZ65" s="376"/>
      <c r="RKA65" s="376"/>
      <c r="RKB65" s="376"/>
      <c r="RKC65" s="376"/>
      <c r="RKD65" s="376"/>
      <c r="RKE65" s="376"/>
      <c r="RKF65" s="376"/>
      <c r="RKG65" s="622"/>
      <c r="RKH65" s="622"/>
      <c r="RKI65" s="622"/>
      <c r="RKJ65" s="529"/>
      <c r="RKK65" s="376"/>
      <c r="RKL65" s="376"/>
      <c r="RKM65" s="376"/>
      <c r="RKN65" s="530"/>
      <c r="RKO65" s="376"/>
      <c r="RKP65" s="376"/>
      <c r="RKQ65" s="376"/>
      <c r="RKR65" s="376"/>
      <c r="RKS65" s="376"/>
      <c r="RKT65" s="376"/>
      <c r="RKU65" s="376"/>
      <c r="RKV65" s="376"/>
      <c r="RKW65" s="376"/>
      <c r="RKX65" s="622"/>
      <c r="RKY65" s="622"/>
      <c r="RKZ65" s="622"/>
      <c r="RLA65" s="529"/>
      <c r="RLB65" s="376"/>
      <c r="RLC65" s="376"/>
      <c r="RLD65" s="376"/>
      <c r="RLE65" s="530"/>
      <c r="RLF65" s="376"/>
      <c r="RLG65" s="376"/>
      <c r="RLH65" s="376"/>
      <c r="RLI65" s="376"/>
      <c r="RLJ65" s="376"/>
      <c r="RLK65" s="376"/>
      <c r="RLL65" s="376"/>
      <c r="RLM65" s="376"/>
      <c r="RLN65" s="376"/>
      <c r="RLO65" s="622"/>
      <c r="RLP65" s="622"/>
      <c r="RLQ65" s="622"/>
      <c r="RLR65" s="529"/>
      <c r="RLS65" s="376"/>
      <c r="RLT65" s="376"/>
      <c r="RLU65" s="376"/>
      <c r="RLV65" s="530"/>
      <c r="RLW65" s="376"/>
      <c r="RLX65" s="376"/>
      <c r="RLY65" s="376"/>
      <c r="RLZ65" s="376"/>
      <c r="RMA65" s="376"/>
      <c r="RMB65" s="376"/>
      <c r="RMC65" s="376"/>
      <c r="RMD65" s="376"/>
      <c r="RME65" s="376"/>
      <c r="RMF65" s="622"/>
      <c r="RMG65" s="622"/>
      <c r="RMH65" s="622"/>
      <c r="RMI65" s="529"/>
      <c r="RMJ65" s="376"/>
      <c r="RMK65" s="376"/>
      <c r="RML65" s="376"/>
      <c r="RMM65" s="530"/>
      <c r="RMN65" s="376"/>
      <c r="RMO65" s="376"/>
      <c r="RMP65" s="376"/>
      <c r="RMQ65" s="376"/>
      <c r="RMR65" s="376"/>
      <c r="RMS65" s="376"/>
      <c r="RMT65" s="376"/>
      <c r="RMU65" s="376"/>
      <c r="RMV65" s="376"/>
      <c r="RMW65" s="622"/>
      <c r="RMX65" s="622"/>
      <c r="RMY65" s="622"/>
      <c r="RMZ65" s="529"/>
      <c r="RNA65" s="376"/>
      <c r="RNB65" s="376"/>
      <c r="RNC65" s="376"/>
      <c r="RND65" s="530"/>
      <c r="RNE65" s="376"/>
      <c r="RNF65" s="376"/>
      <c r="RNG65" s="376"/>
      <c r="RNH65" s="376"/>
      <c r="RNI65" s="376"/>
      <c r="RNJ65" s="376"/>
      <c r="RNK65" s="376"/>
      <c r="RNL65" s="376"/>
      <c r="RNM65" s="376"/>
      <c r="RNN65" s="622"/>
      <c r="RNO65" s="622"/>
      <c r="RNP65" s="622"/>
      <c r="RNQ65" s="529"/>
      <c r="RNR65" s="376"/>
      <c r="RNS65" s="376"/>
      <c r="RNT65" s="376"/>
      <c r="RNU65" s="530"/>
      <c r="RNV65" s="376"/>
      <c r="RNW65" s="376"/>
      <c r="RNX65" s="376"/>
      <c r="RNY65" s="376"/>
      <c r="RNZ65" s="376"/>
      <c r="ROA65" s="376"/>
      <c r="ROB65" s="376"/>
      <c r="ROC65" s="376"/>
      <c r="ROD65" s="376"/>
      <c r="ROE65" s="622"/>
      <c r="ROF65" s="622"/>
      <c r="ROG65" s="622"/>
      <c r="ROH65" s="529"/>
      <c r="ROI65" s="376"/>
      <c r="ROJ65" s="376"/>
      <c r="ROK65" s="376"/>
      <c r="ROL65" s="530"/>
      <c r="ROM65" s="376"/>
      <c r="RON65" s="376"/>
      <c r="ROO65" s="376"/>
      <c r="ROP65" s="376"/>
      <c r="ROQ65" s="376"/>
      <c r="ROR65" s="376"/>
      <c r="ROS65" s="376"/>
      <c r="ROT65" s="376"/>
      <c r="ROU65" s="376"/>
      <c r="ROV65" s="622"/>
      <c r="ROW65" s="622"/>
      <c r="ROX65" s="622"/>
      <c r="ROY65" s="529"/>
      <c r="ROZ65" s="376"/>
      <c r="RPA65" s="376"/>
      <c r="RPB65" s="376"/>
      <c r="RPC65" s="530"/>
      <c r="RPD65" s="376"/>
      <c r="RPE65" s="376"/>
      <c r="RPF65" s="376"/>
      <c r="RPG65" s="376"/>
      <c r="RPH65" s="376"/>
      <c r="RPI65" s="376"/>
      <c r="RPJ65" s="376"/>
      <c r="RPK65" s="376"/>
      <c r="RPL65" s="376"/>
      <c r="RPM65" s="622"/>
      <c r="RPN65" s="622"/>
      <c r="RPO65" s="622"/>
      <c r="RPP65" s="529"/>
      <c r="RPQ65" s="376"/>
      <c r="RPR65" s="376"/>
      <c r="RPS65" s="376"/>
      <c r="RPT65" s="530"/>
      <c r="RPU65" s="376"/>
      <c r="RPV65" s="376"/>
      <c r="RPW65" s="376"/>
      <c r="RPX65" s="376"/>
      <c r="RPY65" s="376"/>
      <c r="RPZ65" s="376"/>
      <c r="RQA65" s="376"/>
      <c r="RQB65" s="376"/>
      <c r="RQC65" s="376"/>
      <c r="RQD65" s="622"/>
      <c r="RQE65" s="622"/>
      <c r="RQF65" s="622"/>
      <c r="RQG65" s="529"/>
      <c r="RQH65" s="376"/>
      <c r="RQI65" s="376"/>
      <c r="RQJ65" s="376"/>
      <c r="RQK65" s="530"/>
      <c r="RQL65" s="376"/>
      <c r="RQM65" s="376"/>
      <c r="RQN65" s="376"/>
      <c r="RQO65" s="376"/>
      <c r="RQP65" s="376"/>
      <c r="RQQ65" s="376"/>
      <c r="RQR65" s="376"/>
      <c r="RQS65" s="376"/>
      <c r="RQT65" s="376"/>
      <c r="RQU65" s="622"/>
      <c r="RQV65" s="622"/>
      <c r="RQW65" s="622"/>
      <c r="RQX65" s="529"/>
      <c r="RQY65" s="376"/>
      <c r="RQZ65" s="376"/>
      <c r="RRA65" s="376"/>
      <c r="RRB65" s="530"/>
      <c r="RRC65" s="376"/>
      <c r="RRD65" s="376"/>
      <c r="RRE65" s="376"/>
      <c r="RRF65" s="376"/>
      <c r="RRG65" s="376"/>
      <c r="RRH65" s="376"/>
      <c r="RRI65" s="376"/>
      <c r="RRJ65" s="376"/>
      <c r="RRK65" s="376"/>
      <c r="RRL65" s="622"/>
      <c r="RRM65" s="622"/>
      <c r="RRN65" s="622"/>
      <c r="RRO65" s="529"/>
      <c r="RRP65" s="376"/>
      <c r="RRQ65" s="376"/>
      <c r="RRR65" s="376"/>
      <c r="RRS65" s="530"/>
      <c r="RRT65" s="376"/>
      <c r="RRU65" s="376"/>
      <c r="RRV65" s="376"/>
      <c r="RRW65" s="376"/>
      <c r="RRX65" s="376"/>
      <c r="RRY65" s="376"/>
      <c r="RRZ65" s="376"/>
      <c r="RSA65" s="376"/>
      <c r="RSB65" s="376"/>
      <c r="RSC65" s="622"/>
      <c r="RSD65" s="622"/>
      <c r="RSE65" s="622"/>
      <c r="RSF65" s="529"/>
      <c r="RSG65" s="376"/>
      <c r="RSH65" s="376"/>
      <c r="RSI65" s="376"/>
      <c r="RSJ65" s="530"/>
      <c r="RSK65" s="376"/>
      <c r="RSL65" s="376"/>
      <c r="RSM65" s="376"/>
      <c r="RSN65" s="376"/>
      <c r="RSO65" s="376"/>
      <c r="RSP65" s="376"/>
      <c r="RSQ65" s="376"/>
      <c r="RSR65" s="376"/>
      <c r="RSS65" s="376"/>
      <c r="RST65" s="622"/>
      <c r="RSU65" s="622"/>
      <c r="RSV65" s="622"/>
      <c r="RSW65" s="529"/>
      <c r="RSX65" s="376"/>
      <c r="RSY65" s="376"/>
      <c r="RSZ65" s="376"/>
      <c r="RTA65" s="530"/>
      <c r="RTB65" s="376"/>
      <c r="RTC65" s="376"/>
      <c r="RTD65" s="376"/>
      <c r="RTE65" s="376"/>
      <c r="RTF65" s="376"/>
      <c r="RTG65" s="376"/>
      <c r="RTH65" s="376"/>
      <c r="RTI65" s="376"/>
      <c r="RTJ65" s="376"/>
      <c r="RTK65" s="622"/>
      <c r="RTL65" s="622"/>
      <c r="RTM65" s="622"/>
      <c r="RTN65" s="529"/>
      <c r="RTO65" s="376"/>
      <c r="RTP65" s="376"/>
      <c r="RTQ65" s="376"/>
      <c r="RTR65" s="530"/>
      <c r="RTS65" s="376"/>
      <c r="RTT65" s="376"/>
      <c r="RTU65" s="376"/>
      <c r="RTV65" s="376"/>
      <c r="RTW65" s="376"/>
      <c r="RTX65" s="376"/>
      <c r="RTY65" s="376"/>
      <c r="RTZ65" s="376"/>
      <c r="RUA65" s="376"/>
      <c r="RUB65" s="622"/>
      <c r="RUC65" s="622"/>
      <c r="RUD65" s="622"/>
      <c r="RUE65" s="529"/>
      <c r="RUF65" s="376"/>
      <c r="RUG65" s="376"/>
      <c r="RUH65" s="376"/>
      <c r="RUI65" s="530"/>
      <c r="RUJ65" s="376"/>
      <c r="RUK65" s="376"/>
      <c r="RUL65" s="376"/>
      <c r="RUM65" s="376"/>
      <c r="RUN65" s="376"/>
      <c r="RUO65" s="376"/>
      <c r="RUP65" s="376"/>
      <c r="RUQ65" s="376"/>
      <c r="RUR65" s="376"/>
      <c r="RUS65" s="622"/>
      <c r="RUT65" s="622"/>
      <c r="RUU65" s="622"/>
      <c r="RUV65" s="529"/>
      <c r="RUW65" s="376"/>
      <c r="RUX65" s="376"/>
      <c r="RUY65" s="376"/>
      <c r="RUZ65" s="530"/>
      <c r="RVA65" s="376"/>
      <c r="RVB65" s="376"/>
      <c r="RVC65" s="376"/>
      <c r="RVD65" s="376"/>
      <c r="RVE65" s="376"/>
      <c r="RVF65" s="376"/>
      <c r="RVG65" s="376"/>
      <c r="RVH65" s="376"/>
      <c r="RVI65" s="376"/>
      <c r="RVJ65" s="622"/>
      <c r="RVK65" s="622"/>
      <c r="RVL65" s="622"/>
      <c r="RVM65" s="529"/>
      <c r="RVN65" s="376"/>
      <c r="RVO65" s="376"/>
      <c r="RVP65" s="376"/>
      <c r="RVQ65" s="530"/>
      <c r="RVR65" s="376"/>
      <c r="RVS65" s="376"/>
      <c r="RVT65" s="376"/>
      <c r="RVU65" s="376"/>
      <c r="RVV65" s="376"/>
      <c r="RVW65" s="376"/>
      <c r="RVX65" s="376"/>
      <c r="RVY65" s="376"/>
      <c r="RVZ65" s="376"/>
      <c r="RWA65" s="622"/>
      <c r="RWB65" s="622"/>
      <c r="RWC65" s="622"/>
      <c r="RWD65" s="529"/>
      <c r="RWE65" s="376"/>
      <c r="RWF65" s="376"/>
      <c r="RWG65" s="376"/>
      <c r="RWH65" s="530"/>
      <c r="RWI65" s="376"/>
      <c r="RWJ65" s="376"/>
      <c r="RWK65" s="376"/>
      <c r="RWL65" s="376"/>
      <c r="RWM65" s="376"/>
      <c r="RWN65" s="376"/>
      <c r="RWO65" s="376"/>
      <c r="RWP65" s="376"/>
      <c r="RWQ65" s="376"/>
      <c r="RWR65" s="622"/>
      <c r="RWS65" s="622"/>
      <c r="RWT65" s="622"/>
      <c r="RWU65" s="529"/>
      <c r="RWV65" s="376"/>
      <c r="RWW65" s="376"/>
      <c r="RWX65" s="376"/>
      <c r="RWY65" s="530"/>
      <c r="RWZ65" s="376"/>
      <c r="RXA65" s="376"/>
      <c r="RXB65" s="376"/>
      <c r="RXC65" s="376"/>
      <c r="RXD65" s="376"/>
      <c r="RXE65" s="376"/>
      <c r="RXF65" s="376"/>
      <c r="RXG65" s="376"/>
      <c r="RXH65" s="376"/>
      <c r="RXI65" s="622"/>
      <c r="RXJ65" s="622"/>
      <c r="RXK65" s="622"/>
      <c r="RXL65" s="529"/>
      <c r="RXM65" s="376"/>
      <c r="RXN65" s="376"/>
      <c r="RXO65" s="376"/>
      <c r="RXP65" s="530"/>
      <c r="RXQ65" s="376"/>
      <c r="RXR65" s="376"/>
      <c r="RXS65" s="376"/>
      <c r="RXT65" s="376"/>
      <c r="RXU65" s="376"/>
      <c r="RXV65" s="376"/>
      <c r="RXW65" s="376"/>
      <c r="RXX65" s="376"/>
      <c r="RXY65" s="376"/>
      <c r="RXZ65" s="622"/>
      <c r="RYA65" s="622"/>
      <c r="RYB65" s="622"/>
      <c r="RYC65" s="529"/>
      <c r="RYD65" s="376"/>
      <c r="RYE65" s="376"/>
      <c r="RYF65" s="376"/>
      <c r="RYG65" s="530"/>
      <c r="RYH65" s="376"/>
      <c r="RYI65" s="376"/>
      <c r="RYJ65" s="376"/>
      <c r="RYK65" s="376"/>
      <c r="RYL65" s="376"/>
      <c r="RYM65" s="376"/>
      <c r="RYN65" s="376"/>
      <c r="RYO65" s="376"/>
      <c r="RYP65" s="376"/>
      <c r="RYQ65" s="622"/>
      <c r="RYR65" s="622"/>
      <c r="RYS65" s="622"/>
      <c r="RYT65" s="529"/>
      <c r="RYU65" s="376"/>
      <c r="RYV65" s="376"/>
      <c r="RYW65" s="376"/>
      <c r="RYX65" s="530"/>
      <c r="RYY65" s="376"/>
      <c r="RYZ65" s="376"/>
      <c r="RZA65" s="376"/>
      <c r="RZB65" s="376"/>
      <c r="RZC65" s="376"/>
      <c r="RZD65" s="376"/>
      <c r="RZE65" s="376"/>
      <c r="RZF65" s="376"/>
      <c r="RZG65" s="376"/>
      <c r="RZH65" s="622"/>
      <c r="RZI65" s="622"/>
      <c r="RZJ65" s="622"/>
      <c r="RZK65" s="529"/>
      <c r="RZL65" s="376"/>
      <c r="RZM65" s="376"/>
      <c r="RZN65" s="376"/>
      <c r="RZO65" s="530"/>
      <c r="RZP65" s="376"/>
      <c r="RZQ65" s="376"/>
      <c r="RZR65" s="376"/>
      <c r="RZS65" s="376"/>
      <c r="RZT65" s="376"/>
      <c r="RZU65" s="376"/>
      <c r="RZV65" s="376"/>
      <c r="RZW65" s="376"/>
      <c r="RZX65" s="376"/>
      <c r="RZY65" s="622"/>
      <c r="RZZ65" s="622"/>
      <c r="SAA65" s="622"/>
      <c r="SAB65" s="529"/>
      <c r="SAC65" s="376"/>
      <c r="SAD65" s="376"/>
      <c r="SAE65" s="376"/>
      <c r="SAF65" s="530"/>
      <c r="SAG65" s="376"/>
      <c r="SAH65" s="376"/>
      <c r="SAI65" s="376"/>
      <c r="SAJ65" s="376"/>
      <c r="SAK65" s="376"/>
      <c r="SAL65" s="376"/>
      <c r="SAM65" s="376"/>
      <c r="SAN65" s="376"/>
      <c r="SAO65" s="376"/>
      <c r="SAP65" s="622"/>
      <c r="SAQ65" s="622"/>
      <c r="SAR65" s="622"/>
      <c r="SAS65" s="529"/>
      <c r="SAT65" s="376"/>
      <c r="SAU65" s="376"/>
      <c r="SAV65" s="376"/>
      <c r="SAW65" s="530"/>
      <c r="SAX65" s="376"/>
      <c r="SAY65" s="376"/>
      <c r="SAZ65" s="376"/>
      <c r="SBA65" s="376"/>
      <c r="SBB65" s="376"/>
      <c r="SBC65" s="376"/>
      <c r="SBD65" s="376"/>
      <c r="SBE65" s="376"/>
      <c r="SBF65" s="376"/>
      <c r="SBG65" s="622"/>
      <c r="SBH65" s="622"/>
      <c r="SBI65" s="622"/>
      <c r="SBJ65" s="529"/>
      <c r="SBK65" s="376"/>
      <c r="SBL65" s="376"/>
      <c r="SBM65" s="376"/>
      <c r="SBN65" s="530"/>
      <c r="SBO65" s="376"/>
      <c r="SBP65" s="376"/>
      <c r="SBQ65" s="376"/>
      <c r="SBR65" s="376"/>
      <c r="SBS65" s="376"/>
      <c r="SBT65" s="376"/>
      <c r="SBU65" s="376"/>
      <c r="SBV65" s="376"/>
      <c r="SBW65" s="376"/>
      <c r="SBX65" s="622"/>
      <c r="SBY65" s="622"/>
      <c r="SBZ65" s="622"/>
      <c r="SCA65" s="529"/>
      <c r="SCB65" s="376"/>
      <c r="SCC65" s="376"/>
      <c r="SCD65" s="376"/>
      <c r="SCE65" s="530"/>
      <c r="SCF65" s="376"/>
      <c r="SCG65" s="376"/>
      <c r="SCH65" s="376"/>
      <c r="SCI65" s="376"/>
      <c r="SCJ65" s="376"/>
      <c r="SCK65" s="376"/>
      <c r="SCL65" s="376"/>
      <c r="SCM65" s="376"/>
      <c r="SCN65" s="376"/>
      <c r="SCO65" s="622"/>
      <c r="SCP65" s="622"/>
      <c r="SCQ65" s="622"/>
      <c r="SCR65" s="529"/>
      <c r="SCS65" s="376"/>
      <c r="SCT65" s="376"/>
      <c r="SCU65" s="376"/>
      <c r="SCV65" s="530"/>
      <c r="SCW65" s="376"/>
      <c r="SCX65" s="376"/>
      <c r="SCY65" s="376"/>
      <c r="SCZ65" s="376"/>
      <c r="SDA65" s="376"/>
      <c r="SDB65" s="376"/>
      <c r="SDC65" s="376"/>
      <c r="SDD65" s="376"/>
      <c r="SDE65" s="376"/>
      <c r="SDF65" s="622"/>
      <c r="SDG65" s="622"/>
      <c r="SDH65" s="622"/>
      <c r="SDI65" s="529"/>
      <c r="SDJ65" s="376"/>
      <c r="SDK65" s="376"/>
      <c r="SDL65" s="376"/>
      <c r="SDM65" s="530"/>
      <c r="SDN65" s="376"/>
      <c r="SDO65" s="376"/>
      <c r="SDP65" s="376"/>
      <c r="SDQ65" s="376"/>
      <c r="SDR65" s="376"/>
      <c r="SDS65" s="376"/>
      <c r="SDT65" s="376"/>
      <c r="SDU65" s="376"/>
      <c r="SDV65" s="376"/>
      <c r="SDW65" s="622"/>
      <c r="SDX65" s="622"/>
      <c r="SDY65" s="622"/>
      <c r="SDZ65" s="529"/>
      <c r="SEA65" s="376"/>
      <c r="SEB65" s="376"/>
      <c r="SEC65" s="376"/>
      <c r="SED65" s="530"/>
      <c r="SEE65" s="376"/>
      <c r="SEF65" s="376"/>
      <c r="SEG65" s="376"/>
      <c r="SEH65" s="376"/>
      <c r="SEI65" s="376"/>
      <c r="SEJ65" s="376"/>
      <c r="SEK65" s="376"/>
      <c r="SEL65" s="376"/>
      <c r="SEM65" s="376"/>
      <c r="SEN65" s="622"/>
      <c r="SEO65" s="622"/>
      <c r="SEP65" s="622"/>
      <c r="SEQ65" s="529"/>
      <c r="SER65" s="376"/>
      <c r="SES65" s="376"/>
      <c r="SET65" s="376"/>
      <c r="SEU65" s="530"/>
      <c r="SEV65" s="376"/>
      <c r="SEW65" s="376"/>
      <c r="SEX65" s="376"/>
      <c r="SEY65" s="376"/>
      <c r="SEZ65" s="376"/>
      <c r="SFA65" s="376"/>
      <c r="SFB65" s="376"/>
      <c r="SFC65" s="376"/>
      <c r="SFD65" s="376"/>
      <c r="SFE65" s="622"/>
      <c r="SFF65" s="622"/>
      <c r="SFG65" s="622"/>
      <c r="SFH65" s="529"/>
      <c r="SFI65" s="376"/>
      <c r="SFJ65" s="376"/>
      <c r="SFK65" s="376"/>
      <c r="SFL65" s="530"/>
      <c r="SFM65" s="376"/>
      <c r="SFN65" s="376"/>
      <c r="SFO65" s="376"/>
      <c r="SFP65" s="376"/>
      <c r="SFQ65" s="376"/>
      <c r="SFR65" s="376"/>
      <c r="SFS65" s="376"/>
      <c r="SFT65" s="376"/>
      <c r="SFU65" s="376"/>
      <c r="SFV65" s="622"/>
      <c r="SFW65" s="622"/>
      <c r="SFX65" s="622"/>
      <c r="SFY65" s="529"/>
      <c r="SFZ65" s="376"/>
      <c r="SGA65" s="376"/>
      <c r="SGB65" s="376"/>
      <c r="SGC65" s="530"/>
      <c r="SGD65" s="376"/>
      <c r="SGE65" s="376"/>
      <c r="SGF65" s="376"/>
      <c r="SGG65" s="376"/>
      <c r="SGH65" s="376"/>
      <c r="SGI65" s="376"/>
      <c r="SGJ65" s="376"/>
      <c r="SGK65" s="376"/>
      <c r="SGL65" s="376"/>
      <c r="SGM65" s="622"/>
      <c r="SGN65" s="622"/>
      <c r="SGO65" s="622"/>
      <c r="SGP65" s="529"/>
      <c r="SGQ65" s="376"/>
      <c r="SGR65" s="376"/>
      <c r="SGS65" s="376"/>
      <c r="SGT65" s="530"/>
      <c r="SGU65" s="376"/>
      <c r="SGV65" s="376"/>
      <c r="SGW65" s="376"/>
      <c r="SGX65" s="376"/>
      <c r="SGY65" s="376"/>
      <c r="SGZ65" s="376"/>
      <c r="SHA65" s="376"/>
      <c r="SHB65" s="376"/>
      <c r="SHC65" s="376"/>
      <c r="SHD65" s="622"/>
      <c r="SHE65" s="622"/>
      <c r="SHF65" s="622"/>
      <c r="SHG65" s="529"/>
      <c r="SHH65" s="376"/>
      <c r="SHI65" s="376"/>
      <c r="SHJ65" s="376"/>
      <c r="SHK65" s="530"/>
      <c r="SHL65" s="376"/>
      <c r="SHM65" s="376"/>
      <c r="SHN65" s="376"/>
      <c r="SHO65" s="376"/>
      <c r="SHP65" s="376"/>
      <c r="SHQ65" s="376"/>
      <c r="SHR65" s="376"/>
      <c r="SHS65" s="376"/>
      <c r="SHT65" s="376"/>
      <c r="SHU65" s="622"/>
      <c r="SHV65" s="622"/>
      <c r="SHW65" s="622"/>
      <c r="SHX65" s="529"/>
      <c r="SHY65" s="376"/>
      <c r="SHZ65" s="376"/>
      <c r="SIA65" s="376"/>
      <c r="SIB65" s="530"/>
      <c r="SIC65" s="376"/>
      <c r="SID65" s="376"/>
      <c r="SIE65" s="376"/>
      <c r="SIF65" s="376"/>
      <c r="SIG65" s="376"/>
      <c r="SIH65" s="376"/>
      <c r="SII65" s="376"/>
      <c r="SIJ65" s="376"/>
      <c r="SIK65" s="376"/>
      <c r="SIL65" s="622"/>
      <c r="SIM65" s="622"/>
      <c r="SIN65" s="622"/>
      <c r="SIO65" s="529"/>
      <c r="SIP65" s="376"/>
      <c r="SIQ65" s="376"/>
      <c r="SIR65" s="376"/>
      <c r="SIS65" s="530"/>
      <c r="SIT65" s="376"/>
      <c r="SIU65" s="376"/>
      <c r="SIV65" s="376"/>
      <c r="SIW65" s="376"/>
      <c r="SIX65" s="376"/>
      <c r="SIY65" s="376"/>
      <c r="SIZ65" s="376"/>
      <c r="SJA65" s="376"/>
      <c r="SJB65" s="376"/>
      <c r="SJC65" s="622"/>
      <c r="SJD65" s="622"/>
      <c r="SJE65" s="622"/>
      <c r="SJF65" s="529"/>
      <c r="SJG65" s="376"/>
      <c r="SJH65" s="376"/>
      <c r="SJI65" s="376"/>
      <c r="SJJ65" s="530"/>
      <c r="SJK65" s="376"/>
      <c r="SJL65" s="376"/>
      <c r="SJM65" s="376"/>
      <c r="SJN65" s="376"/>
      <c r="SJO65" s="376"/>
      <c r="SJP65" s="376"/>
      <c r="SJQ65" s="376"/>
      <c r="SJR65" s="376"/>
      <c r="SJS65" s="376"/>
      <c r="SJT65" s="622"/>
      <c r="SJU65" s="622"/>
      <c r="SJV65" s="622"/>
      <c r="SJW65" s="529"/>
      <c r="SJX65" s="376"/>
      <c r="SJY65" s="376"/>
      <c r="SJZ65" s="376"/>
      <c r="SKA65" s="530"/>
      <c r="SKB65" s="376"/>
      <c r="SKC65" s="376"/>
      <c r="SKD65" s="376"/>
      <c r="SKE65" s="376"/>
      <c r="SKF65" s="376"/>
      <c r="SKG65" s="376"/>
      <c r="SKH65" s="376"/>
      <c r="SKI65" s="376"/>
      <c r="SKJ65" s="376"/>
      <c r="SKK65" s="622"/>
      <c r="SKL65" s="622"/>
      <c r="SKM65" s="622"/>
      <c r="SKN65" s="529"/>
      <c r="SKO65" s="376"/>
      <c r="SKP65" s="376"/>
      <c r="SKQ65" s="376"/>
      <c r="SKR65" s="530"/>
      <c r="SKS65" s="376"/>
      <c r="SKT65" s="376"/>
      <c r="SKU65" s="376"/>
      <c r="SKV65" s="376"/>
      <c r="SKW65" s="376"/>
      <c r="SKX65" s="376"/>
      <c r="SKY65" s="376"/>
      <c r="SKZ65" s="376"/>
      <c r="SLA65" s="376"/>
      <c r="SLB65" s="622"/>
      <c r="SLC65" s="622"/>
      <c r="SLD65" s="622"/>
      <c r="SLE65" s="529"/>
      <c r="SLF65" s="376"/>
      <c r="SLG65" s="376"/>
      <c r="SLH65" s="376"/>
      <c r="SLI65" s="530"/>
      <c r="SLJ65" s="376"/>
      <c r="SLK65" s="376"/>
      <c r="SLL65" s="376"/>
      <c r="SLM65" s="376"/>
      <c r="SLN65" s="376"/>
      <c r="SLO65" s="376"/>
      <c r="SLP65" s="376"/>
      <c r="SLQ65" s="376"/>
      <c r="SLR65" s="376"/>
      <c r="SLS65" s="622"/>
      <c r="SLT65" s="622"/>
      <c r="SLU65" s="622"/>
      <c r="SLV65" s="529"/>
      <c r="SLW65" s="376"/>
      <c r="SLX65" s="376"/>
      <c r="SLY65" s="376"/>
      <c r="SLZ65" s="530"/>
      <c r="SMA65" s="376"/>
      <c r="SMB65" s="376"/>
      <c r="SMC65" s="376"/>
      <c r="SMD65" s="376"/>
      <c r="SME65" s="376"/>
      <c r="SMF65" s="376"/>
      <c r="SMG65" s="376"/>
      <c r="SMH65" s="376"/>
      <c r="SMI65" s="376"/>
      <c r="SMJ65" s="622"/>
      <c r="SMK65" s="622"/>
      <c r="SML65" s="622"/>
      <c r="SMM65" s="529"/>
      <c r="SMN65" s="376"/>
      <c r="SMO65" s="376"/>
      <c r="SMP65" s="376"/>
      <c r="SMQ65" s="530"/>
      <c r="SMR65" s="376"/>
      <c r="SMS65" s="376"/>
      <c r="SMT65" s="376"/>
      <c r="SMU65" s="376"/>
      <c r="SMV65" s="376"/>
      <c r="SMW65" s="376"/>
      <c r="SMX65" s="376"/>
      <c r="SMY65" s="376"/>
      <c r="SMZ65" s="376"/>
      <c r="SNA65" s="622"/>
      <c r="SNB65" s="622"/>
      <c r="SNC65" s="622"/>
      <c r="SND65" s="529"/>
      <c r="SNE65" s="376"/>
      <c r="SNF65" s="376"/>
      <c r="SNG65" s="376"/>
      <c r="SNH65" s="530"/>
      <c r="SNI65" s="376"/>
      <c r="SNJ65" s="376"/>
      <c r="SNK65" s="376"/>
      <c r="SNL65" s="376"/>
      <c r="SNM65" s="376"/>
      <c r="SNN65" s="376"/>
      <c r="SNO65" s="376"/>
      <c r="SNP65" s="376"/>
      <c r="SNQ65" s="376"/>
      <c r="SNR65" s="622"/>
      <c r="SNS65" s="622"/>
      <c r="SNT65" s="622"/>
      <c r="SNU65" s="529"/>
      <c r="SNV65" s="376"/>
      <c r="SNW65" s="376"/>
      <c r="SNX65" s="376"/>
      <c r="SNY65" s="530"/>
      <c r="SNZ65" s="376"/>
      <c r="SOA65" s="376"/>
      <c r="SOB65" s="376"/>
      <c r="SOC65" s="376"/>
      <c r="SOD65" s="376"/>
      <c r="SOE65" s="376"/>
      <c r="SOF65" s="376"/>
      <c r="SOG65" s="376"/>
      <c r="SOH65" s="376"/>
      <c r="SOI65" s="622"/>
      <c r="SOJ65" s="622"/>
      <c r="SOK65" s="622"/>
      <c r="SOL65" s="529"/>
      <c r="SOM65" s="376"/>
      <c r="SON65" s="376"/>
      <c r="SOO65" s="376"/>
      <c r="SOP65" s="530"/>
      <c r="SOQ65" s="376"/>
      <c r="SOR65" s="376"/>
      <c r="SOS65" s="376"/>
      <c r="SOT65" s="376"/>
      <c r="SOU65" s="376"/>
      <c r="SOV65" s="376"/>
      <c r="SOW65" s="376"/>
      <c r="SOX65" s="376"/>
      <c r="SOY65" s="376"/>
      <c r="SOZ65" s="622"/>
      <c r="SPA65" s="622"/>
      <c r="SPB65" s="622"/>
      <c r="SPC65" s="529"/>
      <c r="SPD65" s="376"/>
      <c r="SPE65" s="376"/>
      <c r="SPF65" s="376"/>
      <c r="SPG65" s="530"/>
      <c r="SPH65" s="376"/>
      <c r="SPI65" s="376"/>
      <c r="SPJ65" s="376"/>
      <c r="SPK65" s="376"/>
      <c r="SPL65" s="376"/>
      <c r="SPM65" s="376"/>
      <c r="SPN65" s="376"/>
      <c r="SPO65" s="376"/>
      <c r="SPP65" s="376"/>
      <c r="SPQ65" s="622"/>
      <c r="SPR65" s="622"/>
      <c r="SPS65" s="622"/>
      <c r="SPT65" s="529"/>
      <c r="SPU65" s="376"/>
      <c r="SPV65" s="376"/>
      <c r="SPW65" s="376"/>
      <c r="SPX65" s="530"/>
      <c r="SPY65" s="376"/>
      <c r="SPZ65" s="376"/>
      <c r="SQA65" s="376"/>
      <c r="SQB65" s="376"/>
      <c r="SQC65" s="376"/>
      <c r="SQD65" s="376"/>
      <c r="SQE65" s="376"/>
      <c r="SQF65" s="376"/>
      <c r="SQG65" s="376"/>
      <c r="SQH65" s="622"/>
      <c r="SQI65" s="622"/>
      <c r="SQJ65" s="622"/>
      <c r="SQK65" s="529"/>
      <c r="SQL65" s="376"/>
      <c r="SQM65" s="376"/>
      <c r="SQN65" s="376"/>
      <c r="SQO65" s="530"/>
      <c r="SQP65" s="376"/>
      <c r="SQQ65" s="376"/>
      <c r="SQR65" s="376"/>
      <c r="SQS65" s="376"/>
      <c r="SQT65" s="376"/>
      <c r="SQU65" s="376"/>
      <c r="SQV65" s="376"/>
      <c r="SQW65" s="376"/>
      <c r="SQX65" s="376"/>
      <c r="SQY65" s="622"/>
      <c r="SQZ65" s="622"/>
      <c r="SRA65" s="622"/>
      <c r="SRB65" s="529"/>
      <c r="SRC65" s="376"/>
      <c r="SRD65" s="376"/>
      <c r="SRE65" s="376"/>
      <c r="SRF65" s="530"/>
      <c r="SRG65" s="376"/>
      <c r="SRH65" s="376"/>
      <c r="SRI65" s="376"/>
      <c r="SRJ65" s="376"/>
      <c r="SRK65" s="376"/>
      <c r="SRL65" s="376"/>
      <c r="SRM65" s="376"/>
      <c r="SRN65" s="376"/>
      <c r="SRO65" s="376"/>
      <c r="SRP65" s="622"/>
      <c r="SRQ65" s="622"/>
      <c r="SRR65" s="622"/>
      <c r="SRS65" s="529"/>
      <c r="SRT65" s="376"/>
      <c r="SRU65" s="376"/>
      <c r="SRV65" s="376"/>
      <c r="SRW65" s="530"/>
      <c r="SRX65" s="376"/>
      <c r="SRY65" s="376"/>
      <c r="SRZ65" s="376"/>
      <c r="SSA65" s="376"/>
      <c r="SSB65" s="376"/>
      <c r="SSC65" s="376"/>
      <c r="SSD65" s="376"/>
      <c r="SSE65" s="376"/>
      <c r="SSF65" s="376"/>
      <c r="SSG65" s="622"/>
      <c r="SSH65" s="622"/>
      <c r="SSI65" s="622"/>
      <c r="SSJ65" s="529"/>
      <c r="SSK65" s="376"/>
      <c r="SSL65" s="376"/>
      <c r="SSM65" s="376"/>
      <c r="SSN65" s="530"/>
      <c r="SSO65" s="376"/>
      <c r="SSP65" s="376"/>
      <c r="SSQ65" s="376"/>
      <c r="SSR65" s="376"/>
      <c r="SSS65" s="376"/>
      <c r="SST65" s="376"/>
      <c r="SSU65" s="376"/>
      <c r="SSV65" s="376"/>
      <c r="SSW65" s="376"/>
      <c r="SSX65" s="622"/>
      <c r="SSY65" s="622"/>
      <c r="SSZ65" s="622"/>
      <c r="STA65" s="529"/>
      <c r="STB65" s="376"/>
      <c r="STC65" s="376"/>
      <c r="STD65" s="376"/>
      <c r="STE65" s="530"/>
      <c r="STF65" s="376"/>
      <c r="STG65" s="376"/>
      <c r="STH65" s="376"/>
      <c r="STI65" s="376"/>
      <c r="STJ65" s="376"/>
      <c r="STK65" s="376"/>
      <c r="STL65" s="376"/>
      <c r="STM65" s="376"/>
      <c r="STN65" s="376"/>
      <c r="STO65" s="622"/>
      <c r="STP65" s="622"/>
      <c r="STQ65" s="622"/>
      <c r="STR65" s="529"/>
      <c r="STS65" s="376"/>
      <c r="STT65" s="376"/>
      <c r="STU65" s="376"/>
      <c r="STV65" s="530"/>
      <c r="STW65" s="376"/>
      <c r="STX65" s="376"/>
      <c r="STY65" s="376"/>
      <c r="STZ65" s="376"/>
      <c r="SUA65" s="376"/>
      <c r="SUB65" s="376"/>
      <c r="SUC65" s="376"/>
      <c r="SUD65" s="376"/>
      <c r="SUE65" s="376"/>
      <c r="SUF65" s="622"/>
      <c r="SUG65" s="622"/>
      <c r="SUH65" s="622"/>
      <c r="SUI65" s="529"/>
      <c r="SUJ65" s="376"/>
      <c r="SUK65" s="376"/>
      <c r="SUL65" s="376"/>
      <c r="SUM65" s="530"/>
      <c r="SUN65" s="376"/>
      <c r="SUO65" s="376"/>
      <c r="SUP65" s="376"/>
      <c r="SUQ65" s="376"/>
      <c r="SUR65" s="376"/>
      <c r="SUS65" s="376"/>
      <c r="SUT65" s="376"/>
      <c r="SUU65" s="376"/>
      <c r="SUV65" s="376"/>
      <c r="SUW65" s="622"/>
      <c r="SUX65" s="622"/>
      <c r="SUY65" s="622"/>
      <c r="SUZ65" s="529"/>
      <c r="SVA65" s="376"/>
      <c r="SVB65" s="376"/>
      <c r="SVC65" s="376"/>
      <c r="SVD65" s="530"/>
      <c r="SVE65" s="376"/>
      <c r="SVF65" s="376"/>
      <c r="SVG65" s="376"/>
      <c r="SVH65" s="376"/>
      <c r="SVI65" s="376"/>
      <c r="SVJ65" s="376"/>
      <c r="SVK65" s="376"/>
      <c r="SVL65" s="376"/>
      <c r="SVM65" s="376"/>
      <c r="SVN65" s="622"/>
      <c r="SVO65" s="622"/>
      <c r="SVP65" s="622"/>
      <c r="SVQ65" s="529"/>
      <c r="SVR65" s="376"/>
      <c r="SVS65" s="376"/>
      <c r="SVT65" s="376"/>
      <c r="SVU65" s="530"/>
      <c r="SVV65" s="376"/>
      <c r="SVW65" s="376"/>
      <c r="SVX65" s="376"/>
      <c r="SVY65" s="376"/>
      <c r="SVZ65" s="376"/>
      <c r="SWA65" s="376"/>
      <c r="SWB65" s="376"/>
      <c r="SWC65" s="376"/>
      <c r="SWD65" s="376"/>
      <c r="SWE65" s="622"/>
      <c r="SWF65" s="622"/>
      <c r="SWG65" s="622"/>
      <c r="SWH65" s="529"/>
      <c r="SWI65" s="376"/>
      <c r="SWJ65" s="376"/>
      <c r="SWK65" s="376"/>
      <c r="SWL65" s="530"/>
      <c r="SWM65" s="376"/>
      <c r="SWN65" s="376"/>
      <c r="SWO65" s="376"/>
      <c r="SWP65" s="376"/>
      <c r="SWQ65" s="376"/>
      <c r="SWR65" s="376"/>
      <c r="SWS65" s="376"/>
      <c r="SWT65" s="376"/>
      <c r="SWU65" s="376"/>
      <c r="SWV65" s="622"/>
      <c r="SWW65" s="622"/>
      <c r="SWX65" s="622"/>
      <c r="SWY65" s="529"/>
      <c r="SWZ65" s="376"/>
      <c r="SXA65" s="376"/>
      <c r="SXB65" s="376"/>
      <c r="SXC65" s="530"/>
      <c r="SXD65" s="376"/>
      <c r="SXE65" s="376"/>
      <c r="SXF65" s="376"/>
      <c r="SXG65" s="376"/>
      <c r="SXH65" s="376"/>
      <c r="SXI65" s="376"/>
      <c r="SXJ65" s="376"/>
      <c r="SXK65" s="376"/>
      <c r="SXL65" s="376"/>
      <c r="SXM65" s="622"/>
      <c r="SXN65" s="622"/>
      <c r="SXO65" s="622"/>
      <c r="SXP65" s="529"/>
      <c r="SXQ65" s="376"/>
      <c r="SXR65" s="376"/>
      <c r="SXS65" s="376"/>
      <c r="SXT65" s="530"/>
      <c r="SXU65" s="376"/>
      <c r="SXV65" s="376"/>
      <c r="SXW65" s="376"/>
      <c r="SXX65" s="376"/>
      <c r="SXY65" s="376"/>
      <c r="SXZ65" s="376"/>
      <c r="SYA65" s="376"/>
      <c r="SYB65" s="376"/>
      <c r="SYC65" s="376"/>
      <c r="SYD65" s="622"/>
      <c r="SYE65" s="622"/>
      <c r="SYF65" s="622"/>
      <c r="SYG65" s="529"/>
      <c r="SYH65" s="376"/>
      <c r="SYI65" s="376"/>
      <c r="SYJ65" s="376"/>
      <c r="SYK65" s="530"/>
      <c r="SYL65" s="376"/>
      <c r="SYM65" s="376"/>
      <c r="SYN65" s="376"/>
      <c r="SYO65" s="376"/>
      <c r="SYP65" s="376"/>
      <c r="SYQ65" s="376"/>
      <c r="SYR65" s="376"/>
      <c r="SYS65" s="376"/>
      <c r="SYT65" s="376"/>
      <c r="SYU65" s="622"/>
      <c r="SYV65" s="622"/>
      <c r="SYW65" s="622"/>
      <c r="SYX65" s="529"/>
      <c r="SYY65" s="376"/>
      <c r="SYZ65" s="376"/>
      <c r="SZA65" s="376"/>
      <c r="SZB65" s="530"/>
      <c r="SZC65" s="376"/>
      <c r="SZD65" s="376"/>
      <c r="SZE65" s="376"/>
      <c r="SZF65" s="376"/>
      <c r="SZG65" s="376"/>
      <c r="SZH65" s="376"/>
      <c r="SZI65" s="376"/>
      <c r="SZJ65" s="376"/>
      <c r="SZK65" s="376"/>
      <c r="SZL65" s="622"/>
      <c r="SZM65" s="622"/>
      <c r="SZN65" s="622"/>
      <c r="SZO65" s="529"/>
      <c r="SZP65" s="376"/>
      <c r="SZQ65" s="376"/>
      <c r="SZR65" s="376"/>
      <c r="SZS65" s="530"/>
      <c r="SZT65" s="376"/>
      <c r="SZU65" s="376"/>
      <c r="SZV65" s="376"/>
      <c r="SZW65" s="376"/>
      <c r="SZX65" s="376"/>
      <c r="SZY65" s="376"/>
      <c r="SZZ65" s="376"/>
      <c r="TAA65" s="376"/>
      <c r="TAB65" s="376"/>
      <c r="TAC65" s="622"/>
      <c r="TAD65" s="622"/>
      <c r="TAE65" s="622"/>
      <c r="TAF65" s="529"/>
      <c r="TAG65" s="376"/>
      <c r="TAH65" s="376"/>
      <c r="TAI65" s="376"/>
      <c r="TAJ65" s="530"/>
      <c r="TAK65" s="376"/>
      <c r="TAL65" s="376"/>
      <c r="TAM65" s="376"/>
      <c r="TAN65" s="376"/>
      <c r="TAO65" s="376"/>
      <c r="TAP65" s="376"/>
      <c r="TAQ65" s="376"/>
      <c r="TAR65" s="376"/>
      <c r="TAS65" s="376"/>
      <c r="TAT65" s="622"/>
      <c r="TAU65" s="622"/>
      <c r="TAV65" s="622"/>
      <c r="TAW65" s="529"/>
      <c r="TAX65" s="376"/>
      <c r="TAY65" s="376"/>
      <c r="TAZ65" s="376"/>
      <c r="TBA65" s="530"/>
      <c r="TBB65" s="376"/>
      <c r="TBC65" s="376"/>
      <c r="TBD65" s="376"/>
      <c r="TBE65" s="376"/>
      <c r="TBF65" s="376"/>
      <c r="TBG65" s="376"/>
      <c r="TBH65" s="376"/>
      <c r="TBI65" s="376"/>
      <c r="TBJ65" s="376"/>
      <c r="TBK65" s="622"/>
      <c r="TBL65" s="622"/>
      <c r="TBM65" s="622"/>
      <c r="TBN65" s="529"/>
      <c r="TBO65" s="376"/>
      <c r="TBP65" s="376"/>
      <c r="TBQ65" s="376"/>
      <c r="TBR65" s="530"/>
      <c r="TBS65" s="376"/>
      <c r="TBT65" s="376"/>
      <c r="TBU65" s="376"/>
      <c r="TBV65" s="376"/>
      <c r="TBW65" s="376"/>
      <c r="TBX65" s="376"/>
      <c r="TBY65" s="376"/>
      <c r="TBZ65" s="376"/>
      <c r="TCA65" s="376"/>
      <c r="TCB65" s="622"/>
      <c r="TCC65" s="622"/>
      <c r="TCD65" s="622"/>
      <c r="TCE65" s="529"/>
      <c r="TCF65" s="376"/>
      <c r="TCG65" s="376"/>
      <c r="TCH65" s="376"/>
      <c r="TCI65" s="530"/>
      <c r="TCJ65" s="376"/>
      <c r="TCK65" s="376"/>
      <c r="TCL65" s="376"/>
      <c r="TCM65" s="376"/>
      <c r="TCN65" s="376"/>
      <c r="TCO65" s="376"/>
      <c r="TCP65" s="376"/>
      <c r="TCQ65" s="376"/>
      <c r="TCR65" s="376"/>
      <c r="TCS65" s="622"/>
      <c r="TCT65" s="622"/>
      <c r="TCU65" s="622"/>
      <c r="TCV65" s="529"/>
      <c r="TCW65" s="376"/>
      <c r="TCX65" s="376"/>
      <c r="TCY65" s="376"/>
      <c r="TCZ65" s="530"/>
      <c r="TDA65" s="376"/>
      <c r="TDB65" s="376"/>
      <c r="TDC65" s="376"/>
      <c r="TDD65" s="376"/>
      <c r="TDE65" s="376"/>
      <c r="TDF65" s="376"/>
      <c r="TDG65" s="376"/>
      <c r="TDH65" s="376"/>
      <c r="TDI65" s="376"/>
      <c r="TDJ65" s="622"/>
      <c r="TDK65" s="622"/>
      <c r="TDL65" s="622"/>
      <c r="TDM65" s="529"/>
      <c r="TDN65" s="376"/>
      <c r="TDO65" s="376"/>
      <c r="TDP65" s="376"/>
      <c r="TDQ65" s="530"/>
      <c r="TDR65" s="376"/>
      <c r="TDS65" s="376"/>
      <c r="TDT65" s="376"/>
      <c r="TDU65" s="376"/>
      <c r="TDV65" s="376"/>
      <c r="TDW65" s="376"/>
      <c r="TDX65" s="376"/>
      <c r="TDY65" s="376"/>
      <c r="TDZ65" s="376"/>
      <c r="TEA65" s="622"/>
      <c r="TEB65" s="622"/>
      <c r="TEC65" s="622"/>
      <c r="TED65" s="529"/>
      <c r="TEE65" s="376"/>
      <c r="TEF65" s="376"/>
      <c r="TEG65" s="376"/>
      <c r="TEH65" s="530"/>
      <c r="TEI65" s="376"/>
      <c r="TEJ65" s="376"/>
      <c r="TEK65" s="376"/>
      <c r="TEL65" s="376"/>
      <c r="TEM65" s="376"/>
      <c r="TEN65" s="376"/>
      <c r="TEO65" s="376"/>
      <c r="TEP65" s="376"/>
      <c r="TEQ65" s="376"/>
      <c r="TER65" s="622"/>
      <c r="TES65" s="622"/>
      <c r="TET65" s="622"/>
      <c r="TEU65" s="529"/>
      <c r="TEV65" s="376"/>
      <c r="TEW65" s="376"/>
      <c r="TEX65" s="376"/>
      <c r="TEY65" s="530"/>
      <c r="TEZ65" s="376"/>
      <c r="TFA65" s="376"/>
      <c r="TFB65" s="376"/>
      <c r="TFC65" s="376"/>
      <c r="TFD65" s="376"/>
      <c r="TFE65" s="376"/>
      <c r="TFF65" s="376"/>
      <c r="TFG65" s="376"/>
      <c r="TFH65" s="376"/>
      <c r="TFI65" s="622"/>
      <c r="TFJ65" s="622"/>
      <c r="TFK65" s="622"/>
      <c r="TFL65" s="529"/>
      <c r="TFM65" s="376"/>
      <c r="TFN65" s="376"/>
      <c r="TFO65" s="376"/>
      <c r="TFP65" s="530"/>
      <c r="TFQ65" s="376"/>
      <c r="TFR65" s="376"/>
      <c r="TFS65" s="376"/>
      <c r="TFT65" s="376"/>
      <c r="TFU65" s="376"/>
      <c r="TFV65" s="376"/>
      <c r="TFW65" s="376"/>
      <c r="TFX65" s="376"/>
      <c r="TFY65" s="376"/>
      <c r="TFZ65" s="622"/>
      <c r="TGA65" s="622"/>
      <c r="TGB65" s="622"/>
      <c r="TGC65" s="529"/>
      <c r="TGD65" s="376"/>
      <c r="TGE65" s="376"/>
      <c r="TGF65" s="376"/>
      <c r="TGG65" s="530"/>
      <c r="TGH65" s="376"/>
      <c r="TGI65" s="376"/>
      <c r="TGJ65" s="376"/>
      <c r="TGK65" s="376"/>
      <c r="TGL65" s="376"/>
      <c r="TGM65" s="376"/>
      <c r="TGN65" s="376"/>
      <c r="TGO65" s="376"/>
      <c r="TGP65" s="376"/>
      <c r="TGQ65" s="622"/>
      <c r="TGR65" s="622"/>
      <c r="TGS65" s="622"/>
      <c r="TGT65" s="529"/>
      <c r="TGU65" s="376"/>
      <c r="TGV65" s="376"/>
      <c r="TGW65" s="376"/>
      <c r="TGX65" s="530"/>
      <c r="TGY65" s="376"/>
      <c r="TGZ65" s="376"/>
      <c r="THA65" s="376"/>
      <c r="THB65" s="376"/>
      <c r="THC65" s="376"/>
      <c r="THD65" s="376"/>
      <c r="THE65" s="376"/>
      <c r="THF65" s="376"/>
      <c r="THG65" s="376"/>
      <c r="THH65" s="622"/>
      <c r="THI65" s="622"/>
      <c r="THJ65" s="622"/>
      <c r="THK65" s="529"/>
      <c r="THL65" s="376"/>
      <c r="THM65" s="376"/>
      <c r="THN65" s="376"/>
      <c r="THO65" s="530"/>
      <c r="THP65" s="376"/>
      <c r="THQ65" s="376"/>
      <c r="THR65" s="376"/>
      <c r="THS65" s="376"/>
      <c r="THT65" s="376"/>
      <c r="THU65" s="376"/>
      <c r="THV65" s="376"/>
      <c r="THW65" s="376"/>
      <c r="THX65" s="376"/>
      <c r="THY65" s="622"/>
      <c r="THZ65" s="622"/>
      <c r="TIA65" s="622"/>
      <c r="TIB65" s="529"/>
      <c r="TIC65" s="376"/>
      <c r="TID65" s="376"/>
      <c r="TIE65" s="376"/>
      <c r="TIF65" s="530"/>
      <c r="TIG65" s="376"/>
      <c r="TIH65" s="376"/>
      <c r="TII65" s="376"/>
      <c r="TIJ65" s="376"/>
      <c r="TIK65" s="376"/>
      <c r="TIL65" s="376"/>
      <c r="TIM65" s="376"/>
      <c r="TIN65" s="376"/>
      <c r="TIO65" s="376"/>
      <c r="TIP65" s="622"/>
      <c r="TIQ65" s="622"/>
      <c r="TIR65" s="622"/>
      <c r="TIS65" s="529"/>
      <c r="TIT65" s="376"/>
      <c r="TIU65" s="376"/>
      <c r="TIV65" s="376"/>
      <c r="TIW65" s="530"/>
      <c r="TIX65" s="376"/>
      <c r="TIY65" s="376"/>
      <c r="TIZ65" s="376"/>
      <c r="TJA65" s="376"/>
      <c r="TJB65" s="376"/>
      <c r="TJC65" s="376"/>
      <c r="TJD65" s="376"/>
      <c r="TJE65" s="376"/>
      <c r="TJF65" s="376"/>
      <c r="TJG65" s="622"/>
      <c r="TJH65" s="622"/>
      <c r="TJI65" s="622"/>
      <c r="TJJ65" s="529"/>
      <c r="TJK65" s="376"/>
      <c r="TJL65" s="376"/>
      <c r="TJM65" s="376"/>
      <c r="TJN65" s="530"/>
      <c r="TJO65" s="376"/>
      <c r="TJP65" s="376"/>
      <c r="TJQ65" s="376"/>
      <c r="TJR65" s="376"/>
      <c r="TJS65" s="376"/>
      <c r="TJT65" s="376"/>
      <c r="TJU65" s="376"/>
      <c r="TJV65" s="376"/>
      <c r="TJW65" s="376"/>
      <c r="TJX65" s="622"/>
      <c r="TJY65" s="622"/>
      <c r="TJZ65" s="622"/>
      <c r="TKA65" s="529"/>
      <c r="TKB65" s="376"/>
      <c r="TKC65" s="376"/>
      <c r="TKD65" s="376"/>
      <c r="TKE65" s="530"/>
      <c r="TKF65" s="376"/>
      <c r="TKG65" s="376"/>
      <c r="TKH65" s="376"/>
      <c r="TKI65" s="376"/>
      <c r="TKJ65" s="376"/>
      <c r="TKK65" s="376"/>
      <c r="TKL65" s="376"/>
      <c r="TKM65" s="376"/>
      <c r="TKN65" s="376"/>
      <c r="TKO65" s="622"/>
      <c r="TKP65" s="622"/>
      <c r="TKQ65" s="622"/>
      <c r="TKR65" s="529"/>
      <c r="TKS65" s="376"/>
      <c r="TKT65" s="376"/>
      <c r="TKU65" s="376"/>
      <c r="TKV65" s="530"/>
      <c r="TKW65" s="376"/>
      <c r="TKX65" s="376"/>
      <c r="TKY65" s="376"/>
      <c r="TKZ65" s="376"/>
      <c r="TLA65" s="376"/>
      <c r="TLB65" s="376"/>
      <c r="TLC65" s="376"/>
      <c r="TLD65" s="376"/>
      <c r="TLE65" s="376"/>
      <c r="TLF65" s="622"/>
      <c r="TLG65" s="622"/>
      <c r="TLH65" s="622"/>
      <c r="TLI65" s="529"/>
      <c r="TLJ65" s="376"/>
      <c r="TLK65" s="376"/>
      <c r="TLL65" s="376"/>
      <c r="TLM65" s="530"/>
      <c r="TLN65" s="376"/>
      <c r="TLO65" s="376"/>
      <c r="TLP65" s="376"/>
      <c r="TLQ65" s="376"/>
      <c r="TLR65" s="376"/>
      <c r="TLS65" s="376"/>
      <c r="TLT65" s="376"/>
      <c r="TLU65" s="376"/>
      <c r="TLV65" s="376"/>
      <c r="TLW65" s="622"/>
      <c r="TLX65" s="622"/>
      <c r="TLY65" s="622"/>
      <c r="TLZ65" s="529"/>
      <c r="TMA65" s="376"/>
      <c r="TMB65" s="376"/>
      <c r="TMC65" s="376"/>
      <c r="TMD65" s="530"/>
      <c r="TME65" s="376"/>
      <c r="TMF65" s="376"/>
      <c r="TMG65" s="376"/>
      <c r="TMH65" s="376"/>
      <c r="TMI65" s="376"/>
      <c r="TMJ65" s="376"/>
      <c r="TMK65" s="376"/>
      <c r="TML65" s="376"/>
      <c r="TMM65" s="376"/>
      <c r="TMN65" s="622"/>
      <c r="TMO65" s="622"/>
      <c r="TMP65" s="622"/>
      <c r="TMQ65" s="529"/>
      <c r="TMR65" s="376"/>
      <c r="TMS65" s="376"/>
      <c r="TMT65" s="376"/>
      <c r="TMU65" s="530"/>
      <c r="TMV65" s="376"/>
      <c r="TMW65" s="376"/>
      <c r="TMX65" s="376"/>
      <c r="TMY65" s="376"/>
      <c r="TMZ65" s="376"/>
      <c r="TNA65" s="376"/>
      <c r="TNB65" s="376"/>
      <c r="TNC65" s="376"/>
      <c r="TND65" s="376"/>
      <c r="TNE65" s="622"/>
      <c r="TNF65" s="622"/>
      <c r="TNG65" s="622"/>
      <c r="TNH65" s="529"/>
      <c r="TNI65" s="376"/>
      <c r="TNJ65" s="376"/>
      <c r="TNK65" s="376"/>
      <c r="TNL65" s="530"/>
      <c r="TNM65" s="376"/>
      <c r="TNN65" s="376"/>
      <c r="TNO65" s="376"/>
      <c r="TNP65" s="376"/>
      <c r="TNQ65" s="376"/>
      <c r="TNR65" s="376"/>
      <c r="TNS65" s="376"/>
      <c r="TNT65" s="376"/>
      <c r="TNU65" s="376"/>
      <c r="TNV65" s="622"/>
      <c r="TNW65" s="622"/>
      <c r="TNX65" s="622"/>
      <c r="TNY65" s="529"/>
      <c r="TNZ65" s="376"/>
      <c r="TOA65" s="376"/>
      <c r="TOB65" s="376"/>
      <c r="TOC65" s="530"/>
      <c r="TOD65" s="376"/>
      <c r="TOE65" s="376"/>
      <c r="TOF65" s="376"/>
      <c r="TOG65" s="376"/>
      <c r="TOH65" s="376"/>
      <c r="TOI65" s="376"/>
      <c r="TOJ65" s="376"/>
      <c r="TOK65" s="376"/>
      <c r="TOL65" s="376"/>
      <c r="TOM65" s="622"/>
      <c r="TON65" s="622"/>
      <c r="TOO65" s="622"/>
      <c r="TOP65" s="529"/>
      <c r="TOQ65" s="376"/>
      <c r="TOR65" s="376"/>
      <c r="TOS65" s="376"/>
      <c r="TOT65" s="530"/>
      <c r="TOU65" s="376"/>
      <c r="TOV65" s="376"/>
      <c r="TOW65" s="376"/>
      <c r="TOX65" s="376"/>
      <c r="TOY65" s="376"/>
      <c r="TOZ65" s="376"/>
      <c r="TPA65" s="376"/>
      <c r="TPB65" s="376"/>
      <c r="TPC65" s="376"/>
      <c r="TPD65" s="622"/>
      <c r="TPE65" s="622"/>
      <c r="TPF65" s="622"/>
      <c r="TPG65" s="529"/>
      <c r="TPH65" s="376"/>
      <c r="TPI65" s="376"/>
      <c r="TPJ65" s="376"/>
      <c r="TPK65" s="530"/>
      <c r="TPL65" s="376"/>
      <c r="TPM65" s="376"/>
      <c r="TPN65" s="376"/>
      <c r="TPO65" s="376"/>
      <c r="TPP65" s="376"/>
      <c r="TPQ65" s="376"/>
      <c r="TPR65" s="376"/>
      <c r="TPS65" s="376"/>
      <c r="TPT65" s="376"/>
      <c r="TPU65" s="622"/>
      <c r="TPV65" s="622"/>
      <c r="TPW65" s="622"/>
      <c r="TPX65" s="529"/>
      <c r="TPY65" s="376"/>
      <c r="TPZ65" s="376"/>
      <c r="TQA65" s="376"/>
      <c r="TQB65" s="530"/>
      <c r="TQC65" s="376"/>
      <c r="TQD65" s="376"/>
      <c r="TQE65" s="376"/>
      <c r="TQF65" s="376"/>
      <c r="TQG65" s="376"/>
      <c r="TQH65" s="376"/>
      <c r="TQI65" s="376"/>
      <c r="TQJ65" s="376"/>
      <c r="TQK65" s="376"/>
      <c r="TQL65" s="622"/>
      <c r="TQM65" s="622"/>
      <c r="TQN65" s="622"/>
      <c r="TQO65" s="529"/>
      <c r="TQP65" s="376"/>
      <c r="TQQ65" s="376"/>
      <c r="TQR65" s="376"/>
      <c r="TQS65" s="530"/>
      <c r="TQT65" s="376"/>
      <c r="TQU65" s="376"/>
      <c r="TQV65" s="376"/>
      <c r="TQW65" s="376"/>
      <c r="TQX65" s="376"/>
      <c r="TQY65" s="376"/>
      <c r="TQZ65" s="376"/>
      <c r="TRA65" s="376"/>
      <c r="TRB65" s="376"/>
      <c r="TRC65" s="622"/>
      <c r="TRD65" s="622"/>
      <c r="TRE65" s="622"/>
      <c r="TRF65" s="529"/>
      <c r="TRG65" s="376"/>
      <c r="TRH65" s="376"/>
      <c r="TRI65" s="376"/>
      <c r="TRJ65" s="530"/>
      <c r="TRK65" s="376"/>
      <c r="TRL65" s="376"/>
      <c r="TRM65" s="376"/>
      <c r="TRN65" s="376"/>
      <c r="TRO65" s="376"/>
      <c r="TRP65" s="376"/>
      <c r="TRQ65" s="376"/>
      <c r="TRR65" s="376"/>
      <c r="TRS65" s="376"/>
      <c r="TRT65" s="622"/>
      <c r="TRU65" s="622"/>
      <c r="TRV65" s="622"/>
      <c r="TRW65" s="529"/>
      <c r="TRX65" s="376"/>
      <c r="TRY65" s="376"/>
      <c r="TRZ65" s="376"/>
      <c r="TSA65" s="530"/>
      <c r="TSB65" s="376"/>
      <c r="TSC65" s="376"/>
      <c r="TSD65" s="376"/>
      <c r="TSE65" s="376"/>
      <c r="TSF65" s="376"/>
      <c r="TSG65" s="376"/>
      <c r="TSH65" s="376"/>
      <c r="TSI65" s="376"/>
      <c r="TSJ65" s="376"/>
      <c r="TSK65" s="622"/>
      <c r="TSL65" s="622"/>
      <c r="TSM65" s="622"/>
      <c r="TSN65" s="529"/>
      <c r="TSO65" s="376"/>
      <c r="TSP65" s="376"/>
      <c r="TSQ65" s="376"/>
      <c r="TSR65" s="530"/>
      <c r="TSS65" s="376"/>
      <c r="TST65" s="376"/>
      <c r="TSU65" s="376"/>
      <c r="TSV65" s="376"/>
      <c r="TSW65" s="376"/>
      <c r="TSX65" s="376"/>
      <c r="TSY65" s="376"/>
      <c r="TSZ65" s="376"/>
      <c r="TTA65" s="376"/>
      <c r="TTB65" s="622"/>
      <c r="TTC65" s="622"/>
      <c r="TTD65" s="622"/>
      <c r="TTE65" s="529"/>
      <c r="TTF65" s="376"/>
      <c r="TTG65" s="376"/>
      <c r="TTH65" s="376"/>
      <c r="TTI65" s="530"/>
      <c r="TTJ65" s="376"/>
      <c r="TTK65" s="376"/>
      <c r="TTL65" s="376"/>
      <c r="TTM65" s="376"/>
      <c r="TTN65" s="376"/>
      <c r="TTO65" s="376"/>
      <c r="TTP65" s="376"/>
      <c r="TTQ65" s="376"/>
      <c r="TTR65" s="376"/>
      <c r="TTS65" s="622"/>
      <c r="TTT65" s="622"/>
      <c r="TTU65" s="622"/>
      <c r="TTV65" s="529"/>
      <c r="TTW65" s="376"/>
      <c r="TTX65" s="376"/>
      <c r="TTY65" s="376"/>
      <c r="TTZ65" s="530"/>
      <c r="TUA65" s="376"/>
      <c r="TUB65" s="376"/>
      <c r="TUC65" s="376"/>
      <c r="TUD65" s="376"/>
      <c r="TUE65" s="376"/>
      <c r="TUF65" s="376"/>
      <c r="TUG65" s="376"/>
      <c r="TUH65" s="376"/>
      <c r="TUI65" s="376"/>
      <c r="TUJ65" s="622"/>
      <c r="TUK65" s="622"/>
      <c r="TUL65" s="622"/>
      <c r="TUM65" s="529"/>
      <c r="TUN65" s="376"/>
      <c r="TUO65" s="376"/>
      <c r="TUP65" s="376"/>
      <c r="TUQ65" s="530"/>
      <c r="TUR65" s="376"/>
      <c r="TUS65" s="376"/>
      <c r="TUT65" s="376"/>
      <c r="TUU65" s="376"/>
      <c r="TUV65" s="376"/>
      <c r="TUW65" s="376"/>
      <c r="TUX65" s="376"/>
      <c r="TUY65" s="376"/>
      <c r="TUZ65" s="376"/>
      <c r="TVA65" s="622"/>
      <c r="TVB65" s="622"/>
      <c r="TVC65" s="622"/>
      <c r="TVD65" s="529"/>
      <c r="TVE65" s="376"/>
      <c r="TVF65" s="376"/>
      <c r="TVG65" s="376"/>
      <c r="TVH65" s="530"/>
      <c r="TVI65" s="376"/>
      <c r="TVJ65" s="376"/>
      <c r="TVK65" s="376"/>
      <c r="TVL65" s="376"/>
      <c r="TVM65" s="376"/>
      <c r="TVN65" s="376"/>
      <c r="TVO65" s="376"/>
      <c r="TVP65" s="376"/>
      <c r="TVQ65" s="376"/>
      <c r="TVR65" s="622"/>
      <c r="TVS65" s="622"/>
      <c r="TVT65" s="622"/>
      <c r="TVU65" s="529"/>
      <c r="TVV65" s="376"/>
      <c r="TVW65" s="376"/>
      <c r="TVX65" s="376"/>
      <c r="TVY65" s="530"/>
      <c r="TVZ65" s="376"/>
      <c r="TWA65" s="376"/>
      <c r="TWB65" s="376"/>
      <c r="TWC65" s="376"/>
      <c r="TWD65" s="376"/>
      <c r="TWE65" s="376"/>
      <c r="TWF65" s="376"/>
      <c r="TWG65" s="376"/>
      <c r="TWH65" s="376"/>
      <c r="TWI65" s="622"/>
      <c r="TWJ65" s="622"/>
      <c r="TWK65" s="622"/>
      <c r="TWL65" s="529"/>
      <c r="TWM65" s="376"/>
      <c r="TWN65" s="376"/>
      <c r="TWO65" s="376"/>
      <c r="TWP65" s="530"/>
      <c r="TWQ65" s="376"/>
      <c r="TWR65" s="376"/>
      <c r="TWS65" s="376"/>
      <c r="TWT65" s="376"/>
      <c r="TWU65" s="376"/>
      <c r="TWV65" s="376"/>
      <c r="TWW65" s="376"/>
      <c r="TWX65" s="376"/>
      <c r="TWY65" s="376"/>
      <c r="TWZ65" s="622"/>
      <c r="TXA65" s="622"/>
      <c r="TXB65" s="622"/>
      <c r="TXC65" s="529"/>
      <c r="TXD65" s="376"/>
      <c r="TXE65" s="376"/>
      <c r="TXF65" s="376"/>
      <c r="TXG65" s="530"/>
      <c r="TXH65" s="376"/>
      <c r="TXI65" s="376"/>
      <c r="TXJ65" s="376"/>
      <c r="TXK65" s="376"/>
      <c r="TXL65" s="376"/>
      <c r="TXM65" s="376"/>
      <c r="TXN65" s="376"/>
      <c r="TXO65" s="376"/>
      <c r="TXP65" s="376"/>
      <c r="TXQ65" s="622"/>
      <c r="TXR65" s="622"/>
      <c r="TXS65" s="622"/>
      <c r="TXT65" s="529"/>
      <c r="TXU65" s="376"/>
      <c r="TXV65" s="376"/>
      <c r="TXW65" s="376"/>
      <c r="TXX65" s="530"/>
      <c r="TXY65" s="376"/>
      <c r="TXZ65" s="376"/>
      <c r="TYA65" s="376"/>
      <c r="TYB65" s="376"/>
      <c r="TYC65" s="376"/>
      <c r="TYD65" s="376"/>
      <c r="TYE65" s="376"/>
      <c r="TYF65" s="376"/>
      <c r="TYG65" s="376"/>
      <c r="TYH65" s="622"/>
      <c r="TYI65" s="622"/>
      <c r="TYJ65" s="622"/>
      <c r="TYK65" s="529"/>
      <c r="TYL65" s="376"/>
      <c r="TYM65" s="376"/>
      <c r="TYN65" s="376"/>
      <c r="TYO65" s="530"/>
      <c r="TYP65" s="376"/>
      <c r="TYQ65" s="376"/>
      <c r="TYR65" s="376"/>
      <c r="TYS65" s="376"/>
      <c r="TYT65" s="376"/>
      <c r="TYU65" s="376"/>
      <c r="TYV65" s="376"/>
      <c r="TYW65" s="376"/>
      <c r="TYX65" s="376"/>
      <c r="TYY65" s="622"/>
      <c r="TYZ65" s="622"/>
      <c r="TZA65" s="622"/>
      <c r="TZB65" s="529"/>
      <c r="TZC65" s="376"/>
      <c r="TZD65" s="376"/>
      <c r="TZE65" s="376"/>
      <c r="TZF65" s="530"/>
      <c r="TZG65" s="376"/>
      <c r="TZH65" s="376"/>
      <c r="TZI65" s="376"/>
      <c r="TZJ65" s="376"/>
      <c r="TZK65" s="376"/>
      <c r="TZL65" s="376"/>
      <c r="TZM65" s="376"/>
      <c r="TZN65" s="376"/>
      <c r="TZO65" s="376"/>
      <c r="TZP65" s="622"/>
      <c r="TZQ65" s="622"/>
      <c r="TZR65" s="622"/>
      <c r="TZS65" s="529"/>
      <c r="TZT65" s="376"/>
      <c r="TZU65" s="376"/>
      <c r="TZV65" s="376"/>
      <c r="TZW65" s="530"/>
      <c r="TZX65" s="376"/>
      <c r="TZY65" s="376"/>
      <c r="TZZ65" s="376"/>
      <c r="UAA65" s="376"/>
      <c r="UAB65" s="376"/>
      <c r="UAC65" s="376"/>
      <c r="UAD65" s="376"/>
      <c r="UAE65" s="376"/>
      <c r="UAF65" s="376"/>
      <c r="UAG65" s="622"/>
      <c r="UAH65" s="622"/>
      <c r="UAI65" s="622"/>
      <c r="UAJ65" s="529"/>
      <c r="UAK65" s="376"/>
      <c r="UAL65" s="376"/>
      <c r="UAM65" s="376"/>
      <c r="UAN65" s="530"/>
      <c r="UAO65" s="376"/>
      <c r="UAP65" s="376"/>
      <c r="UAQ65" s="376"/>
      <c r="UAR65" s="376"/>
      <c r="UAS65" s="376"/>
      <c r="UAT65" s="376"/>
      <c r="UAU65" s="376"/>
      <c r="UAV65" s="376"/>
      <c r="UAW65" s="376"/>
      <c r="UAX65" s="622"/>
      <c r="UAY65" s="622"/>
      <c r="UAZ65" s="622"/>
      <c r="UBA65" s="529"/>
      <c r="UBB65" s="376"/>
      <c r="UBC65" s="376"/>
      <c r="UBD65" s="376"/>
      <c r="UBE65" s="530"/>
      <c r="UBF65" s="376"/>
      <c r="UBG65" s="376"/>
      <c r="UBH65" s="376"/>
      <c r="UBI65" s="376"/>
      <c r="UBJ65" s="376"/>
      <c r="UBK65" s="376"/>
      <c r="UBL65" s="376"/>
      <c r="UBM65" s="376"/>
      <c r="UBN65" s="376"/>
      <c r="UBO65" s="622"/>
      <c r="UBP65" s="622"/>
      <c r="UBQ65" s="622"/>
      <c r="UBR65" s="529"/>
      <c r="UBS65" s="376"/>
      <c r="UBT65" s="376"/>
      <c r="UBU65" s="376"/>
      <c r="UBV65" s="530"/>
      <c r="UBW65" s="376"/>
      <c r="UBX65" s="376"/>
      <c r="UBY65" s="376"/>
      <c r="UBZ65" s="376"/>
      <c r="UCA65" s="376"/>
      <c r="UCB65" s="376"/>
      <c r="UCC65" s="376"/>
      <c r="UCD65" s="376"/>
      <c r="UCE65" s="376"/>
      <c r="UCF65" s="622"/>
      <c r="UCG65" s="622"/>
      <c r="UCH65" s="622"/>
      <c r="UCI65" s="529"/>
      <c r="UCJ65" s="376"/>
      <c r="UCK65" s="376"/>
      <c r="UCL65" s="376"/>
      <c r="UCM65" s="530"/>
      <c r="UCN65" s="376"/>
      <c r="UCO65" s="376"/>
      <c r="UCP65" s="376"/>
      <c r="UCQ65" s="376"/>
      <c r="UCR65" s="376"/>
      <c r="UCS65" s="376"/>
      <c r="UCT65" s="376"/>
      <c r="UCU65" s="376"/>
      <c r="UCV65" s="376"/>
      <c r="UCW65" s="622"/>
      <c r="UCX65" s="622"/>
      <c r="UCY65" s="622"/>
      <c r="UCZ65" s="529"/>
      <c r="UDA65" s="376"/>
      <c r="UDB65" s="376"/>
      <c r="UDC65" s="376"/>
      <c r="UDD65" s="530"/>
      <c r="UDE65" s="376"/>
      <c r="UDF65" s="376"/>
      <c r="UDG65" s="376"/>
      <c r="UDH65" s="376"/>
      <c r="UDI65" s="376"/>
      <c r="UDJ65" s="376"/>
      <c r="UDK65" s="376"/>
      <c r="UDL65" s="376"/>
      <c r="UDM65" s="376"/>
      <c r="UDN65" s="622"/>
      <c r="UDO65" s="622"/>
      <c r="UDP65" s="622"/>
      <c r="UDQ65" s="529"/>
      <c r="UDR65" s="376"/>
      <c r="UDS65" s="376"/>
      <c r="UDT65" s="376"/>
      <c r="UDU65" s="530"/>
      <c r="UDV65" s="376"/>
      <c r="UDW65" s="376"/>
      <c r="UDX65" s="376"/>
      <c r="UDY65" s="376"/>
      <c r="UDZ65" s="376"/>
      <c r="UEA65" s="376"/>
      <c r="UEB65" s="376"/>
      <c r="UEC65" s="376"/>
      <c r="UED65" s="376"/>
      <c r="UEE65" s="622"/>
      <c r="UEF65" s="622"/>
      <c r="UEG65" s="622"/>
      <c r="UEH65" s="529"/>
      <c r="UEI65" s="376"/>
      <c r="UEJ65" s="376"/>
      <c r="UEK65" s="376"/>
      <c r="UEL65" s="530"/>
      <c r="UEM65" s="376"/>
      <c r="UEN65" s="376"/>
      <c r="UEO65" s="376"/>
      <c r="UEP65" s="376"/>
      <c r="UEQ65" s="376"/>
      <c r="UER65" s="376"/>
      <c r="UES65" s="376"/>
      <c r="UET65" s="376"/>
      <c r="UEU65" s="376"/>
      <c r="UEV65" s="622"/>
      <c r="UEW65" s="622"/>
      <c r="UEX65" s="622"/>
      <c r="UEY65" s="529"/>
      <c r="UEZ65" s="376"/>
      <c r="UFA65" s="376"/>
      <c r="UFB65" s="376"/>
      <c r="UFC65" s="530"/>
      <c r="UFD65" s="376"/>
      <c r="UFE65" s="376"/>
      <c r="UFF65" s="376"/>
      <c r="UFG65" s="376"/>
      <c r="UFH65" s="376"/>
      <c r="UFI65" s="376"/>
      <c r="UFJ65" s="376"/>
      <c r="UFK65" s="376"/>
      <c r="UFL65" s="376"/>
      <c r="UFM65" s="622"/>
      <c r="UFN65" s="622"/>
      <c r="UFO65" s="622"/>
      <c r="UFP65" s="529"/>
      <c r="UFQ65" s="376"/>
      <c r="UFR65" s="376"/>
      <c r="UFS65" s="376"/>
      <c r="UFT65" s="530"/>
      <c r="UFU65" s="376"/>
      <c r="UFV65" s="376"/>
      <c r="UFW65" s="376"/>
      <c r="UFX65" s="376"/>
      <c r="UFY65" s="376"/>
      <c r="UFZ65" s="376"/>
      <c r="UGA65" s="376"/>
      <c r="UGB65" s="376"/>
      <c r="UGC65" s="376"/>
      <c r="UGD65" s="622"/>
      <c r="UGE65" s="622"/>
      <c r="UGF65" s="622"/>
      <c r="UGG65" s="529"/>
      <c r="UGH65" s="376"/>
      <c r="UGI65" s="376"/>
      <c r="UGJ65" s="376"/>
      <c r="UGK65" s="530"/>
      <c r="UGL65" s="376"/>
      <c r="UGM65" s="376"/>
      <c r="UGN65" s="376"/>
      <c r="UGO65" s="376"/>
      <c r="UGP65" s="376"/>
      <c r="UGQ65" s="376"/>
      <c r="UGR65" s="376"/>
      <c r="UGS65" s="376"/>
      <c r="UGT65" s="376"/>
      <c r="UGU65" s="622"/>
      <c r="UGV65" s="622"/>
      <c r="UGW65" s="622"/>
      <c r="UGX65" s="529"/>
      <c r="UGY65" s="376"/>
      <c r="UGZ65" s="376"/>
      <c r="UHA65" s="376"/>
      <c r="UHB65" s="530"/>
      <c r="UHC65" s="376"/>
      <c r="UHD65" s="376"/>
      <c r="UHE65" s="376"/>
      <c r="UHF65" s="376"/>
      <c r="UHG65" s="376"/>
      <c r="UHH65" s="376"/>
      <c r="UHI65" s="376"/>
      <c r="UHJ65" s="376"/>
      <c r="UHK65" s="376"/>
      <c r="UHL65" s="622"/>
      <c r="UHM65" s="622"/>
      <c r="UHN65" s="622"/>
      <c r="UHO65" s="529"/>
      <c r="UHP65" s="376"/>
      <c r="UHQ65" s="376"/>
      <c r="UHR65" s="376"/>
      <c r="UHS65" s="530"/>
      <c r="UHT65" s="376"/>
      <c r="UHU65" s="376"/>
      <c r="UHV65" s="376"/>
      <c r="UHW65" s="376"/>
      <c r="UHX65" s="376"/>
      <c r="UHY65" s="376"/>
      <c r="UHZ65" s="376"/>
      <c r="UIA65" s="376"/>
      <c r="UIB65" s="376"/>
      <c r="UIC65" s="622"/>
      <c r="UID65" s="622"/>
      <c r="UIE65" s="622"/>
      <c r="UIF65" s="529"/>
      <c r="UIG65" s="376"/>
      <c r="UIH65" s="376"/>
      <c r="UII65" s="376"/>
      <c r="UIJ65" s="530"/>
      <c r="UIK65" s="376"/>
      <c r="UIL65" s="376"/>
      <c r="UIM65" s="376"/>
      <c r="UIN65" s="376"/>
      <c r="UIO65" s="376"/>
      <c r="UIP65" s="376"/>
      <c r="UIQ65" s="376"/>
      <c r="UIR65" s="376"/>
      <c r="UIS65" s="376"/>
      <c r="UIT65" s="622"/>
      <c r="UIU65" s="622"/>
      <c r="UIV65" s="622"/>
      <c r="UIW65" s="529"/>
      <c r="UIX65" s="376"/>
      <c r="UIY65" s="376"/>
      <c r="UIZ65" s="376"/>
      <c r="UJA65" s="530"/>
      <c r="UJB65" s="376"/>
      <c r="UJC65" s="376"/>
      <c r="UJD65" s="376"/>
      <c r="UJE65" s="376"/>
      <c r="UJF65" s="376"/>
      <c r="UJG65" s="376"/>
      <c r="UJH65" s="376"/>
      <c r="UJI65" s="376"/>
      <c r="UJJ65" s="376"/>
      <c r="UJK65" s="622"/>
      <c r="UJL65" s="622"/>
      <c r="UJM65" s="622"/>
      <c r="UJN65" s="529"/>
      <c r="UJO65" s="376"/>
      <c r="UJP65" s="376"/>
      <c r="UJQ65" s="376"/>
      <c r="UJR65" s="530"/>
      <c r="UJS65" s="376"/>
      <c r="UJT65" s="376"/>
      <c r="UJU65" s="376"/>
      <c r="UJV65" s="376"/>
      <c r="UJW65" s="376"/>
      <c r="UJX65" s="376"/>
      <c r="UJY65" s="376"/>
      <c r="UJZ65" s="376"/>
      <c r="UKA65" s="376"/>
      <c r="UKB65" s="622"/>
      <c r="UKC65" s="622"/>
      <c r="UKD65" s="622"/>
      <c r="UKE65" s="529"/>
      <c r="UKF65" s="376"/>
      <c r="UKG65" s="376"/>
      <c r="UKH65" s="376"/>
      <c r="UKI65" s="530"/>
      <c r="UKJ65" s="376"/>
      <c r="UKK65" s="376"/>
      <c r="UKL65" s="376"/>
      <c r="UKM65" s="376"/>
      <c r="UKN65" s="376"/>
      <c r="UKO65" s="376"/>
      <c r="UKP65" s="376"/>
      <c r="UKQ65" s="376"/>
      <c r="UKR65" s="376"/>
      <c r="UKS65" s="622"/>
      <c r="UKT65" s="622"/>
      <c r="UKU65" s="622"/>
      <c r="UKV65" s="529"/>
      <c r="UKW65" s="376"/>
      <c r="UKX65" s="376"/>
      <c r="UKY65" s="376"/>
      <c r="UKZ65" s="530"/>
      <c r="ULA65" s="376"/>
      <c r="ULB65" s="376"/>
      <c r="ULC65" s="376"/>
      <c r="ULD65" s="376"/>
      <c r="ULE65" s="376"/>
      <c r="ULF65" s="376"/>
      <c r="ULG65" s="376"/>
      <c r="ULH65" s="376"/>
      <c r="ULI65" s="376"/>
      <c r="ULJ65" s="622"/>
      <c r="ULK65" s="622"/>
      <c r="ULL65" s="622"/>
      <c r="ULM65" s="529"/>
      <c r="ULN65" s="376"/>
      <c r="ULO65" s="376"/>
      <c r="ULP65" s="376"/>
      <c r="ULQ65" s="530"/>
      <c r="ULR65" s="376"/>
      <c r="ULS65" s="376"/>
      <c r="ULT65" s="376"/>
      <c r="ULU65" s="376"/>
      <c r="ULV65" s="376"/>
      <c r="ULW65" s="376"/>
      <c r="ULX65" s="376"/>
      <c r="ULY65" s="376"/>
      <c r="ULZ65" s="376"/>
      <c r="UMA65" s="622"/>
      <c r="UMB65" s="622"/>
      <c r="UMC65" s="622"/>
      <c r="UMD65" s="529"/>
      <c r="UME65" s="376"/>
      <c r="UMF65" s="376"/>
      <c r="UMG65" s="376"/>
      <c r="UMH65" s="530"/>
      <c r="UMI65" s="376"/>
      <c r="UMJ65" s="376"/>
      <c r="UMK65" s="376"/>
      <c r="UML65" s="376"/>
      <c r="UMM65" s="376"/>
      <c r="UMN65" s="376"/>
      <c r="UMO65" s="376"/>
      <c r="UMP65" s="376"/>
      <c r="UMQ65" s="376"/>
      <c r="UMR65" s="622"/>
      <c r="UMS65" s="622"/>
      <c r="UMT65" s="622"/>
      <c r="UMU65" s="529"/>
      <c r="UMV65" s="376"/>
      <c r="UMW65" s="376"/>
      <c r="UMX65" s="376"/>
      <c r="UMY65" s="530"/>
      <c r="UMZ65" s="376"/>
      <c r="UNA65" s="376"/>
      <c r="UNB65" s="376"/>
      <c r="UNC65" s="376"/>
      <c r="UND65" s="376"/>
      <c r="UNE65" s="376"/>
      <c r="UNF65" s="376"/>
      <c r="UNG65" s="376"/>
      <c r="UNH65" s="376"/>
      <c r="UNI65" s="622"/>
      <c r="UNJ65" s="622"/>
      <c r="UNK65" s="622"/>
      <c r="UNL65" s="529"/>
      <c r="UNM65" s="376"/>
      <c r="UNN65" s="376"/>
      <c r="UNO65" s="376"/>
      <c r="UNP65" s="530"/>
      <c r="UNQ65" s="376"/>
      <c r="UNR65" s="376"/>
      <c r="UNS65" s="376"/>
      <c r="UNT65" s="376"/>
      <c r="UNU65" s="376"/>
      <c r="UNV65" s="376"/>
      <c r="UNW65" s="376"/>
      <c r="UNX65" s="376"/>
      <c r="UNY65" s="376"/>
      <c r="UNZ65" s="622"/>
      <c r="UOA65" s="622"/>
      <c r="UOB65" s="622"/>
      <c r="UOC65" s="529"/>
      <c r="UOD65" s="376"/>
      <c r="UOE65" s="376"/>
      <c r="UOF65" s="376"/>
      <c r="UOG65" s="530"/>
      <c r="UOH65" s="376"/>
      <c r="UOI65" s="376"/>
      <c r="UOJ65" s="376"/>
      <c r="UOK65" s="376"/>
      <c r="UOL65" s="376"/>
      <c r="UOM65" s="376"/>
      <c r="UON65" s="376"/>
      <c r="UOO65" s="376"/>
      <c r="UOP65" s="376"/>
      <c r="UOQ65" s="622"/>
      <c r="UOR65" s="622"/>
      <c r="UOS65" s="622"/>
      <c r="UOT65" s="529"/>
      <c r="UOU65" s="376"/>
      <c r="UOV65" s="376"/>
      <c r="UOW65" s="376"/>
      <c r="UOX65" s="530"/>
      <c r="UOY65" s="376"/>
      <c r="UOZ65" s="376"/>
      <c r="UPA65" s="376"/>
      <c r="UPB65" s="376"/>
      <c r="UPC65" s="376"/>
      <c r="UPD65" s="376"/>
      <c r="UPE65" s="376"/>
      <c r="UPF65" s="376"/>
      <c r="UPG65" s="376"/>
      <c r="UPH65" s="622"/>
      <c r="UPI65" s="622"/>
      <c r="UPJ65" s="622"/>
      <c r="UPK65" s="529"/>
      <c r="UPL65" s="376"/>
      <c r="UPM65" s="376"/>
      <c r="UPN65" s="376"/>
      <c r="UPO65" s="530"/>
      <c r="UPP65" s="376"/>
      <c r="UPQ65" s="376"/>
      <c r="UPR65" s="376"/>
      <c r="UPS65" s="376"/>
      <c r="UPT65" s="376"/>
      <c r="UPU65" s="376"/>
      <c r="UPV65" s="376"/>
      <c r="UPW65" s="376"/>
      <c r="UPX65" s="376"/>
      <c r="UPY65" s="622"/>
      <c r="UPZ65" s="622"/>
      <c r="UQA65" s="622"/>
      <c r="UQB65" s="529"/>
      <c r="UQC65" s="376"/>
      <c r="UQD65" s="376"/>
      <c r="UQE65" s="376"/>
      <c r="UQF65" s="530"/>
      <c r="UQG65" s="376"/>
      <c r="UQH65" s="376"/>
      <c r="UQI65" s="376"/>
      <c r="UQJ65" s="376"/>
      <c r="UQK65" s="376"/>
      <c r="UQL65" s="376"/>
      <c r="UQM65" s="376"/>
      <c r="UQN65" s="376"/>
      <c r="UQO65" s="376"/>
      <c r="UQP65" s="622"/>
      <c r="UQQ65" s="622"/>
      <c r="UQR65" s="622"/>
      <c r="UQS65" s="529"/>
      <c r="UQT65" s="376"/>
      <c r="UQU65" s="376"/>
      <c r="UQV65" s="376"/>
      <c r="UQW65" s="530"/>
      <c r="UQX65" s="376"/>
      <c r="UQY65" s="376"/>
      <c r="UQZ65" s="376"/>
      <c r="URA65" s="376"/>
      <c r="URB65" s="376"/>
      <c r="URC65" s="376"/>
      <c r="URD65" s="376"/>
      <c r="URE65" s="376"/>
      <c r="URF65" s="376"/>
      <c r="URG65" s="622"/>
      <c r="URH65" s="622"/>
      <c r="URI65" s="622"/>
      <c r="URJ65" s="529"/>
      <c r="URK65" s="376"/>
      <c r="URL65" s="376"/>
      <c r="URM65" s="376"/>
      <c r="URN65" s="530"/>
      <c r="URO65" s="376"/>
      <c r="URP65" s="376"/>
      <c r="URQ65" s="376"/>
      <c r="URR65" s="376"/>
      <c r="URS65" s="376"/>
      <c r="URT65" s="376"/>
      <c r="URU65" s="376"/>
      <c r="URV65" s="376"/>
      <c r="URW65" s="376"/>
      <c r="URX65" s="622"/>
      <c r="URY65" s="622"/>
      <c r="URZ65" s="622"/>
      <c r="USA65" s="529"/>
      <c r="USB65" s="376"/>
      <c r="USC65" s="376"/>
      <c r="USD65" s="376"/>
      <c r="USE65" s="530"/>
      <c r="USF65" s="376"/>
      <c r="USG65" s="376"/>
      <c r="USH65" s="376"/>
      <c r="USI65" s="376"/>
      <c r="USJ65" s="376"/>
      <c r="USK65" s="376"/>
      <c r="USL65" s="376"/>
      <c r="USM65" s="376"/>
      <c r="USN65" s="376"/>
      <c r="USO65" s="622"/>
      <c r="USP65" s="622"/>
      <c r="USQ65" s="622"/>
      <c r="USR65" s="529"/>
      <c r="USS65" s="376"/>
      <c r="UST65" s="376"/>
      <c r="USU65" s="376"/>
      <c r="USV65" s="530"/>
      <c r="USW65" s="376"/>
      <c r="USX65" s="376"/>
      <c r="USY65" s="376"/>
      <c r="USZ65" s="376"/>
      <c r="UTA65" s="376"/>
      <c r="UTB65" s="376"/>
      <c r="UTC65" s="376"/>
      <c r="UTD65" s="376"/>
      <c r="UTE65" s="376"/>
      <c r="UTF65" s="622"/>
      <c r="UTG65" s="622"/>
      <c r="UTH65" s="622"/>
      <c r="UTI65" s="529"/>
      <c r="UTJ65" s="376"/>
      <c r="UTK65" s="376"/>
      <c r="UTL65" s="376"/>
      <c r="UTM65" s="530"/>
      <c r="UTN65" s="376"/>
      <c r="UTO65" s="376"/>
      <c r="UTP65" s="376"/>
      <c r="UTQ65" s="376"/>
      <c r="UTR65" s="376"/>
      <c r="UTS65" s="376"/>
      <c r="UTT65" s="376"/>
      <c r="UTU65" s="376"/>
      <c r="UTV65" s="376"/>
      <c r="UTW65" s="622"/>
      <c r="UTX65" s="622"/>
      <c r="UTY65" s="622"/>
      <c r="UTZ65" s="529"/>
      <c r="UUA65" s="376"/>
      <c r="UUB65" s="376"/>
      <c r="UUC65" s="376"/>
      <c r="UUD65" s="530"/>
      <c r="UUE65" s="376"/>
      <c r="UUF65" s="376"/>
      <c r="UUG65" s="376"/>
      <c r="UUH65" s="376"/>
      <c r="UUI65" s="376"/>
      <c r="UUJ65" s="376"/>
      <c r="UUK65" s="376"/>
      <c r="UUL65" s="376"/>
      <c r="UUM65" s="376"/>
      <c r="UUN65" s="622"/>
      <c r="UUO65" s="622"/>
      <c r="UUP65" s="622"/>
      <c r="UUQ65" s="529"/>
      <c r="UUR65" s="376"/>
      <c r="UUS65" s="376"/>
      <c r="UUT65" s="376"/>
      <c r="UUU65" s="530"/>
      <c r="UUV65" s="376"/>
      <c r="UUW65" s="376"/>
      <c r="UUX65" s="376"/>
      <c r="UUY65" s="376"/>
      <c r="UUZ65" s="376"/>
      <c r="UVA65" s="376"/>
      <c r="UVB65" s="376"/>
      <c r="UVC65" s="376"/>
      <c r="UVD65" s="376"/>
      <c r="UVE65" s="622"/>
      <c r="UVF65" s="622"/>
      <c r="UVG65" s="622"/>
      <c r="UVH65" s="529"/>
      <c r="UVI65" s="376"/>
      <c r="UVJ65" s="376"/>
      <c r="UVK65" s="376"/>
      <c r="UVL65" s="530"/>
      <c r="UVM65" s="376"/>
      <c r="UVN65" s="376"/>
      <c r="UVO65" s="376"/>
      <c r="UVP65" s="376"/>
      <c r="UVQ65" s="376"/>
      <c r="UVR65" s="376"/>
      <c r="UVS65" s="376"/>
      <c r="UVT65" s="376"/>
      <c r="UVU65" s="376"/>
      <c r="UVV65" s="622"/>
      <c r="UVW65" s="622"/>
      <c r="UVX65" s="622"/>
      <c r="UVY65" s="529"/>
      <c r="UVZ65" s="376"/>
      <c r="UWA65" s="376"/>
      <c r="UWB65" s="376"/>
      <c r="UWC65" s="530"/>
      <c r="UWD65" s="376"/>
      <c r="UWE65" s="376"/>
      <c r="UWF65" s="376"/>
      <c r="UWG65" s="376"/>
      <c r="UWH65" s="376"/>
      <c r="UWI65" s="376"/>
      <c r="UWJ65" s="376"/>
      <c r="UWK65" s="376"/>
      <c r="UWL65" s="376"/>
      <c r="UWM65" s="622"/>
      <c r="UWN65" s="622"/>
      <c r="UWO65" s="622"/>
      <c r="UWP65" s="529"/>
      <c r="UWQ65" s="376"/>
      <c r="UWR65" s="376"/>
      <c r="UWS65" s="376"/>
      <c r="UWT65" s="530"/>
      <c r="UWU65" s="376"/>
      <c r="UWV65" s="376"/>
      <c r="UWW65" s="376"/>
      <c r="UWX65" s="376"/>
      <c r="UWY65" s="376"/>
      <c r="UWZ65" s="376"/>
      <c r="UXA65" s="376"/>
      <c r="UXB65" s="376"/>
      <c r="UXC65" s="376"/>
      <c r="UXD65" s="622"/>
      <c r="UXE65" s="622"/>
      <c r="UXF65" s="622"/>
      <c r="UXG65" s="529"/>
      <c r="UXH65" s="376"/>
      <c r="UXI65" s="376"/>
      <c r="UXJ65" s="376"/>
      <c r="UXK65" s="530"/>
      <c r="UXL65" s="376"/>
      <c r="UXM65" s="376"/>
      <c r="UXN65" s="376"/>
      <c r="UXO65" s="376"/>
      <c r="UXP65" s="376"/>
      <c r="UXQ65" s="376"/>
      <c r="UXR65" s="376"/>
      <c r="UXS65" s="376"/>
      <c r="UXT65" s="376"/>
      <c r="UXU65" s="622"/>
      <c r="UXV65" s="622"/>
      <c r="UXW65" s="622"/>
      <c r="UXX65" s="529"/>
      <c r="UXY65" s="376"/>
      <c r="UXZ65" s="376"/>
      <c r="UYA65" s="376"/>
      <c r="UYB65" s="530"/>
      <c r="UYC65" s="376"/>
      <c r="UYD65" s="376"/>
      <c r="UYE65" s="376"/>
      <c r="UYF65" s="376"/>
      <c r="UYG65" s="376"/>
      <c r="UYH65" s="376"/>
      <c r="UYI65" s="376"/>
      <c r="UYJ65" s="376"/>
      <c r="UYK65" s="376"/>
      <c r="UYL65" s="622"/>
      <c r="UYM65" s="622"/>
      <c r="UYN65" s="622"/>
      <c r="UYO65" s="529"/>
      <c r="UYP65" s="376"/>
      <c r="UYQ65" s="376"/>
      <c r="UYR65" s="376"/>
      <c r="UYS65" s="530"/>
      <c r="UYT65" s="376"/>
      <c r="UYU65" s="376"/>
      <c r="UYV65" s="376"/>
      <c r="UYW65" s="376"/>
      <c r="UYX65" s="376"/>
      <c r="UYY65" s="376"/>
      <c r="UYZ65" s="376"/>
      <c r="UZA65" s="376"/>
      <c r="UZB65" s="376"/>
      <c r="UZC65" s="622"/>
      <c r="UZD65" s="622"/>
      <c r="UZE65" s="622"/>
      <c r="UZF65" s="529"/>
      <c r="UZG65" s="376"/>
      <c r="UZH65" s="376"/>
      <c r="UZI65" s="376"/>
      <c r="UZJ65" s="530"/>
      <c r="UZK65" s="376"/>
      <c r="UZL65" s="376"/>
      <c r="UZM65" s="376"/>
      <c r="UZN65" s="376"/>
      <c r="UZO65" s="376"/>
      <c r="UZP65" s="376"/>
      <c r="UZQ65" s="376"/>
      <c r="UZR65" s="376"/>
      <c r="UZS65" s="376"/>
      <c r="UZT65" s="622"/>
      <c r="UZU65" s="622"/>
      <c r="UZV65" s="622"/>
      <c r="UZW65" s="529"/>
      <c r="UZX65" s="376"/>
      <c r="UZY65" s="376"/>
      <c r="UZZ65" s="376"/>
      <c r="VAA65" s="530"/>
      <c r="VAB65" s="376"/>
      <c r="VAC65" s="376"/>
      <c r="VAD65" s="376"/>
      <c r="VAE65" s="376"/>
      <c r="VAF65" s="376"/>
      <c r="VAG65" s="376"/>
      <c r="VAH65" s="376"/>
      <c r="VAI65" s="376"/>
      <c r="VAJ65" s="376"/>
      <c r="VAK65" s="622"/>
      <c r="VAL65" s="622"/>
      <c r="VAM65" s="622"/>
      <c r="VAN65" s="529"/>
      <c r="VAO65" s="376"/>
      <c r="VAP65" s="376"/>
      <c r="VAQ65" s="376"/>
      <c r="VAR65" s="530"/>
      <c r="VAS65" s="376"/>
      <c r="VAT65" s="376"/>
      <c r="VAU65" s="376"/>
      <c r="VAV65" s="376"/>
      <c r="VAW65" s="376"/>
      <c r="VAX65" s="376"/>
      <c r="VAY65" s="376"/>
      <c r="VAZ65" s="376"/>
      <c r="VBA65" s="376"/>
      <c r="VBB65" s="622"/>
      <c r="VBC65" s="622"/>
      <c r="VBD65" s="622"/>
      <c r="VBE65" s="529"/>
      <c r="VBF65" s="376"/>
      <c r="VBG65" s="376"/>
      <c r="VBH65" s="376"/>
      <c r="VBI65" s="530"/>
      <c r="VBJ65" s="376"/>
      <c r="VBK65" s="376"/>
      <c r="VBL65" s="376"/>
      <c r="VBM65" s="376"/>
      <c r="VBN65" s="376"/>
      <c r="VBO65" s="376"/>
      <c r="VBP65" s="376"/>
      <c r="VBQ65" s="376"/>
      <c r="VBR65" s="376"/>
      <c r="VBS65" s="622"/>
      <c r="VBT65" s="622"/>
      <c r="VBU65" s="622"/>
      <c r="VBV65" s="529"/>
      <c r="VBW65" s="376"/>
      <c r="VBX65" s="376"/>
      <c r="VBY65" s="376"/>
      <c r="VBZ65" s="530"/>
      <c r="VCA65" s="376"/>
      <c r="VCB65" s="376"/>
      <c r="VCC65" s="376"/>
      <c r="VCD65" s="376"/>
      <c r="VCE65" s="376"/>
      <c r="VCF65" s="376"/>
      <c r="VCG65" s="376"/>
      <c r="VCH65" s="376"/>
      <c r="VCI65" s="376"/>
      <c r="VCJ65" s="622"/>
      <c r="VCK65" s="622"/>
      <c r="VCL65" s="622"/>
      <c r="VCM65" s="529"/>
      <c r="VCN65" s="376"/>
      <c r="VCO65" s="376"/>
      <c r="VCP65" s="376"/>
      <c r="VCQ65" s="530"/>
      <c r="VCR65" s="376"/>
      <c r="VCS65" s="376"/>
      <c r="VCT65" s="376"/>
      <c r="VCU65" s="376"/>
      <c r="VCV65" s="376"/>
      <c r="VCW65" s="376"/>
      <c r="VCX65" s="376"/>
      <c r="VCY65" s="376"/>
      <c r="VCZ65" s="376"/>
      <c r="VDA65" s="622"/>
      <c r="VDB65" s="622"/>
      <c r="VDC65" s="622"/>
      <c r="VDD65" s="529"/>
      <c r="VDE65" s="376"/>
      <c r="VDF65" s="376"/>
      <c r="VDG65" s="376"/>
      <c r="VDH65" s="530"/>
      <c r="VDI65" s="376"/>
      <c r="VDJ65" s="376"/>
      <c r="VDK65" s="376"/>
      <c r="VDL65" s="376"/>
      <c r="VDM65" s="376"/>
      <c r="VDN65" s="376"/>
      <c r="VDO65" s="376"/>
      <c r="VDP65" s="376"/>
      <c r="VDQ65" s="376"/>
      <c r="VDR65" s="622"/>
      <c r="VDS65" s="622"/>
      <c r="VDT65" s="622"/>
      <c r="VDU65" s="529"/>
      <c r="VDV65" s="376"/>
      <c r="VDW65" s="376"/>
      <c r="VDX65" s="376"/>
      <c r="VDY65" s="530"/>
      <c r="VDZ65" s="376"/>
      <c r="VEA65" s="376"/>
      <c r="VEB65" s="376"/>
      <c r="VEC65" s="376"/>
      <c r="VED65" s="376"/>
      <c r="VEE65" s="376"/>
      <c r="VEF65" s="376"/>
      <c r="VEG65" s="376"/>
      <c r="VEH65" s="376"/>
      <c r="VEI65" s="622"/>
      <c r="VEJ65" s="622"/>
      <c r="VEK65" s="622"/>
      <c r="VEL65" s="529"/>
      <c r="VEM65" s="376"/>
      <c r="VEN65" s="376"/>
      <c r="VEO65" s="376"/>
      <c r="VEP65" s="530"/>
      <c r="VEQ65" s="376"/>
      <c r="VER65" s="376"/>
      <c r="VES65" s="376"/>
      <c r="VET65" s="376"/>
      <c r="VEU65" s="376"/>
      <c r="VEV65" s="376"/>
      <c r="VEW65" s="376"/>
      <c r="VEX65" s="376"/>
      <c r="VEY65" s="376"/>
      <c r="VEZ65" s="622"/>
      <c r="VFA65" s="622"/>
      <c r="VFB65" s="622"/>
      <c r="VFC65" s="529"/>
      <c r="VFD65" s="376"/>
      <c r="VFE65" s="376"/>
      <c r="VFF65" s="376"/>
      <c r="VFG65" s="530"/>
      <c r="VFH65" s="376"/>
      <c r="VFI65" s="376"/>
      <c r="VFJ65" s="376"/>
      <c r="VFK65" s="376"/>
      <c r="VFL65" s="376"/>
      <c r="VFM65" s="376"/>
      <c r="VFN65" s="376"/>
      <c r="VFO65" s="376"/>
      <c r="VFP65" s="376"/>
      <c r="VFQ65" s="622"/>
      <c r="VFR65" s="622"/>
      <c r="VFS65" s="622"/>
      <c r="VFT65" s="529"/>
      <c r="VFU65" s="376"/>
      <c r="VFV65" s="376"/>
      <c r="VFW65" s="376"/>
      <c r="VFX65" s="530"/>
      <c r="VFY65" s="376"/>
      <c r="VFZ65" s="376"/>
      <c r="VGA65" s="376"/>
      <c r="VGB65" s="376"/>
      <c r="VGC65" s="376"/>
      <c r="VGD65" s="376"/>
      <c r="VGE65" s="376"/>
      <c r="VGF65" s="376"/>
      <c r="VGG65" s="376"/>
      <c r="VGH65" s="622"/>
      <c r="VGI65" s="622"/>
      <c r="VGJ65" s="622"/>
      <c r="VGK65" s="529"/>
      <c r="VGL65" s="376"/>
      <c r="VGM65" s="376"/>
      <c r="VGN65" s="376"/>
      <c r="VGO65" s="530"/>
      <c r="VGP65" s="376"/>
      <c r="VGQ65" s="376"/>
      <c r="VGR65" s="376"/>
      <c r="VGS65" s="376"/>
      <c r="VGT65" s="376"/>
      <c r="VGU65" s="376"/>
      <c r="VGV65" s="376"/>
      <c r="VGW65" s="376"/>
      <c r="VGX65" s="376"/>
      <c r="VGY65" s="622"/>
      <c r="VGZ65" s="622"/>
      <c r="VHA65" s="622"/>
      <c r="VHB65" s="529"/>
      <c r="VHC65" s="376"/>
      <c r="VHD65" s="376"/>
      <c r="VHE65" s="376"/>
      <c r="VHF65" s="530"/>
      <c r="VHG65" s="376"/>
      <c r="VHH65" s="376"/>
      <c r="VHI65" s="376"/>
      <c r="VHJ65" s="376"/>
      <c r="VHK65" s="376"/>
      <c r="VHL65" s="376"/>
      <c r="VHM65" s="376"/>
      <c r="VHN65" s="376"/>
      <c r="VHO65" s="376"/>
      <c r="VHP65" s="622"/>
      <c r="VHQ65" s="622"/>
      <c r="VHR65" s="622"/>
      <c r="VHS65" s="529"/>
      <c r="VHT65" s="376"/>
      <c r="VHU65" s="376"/>
      <c r="VHV65" s="376"/>
      <c r="VHW65" s="530"/>
      <c r="VHX65" s="376"/>
      <c r="VHY65" s="376"/>
      <c r="VHZ65" s="376"/>
      <c r="VIA65" s="376"/>
      <c r="VIB65" s="376"/>
      <c r="VIC65" s="376"/>
      <c r="VID65" s="376"/>
      <c r="VIE65" s="376"/>
      <c r="VIF65" s="376"/>
      <c r="VIG65" s="622"/>
      <c r="VIH65" s="622"/>
      <c r="VII65" s="622"/>
      <c r="VIJ65" s="529"/>
      <c r="VIK65" s="376"/>
      <c r="VIL65" s="376"/>
      <c r="VIM65" s="376"/>
      <c r="VIN65" s="530"/>
      <c r="VIO65" s="376"/>
      <c r="VIP65" s="376"/>
      <c r="VIQ65" s="376"/>
      <c r="VIR65" s="376"/>
      <c r="VIS65" s="376"/>
      <c r="VIT65" s="376"/>
      <c r="VIU65" s="376"/>
      <c r="VIV65" s="376"/>
      <c r="VIW65" s="376"/>
      <c r="VIX65" s="622"/>
      <c r="VIY65" s="622"/>
      <c r="VIZ65" s="622"/>
      <c r="VJA65" s="529"/>
      <c r="VJB65" s="376"/>
      <c r="VJC65" s="376"/>
      <c r="VJD65" s="376"/>
      <c r="VJE65" s="530"/>
      <c r="VJF65" s="376"/>
      <c r="VJG65" s="376"/>
      <c r="VJH65" s="376"/>
      <c r="VJI65" s="376"/>
      <c r="VJJ65" s="376"/>
      <c r="VJK65" s="376"/>
      <c r="VJL65" s="376"/>
      <c r="VJM65" s="376"/>
      <c r="VJN65" s="376"/>
      <c r="VJO65" s="622"/>
      <c r="VJP65" s="622"/>
      <c r="VJQ65" s="622"/>
      <c r="VJR65" s="529"/>
      <c r="VJS65" s="376"/>
      <c r="VJT65" s="376"/>
      <c r="VJU65" s="376"/>
      <c r="VJV65" s="530"/>
      <c r="VJW65" s="376"/>
      <c r="VJX65" s="376"/>
      <c r="VJY65" s="376"/>
      <c r="VJZ65" s="376"/>
      <c r="VKA65" s="376"/>
      <c r="VKB65" s="376"/>
      <c r="VKC65" s="376"/>
      <c r="VKD65" s="376"/>
      <c r="VKE65" s="376"/>
      <c r="VKF65" s="622"/>
      <c r="VKG65" s="622"/>
      <c r="VKH65" s="622"/>
      <c r="VKI65" s="529"/>
      <c r="VKJ65" s="376"/>
      <c r="VKK65" s="376"/>
      <c r="VKL65" s="376"/>
      <c r="VKM65" s="530"/>
      <c r="VKN65" s="376"/>
      <c r="VKO65" s="376"/>
      <c r="VKP65" s="376"/>
      <c r="VKQ65" s="376"/>
      <c r="VKR65" s="376"/>
      <c r="VKS65" s="376"/>
      <c r="VKT65" s="376"/>
      <c r="VKU65" s="376"/>
      <c r="VKV65" s="376"/>
      <c r="VKW65" s="622"/>
      <c r="VKX65" s="622"/>
      <c r="VKY65" s="622"/>
      <c r="VKZ65" s="529"/>
      <c r="VLA65" s="376"/>
      <c r="VLB65" s="376"/>
      <c r="VLC65" s="376"/>
      <c r="VLD65" s="530"/>
      <c r="VLE65" s="376"/>
      <c r="VLF65" s="376"/>
      <c r="VLG65" s="376"/>
      <c r="VLH65" s="376"/>
      <c r="VLI65" s="376"/>
      <c r="VLJ65" s="376"/>
      <c r="VLK65" s="376"/>
      <c r="VLL65" s="376"/>
      <c r="VLM65" s="376"/>
      <c r="VLN65" s="622"/>
      <c r="VLO65" s="622"/>
      <c r="VLP65" s="622"/>
      <c r="VLQ65" s="529"/>
      <c r="VLR65" s="376"/>
      <c r="VLS65" s="376"/>
      <c r="VLT65" s="376"/>
      <c r="VLU65" s="530"/>
      <c r="VLV65" s="376"/>
      <c r="VLW65" s="376"/>
      <c r="VLX65" s="376"/>
      <c r="VLY65" s="376"/>
      <c r="VLZ65" s="376"/>
      <c r="VMA65" s="376"/>
      <c r="VMB65" s="376"/>
      <c r="VMC65" s="376"/>
      <c r="VMD65" s="376"/>
      <c r="VME65" s="622"/>
      <c r="VMF65" s="622"/>
      <c r="VMG65" s="622"/>
      <c r="VMH65" s="529"/>
      <c r="VMI65" s="376"/>
      <c r="VMJ65" s="376"/>
      <c r="VMK65" s="376"/>
      <c r="VML65" s="530"/>
      <c r="VMM65" s="376"/>
      <c r="VMN65" s="376"/>
      <c r="VMO65" s="376"/>
      <c r="VMP65" s="376"/>
      <c r="VMQ65" s="376"/>
      <c r="VMR65" s="376"/>
      <c r="VMS65" s="376"/>
      <c r="VMT65" s="376"/>
      <c r="VMU65" s="376"/>
      <c r="VMV65" s="622"/>
      <c r="VMW65" s="622"/>
      <c r="VMX65" s="622"/>
      <c r="VMY65" s="529"/>
      <c r="VMZ65" s="376"/>
      <c r="VNA65" s="376"/>
      <c r="VNB65" s="376"/>
      <c r="VNC65" s="530"/>
      <c r="VND65" s="376"/>
      <c r="VNE65" s="376"/>
      <c r="VNF65" s="376"/>
      <c r="VNG65" s="376"/>
      <c r="VNH65" s="376"/>
      <c r="VNI65" s="376"/>
      <c r="VNJ65" s="376"/>
      <c r="VNK65" s="376"/>
      <c r="VNL65" s="376"/>
      <c r="VNM65" s="622"/>
      <c r="VNN65" s="622"/>
      <c r="VNO65" s="622"/>
      <c r="VNP65" s="529"/>
      <c r="VNQ65" s="376"/>
      <c r="VNR65" s="376"/>
      <c r="VNS65" s="376"/>
      <c r="VNT65" s="530"/>
      <c r="VNU65" s="376"/>
      <c r="VNV65" s="376"/>
      <c r="VNW65" s="376"/>
      <c r="VNX65" s="376"/>
      <c r="VNY65" s="376"/>
      <c r="VNZ65" s="376"/>
      <c r="VOA65" s="376"/>
      <c r="VOB65" s="376"/>
      <c r="VOC65" s="376"/>
      <c r="VOD65" s="622"/>
      <c r="VOE65" s="622"/>
      <c r="VOF65" s="622"/>
      <c r="VOG65" s="529"/>
      <c r="VOH65" s="376"/>
      <c r="VOI65" s="376"/>
      <c r="VOJ65" s="376"/>
      <c r="VOK65" s="530"/>
      <c r="VOL65" s="376"/>
      <c r="VOM65" s="376"/>
      <c r="VON65" s="376"/>
      <c r="VOO65" s="376"/>
      <c r="VOP65" s="376"/>
      <c r="VOQ65" s="376"/>
      <c r="VOR65" s="376"/>
      <c r="VOS65" s="376"/>
      <c r="VOT65" s="376"/>
      <c r="VOU65" s="622"/>
      <c r="VOV65" s="622"/>
      <c r="VOW65" s="622"/>
      <c r="VOX65" s="529"/>
      <c r="VOY65" s="376"/>
      <c r="VOZ65" s="376"/>
      <c r="VPA65" s="376"/>
      <c r="VPB65" s="530"/>
      <c r="VPC65" s="376"/>
      <c r="VPD65" s="376"/>
      <c r="VPE65" s="376"/>
      <c r="VPF65" s="376"/>
      <c r="VPG65" s="376"/>
      <c r="VPH65" s="376"/>
      <c r="VPI65" s="376"/>
      <c r="VPJ65" s="376"/>
      <c r="VPK65" s="376"/>
      <c r="VPL65" s="622"/>
      <c r="VPM65" s="622"/>
      <c r="VPN65" s="622"/>
      <c r="VPO65" s="529"/>
      <c r="VPP65" s="376"/>
      <c r="VPQ65" s="376"/>
      <c r="VPR65" s="376"/>
      <c r="VPS65" s="530"/>
      <c r="VPT65" s="376"/>
      <c r="VPU65" s="376"/>
      <c r="VPV65" s="376"/>
      <c r="VPW65" s="376"/>
      <c r="VPX65" s="376"/>
      <c r="VPY65" s="376"/>
      <c r="VPZ65" s="376"/>
      <c r="VQA65" s="376"/>
      <c r="VQB65" s="376"/>
      <c r="VQC65" s="622"/>
      <c r="VQD65" s="622"/>
      <c r="VQE65" s="622"/>
      <c r="VQF65" s="529"/>
      <c r="VQG65" s="376"/>
      <c r="VQH65" s="376"/>
      <c r="VQI65" s="376"/>
      <c r="VQJ65" s="530"/>
      <c r="VQK65" s="376"/>
      <c r="VQL65" s="376"/>
      <c r="VQM65" s="376"/>
      <c r="VQN65" s="376"/>
      <c r="VQO65" s="376"/>
      <c r="VQP65" s="376"/>
      <c r="VQQ65" s="376"/>
      <c r="VQR65" s="376"/>
      <c r="VQS65" s="376"/>
      <c r="VQT65" s="622"/>
      <c r="VQU65" s="622"/>
      <c r="VQV65" s="622"/>
      <c r="VQW65" s="529"/>
      <c r="VQX65" s="376"/>
      <c r="VQY65" s="376"/>
      <c r="VQZ65" s="376"/>
      <c r="VRA65" s="530"/>
      <c r="VRB65" s="376"/>
      <c r="VRC65" s="376"/>
      <c r="VRD65" s="376"/>
      <c r="VRE65" s="376"/>
      <c r="VRF65" s="376"/>
      <c r="VRG65" s="376"/>
      <c r="VRH65" s="376"/>
      <c r="VRI65" s="376"/>
      <c r="VRJ65" s="376"/>
      <c r="VRK65" s="622"/>
      <c r="VRL65" s="622"/>
      <c r="VRM65" s="622"/>
      <c r="VRN65" s="529"/>
      <c r="VRO65" s="376"/>
      <c r="VRP65" s="376"/>
      <c r="VRQ65" s="376"/>
      <c r="VRR65" s="530"/>
      <c r="VRS65" s="376"/>
      <c r="VRT65" s="376"/>
      <c r="VRU65" s="376"/>
      <c r="VRV65" s="376"/>
      <c r="VRW65" s="376"/>
      <c r="VRX65" s="376"/>
      <c r="VRY65" s="376"/>
      <c r="VRZ65" s="376"/>
      <c r="VSA65" s="376"/>
      <c r="VSB65" s="622"/>
      <c r="VSC65" s="622"/>
      <c r="VSD65" s="622"/>
      <c r="VSE65" s="529"/>
      <c r="VSF65" s="376"/>
      <c r="VSG65" s="376"/>
      <c r="VSH65" s="376"/>
      <c r="VSI65" s="530"/>
      <c r="VSJ65" s="376"/>
      <c r="VSK65" s="376"/>
      <c r="VSL65" s="376"/>
      <c r="VSM65" s="376"/>
      <c r="VSN65" s="376"/>
      <c r="VSO65" s="376"/>
      <c r="VSP65" s="376"/>
      <c r="VSQ65" s="376"/>
      <c r="VSR65" s="376"/>
      <c r="VSS65" s="622"/>
      <c r="VST65" s="622"/>
      <c r="VSU65" s="622"/>
      <c r="VSV65" s="529"/>
      <c r="VSW65" s="376"/>
      <c r="VSX65" s="376"/>
      <c r="VSY65" s="376"/>
      <c r="VSZ65" s="530"/>
      <c r="VTA65" s="376"/>
      <c r="VTB65" s="376"/>
      <c r="VTC65" s="376"/>
      <c r="VTD65" s="376"/>
      <c r="VTE65" s="376"/>
      <c r="VTF65" s="376"/>
      <c r="VTG65" s="376"/>
      <c r="VTH65" s="376"/>
      <c r="VTI65" s="376"/>
      <c r="VTJ65" s="622"/>
      <c r="VTK65" s="622"/>
      <c r="VTL65" s="622"/>
      <c r="VTM65" s="529"/>
      <c r="VTN65" s="376"/>
      <c r="VTO65" s="376"/>
      <c r="VTP65" s="376"/>
      <c r="VTQ65" s="530"/>
      <c r="VTR65" s="376"/>
      <c r="VTS65" s="376"/>
      <c r="VTT65" s="376"/>
      <c r="VTU65" s="376"/>
      <c r="VTV65" s="376"/>
      <c r="VTW65" s="376"/>
      <c r="VTX65" s="376"/>
      <c r="VTY65" s="376"/>
      <c r="VTZ65" s="376"/>
      <c r="VUA65" s="622"/>
      <c r="VUB65" s="622"/>
      <c r="VUC65" s="622"/>
      <c r="VUD65" s="529"/>
      <c r="VUE65" s="376"/>
      <c r="VUF65" s="376"/>
      <c r="VUG65" s="376"/>
      <c r="VUH65" s="530"/>
      <c r="VUI65" s="376"/>
      <c r="VUJ65" s="376"/>
      <c r="VUK65" s="376"/>
      <c r="VUL65" s="376"/>
      <c r="VUM65" s="376"/>
      <c r="VUN65" s="376"/>
      <c r="VUO65" s="376"/>
      <c r="VUP65" s="376"/>
      <c r="VUQ65" s="376"/>
      <c r="VUR65" s="622"/>
      <c r="VUS65" s="622"/>
      <c r="VUT65" s="622"/>
      <c r="VUU65" s="529"/>
      <c r="VUV65" s="376"/>
      <c r="VUW65" s="376"/>
      <c r="VUX65" s="376"/>
      <c r="VUY65" s="530"/>
      <c r="VUZ65" s="376"/>
      <c r="VVA65" s="376"/>
      <c r="VVB65" s="376"/>
      <c r="VVC65" s="376"/>
      <c r="VVD65" s="376"/>
      <c r="VVE65" s="376"/>
      <c r="VVF65" s="376"/>
      <c r="VVG65" s="376"/>
      <c r="VVH65" s="376"/>
      <c r="VVI65" s="622"/>
      <c r="VVJ65" s="622"/>
      <c r="VVK65" s="622"/>
      <c r="VVL65" s="529"/>
      <c r="VVM65" s="376"/>
      <c r="VVN65" s="376"/>
      <c r="VVO65" s="376"/>
      <c r="VVP65" s="530"/>
      <c r="VVQ65" s="376"/>
      <c r="VVR65" s="376"/>
      <c r="VVS65" s="376"/>
      <c r="VVT65" s="376"/>
      <c r="VVU65" s="376"/>
      <c r="VVV65" s="376"/>
      <c r="VVW65" s="376"/>
      <c r="VVX65" s="376"/>
      <c r="VVY65" s="376"/>
      <c r="VVZ65" s="622"/>
      <c r="VWA65" s="622"/>
      <c r="VWB65" s="622"/>
      <c r="VWC65" s="529"/>
      <c r="VWD65" s="376"/>
      <c r="VWE65" s="376"/>
      <c r="VWF65" s="376"/>
      <c r="VWG65" s="530"/>
      <c r="VWH65" s="376"/>
      <c r="VWI65" s="376"/>
      <c r="VWJ65" s="376"/>
      <c r="VWK65" s="376"/>
      <c r="VWL65" s="376"/>
      <c r="VWM65" s="376"/>
      <c r="VWN65" s="376"/>
      <c r="VWO65" s="376"/>
      <c r="VWP65" s="376"/>
      <c r="VWQ65" s="622"/>
      <c r="VWR65" s="622"/>
      <c r="VWS65" s="622"/>
      <c r="VWT65" s="529"/>
      <c r="VWU65" s="376"/>
      <c r="VWV65" s="376"/>
      <c r="VWW65" s="376"/>
      <c r="VWX65" s="530"/>
      <c r="VWY65" s="376"/>
      <c r="VWZ65" s="376"/>
      <c r="VXA65" s="376"/>
      <c r="VXB65" s="376"/>
      <c r="VXC65" s="376"/>
      <c r="VXD65" s="376"/>
      <c r="VXE65" s="376"/>
      <c r="VXF65" s="376"/>
      <c r="VXG65" s="376"/>
      <c r="VXH65" s="622"/>
      <c r="VXI65" s="622"/>
      <c r="VXJ65" s="622"/>
      <c r="VXK65" s="529"/>
      <c r="VXL65" s="376"/>
      <c r="VXM65" s="376"/>
      <c r="VXN65" s="376"/>
      <c r="VXO65" s="530"/>
      <c r="VXP65" s="376"/>
      <c r="VXQ65" s="376"/>
      <c r="VXR65" s="376"/>
      <c r="VXS65" s="376"/>
      <c r="VXT65" s="376"/>
      <c r="VXU65" s="376"/>
      <c r="VXV65" s="376"/>
      <c r="VXW65" s="376"/>
      <c r="VXX65" s="376"/>
      <c r="VXY65" s="622"/>
      <c r="VXZ65" s="622"/>
      <c r="VYA65" s="622"/>
      <c r="VYB65" s="529"/>
      <c r="VYC65" s="376"/>
      <c r="VYD65" s="376"/>
      <c r="VYE65" s="376"/>
      <c r="VYF65" s="530"/>
      <c r="VYG65" s="376"/>
      <c r="VYH65" s="376"/>
      <c r="VYI65" s="376"/>
      <c r="VYJ65" s="376"/>
      <c r="VYK65" s="376"/>
      <c r="VYL65" s="376"/>
      <c r="VYM65" s="376"/>
      <c r="VYN65" s="376"/>
      <c r="VYO65" s="376"/>
      <c r="VYP65" s="622"/>
      <c r="VYQ65" s="622"/>
      <c r="VYR65" s="622"/>
      <c r="VYS65" s="529"/>
      <c r="VYT65" s="376"/>
      <c r="VYU65" s="376"/>
      <c r="VYV65" s="376"/>
      <c r="VYW65" s="530"/>
      <c r="VYX65" s="376"/>
      <c r="VYY65" s="376"/>
      <c r="VYZ65" s="376"/>
      <c r="VZA65" s="376"/>
      <c r="VZB65" s="376"/>
      <c r="VZC65" s="376"/>
      <c r="VZD65" s="376"/>
      <c r="VZE65" s="376"/>
      <c r="VZF65" s="376"/>
      <c r="VZG65" s="622"/>
      <c r="VZH65" s="622"/>
      <c r="VZI65" s="622"/>
      <c r="VZJ65" s="529"/>
      <c r="VZK65" s="376"/>
      <c r="VZL65" s="376"/>
      <c r="VZM65" s="376"/>
      <c r="VZN65" s="530"/>
      <c r="VZO65" s="376"/>
      <c r="VZP65" s="376"/>
      <c r="VZQ65" s="376"/>
      <c r="VZR65" s="376"/>
      <c r="VZS65" s="376"/>
      <c r="VZT65" s="376"/>
      <c r="VZU65" s="376"/>
      <c r="VZV65" s="376"/>
      <c r="VZW65" s="376"/>
      <c r="VZX65" s="622"/>
      <c r="VZY65" s="622"/>
      <c r="VZZ65" s="622"/>
      <c r="WAA65" s="529"/>
      <c r="WAB65" s="376"/>
      <c r="WAC65" s="376"/>
      <c r="WAD65" s="376"/>
      <c r="WAE65" s="530"/>
      <c r="WAF65" s="376"/>
      <c r="WAG65" s="376"/>
      <c r="WAH65" s="376"/>
      <c r="WAI65" s="376"/>
      <c r="WAJ65" s="376"/>
      <c r="WAK65" s="376"/>
      <c r="WAL65" s="376"/>
      <c r="WAM65" s="376"/>
      <c r="WAN65" s="376"/>
      <c r="WAO65" s="622"/>
      <c r="WAP65" s="622"/>
      <c r="WAQ65" s="622"/>
      <c r="WAR65" s="529"/>
      <c r="WAS65" s="376"/>
      <c r="WAT65" s="376"/>
      <c r="WAU65" s="376"/>
      <c r="WAV65" s="530"/>
      <c r="WAW65" s="376"/>
      <c r="WAX65" s="376"/>
      <c r="WAY65" s="376"/>
      <c r="WAZ65" s="376"/>
      <c r="WBA65" s="376"/>
      <c r="WBB65" s="376"/>
      <c r="WBC65" s="376"/>
      <c r="WBD65" s="376"/>
      <c r="WBE65" s="376"/>
      <c r="WBF65" s="622"/>
      <c r="WBG65" s="622"/>
      <c r="WBH65" s="622"/>
      <c r="WBI65" s="529"/>
      <c r="WBJ65" s="376"/>
      <c r="WBK65" s="376"/>
      <c r="WBL65" s="376"/>
      <c r="WBM65" s="530"/>
      <c r="WBN65" s="376"/>
      <c r="WBO65" s="376"/>
      <c r="WBP65" s="376"/>
      <c r="WBQ65" s="376"/>
      <c r="WBR65" s="376"/>
      <c r="WBS65" s="376"/>
      <c r="WBT65" s="376"/>
      <c r="WBU65" s="376"/>
      <c r="WBV65" s="376"/>
      <c r="WBW65" s="622"/>
      <c r="WBX65" s="622"/>
      <c r="WBY65" s="622"/>
      <c r="WBZ65" s="529"/>
      <c r="WCA65" s="376"/>
      <c r="WCB65" s="376"/>
      <c r="WCC65" s="376"/>
      <c r="WCD65" s="530"/>
      <c r="WCE65" s="376"/>
      <c r="WCF65" s="376"/>
      <c r="WCG65" s="376"/>
      <c r="WCH65" s="376"/>
      <c r="WCI65" s="376"/>
      <c r="WCJ65" s="376"/>
      <c r="WCK65" s="376"/>
      <c r="WCL65" s="376"/>
      <c r="WCM65" s="376"/>
      <c r="WCN65" s="622"/>
      <c r="WCO65" s="622"/>
      <c r="WCP65" s="622"/>
      <c r="WCQ65" s="529"/>
      <c r="WCR65" s="376"/>
      <c r="WCS65" s="376"/>
      <c r="WCT65" s="376"/>
      <c r="WCU65" s="530"/>
      <c r="WCV65" s="376"/>
      <c r="WCW65" s="376"/>
      <c r="WCX65" s="376"/>
      <c r="WCY65" s="376"/>
      <c r="WCZ65" s="376"/>
      <c r="WDA65" s="376"/>
      <c r="WDB65" s="376"/>
      <c r="WDC65" s="376"/>
      <c r="WDD65" s="376"/>
      <c r="WDE65" s="622"/>
      <c r="WDF65" s="622"/>
      <c r="WDG65" s="622"/>
      <c r="WDH65" s="529"/>
      <c r="WDI65" s="376"/>
      <c r="WDJ65" s="376"/>
      <c r="WDK65" s="376"/>
      <c r="WDL65" s="530"/>
      <c r="WDM65" s="376"/>
      <c r="WDN65" s="376"/>
      <c r="WDO65" s="376"/>
      <c r="WDP65" s="376"/>
      <c r="WDQ65" s="376"/>
      <c r="WDR65" s="376"/>
      <c r="WDS65" s="376"/>
      <c r="WDT65" s="376"/>
      <c r="WDU65" s="376"/>
      <c r="WDV65" s="622"/>
      <c r="WDW65" s="622"/>
      <c r="WDX65" s="622"/>
      <c r="WDY65" s="529"/>
      <c r="WDZ65" s="376"/>
      <c r="WEA65" s="376"/>
      <c r="WEB65" s="376"/>
      <c r="WEC65" s="530"/>
      <c r="WED65" s="376"/>
      <c r="WEE65" s="376"/>
      <c r="WEF65" s="376"/>
      <c r="WEG65" s="376"/>
      <c r="WEH65" s="376"/>
      <c r="WEI65" s="376"/>
      <c r="WEJ65" s="376"/>
      <c r="WEK65" s="376"/>
      <c r="WEL65" s="376"/>
      <c r="WEM65" s="622"/>
      <c r="WEN65" s="622"/>
      <c r="WEO65" s="622"/>
      <c r="WEP65" s="529"/>
      <c r="WEQ65" s="376"/>
      <c r="WER65" s="376"/>
      <c r="WES65" s="376"/>
      <c r="WET65" s="530"/>
      <c r="WEU65" s="376"/>
      <c r="WEV65" s="376"/>
      <c r="WEW65" s="376"/>
      <c r="WEX65" s="376"/>
      <c r="WEY65" s="376"/>
      <c r="WEZ65" s="376"/>
      <c r="WFA65" s="376"/>
      <c r="WFB65" s="376"/>
      <c r="WFC65" s="376"/>
      <c r="WFD65" s="622"/>
      <c r="WFE65" s="622"/>
      <c r="WFF65" s="622"/>
      <c r="WFG65" s="529"/>
      <c r="WFH65" s="376"/>
      <c r="WFI65" s="376"/>
      <c r="WFJ65" s="376"/>
      <c r="WFK65" s="530"/>
      <c r="WFL65" s="376"/>
      <c r="WFM65" s="376"/>
      <c r="WFN65" s="376"/>
      <c r="WFO65" s="376"/>
      <c r="WFP65" s="376"/>
      <c r="WFQ65" s="376"/>
      <c r="WFR65" s="376"/>
      <c r="WFS65" s="376"/>
      <c r="WFT65" s="376"/>
      <c r="WFU65" s="622"/>
      <c r="WFV65" s="622"/>
      <c r="WFW65" s="622"/>
      <c r="WFX65" s="529"/>
      <c r="WFY65" s="376"/>
      <c r="WFZ65" s="376"/>
      <c r="WGA65" s="376"/>
      <c r="WGB65" s="530"/>
      <c r="WGC65" s="376"/>
      <c r="WGD65" s="376"/>
      <c r="WGE65" s="376"/>
      <c r="WGF65" s="376"/>
      <c r="WGG65" s="376"/>
      <c r="WGH65" s="376"/>
      <c r="WGI65" s="376"/>
      <c r="WGJ65" s="376"/>
      <c r="WGK65" s="376"/>
      <c r="WGL65" s="622"/>
      <c r="WGM65" s="622"/>
      <c r="WGN65" s="622"/>
      <c r="WGO65" s="529"/>
      <c r="WGP65" s="376"/>
      <c r="WGQ65" s="376"/>
      <c r="WGR65" s="376"/>
      <c r="WGS65" s="530"/>
      <c r="WGT65" s="376"/>
      <c r="WGU65" s="376"/>
      <c r="WGV65" s="376"/>
      <c r="WGW65" s="376"/>
      <c r="WGX65" s="376"/>
      <c r="WGY65" s="376"/>
      <c r="WGZ65" s="376"/>
      <c r="WHA65" s="376"/>
      <c r="WHB65" s="376"/>
      <c r="WHC65" s="622"/>
      <c r="WHD65" s="622"/>
      <c r="WHE65" s="622"/>
      <c r="WHF65" s="529"/>
      <c r="WHG65" s="376"/>
      <c r="WHH65" s="376"/>
      <c r="WHI65" s="376"/>
      <c r="WHJ65" s="530"/>
      <c r="WHK65" s="376"/>
      <c r="WHL65" s="376"/>
      <c r="WHM65" s="376"/>
      <c r="WHN65" s="376"/>
      <c r="WHO65" s="376"/>
      <c r="WHP65" s="376"/>
      <c r="WHQ65" s="376"/>
      <c r="WHR65" s="376"/>
      <c r="WHS65" s="376"/>
      <c r="WHT65" s="622"/>
      <c r="WHU65" s="622"/>
      <c r="WHV65" s="622"/>
      <c r="WHW65" s="529"/>
      <c r="WHX65" s="376"/>
      <c r="WHY65" s="376"/>
      <c r="WHZ65" s="376"/>
      <c r="WIA65" s="530"/>
      <c r="WIB65" s="376"/>
      <c r="WIC65" s="376"/>
      <c r="WID65" s="376"/>
      <c r="WIE65" s="376"/>
      <c r="WIF65" s="376"/>
      <c r="WIG65" s="376"/>
      <c r="WIH65" s="376"/>
      <c r="WII65" s="376"/>
      <c r="WIJ65" s="376"/>
      <c r="WIK65" s="622"/>
      <c r="WIL65" s="622"/>
      <c r="WIM65" s="622"/>
      <c r="WIN65" s="529"/>
      <c r="WIO65" s="376"/>
      <c r="WIP65" s="376"/>
      <c r="WIQ65" s="376"/>
      <c r="WIR65" s="530"/>
      <c r="WIS65" s="376"/>
      <c r="WIT65" s="376"/>
      <c r="WIU65" s="376"/>
      <c r="WIV65" s="376"/>
      <c r="WIW65" s="376"/>
      <c r="WIX65" s="376"/>
      <c r="WIY65" s="376"/>
      <c r="WIZ65" s="376"/>
      <c r="WJA65" s="376"/>
      <c r="WJB65" s="622"/>
      <c r="WJC65" s="622"/>
      <c r="WJD65" s="622"/>
      <c r="WJE65" s="529"/>
      <c r="WJF65" s="376"/>
      <c r="WJG65" s="376"/>
      <c r="WJH65" s="376"/>
      <c r="WJI65" s="530"/>
      <c r="WJJ65" s="376"/>
      <c r="WJK65" s="376"/>
      <c r="WJL65" s="376"/>
      <c r="WJM65" s="376"/>
      <c r="WJN65" s="376"/>
      <c r="WJO65" s="376"/>
      <c r="WJP65" s="376"/>
      <c r="WJQ65" s="376"/>
      <c r="WJR65" s="376"/>
      <c r="WJS65" s="622"/>
      <c r="WJT65" s="622"/>
      <c r="WJU65" s="622"/>
      <c r="WJV65" s="529"/>
      <c r="WJW65" s="376"/>
      <c r="WJX65" s="376"/>
      <c r="WJY65" s="376"/>
      <c r="WJZ65" s="530"/>
      <c r="WKA65" s="376"/>
      <c r="WKB65" s="376"/>
      <c r="WKC65" s="376"/>
      <c r="WKD65" s="376"/>
      <c r="WKE65" s="376"/>
      <c r="WKF65" s="376"/>
      <c r="WKG65" s="376"/>
      <c r="WKH65" s="376"/>
      <c r="WKI65" s="376"/>
      <c r="WKJ65" s="622"/>
      <c r="WKK65" s="622"/>
      <c r="WKL65" s="622"/>
      <c r="WKM65" s="529"/>
      <c r="WKN65" s="376"/>
      <c r="WKO65" s="376"/>
      <c r="WKP65" s="376"/>
      <c r="WKQ65" s="530"/>
      <c r="WKR65" s="376"/>
      <c r="WKS65" s="376"/>
      <c r="WKT65" s="376"/>
      <c r="WKU65" s="376"/>
      <c r="WKV65" s="376"/>
      <c r="WKW65" s="376"/>
      <c r="WKX65" s="376"/>
      <c r="WKY65" s="376"/>
      <c r="WKZ65" s="376"/>
      <c r="WLA65" s="622"/>
      <c r="WLB65" s="622"/>
      <c r="WLC65" s="622"/>
      <c r="WLD65" s="529"/>
      <c r="WLE65" s="376"/>
      <c r="WLF65" s="376"/>
      <c r="WLG65" s="376"/>
      <c r="WLH65" s="530"/>
      <c r="WLI65" s="376"/>
      <c r="WLJ65" s="376"/>
      <c r="WLK65" s="376"/>
      <c r="WLL65" s="376"/>
      <c r="WLM65" s="376"/>
      <c r="WLN65" s="376"/>
      <c r="WLO65" s="376"/>
      <c r="WLP65" s="376"/>
      <c r="WLQ65" s="376"/>
      <c r="WLR65" s="622"/>
      <c r="WLS65" s="622"/>
      <c r="WLT65" s="622"/>
      <c r="WLU65" s="529"/>
      <c r="WLV65" s="376"/>
      <c r="WLW65" s="376"/>
      <c r="WLX65" s="376"/>
      <c r="WLY65" s="530"/>
      <c r="WLZ65" s="376"/>
      <c r="WMA65" s="376"/>
      <c r="WMB65" s="376"/>
      <c r="WMC65" s="376"/>
      <c r="WMD65" s="376"/>
      <c r="WME65" s="376"/>
      <c r="WMF65" s="376"/>
      <c r="WMG65" s="376"/>
      <c r="WMH65" s="376"/>
      <c r="WMI65" s="622"/>
      <c r="WMJ65" s="622"/>
      <c r="WMK65" s="622"/>
      <c r="WML65" s="529"/>
      <c r="WMM65" s="376"/>
      <c r="WMN65" s="376"/>
      <c r="WMO65" s="376"/>
      <c r="WMP65" s="530"/>
      <c r="WMQ65" s="376"/>
      <c r="WMR65" s="376"/>
      <c r="WMS65" s="376"/>
      <c r="WMT65" s="376"/>
      <c r="WMU65" s="376"/>
      <c r="WMV65" s="376"/>
      <c r="WMW65" s="376"/>
      <c r="WMX65" s="376"/>
      <c r="WMY65" s="376"/>
      <c r="WMZ65" s="622"/>
      <c r="WNA65" s="622"/>
      <c r="WNB65" s="622"/>
      <c r="WNC65" s="529"/>
      <c r="WND65" s="376"/>
      <c r="WNE65" s="376"/>
      <c r="WNF65" s="376"/>
      <c r="WNG65" s="530"/>
      <c r="WNH65" s="376"/>
      <c r="WNI65" s="376"/>
      <c r="WNJ65" s="376"/>
      <c r="WNK65" s="376"/>
      <c r="WNL65" s="376"/>
      <c r="WNM65" s="376"/>
      <c r="WNN65" s="376"/>
      <c r="WNO65" s="376"/>
      <c r="WNP65" s="376"/>
      <c r="WNQ65" s="622"/>
      <c r="WNR65" s="622"/>
      <c r="WNS65" s="622"/>
      <c r="WNT65" s="529"/>
      <c r="WNU65" s="376"/>
      <c r="WNV65" s="376"/>
      <c r="WNW65" s="376"/>
      <c r="WNX65" s="530"/>
      <c r="WNY65" s="376"/>
      <c r="WNZ65" s="376"/>
      <c r="WOA65" s="376"/>
      <c r="WOB65" s="376"/>
      <c r="WOC65" s="376"/>
      <c r="WOD65" s="376"/>
      <c r="WOE65" s="376"/>
      <c r="WOF65" s="376"/>
      <c r="WOG65" s="376"/>
      <c r="WOH65" s="622"/>
      <c r="WOI65" s="622"/>
      <c r="WOJ65" s="622"/>
      <c r="WOK65" s="529"/>
      <c r="WOL65" s="376"/>
      <c r="WOM65" s="376"/>
      <c r="WON65" s="376"/>
      <c r="WOO65" s="530"/>
      <c r="WOP65" s="376"/>
      <c r="WOQ65" s="376"/>
      <c r="WOR65" s="376"/>
      <c r="WOS65" s="376"/>
      <c r="WOT65" s="376"/>
      <c r="WOU65" s="376"/>
      <c r="WOV65" s="376"/>
      <c r="WOW65" s="376"/>
      <c r="WOX65" s="376"/>
      <c r="WOY65" s="622"/>
      <c r="WOZ65" s="622"/>
      <c r="WPA65" s="622"/>
      <c r="WPB65" s="529"/>
      <c r="WPC65" s="376"/>
      <c r="WPD65" s="376"/>
      <c r="WPE65" s="376"/>
      <c r="WPF65" s="530"/>
      <c r="WPG65" s="376"/>
      <c r="WPH65" s="376"/>
      <c r="WPI65" s="376"/>
      <c r="WPJ65" s="376"/>
      <c r="WPK65" s="376"/>
      <c r="WPL65" s="376"/>
      <c r="WPM65" s="376"/>
      <c r="WPN65" s="376"/>
      <c r="WPO65" s="376"/>
      <c r="WPP65" s="622"/>
      <c r="WPQ65" s="622"/>
      <c r="WPR65" s="622"/>
      <c r="WPS65" s="529"/>
      <c r="WPT65" s="376"/>
      <c r="WPU65" s="376"/>
      <c r="WPV65" s="376"/>
      <c r="WPW65" s="530"/>
      <c r="WPX65" s="376"/>
      <c r="WPY65" s="376"/>
      <c r="WPZ65" s="376"/>
      <c r="WQA65" s="376"/>
      <c r="WQB65" s="376"/>
      <c r="WQC65" s="376"/>
      <c r="WQD65" s="376"/>
      <c r="WQE65" s="376"/>
      <c r="WQF65" s="376"/>
      <c r="WQG65" s="622"/>
      <c r="WQH65" s="622"/>
      <c r="WQI65" s="622"/>
      <c r="WQJ65" s="529"/>
      <c r="WQK65" s="376"/>
      <c r="WQL65" s="376"/>
      <c r="WQM65" s="376"/>
      <c r="WQN65" s="530"/>
      <c r="WQO65" s="376"/>
      <c r="WQP65" s="376"/>
      <c r="WQQ65" s="376"/>
      <c r="WQR65" s="376"/>
      <c r="WQS65" s="376"/>
      <c r="WQT65" s="376"/>
      <c r="WQU65" s="376"/>
      <c r="WQV65" s="376"/>
      <c r="WQW65" s="376"/>
      <c r="WQX65" s="622"/>
      <c r="WQY65" s="622"/>
      <c r="WQZ65" s="622"/>
      <c r="WRA65" s="529"/>
      <c r="WRB65" s="376"/>
      <c r="WRC65" s="376"/>
      <c r="WRD65" s="376"/>
      <c r="WRE65" s="530"/>
      <c r="WRF65" s="376"/>
      <c r="WRG65" s="376"/>
      <c r="WRH65" s="376"/>
      <c r="WRI65" s="376"/>
      <c r="WRJ65" s="376"/>
      <c r="WRK65" s="376"/>
      <c r="WRL65" s="376"/>
      <c r="WRM65" s="376"/>
      <c r="WRN65" s="376"/>
      <c r="WRO65" s="622"/>
      <c r="WRP65" s="622"/>
      <c r="WRQ65" s="622"/>
      <c r="WRR65" s="529"/>
      <c r="WRS65" s="376"/>
      <c r="WRT65" s="376"/>
      <c r="WRU65" s="376"/>
      <c r="WRV65" s="530"/>
      <c r="WRW65" s="376"/>
      <c r="WRX65" s="376"/>
      <c r="WRY65" s="376"/>
      <c r="WRZ65" s="376"/>
      <c r="WSA65" s="376"/>
      <c r="WSB65" s="376"/>
      <c r="WSC65" s="376"/>
      <c r="WSD65" s="376"/>
      <c r="WSE65" s="376"/>
      <c r="WSF65" s="622"/>
      <c r="WSG65" s="622"/>
      <c r="WSH65" s="622"/>
      <c r="WSI65" s="529"/>
      <c r="WSJ65" s="376"/>
      <c r="WSK65" s="376"/>
      <c r="WSL65" s="376"/>
      <c r="WSM65" s="530"/>
      <c r="WSN65" s="376"/>
      <c r="WSO65" s="376"/>
      <c r="WSP65" s="376"/>
      <c r="WSQ65" s="376"/>
      <c r="WSR65" s="376"/>
      <c r="WSS65" s="376"/>
      <c r="WST65" s="376"/>
      <c r="WSU65" s="376"/>
      <c r="WSV65" s="376"/>
      <c r="WSW65" s="622"/>
      <c r="WSX65" s="622"/>
      <c r="WSY65" s="622"/>
      <c r="WSZ65" s="529"/>
      <c r="WTA65" s="376"/>
      <c r="WTB65" s="376"/>
      <c r="WTC65" s="376"/>
      <c r="WTD65" s="530"/>
      <c r="WTE65" s="376"/>
      <c r="WTF65" s="376"/>
      <c r="WTG65" s="376"/>
      <c r="WTH65" s="376"/>
      <c r="WTI65" s="376"/>
      <c r="WTJ65" s="376"/>
      <c r="WTK65" s="376"/>
      <c r="WTL65" s="376"/>
      <c r="WTM65" s="376"/>
      <c r="WTN65" s="622"/>
      <c r="WTO65" s="622"/>
      <c r="WTP65" s="622"/>
      <c r="WTQ65" s="529"/>
      <c r="WTR65" s="376"/>
      <c r="WTS65" s="376"/>
      <c r="WTT65" s="376"/>
      <c r="WTU65" s="530"/>
      <c r="WTV65" s="376"/>
      <c r="WTW65" s="376"/>
      <c r="WTX65" s="376"/>
      <c r="WTY65" s="376"/>
      <c r="WTZ65" s="376"/>
      <c r="WUA65" s="376"/>
      <c r="WUB65" s="376"/>
      <c r="WUC65" s="376"/>
      <c r="WUD65" s="376"/>
      <c r="WUE65" s="622"/>
      <c r="WUF65" s="622"/>
      <c r="WUG65" s="622"/>
      <c r="WUH65" s="529"/>
      <c r="WUI65" s="376"/>
      <c r="WUJ65" s="376"/>
      <c r="WUK65" s="376"/>
      <c r="WUL65" s="530"/>
      <c r="WUM65" s="376"/>
      <c r="WUN65" s="376"/>
      <c r="WUO65" s="376"/>
      <c r="WUP65" s="376"/>
      <c r="WUQ65" s="376"/>
      <c r="WUR65" s="376"/>
      <c r="WUS65" s="376"/>
      <c r="WUT65" s="376"/>
      <c r="WUU65" s="376"/>
      <c r="WUV65" s="622"/>
      <c r="WUW65" s="622"/>
      <c r="WUX65" s="622"/>
      <c r="WUY65" s="529"/>
      <c r="WUZ65" s="376"/>
      <c r="WVA65" s="376"/>
      <c r="WVB65" s="376"/>
      <c r="WVC65" s="530"/>
      <c r="WVD65" s="376"/>
      <c r="WVE65" s="376"/>
      <c r="WVF65" s="376"/>
      <c r="WVG65" s="376"/>
      <c r="WVH65" s="376"/>
      <c r="WVI65" s="376"/>
      <c r="WVJ65" s="376"/>
      <c r="WVK65" s="376"/>
      <c r="WVL65" s="376"/>
      <c r="WVM65" s="622"/>
      <c r="WVN65" s="622"/>
      <c r="WVO65" s="622"/>
      <c r="WVP65" s="529"/>
      <c r="WVQ65" s="376"/>
      <c r="WVR65" s="376"/>
      <c r="WVS65" s="376"/>
      <c r="WVT65" s="530"/>
      <c r="WVU65" s="376"/>
      <c r="WVV65" s="376"/>
      <c r="WVW65" s="376"/>
      <c r="WVX65" s="376"/>
      <c r="WVY65" s="376"/>
      <c r="WVZ65" s="376"/>
      <c r="WWA65" s="376"/>
      <c r="WWB65" s="376"/>
      <c r="WWC65" s="376"/>
      <c r="WWD65" s="622"/>
      <c r="WWE65" s="622"/>
      <c r="WWF65" s="622"/>
      <c r="WWG65" s="529"/>
      <c r="WWH65" s="376"/>
      <c r="WWI65" s="376"/>
      <c r="WWJ65" s="376"/>
      <c r="WWK65" s="530"/>
      <c r="WWL65" s="376"/>
      <c r="WWM65" s="376"/>
      <c r="WWN65" s="376"/>
      <c r="WWO65" s="376"/>
      <c r="WWP65" s="376"/>
      <c r="WWQ65" s="376"/>
      <c r="WWR65" s="376"/>
      <c r="WWS65" s="376"/>
      <c r="WWT65" s="376"/>
      <c r="WWU65" s="622"/>
      <c r="WWV65" s="622"/>
      <c r="WWW65" s="622"/>
      <c r="WWX65" s="529"/>
      <c r="WWY65" s="376"/>
      <c r="WWZ65" s="376"/>
      <c r="WXA65" s="376"/>
      <c r="WXB65" s="530"/>
      <c r="WXC65" s="376"/>
      <c r="WXD65" s="376"/>
      <c r="WXE65" s="376"/>
      <c r="WXF65" s="376"/>
      <c r="WXG65" s="376"/>
      <c r="WXH65" s="376"/>
      <c r="WXI65" s="376"/>
      <c r="WXJ65" s="376"/>
      <c r="WXK65" s="376"/>
      <c r="WXL65" s="622"/>
      <c r="WXM65" s="622"/>
      <c r="WXN65" s="622"/>
      <c r="WXO65" s="529"/>
      <c r="WXP65" s="376"/>
      <c r="WXQ65" s="376"/>
      <c r="WXR65" s="376"/>
      <c r="WXS65" s="530"/>
      <c r="WXT65" s="376"/>
      <c r="WXU65" s="376"/>
      <c r="WXV65" s="376"/>
      <c r="WXW65" s="376"/>
      <c r="WXX65" s="376"/>
      <c r="WXY65" s="376"/>
      <c r="WXZ65" s="376"/>
      <c r="WYA65" s="376"/>
      <c r="WYB65" s="376"/>
      <c r="WYC65" s="622"/>
      <c r="WYD65" s="622"/>
      <c r="WYE65" s="622"/>
      <c r="WYF65" s="529"/>
      <c r="WYG65" s="376"/>
      <c r="WYH65" s="376"/>
      <c r="WYI65" s="376"/>
      <c r="WYJ65" s="530"/>
      <c r="WYK65" s="376"/>
      <c r="WYL65" s="376"/>
      <c r="WYM65" s="376"/>
      <c r="WYN65" s="376"/>
      <c r="WYO65" s="376"/>
      <c r="WYP65" s="376"/>
      <c r="WYQ65" s="376"/>
      <c r="WYR65" s="376"/>
      <c r="WYS65" s="376"/>
      <c r="WYT65" s="622"/>
      <c r="WYU65" s="622"/>
      <c r="WYV65" s="622"/>
      <c r="WYW65" s="529"/>
      <c r="WYX65" s="376"/>
      <c r="WYY65" s="376"/>
      <c r="WYZ65" s="376"/>
      <c r="WZA65" s="530"/>
      <c r="WZB65" s="376"/>
      <c r="WZC65" s="376"/>
      <c r="WZD65" s="376"/>
      <c r="WZE65" s="376"/>
      <c r="WZF65" s="376"/>
      <c r="WZG65" s="376"/>
      <c r="WZH65" s="376"/>
      <c r="WZI65" s="376"/>
      <c r="WZJ65" s="376"/>
      <c r="WZK65" s="622"/>
      <c r="WZL65" s="622"/>
      <c r="WZM65" s="622"/>
      <c r="WZN65" s="529"/>
      <c r="WZO65" s="376"/>
      <c r="WZP65" s="376"/>
      <c r="WZQ65" s="376"/>
      <c r="WZR65" s="530"/>
      <c r="WZS65" s="376"/>
      <c r="WZT65" s="376"/>
      <c r="WZU65" s="376"/>
      <c r="WZV65" s="376"/>
      <c r="WZW65" s="376"/>
      <c r="WZX65" s="376"/>
      <c r="WZY65" s="376"/>
      <c r="WZZ65" s="376"/>
      <c r="XAA65" s="376"/>
      <c r="XAB65" s="622"/>
      <c r="XAC65" s="622"/>
      <c r="XAD65" s="622"/>
      <c r="XAE65" s="529"/>
      <c r="XAF65" s="376"/>
      <c r="XAG65" s="376"/>
      <c r="XAH65" s="376"/>
      <c r="XAI65" s="530"/>
      <c r="XAJ65" s="376"/>
      <c r="XAK65" s="376"/>
      <c r="XAL65" s="376"/>
      <c r="XAM65" s="376"/>
      <c r="XAN65" s="376"/>
      <c r="XAO65" s="376"/>
      <c r="XAP65" s="376"/>
      <c r="XAQ65" s="376"/>
      <c r="XAR65" s="376"/>
      <c r="XAS65" s="622"/>
      <c r="XAT65" s="622"/>
      <c r="XAU65" s="622"/>
      <c r="XAV65" s="529"/>
      <c r="XAW65" s="376"/>
      <c r="XAX65" s="376"/>
      <c r="XAY65" s="376"/>
      <c r="XAZ65" s="530"/>
      <c r="XBA65" s="376"/>
      <c r="XBB65" s="376"/>
      <c r="XBC65" s="376"/>
      <c r="XBD65" s="376"/>
      <c r="XBE65" s="376"/>
      <c r="XBF65" s="376"/>
      <c r="XBG65" s="376"/>
      <c r="XBH65" s="376"/>
      <c r="XBI65" s="376"/>
      <c r="XBJ65" s="622"/>
      <c r="XBK65" s="622"/>
      <c r="XBL65" s="622"/>
      <c r="XBM65" s="529"/>
      <c r="XBN65" s="376"/>
      <c r="XBO65" s="376"/>
      <c r="XBP65" s="376"/>
      <c r="XBQ65" s="530"/>
      <c r="XBR65" s="376"/>
      <c r="XBS65" s="376"/>
      <c r="XBT65" s="376"/>
      <c r="XBU65" s="376"/>
      <c r="XBV65" s="376"/>
      <c r="XBW65" s="376"/>
      <c r="XBX65" s="376"/>
      <c r="XBY65" s="376"/>
      <c r="XBZ65" s="376"/>
      <c r="XCA65" s="622"/>
      <c r="XCB65" s="622"/>
      <c r="XCC65" s="622"/>
      <c r="XCD65" s="529"/>
      <c r="XCE65" s="376"/>
      <c r="XCF65" s="376"/>
      <c r="XCG65" s="376"/>
      <c r="XCH65" s="530"/>
      <c r="XCI65" s="376"/>
      <c r="XCJ65" s="376"/>
      <c r="XCK65" s="376"/>
      <c r="XCL65" s="376"/>
      <c r="XCM65" s="376"/>
      <c r="XCN65" s="376"/>
      <c r="XCO65" s="376"/>
      <c r="XCP65" s="376"/>
      <c r="XCQ65" s="376"/>
      <c r="XCR65" s="622"/>
      <c r="XCS65" s="622"/>
      <c r="XCT65" s="622"/>
      <c r="XCU65" s="529"/>
      <c r="XCV65" s="376"/>
      <c r="XCW65" s="376"/>
      <c r="XCX65" s="376"/>
      <c r="XCY65" s="530"/>
      <c r="XCZ65" s="376"/>
      <c r="XDA65" s="376"/>
      <c r="XDB65" s="376"/>
      <c r="XDC65" s="376"/>
      <c r="XDD65" s="376"/>
      <c r="XDE65" s="376"/>
      <c r="XDF65" s="376"/>
      <c r="XDG65" s="376"/>
      <c r="XDH65" s="376"/>
      <c r="XDI65" s="622"/>
      <c r="XDJ65" s="622"/>
      <c r="XDK65" s="622"/>
      <c r="XDL65" s="529"/>
      <c r="XDM65" s="376"/>
      <c r="XDN65" s="376"/>
      <c r="XDO65" s="376"/>
      <c r="XDP65" s="530"/>
      <c r="XDQ65" s="376"/>
      <c r="XDR65" s="376"/>
      <c r="XDS65" s="376"/>
      <c r="XDT65" s="376"/>
      <c r="XDU65" s="376"/>
      <c r="XDV65" s="376"/>
      <c r="XDW65" s="376"/>
      <c r="XDX65" s="376"/>
      <c r="XDY65" s="376"/>
      <c r="XDZ65" s="622"/>
      <c r="XEA65" s="622"/>
      <c r="XEB65" s="622"/>
      <c r="XEC65" s="529"/>
      <c r="XED65" s="376"/>
      <c r="XEE65" s="376"/>
      <c r="XEF65" s="376"/>
      <c r="XEG65" s="530"/>
      <c r="XEH65" s="376"/>
      <c r="XEI65" s="376"/>
      <c r="XEJ65" s="376"/>
      <c r="XEK65" s="376"/>
      <c r="XEL65" s="376"/>
      <c r="XEM65" s="376"/>
      <c r="XEN65" s="376"/>
      <c r="XEO65" s="376"/>
      <c r="XEP65" s="376"/>
      <c r="XEQ65" s="622"/>
      <c r="XER65" s="622"/>
      <c r="XES65" s="622"/>
      <c r="XET65" s="529"/>
      <c r="XEU65" s="376"/>
      <c r="XEV65" s="376"/>
      <c r="XEW65" s="376"/>
      <c r="XEX65" s="530"/>
      <c r="XEY65" s="376"/>
      <c r="XEZ65" s="376"/>
      <c r="XFA65" s="376"/>
      <c r="XFB65" s="376"/>
      <c r="XFC65" s="376"/>
    </row>
    <row r="66" spans="1:16383" x14ac:dyDescent="0.2">
      <c r="A66" s="4" t="s">
        <v>103</v>
      </c>
      <c r="B66" s="1579" t="s">
        <v>698</v>
      </c>
      <c r="C66" s="1580"/>
      <c r="D66" s="377"/>
      <c r="E66" s="377"/>
      <c r="F66" s="377"/>
      <c r="G66" s="388"/>
      <c r="H66" s="377">
        <f>+'6.a. mell. PH'!D62</f>
        <v>0</v>
      </c>
      <c r="I66" s="377">
        <f>+'6.a. mell. PH'!E62</f>
        <v>0</v>
      </c>
      <c r="J66" s="377">
        <f>+'6.a. mell. PH'!F62</f>
        <v>0</v>
      </c>
      <c r="K66" s="377"/>
      <c r="L66" s="377"/>
      <c r="M66" s="377"/>
      <c r="N66" s="377"/>
      <c r="O66" s="377"/>
      <c r="P66" s="378"/>
      <c r="Q66" s="799"/>
      <c r="R66" s="799"/>
      <c r="S66" s="799"/>
      <c r="T66" s="529"/>
      <c r="U66" s="376"/>
      <c r="V66" s="376"/>
      <c r="W66" s="376"/>
      <c r="X66" s="530"/>
      <c r="Y66" s="376"/>
      <c r="Z66" s="376"/>
      <c r="AA66" s="376"/>
      <c r="AB66" s="376"/>
      <c r="AC66" s="376"/>
      <c r="AD66" s="376"/>
      <c r="AE66" s="376"/>
      <c r="AF66" s="376"/>
      <c r="AG66" s="376"/>
      <c r="AH66" s="799"/>
      <c r="AI66" s="799"/>
      <c r="AJ66" s="799"/>
      <c r="AK66" s="529"/>
      <c r="AL66" s="376"/>
      <c r="AM66" s="376"/>
      <c r="AN66" s="376"/>
      <c r="AO66" s="530"/>
      <c r="AP66" s="376"/>
      <c r="AQ66" s="376"/>
      <c r="AR66" s="376"/>
      <c r="AS66" s="376"/>
      <c r="AT66" s="376"/>
      <c r="AU66" s="376"/>
      <c r="AV66" s="376"/>
      <c r="AW66" s="376"/>
      <c r="AX66" s="376"/>
      <c r="AY66" s="799"/>
      <c r="AZ66" s="799"/>
      <c r="BA66" s="799"/>
      <c r="BB66" s="529"/>
      <c r="BC66" s="376"/>
      <c r="BD66" s="376"/>
      <c r="BE66" s="376"/>
      <c r="BF66" s="530"/>
      <c r="BG66" s="376"/>
      <c r="BH66" s="376"/>
      <c r="BI66" s="376"/>
      <c r="BJ66" s="376"/>
      <c r="BK66" s="376"/>
      <c r="BL66" s="376"/>
      <c r="BM66" s="376"/>
      <c r="BN66" s="376"/>
      <c r="BO66" s="376"/>
      <c r="BP66" s="799"/>
      <c r="BQ66" s="799"/>
      <c r="BR66" s="799"/>
      <c r="BS66" s="529"/>
      <c r="BT66" s="376"/>
      <c r="BU66" s="376"/>
      <c r="BV66" s="376"/>
      <c r="BW66" s="530"/>
      <c r="BX66" s="376"/>
      <c r="BY66" s="376"/>
      <c r="BZ66" s="376"/>
      <c r="CA66" s="376"/>
      <c r="CB66" s="376"/>
      <c r="CC66" s="376"/>
      <c r="CD66" s="376"/>
      <c r="CE66" s="376"/>
      <c r="CF66" s="376"/>
      <c r="CG66" s="799"/>
      <c r="CH66" s="799"/>
      <c r="CI66" s="799"/>
      <c r="CJ66" s="529"/>
      <c r="CK66" s="376"/>
      <c r="CL66" s="376"/>
      <c r="CM66" s="376"/>
      <c r="CN66" s="530"/>
      <c r="CO66" s="376"/>
      <c r="CP66" s="376"/>
      <c r="CQ66" s="376"/>
      <c r="CR66" s="376"/>
      <c r="CS66" s="376"/>
      <c r="CT66" s="376"/>
      <c r="CU66" s="376"/>
      <c r="CV66" s="376"/>
      <c r="CW66" s="376"/>
      <c r="CX66" s="799"/>
      <c r="CY66" s="799"/>
      <c r="CZ66" s="799"/>
      <c r="DA66" s="529"/>
      <c r="DB66" s="376"/>
      <c r="DC66" s="376"/>
      <c r="DD66" s="376"/>
      <c r="DE66" s="530"/>
      <c r="DF66" s="376"/>
      <c r="DG66" s="376"/>
      <c r="DH66" s="376"/>
      <c r="DI66" s="376"/>
      <c r="DJ66" s="376"/>
      <c r="DK66" s="376"/>
      <c r="DL66" s="376"/>
      <c r="DM66" s="376"/>
      <c r="DN66" s="376"/>
      <c r="DO66" s="799"/>
      <c r="DP66" s="799"/>
      <c r="DQ66" s="799"/>
      <c r="DR66" s="529"/>
      <c r="DS66" s="376"/>
      <c r="DT66" s="376"/>
      <c r="DU66" s="376"/>
      <c r="DV66" s="530"/>
      <c r="DW66" s="376"/>
      <c r="DX66" s="376"/>
      <c r="DY66" s="376"/>
      <c r="DZ66" s="376"/>
      <c r="EA66" s="376"/>
      <c r="EB66" s="376"/>
      <c r="EC66" s="376"/>
      <c r="ED66" s="376"/>
      <c r="EE66" s="376"/>
      <c r="EF66" s="799"/>
      <c r="EG66" s="799"/>
      <c r="EH66" s="799"/>
      <c r="EI66" s="529"/>
      <c r="EJ66" s="376"/>
      <c r="EK66" s="376"/>
      <c r="EL66" s="376"/>
      <c r="EM66" s="530"/>
      <c r="EN66" s="376"/>
      <c r="EO66" s="376"/>
      <c r="EP66" s="376"/>
      <c r="EQ66" s="376"/>
      <c r="ER66" s="376"/>
      <c r="ES66" s="376"/>
      <c r="ET66" s="376"/>
      <c r="EU66" s="376"/>
      <c r="EV66" s="376"/>
      <c r="EW66" s="799"/>
      <c r="EX66" s="799"/>
      <c r="EY66" s="799"/>
      <c r="EZ66" s="529"/>
      <c r="FA66" s="376"/>
      <c r="FB66" s="376"/>
      <c r="FC66" s="376"/>
      <c r="FD66" s="530"/>
      <c r="FE66" s="376"/>
      <c r="FF66" s="376"/>
      <c r="FG66" s="376"/>
      <c r="FH66" s="376"/>
      <c r="FI66" s="376"/>
      <c r="FJ66" s="376"/>
      <c r="FK66" s="376"/>
      <c r="FL66" s="376"/>
      <c r="FM66" s="376"/>
      <c r="FN66" s="799"/>
      <c r="FO66" s="799"/>
      <c r="FP66" s="799"/>
      <c r="FQ66" s="529"/>
      <c r="FR66" s="376"/>
      <c r="FS66" s="376"/>
      <c r="FT66" s="376"/>
      <c r="FU66" s="530"/>
      <c r="FV66" s="376"/>
      <c r="FW66" s="376"/>
      <c r="FX66" s="376"/>
      <c r="FY66" s="376"/>
      <c r="FZ66" s="376"/>
      <c r="GA66" s="376"/>
      <c r="GB66" s="376"/>
      <c r="GC66" s="376"/>
      <c r="GD66" s="376"/>
      <c r="GE66" s="799"/>
      <c r="GF66" s="799"/>
      <c r="GG66" s="799"/>
      <c r="GH66" s="529"/>
      <c r="GI66" s="376"/>
      <c r="GJ66" s="376"/>
      <c r="GK66" s="376"/>
      <c r="GL66" s="530"/>
      <c r="GM66" s="376"/>
      <c r="GN66" s="376"/>
      <c r="GO66" s="376"/>
      <c r="GP66" s="376"/>
      <c r="GQ66" s="376"/>
      <c r="GR66" s="376"/>
      <c r="GS66" s="376"/>
      <c r="GT66" s="376"/>
      <c r="GU66" s="376"/>
      <c r="GV66" s="799"/>
      <c r="GW66" s="799"/>
      <c r="GX66" s="799"/>
      <c r="GY66" s="529"/>
      <c r="GZ66" s="376"/>
      <c r="HA66" s="376"/>
      <c r="HB66" s="376"/>
      <c r="HC66" s="530"/>
      <c r="HD66" s="376"/>
      <c r="HE66" s="376"/>
      <c r="HF66" s="376"/>
      <c r="HG66" s="376"/>
      <c r="HH66" s="376"/>
      <c r="HI66" s="376"/>
      <c r="HJ66" s="376"/>
      <c r="HK66" s="376"/>
      <c r="HL66" s="376"/>
      <c r="HM66" s="799"/>
      <c r="HN66" s="799"/>
      <c r="HO66" s="799"/>
      <c r="HP66" s="529"/>
      <c r="HQ66" s="376"/>
      <c r="HR66" s="376"/>
      <c r="HS66" s="376"/>
      <c r="HT66" s="530"/>
      <c r="HU66" s="376"/>
      <c r="HV66" s="376"/>
      <c r="HW66" s="376"/>
      <c r="HX66" s="376"/>
      <c r="HY66" s="376"/>
      <c r="HZ66" s="376"/>
      <c r="IA66" s="376"/>
      <c r="IB66" s="376"/>
      <c r="IC66" s="376"/>
      <c r="ID66" s="799"/>
      <c r="IE66" s="799"/>
      <c r="IF66" s="799"/>
      <c r="IG66" s="529"/>
      <c r="IH66" s="376"/>
      <c r="II66" s="376"/>
      <c r="IJ66" s="376"/>
      <c r="IK66" s="530"/>
      <c r="IL66" s="376"/>
      <c r="IM66" s="376"/>
      <c r="IN66" s="376"/>
      <c r="IO66" s="376"/>
      <c r="IP66" s="376"/>
      <c r="IQ66" s="376"/>
      <c r="IR66" s="376"/>
      <c r="IS66" s="376"/>
      <c r="IT66" s="376"/>
      <c r="IU66" s="799"/>
      <c r="IV66" s="799"/>
      <c r="IW66" s="799"/>
      <c r="IX66" s="529"/>
      <c r="IY66" s="376"/>
      <c r="IZ66" s="376"/>
      <c r="JA66" s="376"/>
      <c r="JB66" s="530"/>
      <c r="JC66" s="376"/>
      <c r="JD66" s="376"/>
      <c r="JE66" s="376"/>
      <c r="JF66" s="376"/>
      <c r="JG66" s="376"/>
      <c r="JH66" s="376"/>
      <c r="JI66" s="376"/>
      <c r="JJ66" s="376"/>
      <c r="JK66" s="376"/>
      <c r="JL66" s="799"/>
      <c r="JM66" s="799"/>
      <c r="JN66" s="799"/>
      <c r="JO66" s="529"/>
      <c r="JP66" s="376"/>
      <c r="JQ66" s="376"/>
      <c r="JR66" s="376"/>
      <c r="JS66" s="530"/>
      <c r="JT66" s="376"/>
      <c r="JU66" s="376"/>
      <c r="JV66" s="376"/>
      <c r="JW66" s="376"/>
      <c r="JX66" s="376"/>
      <c r="JY66" s="376"/>
      <c r="JZ66" s="376"/>
      <c r="KA66" s="376"/>
      <c r="KB66" s="376"/>
      <c r="KC66" s="799"/>
      <c r="KD66" s="799"/>
      <c r="KE66" s="799"/>
      <c r="KF66" s="529"/>
      <c r="KG66" s="376"/>
      <c r="KH66" s="376"/>
      <c r="KI66" s="376"/>
      <c r="KJ66" s="530"/>
      <c r="KK66" s="376"/>
      <c r="KL66" s="376"/>
      <c r="KM66" s="376"/>
      <c r="KN66" s="376"/>
      <c r="KO66" s="376"/>
      <c r="KP66" s="376"/>
      <c r="KQ66" s="376"/>
      <c r="KR66" s="376"/>
      <c r="KS66" s="376"/>
      <c r="KT66" s="799"/>
      <c r="KU66" s="799"/>
      <c r="KV66" s="799"/>
      <c r="KW66" s="529"/>
      <c r="KX66" s="376"/>
      <c r="KY66" s="376"/>
      <c r="KZ66" s="376"/>
      <c r="LA66" s="530"/>
      <c r="LB66" s="376"/>
      <c r="LC66" s="376"/>
      <c r="LD66" s="376"/>
      <c r="LE66" s="376"/>
      <c r="LF66" s="376"/>
      <c r="LG66" s="376"/>
      <c r="LH66" s="376"/>
      <c r="LI66" s="376"/>
      <c r="LJ66" s="376"/>
      <c r="LK66" s="799"/>
      <c r="LL66" s="799"/>
      <c r="LM66" s="799"/>
      <c r="LN66" s="529"/>
      <c r="LO66" s="376"/>
      <c r="LP66" s="376"/>
      <c r="LQ66" s="376"/>
      <c r="LR66" s="530"/>
      <c r="LS66" s="376"/>
      <c r="LT66" s="376"/>
      <c r="LU66" s="376"/>
      <c r="LV66" s="376"/>
      <c r="LW66" s="376"/>
      <c r="LX66" s="376"/>
      <c r="LY66" s="376"/>
      <c r="LZ66" s="376"/>
      <c r="MA66" s="376"/>
      <c r="MB66" s="799"/>
      <c r="MC66" s="799"/>
      <c r="MD66" s="799"/>
      <c r="ME66" s="529"/>
      <c r="MF66" s="376"/>
      <c r="MG66" s="376"/>
      <c r="MH66" s="376"/>
      <c r="MI66" s="530"/>
      <c r="MJ66" s="376"/>
      <c r="MK66" s="376"/>
      <c r="ML66" s="376"/>
      <c r="MM66" s="376"/>
      <c r="MN66" s="376"/>
      <c r="MO66" s="376"/>
      <c r="MP66" s="376"/>
      <c r="MQ66" s="376"/>
      <c r="MR66" s="376"/>
      <c r="MS66" s="799"/>
      <c r="MT66" s="799"/>
      <c r="MU66" s="799"/>
      <c r="MV66" s="529"/>
      <c r="MW66" s="376"/>
      <c r="MX66" s="376"/>
      <c r="MY66" s="376"/>
      <c r="MZ66" s="530"/>
      <c r="NA66" s="376"/>
      <c r="NB66" s="376"/>
      <c r="NC66" s="376"/>
      <c r="ND66" s="376"/>
      <c r="NE66" s="376"/>
      <c r="NF66" s="376"/>
      <c r="NG66" s="376"/>
      <c r="NH66" s="376"/>
      <c r="NI66" s="376"/>
      <c r="NJ66" s="799"/>
      <c r="NK66" s="799"/>
      <c r="NL66" s="799"/>
      <c r="NM66" s="529"/>
      <c r="NN66" s="376"/>
      <c r="NO66" s="376"/>
      <c r="NP66" s="376"/>
      <c r="NQ66" s="530"/>
      <c r="NR66" s="376"/>
      <c r="NS66" s="376"/>
      <c r="NT66" s="376"/>
      <c r="NU66" s="376"/>
      <c r="NV66" s="376"/>
      <c r="NW66" s="376"/>
      <c r="NX66" s="376"/>
      <c r="NY66" s="376"/>
      <c r="NZ66" s="376"/>
      <c r="OA66" s="799"/>
      <c r="OB66" s="799"/>
      <c r="OC66" s="799"/>
      <c r="OD66" s="529"/>
      <c r="OE66" s="376"/>
      <c r="OF66" s="376"/>
      <c r="OG66" s="376"/>
      <c r="OH66" s="530"/>
      <c r="OI66" s="376"/>
      <c r="OJ66" s="376"/>
      <c r="OK66" s="376"/>
      <c r="OL66" s="376"/>
      <c r="OM66" s="376"/>
      <c r="ON66" s="376"/>
      <c r="OO66" s="376"/>
      <c r="OP66" s="376"/>
      <c r="OQ66" s="376"/>
      <c r="OR66" s="799"/>
      <c r="OS66" s="799"/>
      <c r="OT66" s="799"/>
      <c r="OU66" s="529"/>
      <c r="OV66" s="376"/>
      <c r="OW66" s="376"/>
      <c r="OX66" s="376"/>
      <c r="OY66" s="530"/>
      <c r="OZ66" s="376"/>
      <c r="PA66" s="376"/>
      <c r="PB66" s="376"/>
      <c r="PC66" s="376"/>
      <c r="PD66" s="376"/>
      <c r="PE66" s="376"/>
      <c r="PF66" s="376"/>
      <c r="PG66" s="376"/>
      <c r="PH66" s="376"/>
      <c r="PI66" s="799"/>
      <c r="PJ66" s="799"/>
      <c r="PK66" s="799"/>
      <c r="PL66" s="529"/>
      <c r="PM66" s="376"/>
      <c r="PN66" s="376"/>
      <c r="PO66" s="376"/>
      <c r="PP66" s="530"/>
      <c r="PQ66" s="376"/>
      <c r="PR66" s="376"/>
      <c r="PS66" s="376"/>
      <c r="PT66" s="376"/>
      <c r="PU66" s="376"/>
      <c r="PV66" s="376"/>
      <c r="PW66" s="376"/>
      <c r="PX66" s="376"/>
      <c r="PY66" s="376"/>
      <c r="PZ66" s="799"/>
      <c r="QA66" s="799"/>
      <c r="QB66" s="799"/>
      <c r="QC66" s="529"/>
      <c r="QD66" s="376"/>
      <c r="QE66" s="376"/>
      <c r="QF66" s="376"/>
      <c r="QG66" s="530"/>
      <c r="QH66" s="376"/>
      <c r="QI66" s="376"/>
      <c r="QJ66" s="376"/>
      <c r="QK66" s="376"/>
      <c r="QL66" s="376"/>
      <c r="QM66" s="376"/>
      <c r="QN66" s="376"/>
      <c r="QO66" s="376"/>
      <c r="QP66" s="376"/>
      <c r="QQ66" s="799"/>
      <c r="QR66" s="799"/>
      <c r="QS66" s="799"/>
      <c r="QT66" s="529"/>
      <c r="QU66" s="376"/>
      <c r="QV66" s="376"/>
      <c r="QW66" s="376"/>
      <c r="QX66" s="530"/>
      <c r="QY66" s="376"/>
      <c r="QZ66" s="376"/>
      <c r="RA66" s="376"/>
      <c r="RB66" s="376"/>
      <c r="RC66" s="376"/>
      <c r="RD66" s="376"/>
      <c r="RE66" s="376"/>
      <c r="RF66" s="376"/>
      <c r="RG66" s="376"/>
      <c r="RH66" s="799"/>
      <c r="RI66" s="799"/>
      <c r="RJ66" s="799"/>
      <c r="RK66" s="529"/>
      <c r="RL66" s="376"/>
      <c r="RM66" s="376"/>
      <c r="RN66" s="376"/>
      <c r="RO66" s="530"/>
      <c r="RP66" s="376"/>
      <c r="RQ66" s="376"/>
      <c r="RR66" s="376"/>
      <c r="RS66" s="376"/>
      <c r="RT66" s="376"/>
      <c r="RU66" s="376"/>
      <c r="RV66" s="376"/>
      <c r="RW66" s="376"/>
      <c r="RX66" s="376"/>
      <c r="RY66" s="799"/>
      <c r="RZ66" s="799"/>
      <c r="SA66" s="799"/>
      <c r="SB66" s="529"/>
      <c r="SC66" s="376"/>
      <c r="SD66" s="376"/>
      <c r="SE66" s="376"/>
      <c r="SF66" s="530"/>
      <c r="SG66" s="376"/>
      <c r="SH66" s="376"/>
      <c r="SI66" s="376"/>
      <c r="SJ66" s="376"/>
      <c r="SK66" s="376"/>
      <c r="SL66" s="376"/>
      <c r="SM66" s="376"/>
      <c r="SN66" s="376"/>
      <c r="SO66" s="376"/>
      <c r="SP66" s="799"/>
      <c r="SQ66" s="799"/>
      <c r="SR66" s="799"/>
      <c r="SS66" s="529"/>
      <c r="ST66" s="376"/>
      <c r="SU66" s="376"/>
      <c r="SV66" s="376"/>
      <c r="SW66" s="530"/>
      <c r="SX66" s="376"/>
      <c r="SY66" s="376"/>
      <c r="SZ66" s="376"/>
      <c r="TA66" s="376"/>
      <c r="TB66" s="376"/>
      <c r="TC66" s="376"/>
      <c r="TD66" s="376"/>
      <c r="TE66" s="376"/>
      <c r="TF66" s="376"/>
      <c r="TG66" s="799"/>
      <c r="TH66" s="799"/>
      <c r="TI66" s="799"/>
      <c r="TJ66" s="529"/>
      <c r="TK66" s="376"/>
      <c r="TL66" s="376"/>
      <c r="TM66" s="376"/>
      <c r="TN66" s="530"/>
      <c r="TO66" s="376"/>
      <c r="TP66" s="376"/>
      <c r="TQ66" s="376"/>
      <c r="TR66" s="376"/>
      <c r="TS66" s="376"/>
      <c r="TT66" s="376"/>
      <c r="TU66" s="376"/>
      <c r="TV66" s="376"/>
      <c r="TW66" s="376"/>
      <c r="TX66" s="799"/>
      <c r="TY66" s="799"/>
      <c r="TZ66" s="799"/>
      <c r="UA66" s="529"/>
      <c r="UB66" s="376"/>
      <c r="UC66" s="376"/>
      <c r="UD66" s="376"/>
      <c r="UE66" s="530"/>
      <c r="UF66" s="376"/>
      <c r="UG66" s="376"/>
      <c r="UH66" s="376"/>
      <c r="UI66" s="376"/>
      <c r="UJ66" s="376"/>
      <c r="UK66" s="376"/>
      <c r="UL66" s="376"/>
      <c r="UM66" s="376"/>
      <c r="UN66" s="376"/>
      <c r="UO66" s="799"/>
      <c r="UP66" s="799"/>
      <c r="UQ66" s="799"/>
      <c r="UR66" s="529"/>
      <c r="US66" s="376"/>
      <c r="UT66" s="376"/>
      <c r="UU66" s="376"/>
      <c r="UV66" s="530"/>
      <c r="UW66" s="376"/>
      <c r="UX66" s="376"/>
      <c r="UY66" s="376"/>
      <c r="UZ66" s="376"/>
      <c r="VA66" s="376"/>
      <c r="VB66" s="376"/>
      <c r="VC66" s="376"/>
      <c r="VD66" s="376"/>
      <c r="VE66" s="376"/>
      <c r="VF66" s="799"/>
      <c r="VG66" s="799"/>
      <c r="VH66" s="799"/>
      <c r="VI66" s="529"/>
      <c r="VJ66" s="376"/>
      <c r="VK66" s="376"/>
      <c r="VL66" s="376"/>
      <c r="VM66" s="530"/>
      <c r="VN66" s="376"/>
      <c r="VO66" s="376"/>
      <c r="VP66" s="376"/>
      <c r="VQ66" s="376"/>
      <c r="VR66" s="376"/>
      <c r="VS66" s="376"/>
      <c r="VT66" s="376"/>
      <c r="VU66" s="376"/>
      <c r="VV66" s="376"/>
      <c r="VW66" s="799"/>
      <c r="VX66" s="799"/>
      <c r="VY66" s="799"/>
      <c r="VZ66" s="529"/>
      <c r="WA66" s="376"/>
      <c r="WB66" s="376"/>
      <c r="WC66" s="376"/>
      <c r="WD66" s="530"/>
      <c r="WE66" s="376"/>
      <c r="WF66" s="376"/>
      <c r="WG66" s="376"/>
      <c r="WH66" s="376"/>
      <c r="WI66" s="376"/>
      <c r="WJ66" s="376"/>
      <c r="WK66" s="376"/>
      <c r="WL66" s="376"/>
      <c r="WM66" s="376"/>
      <c r="WN66" s="799"/>
      <c r="WO66" s="799"/>
      <c r="WP66" s="799"/>
      <c r="WQ66" s="529"/>
      <c r="WR66" s="376"/>
      <c r="WS66" s="376"/>
      <c r="WT66" s="376"/>
      <c r="WU66" s="530"/>
      <c r="WV66" s="376"/>
      <c r="WW66" s="376"/>
      <c r="WX66" s="376"/>
      <c r="WY66" s="376"/>
      <c r="WZ66" s="376"/>
      <c r="XA66" s="376"/>
      <c r="XB66" s="376"/>
      <c r="XC66" s="376"/>
      <c r="XD66" s="376"/>
      <c r="XE66" s="799"/>
      <c r="XF66" s="799"/>
      <c r="XG66" s="799"/>
      <c r="XH66" s="529"/>
      <c r="XI66" s="376"/>
      <c r="XJ66" s="376"/>
      <c r="XK66" s="376"/>
      <c r="XL66" s="530"/>
      <c r="XM66" s="376"/>
      <c r="XN66" s="376"/>
      <c r="XO66" s="376"/>
      <c r="XP66" s="376"/>
      <c r="XQ66" s="376"/>
      <c r="XR66" s="376"/>
      <c r="XS66" s="376"/>
      <c r="XT66" s="376"/>
      <c r="XU66" s="376"/>
      <c r="XV66" s="799"/>
      <c r="XW66" s="799"/>
      <c r="XX66" s="799"/>
      <c r="XY66" s="529"/>
      <c r="XZ66" s="376"/>
      <c r="YA66" s="376"/>
      <c r="YB66" s="376"/>
      <c r="YC66" s="530"/>
      <c r="YD66" s="376"/>
      <c r="YE66" s="376"/>
      <c r="YF66" s="376"/>
      <c r="YG66" s="376"/>
      <c r="YH66" s="376"/>
      <c r="YI66" s="376"/>
      <c r="YJ66" s="376"/>
      <c r="YK66" s="376"/>
      <c r="YL66" s="376"/>
      <c r="YM66" s="799"/>
      <c r="YN66" s="799"/>
      <c r="YO66" s="799"/>
      <c r="YP66" s="529"/>
      <c r="YQ66" s="376"/>
      <c r="YR66" s="376"/>
      <c r="YS66" s="376"/>
      <c r="YT66" s="530"/>
      <c r="YU66" s="376"/>
      <c r="YV66" s="376"/>
      <c r="YW66" s="376"/>
      <c r="YX66" s="376"/>
      <c r="YY66" s="376"/>
      <c r="YZ66" s="376"/>
      <c r="ZA66" s="376"/>
      <c r="ZB66" s="376"/>
      <c r="ZC66" s="376"/>
      <c r="ZD66" s="799"/>
      <c r="ZE66" s="799"/>
      <c r="ZF66" s="799"/>
      <c r="ZG66" s="529"/>
      <c r="ZH66" s="376"/>
      <c r="ZI66" s="376"/>
      <c r="ZJ66" s="376"/>
      <c r="ZK66" s="530"/>
      <c r="ZL66" s="376"/>
      <c r="ZM66" s="376"/>
      <c r="ZN66" s="376"/>
      <c r="ZO66" s="376"/>
      <c r="ZP66" s="376"/>
      <c r="ZQ66" s="376"/>
      <c r="ZR66" s="376"/>
      <c r="ZS66" s="376"/>
      <c r="ZT66" s="376"/>
      <c r="ZU66" s="799"/>
      <c r="ZV66" s="799"/>
      <c r="ZW66" s="799"/>
      <c r="ZX66" s="529"/>
      <c r="ZY66" s="376"/>
      <c r="ZZ66" s="376"/>
      <c r="AAA66" s="376"/>
      <c r="AAB66" s="530"/>
      <c r="AAC66" s="376"/>
      <c r="AAD66" s="376"/>
      <c r="AAE66" s="376"/>
      <c r="AAF66" s="376"/>
      <c r="AAG66" s="376"/>
      <c r="AAH66" s="376"/>
      <c r="AAI66" s="376"/>
      <c r="AAJ66" s="376"/>
      <c r="AAK66" s="376"/>
      <c r="AAL66" s="799"/>
      <c r="AAM66" s="799"/>
      <c r="AAN66" s="799"/>
      <c r="AAO66" s="529"/>
      <c r="AAP66" s="376"/>
      <c r="AAQ66" s="376"/>
      <c r="AAR66" s="376"/>
      <c r="AAS66" s="530"/>
      <c r="AAT66" s="376"/>
      <c r="AAU66" s="376"/>
      <c r="AAV66" s="376"/>
      <c r="AAW66" s="376"/>
      <c r="AAX66" s="376"/>
      <c r="AAY66" s="376"/>
      <c r="AAZ66" s="376"/>
      <c r="ABA66" s="376"/>
      <c r="ABB66" s="376"/>
      <c r="ABC66" s="799"/>
      <c r="ABD66" s="799"/>
      <c r="ABE66" s="799"/>
      <c r="ABF66" s="529"/>
      <c r="ABG66" s="376"/>
      <c r="ABH66" s="376"/>
      <c r="ABI66" s="376"/>
      <c r="ABJ66" s="530"/>
      <c r="ABK66" s="376"/>
      <c r="ABL66" s="376"/>
      <c r="ABM66" s="376"/>
      <c r="ABN66" s="376"/>
      <c r="ABO66" s="376"/>
      <c r="ABP66" s="376"/>
      <c r="ABQ66" s="376"/>
      <c r="ABR66" s="376"/>
      <c r="ABS66" s="376"/>
      <c r="ABT66" s="799"/>
      <c r="ABU66" s="799"/>
      <c r="ABV66" s="799"/>
      <c r="ABW66" s="529"/>
      <c r="ABX66" s="376"/>
      <c r="ABY66" s="376"/>
      <c r="ABZ66" s="376"/>
      <c r="ACA66" s="530"/>
      <c r="ACB66" s="376"/>
      <c r="ACC66" s="376"/>
      <c r="ACD66" s="376"/>
      <c r="ACE66" s="376"/>
      <c r="ACF66" s="376"/>
      <c r="ACG66" s="376"/>
      <c r="ACH66" s="376"/>
      <c r="ACI66" s="376"/>
      <c r="ACJ66" s="376"/>
      <c r="ACK66" s="799"/>
      <c r="ACL66" s="799"/>
      <c r="ACM66" s="799"/>
      <c r="ACN66" s="529"/>
      <c r="ACO66" s="376"/>
      <c r="ACP66" s="376"/>
      <c r="ACQ66" s="376"/>
      <c r="ACR66" s="530"/>
      <c r="ACS66" s="376"/>
      <c r="ACT66" s="376"/>
      <c r="ACU66" s="376"/>
      <c r="ACV66" s="376"/>
      <c r="ACW66" s="376"/>
      <c r="ACX66" s="376"/>
      <c r="ACY66" s="376"/>
      <c r="ACZ66" s="376"/>
      <c r="ADA66" s="376"/>
      <c r="ADB66" s="799"/>
      <c r="ADC66" s="799"/>
      <c r="ADD66" s="799"/>
      <c r="ADE66" s="529"/>
      <c r="ADF66" s="376"/>
      <c r="ADG66" s="376"/>
      <c r="ADH66" s="376"/>
      <c r="ADI66" s="530"/>
      <c r="ADJ66" s="376"/>
      <c r="ADK66" s="376"/>
      <c r="ADL66" s="376"/>
      <c r="ADM66" s="376"/>
      <c r="ADN66" s="376"/>
      <c r="ADO66" s="376"/>
      <c r="ADP66" s="376"/>
      <c r="ADQ66" s="376"/>
      <c r="ADR66" s="376"/>
      <c r="ADS66" s="799"/>
      <c r="ADT66" s="799"/>
      <c r="ADU66" s="799"/>
      <c r="ADV66" s="529"/>
      <c r="ADW66" s="376"/>
      <c r="ADX66" s="376"/>
      <c r="ADY66" s="376"/>
      <c r="ADZ66" s="530"/>
      <c r="AEA66" s="376"/>
      <c r="AEB66" s="376"/>
      <c r="AEC66" s="376"/>
      <c r="AED66" s="376"/>
      <c r="AEE66" s="376"/>
      <c r="AEF66" s="376"/>
      <c r="AEG66" s="376"/>
      <c r="AEH66" s="376"/>
      <c r="AEI66" s="376"/>
      <c r="AEJ66" s="799"/>
      <c r="AEK66" s="799"/>
      <c r="AEL66" s="799"/>
      <c r="AEM66" s="529"/>
      <c r="AEN66" s="376"/>
      <c r="AEO66" s="376"/>
      <c r="AEP66" s="376"/>
      <c r="AEQ66" s="530"/>
      <c r="AER66" s="376"/>
      <c r="AES66" s="376"/>
      <c r="AET66" s="376"/>
      <c r="AEU66" s="376"/>
      <c r="AEV66" s="376"/>
      <c r="AEW66" s="376"/>
      <c r="AEX66" s="376"/>
      <c r="AEY66" s="376"/>
      <c r="AEZ66" s="376"/>
      <c r="AFA66" s="799"/>
      <c r="AFB66" s="799"/>
      <c r="AFC66" s="799"/>
      <c r="AFD66" s="529"/>
      <c r="AFE66" s="376"/>
      <c r="AFF66" s="376"/>
      <c r="AFG66" s="376"/>
      <c r="AFH66" s="530"/>
      <c r="AFI66" s="376"/>
      <c r="AFJ66" s="376"/>
      <c r="AFK66" s="376"/>
      <c r="AFL66" s="376"/>
      <c r="AFM66" s="376"/>
      <c r="AFN66" s="376"/>
      <c r="AFO66" s="376"/>
      <c r="AFP66" s="376"/>
      <c r="AFQ66" s="376"/>
      <c r="AFR66" s="799"/>
      <c r="AFS66" s="799"/>
      <c r="AFT66" s="799"/>
      <c r="AFU66" s="529"/>
      <c r="AFV66" s="376"/>
      <c r="AFW66" s="376"/>
      <c r="AFX66" s="376"/>
      <c r="AFY66" s="530"/>
      <c r="AFZ66" s="376"/>
      <c r="AGA66" s="376"/>
      <c r="AGB66" s="376"/>
      <c r="AGC66" s="376"/>
      <c r="AGD66" s="376"/>
      <c r="AGE66" s="376"/>
      <c r="AGF66" s="376"/>
      <c r="AGG66" s="376"/>
      <c r="AGH66" s="376"/>
      <c r="AGI66" s="799"/>
      <c r="AGJ66" s="799"/>
      <c r="AGK66" s="799"/>
      <c r="AGL66" s="529"/>
      <c r="AGM66" s="376"/>
      <c r="AGN66" s="376"/>
      <c r="AGO66" s="376"/>
      <c r="AGP66" s="530"/>
      <c r="AGQ66" s="376"/>
      <c r="AGR66" s="376"/>
      <c r="AGS66" s="376"/>
      <c r="AGT66" s="376"/>
      <c r="AGU66" s="376"/>
      <c r="AGV66" s="376"/>
      <c r="AGW66" s="376"/>
      <c r="AGX66" s="376"/>
      <c r="AGY66" s="376"/>
      <c r="AGZ66" s="799"/>
      <c r="AHA66" s="799"/>
      <c r="AHB66" s="799"/>
      <c r="AHC66" s="529"/>
      <c r="AHD66" s="376"/>
      <c r="AHE66" s="376"/>
      <c r="AHF66" s="376"/>
      <c r="AHG66" s="530"/>
      <c r="AHH66" s="376"/>
      <c r="AHI66" s="376"/>
      <c r="AHJ66" s="376"/>
      <c r="AHK66" s="376"/>
      <c r="AHL66" s="376"/>
      <c r="AHM66" s="376"/>
      <c r="AHN66" s="376"/>
      <c r="AHO66" s="376"/>
      <c r="AHP66" s="376"/>
      <c r="AHQ66" s="799"/>
      <c r="AHR66" s="799"/>
      <c r="AHS66" s="799"/>
      <c r="AHT66" s="529"/>
      <c r="AHU66" s="376"/>
      <c r="AHV66" s="376"/>
      <c r="AHW66" s="376"/>
      <c r="AHX66" s="530"/>
      <c r="AHY66" s="376"/>
      <c r="AHZ66" s="376"/>
      <c r="AIA66" s="376"/>
      <c r="AIB66" s="376"/>
      <c r="AIC66" s="376"/>
      <c r="AID66" s="376"/>
      <c r="AIE66" s="376"/>
      <c r="AIF66" s="376"/>
      <c r="AIG66" s="376"/>
      <c r="AIH66" s="799"/>
      <c r="AII66" s="799"/>
      <c r="AIJ66" s="799"/>
      <c r="AIK66" s="529"/>
      <c r="AIL66" s="376"/>
      <c r="AIM66" s="376"/>
      <c r="AIN66" s="376"/>
      <c r="AIO66" s="530"/>
      <c r="AIP66" s="376"/>
      <c r="AIQ66" s="376"/>
      <c r="AIR66" s="376"/>
      <c r="AIS66" s="376"/>
      <c r="AIT66" s="376"/>
      <c r="AIU66" s="376"/>
      <c r="AIV66" s="376"/>
      <c r="AIW66" s="376"/>
      <c r="AIX66" s="376"/>
      <c r="AIY66" s="799"/>
      <c r="AIZ66" s="799"/>
      <c r="AJA66" s="799"/>
      <c r="AJB66" s="529"/>
      <c r="AJC66" s="376"/>
      <c r="AJD66" s="376"/>
      <c r="AJE66" s="376"/>
      <c r="AJF66" s="530"/>
      <c r="AJG66" s="376"/>
      <c r="AJH66" s="376"/>
      <c r="AJI66" s="376"/>
      <c r="AJJ66" s="376"/>
      <c r="AJK66" s="376"/>
      <c r="AJL66" s="376"/>
      <c r="AJM66" s="376"/>
      <c r="AJN66" s="376"/>
      <c r="AJO66" s="376"/>
      <c r="AJP66" s="799"/>
      <c r="AJQ66" s="799"/>
      <c r="AJR66" s="799"/>
      <c r="AJS66" s="529"/>
      <c r="AJT66" s="376"/>
      <c r="AJU66" s="376"/>
      <c r="AJV66" s="376"/>
      <c r="AJW66" s="530"/>
      <c r="AJX66" s="376"/>
      <c r="AJY66" s="376"/>
      <c r="AJZ66" s="376"/>
      <c r="AKA66" s="376"/>
      <c r="AKB66" s="376"/>
      <c r="AKC66" s="376"/>
      <c r="AKD66" s="376"/>
      <c r="AKE66" s="376"/>
      <c r="AKF66" s="376"/>
      <c r="AKG66" s="799"/>
      <c r="AKH66" s="799"/>
      <c r="AKI66" s="799"/>
      <c r="AKJ66" s="529"/>
      <c r="AKK66" s="376"/>
      <c r="AKL66" s="376"/>
      <c r="AKM66" s="376"/>
      <c r="AKN66" s="530"/>
      <c r="AKO66" s="376"/>
      <c r="AKP66" s="376"/>
      <c r="AKQ66" s="376"/>
      <c r="AKR66" s="376"/>
      <c r="AKS66" s="376"/>
      <c r="AKT66" s="376"/>
      <c r="AKU66" s="376"/>
      <c r="AKV66" s="376"/>
      <c r="AKW66" s="376"/>
      <c r="AKX66" s="799"/>
      <c r="AKY66" s="799"/>
      <c r="AKZ66" s="799"/>
      <c r="ALA66" s="529"/>
      <c r="ALB66" s="376"/>
      <c r="ALC66" s="376"/>
      <c r="ALD66" s="376"/>
      <c r="ALE66" s="530"/>
      <c r="ALF66" s="376"/>
      <c r="ALG66" s="376"/>
      <c r="ALH66" s="376"/>
      <c r="ALI66" s="376"/>
      <c r="ALJ66" s="376"/>
      <c r="ALK66" s="376"/>
      <c r="ALL66" s="376"/>
      <c r="ALM66" s="376"/>
      <c r="ALN66" s="376"/>
      <c r="ALO66" s="799"/>
      <c r="ALP66" s="799"/>
      <c r="ALQ66" s="799"/>
      <c r="ALR66" s="529"/>
      <c r="ALS66" s="376"/>
      <c r="ALT66" s="376"/>
      <c r="ALU66" s="376"/>
      <c r="ALV66" s="530"/>
      <c r="ALW66" s="376"/>
      <c r="ALX66" s="376"/>
      <c r="ALY66" s="376"/>
      <c r="ALZ66" s="376"/>
      <c r="AMA66" s="376"/>
      <c r="AMB66" s="376"/>
      <c r="AMC66" s="376"/>
      <c r="AMD66" s="376"/>
      <c r="AME66" s="376"/>
      <c r="AMF66" s="799"/>
      <c r="AMG66" s="799"/>
      <c r="AMH66" s="799"/>
      <c r="AMI66" s="529"/>
      <c r="AMJ66" s="376"/>
      <c r="AMK66" s="376"/>
      <c r="AML66" s="376"/>
      <c r="AMM66" s="530"/>
      <c r="AMN66" s="376"/>
      <c r="AMO66" s="376"/>
      <c r="AMP66" s="376"/>
      <c r="AMQ66" s="376"/>
      <c r="AMR66" s="376"/>
      <c r="AMS66" s="376"/>
      <c r="AMT66" s="376"/>
      <c r="AMU66" s="376"/>
      <c r="AMV66" s="376"/>
      <c r="AMW66" s="799"/>
      <c r="AMX66" s="799"/>
      <c r="AMY66" s="799"/>
      <c r="AMZ66" s="529"/>
      <c r="ANA66" s="376"/>
      <c r="ANB66" s="376"/>
      <c r="ANC66" s="376"/>
      <c r="AND66" s="530"/>
      <c r="ANE66" s="376"/>
      <c r="ANF66" s="376"/>
      <c r="ANG66" s="376"/>
      <c r="ANH66" s="376"/>
      <c r="ANI66" s="376"/>
      <c r="ANJ66" s="376"/>
      <c r="ANK66" s="376"/>
      <c r="ANL66" s="376"/>
      <c r="ANM66" s="376"/>
      <c r="ANN66" s="799"/>
      <c r="ANO66" s="799"/>
      <c r="ANP66" s="799"/>
      <c r="ANQ66" s="529"/>
      <c r="ANR66" s="376"/>
      <c r="ANS66" s="376"/>
      <c r="ANT66" s="376"/>
      <c r="ANU66" s="530"/>
      <c r="ANV66" s="376"/>
      <c r="ANW66" s="376"/>
      <c r="ANX66" s="376"/>
      <c r="ANY66" s="376"/>
      <c r="ANZ66" s="376"/>
      <c r="AOA66" s="376"/>
      <c r="AOB66" s="376"/>
      <c r="AOC66" s="376"/>
      <c r="AOD66" s="376"/>
      <c r="AOE66" s="799"/>
      <c r="AOF66" s="799"/>
      <c r="AOG66" s="799"/>
      <c r="AOH66" s="529"/>
      <c r="AOI66" s="376"/>
      <c r="AOJ66" s="376"/>
      <c r="AOK66" s="376"/>
      <c r="AOL66" s="530"/>
      <c r="AOM66" s="376"/>
      <c r="AON66" s="376"/>
      <c r="AOO66" s="376"/>
      <c r="AOP66" s="376"/>
      <c r="AOQ66" s="376"/>
      <c r="AOR66" s="376"/>
      <c r="AOS66" s="376"/>
      <c r="AOT66" s="376"/>
      <c r="AOU66" s="376"/>
      <c r="AOV66" s="799"/>
      <c r="AOW66" s="799"/>
      <c r="AOX66" s="799"/>
      <c r="AOY66" s="529"/>
      <c r="AOZ66" s="376"/>
      <c r="APA66" s="376"/>
      <c r="APB66" s="376"/>
      <c r="APC66" s="530"/>
      <c r="APD66" s="376"/>
      <c r="APE66" s="376"/>
      <c r="APF66" s="376"/>
      <c r="APG66" s="376"/>
      <c r="APH66" s="376"/>
      <c r="API66" s="376"/>
      <c r="APJ66" s="376"/>
      <c r="APK66" s="376"/>
      <c r="APL66" s="376"/>
      <c r="APM66" s="799"/>
      <c r="APN66" s="799"/>
      <c r="APO66" s="799"/>
      <c r="APP66" s="529"/>
      <c r="APQ66" s="376"/>
      <c r="APR66" s="376"/>
      <c r="APS66" s="376"/>
      <c r="APT66" s="530"/>
      <c r="APU66" s="376"/>
      <c r="APV66" s="376"/>
      <c r="APW66" s="376"/>
      <c r="APX66" s="376"/>
      <c r="APY66" s="376"/>
      <c r="APZ66" s="376"/>
      <c r="AQA66" s="376"/>
      <c r="AQB66" s="376"/>
      <c r="AQC66" s="376"/>
      <c r="AQD66" s="799"/>
      <c r="AQE66" s="799"/>
      <c r="AQF66" s="799"/>
      <c r="AQG66" s="529"/>
      <c r="AQH66" s="376"/>
      <c r="AQI66" s="376"/>
      <c r="AQJ66" s="376"/>
      <c r="AQK66" s="530"/>
      <c r="AQL66" s="376"/>
      <c r="AQM66" s="376"/>
      <c r="AQN66" s="376"/>
      <c r="AQO66" s="376"/>
      <c r="AQP66" s="376"/>
      <c r="AQQ66" s="376"/>
      <c r="AQR66" s="376"/>
      <c r="AQS66" s="376"/>
      <c r="AQT66" s="376"/>
      <c r="AQU66" s="799"/>
      <c r="AQV66" s="799"/>
      <c r="AQW66" s="799"/>
      <c r="AQX66" s="529"/>
      <c r="AQY66" s="376"/>
      <c r="AQZ66" s="376"/>
      <c r="ARA66" s="376"/>
      <c r="ARB66" s="530"/>
      <c r="ARC66" s="376"/>
      <c r="ARD66" s="376"/>
      <c r="ARE66" s="376"/>
      <c r="ARF66" s="376"/>
      <c r="ARG66" s="376"/>
      <c r="ARH66" s="376"/>
      <c r="ARI66" s="376"/>
      <c r="ARJ66" s="376"/>
      <c r="ARK66" s="376"/>
      <c r="ARL66" s="799"/>
      <c r="ARM66" s="799"/>
      <c r="ARN66" s="799"/>
      <c r="ARO66" s="529"/>
      <c r="ARP66" s="376"/>
      <c r="ARQ66" s="376"/>
      <c r="ARR66" s="376"/>
      <c r="ARS66" s="530"/>
      <c r="ART66" s="376"/>
      <c r="ARU66" s="376"/>
      <c r="ARV66" s="376"/>
      <c r="ARW66" s="376"/>
      <c r="ARX66" s="376"/>
      <c r="ARY66" s="376"/>
      <c r="ARZ66" s="376"/>
      <c r="ASA66" s="376"/>
      <c r="ASB66" s="376"/>
      <c r="ASC66" s="799"/>
      <c r="ASD66" s="799"/>
      <c r="ASE66" s="799"/>
      <c r="ASF66" s="529"/>
      <c r="ASG66" s="376"/>
      <c r="ASH66" s="376"/>
      <c r="ASI66" s="376"/>
      <c r="ASJ66" s="530"/>
      <c r="ASK66" s="376"/>
      <c r="ASL66" s="376"/>
      <c r="ASM66" s="376"/>
      <c r="ASN66" s="376"/>
      <c r="ASO66" s="376"/>
      <c r="ASP66" s="376"/>
      <c r="ASQ66" s="376"/>
      <c r="ASR66" s="376"/>
      <c r="ASS66" s="376"/>
      <c r="AST66" s="799"/>
      <c r="ASU66" s="799"/>
      <c r="ASV66" s="799"/>
      <c r="ASW66" s="529"/>
      <c r="ASX66" s="376"/>
      <c r="ASY66" s="376"/>
      <c r="ASZ66" s="376"/>
      <c r="ATA66" s="530"/>
      <c r="ATB66" s="376"/>
      <c r="ATC66" s="376"/>
      <c r="ATD66" s="376"/>
      <c r="ATE66" s="376"/>
      <c r="ATF66" s="376"/>
      <c r="ATG66" s="376"/>
      <c r="ATH66" s="376"/>
      <c r="ATI66" s="376"/>
      <c r="ATJ66" s="376"/>
      <c r="ATK66" s="799"/>
      <c r="ATL66" s="799"/>
      <c r="ATM66" s="799"/>
      <c r="ATN66" s="529"/>
      <c r="ATO66" s="376"/>
      <c r="ATP66" s="376"/>
      <c r="ATQ66" s="376"/>
      <c r="ATR66" s="530"/>
      <c r="ATS66" s="376"/>
      <c r="ATT66" s="376"/>
      <c r="ATU66" s="376"/>
      <c r="ATV66" s="376"/>
      <c r="ATW66" s="376"/>
      <c r="ATX66" s="376"/>
      <c r="ATY66" s="376"/>
      <c r="ATZ66" s="376"/>
      <c r="AUA66" s="376"/>
      <c r="AUB66" s="799"/>
      <c r="AUC66" s="799"/>
      <c r="AUD66" s="799"/>
      <c r="AUE66" s="529"/>
      <c r="AUF66" s="376"/>
      <c r="AUG66" s="376"/>
      <c r="AUH66" s="376"/>
      <c r="AUI66" s="530"/>
      <c r="AUJ66" s="376"/>
      <c r="AUK66" s="376"/>
      <c r="AUL66" s="376"/>
      <c r="AUM66" s="376"/>
      <c r="AUN66" s="376"/>
      <c r="AUO66" s="376"/>
      <c r="AUP66" s="376"/>
      <c r="AUQ66" s="376"/>
      <c r="AUR66" s="376"/>
      <c r="AUS66" s="799"/>
      <c r="AUT66" s="799"/>
      <c r="AUU66" s="799"/>
      <c r="AUV66" s="529"/>
      <c r="AUW66" s="376"/>
      <c r="AUX66" s="376"/>
      <c r="AUY66" s="376"/>
      <c r="AUZ66" s="530"/>
      <c r="AVA66" s="376"/>
      <c r="AVB66" s="376"/>
      <c r="AVC66" s="376"/>
      <c r="AVD66" s="376"/>
      <c r="AVE66" s="376"/>
      <c r="AVF66" s="376"/>
      <c r="AVG66" s="376"/>
      <c r="AVH66" s="376"/>
      <c r="AVI66" s="376"/>
      <c r="AVJ66" s="799"/>
      <c r="AVK66" s="799"/>
      <c r="AVL66" s="799"/>
      <c r="AVM66" s="529"/>
      <c r="AVN66" s="376"/>
      <c r="AVO66" s="376"/>
      <c r="AVP66" s="376"/>
      <c r="AVQ66" s="530"/>
      <c r="AVR66" s="376"/>
      <c r="AVS66" s="376"/>
      <c r="AVT66" s="376"/>
      <c r="AVU66" s="376"/>
      <c r="AVV66" s="376"/>
      <c r="AVW66" s="376"/>
      <c r="AVX66" s="376"/>
      <c r="AVY66" s="376"/>
      <c r="AVZ66" s="376"/>
      <c r="AWA66" s="799"/>
      <c r="AWB66" s="799"/>
      <c r="AWC66" s="799"/>
      <c r="AWD66" s="529"/>
      <c r="AWE66" s="376"/>
      <c r="AWF66" s="376"/>
      <c r="AWG66" s="376"/>
      <c r="AWH66" s="530"/>
      <c r="AWI66" s="376"/>
      <c r="AWJ66" s="376"/>
      <c r="AWK66" s="376"/>
      <c r="AWL66" s="376"/>
      <c r="AWM66" s="376"/>
      <c r="AWN66" s="376"/>
      <c r="AWO66" s="376"/>
      <c r="AWP66" s="376"/>
      <c r="AWQ66" s="376"/>
      <c r="AWR66" s="799"/>
      <c r="AWS66" s="799"/>
      <c r="AWT66" s="799"/>
      <c r="AWU66" s="529"/>
      <c r="AWV66" s="376"/>
      <c r="AWW66" s="376"/>
      <c r="AWX66" s="376"/>
      <c r="AWY66" s="530"/>
      <c r="AWZ66" s="376"/>
      <c r="AXA66" s="376"/>
      <c r="AXB66" s="376"/>
      <c r="AXC66" s="376"/>
      <c r="AXD66" s="376"/>
      <c r="AXE66" s="376"/>
      <c r="AXF66" s="376"/>
      <c r="AXG66" s="376"/>
      <c r="AXH66" s="376"/>
      <c r="AXI66" s="799"/>
      <c r="AXJ66" s="799"/>
      <c r="AXK66" s="799"/>
      <c r="AXL66" s="529"/>
      <c r="AXM66" s="376"/>
      <c r="AXN66" s="376"/>
      <c r="AXO66" s="376"/>
      <c r="AXP66" s="530"/>
      <c r="AXQ66" s="376"/>
      <c r="AXR66" s="376"/>
      <c r="AXS66" s="376"/>
      <c r="AXT66" s="376"/>
      <c r="AXU66" s="376"/>
      <c r="AXV66" s="376"/>
      <c r="AXW66" s="376"/>
      <c r="AXX66" s="376"/>
      <c r="AXY66" s="376"/>
      <c r="AXZ66" s="799"/>
      <c r="AYA66" s="799"/>
      <c r="AYB66" s="799"/>
      <c r="AYC66" s="529"/>
      <c r="AYD66" s="376"/>
      <c r="AYE66" s="376"/>
      <c r="AYF66" s="376"/>
      <c r="AYG66" s="530"/>
      <c r="AYH66" s="376"/>
      <c r="AYI66" s="376"/>
      <c r="AYJ66" s="376"/>
      <c r="AYK66" s="376"/>
      <c r="AYL66" s="376"/>
      <c r="AYM66" s="376"/>
      <c r="AYN66" s="376"/>
      <c r="AYO66" s="376"/>
      <c r="AYP66" s="376"/>
      <c r="AYQ66" s="799"/>
      <c r="AYR66" s="799"/>
      <c r="AYS66" s="799"/>
      <c r="AYT66" s="529"/>
      <c r="AYU66" s="376"/>
      <c r="AYV66" s="376"/>
      <c r="AYW66" s="376"/>
      <c r="AYX66" s="530"/>
      <c r="AYY66" s="376"/>
      <c r="AYZ66" s="376"/>
      <c r="AZA66" s="376"/>
      <c r="AZB66" s="376"/>
      <c r="AZC66" s="376"/>
      <c r="AZD66" s="376"/>
      <c r="AZE66" s="376"/>
      <c r="AZF66" s="376"/>
      <c r="AZG66" s="376"/>
      <c r="AZH66" s="799"/>
      <c r="AZI66" s="799"/>
      <c r="AZJ66" s="799"/>
      <c r="AZK66" s="529"/>
      <c r="AZL66" s="376"/>
      <c r="AZM66" s="376"/>
      <c r="AZN66" s="376"/>
      <c r="AZO66" s="530"/>
      <c r="AZP66" s="376"/>
      <c r="AZQ66" s="376"/>
      <c r="AZR66" s="376"/>
      <c r="AZS66" s="376"/>
      <c r="AZT66" s="376"/>
      <c r="AZU66" s="376"/>
      <c r="AZV66" s="376"/>
      <c r="AZW66" s="376"/>
      <c r="AZX66" s="376"/>
      <c r="AZY66" s="799"/>
      <c r="AZZ66" s="799"/>
      <c r="BAA66" s="799"/>
      <c r="BAB66" s="529"/>
      <c r="BAC66" s="376"/>
      <c r="BAD66" s="376"/>
      <c r="BAE66" s="376"/>
      <c r="BAF66" s="530"/>
      <c r="BAG66" s="376"/>
      <c r="BAH66" s="376"/>
      <c r="BAI66" s="376"/>
      <c r="BAJ66" s="376"/>
      <c r="BAK66" s="376"/>
      <c r="BAL66" s="376"/>
      <c r="BAM66" s="376"/>
      <c r="BAN66" s="376"/>
      <c r="BAO66" s="376"/>
      <c r="BAP66" s="799"/>
      <c r="BAQ66" s="799"/>
      <c r="BAR66" s="799"/>
      <c r="BAS66" s="529"/>
      <c r="BAT66" s="376"/>
      <c r="BAU66" s="376"/>
      <c r="BAV66" s="376"/>
      <c r="BAW66" s="530"/>
      <c r="BAX66" s="376"/>
      <c r="BAY66" s="376"/>
      <c r="BAZ66" s="376"/>
      <c r="BBA66" s="376"/>
      <c r="BBB66" s="376"/>
      <c r="BBC66" s="376"/>
      <c r="BBD66" s="376"/>
      <c r="BBE66" s="376"/>
      <c r="BBF66" s="376"/>
      <c r="BBG66" s="799"/>
      <c r="BBH66" s="799"/>
      <c r="BBI66" s="799"/>
      <c r="BBJ66" s="529"/>
      <c r="BBK66" s="376"/>
      <c r="BBL66" s="376"/>
      <c r="BBM66" s="376"/>
      <c r="BBN66" s="530"/>
      <c r="BBO66" s="376"/>
      <c r="BBP66" s="376"/>
      <c r="BBQ66" s="376"/>
      <c r="BBR66" s="376"/>
      <c r="BBS66" s="376"/>
      <c r="BBT66" s="376"/>
      <c r="BBU66" s="376"/>
      <c r="BBV66" s="376"/>
      <c r="BBW66" s="376"/>
      <c r="BBX66" s="799"/>
      <c r="BBY66" s="799"/>
      <c r="BBZ66" s="799"/>
      <c r="BCA66" s="529"/>
      <c r="BCB66" s="376"/>
      <c r="BCC66" s="376"/>
      <c r="BCD66" s="376"/>
      <c r="BCE66" s="530"/>
      <c r="BCF66" s="376"/>
      <c r="BCG66" s="376"/>
      <c r="BCH66" s="376"/>
      <c r="BCI66" s="376"/>
      <c r="BCJ66" s="376"/>
      <c r="BCK66" s="376"/>
      <c r="BCL66" s="376"/>
      <c r="BCM66" s="376"/>
      <c r="BCN66" s="376"/>
      <c r="BCO66" s="799"/>
      <c r="BCP66" s="799"/>
      <c r="BCQ66" s="799"/>
      <c r="BCR66" s="529"/>
      <c r="BCS66" s="376"/>
      <c r="BCT66" s="376"/>
      <c r="BCU66" s="376"/>
      <c r="BCV66" s="530"/>
      <c r="BCW66" s="376"/>
      <c r="BCX66" s="376"/>
      <c r="BCY66" s="376"/>
      <c r="BCZ66" s="376"/>
      <c r="BDA66" s="376"/>
      <c r="BDB66" s="376"/>
      <c r="BDC66" s="376"/>
      <c r="BDD66" s="376"/>
      <c r="BDE66" s="376"/>
      <c r="BDF66" s="799"/>
      <c r="BDG66" s="799"/>
      <c r="BDH66" s="799"/>
      <c r="BDI66" s="529"/>
      <c r="BDJ66" s="376"/>
      <c r="BDK66" s="376"/>
      <c r="BDL66" s="376"/>
      <c r="BDM66" s="530"/>
      <c r="BDN66" s="376"/>
      <c r="BDO66" s="376"/>
      <c r="BDP66" s="376"/>
      <c r="BDQ66" s="376"/>
      <c r="BDR66" s="376"/>
      <c r="BDS66" s="376"/>
      <c r="BDT66" s="376"/>
      <c r="BDU66" s="376"/>
      <c r="BDV66" s="376"/>
      <c r="BDW66" s="799"/>
      <c r="BDX66" s="799"/>
      <c r="BDY66" s="799"/>
      <c r="BDZ66" s="529"/>
      <c r="BEA66" s="376"/>
      <c r="BEB66" s="376"/>
      <c r="BEC66" s="376"/>
      <c r="BED66" s="530"/>
      <c r="BEE66" s="376"/>
      <c r="BEF66" s="376"/>
      <c r="BEG66" s="376"/>
      <c r="BEH66" s="376"/>
      <c r="BEI66" s="376"/>
      <c r="BEJ66" s="376"/>
      <c r="BEK66" s="376"/>
      <c r="BEL66" s="376"/>
      <c r="BEM66" s="376"/>
      <c r="BEN66" s="799"/>
      <c r="BEO66" s="799"/>
      <c r="BEP66" s="799"/>
      <c r="BEQ66" s="529"/>
      <c r="BER66" s="376"/>
      <c r="BES66" s="376"/>
      <c r="BET66" s="376"/>
      <c r="BEU66" s="530"/>
      <c r="BEV66" s="376"/>
      <c r="BEW66" s="376"/>
      <c r="BEX66" s="376"/>
      <c r="BEY66" s="376"/>
      <c r="BEZ66" s="376"/>
      <c r="BFA66" s="376"/>
      <c r="BFB66" s="376"/>
      <c r="BFC66" s="376"/>
      <c r="BFD66" s="376"/>
      <c r="BFE66" s="799"/>
      <c r="BFF66" s="799"/>
      <c r="BFG66" s="799"/>
      <c r="BFH66" s="529"/>
      <c r="BFI66" s="376"/>
      <c r="BFJ66" s="376"/>
      <c r="BFK66" s="376"/>
      <c r="BFL66" s="530"/>
      <c r="BFM66" s="376"/>
      <c r="BFN66" s="376"/>
      <c r="BFO66" s="376"/>
      <c r="BFP66" s="376"/>
      <c r="BFQ66" s="376"/>
      <c r="BFR66" s="376"/>
      <c r="BFS66" s="376"/>
      <c r="BFT66" s="376"/>
      <c r="BFU66" s="376"/>
      <c r="BFV66" s="799"/>
      <c r="BFW66" s="799"/>
      <c r="BFX66" s="799"/>
      <c r="BFY66" s="529"/>
      <c r="BFZ66" s="376"/>
      <c r="BGA66" s="376"/>
      <c r="BGB66" s="376"/>
      <c r="BGC66" s="530"/>
      <c r="BGD66" s="376"/>
      <c r="BGE66" s="376"/>
      <c r="BGF66" s="376"/>
      <c r="BGG66" s="376"/>
      <c r="BGH66" s="376"/>
      <c r="BGI66" s="376"/>
      <c r="BGJ66" s="376"/>
      <c r="BGK66" s="376"/>
      <c r="BGL66" s="376"/>
      <c r="BGM66" s="799"/>
      <c r="BGN66" s="799"/>
      <c r="BGO66" s="799"/>
      <c r="BGP66" s="529"/>
      <c r="BGQ66" s="376"/>
      <c r="BGR66" s="376"/>
      <c r="BGS66" s="376"/>
      <c r="BGT66" s="530"/>
      <c r="BGU66" s="376"/>
      <c r="BGV66" s="376"/>
      <c r="BGW66" s="376"/>
      <c r="BGX66" s="376"/>
      <c r="BGY66" s="376"/>
      <c r="BGZ66" s="376"/>
      <c r="BHA66" s="376"/>
      <c r="BHB66" s="376"/>
      <c r="BHC66" s="376"/>
      <c r="BHD66" s="799"/>
      <c r="BHE66" s="799"/>
      <c r="BHF66" s="799"/>
      <c r="BHG66" s="529"/>
      <c r="BHH66" s="376"/>
      <c r="BHI66" s="376"/>
      <c r="BHJ66" s="376"/>
      <c r="BHK66" s="530"/>
      <c r="BHL66" s="376"/>
      <c r="BHM66" s="376"/>
      <c r="BHN66" s="376"/>
      <c r="BHO66" s="376"/>
      <c r="BHP66" s="376"/>
      <c r="BHQ66" s="376"/>
      <c r="BHR66" s="376"/>
      <c r="BHS66" s="376"/>
      <c r="BHT66" s="376"/>
      <c r="BHU66" s="799"/>
      <c r="BHV66" s="799"/>
      <c r="BHW66" s="799"/>
      <c r="BHX66" s="529"/>
      <c r="BHY66" s="376"/>
      <c r="BHZ66" s="376"/>
      <c r="BIA66" s="376"/>
      <c r="BIB66" s="530"/>
      <c r="BIC66" s="376"/>
      <c r="BID66" s="376"/>
      <c r="BIE66" s="376"/>
      <c r="BIF66" s="376"/>
      <c r="BIG66" s="376"/>
      <c r="BIH66" s="376"/>
      <c r="BII66" s="376"/>
      <c r="BIJ66" s="376"/>
      <c r="BIK66" s="376"/>
      <c r="BIL66" s="799"/>
      <c r="BIM66" s="799"/>
      <c r="BIN66" s="799"/>
      <c r="BIO66" s="529"/>
      <c r="BIP66" s="376"/>
      <c r="BIQ66" s="376"/>
      <c r="BIR66" s="376"/>
      <c r="BIS66" s="530"/>
      <c r="BIT66" s="376"/>
      <c r="BIU66" s="376"/>
      <c r="BIV66" s="376"/>
      <c r="BIW66" s="376"/>
      <c r="BIX66" s="376"/>
      <c r="BIY66" s="376"/>
      <c r="BIZ66" s="376"/>
      <c r="BJA66" s="376"/>
      <c r="BJB66" s="376"/>
      <c r="BJC66" s="799"/>
      <c r="BJD66" s="799"/>
      <c r="BJE66" s="799"/>
      <c r="BJF66" s="529"/>
      <c r="BJG66" s="376"/>
      <c r="BJH66" s="376"/>
      <c r="BJI66" s="376"/>
      <c r="BJJ66" s="530"/>
      <c r="BJK66" s="376"/>
      <c r="BJL66" s="376"/>
      <c r="BJM66" s="376"/>
      <c r="BJN66" s="376"/>
      <c r="BJO66" s="376"/>
      <c r="BJP66" s="376"/>
      <c r="BJQ66" s="376"/>
      <c r="BJR66" s="376"/>
      <c r="BJS66" s="376"/>
      <c r="BJT66" s="799"/>
      <c r="BJU66" s="799"/>
      <c r="BJV66" s="799"/>
      <c r="BJW66" s="529"/>
      <c r="BJX66" s="376"/>
      <c r="BJY66" s="376"/>
      <c r="BJZ66" s="376"/>
      <c r="BKA66" s="530"/>
      <c r="BKB66" s="376"/>
      <c r="BKC66" s="376"/>
      <c r="BKD66" s="376"/>
      <c r="BKE66" s="376"/>
      <c r="BKF66" s="376"/>
      <c r="BKG66" s="376"/>
      <c r="BKH66" s="376"/>
      <c r="BKI66" s="376"/>
      <c r="BKJ66" s="376"/>
      <c r="BKK66" s="799"/>
      <c r="BKL66" s="799"/>
      <c r="BKM66" s="799"/>
      <c r="BKN66" s="529"/>
      <c r="BKO66" s="376"/>
      <c r="BKP66" s="376"/>
      <c r="BKQ66" s="376"/>
      <c r="BKR66" s="530"/>
      <c r="BKS66" s="376"/>
      <c r="BKT66" s="376"/>
      <c r="BKU66" s="376"/>
      <c r="BKV66" s="376"/>
      <c r="BKW66" s="376"/>
      <c r="BKX66" s="376"/>
      <c r="BKY66" s="376"/>
      <c r="BKZ66" s="376"/>
      <c r="BLA66" s="376"/>
      <c r="BLB66" s="799"/>
      <c r="BLC66" s="799"/>
      <c r="BLD66" s="799"/>
      <c r="BLE66" s="529"/>
      <c r="BLF66" s="376"/>
      <c r="BLG66" s="376"/>
      <c r="BLH66" s="376"/>
      <c r="BLI66" s="530"/>
      <c r="BLJ66" s="376"/>
      <c r="BLK66" s="376"/>
      <c r="BLL66" s="376"/>
      <c r="BLM66" s="376"/>
      <c r="BLN66" s="376"/>
      <c r="BLO66" s="376"/>
      <c r="BLP66" s="376"/>
      <c r="BLQ66" s="376"/>
      <c r="BLR66" s="376"/>
      <c r="BLS66" s="799"/>
      <c r="BLT66" s="799"/>
      <c r="BLU66" s="799"/>
      <c r="BLV66" s="529"/>
      <c r="BLW66" s="376"/>
      <c r="BLX66" s="376"/>
      <c r="BLY66" s="376"/>
      <c r="BLZ66" s="530"/>
      <c r="BMA66" s="376"/>
      <c r="BMB66" s="376"/>
      <c r="BMC66" s="376"/>
      <c r="BMD66" s="376"/>
      <c r="BME66" s="376"/>
      <c r="BMF66" s="376"/>
      <c r="BMG66" s="376"/>
      <c r="BMH66" s="376"/>
      <c r="BMI66" s="376"/>
      <c r="BMJ66" s="799"/>
      <c r="BMK66" s="799"/>
      <c r="BML66" s="799"/>
      <c r="BMM66" s="529"/>
      <c r="BMN66" s="376"/>
      <c r="BMO66" s="376"/>
      <c r="BMP66" s="376"/>
      <c r="BMQ66" s="530"/>
      <c r="BMR66" s="376"/>
      <c r="BMS66" s="376"/>
      <c r="BMT66" s="376"/>
      <c r="BMU66" s="376"/>
      <c r="BMV66" s="376"/>
      <c r="BMW66" s="376"/>
      <c r="BMX66" s="376"/>
      <c r="BMY66" s="376"/>
      <c r="BMZ66" s="376"/>
      <c r="BNA66" s="799"/>
      <c r="BNB66" s="799"/>
      <c r="BNC66" s="799"/>
      <c r="BND66" s="529"/>
      <c r="BNE66" s="376"/>
      <c r="BNF66" s="376"/>
      <c r="BNG66" s="376"/>
      <c r="BNH66" s="530"/>
      <c r="BNI66" s="376"/>
      <c r="BNJ66" s="376"/>
      <c r="BNK66" s="376"/>
      <c r="BNL66" s="376"/>
      <c r="BNM66" s="376"/>
      <c r="BNN66" s="376"/>
      <c r="BNO66" s="376"/>
      <c r="BNP66" s="376"/>
      <c r="BNQ66" s="376"/>
      <c r="BNR66" s="799"/>
      <c r="BNS66" s="799"/>
      <c r="BNT66" s="799"/>
      <c r="BNU66" s="529"/>
      <c r="BNV66" s="376"/>
      <c r="BNW66" s="376"/>
      <c r="BNX66" s="376"/>
      <c r="BNY66" s="530"/>
      <c r="BNZ66" s="376"/>
      <c r="BOA66" s="376"/>
      <c r="BOB66" s="376"/>
      <c r="BOC66" s="376"/>
      <c r="BOD66" s="376"/>
      <c r="BOE66" s="376"/>
      <c r="BOF66" s="376"/>
      <c r="BOG66" s="376"/>
      <c r="BOH66" s="376"/>
      <c r="BOI66" s="799"/>
      <c r="BOJ66" s="799"/>
      <c r="BOK66" s="799"/>
      <c r="BOL66" s="529"/>
      <c r="BOM66" s="376"/>
      <c r="BON66" s="376"/>
      <c r="BOO66" s="376"/>
      <c r="BOP66" s="530"/>
      <c r="BOQ66" s="376"/>
      <c r="BOR66" s="376"/>
      <c r="BOS66" s="376"/>
      <c r="BOT66" s="376"/>
      <c r="BOU66" s="376"/>
      <c r="BOV66" s="376"/>
      <c r="BOW66" s="376"/>
      <c r="BOX66" s="376"/>
      <c r="BOY66" s="376"/>
      <c r="BOZ66" s="799"/>
      <c r="BPA66" s="799"/>
      <c r="BPB66" s="799"/>
      <c r="BPC66" s="529"/>
      <c r="BPD66" s="376"/>
      <c r="BPE66" s="376"/>
      <c r="BPF66" s="376"/>
      <c r="BPG66" s="530"/>
      <c r="BPH66" s="376"/>
      <c r="BPI66" s="376"/>
      <c r="BPJ66" s="376"/>
      <c r="BPK66" s="376"/>
      <c r="BPL66" s="376"/>
      <c r="BPM66" s="376"/>
      <c r="BPN66" s="376"/>
      <c r="BPO66" s="376"/>
      <c r="BPP66" s="376"/>
      <c r="BPQ66" s="799"/>
      <c r="BPR66" s="799"/>
      <c r="BPS66" s="799"/>
      <c r="BPT66" s="529"/>
      <c r="BPU66" s="376"/>
      <c r="BPV66" s="376"/>
      <c r="BPW66" s="376"/>
      <c r="BPX66" s="530"/>
      <c r="BPY66" s="376"/>
      <c r="BPZ66" s="376"/>
      <c r="BQA66" s="376"/>
      <c r="BQB66" s="376"/>
      <c r="BQC66" s="376"/>
      <c r="BQD66" s="376"/>
      <c r="BQE66" s="376"/>
      <c r="BQF66" s="376"/>
      <c r="BQG66" s="376"/>
      <c r="BQH66" s="799"/>
      <c r="BQI66" s="799"/>
      <c r="BQJ66" s="799"/>
      <c r="BQK66" s="529"/>
      <c r="BQL66" s="376"/>
      <c r="BQM66" s="376"/>
      <c r="BQN66" s="376"/>
      <c r="BQO66" s="530"/>
      <c r="BQP66" s="376"/>
      <c r="BQQ66" s="376"/>
      <c r="BQR66" s="376"/>
      <c r="BQS66" s="376"/>
      <c r="BQT66" s="376"/>
      <c r="BQU66" s="376"/>
      <c r="BQV66" s="376"/>
      <c r="BQW66" s="376"/>
      <c r="BQX66" s="376"/>
      <c r="BQY66" s="799"/>
      <c r="BQZ66" s="799"/>
      <c r="BRA66" s="799"/>
      <c r="BRB66" s="529"/>
      <c r="BRC66" s="376"/>
      <c r="BRD66" s="376"/>
      <c r="BRE66" s="376"/>
      <c r="BRF66" s="530"/>
      <c r="BRG66" s="376"/>
      <c r="BRH66" s="376"/>
      <c r="BRI66" s="376"/>
      <c r="BRJ66" s="376"/>
      <c r="BRK66" s="376"/>
      <c r="BRL66" s="376"/>
      <c r="BRM66" s="376"/>
      <c r="BRN66" s="376"/>
      <c r="BRO66" s="376"/>
      <c r="BRP66" s="799"/>
      <c r="BRQ66" s="799"/>
      <c r="BRR66" s="799"/>
      <c r="BRS66" s="529"/>
      <c r="BRT66" s="376"/>
      <c r="BRU66" s="376"/>
      <c r="BRV66" s="376"/>
      <c r="BRW66" s="530"/>
      <c r="BRX66" s="376"/>
      <c r="BRY66" s="376"/>
      <c r="BRZ66" s="376"/>
      <c r="BSA66" s="376"/>
      <c r="BSB66" s="376"/>
      <c r="BSC66" s="376"/>
      <c r="BSD66" s="376"/>
      <c r="BSE66" s="376"/>
      <c r="BSF66" s="376"/>
      <c r="BSG66" s="799"/>
      <c r="BSH66" s="799"/>
      <c r="BSI66" s="799"/>
      <c r="BSJ66" s="529"/>
      <c r="BSK66" s="376"/>
      <c r="BSL66" s="376"/>
      <c r="BSM66" s="376"/>
      <c r="BSN66" s="530"/>
      <c r="BSO66" s="376"/>
      <c r="BSP66" s="376"/>
      <c r="BSQ66" s="376"/>
      <c r="BSR66" s="376"/>
      <c r="BSS66" s="376"/>
      <c r="BST66" s="376"/>
      <c r="BSU66" s="376"/>
      <c r="BSV66" s="376"/>
      <c r="BSW66" s="376"/>
      <c r="BSX66" s="799"/>
      <c r="BSY66" s="799"/>
      <c r="BSZ66" s="799"/>
      <c r="BTA66" s="529"/>
      <c r="BTB66" s="376"/>
      <c r="BTC66" s="376"/>
      <c r="BTD66" s="376"/>
      <c r="BTE66" s="530"/>
      <c r="BTF66" s="376"/>
      <c r="BTG66" s="376"/>
      <c r="BTH66" s="376"/>
      <c r="BTI66" s="376"/>
      <c r="BTJ66" s="376"/>
      <c r="BTK66" s="376"/>
      <c r="BTL66" s="376"/>
      <c r="BTM66" s="376"/>
      <c r="BTN66" s="376"/>
      <c r="BTO66" s="799"/>
      <c r="BTP66" s="799"/>
      <c r="BTQ66" s="799"/>
      <c r="BTR66" s="529"/>
      <c r="BTS66" s="376"/>
      <c r="BTT66" s="376"/>
      <c r="BTU66" s="376"/>
      <c r="BTV66" s="530"/>
      <c r="BTW66" s="376"/>
      <c r="BTX66" s="376"/>
      <c r="BTY66" s="376"/>
      <c r="BTZ66" s="376"/>
      <c r="BUA66" s="376"/>
      <c r="BUB66" s="376"/>
      <c r="BUC66" s="376"/>
      <c r="BUD66" s="376"/>
      <c r="BUE66" s="376"/>
      <c r="BUF66" s="799"/>
      <c r="BUG66" s="799"/>
      <c r="BUH66" s="799"/>
      <c r="BUI66" s="529"/>
      <c r="BUJ66" s="376"/>
      <c r="BUK66" s="376"/>
      <c r="BUL66" s="376"/>
      <c r="BUM66" s="530"/>
      <c r="BUN66" s="376"/>
      <c r="BUO66" s="376"/>
      <c r="BUP66" s="376"/>
      <c r="BUQ66" s="376"/>
      <c r="BUR66" s="376"/>
      <c r="BUS66" s="376"/>
      <c r="BUT66" s="376"/>
      <c r="BUU66" s="376"/>
      <c r="BUV66" s="376"/>
      <c r="BUW66" s="799"/>
      <c r="BUX66" s="799"/>
      <c r="BUY66" s="799"/>
      <c r="BUZ66" s="529"/>
      <c r="BVA66" s="376"/>
      <c r="BVB66" s="376"/>
      <c r="BVC66" s="376"/>
      <c r="BVD66" s="530"/>
      <c r="BVE66" s="376"/>
      <c r="BVF66" s="376"/>
      <c r="BVG66" s="376"/>
      <c r="BVH66" s="376"/>
      <c r="BVI66" s="376"/>
      <c r="BVJ66" s="376"/>
      <c r="BVK66" s="376"/>
      <c r="BVL66" s="376"/>
      <c r="BVM66" s="376"/>
      <c r="BVN66" s="799"/>
      <c r="BVO66" s="799"/>
      <c r="BVP66" s="799"/>
      <c r="BVQ66" s="529"/>
      <c r="BVR66" s="376"/>
      <c r="BVS66" s="376"/>
      <c r="BVT66" s="376"/>
      <c r="BVU66" s="530"/>
      <c r="BVV66" s="376"/>
      <c r="BVW66" s="376"/>
      <c r="BVX66" s="376"/>
      <c r="BVY66" s="376"/>
      <c r="BVZ66" s="376"/>
      <c r="BWA66" s="376"/>
      <c r="BWB66" s="376"/>
      <c r="BWC66" s="376"/>
      <c r="BWD66" s="376"/>
      <c r="BWE66" s="799"/>
      <c r="BWF66" s="799"/>
      <c r="BWG66" s="799"/>
      <c r="BWH66" s="529"/>
      <c r="BWI66" s="376"/>
      <c r="BWJ66" s="376"/>
      <c r="BWK66" s="376"/>
      <c r="BWL66" s="530"/>
      <c r="BWM66" s="376"/>
      <c r="BWN66" s="376"/>
      <c r="BWO66" s="376"/>
      <c r="BWP66" s="376"/>
      <c r="BWQ66" s="376"/>
      <c r="BWR66" s="376"/>
      <c r="BWS66" s="376"/>
      <c r="BWT66" s="376"/>
      <c r="BWU66" s="376"/>
      <c r="BWV66" s="799"/>
      <c r="BWW66" s="799"/>
      <c r="BWX66" s="799"/>
      <c r="BWY66" s="529"/>
      <c r="BWZ66" s="376"/>
      <c r="BXA66" s="376"/>
      <c r="BXB66" s="376"/>
      <c r="BXC66" s="530"/>
      <c r="BXD66" s="376"/>
      <c r="BXE66" s="376"/>
      <c r="BXF66" s="376"/>
      <c r="BXG66" s="376"/>
      <c r="BXH66" s="376"/>
      <c r="BXI66" s="376"/>
      <c r="BXJ66" s="376"/>
      <c r="BXK66" s="376"/>
      <c r="BXL66" s="376"/>
      <c r="BXM66" s="799"/>
      <c r="BXN66" s="799"/>
      <c r="BXO66" s="799"/>
      <c r="BXP66" s="529"/>
      <c r="BXQ66" s="376"/>
      <c r="BXR66" s="376"/>
      <c r="BXS66" s="376"/>
      <c r="BXT66" s="530"/>
      <c r="BXU66" s="376"/>
      <c r="BXV66" s="376"/>
      <c r="BXW66" s="376"/>
      <c r="BXX66" s="376"/>
      <c r="BXY66" s="376"/>
      <c r="BXZ66" s="376"/>
      <c r="BYA66" s="376"/>
      <c r="BYB66" s="376"/>
      <c r="BYC66" s="376"/>
      <c r="BYD66" s="799"/>
      <c r="BYE66" s="799"/>
      <c r="BYF66" s="799"/>
      <c r="BYG66" s="529"/>
      <c r="BYH66" s="376"/>
      <c r="BYI66" s="376"/>
      <c r="BYJ66" s="376"/>
      <c r="BYK66" s="530"/>
      <c r="BYL66" s="376"/>
      <c r="BYM66" s="376"/>
      <c r="BYN66" s="376"/>
      <c r="BYO66" s="376"/>
      <c r="BYP66" s="376"/>
      <c r="BYQ66" s="376"/>
      <c r="BYR66" s="376"/>
      <c r="BYS66" s="376"/>
      <c r="BYT66" s="376"/>
      <c r="BYU66" s="799"/>
      <c r="BYV66" s="799"/>
      <c r="BYW66" s="799"/>
      <c r="BYX66" s="529"/>
      <c r="BYY66" s="376"/>
      <c r="BYZ66" s="376"/>
      <c r="BZA66" s="376"/>
      <c r="BZB66" s="530"/>
      <c r="BZC66" s="376"/>
      <c r="BZD66" s="376"/>
      <c r="BZE66" s="376"/>
      <c r="BZF66" s="376"/>
      <c r="BZG66" s="376"/>
      <c r="BZH66" s="376"/>
      <c r="BZI66" s="376"/>
      <c r="BZJ66" s="376"/>
      <c r="BZK66" s="376"/>
      <c r="BZL66" s="799"/>
      <c r="BZM66" s="799"/>
      <c r="BZN66" s="799"/>
      <c r="BZO66" s="529"/>
      <c r="BZP66" s="376"/>
      <c r="BZQ66" s="376"/>
      <c r="BZR66" s="376"/>
      <c r="BZS66" s="530"/>
      <c r="BZT66" s="376"/>
      <c r="BZU66" s="376"/>
      <c r="BZV66" s="376"/>
      <c r="BZW66" s="376"/>
      <c r="BZX66" s="376"/>
      <c r="BZY66" s="376"/>
      <c r="BZZ66" s="376"/>
      <c r="CAA66" s="376"/>
      <c r="CAB66" s="376"/>
      <c r="CAC66" s="799"/>
      <c r="CAD66" s="799"/>
      <c r="CAE66" s="799"/>
      <c r="CAF66" s="529"/>
      <c r="CAG66" s="376"/>
      <c r="CAH66" s="376"/>
      <c r="CAI66" s="376"/>
      <c r="CAJ66" s="530"/>
      <c r="CAK66" s="376"/>
      <c r="CAL66" s="376"/>
      <c r="CAM66" s="376"/>
      <c r="CAN66" s="376"/>
      <c r="CAO66" s="376"/>
      <c r="CAP66" s="376"/>
      <c r="CAQ66" s="376"/>
      <c r="CAR66" s="376"/>
      <c r="CAS66" s="376"/>
      <c r="CAT66" s="799"/>
      <c r="CAU66" s="799"/>
      <c r="CAV66" s="799"/>
      <c r="CAW66" s="529"/>
      <c r="CAX66" s="376"/>
      <c r="CAY66" s="376"/>
      <c r="CAZ66" s="376"/>
      <c r="CBA66" s="530"/>
      <c r="CBB66" s="376"/>
      <c r="CBC66" s="376"/>
      <c r="CBD66" s="376"/>
      <c r="CBE66" s="376"/>
      <c r="CBF66" s="376"/>
      <c r="CBG66" s="376"/>
      <c r="CBH66" s="376"/>
      <c r="CBI66" s="376"/>
      <c r="CBJ66" s="376"/>
      <c r="CBK66" s="799"/>
      <c r="CBL66" s="799"/>
      <c r="CBM66" s="799"/>
      <c r="CBN66" s="529"/>
      <c r="CBO66" s="376"/>
      <c r="CBP66" s="376"/>
      <c r="CBQ66" s="376"/>
      <c r="CBR66" s="530"/>
      <c r="CBS66" s="376"/>
      <c r="CBT66" s="376"/>
      <c r="CBU66" s="376"/>
      <c r="CBV66" s="376"/>
      <c r="CBW66" s="376"/>
      <c r="CBX66" s="376"/>
      <c r="CBY66" s="376"/>
      <c r="CBZ66" s="376"/>
      <c r="CCA66" s="376"/>
      <c r="CCB66" s="799"/>
      <c r="CCC66" s="799"/>
      <c r="CCD66" s="799"/>
      <c r="CCE66" s="529"/>
      <c r="CCF66" s="376"/>
      <c r="CCG66" s="376"/>
      <c r="CCH66" s="376"/>
      <c r="CCI66" s="530"/>
      <c r="CCJ66" s="376"/>
      <c r="CCK66" s="376"/>
      <c r="CCL66" s="376"/>
      <c r="CCM66" s="376"/>
      <c r="CCN66" s="376"/>
      <c r="CCO66" s="376"/>
      <c r="CCP66" s="376"/>
      <c r="CCQ66" s="376"/>
      <c r="CCR66" s="376"/>
      <c r="CCS66" s="799"/>
      <c r="CCT66" s="799"/>
      <c r="CCU66" s="799"/>
      <c r="CCV66" s="529"/>
      <c r="CCW66" s="376"/>
      <c r="CCX66" s="376"/>
      <c r="CCY66" s="376"/>
      <c r="CCZ66" s="530"/>
      <c r="CDA66" s="376"/>
      <c r="CDB66" s="376"/>
      <c r="CDC66" s="376"/>
      <c r="CDD66" s="376"/>
      <c r="CDE66" s="376"/>
      <c r="CDF66" s="376"/>
      <c r="CDG66" s="376"/>
      <c r="CDH66" s="376"/>
      <c r="CDI66" s="376"/>
      <c r="CDJ66" s="799"/>
      <c r="CDK66" s="799"/>
      <c r="CDL66" s="799"/>
      <c r="CDM66" s="529"/>
      <c r="CDN66" s="376"/>
      <c r="CDO66" s="376"/>
      <c r="CDP66" s="376"/>
      <c r="CDQ66" s="530"/>
      <c r="CDR66" s="376"/>
      <c r="CDS66" s="376"/>
      <c r="CDT66" s="376"/>
      <c r="CDU66" s="376"/>
      <c r="CDV66" s="376"/>
      <c r="CDW66" s="376"/>
      <c r="CDX66" s="376"/>
      <c r="CDY66" s="376"/>
      <c r="CDZ66" s="376"/>
      <c r="CEA66" s="799"/>
      <c r="CEB66" s="799"/>
      <c r="CEC66" s="799"/>
      <c r="CED66" s="529"/>
      <c r="CEE66" s="376"/>
      <c r="CEF66" s="376"/>
      <c r="CEG66" s="376"/>
      <c r="CEH66" s="530"/>
      <c r="CEI66" s="376"/>
      <c r="CEJ66" s="376"/>
      <c r="CEK66" s="376"/>
      <c r="CEL66" s="376"/>
      <c r="CEM66" s="376"/>
      <c r="CEN66" s="376"/>
      <c r="CEO66" s="376"/>
      <c r="CEP66" s="376"/>
      <c r="CEQ66" s="376"/>
      <c r="CER66" s="799"/>
      <c r="CES66" s="799"/>
      <c r="CET66" s="799"/>
      <c r="CEU66" s="529"/>
      <c r="CEV66" s="376"/>
      <c r="CEW66" s="376"/>
      <c r="CEX66" s="376"/>
      <c r="CEY66" s="530"/>
      <c r="CEZ66" s="376"/>
      <c r="CFA66" s="376"/>
      <c r="CFB66" s="376"/>
      <c r="CFC66" s="376"/>
      <c r="CFD66" s="376"/>
      <c r="CFE66" s="376"/>
      <c r="CFF66" s="376"/>
      <c r="CFG66" s="376"/>
      <c r="CFH66" s="376"/>
      <c r="CFI66" s="799"/>
      <c r="CFJ66" s="799"/>
      <c r="CFK66" s="799"/>
      <c r="CFL66" s="529"/>
      <c r="CFM66" s="376"/>
      <c r="CFN66" s="376"/>
      <c r="CFO66" s="376"/>
      <c r="CFP66" s="530"/>
      <c r="CFQ66" s="376"/>
      <c r="CFR66" s="376"/>
      <c r="CFS66" s="376"/>
      <c r="CFT66" s="376"/>
      <c r="CFU66" s="376"/>
      <c r="CFV66" s="376"/>
      <c r="CFW66" s="376"/>
      <c r="CFX66" s="376"/>
      <c r="CFY66" s="376"/>
      <c r="CFZ66" s="799"/>
      <c r="CGA66" s="799"/>
      <c r="CGB66" s="799"/>
      <c r="CGC66" s="529"/>
      <c r="CGD66" s="376"/>
      <c r="CGE66" s="376"/>
      <c r="CGF66" s="376"/>
      <c r="CGG66" s="530"/>
      <c r="CGH66" s="376"/>
      <c r="CGI66" s="376"/>
      <c r="CGJ66" s="376"/>
      <c r="CGK66" s="376"/>
      <c r="CGL66" s="376"/>
      <c r="CGM66" s="376"/>
      <c r="CGN66" s="376"/>
      <c r="CGO66" s="376"/>
      <c r="CGP66" s="376"/>
      <c r="CGQ66" s="799"/>
      <c r="CGR66" s="799"/>
      <c r="CGS66" s="799"/>
      <c r="CGT66" s="529"/>
      <c r="CGU66" s="376"/>
      <c r="CGV66" s="376"/>
      <c r="CGW66" s="376"/>
      <c r="CGX66" s="530"/>
      <c r="CGY66" s="376"/>
      <c r="CGZ66" s="376"/>
      <c r="CHA66" s="376"/>
      <c r="CHB66" s="376"/>
      <c r="CHC66" s="376"/>
      <c r="CHD66" s="376"/>
      <c r="CHE66" s="376"/>
      <c r="CHF66" s="376"/>
      <c r="CHG66" s="376"/>
      <c r="CHH66" s="799"/>
      <c r="CHI66" s="799"/>
      <c r="CHJ66" s="799"/>
      <c r="CHK66" s="529"/>
      <c r="CHL66" s="376"/>
      <c r="CHM66" s="376"/>
      <c r="CHN66" s="376"/>
      <c r="CHO66" s="530"/>
      <c r="CHP66" s="376"/>
      <c r="CHQ66" s="376"/>
      <c r="CHR66" s="376"/>
      <c r="CHS66" s="376"/>
      <c r="CHT66" s="376"/>
      <c r="CHU66" s="376"/>
      <c r="CHV66" s="376"/>
      <c r="CHW66" s="376"/>
      <c r="CHX66" s="376"/>
      <c r="CHY66" s="799"/>
      <c r="CHZ66" s="799"/>
      <c r="CIA66" s="799"/>
      <c r="CIB66" s="529"/>
      <c r="CIC66" s="376"/>
      <c r="CID66" s="376"/>
      <c r="CIE66" s="376"/>
      <c r="CIF66" s="530"/>
      <c r="CIG66" s="376"/>
      <c r="CIH66" s="376"/>
      <c r="CII66" s="376"/>
      <c r="CIJ66" s="376"/>
      <c r="CIK66" s="376"/>
      <c r="CIL66" s="376"/>
      <c r="CIM66" s="376"/>
      <c r="CIN66" s="376"/>
      <c r="CIO66" s="376"/>
      <c r="CIP66" s="799"/>
      <c r="CIQ66" s="799"/>
      <c r="CIR66" s="799"/>
      <c r="CIS66" s="529"/>
      <c r="CIT66" s="376"/>
      <c r="CIU66" s="376"/>
      <c r="CIV66" s="376"/>
      <c r="CIW66" s="530"/>
      <c r="CIX66" s="376"/>
      <c r="CIY66" s="376"/>
      <c r="CIZ66" s="376"/>
      <c r="CJA66" s="376"/>
      <c r="CJB66" s="376"/>
      <c r="CJC66" s="376"/>
      <c r="CJD66" s="376"/>
      <c r="CJE66" s="376"/>
      <c r="CJF66" s="376"/>
      <c r="CJG66" s="799"/>
      <c r="CJH66" s="799"/>
      <c r="CJI66" s="799"/>
      <c r="CJJ66" s="529"/>
      <c r="CJK66" s="376"/>
      <c r="CJL66" s="376"/>
      <c r="CJM66" s="376"/>
      <c r="CJN66" s="530"/>
      <c r="CJO66" s="376"/>
      <c r="CJP66" s="376"/>
      <c r="CJQ66" s="376"/>
      <c r="CJR66" s="376"/>
      <c r="CJS66" s="376"/>
      <c r="CJT66" s="376"/>
      <c r="CJU66" s="376"/>
      <c r="CJV66" s="376"/>
      <c r="CJW66" s="376"/>
      <c r="CJX66" s="799"/>
      <c r="CJY66" s="799"/>
      <c r="CJZ66" s="799"/>
      <c r="CKA66" s="529"/>
      <c r="CKB66" s="376"/>
      <c r="CKC66" s="376"/>
      <c r="CKD66" s="376"/>
      <c r="CKE66" s="530"/>
      <c r="CKF66" s="376"/>
      <c r="CKG66" s="376"/>
      <c r="CKH66" s="376"/>
      <c r="CKI66" s="376"/>
      <c r="CKJ66" s="376"/>
      <c r="CKK66" s="376"/>
      <c r="CKL66" s="376"/>
      <c r="CKM66" s="376"/>
      <c r="CKN66" s="376"/>
      <c r="CKO66" s="799"/>
      <c r="CKP66" s="799"/>
      <c r="CKQ66" s="799"/>
      <c r="CKR66" s="529"/>
      <c r="CKS66" s="376"/>
      <c r="CKT66" s="376"/>
      <c r="CKU66" s="376"/>
      <c r="CKV66" s="530"/>
      <c r="CKW66" s="376"/>
      <c r="CKX66" s="376"/>
      <c r="CKY66" s="376"/>
      <c r="CKZ66" s="376"/>
      <c r="CLA66" s="376"/>
      <c r="CLB66" s="376"/>
      <c r="CLC66" s="376"/>
      <c r="CLD66" s="376"/>
      <c r="CLE66" s="376"/>
      <c r="CLF66" s="799"/>
      <c r="CLG66" s="799"/>
      <c r="CLH66" s="799"/>
      <c r="CLI66" s="529"/>
      <c r="CLJ66" s="376"/>
      <c r="CLK66" s="376"/>
      <c r="CLL66" s="376"/>
      <c r="CLM66" s="530"/>
      <c r="CLN66" s="376"/>
      <c r="CLO66" s="376"/>
      <c r="CLP66" s="376"/>
      <c r="CLQ66" s="376"/>
      <c r="CLR66" s="376"/>
      <c r="CLS66" s="376"/>
      <c r="CLT66" s="376"/>
      <c r="CLU66" s="376"/>
      <c r="CLV66" s="376"/>
      <c r="CLW66" s="799"/>
      <c r="CLX66" s="799"/>
      <c r="CLY66" s="799"/>
      <c r="CLZ66" s="529"/>
      <c r="CMA66" s="376"/>
      <c r="CMB66" s="376"/>
      <c r="CMC66" s="376"/>
      <c r="CMD66" s="530"/>
      <c r="CME66" s="376"/>
      <c r="CMF66" s="376"/>
      <c r="CMG66" s="376"/>
      <c r="CMH66" s="376"/>
      <c r="CMI66" s="376"/>
      <c r="CMJ66" s="376"/>
      <c r="CMK66" s="376"/>
      <c r="CML66" s="376"/>
      <c r="CMM66" s="376"/>
      <c r="CMN66" s="799"/>
      <c r="CMO66" s="799"/>
      <c r="CMP66" s="799"/>
      <c r="CMQ66" s="529"/>
      <c r="CMR66" s="376"/>
      <c r="CMS66" s="376"/>
      <c r="CMT66" s="376"/>
      <c r="CMU66" s="530"/>
      <c r="CMV66" s="376"/>
      <c r="CMW66" s="376"/>
      <c r="CMX66" s="376"/>
      <c r="CMY66" s="376"/>
      <c r="CMZ66" s="376"/>
      <c r="CNA66" s="376"/>
      <c r="CNB66" s="376"/>
      <c r="CNC66" s="376"/>
      <c r="CND66" s="376"/>
      <c r="CNE66" s="799"/>
      <c r="CNF66" s="799"/>
      <c r="CNG66" s="799"/>
      <c r="CNH66" s="529"/>
      <c r="CNI66" s="376"/>
      <c r="CNJ66" s="376"/>
      <c r="CNK66" s="376"/>
      <c r="CNL66" s="530"/>
      <c r="CNM66" s="376"/>
      <c r="CNN66" s="376"/>
      <c r="CNO66" s="376"/>
      <c r="CNP66" s="376"/>
      <c r="CNQ66" s="376"/>
      <c r="CNR66" s="376"/>
      <c r="CNS66" s="376"/>
      <c r="CNT66" s="376"/>
      <c r="CNU66" s="376"/>
      <c r="CNV66" s="799"/>
      <c r="CNW66" s="799"/>
      <c r="CNX66" s="799"/>
      <c r="CNY66" s="529"/>
      <c r="CNZ66" s="376"/>
      <c r="COA66" s="376"/>
      <c r="COB66" s="376"/>
      <c r="COC66" s="530"/>
      <c r="COD66" s="376"/>
      <c r="COE66" s="376"/>
      <c r="COF66" s="376"/>
      <c r="COG66" s="376"/>
      <c r="COH66" s="376"/>
      <c r="COI66" s="376"/>
      <c r="COJ66" s="376"/>
      <c r="COK66" s="376"/>
      <c r="COL66" s="376"/>
      <c r="COM66" s="799"/>
      <c r="CON66" s="799"/>
      <c r="COO66" s="799"/>
      <c r="COP66" s="529"/>
      <c r="COQ66" s="376"/>
      <c r="COR66" s="376"/>
      <c r="COS66" s="376"/>
      <c r="COT66" s="530"/>
      <c r="COU66" s="376"/>
      <c r="COV66" s="376"/>
      <c r="COW66" s="376"/>
      <c r="COX66" s="376"/>
      <c r="COY66" s="376"/>
      <c r="COZ66" s="376"/>
      <c r="CPA66" s="376"/>
      <c r="CPB66" s="376"/>
      <c r="CPC66" s="376"/>
      <c r="CPD66" s="799"/>
      <c r="CPE66" s="799"/>
      <c r="CPF66" s="799"/>
      <c r="CPG66" s="529"/>
      <c r="CPH66" s="376"/>
      <c r="CPI66" s="376"/>
      <c r="CPJ66" s="376"/>
      <c r="CPK66" s="530"/>
      <c r="CPL66" s="376"/>
      <c r="CPM66" s="376"/>
      <c r="CPN66" s="376"/>
      <c r="CPO66" s="376"/>
      <c r="CPP66" s="376"/>
      <c r="CPQ66" s="376"/>
      <c r="CPR66" s="376"/>
      <c r="CPS66" s="376"/>
      <c r="CPT66" s="376"/>
      <c r="CPU66" s="799"/>
      <c r="CPV66" s="799"/>
      <c r="CPW66" s="799"/>
      <c r="CPX66" s="529"/>
      <c r="CPY66" s="376"/>
      <c r="CPZ66" s="376"/>
      <c r="CQA66" s="376"/>
      <c r="CQB66" s="530"/>
      <c r="CQC66" s="376"/>
      <c r="CQD66" s="376"/>
      <c r="CQE66" s="376"/>
      <c r="CQF66" s="376"/>
      <c r="CQG66" s="376"/>
      <c r="CQH66" s="376"/>
      <c r="CQI66" s="376"/>
      <c r="CQJ66" s="376"/>
      <c r="CQK66" s="376"/>
      <c r="CQL66" s="799"/>
      <c r="CQM66" s="799"/>
      <c r="CQN66" s="799"/>
      <c r="CQO66" s="529"/>
      <c r="CQP66" s="376"/>
      <c r="CQQ66" s="376"/>
      <c r="CQR66" s="376"/>
      <c r="CQS66" s="530"/>
      <c r="CQT66" s="376"/>
      <c r="CQU66" s="376"/>
      <c r="CQV66" s="376"/>
      <c r="CQW66" s="376"/>
      <c r="CQX66" s="376"/>
      <c r="CQY66" s="376"/>
      <c r="CQZ66" s="376"/>
      <c r="CRA66" s="376"/>
      <c r="CRB66" s="376"/>
      <c r="CRC66" s="799"/>
      <c r="CRD66" s="799"/>
      <c r="CRE66" s="799"/>
      <c r="CRF66" s="529"/>
      <c r="CRG66" s="376"/>
      <c r="CRH66" s="376"/>
      <c r="CRI66" s="376"/>
      <c r="CRJ66" s="530"/>
      <c r="CRK66" s="376"/>
      <c r="CRL66" s="376"/>
      <c r="CRM66" s="376"/>
      <c r="CRN66" s="376"/>
      <c r="CRO66" s="376"/>
      <c r="CRP66" s="376"/>
      <c r="CRQ66" s="376"/>
      <c r="CRR66" s="376"/>
      <c r="CRS66" s="376"/>
      <c r="CRT66" s="799"/>
      <c r="CRU66" s="799"/>
      <c r="CRV66" s="799"/>
      <c r="CRW66" s="529"/>
      <c r="CRX66" s="376"/>
      <c r="CRY66" s="376"/>
      <c r="CRZ66" s="376"/>
      <c r="CSA66" s="530"/>
      <c r="CSB66" s="376"/>
      <c r="CSC66" s="376"/>
      <c r="CSD66" s="376"/>
      <c r="CSE66" s="376"/>
      <c r="CSF66" s="376"/>
      <c r="CSG66" s="376"/>
      <c r="CSH66" s="376"/>
      <c r="CSI66" s="376"/>
      <c r="CSJ66" s="376"/>
      <c r="CSK66" s="799"/>
      <c r="CSL66" s="799"/>
      <c r="CSM66" s="799"/>
      <c r="CSN66" s="529"/>
      <c r="CSO66" s="376"/>
      <c r="CSP66" s="376"/>
      <c r="CSQ66" s="376"/>
      <c r="CSR66" s="530"/>
      <c r="CSS66" s="376"/>
      <c r="CST66" s="376"/>
      <c r="CSU66" s="376"/>
      <c r="CSV66" s="376"/>
      <c r="CSW66" s="376"/>
      <c r="CSX66" s="376"/>
      <c r="CSY66" s="376"/>
      <c r="CSZ66" s="376"/>
      <c r="CTA66" s="376"/>
      <c r="CTB66" s="799"/>
      <c r="CTC66" s="799"/>
      <c r="CTD66" s="799"/>
      <c r="CTE66" s="529"/>
      <c r="CTF66" s="376"/>
      <c r="CTG66" s="376"/>
      <c r="CTH66" s="376"/>
      <c r="CTI66" s="530"/>
      <c r="CTJ66" s="376"/>
      <c r="CTK66" s="376"/>
      <c r="CTL66" s="376"/>
      <c r="CTM66" s="376"/>
      <c r="CTN66" s="376"/>
      <c r="CTO66" s="376"/>
      <c r="CTP66" s="376"/>
      <c r="CTQ66" s="376"/>
      <c r="CTR66" s="376"/>
      <c r="CTS66" s="799"/>
      <c r="CTT66" s="799"/>
      <c r="CTU66" s="799"/>
      <c r="CTV66" s="529"/>
      <c r="CTW66" s="376"/>
      <c r="CTX66" s="376"/>
      <c r="CTY66" s="376"/>
      <c r="CTZ66" s="530"/>
      <c r="CUA66" s="376"/>
      <c r="CUB66" s="376"/>
      <c r="CUC66" s="376"/>
      <c r="CUD66" s="376"/>
      <c r="CUE66" s="376"/>
      <c r="CUF66" s="376"/>
      <c r="CUG66" s="376"/>
      <c r="CUH66" s="376"/>
      <c r="CUI66" s="376"/>
      <c r="CUJ66" s="799"/>
      <c r="CUK66" s="799"/>
      <c r="CUL66" s="799"/>
      <c r="CUM66" s="529"/>
      <c r="CUN66" s="376"/>
      <c r="CUO66" s="376"/>
      <c r="CUP66" s="376"/>
      <c r="CUQ66" s="530"/>
      <c r="CUR66" s="376"/>
      <c r="CUS66" s="376"/>
      <c r="CUT66" s="376"/>
      <c r="CUU66" s="376"/>
      <c r="CUV66" s="376"/>
      <c r="CUW66" s="376"/>
      <c r="CUX66" s="376"/>
      <c r="CUY66" s="376"/>
      <c r="CUZ66" s="376"/>
      <c r="CVA66" s="799"/>
      <c r="CVB66" s="799"/>
      <c r="CVC66" s="799"/>
      <c r="CVD66" s="529"/>
      <c r="CVE66" s="376"/>
      <c r="CVF66" s="376"/>
      <c r="CVG66" s="376"/>
      <c r="CVH66" s="530"/>
      <c r="CVI66" s="376"/>
      <c r="CVJ66" s="376"/>
      <c r="CVK66" s="376"/>
      <c r="CVL66" s="376"/>
      <c r="CVM66" s="376"/>
      <c r="CVN66" s="376"/>
      <c r="CVO66" s="376"/>
      <c r="CVP66" s="376"/>
      <c r="CVQ66" s="376"/>
      <c r="CVR66" s="799"/>
      <c r="CVS66" s="799"/>
      <c r="CVT66" s="799"/>
      <c r="CVU66" s="529"/>
      <c r="CVV66" s="376"/>
      <c r="CVW66" s="376"/>
      <c r="CVX66" s="376"/>
      <c r="CVY66" s="530"/>
      <c r="CVZ66" s="376"/>
      <c r="CWA66" s="376"/>
      <c r="CWB66" s="376"/>
      <c r="CWC66" s="376"/>
      <c r="CWD66" s="376"/>
      <c r="CWE66" s="376"/>
      <c r="CWF66" s="376"/>
      <c r="CWG66" s="376"/>
      <c r="CWH66" s="376"/>
      <c r="CWI66" s="799"/>
      <c r="CWJ66" s="799"/>
      <c r="CWK66" s="799"/>
      <c r="CWL66" s="529"/>
      <c r="CWM66" s="376"/>
      <c r="CWN66" s="376"/>
      <c r="CWO66" s="376"/>
      <c r="CWP66" s="530"/>
      <c r="CWQ66" s="376"/>
      <c r="CWR66" s="376"/>
      <c r="CWS66" s="376"/>
      <c r="CWT66" s="376"/>
      <c r="CWU66" s="376"/>
      <c r="CWV66" s="376"/>
      <c r="CWW66" s="376"/>
      <c r="CWX66" s="376"/>
      <c r="CWY66" s="376"/>
      <c r="CWZ66" s="799"/>
      <c r="CXA66" s="799"/>
      <c r="CXB66" s="799"/>
      <c r="CXC66" s="529"/>
      <c r="CXD66" s="376"/>
      <c r="CXE66" s="376"/>
      <c r="CXF66" s="376"/>
      <c r="CXG66" s="530"/>
      <c r="CXH66" s="376"/>
      <c r="CXI66" s="376"/>
      <c r="CXJ66" s="376"/>
      <c r="CXK66" s="376"/>
      <c r="CXL66" s="376"/>
      <c r="CXM66" s="376"/>
      <c r="CXN66" s="376"/>
      <c r="CXO66" s="376"/>
      <c r="CXP66" s="376"/>
      <c r="CXQ66" s="799"/>
      <c r="CXR66" s="799"/>
      <c r="CXS66" s="799"/>
      <c r="CXT66" s="529"/>
      <c r="CXU66" s="376"/>
      <c r="CXV66" s="376"/>
      <c r="CXW66" s="376"/>
      <c r="CXX66" s="530"/>
      <c r="CXY66" s="376"/>
      <c r="CXZ66" s="376"/>
      <c r="CYA66" s="376"/>
      <c r="CYB66" s="376"/>
      <c r="CYC66" s="376"/>
      <c r="CYD66" s="376"/>
      <c r="CYE66" s="376"/>
      <c r="CYF66" s="376"/>
      <c r="CYG66" s="376"/>
      <c r="CYH66" s="799"/>
      <c r="CYI66" s="799"/>
      <c r="CYJ66" s="799"/>
      <c r="CYK66" s="529"/>
      <c r="CYL66" s="376"/>
      <c r="CYM66" s="376"/>
      <c r="CYN66" s="376"/>
      <c r="CYO66" s="530"/>
      <c r="CYP66" s="376"/>
      <c r="CYQ66" s="376"/>
      <c r="CYR66" s="376"/>
      <c r="CYS66" s="376"/>
      <c r="CYT66" s="376"/>
      <c r="CYU66" s="376"/>
      <c r="CYV66" s="376"/>
      <c r="CYW66" s="376"/>
      <c r="CYX66" s="376"/>
      <c r="CYY66" s="799"/>
      <c r="CYZ66" s="799"/>
      <c r="CZA66" s="799"/>
      <c r="CZB66" s="529"/>
      <c r="CZC66" s="376"/>
      <c r="CZD66" s="376"/>
      <c r="CZE66" s="376"/>
      <c r="CZF66" s="530"/>
      <c r="CZG66" s="376"/>
      <c r="CZH66" s="376"/>
      <c r="CZI66" s="376"/>
      <c r="CZJ66" s="376"/>
      <c r="CZK66" s="376"/>
      <c r="CZL66" s="376"/>
      <c r="CZM66" s="376"/>
      <c r="CZN66" s="376"/>
      <c r="CZO66" s="376"/>
      <c r="CZP66" s="799"/>
      <c r="CZQ66" s="799"/>
      <c r="CZR66" s="799"/>
      <c r="CZS66" s="529"/>
      <c r="CZT66" s="376"/>
      <c r="CZU66" s="376"/>
      <c r="CZV66" s="376"/>
      <c r="CZW66" s="530"/>
      <c r="CZX66" s="376"/>
      <c r="CZY66" s="376"/>
      <c r="CZZ66" s="376"/>
      <c r="DAA66" s="376"/>
      <c r="DAB66" s="376"/>
      <c r="DAC66" s="376"/>
      <c r="DAD66" s="376"/>
      <c r="DAE66" s="376"/>
      <c r="DAF66" s="376"/>
      <c r="DAG66" s="799"/>
      <c r="DAH66" s="799"/>
      <c r="DAI66" s="799"/>
      <c r="DAJ66" s="529"/>
      <c r="DAK66" s="376"/>
      <c r="DAL66" s="376"/>
      <c r="DAM66" s="376"/>
      <c r="DAN66" s="530"/>
      <c r="DAO66" s="376"/>
      <c r="DAP66" s="376"/>
      <c r="DAQ66" s="376"/>
      <c r="DAR66" s="376"/>
      <c r="DAS66" s="376"/>
      <c r="DAT66" s="376"/>
      <c r="DAU66" s="376"/>
      <c r="DAV66" s="376"/>
      <c r="DAW66" s="376"/>
      <c r="DAX66" s="799"/>
      <c r="DAY66" s="799"/>
      <c r="DAZ66" s="799"/>
      <c r="DBA66" s="529"/>
      <c r="DBB66" s="376"/>
      <c r="DBC66" s="376"/>
      <c r="DBD66" s="376"/>
      <c r="DBE66" s="530"/>
      <c r="DBF66" s="376"/>
      <c r="DBG66" s="376"/>
      <c r="DBH66" s="376"/>
      <c r="DBI66" s="376"/>
      <c r="DBJ66" s="376"/>
      <c r="DBK66" s="376"/>
      <c r="DBL66" s="376"/>
      <c r="DBM66" s="376"/>
      <c r="DBN66" s="376"/>
      <c r="DBO66" s="799"/>
      <c r="DBP66" s="799"/>
      <c r="DBQ66" s="799"/>
      <c r="DBR66" s="529"/>
      <c r="DBS66" s="376"/>
      <c r="DBT66" s="376"/>
      <c r="DBU66" s="376"/>
      <c r="DBV66" s="530"/>
      <c r="DBW66" s="376"/>
      <c r="DBX66" s="376"/>
      <c r="DBY66" s="376"/>
      <c r="DBZ66" s="376"/>
      <c r="DCA66" s="376"/>
      <c r="DCB66" s="376"/>
      <c r="DCC66" s="376"/>
      <c r="DCD66" s="376"/>
      <c r="DCE66" s="376"/>
      <c r="DCF66" s="799"/>
      <c r="DCG66" s="799"/>
      <c r="DCH66" s="799"/>
      <c r="DCI66" s="529"/>
      <c r="DCJ66" s="376"/>
      <c r="DCK66" s="376"/>
      <c r="DCL66" s="376"/>
      <c r="DCM66" s="530"/>
      <c r="DCN66" s="376"/>
      <c r="DCO66" s="376"/>
      <c r="DCP66" s="376"/>
      <c r="DCQ66" s="376"/>
      <c r="DCR66" s="376"/>
      <c r="DCS66" s="376"/>
      <c r="DCT66" s="376"/>
      <c r="DCU66" s="376"/>
      <c r="DCV66" s="376"/>
      <c r="DCW66" s="799"/>
      <c r="DCX66" s="799"/>
      <c r="DCY66" s="799"/>
      <c r="DCZ66" s="529"/>
      <c r="DDA66" s="376"/>
      <c r="DDB66" s="376"/>
      <c r="DDC66" s="376"/>
      <c r="DDD66" s="530"/>
      <c r="DDE66" s="376"/>
      <c r="DDF66" s="376"/>
      <c r="DDG66" s="376"/>
      <c r="DDH66" s="376"/>
      <c r="DDI66" s="376"/>
      <c r="DDJ66" s="376"/>
      <c r="DDK66" s="376"/>
      <c r="DDL66" s="376"/>
      <c r="DDM66" s="376"/>
      <c r="DDN66" s="799"/>
      <c r="DDO66" s="799"/>
      <c r="DDP66" s="799"/>
      <c r="DDQ66" s="529"/>
      <c r="DDR66" s="376"/>
      <c r="DDS66" s="376"/>
      <c r="DDT66" s="376"/>
      <c r="DDU66" s="530"/>
      <c r="DDV66" s="376"/>
      <c r="DDW66" s="376"/>
      <c r="DDX66" s="376"/>
      <c r="DDY66" s="376"/>
      <c r="DDZ66" s="376"/>
      <c r="DEA66" s="376"/>
      <c r="DEB66" s="376"/>
      <c r="DEC66" s="376"/>
      <c r="DED66" s="376"/>
      <c r="DEE66" s="799"/>
      <c r="DEF66" s="799"/>
      <c r="DEG66" s="799"/>
      <c r="DEH66" s="529"/>
      <c r="DEI66" s="376"/>
      <c r="DEJ66" s="376"/>
      <c r="DEK66" s="376"/>
      <c r="DEL66" s="530"/>
      <c r="DEM66" s="376"/>
      <c r="DEN66" s="376"/>
      <c r="DEO66" s="376"/>
      <c r="DEP66" s="376"/>
      <c r="DEQ66" s="376"/>
      <c r="DER66" s="376"/>
      <c r="DES66" s="376"/>
      <c r="DET66" s="376"/>
      <c r="DEU66" s="376"/>
      <c r="DEV66" s="799"/>
      <c r="DEW66" s="799"/>
      <c r="DEX66" s="799"/>
      <c r="DEY66" s="529"/>
      <c r="DEZ66" s="376"/>
      <c r="DFA66" s="376"/>
      <c r="DFB66" s="376"/>
      <c r="DFC66" s="530"/>
      <c r="DFD66" s="376"/>
      <c r="DFE66" s="376"/>
      <c r="DFF66" s="376"/>
      <c r="DFG66" s="376"/>
      <c r="DFH66" s="376"/>
      <c r="DFI66" s="376"/>
      <c r="DFJ66" s="376"/>
      <c r="DFK66" s="376"/>
      <c r="DFL66" s="376"/>
      <c r="DFM66" s="799"/>
      <c r="DFN66" s="799"/>
      <c r="DFO66" s="799"/>
      <c r="DFP66" s="529"/>
      <c r="DFQ66" s="376"/>
      <c r="DFR66" s="376"/>
      <c r="DFS66" s="376"/>
      <c r="DFT66" s="530"/>
      <c r="DFU66" s="376"/>
      <c r="DFV66" s="376"/>
      <c r="DFW66" s="376"/>
      <c r="DFX66" s="376"/>
      <c r="DFY66" s="376"/>
      <c r="DFZ66" s="376"/>
      <c r="DGA66" s="376"/>
      <c r="DGB66" s="376"/>
      <c r="DGC66" s="376"/>
      <c r="DGD66" s="799"/>
      <c r="DGE66" s="799"/>
      <c r="DGF66" s="799"/>
      <c r="DGG66" s="529"/>
      <c r="DGH66" s="376"/>
      <c r="DGI66" s="376"/>
      <c r="DGJ66" s="376"/>
      <c r="DGK66" s="530"/>
      <c r="DGL66" s="376"/>
      <c r="DGM66" s="376"/>
      <c r="DGN66" s="376"/>
      <c r="DGO66" s="376"/>
      <c r="DGP66" s="376"/>
      <c r="DGQ66" s="376"/>
      <c r="DGR66" s="376"/>
      <c r="DGS66" s="376"/>
      <c r="DGT66" s="376"/>
      <c r="DGU66" s="799"/>
      <c r="DGV66" s="799"/>
      <c r="DGW66" s="799"/>
      <c r="DGX66" s="529"/>
      <c r="DGY66" s="376"/>
      <c r="DGZ66" s="376"/>
      <c r="DHA66" s="376"/>
      <c r="DHB66" s="530"/>
      <c r="DHC66" s="376"/>
      <c r="DHD66" s="376"/>
      <c r="DHE66" s="376"/>
      <c r="DHF66" s="376"/>
      <c r="DHG66" s="376"/>
      <c r="DHH66" s="376"/>
      <c r="DHI66" s="376"/>
      <c r="DHJ66" s="376"/>
      <c r="DHK66" s="376"/>
      <c r="DHL66" s="799"/>
      <c r="DHM66" s="799"/>
      <c r="DHN66" s="799"/>
      <c r="DHO66" s="529"/>
      <c r="DHP66" s="376"/>
      <c r="DHQ66" s="376"/>
      <c r="DHR66" s="376"/>
      <c r="DHS66" s="530"/>
      <c r="DHT66" s="376"/>
      <c r="DHU66" s="376"/>
      <c r="DHV66" s="376"/>
      <c r="DHW66" s="376"/>
      <c r="DHX66" s="376"/>
      <c r="DHY66" s="376"/>
      <c r="DHZ66" s="376"/>
      <c r="DIA66" s="376"/>
      <c r="DIB66" s="376"/>
      <c r="DIC66" s="799"/>
      <c r="DID66" s="799"/>
      <c r="DIE66" s="799"/>
      <c r="DIF66" s="529"/>
      <c r="DIG66" s="376"/>
      <c r="DIH66" s="376"/>
      <c r="DII66" s="376"/>
      <c r="DIJ66" s="530"/>
      <c r="DIK66" s="376"/>
      <c r="DIL66" s="376"/>
      <c r="DIM66" s="376"/>
      <c r="DIN66" s="376"/>
      <c r="DIO66" s="376"/>
      <c r="DIP66" s="376"/>
      <c r="DIQ66" s="376"/>
      <c r="DIR66" s="376"/>
      <c r="DIS66" s="376"/>
      <c r="DIT66" s="799"/>
      <c r="DIU66" s="799"/>
      <c r="DIV66" s="799"/>
      <c r="DIW66" s="529"/>
      <c r="DIX66" s="376"/>
      <c r="DIY66" s="376"/>
      <c r="DIZ66" s="376"/>
      <c r="DJA66" s="530"/>
      <c r="DJB66" s="376"/>
      <c r="DJC66" s="376"/>
      <c r="DJD66" s="376"/>
      <c r="DJE66" s="376"/>
      <c r="DJF66" s="376"/>
      <c r="DJG66" s="376"/>
      <c r="DJH66" s="376"/>
      <c r="DJI66" s="376"/>
      <c r="DJJ66" s="376"/>
      <c r="DJK66" s="799"/>
      <c r="DJL66" s="799"/>
      <c r="DJM66" s="799"/>
      <c r="DJN66" s="529"/>
      <c r="DJO66" s="376"/>
      <c r="DJP66" s="376"/>
      <c r="DJQ66" s="376"/>
      <c r="DJR66" s="530"/>
      <c r="DJS66" s="376"/>
      <c r="DJT66" s="376"/>
      <c r="DJU66" s="376"/>
      <c r="DJV66" s="376"/>
      <c r="DJW66" s="376"/>
      <c r="DJX66" s="376"/>
      <c r="DJY66" s="376"/>
      <c r="DJZ66" s="376"/>
      <c r="DKA66" s="376"/>
      <c r="DKB66" s="799"/>
      <c r="DKC66" s="799"/>
      <c r="DKD66" s="799"/>
      <c r="DKE66" s="529"/>
      <c r="DKF66" s="376"/>
      <c r="DKG66" s="376"/>
      <c r="DKH66" s="376"/>
      <c r="DKI66" s="530"/>
      <c r="DKJ66" s="376"/>
      <c r="DKK66" s="376"/>
      <c r="DKL66" s="376"/>
      <c r="DKM66" s="376"/>
      <c r="DKN66" s="376"/>
      <c r="DKO66" s="376"/>
      <c r="DKP66" s="376"/>
      <c r="DKQ66" s="376"/>
      <c r="DKR66" s="376"/>
      <c r="DKS66" s="799"/>
      <c r="DKT66" s="799"/>
      <c r="DKU66" s="799"/>
      <c r="DKV66" s="529"/>
      <c r="DKW66" s="376"/>
      <c r="DKX66" s="376"/>
      <c r="DKY66" s="376"/>
      <c r="DKZ66" s="530"/>
      <c r="DLA66" s="376"/>
      <c r="DLB66" s="376"/>
      <c r="DLC66" s="376"/>
      <c r="DLD66" s="376"/>
      <c r="DLE66" s="376"/>
      <c r="DLF66" s="376"/>
      <c r="DLG66" s="376"/>
      <c r="DLH66" s="376"/>
      <c r="DLI66" s="376"/>
      <c r="DLJ66" s="799"/>
      <c r="DLK66" s="799"/>
      <c r="DLL66" s="799"/>
      <c r="DLM66" s="529"/>
      <c r="DLN66" s="376"/>
      <c r="DLO66" s="376"/>
      <c r="DLP66" s="376"/>
      <c r="DLQ66" s="530"/>
      <c r="DLR66" s="376"/>
      <c r="DLS66" s="376"/>
      <c r="DLT66" s="376"/>
      <c r="DLU66" s="376"/>
      <c r="DLV66" s="376"/>
      <c r="DLW66" s="376"/>
      <c r="DLX66" s="376"/>
      <c r="DLY66" s="376"/>
      <c r="DLZ66" s="376"/>
      <c r="DMA66" s="799"/>
      <c r="DMB66" s="799"/>
      <c r="DMC66" s="799"/>
      <c r="DMD66" s="529"/>
      <c r="DME66" s="376"/>
      <c r="DMF66" s="376"/>
      <c r="DMG66" s="376"/>
      <c r="DMH66" s="530"/>
      <c r="DMI66" s="376"/>
      <c r="DMJ66" s="376"/>
      <c r="DMK66" s="376"/>
      <c r="DML66" s="376"/>
      <c r="DMM66" s="376"/>
      <c r="DMN66" s="376"/>
      <c r="DMO66" s="376"/>
      <c r="DMP66" s="376"/>
      <c r="DMQ66" s="376"/>
      <c r="DMR66" s="799"/>
      <c r="DMS66" s="799"/>
      <c r="DMT66" s="799"/>
      <c r="DMU66" s="529"/>
      <c r="DMV66" s="376"/>
      <c r="DMW66" s="376"/>
      <c r="DMX66" s="376"/>
      <c r="DMY66" s="530"/>
      <c r="DMZ66" s="376"/>
      <c r="DNA66" s="376"/>
      <c r="DNB66" s="376"/>
      <c r="DNC66" s="376"/>
      <c r="DND66" s="376"/>
      <c r="DNE66" s="376"/>
      <c r="DNF66" s="376"/>
      <c r="DNG66" s="376"/>
      <c r="DNH66" s="376"/>
      <c r="DNI66" s="799"/>
      <c r="DNJ66" s="799"/>
      <c r="DNK66" s="799"/>
      <c r="DNL66" s="529"/>
      <c r="DNM66" s="376"/>
      <c r="DNN66" s="376"/>
      <c r="DNO66" s="376"/>
      <c r="DNP66" s="530"/>
      <c r="DNQ66" s="376"/>
      <c r="DNR66" s="376"/>
      <c r="DNS66" s="376"/>
      <c r="DNT66" s="376"/>
      <c r="DNU66" s="376"/>
      <c r="DNV66" s="376"/>
      <c r="DNW66" s="376"/>
      <c r="DNX66" s="376"/>
      <c r="DNY66" s="376"/>
      <c r="DNZ66" s="799"/>
      <c r="DOA66" s="799"/>
      <c r="DOB66" s="799"/>
      <c r="DOC66" s="529"/>
      <c r="DOD66" s="376"/>
      <c r="DOE66" s="376"/>
      <c r="DOF66" s="376"/>
      <c r="DOG66" s="530"/>
      <c r="DOH66" s="376"/>
      <c r="DOI66" s="376"/>
      <c r="DOJ66" s="376"/>
      <c r="DOK66" s="376"/>
      <c r="DOL66" s="376"/>
      <c r="DOM66" s="376"/>
      <c r="DON66" s="376"/>
      <c r="DOO66" s="376"/>
      <c r="DOP66" s="376"/>
      <c r="DOQ66" s="799"/>
      <c r="DOR66" s="799"/>
      <c r="DOS66" s="799"/>
      <c r="DOT66" s="529"/>
      <c r="DOU66" s="376"/>
      <c r="DOV66" s="376"/>
      <c r="DOW66" s="376"/>
      <c r="DOX66" s="530"/>
      <c r="DOY66" s="376"/>
      <c r="DOZ66" s="376"/>
      <c r="DPA66" s="376"/>
      <c r="DPB66" s="376"/>
      <c r="DPC66" s="376"/>
      <c r="DPD66" s="376"/>
      <c r="DPE66" s="376"/>
      <c r="DPF66" s="376"/>
      <c r="DPG66" s="376"/>
      <c r="DPH66" s="799"/>
      <c r="DPI66" s="799"/>
      <c r="DPJ66" s="799"/>
      <c r="DPK66" s="529"/>
      <c r="DPL66" s="376"/>
      <c r="DPM66" s="376"/>
      <c r="DPN66" s="376"/>
      <c r="DPO66" s="530"/>
      <c r="DPP66" s="376"/>
      <c r="DPQ66" s="376"/>
      <c r="DPR66" s="376"/>
      <c r="DPS66" s="376"/>
      <c r="DPT66" s="376"/>
      <c r="DPU66" s="376"/>
      <c r="DPV66" s="376"/>
      <c r="DPW66" s="376"/>
      <c r="DPX66" s="376"/>
      <c r="DPY66" s="799"/>
      <c r="DPZ66" s="799"/>
      <c r="DQA66" s="799"/>
      <c r="DQB66" s="529"/>
      <c r="DQC66" s="376"/>
      <c r="DQD66" s="376"/>
      <c r="DQE66" s="376"/>
      <c r="DQF66" s="530"/>
      <c r="DQG66" s="376"/>
      <c r="DQH66" s="376"/>
      <c r="DQI66" s="376"/>
      <c r="DQJ66" s="376"/>
      <c r="DQK66" s="376"/>
      <c r="DQL66" s="376"/>
      <c r="DQM66" s="376"/>
      <c r="DQN66" s="376"/>
      <c r="DQO66" s="376"/>
      <c r="DQP66" s="799"/>
      <c r="DQQ66" s="799"/>
      <c r="DQR66" s="799"/>
      <c r="DQS66" s="529"/>
      <c r="DQT66" s="376"/>
      <c r="DQU66" s="376"/>
      <c r="DQV66" s="376"/>
      <c r="DQW66" s="530"/>
      <c r="DQX66" s="376"/>
      <c r="DQY66" s="376"/>
      <c r="DQZ66" s="376"/>
      <c r="DRA66" s="376"/>
      <c r="DRB66" s="376"/>
      <c r="DRC66" s="376"/>
      <c r="DRD66" s="376"/>
      <c r="DRE66" s="376"/>
      <c r="DRF66" s="376"/>
      <c r="DRG66" s="799"/>
      <c r="DRH66" s="799"/>
      <c r="DRI66" s="799"/>
      <c r="DRJ66" s="529"/>
      <c r="DRK66" s="376"/>
      <c r="DRL66" s="376"/>
      <c r="DRM66" s="376"/>
      <c r="DRN66" s="530"/>
      <c r="DRO66" s="376"/>
      <c r="DRP66" s="376"/>
      <c r="DRQ66" s="376"/>
      <c r="DRR66" s="376"/>
      <c r="DRS66" s="376"/>
      <c r="DRT66" s="376"/>
      <c r="DRU66" s="376"/>
      <c r="DRV66" s="376"/>
      <c r="DRW66" s="376"/>
      <c r="DRX66" s="799"/>
      <c r="DRY66" s="799"/>
      <c r="DRZ66" s="799"/>
      <c r="DSA66" s="529"/>
      <c r="DSB66" s="376"/>
      <c r="DSC66" s="376"/>
      <c r="DSD66" s="376"/>
      <c r="DSE66" s="530"/>
      <c r="DSF66" s="376"/>
      <c r="DSG66" s="376"/>
      <c r="DSH66" s="376"/>
      <c r="DSI66" s="376"/>
      <c r="DSJ66" s="376"/>
      <c r="DSK66" s="376"/>
      <c r="DSL66" s="376"/>
      <c r="DSM66" s="376"/>
      <c r="DSN66" s="376"/>
      <c r="DSO66" s="799"/>
      <c r="DSP66" s="799"/>
      <c r="DSQ66" s="799"/>
      <c r="DSR66" s="529"/>
      <c r="DSS66" s="376"/>
      <c r="DST66" s="376"/>
      <c r="DSU66" s="376"/>
      <c r="DSV66" s="530"/>
      <c r="DSW66" s="376"/>
      <c r="DSX66" s="376"/>
      <c r="DSY66" s="376"/>
      <c r="DSZ66" s="376"/>
      <c r="DTA66" s="376"/>
      <c r="DTB66" s="376"/>
      <c r="DTC66" s="376"/>
      <c r="DTD66" s="376"/>
      <c r="DTE66" s="376"/>
      <c r="DTF66" s="799"/>
      <c r="DTG66" s="799"/>
      <c r="DTH66" s="799"/>
      <c r="DTI66" s="529"/>
      <c r="DTJ66" s="376"/>
      <c r="DTK66" s="376"/>
      <c r="DTL66" s="376"/>
      <c r="DTM66" s="530"/>
      <c r="DTN66" s="376"/>
      <c r="DTO66" s="376"/>
      <c r="DTP66" s="376"/>
      <c r="DTQ66" s="376"/>
      <c r="DTR66" s="376"/>
      <c r="DTS66" s="376"/>
      <c r="DTT66" s="376"/>
      <c r="DTU66" s="376"/>
      <c r="DTV66" s="376"/>
      <c r="DTW66" s="799"/>
      <c r="DTX66" s="799"/>
      <c r="DTY66" s="799"/>
      <c r="DTZ66" s="529"/>
      <c r="DUA66" s="376"/>
      <c r="DUB66" s="376"/>
      <c r="DUC66" s="376"/>
      <c r="DUD66" s="530"/>
      <c r="DUE66" s="376"/>
      <c r="DUF66" s="376"/>
      <c r="DUG66" s="376"/>
      <c r="DUH66" s="376"/>
      <c r="DUI66" s="376"/>
      <c r="DUJ66" s="376"/>
      <c r="DUK66" s="376"/>
      <c r="DUL66" s="376"/>
      <c r="DUM66" s="376"/>
      <c r="DUN66" s="799"/>
      <c r="DUO66" s="799"/>
      <c r="DUP66" s="799"/>
      <c r="DUQ66" s="529"/>
      <c r="DUR66" s="376"/>
      <c r="DUS66" s="376"/>
      <c r="DUT66" s="376"/>
      <c r="DUU66" s="530"/>
      <c r="DUV66" s="376"/>
      <c r="DUW66" s="376"/>
      <c r="DUX66" s="376"/>
      <c r="DUY66" s="376"/>
      <c r="DUZ66" s="376"/>
      <c r="DVA66" s="376"/>
      <c r="DVB66" s="376"/>
      <c r="DVC66" s="376"/>
      <c r="DVD66" s="376"/>
      <c r="DVE66" s="799"/>
      <c r="DVF66" s="799"/>
      <c r="DVG66" s="799"/>
      <c r="DVH66" s="529"/>
      <c r="DVI66" s="376"/>
      <c r="DVJ66" s="376"/>
      <c r="DVK66" s="376"/>
      <c r="DVL66" s="530"/>
      <c r="DVM66" s="376"/>
      <c r="DVN66" s="376"/>
      <c r="DVO66" s="376"/>
      <c r="DVP66" s="376"/>
      <c r="DVQ66" s="376"/>
      <c r="DVR66" s="376"/>
      <c r="DVS66" s="376"/>
      <c r="DVT66" s="376"/>
      <c r="DVU66" s="376"/>
      <c r="DVV66" s="799"/>
      <c r="DVW66" s="799"/>
      <c r="DVX66" s="799"/>
      <c r="DVY66" s="529"/>
      <c r="DVZ66" s="376"/>
      <c r="DWA66" s="376"/>
      <c r="DWB66" s="376"/>
      <c r="DWC66" s="530"/>
      <c r="DWD66" s="376"/>
      <c r="DWE66" s="376"/>
      <c r="DWF66" s="376"/>
      <c r="DWG66" s="376"/>
      <c r="DWH66" s="376"/>
      <c r="DWI66" s="376"/>
      <c r="DWJ66" s="376"/>
      <c r="DWK66" s="376"/>
      <c r="DWL66" s="376"/>
      <c r="DWM66" s="799"/>
      <c r="DWN66" s="799"/>
      <c r="DWO66" s="799"/>
      <c r="DWP66" s="529"/>
      <c r="DWQ66" s="376"/>
      <c r="DWR66" s="376"/>
      <c r="DWS66" s="376"/>
      <c r="DWT66" s="530"/>
      <c r="DWU66" s="376"/>
      <c r="DWV66" s="376"/>
      <c r="DWW66" s="376"/>
      <c r="DWX66" s="376"/>
      <c r="DWY66" s="376"/>
      <c r="DWZ66" s="376"/>
      <c r="DXA66" s="376"/>
      <c r="DXB66" s="376"/>
      <c r="DXC66" s="376"/>
      <c r="DXD66" s="799"/>
      <c r="DXE66" s="799"/>
      <c r="DXF66" s="799"/>
      <c r="DXG66" s="529"/>
      <c r="DXH66" s="376"/>
      <c r="DXI66" s="376"/>
      <c r="DXJ66" s="376"/>
      <c r="DXK66" s="530"/>
      <c r="DXL66" s="376"/>
      <c r="DXM66" s="376"/>
      <c r="DXN66" s="376"/>
      <c r="DXO66" s="376"/>
      <c r="DXP66" s="376"/>
      <c r="DXQ66" s="376"/>
      <c r="DXR66" s="376"/>
      <c r="DXS66" s="376"/>
      <c r="DXT66" s="376"/>
      <c r="DXU66" s="799"/>
      <c r="DXV66" s="799"/>
      <c r="DXW66" s="799"/>
      <c r="DXX66" s="529"/>
      <c r="DXY66" s="376"/>
      <c r="DXZ66" s="376"/>
      <c r="DYA66" s="376"/>
      <c r="DYB66" s="530"/>
      <c r="DYC66" s="376"/>
      <c r="DYD66" s="376"/>
      <c r="DYE66" s="376"/>
      <c r="DYF66" s="376"/>
      <c r="DYG66" s="376"/>
      <c r="DYH66" s="376"/>
      <c r="DYI66" s="376"/>
      <c r="DYJ66" s="376"/>
      <c r="DYK66" s="376"/>
      <c r="DYL66" s="799"/>
      <c r="DYM66" s="799"/>
      <c r="DYN66" s="799"/>
      <c r="DYO66" s="529"/>
      <c r="DYP66" s="376"/>
      <c r="DYQ66" s="376"/>
      <c r="DYR66" s="376"/>
      <c r="DYS66" s="530"/>
      <c r="DYT66" s="376"/>
      <c r="DYU66" s="376"/>
      <c r="DYV66" s="376"/>
      <c r="DYW66" s="376"/>
      <c r="DYX66" s="376"/>
      <c r="DYY66" s="376"/>
      <c r="DYZ66" s="376"/>
      <c r="DZA66" s="376"/>
      <c r="DZB66" s="376"/>
      <c r="DZC66" s="799"/>
      <c r="DZD66" s="799"/>
      <c r="DZE66" s="799"/>
      <c r="DZF66" s="529"/>
      <c r="DZG66" s="376"/>
      <c r="DZH66" s="376"/>
      <c r="DZI66" s="376"/>
      <c r="DZJ66" s="530"/>
      <c r="DZK66" s="376"/>
      <c r="DZL66" s="376"/>
      <c r="DZM66" s="376"/>
      <c r="DZN66" s="376"/>
      <c r="DZO66" s="376"/>
      <c r="DZP66" s="376"/>
      <c r="DZQ66" s="376"/>
      <c r="DZR66" s="376"/>
      <c r="DZS66" s="376"/>
      <c r="DZT66" s="799"/>
      <c r="DZU66" s="799"/>
      <c r="DZV66" s="799"/>
      <c r="DZW66" s="529"/>
      <c r="DZX66" s="376"/>
      <c r="DZY66" s="376"/>
      <c r="DZZ66" s="376"/>
      <c r="EAA66" s="530"/>
      <c r="EAB66" s="376"/>
      <c r="EAC66" s="376"/>
      <c r="EAD66" s="376"/>
      <c r="EAE66" s="376"/>
      <c r="EAF66" s="376"/>
      <c r="EAG66" s="376"/>
      <c r="EAH66" s="376"/>
      <c r="EAI66" s="376"/>
      <c r="EAJ66" s="376"/>
      <c r="EAK66" s="799"/>
      <c r="EAL66" s="799"/>
      <c r="EAM66" s="799"/>
      <c r="EAN66" s="529"/>
      <c r="EAO66" s="376"/>
      <c r="EAP66" s="376"/>
      <c r="EAQ66" s="376"/>
      <c r="EAR66" s="530"/>
      <c r="EAS66" s="376"/>
      <c r="EAT66" s="376"/>
      <c r="EAU66" s="376"/>
      <c r="EAV66" s="376"/>
      <c r="EAW66" s="376"/>
      <c r="EAX66" s="376"/>
      <c r="EAY66" s="376"/>
      <c r="EAZ66" s="376"/>
      <c r="EBA66" s="376"/>
      <c r="EBB66" s="799"/>
      <c r="EBC66" s="799"/>
      <c r="EBD66" s="799"/>
      <c r="EBE66" s="529"/>
      <c r="EBF66" s="376"/>
      <c r="EBG66" s="376"/>
      <c r="EBH66" s="376"/>
      <c r="EBI66" s="530"/>
      <c r="EBJ66" s="376"/>
      <c r="EBK66" s="376"/>
      <c r="EBL66" s="376"/>
      <c r="EBM66" s="376"/>
      <c r="EBN66" s="376"/>
      <c r="EBO66" s="376"/>
      <c r="EBP66" s="376"/>
      <c r="EBQ66" s="376"/>
      <c r="EBR66" s="376"/>
      <c r="EBS66" s="799"/>
      <c r="EBT66" s="799"/>
      <c r="EBU66" s="799"/>
      <c r="EBV66" s="529"/>
      <c r="EBW66" s="376"/>
      <c r="EBX66" s="376"/>
      <c r="EBY66" s="376"/>
      <c r="EBZ66" s="530"/>
      <c r="ECA66" s="376"/>
      <c r="ECB66" s="376"/>
      <c r="ECC66" s="376"/>
      <c r="ECD66" s="376"/>
      <c r="ECE66" s="376"/>
      <c r="ECF66" s="376"/>
      <c r="ECG66" s="376"/>
      <c r="ECH66" s="376"/>
      <c r="ECI66" s="376"/>
      <c r="ECJ66" s="799"/>
      <c r="ECK66" s="799"/>
      <c r="ECL66" s="799"/>
      <c r="ECM66" s="529"/>
      <c r="ECN66" s="376"/>
      <c r="ECO66" s="376"/>
      <c r="ECP66" s="376"/>
      <c r="ECQ66" s="530"/>
      <c r="ECR66" s="376"/>
      <c r="ECS66" s="376"/>
      <c r="ECT66" s="376"/>
      <c r="ECU66" s="376"/>
      <c r="ECV66" s="376"/>
      <c r="ECW66" s="376"/>
      <c r="ECX66" s="376"/>
      <c r="ECY66" s="376"/>
      <c r="ECZ66" s="376"/>
      <c r="EDA66" s="799"/>
      <c r="EDB66" s="799"/>
      <c r="EDC66" s="799"/>
      <c r="EDD66" s="529"/>
      <c r="EDE66" s="376"/>
      <c r="EDF66" s="376"/>
      <c r="EDG66" s="376"/>
      <c r="EDH66" s="530"/>
      <c r="EDI66" s="376"/>
      <c r="EDJ66" s="376"/>
      <c r="EDK66" s="376"/>
      <c r="EDL66" s="376"/>
      <c r="EDM66" s="376"/>
      <c r="EDN66" s="376"/>
      <c r="EDO66" s="376"/>
      <c r="EDP66" s="376"/>
      <c r="EDQ66" s="376"/>
      <c r="EDR66" s="799"/>
      <c r="EDS66" s="799"/>
      <c r="EDT66" s="799"/>
      <c r="EDU66" s="529"/>
      <c r="EDV66" s="376"/>
      <c r="EDW66" s="376"/>
      <c r="EDX66" s="376"/>
      <c r="EDY66" s="530"/>
      <c r="EDZ66" s="376"/>
      <c r="EEA66" s="376"/>
      <c r="EEB66" s="376"/>
      <c r="EEC66" s="376"/>
      <c r="EED66" s="376"/>
      <c r="EEE66" s="376"/>
      <c r="EEF66" s="376"/>
      <c r="EEG66" s="376"/>
      <c r="EEH66" s="376"/>
      <c r="EEI66" s="799"/>
      <c r="EEJ66" s="799"/>
      <c r="EEK66" s="799"/>
      <c r="EEL66" s="529"/>
      <c r="EEM66" s="376"/>
      <c r="EEN66" s="376"/>
      <c r="EEO66" s="376"/>
      <c r="EEP66" s="530"/>
      <c r="EEQ66" s="376"/>
      <c r="EER66" s="376"/>
      <c r="EES66" s="376"/>
      <c r="EET66" s="376"/>
      <c r="EEU66" s="376"/>
      <c r="EEV66" s="376"/>
      <c r="EEW66" s="376"/>
      <c r="EEX66" s="376"/>
      <c r="EEY66" s="376"/>
      <c r="EEZ66" s="799"/>
      <c r="EFA66" s="799"/>
      <c r="EFB66" s="799"/>
      <c r="EFC66" s="529"/>
      <c r="EFD66" s="376"/>
      <c r="EFE66" s="376"/>
      <c r="EFF66" s="376"/>
      <c r="EFG66" s="530"/>
      <c r="EFH66" s="376"/>
      <c r="EFI66" s="376"/>
      <c r="EFJ66" s="376"/>
      <c r="EFK66" s="376"/>
      <c r="EFL66" s="376"/>
      <c r="EFM66" s="376"/>
      <c r="EFN66" s="376"/>
      <c r="EFO66" s="376"/>
      <c r="EFP66" s="376"/>
      <c r="EFQ66" s="799"/>
      <c r="EFR66" s="799"/>
      <c r="EFS66" s="799"/>
      <c r="EFT66" s="529"/>
      <c r="EFU66" s="376"/>
      <c r="EFV66" s="376"/>
      <c r="EFW66" s="376"/>
      <c r="EFX66" s="530"/>
      <c r="EFY66" s="376"/>
      <c r="EFZ66" s="376"/>
      <c r="EGA66" s="376"/>
      <c r="EGB66" s="376"/>
      <c r="EGC66" s="376"/>
      <c r="EGD66" s="376"/>
      <c r="EGE66" s="376"/>
      <c r="EGF66" s="376"/>
      <c r="EGG66" s="376"/>
      <c r="EGH66" s="799"/>
      <c r="EGI66" s="799"/>
      <c r="EGJ66" s="799"/>
      <c r="EGK66" s="529"/>
      <c r="EGL66" s="376"/>
      <c r="EGM66" s="376"/>
      <c r="EGN66" s="376"/>
      <c r="EGO66" s="530"/>
      <c r="EGP66" s="376"/>
      <c r="EGQ66" s="376"/>
      <c r="EGR66" s="376"/>
      <c r="EGS66" s="376"/>
      <c r="EGT66" s="376"/>
      <c r="EGU66" s="376"/>
      <c r="EGV66" s="376"/>
      <c r="EGW66" s="376"/>
      <c r="EGX66" s="376"/>
      <c r="EGY66" s="799"/>
      <c r="EGZ66" s="799"/>
      <c r="EHA66" s="799"/>
      <c r="EHB66" s="529"/>
      <c r="EHC66" s="376"/>
      <c r="EHD66" s="376"/>
      <c r="EHE66" s="376"/>
      <c r="EHF66" s="530"/>
      <c r="EHG66" s="376"/>
      <c r="EHH66" s="376"/>
      <c r="EHI66" s="376"/>
      <c r="EHJ66" s="376"/>
      <c r="EHK66" s="376"/>
      <c r="EHL66" s="376"/>
      <c r="EHM66" s="376"/>
      <c r="EHN66" s="376"/>
      <c r="EHO66" s="376"/>
      <c r="EHP66" s="799"/>
      <c r="EHQ66" s="799"/>
      <c r="EHR66" s="799"/>
      <c r="EHS66" s="529"/>
      <c r="EHT66" s="376"/>
      <c r="EHU66" s="376"/>
      <c r="EHV66" s="376"/>
      <c r="EHW66" s="530"/>
      <c r="EHX66" s="376"/>
      <c r="EHY66" s="376"/>
      <c r="EHZ66" s="376"/>
      <c r="EIA66" s="376"/>
      <c r="EIB66" s="376"/>
      <c r="EIC66" s="376"/>
      <c r="EID66" s="376"/>
      <c r="EIE66" s="376"/>
      <c r="EIF66" s="376"/>
      <c r="EIG66" s="799"/>
      <c r="EIH66" s="799"/>
      <c r="EII66" s="799"/>
      <c r="EIJ66" s="529"/>
      <c r="EIK66" s="376"/>
      <c r="EIL66" s="376"/>
      <c r="EIM66" s="376"/>
      <c r="EIN66" s="530"/>
      <c r="EIO66" s="376"/>
      <c r="EIP66" s="376"/>
      <c r="EIQ66" s="376"/>
      <c r="EIR66" s="376"/>
      <c r="EIS66" s="376"/>
      <c r="EIT66" s="376"/>
      <c r="EIU66" s="376"/>
      <c r="EIV66" s="376"/>
      <c r="EIW66" s="376"/>
      <c r="EIX66" s="799"/>
      <c r="EIY66" s="799"/>
      <c r="EIZ66" s="799"/>
      <c r="EJA66" s="529"/>
      <c r="EJB66" s="376"/>
      <c r="EJC66" s="376"/>
      <c r="EJD66" s="376"/>
      <c r="EJE66" s="530"/>
      <c r="EJF66" s="376"/>
      <c r="EJG66" s="376"/>
      <c r="EJH66" s="376"/>
      <c r="EJI66" s="376"/>
      <c r="EJJ66" s="376"/>
      <c r="EJK66" s="376"/>
      <c r="EJL66" s="376"/>
      <c r="EJM66" s="376"/>
      <c r="EJN66" s="376"/>
      <c r="EJO66" s="799"/>
      <c r="EJP66" s="799"/>
      <c r="EJQ66" s="799"/>
      <c r="EJR66" s="529"/>
      <c r="EJS66" s="376"/>
      <c r="EJT66" s="376"/>
      <c r="EJU66" s="376"/>
      <c r="EJV66" s="530"/>
      <c r="EJW66" s="376"/>
      <c r="EJX66" s="376"/>
      <c r="EJY66" s="376"/>
      <c r="EJZ66" s="376"/>
      <c r="EKA66" s="376"/>
      <c r="EKB66" s="376"/>
      <c r="EKC66" s="376"/>
      <c r="EKD66" s="376"/>
      <c r="EKE66" s="376"/>
      <c r="EKF66" s="799"/>
      <c r="EKG66" s="799"/>
      <c r="EKH66" s="799"/>
      <c r="EKI66" s="529"/>
      <c r="EKJ66" s="376"/>
      <c r="EKK66" s="376"/>
      <c r="EKL66" s="376"/>
      <c r="EKM66" s="530"/>
      <c r="EKN66" s="376"/>
      <c r="EKO66" s="376"/>
      <c r="EKP66" s="376"/>
      <c r="EKQ66" s="376"/>
      <c r="EKR66" s="376"/>
      <c r="EKS66" s="376"/>
      <c r="EKT66" s="376"/>
      <c r="EKU66" s="376"/>
      <c r="EKV66" s="376"/>
      <c r="EKW66" s="799"/>
      <c r="EKX66" s="799"/>
      <c r="EKY66" s="799"/>
      <c r="EKZ66" s="529"/>
      <c r="ELA66" s="376"/>
      <c r="ELB66" s="376"/>
      <c r="ELC66" s="376"/>
      <c r="ELD66" s="530"/>
      <c r="ELE66" s="376"/>
      <c r="ELF66" s="376"/>
      <c r="ELG66" s="376"/>
      <c r="ELH66" s="376"/>
      <c r="ELI66" s="376"/>
      <c r="ELJ66" s="376"/>
      <c r="ELK66" s="376"/>
      <c r="ELL66" s="376"/>
      <c r="ELM66" s="376"/>
      <c r="ELN66" s="799"/>
      <c r="ELO66" s="799"/>
      <c r="ELP66" s="799"/>
      <c r="ELQ66" s="529"/>
      <c r="ELR66" s="376"/>
      <c r="ELS66" s="376"/>
      <c r="ELT66" s="376"/>
      <c r="ELU66" s="530"/>
      <c r="ELV66" s="376"/>
      <c r="ELW66" s="376"/>
      <c r="ELX66" s="376"/>
      <c r="ELY66" s="376"/>
      <c r="ELZ66" s="376"/>
      <c r="EMA66" s="376"/>
      <c r="EMB66" s="376"/>
      <c r="EMC66" s="376"/>
      <c r="EMD66" s="376"/>
      <c r="EME66" s="799"/>
      <c r="EMF66" s="799"/>
      <c r="EMG66" s="799"/>
      <c r="EMH66" s="529"/>
      <c r="EMI66" s="376"/>
      <c r="EMJ66" s="376"/>
      <c r="EMK66" s="376"/>
      <c r="EML66" s="530"/>
      <c r="EMM66" s="376"/>
      <c r="EMN66" s="376"/>
      <c r="EMO66" s="376"/>
      <c r="EMP66" s="376"/>
      <c r="EMQ66" s="376"/>
      <c r="EMR66" s="376"/>
      <c r="EMS66" s="376"/>
      <c r="EMT66" s="376"/>
      <c r="EMU66" s="376"/>
      <c r="EMV66" s="799"/>
      <c r="EMW66" s="799"/>
      <c r="EMX66" s="799"/>
      <c r="EMY66" s="529"/>
      <c r="EMZ66" s="376"/>
      <c r="ENA66" s="376"/>
      <c r="ENB66" s="376"/>
      <c r="ENC66" s="530"/>
      <c r="END66" s="376"/>
      <c r="ENE66" s="376"/>
      <c r="ENF66" s="376"/>
      <c r="ENG66" s="376"/>
      <c r="ENH66" s="376"/>
      <c r="ENI66" s="376"/>
      <c r="ENJ66" s="376"/>
      <c r="ENK66" s="376"/>
      <c r="ENL66" s="376"/>
      <c r="ENM66" s="799"/>
      <c r="ENN66" s="799"/>
      <c r="ENO66" s="799"/>
      <c r="ENP66" s="529"/>
      <c r="ENQ66" s="376"/>
      <c r="ENR66" s="376"/>
      <c r="ENS66" s="376"/>
      <c r="ENT66" s="530"/>
      <c r="ENU66" s="376"/>
      <c r="ENV66" s="376"/>
      <c r="ENW66" s="376"/>
      <c r="ENX66" s="376"/>
      <c r="ENY66" s="376"/>
      <c r="ENZ66" s="376"/>
      <c r="EOA66" s="376"/>
      <c r="EOB66" s="376"/>
      <c r="EOC66" s="376"/>
      <c r="EOD66" s="799"/>
      <c r="EOE66" s="799"/>
      <c r="EOF66" s="799"/>
      <c r="EOG66" s="529"/>
      <c r="EOH66" s="376"/>
      <c r="EOI66" s="376"/>
      <c r="EOJ66" s="376"/>
      <c r="EOK66" s="530"/>
      <c r="EOL66" s="376"/>
      <c r="EOM66" s="376"/>
      <c r="EON66" s="376"/>
      <c r="EOO66" s="376"/>
      <c r="EOP66" s="376"/>
      <c r="EOQ66" s="376"/>
      <c r="EOR66" s="376"/>
      <c r="EOS66" s="376"/>
      <c r="EOT66" s="376"/>
      <c r="EOU66" s="799"/>
      <c r="EOV66" s="799"/>
      <c r="EOW66" s="799"/>
      <c r="EOX66" s="529"/>
      <c r="EOY66" s="376"/>
      <c r="EOZ66" s="376"/>
      <c r="EPA66" s="376"/>
      <c r="EPB66" s="530"/>
      <c r="EPC66" s="376"/>
      <c r="EPD66" s="376"/>
      <c r="EPE66" s="376"/>
      <c r="EPF66" s="376"/>
      <c r="EPG66" s="376"/>
      <c r="EPH66" s="376"/>
      <c r="EPI66" s="376"/>
      <c r="EPJ66" s="376"/>
      <c r="EPK66" s="376"/>
      <c r="EPL66" s="799"/>
      <c r="EPM66" s="799"/>
      <c r="EPN66" s="799"/>
      <c r="EPO66" s="529"/>
      <c r="EPP66" s="376"/>
      <c r="EPQ66" s="376"/>
      <c r="EPR66" s="376"/>
      <c r="EPS66" s="530"/>
      <c r="EPT66" s="376"/>
      <c r="EPU66" s="376"/>
      <c r="EPV66" s="376"/>
      <c r="EPW66" s="376"/>
      <c r="EPX66" s="376"/>
      <c r="EPY66" s="376"/>
      <c r="EPZ66" s="376"/>
      <c r="EQA66" s="376"/>
      <c r="EQB66" s="376"/>
      <c r="EQC66" s="799"/>
      <c r="EQD66" s="799"/>
      <c r="EQE66" s="799"/>
      <c r="EQF66" s="529"/>
      <c r="EQG66" s="376"/>
      <c r="EQH66" s="376"/>
      <c r="EQI66" s="376"/>
      <c r="EQJ66" s="530"/>
      <c r="EQK66" s="376"/>
      <c r="EQL66" s="376"/>
      <c r="EQM66" s="376"/>
      <c r="EQN66" s="376"/>
      <c r="EQO66" s="376"/>
      <c r="EQP66" s="376"/>
      <c r="EQQ66" s="376"/>
      <c r="EQR66" s="376"/>
      <c r="EQS66" s="376"/>
      <c r="EQT66" s="799"/>
      <c r="EQU66" s="799"/>
      <c r="EQV66" s="799"/>
      <c r="EQW66" s="529"/>
      <c r="EQX66" s="376"/>
      <c r="EQY66" s="376"/>
      <c r="EQZ66" s="376"/>
      <c r="ERA66" s="530"/>
      <c r="ERB66" s="376"/>
      <c r="ERC66" s="376"/>
      <c r="ERD66" s="376"/>
      <c r="ERE66" s="376"/>
      <c r="ERF66" s="376"/>
      <c r="ERG66" s="376"/>
      <c r="ERH66" s="376"/>
      <c r="ERI66" s="376"/>
      <c r="ERJ66" s="376"/>
      <c r="ERK66" s="799"/>
      <c r="ERL66" s="799"/>
      <c r="ERM66" s="799"/>
      <c r="ERN66" s="529"/>
      <c r="ERO66" s="376"/>
      <c r="ERP66" s="376"/>
      <c r="ERQ66" s="376"/>
      <c r="ERR66" s="530"/>
      <c r="ERS66" s="376"/>
      <c r="ERT66" s="376"/>
      <c r="ERU66" s="376"/>
      <c r="ERV66" s="376"/>
      <c r="ERW66" s="376"/>
      <c r="ERX66" s="376"/>
      <c r="ERY66" s="376"/>
      <c r="ERZ66" s="376"/>
      <c r="ESA66" s="376"/>
      <c r="ESB66" s="799"/>
      <c r="ESC66" s="799"/>
      <c r="ESD66" s="799"/>
      <c r="ESE66" s="529"/>
      <c r="ESF66" s="376"/>
      <c r="ESG66" s="376"/>
      <c r="ESH66" s="376"/>
      <c r="ESI66" s="530"/>
      <c r="ESJ66" s="376"/>
      <c r="ESK66" s="376"/>
      <c r="ESL66" s="376"/>
      <c r="ESM66" s="376"/>
      <c r="ESN66" s="376"/>
      <c r="ESO66" s="376"/>
      <c r="ESP66" s="376"/>
      <c r="ESQ66" s="376"/>
      <c r="ESR66" s="376"/>
      <c r="ESS66" s="799"/>
      <c r="EST66" s="799"/>
      <c r="ESU66" s="799"/>
      <c r="ESV66" s="529"/>
      <c r="ESW66" s="376"/>
      <c r="ESX66" s="376"/>
      <c r="ESY66" s="376"/>
      <c r="ESZ66" s="530"/>
      <c r="ETA66" s="376"/>
      <c r="ETB66" s="376"/>
      <c r="ETC66" s="376"/>
      <c r="ETD66" s="376"/>
      <c r="ETE66" s="376"/>
      <c r="ETF66" s="376"/>
      <c r="ETG66" s="376"/>
      <c r="ETH66" s="376"/>
      <c r="ETI66" s="376"/>
      <c r="ETJ66" s="799"/>
      <c r="ETK66" s="799"/>
      <c r="ETL66" s="799"/>
      <c r="ETM66" s="529"/>
      <c r="ETN66" s="376"/>
      <c r="ETO66" s="376"/>
      <c r="ETP66" s="376"/>
      <c r="ETQ66" s="530"/>
      <c r="ETR66" s="376"/>
      <c r="ETS66" s="376"/>
      <c r="ETT66" s="376"/>
      <c r="ETU66" s="376"/>
      <c r="ETV66" s="376"/>
      <c r="ETW66" s="376"/>
      <c r="ETX66" s="376"/>
      <c r="ETY66" s="376"/>
      <c r="ETZ66" s="376"/>
      <c r="EUA66" s="799"/>
      <c r="EUB66" s="799"/>
      <c r="EUC66" s="799"/>
      <c r="EUD66" s="529"/>
      <c r="EUE66" s="376"/>
      <c r="EUF66" s="376"/>
      <c r="EUG66" s="376"/>
      <c r="EUH66" s="530"/>
      <c r="EUI66" s="376"/>
      <c r="EUJ66" s="376"/>
      <c r="EUK66" s="376"/>
      <c r="EUL66" s="376"/>
      <c r="EUM66" s="376"/>
      <c r="EUN66" s="376"/>
      <c r="EUO66" s="376"/>
      <c r="EUP66" s="376"/>
      <c r="EUQ66" s="376"/>
      <c r="EUR66" s="799"/>
      <c r="EUS66" s="799"/>
      <c r="EUT66" s="799"/>
      <c r="EUU66" s="529"/>
      <c r="EUV66" s="376"/>
      <c r="EUW66" s="376"/>
      <c r="EUX66" s="376"/>
      <c r="EUY66" s="530"/>
      <c r="EUZ66" s="376"/>
      <c r="EVA66" s="376"/>
      <c r="EVB66" s="376"/>
      <c r="EVC66" s="376"/>
      <c r="EVD66" s="376"/>
      <c r="EVE66" s="376"/>
      <c r="EVF66" s="376"/>
      <c r="EVG66" s="376"/>
      <c r="EVH66" s="376"/>
      <c r="EVI66" s="799"/>
      <c r="EVJ66" s="799"/>
      <c r="EVK66" s="799"/>
      <c r="EVL66" s="529"/>
      <c r="EVM66" s="376"/>
      <c r="EVN66" s="376"/>
      <c r="EVO66" s="376"/>
      <c r="EVP66" s="530"/>
      <c r="EVQ66" s="376"/>
      <c r="EVR66" s="376"/>
      <c r="EVS66" s="376"/>
      <c r="EVT66" s="376"/>
      <c r="EVU66" s="376"/>
      <c r="EVV66" s="376"/>
      <c r="EVW66" s="376"/>
      <c r="EVX66" s="376"/>
      <c r="EVY66" s="376"/>
      <c r="EVZ66" s="799"/>
      <c r="EWA66" s="799"/>
      <c r="EWB66" s="799"/>
      <c r="EWC66" s="529"/>
      <c r="EWD66" s="376"/>
      <c r="EWE66" s="376"/>
      <c r="EWF66" s="376"/>
      <c r="EWG66" s="530"/>
      <c r="EWH66" s="376"/>
      <c r="EWI66" s="376"/>
      <c r="EWJ66" s="376"/>
      <c r="EWK66" s="376"/>
      <c r="EWL66" s="376"/>
      <c r="EWM66" s="376"/>
      <c r="EWN66" s="376"/>
      <c r="EWO66" s="376"/>
      <c r="EWP66" s="376"/>
      <c r="EWQ66" s="799"/>
      <c r="EWR66" s="799"/>
      <c r="EWS66" s="799"/>
      <c r="EWT66" s="529"/>
      <c r="EWU66" s="376"/>
      <c r="EWV66" s="376"/>
      <c r="EWW66" s="376"/>
      <c r="EWX66" s="530"/>
      <c r="EWY66" s="376"/>
      <c r="EWZ66" s="376"/>
      <c r="EXA66" s="376"/>
      <c r="EXB66" s="376"/>
      <c r="EXC66" s="376"/>
      <c r="EXD66" s="376"/>
      <c r="EXE66" s="376"/>
      <c r="EXF66" s="376"/>
      <c r="EXG66" s="376"/>
      <c r="EXH66" s="799"/>
      <c r="EXI66" s="799"/>
      <c r="EXJ66" s="799"/>
      <c r="EXK66" s="529"/>
      <c r="EXL66" s="376"/>
      <c r="EXM66" s="376"/>
      <c r="EXN66" s="376"/>
      <c r="EXO66" s="530"/>
      <c r="EXP66" s="376"/>
      <c r="EXQ66" s="376"/>
      <c r="EXR66" s="376"/>
      <c r="EXS66" s="376"/>
      <c r="EXT66" s="376"/>
      <c r="EXU66" s="376"/>
      <c r="EXV66" s="376"/>
      <c r="EXW66" s="376"/>
      <c r="EXX66" s="376"/>
      <c r="EXY66" s="799"/>
      <c r="EXZ66" s="799"/>
      <c r="EYA66" s="799"/>
      <c r="EYB66" s="529"/>
      <c r="EYC66" s="376"/>
      <c r="EYD66" s="376"/>
      <c r="EYE66" s="376"/>
      <c r="EYF66" s="530"/>
      <c r="EYG66" s="376"/>
      <c r="EYH66" s="376"/>
      <c r="EYI66" s="376"/>
      <c r="EYJ66" s="376"/>
      <c r="EYK66" s="376"/>
      <c r="EYL66" s="376"/>
      <c r="EYM66" s="376"/>
      <c r="EYN66" s="376"/>
      <c r="EYO66" s="376"/>
      <c r="EYP66" s="799"/>
      <c r="EYQ66" s="799"/>
      <c r="EYR66" s="799"/>
      <c r="EYS66" s="529"/>
      <c r="EYT66" s="376"/>
      <c r="EYU66" s="376"/>
      <c r="EYV66" s="376"/>
      <c r="EYW66" s="530"/>
      <c r="EYX66" s="376"/>
      <c r="EYY66" s="376"/>
      <c r="EYZ66" s="376"/>
      <c r="EZA66" s="376"/>
      <c r="EZB66" s="376"/>
      <c r="EZC66" s="376"/>
      <c r="EZD66" s="376"/>
      <c r="EZE66" s="376"/>
      <c r="EZF66" s="376"/>
      <c r="EZG66" s="799"/>
      <c r="EZH66" s="799"/>
      <c r="EZI66" s="799"/>
      <c r="EZJ66" s="529"/>
      <c r="EZK66" s="376"/>
      <c r="EZL66" s="376"/>
      <c r="EZM66" s="376"/>
      <c r="EZN66" s="530"/>
      <c r="EZO66" s="376"/>
      <c r="EZP66" s="376"/>
      <c r="EZQ66" s="376"/>
      <c r="EZR66" s="376"/>
      <c r="EZS66" s="376"/>
      <c r="EZT66" s="376"/>
      <c r="EZU66" s="376"/>
      <c r="EZV66" s="376"/>
      <c r="EZW66" s="376"/>
      <c r="EZX66" s="799"/>
      <c r="EZY66" s="799"/>
      <c r="EZZ66" s="799"/>
      <c r="FAA66" s="529"/>
      <c r="FAB66" s="376"/>
      <c r="FAC66" s="376"/>
      <c r="FAD66" s="376"/>
      <c r="FAE66" s="530"/>
      <c r="FAF66" s="376"/>
      <c r="FAG66" s="376"/>
      <c r="FAH66" s="376"/>
      <c r="FAI66" s="376"/>
      <c r="FAJ66" s="376"/>
      <c r="FAK66" s="376"/>
      <c r="FAL66" s="376"/>
      <c r="FAM66" s="376"/>
      <c r="FAN66" s="376"/>
      <c r="FAO66" s="799"/>
      <c r="FAP66" s="799"/>
      <c r="FAQ66" s="799"/>
      <c r="FAR66" s="529"/>
      <c r="FAS66" s="376"/>
      <c r="FAT66" s="376"/>
      <c r="FAU66" s="376"/>
      <c r="FAV66" s="530"/>
      <c r="FAW66" s="376"/>
      <c r="FAX66" s="376"/>
      <c r="FAY66" s="376"/>
      <c r="FAZ66" s="376"/>
      <c r="FBA66" s="376"/>
      <c r="FBB66" s="376"/>
      <c r="FBC66" s="376"/>
      <c r="FBD66" s="376"/>
      <c r="FBE66" s="376"/>
      <c r="FBF66" s="799"/>
      <c r="FBG66" s="799"/>
      <c r="FBH66" s="799"/>
      <c r="FBI66" s="529"/>
      <c r="FBJ66" s="376"/>
      <c r="FBK66" s="376"/>
      <c r="FBL66" s="376"/>
      <c r="FBM66" s="530"/>
      <c r="FBN66" s="376"/>
      <c r="FBO66" s="376"/>
      <c r="FBP66" s="376"/>
      <c r="FBQ66" s="376"/>
      <c r="FBR66" s="376"/>
      <c r="FBS66" s="376"/>
      <c r="FBT66" s="376"/>
      <c r="FBU66" s="376"/>
      <c r="FBV66" s="376"/>
      <c r="FBW66" s="799"/>
      <c r="FBX66" s="799"/>
      <c r="FBY66" s="799"/>
      <c r="FBZ66" s="529"/>
      <c r="FCA66" s="376"/>
      <c r="FCB66" s="376"/>
      <c r="FCC66" s="376"/>
      <c r="FCD66" s="530"/>
      <c r="FCE66" s="376"/>
      <c r="FCF66" s="376"/>
      <c r="FCG66" s="376"/>
      <c r="FCH66" s="376"/>
      <c r="FCI66" s="376"/>
      <c r="FCJ66" s="376"/>
      <c r="FCK66" s="376"/>
      <c r="FCL66" s="376"/>
      <c r="FCM66" s="376"/>
      <c r="FCN66" s="799"/>
      <c r="FCO66" s="799"/>
      <c r="FCP66" s="799"/>
      <c r="FCQ66" s="529"/>
      <c r="FCR66" s="376"/>
      <c r="FCS66" s="376"/>
      <c r="FCT66" s="376"/>
      <c r="FCU66" s="530"/>
      <c r="FCV66" s="376"/>
      <c r="FCW66" s="376"/>
      <c r="FCX66" s="376"/>
      <c r="FCY66" s="376"/>
      <c r="FCZ66" s="376"/>
      <c r="FDA66" s="376"/>
      <c r="FDB66" s="376"/>
      <c r="FDC66" s="376"/>
      <c r="FDD66" s="376"/>
      <c r="FDE66" s="799"/>
      <c r="FDF66" s="799"/>
      <c r="FDG66" s="799"/>
      <c r="FDH66" s="529"/>
      <c r="FDI66" s="376"/>
      <c r="FDJ66" s="376"/>
      <c r="FDK66" s="376"/>
      <c r="FDL66" s="530"/>
      <c r="FDM66" s="376"/>
      <c r="FDN66" s="376"/>
      <c r="FDO66" s="376"/>
      <c r="FDP66" s="376"/>
      <c r="FDQ66" s="376"/>
      <c r="FDR66" s="376"/>
      <c r="FDS66" s="376"/>
      <c r="FDT66" s="376"/>
      <c r="FDU66" s="376"/>
      <c r="FDV66" s="799"/>
      <c r="FDW66" s="799"/>
      <c r="FDX66" s="799"/>
      <c r="FDY66" s="529"/>
      <c r="FDZ66" s="376"/>
      <c r="FEA66" s="376"/>
      <c r="FEB66" s="376"/>
      <c r="FEC66" s="530"/>
      <c r="FED66" s="376"/>
      <c r="FEE66" s="376"/>
      <c r="FEF66" s="376"/>
      <c r="FEG66" s="376"/>
      <c r="FEH66" s="376"/>
      <c r="FEI66" s="376"/>
      <c r="FEJ66" s="376"/>
      <c r="FEK66" s="376"/>
      <c r="FEL66" s="376"/>
      <c r="FEM66" s="799"/>
      <c r="FEN66" s="799"/>
      <c r="FEO66" s="799"/>
      <c r="FEP66" s="529"/>
      <c r="FEQ66" s="376"/>
      <c r="FER66" s="376"/>
      <c r="FES66" s="376"/>
      <c r="FET66" s="530"/>
      <c r="FEU66" s="376"/>
      <c r="FEV66" s="376"/>
      <c r="FEW66" s="376"/>
      <c r="FEX66" s="376"/>
      <c r="FEY66" s="376"/>
      <c r="FEZ66" s="376"/>
      <c r="FFA66" s="376"/>
      <c r="FFB66" s="376"/>
      <c r="FFC66" s="376"/>
      <c r="FFD66" s="799"/>
      <c r="FFE66" s="799"/>
      <c r="FFF66" s="799"/>
      <c r="FFG66" s="529"/>
      <c r="FFH66" s="376"/>
      <c r="FFI66" s="376"/>
      <c r="FFJ66" s="376"/>
      <c r="FFK66" s="530"/>
      <c r="FFL66" s="376"/>
      <c r="FFM66" s="376"/>
      <c r="FFN66" s="376"/>
      <c r="FFO66" s="376"/>
      <c r="FFP66" s="376"/>
      <c r="FFQ66" s="376"/>
      <c r="FFR66" s="376"/>
      <c r="FFS66" s="376"/>
      <c r="FFT66" s="376"/>
      <c r="FFU66" s="799"/>
      <c r="FFV66" s="799"/>
      <c r="FFW66" s="799"/>
      <c r="FFX66" s="529"/>
      <c r="FFY66" s="376"/>
      <c r="FFZ66" s="376"/>
      <c r="FGA66" s="376"/>
      <c r="FGB66" s="530"/>
      <c r="FGC66" s="376"/>
      <c r="FGD66" s="376"/>
      <c r="FGE66" s="376"/>
      <c r="FGF66" s="376"/>
      <c r="FGG66" s="376"/>
      <c r="FGH66" s="376"/>
      <c r="FGI66" s="376"/>
      <c r="FGJ66" s="376"/>
      <c r="FGK66" s="376"/>
      <c r="FGL66" s="799"/>
      <c r="FGM66" s="799"/>
      <c r="FGN66" s="799"/>
      <c r="FGO66" s="529"/>
      <c r="FGP66" s="376"/>
      <c r="FGQ66" s="376"/>
      <c r="FGR66" s="376"/>
      <c r="FGS66" s="530"/>
      <c r="FGT66" s="376"/>
      <c r="FGU66" s="376"/>
      <c r="FGV66" s="376"/>
      <c r="FGW66" s="376"/>
      <c r="FGX66" s="376"/>
      <c r="FGY66" s="376"/>
      <c r="FGZ66" s="376"/>
      <c r="FHA66" s="376"/>
      <c r="FHB66" s="376"/>
      <c r="FHC66" s="799"/>
      <c r="FHD66" s="799"/>
      <c r="FHE66" s="799"/>
      <c r="FHF66" s="529"/>
      <c r="FHG66" s="376"/>
      <c r="FHH66" s="376"/>
      <c r="FHI66" s="376"/>
      <c r="FHJ66" s="530"/>
      <c r="FHK66" s="376"/>
      <c r="FHL66" s="376"/>
      <c r="FHM66" s="376"/>
      <c r="FHN66" s="376"/>
      <c r="FHO66" s="376"/>
      <c r="FHP66" s="376"/>
      <c r="FHQ66" s="376"/>
      <c r="FHR66" s="376"/>
      <c r="FHS66" s="376"/>
      <c r="FHT66" s="799"/>
      <c r="FHU66" s="799"/>
      <c r="FHV66" s="799"/>
      <c r="FHW66" s="529"/>
      <c r="FHX66" s="376"/>
      <c r="FHY66" s="376"/>
      <c r="FHZ66" s="376"/>
      <c r="FIA66" s="530"/>
      <c r="FIB66" s="376"/>
      <c r="FIC66" s="376"/>
      <c r="FID66" s="376"/>
      <c r="FIE66" s="376"/>
      <c r="FIF66" s="376"/>
      <c r="FIG66" s="376"/>
      <c r="FIH66" s="376"/>
      <c r="FII66" s="376"/>
      <c r="FIJ66" s="376"/>
      <c r="FIK66" s="799"/>
      <c r="FIL66" s="799"/>
      <c r="FIM66" s="799"/>
      <c r="FIN66" s="529"/>
      <c r="FIO66" s="376"/>
      <c r="FIP66" s="376"/>
      <c r="FIQ66" s="376"/>
      <c r="FIR66" s="530"/>
      <c r="FIS66" s="376"/>
      <c r="FIT66" s="376"/>
      <c r="FIU66" s="376"/>
      <c r="FIV66" s="376"/>
      <c r="FIW66" s="376"/>
      <c r="FIX66" s="376"/>
      <c r="FIY66" s="376"/>
      <c r="FIZ66" s="376"/>
      <c r="FJA66" s="376"/>
      <c r="FJB66" s="799"/>
      <c r="FJC66" s="799"/>
      <c r="FJD66" s="799"/>
      <c r="FJE66" s="529"/>
      <c r="FJF66" s="376"/>
      <c r="FJG66" s="376"/>
      <c r="FJH66" s="376"/>
      <c r="FJI66" s="530"/>
      <c r="FJJ66" s="376"/>
      <c r="FJK66" s="376"/>
      <c r="FJL66" s="376"/>
      <c r="FJM66" s="376"/>
      <c r="FJN66" s="376"/>
      <c r="FJO66" s="376"/>
      <c r="FJP66" s="376"/>
      <c r="FJQ66" s="376"/>
      <c r="FJR66" s="376"/>
      <c r="FJS66" s="799"/>
      <c r="FJT66" s="799"/>
      <c r="FJU66" s="799"/>
      <c r="FJV66" s="529"/>
      <c r="FJW66" s="376"/>
      <c r="FJX66" s="376"/>
      <c r="FJY66" s="376"/>
      <c r="FJZ66" s="530"/>
      <c r="FKA66" s="376"/>
      <c r="FKB66" s="376"/>
      <c r="FKC66" s="376"/>
      <c r="FKD66" s="376"/>
      <c r="FKE66" s="376"/>
      <c r="FKF66" s="376"/>
      <c r="FKG66" s="376"/>
      <c r="FKH66" s="376"/>
      <c r="FKI66" s="376"/>
      <c r="FKJ66" s="799"/>
      <c r="FKK66" s="799"/>
      <c r="FKL66" s="799"/>
      <c r="FKM66" s="529"/>
      <c r="FKN66" s="376"/>
      <c r="FKO66" s="376"/>
      <c r="FKP66" s="376"/>
      <c r="FKQ66" s="530"/>
      <c r="FKR66" s="376"/>
      <c r="FKS66" s="376"/>
      <c r="FKT66" s="376"/>
      <c r="FKU66" s="376"/>
      <c r="FKV66" s="376"/>
      <c r="FKW66" s="376"/>
      <c r="FKX66" s="376"/>
      <c r="FKY66" s="376"/>
      <c r="FKZ66" s="376"/>
      <c r="FLA66" s="799"/>
      <c r="FLB66" s="799"/>
      <c r="FLC66" s="799"/>
      <c r="FLD66" s="529"/>
      <c r="FLE66" s="376"/>
      <c r="FLF66" s="376"/>
      <c r="FLG66" s="376"/>
      <c r="FLH66" s="530"/>
      <c r="FLI66" s="376"/>
      <c r="FLJ66" s="376"/>
      <c r="FLK66" s="376"/>
      <c r="FLL66" s="376"/>
      <c r="FLM66" s="376"/>
      <c r="FLN66" s="376"/>
      <c r="FLO66" s="376"/>
      <c r="FLP66" s="376"/>
      <c r="FLQ66" s="376"/>
      <c r="FLR66" s="799"/>
      <c r="FLS66" s="799"/>
      <c r="FLT66" s="799"/>
      <c r="FLU66" s="529"/>
      <c r="FLV66" s="376"/>
      <c r="FLW66" s="376"/>
      <c r="FLX66" s="376"/>
      <c r="FLY66" s="530"/>
      <c r="FLZ66" s="376"/>
      <c r="FMA66" s="376"/>
      <c r="FMB66" s="376"/>
      <c r="FMC66" s="376"/>
      <c r="FMD66" s="376"/>
      <c r="FME66" s="376"/>
      <c r="FMF66" s="376"/>
      <c r="FMG66" s="376"/>
      <c r="FMH66" s="376"/>
      <c r="FMI66" s="799"/>
      <c r="FMJ66" s="799"/>
      <c r="FMK66" s="799"/>
      <c r="FML66" s="529"/>
      <c r="FMM66" s="376"/>
      <c r="FMN66" s="376"/>
      <c r="FMO66" s="376"/>
      <c r="FMP66" s="530"/>
      <c r="FMQ66" s="376"/>
      <c r="FMR66" s="376"/>
      <c r="FMS66" s="376"/>
      <c r="FMT66" s="376"/>
      <c r="FMU66" s="376"/>
      <c r="FMV66" s="376"/>
      <c r="FMW66" s="376"/>
      <c r="FMX66" s="376"/>
      <c r="FMY66" s="376"/>
      <c r="FMZ66" s="799"/>
      <c r="FNA66" s="799"/>
      <c r="FNB66" s="799"/>
      <c r="FNC66" s="529"/>
      <c r="FND66" s="376"/>
      <c r="FNE66" s="376"/>
      <c r="FNF66" s="376"/>
      <c r="FNG66" s="530"/>
      <c r="FNH66" s="376"/>
      <c r="FNI66" s="376"/>
      <c r="FNJ66" s="376"/>
      <c r="FNK66" s="376"/>
      <c r="FNL66" s="376"/>
      <c r="FNM66" s="376"/>
      <c r="FNN66" s="376"/>
      <c r="FNO66" s="376"/>
      <c r="FNP66" s="376"/>
      <c r="FNQ66" s="799"/>
      <c r="FNR66" s="799"/>
      <c r="FNS66" s="799"/>
      <c r="FNT66" s="529"/>
      <c r="FNU66" s="376"/>
      <c r="FNV66" s="376"/>
      <c r="FNW66" s="376"/>
      <c r="FNX66" s="530"/>
      <c r="FNY66" s="376"/>
      <c r="FNZ66" s="376"/>
      <c r="FOA66" s="376"/>
      <c r="FOB66" s="376"/>
      <c r="FOC66" s="376"/>
      <c r="FOD66" s="376"/>
      <c r="FOE66" s="376"/>
      <c r="FOF66" s="376"/>
      <c r="FOG66" s="376"/>
      <c r="FOH66" s="799"/>
      <c r="FOI66" s="799"/>
      <c r="FOJ66" s="799"/>
      <c r="FOK66" s="529"/>
      <c r="FOL66" s="376"/>
      <c r="FOM66" s="376"/>
      <c r="FON66" s="376"/>
      <c r="FOO66" s="530"/>
      <c r="FOP66" s="376"/>
      <c r="FOQ66" s="376"/>
      <c r="FOR66" s="376"/>
      <c r="FOS66" s="376"/>
      <c r="FOT66" s="376"/>
      <c r="FOU66" s="376"/>
      <c r="FOV66" s="376"/>
      <c r="FOW66" s="376"/>
      <c r="FOX66" s="376"/>
      <c r="FOY66" s="799"/>
      <c r="FOZ66" s="799"/>
      <c r="FPA66" s="799"/>
      <c r="FPB66" s="529"/>
      <c r="FPC66" s="376"/>
      <c r="FPD66" s="376"/>
      <c r="FPE66" s="376"/>
      <c r="FPF66" s="530"/>
      <c r="FPG66" s="376"/>
      <c r="FPH66" s="376"/>
      <c r="FPI66" s="376"/>
      <c r="FPJ66" s="376"/>
      <c r="FPK66" s="376"/>
      <c r="FPL66" s="376"/>
      <c r="FPM66" s="376"/>
      <c r="FPN66" s="376"/>
      <c r="FPO66" s="376"/>
      <c r="FPP66" s="799"/>
      <c r="FPQ66" s="799"/>
      <c r="FPR66" s="799"/>
      <c r="FPS66" s="529"/>
      <c r="FPT66" s="376"/>
      <c r="FPU66" s="376"/>
      <c r="FPV66" s="376"/>
      <c r="FPW66" s="530"/>
      <c r="FPX66" s="376"/>
      <c r="FPY66" s="376"/>
      <c r="FPZ66" s="376"/>
      <c r="FQA66" s="376"/>
      <c r="FQB66" s="376"/>
      <c r="FQC66" s="376"/>
      <c r="FQD66" s="376"/>
      <c r="FQE66" s="376"/>
      <c r="FQF66" s="376"/>
      <c r="FQG66" s="799"/>
      <c r="FQH66" s="799"/>
      <c r="FQI66" s="799"/>
      <c r="FQJ66" s="529"/>
      <c r="FQK66" s="376"/>
      <c r="FQL66" s="376"/>
      <c r="FQM66" s="376"/>
      <c r="FQN66" s="530"/>
      <c r="FQO66" s="376"/>
      <c r="FQP66" s="376"/>
      <c r="FQQ66" s="376"/>
      <c r="FQR66" s="376"/>
      <c r="FQS66" s="376"/>
      <c r="FQT66" s="376"/>
      <c r="FQU66" s="376"/>
      <c r="FQV66" s="376"/>
      <c r="FQW66" s="376"/>
      <c r="FQX66" s="799"/>
      <c r="FQY66" s="799"/>
      <c r="FQZ66" s="799"/>
      <c r="FRA66" s="529"/>
      <c r="FRB66" s="376"/>
      <c r="FRC66" s="376"/>
      <c r="FRD66" s="376"/>
      <c r="FRE66" s="530"/>
      <c r="FRF66" s="376"/>
      <c r="FRG66" s="376"/>
      <c r="FRH66" s="376"/>
      <c r="FRI66" s="376"/>
      <c r="FRJ66" s="376"/>
      <c r="FRK66" s="376"/>
      <c r="FRL66" s="376"/>
      <c r="FRM66" s="376"/>
      <c r="FRN66" s="376"/>
      <c r="FRO66" s="799"/>
      <c r="FRP66" s="799"/>
      <c r="FRQ66" s="799"/>
      <c r="FRR66" s="529"/>
      <c r="FRS66" s="376"/>
      <c r="FRT66" s="376"/>
      <c r="FRU66" s="376"/>
      <c r="FRV66" s="530"/>
      <c r="FRW66" s="376"/>
      <c r="FRX66" s="376"/>
      <c r="FRY66" s="376"/>
      <c r="FRZ66" s="376"/>
      <c r="FSA66" s="376"/>
      <c r="FSB66" s="376"/>
      <c r="FSC66" s="376"/>
      <c r="FSD66" s="376"/>
      <c r="FSE66" s="376"/>
      <c r="FSF66" s="799"/>
      <c r="FSG66" s="799"/>
      <c r="FSH66" s="799"/>
      <c r="FSI66" s="529"/>
      <c r="FSJ66" s="376"/>
      <c r="FSK66" s="376"/>
      <c r="FSL66" s="376"/>
      <c r="FSM66" s="530"/>
      <c r="FSN66" s="376"/>
      <c r="FSO66" s="376"/>
      <c r="FSP66" s="376"/>
      <c r="FSQ66" s="376"/>
      <c r="FSR66" s="376"/>
      <c r="FSS66" s="376"/>
      <c r="FST66" s="376"/>
      <c r="FSU66" s="376"/>
      <c r="FSV66" s="376"/>
      <c r="FSW66" s="799"/>
      <c r="FSX66" s="799"/>
      <c r="FSY66" s="799"/>
      <c r="FSZ66" s="529"/>
      <c r="FTA66" s="376"/>
      <c r="FTB66" s="376"/>
      <c r="FTC66" s="376"/>
      <c r="FTD66" s="530"/>
      <c r="FTE66" s="376"/>
      <c r="FTF66" s="376"/>
      <c r="FTG66" s="376"/>
      <c r="FTH66" s="376"/>
      <c r="FTI66" s="376"/>
      <c r="FTJ66" s="376"/>
      <c r="FTK66" s="376"/>
      <c r="FTL66" s="376"/>
      <c r="FTM66" s="376"/>
      <c r="FTN66" s="799"/>
      <c r="FTO66" s="799"/>
      <c r="FTP66" s="799"/>
      <c r="FTQ66" s="529"/>
      <c r="FTR66" s="376"/>
      <c r="FTS66" s="376"/>
      <c r="FTT66" s="376"/>
      <c r="FTU66" s="530"/>
      <c r="FTV66" s="376"/>
      <c r="FTW66" s="376"/>
      <c r="FTX66" s="376"/>
      <c r="FTY66" s="376"/>
      <c r="FTZ66" s="376"/>
      <c r="FUA66" s="376"/>
      <c r="FUB66" s="376"/>
      <c r="FUC66" s="376"/>
      <c r="FUD66" s="376"/>
      <c r="FUE66" s="799"/>
      <c r="FUF66" s="799"/>
      <c r="FUG66" s="799"/>
      <c r="FUH66" s="529"/>
      <c r="FUI66" s="376"/>
      <c r="FUJ66" s="376"/>
      <c r="FUK66" s="376"/>
      <c r="FUL66" s="530"/>
      <c r="FUM66" s="376"/>
      <c r="FUN66" s="376"/>
      <c r="FUO66" s="376"/>
      <c r="FUP66" s="376"/>
      <c r="FUQ66" s="376"/>
      <c r="FUR66" s="376"/>
      <c r="FUS66" s="376"/>
      <c r="FUT66" s="376"/>
      <c r="FUU66" s="376"/>
      <c r="FUV66" s="799"/>
      <c r="FUW66" s="799"/>
      <c r="FUX66" s="799"/>
      <c r="FUY66" s="529"/>
      <c r="FUZ66" s="376"/>
      <c r="FVA66" s="376"/>
      <c r="FVB66" s="376"/>
      <c r="FVC66" s="530"/>
      <c r="FVD66" s="376"/>
      <c r="FVE66" s="376"/>
      <c r="FVF66" s="376"/>
      <c r="FVG66" s="376"/>
      <c r="FVH66" s="376"/>
      <c r="FVI66" s="376"/>
      <c r="FVJ66" s="376"/>
      <c r="FVK66" s="376"/>
      <c r="FVL66" s="376"/>
      <c r="FVM66" s="799"/>
      <c r="FVN66" s="799"/>
      <c r="FVO66" s="799"/>
      <c r="FVP66" s="529"/>
      <c r="FVQ66" s="376"/>
      <c r="FVR66" s="376"/>
      <c r="FVS66" s="376"/>
      <c r="FVT66" s="530"/>
      <c r="FVU66" s="376"/>
      <c r="FVV66" s="376"/>
      <c r="FVW66" s="376"/>
      <c r="FVX66" s="376"/>
      <c r="FVY66" s="376"/>
      <c r="FVZ66" s="376"/>
      <c r="FWA66" s="376"/>
      <c r="FWB66" s="376"/>
      <c r="FWC66" s="376"/>
      <c r="FWD66" s="799"/>
      <c r="FWE66" s="799"/>
      <c r="FWF66" s="799"/>
      <c r="FWG66" s="529"/>
      <c r="FWH66" s="376"/>
      <c r="FWI66" s="376"/>
      <c r="FWJ66" s="376"/>
      <c r="FWK66" s="530"/>
      <c r="FWL66" s="376"/>
      <c r="FWM66" s="376"/>
      <c r="FWN66" s="376"/>
      <c r="FWO66" s="376"/>
      <c r="FWP66" s="376"/>
      <c r="FWQ66" s="376"/>
      <c r="FWR66" s="376"/>
      <c r="FWS66" s="376"/>
      <c r="FWT66" s="376"/>
      <c r="FWU66" s="799"/>
      <c r="FWV66" s="799"/>
      <c r="FWW66" s="799"/>
      <c r="FWX66" s="529"/>
      <c r="FWY66" s="376"/>
      <c r="FWZ66" s="376"/>
      <c r="FXA66" s="376"/>
      <c r="FXB66" s="530"/>
      <c r="FXC66" s="376"/>
      <c r="FXD66" s="376"/>
      <c r="FXE66" s="376"/>
      <c r="FXF66" s="376"/>
      <c r="FXG66" s="376"/>
      <c r="FXH66" s="376"/>
      <c r="FXI66" s="376"/>
      <c r="FXJ66" s="376"/>
      <c r="FXK66" s="376"/>
      <c r="FXL66" s="799"/>
      <c r="FXM66" s="799"/>
      <c r="FXN66" s="799"/>
      <c r="FXO66" s="529"/>
      <c r="FXP66" s="376"/>
      <c r="FXQ66" s="376"/>
      <c r="FXR66" s="376"/>
      <c r="FXS66" s="530"/>
      <c r="FXT66" s="376"/>
      <c r="FXU66" s="376"/>
      <c r="FXV66" s="376"/>
      <c r="FXW66" s="376"/>
      <c r="FXX66" s="376"/>
      <c r="FXY66" s="376"/>
      <c r="FXZ66" s="376"/>
      <c r="FYA66" s="376"/>
      <c r="FYB66" s="376"/>
      <c r="FYC66" s="799"/>
      <c r="FYD66" s="799"/>
      <c r="FYE66" s="799"/>
      <c r="FYF66" s="529"/>
      <c r="FYG66" s="376"/>
      <c r="FYH66" s="376"/>
      <c r="FYI66" s="376"/>
      <c r="FYJ66" s="530"/>
      <c r="FYK66" s="376"/>
      <c r="FYL66" s="376"/>
      <c r="FYM66" s="376"/>
      <c r="FYN66" s="376"/>
      <c r="FYO66" s="376"/>
      <c r="FYP66" s="376"/>
      <c r="FYQ66" s="376"/>
      <c r="FYR66" s="376"/>
      <c r="FYS66" s="376"/>
      <c r="FYT66" s="799"/>
      <c r="FYU66" s="799"/>
      <c r="FYV66" s="799"/>
      <c r="FYW66" s="529"/>
      <c r="FYX66" s="376"/>
      <c r="FYY66" s="376"/>
      <c r="FYZ66" s="376"/>
      <c r="FZA66" s="530"/>
      <c r="FZB66" s="376"/>
      <c r="FZC66" s="376"/>
      <c r="FZD66" s="376"/>
      <c r="FZE66" s="376"/>
      <c r="FZF66" s="376"/>
      <c r="FZG66" s="376"/>
      <c r="FZH66" s="376"/>
      <c r="FZI66" s="376"/>
      <c r="FZJ66" s="376"/>
      <c r="FZK66" s="799"/>
      <c r="FZL66" s="799"/>
      <c r="FZM66" s="799"/>
      <c r="FZN66" s="529"/>
      <c r="FZO66" s="376"/>
      <c r="FZP66" s="376"/>
      <c r="FZQ66" s="376"/>
      <c r="FZR66" s="530"/>
      <c r="FZS66" s="376"/>
      <c r="FZT66" s="376"/>
      <c r="FZU66" s="376"/>
      <c r="FZV66" s="376"/>
      <c r="FZW66" s="376"/>
      <c r="FZX66" s="376"/>
      <c r="FZY66" s="376"/>
      <c r="FZZ66" s="376"/>
      <c r="GAA66" s="376"/>
      <c r="GAB66" s="799"/>
      <c r="GAC66" s="799"/>
      <c r="GAD66" s="799"/>
      <c r="GAE66" s="529"/>
      <c r="GAF66" s="376"/>
      <c r="GAG66" s="376"/>
      <c r="GAH66" s="376"/>
      <c r="GAI66" s="530"/>
      <c r="GAJ66" s="376"/>
      <c r="GAK66" s="376"/>
      <c r="GAL66" s="376"/>
      <c r="GAM66" s="376"/>
      <c r="GAN66" s="376"/>
      <c r="GAO66" s="376"/>
      <c r="GAP66" s="376"/>
      <c r="GAQ66" s="376"/>
      <c r="GAR66" s="376"/>
      <c r="GAS66" s="799"/>
      <c r="GAT66" s="799"/>
      <c r="GAU66" s="799"/>
      <c r="GAV66" s="529"/>
      <c r="GAW66" s="376"/>
      <c r="GAX66" s="376"/>
      <c r="GAY66" s="376"/>
      <c r="GAZ66" s="530"/>
      <c r="GBA66" s="376"/>
      <c r="GBB66" s="376"/>
      <c r="GBC66" s="376"/>
      <c r="GBD66" s="376"/>
      <c r="GBE66" s="376"/>
      <c r="GBF66" s="376"/>
      <c r="GBG66" s="376"/>
      <c r="GBH66" s="376"/>
      <c r="GBI66" s="376"/>
      <c r="GBJ66" s="799"/>
      <c r="GBK66" s="799"/>
      <c r="GBL66" s="799"/>
      <c r="GBM66" s="529"/>
      <c r="GBN66" s="376"/>
      <c r="GBO66" s="376"/>
      <c r="GBP66" s="376"/>
      <c r="GBQ66" s="530"/>
      <c r="GBR66" s="376"/>
      <c r="GBS66" s="376"/>
      <c r="GBT66" s="376"/>
      <c r="GBU66" s="376"/>
      <c r="GBV66" s="376"/>
      <c r="GBW66" s="376"/>
      <c r="GBX66" s="376"/>
      <c r="GBY66" s="376"/>
      <c r="GBZ66" s="376"/>
      <c r="GCA66" s="799"/>
      <c r="GCB66" s="799"/>
      <c r="GCC66" s="799"/>
      <c r="GCD66" s="529"/>
      <c r="GCE66" s="376"/>
      <c r="GCF66" s="376"/>
      <c r="GCG66" s="376"/>
      <c r="GCH66" s="530"/>
      <c r="GCI66" s="376"/>
      <c r="GCJ66" s="376"/>
      <c r="GCK66" s="376"/>
      <c r="GCL66" s="376"/>
      <c r="GCM66" s="376"/>
      <c r="GCN66" s="376"/>
      <c r="GCO66" s="376"/>
      <c r="GCP66" s="376"/>
      <c r="GCQ66" s="376"/>
      <c r="GCR66" s="799"/>
      <c r="GCS66" s="799"/>
      <c r="GCT66" s="799"/>
      <c r="GCU66" s="529"/>
      <c r="GCV66" s="376"/>
      <c r="GCW66" s="376"/>
      <c r="GCX66" s="376"/>
      <c r="GCY66" s="530"/>
      <c r="GCZ66" s="376"/>
      <c r="GDA66" s="376"/>
      <c r="GDB66" s="376"/>
      <c r="GDC66" s="376"/>
      <c r="GDD66" s="376"/>
      <c r="GDE66" s="376"/>
      <c r="GDF66" s="376"/>
      <c r="GDG66" s="376"/>
      <c r="GDH66" s="376"/>
      <c r="GDI66" s="799"/>
      <c r="GDJ66" s="799"/>
      <c r="GDK66" s="799"/>
      <c r="GDL66" s="529"/>
      <c r="GDM66" s="376"/>
      <c r="GDN66" s="376"/>
      <c r="GDO66" s="376"/>
      <c r="GDP66" s="530"/>
      <c r="GDQ66" s="376"/>
      <c r="GDR66" s="376"/>
      <c r="GDS66" s="376"/>
      <c r="GDT66" s="376"/>
      <c r="GDU66" s="376"/>
      <c r="GDV66" s="376"/>
      <c r="GDW66" s="376"/>
      <c r="GDX66" s="376"/>
      <c r="GDY66" s="376"/>
      <c r="GDZ66" s="799"/>
      <c r="GEA66" s="799"/>
      <c r="GEB66" s="799"/>
      <c r="GEC66" s="529"/>
      <c r="GED66" s="376"/>
      <c r="GEE66" s="376"/>
      <c r="GEF66" s="376"/>
      <c r="GEG66" s="530"/>
      <c r="GEH66" s="376"/>
      <c r="GEI66" s="376"/>
      <c r="GEJ66" s="376"/>
      <c r="GEK66" s="376"/>
      <c r="GEL66" s="376"/>
      <c r="GEM66" s="376"/>
      <c r="GEN66" s="376"/>
      <c r="GEO66" s="376"/>
      <c r="GEP66" s="376"/>
      <c r="GEQ66" s="799"/>
      <c r="GER66" s="799"/>
      <c r="GES66" s="799"/>
      <c r="GET66" s="529"/>
      <c r="GEU66" s="376"/>
      <c r="GEV66" s="376"/>
      <c r="GEW66" s="376"/>
      <c r="GEX66" s="530"/>
      <c r="GEY66" s="376"/>
      <c r="GEZ66" s="376"/>
      <c r="GFA66" s="376"/>
      <c r="GFB66" s="376"/>
      <c r="GFC66" s="376"/>
      <c r="GFD66" s="376"/>
      <c r="GFE66" s="376"/>
      <c r="GFF66" s="376"/>
      <c r="GFG66" s="376"/>
      <c r="GFH66" s="799"/>
      <c r="GFI66" s="799"/>
      <c r="GFJ66" s="799"/>
      <c r="GFK66" s="529"/>
      <c r="GFL66" s="376"/>
      <c r="GFM66" s="376"/>
      <c r="GFN66" s="376"/>
      <c r="GFO66" s="530"/>
      <c r="GFP66" s="376"/>
      <c r="GFQ66" s="376"/>
      <c r="GFR66" s="376"/>
      <c r="GFS66" s="376"/>
      <c r="GFT66" s="376"/>
      <c r="GFU66" s="376"/>
      <c r="GFV66" s="376"/>
      <c r="GFW66" s="376"/>
      <c r="GFX66" s="376"/>
      <c r="GFY66" s="799"/>
      <c r="GFZ66" s="799"/>
      <c r="GGA66" s="799"/>
      <c r="GGB66" s="529"/>
      <c r="GGC66" s="376"/>
      <c r="GGD66" s="376"/>
      <c r="GGE66" s="376"/>
      <c r="GGF66" s="530"/>
      <c r="GGG66" s="376"/>
      <c r="GGH66" s="376"/>
      <c r="GGI66" s="376"/>
      <c r="GGJ66" s="376"/>
      <c r="GGK66" s="376"/>
      <c r="GGL66" s="376"/>
      <c r="GGM66" s="376"/>
      <c r="GGN66" s="376"/>
      <c r="GGO66" s="376"/>
      <c r="GGP66" s="799"/>
      <c r="GGQ66" s="799"/>
      <c r="GGR66" s="799"/>
      <c r="GGS66" s="529"/>
      <c r="GGT66" s="376"/>
      <c r="GGU66" s="376"/>
      <c r="GGV66" s="376"/>
      <c r="GGW66" s="530"/>
      <c r="GGX66" s="376"/>
      <c r="GGY66" s="376"/>
      <c r="GGZ66" s="376"/>
      <c r="GHA66" s="376"/>
      <c r="GHB66" s="376"/>
      <c r="GHC66" s="376"/>
      <c r="GHD66" s="376"/>
      <c r="GHE66" s="376"/>
      <c r="GHF66" s="376"/>
      <c r="GHG66" s="799"/>
      <c r="GHH66" s="799"/>
      <c r="GHI66" s="799"/>
      <c r="GHJ66" s="529"/>
      <c r="GHK66" s="376"/>
      <c r="GHL66" s="376"/>
      <c r="GHM66" s="376"/>
      <c r="GHN66" s="530"/>
      <c r="GHO66" s="376"/>
      <c r="GHP66" s="376"/>
      <c r="GHQ66" s="376"/>
      <c r="GHR66" s="376"/>
      <c r="GHS66" s="376"/>
      <c r="GHT66" s="376"/>
      <c r="GHU66" s="376"/>
      <c r="GHV66" s="376"/>
      <c r="GHW66" s="376"/>
      <c r="GHX66" s="799"/>
      <c r="GHY66" s="799"/>
      <c r="GHZ66" s="799"/>
      <c r="GIA66" s="529"/>
      <c r="GIB66" s="376"/>
      <c r="GIC66" s="376"/>
      <c r="GID66" s="376"/>
      <c r="GIE66" s="530"/>
      <c r="GIF66" s="376"/>
      <c r="GIG66" s="376"/>
      <c r="GIH66" s="376"/>
      <c r="GII66" s="376"/>
      <c r="GIJ66" s="376"/>
      <c r="GIK66" s="376"/>
      <c r="GIL66" s="376"/>
      <c r="GIM66" s="376"/>
      <c r="GIN66" s="376"/>
      <c r="GIO66" s="799"/>
      <c r="GIP66" s="799"/>
      <c r="GIQ66" s="799"/>
      <c r="GIR66" s="529"/>
      <c r="GIS66" s="376"/>
      <c r="GIT66" s="376"/>
      <c r="GIU66" s="376"/>
      <c r="GIV66" s="530"/>
      <c r="GIW66" s="376"/>
      <c r="GIX66" s="376"/>
      <c r="GIY66" s="376"/>
      <c r="GIZ66" s="376"/>
      <c r="GJA66" s="376"/>
      <c r="GJB66" s="376"/>
      <c r="GJC66" s="376"/>
      <c r="GJD66" s="376"/>
      <c r="GJE66" s="376"/>
      <c r="GJF66" s="799"/>
      <c r="GJG66" s="799"/>
      <c r="GJH66" s="799"/>
      <c r="GJI66" s="529"/>
      <c r="GJJ66" s="376"/>
      <c r="GJK66" s="376"/>
      <c r="GJL66" s="376"/>
      <c r="GJM66" s="530"/>
      <c r="GJN66" s="376"/>
      <c r="GJO66" s="376"/>
      <c r="GJP66" s="376"/>
      <c r="GJQ66" s="376"/>
      <c r="GJR66" s="376"/>
      <c r="GJS66" s="376"/>
      <c r="GJT66" s="376"/>
      <c r="GJU66" s="376"/>
      <c r="GJV66" s="376"/>
      <c r="GJW66" s="799"/>
      <c r="GJX66" s="799"/>
      <c r="GJY66" s="799"/>
      <c r="GJZ66" s="529"/>
      <c r="GKA66" s="376"/>
      <c r="GKB66" s="376"/>
      <c r="GKC66" s="376"/>
      <c r="GKD66" s="530"/>
      <c r="GKE66" s="376"/>
      <c r="GKF66" s="376"/>
      <c r="GKG66" s="376"/>
      <c r="GKH66" s="376"/>
      <c r="GKI66" s="376"/>
      <c r="GKJ66" s="376"/>
      <c r="GKK66" s="376"/>
      <c r="GKL66" s="376"/>
      <c r="GKM66" s="376"/>
      <c r="GKN66" s="799"/>
      <c r="GKO66" s="799"/>
      <c r="GKP66" s="799"/>
      <c r="GKQ66" s="529"/>
      <c r="GKR66" s="376"/>
      <c r="GKS66" s="376"/>
      <c r="GKT66" s="376"/>
      <c r="GKU66" s="530"/>
      <c r="GKV66" s="376"/>
      <c r="GKW66" s="376"/>
      <c r="GKX66" s="376"/>
      <c r="GKY66" s="376"/>
      <c r="GKZ66" s="376"/>
      <c r="GLA66" s="376"/>
      <c r="GLB66" s="376"/>
      <c r="GLC66" s="376"/>
      <c r="GLD66" s="376"/>
      <c r="GLE66" s="799"/>
      <c r="GLF66" s="799"/>
      <c r="GLG66" s="799"/>
      <c r="GLH66" s="529"/>
      <c r="GLI66" s="376"/>
      <c r="GLJ66" s="376"/>
      <c r="GLK66" s="376"/>
      <c r="GLL66" s="530"/>
      <c r="GLM66" s="376"/>
      <c r="GLN66" s="376"/>
      <c r="GLO66" s="376"/>
      <c r="GLP66" s="376"/>
      <c r="GLQ66" s="376"/>
      <c r="GLR66" s="376"/>
      <c r="GLS66" s="376"/>
      <c r="GLT66" s="376"/>
      <c r="GLU66" s="376"/>
      <c r="GLV66" s="799"/>
      <c r="GLW66" s="799"/>
      <c r="GLX66" s="799"/>
      <c r="GLY66" s="529"/>
      <c r="GLZ66" s="376"/>
      <c r="GMA66" s="376"/>
      <c r="GMB66" s="376"/>
      <c r="GMC66" s="530"/>
      <c r="GMD66" s="376"/>
      <c r="GME66" s="376"/>
      <c r="GMF66" s="376"/>
      <c r="GMG66" s="376"/>
      <c r="GMH66" s="376"/>
      <c r="GMI66" s="376"/>
      <c r="GMJ66" s="376"/>
      <c r="GMK66" s="376"/>
      <c r="GML66" s="376"/>
      <c r="GMM66" s="799"/>
      <c r="GMN66" s="799"/>
      <c r="GMO66" s="799"/>
      <c r="GMP66" s="529"/>
      <c r="GMQ66" s="376"/>
      <c r="GMR66" s="376"/>
      <c r="GMS66" s="376"/>
      <c r="GMT66" s="530"/>
      <c r="GMU66" s="376"/>
      <c r="GMV66" s="376"/>
      <c r="GMW66" s="376"/>
      <c r="GMX66" s="376"/>
      <c r="GMY66" s="376"/>
      <c r="GMZ66" s="376"/>
      <c r="GNA66" s="376"/>
      <c r="GNB66" s="376"/>
      <c r="GNC66" s="376"/>
      <c r="GND66" s="799"/>
      <c r="GNE66" s="799"/>
      <c r="GNF66" s="799"/>
      <c r="GNG66" s="529"/>
      <c r="GNH66" s="376"/>
      <c r="GNI66" s="376"/>
      <c r="GNJ66" s="376"/>
      <c r="GNK66" s="530"/>
      <c r="GNL66" s="376"/>
      <c r="GNM66" s="376"/>
      <c r="GNN66" s="376"/>
      <c r="GNO66" s="376"/>
      <c r="GNP66" s="376"/>
      <c r="GNQ66" s="376"/>
      <c r="GNR66" s="376"/>
      <c r="GNS66" s="376"/>
      <c r="GNT66" s="376"/>
      <c r="GNU66" s="799"/>
      <c r="GNV66" s="799"/>
      <c r="GNW66" s="799"/>
      <c r="GNX66" s="529"/>
      <c r="GNY66" s="376"/>
      <c r="GNZ66" s="376"/>
      <c r="GOA66" s="376"/>
      <c r="GOB66" s="530"/>
      <c r="GOC66" s="376"/>
      <c r="GOD66" s="376"/>
      <c r="GOE66" s="376"/>
      <c r="GOF66" s="376"/>
      <c r="GOG66" s="376"/>
      <c r="GOH66" s="376"/>
      <c r="GOI66" s="376"/>
      <c r="GOJ66" s="376"/>
      <c r="GOK66" s="376"/>
      <c r="GOL66" s="799"/>
      <c r="GOM66" s="799"/>
      <c r="GON66" s="799"/>
      <c r="GOO66" s="529"/>
      <c r="GOP66" s="376"/>
      <c r="GOQ66" s="376"/>
      <c r="GOR66" s="376"/>
      <c r="GOS66" s="530"/>
      <c r="GOT66" s="376"/>
      <c r="GOU66" s="376"/>
      <c r="GOV66" s="376"/>
      <c r="GOW66" s="376"/>
      <c r="GOX66" s="376"/>
      <c r="GOY66" s="376"/>
      <c r="GOZ66" s="376"/>
      <c r="GPA66" s="376"/>
      <c r="GPB66" s="376"/>
      <c r="GPC66" s="799"/>
      <c r="GPD66" s="799"/>
      <c r="GPE66" s="799"/>
      <c r="GPF66" s="529"/>
      <c r="GPG66" s="376"/>
      <c r="GPH66" s="376"/>
      <c r="GPI66" s="376"/>
      <c r="GPJ66" s="530"/>
      <c r="GPK66" s="376"/>
      <c r="GPL66" s="376"/>
      <c r="GPM66" s="376"/>
      <c r="GPN66" s="376"/>
      <c r="GPO66" s="376"/>
      <c r="GPP66" s="376"/>
      <c r="GPQ66" s="376"/>
      <c r="GPR66" s="376"/>
      <c r="GPS66" s="376"/>
      <c r="GPT66" s="799"/>
      <c r="GPU66" s="799"/>
      <c r="GPV66" s="799"/>
      <c r="GPW66" s="529"/>
      <c r="GPX66" s="376"/>
      <c r="GPY66" s="376"/>
      <c r="GPZ66" s="376"/>
      <c r="GQA66" s="530"/>
      <c r="GQB66" s="376"/>
      <c r="GQC66" s="376"/>
      <c r="GQD66" s="376"/>
      <c r="GQE66" s="376"/>
      <c r="GQF66" s="376"/>
      <c r="GQG66" s="376"/>
      <c r="GQH66" s="376"/>
      <c r="GQI66" s="376"/>
      <c r="GQJ66" s="376"/>
      <c r="GQK66" s="799"/>
      <c r="GQL66" s="799"/>
      <c r="GQM66" s="799"/>
      <c r="GQN66" s="529"/>
      <c r="GQO66" s="376"/>
      <c r="GQP66" s="376"/>
      <c r="GQQ66" s="376"/>
      <c r="GQR66" s="530"/>
      <c r="GQS66" s="376"/>
      <c r="GQT66" s="376"/>
      <c r="GQU66" s="376"/>
      <c r="GQV66" s="376"/>
      <c r="GQW66" s="376"/>
      <c r="GQX66" s="376"/>
      <c r="GQY66" s="376"/>
      <c r="GQZ66" s="376"/>
      <c r="GRA66" s="376"/>
      <c r="GRB66" s="799"/>
      <c r="GRC66" s="799"/>
      <c r="GRD66" s="799"/>
      <c r="GRE66" s="529"/>
      <c r="GRF66" s="376"/>
      <c r="GRG66" s="376"/>
      <c r="GRH66" s="376"/>
      <c r="GRI66" s="530"/>
      <c r="GRJ66" s="376"/>
      <c r="GRK66" s="376"/>
      <c r="GRL66" s="376"/>
      <c r="GRM66" s="376"/>
      <c r="GRN66" s="376"/>
      <c r="GRO66" s="376"/>
      <c r="GRP66" s="376"/>
      <c r="GRQ66" s="376"/>
      <c r="GRR66" s="376"/>
      <c r="GRS66" s="799"/>
      <c r="GRT66" s="799"/>
      <c r="GRU66" s="799"/>
      <c r="GRV66" s="529"/>
      <c r="GRW66" s="376"/>
      <c r="GRX66" s="376"/>
      <c r="GRY66" s="376"/>
      <c r="GRZ66" s="530"/>
      <c r="GSA66" s="376"/>
      <c r="GSB66" s="376"/>
      <c r="GSC66" s="376"/>
      <c r="GSD66" s="376"/>
      <c r="GSE66" s="376"/>
      <c r="GSF66" s="376"/>
      <c r="GSG66" s="376"/>
      <c r="GSH66" s="376"/>
      <c r="GSI66" s="376"/>
      <c r="GSJ66" s="799"/>
      <c r="GSK66" s="799"/>
      <c r="GSL66" s="799"/>
      <c r="GSM66" s="529"/>
      <c r="GSN66" s="376"/>
      <c r="GSO66" s="376"/>
      <c r="GSP66" s="376"/>
      <c r="GSQ66" s="530"/>
      <c r="GSR66" s="376"/>
      <c r="GSS66" s="376"/>
      <c r="GST66" s="376"/>
      <c r="GSU66" s="376"/>
      <c r="GSV66" s="376"/>
      <c r="GSW66" s="376"/>
      <c r="GSX66" s="376"/>
      <c r="GSY66" s="376"/>
      <c r="GSZ66" s="376"/>
      <c r="GTA66" s="799"/>
      <c r="GTB66" s="799"/>
      <c r="GTC66" s="799"/>
      <c r="GTD66" s="529"/>
      <c r="GTE66" s="376"/>
      <c r="GTF66" s="376"/>
      <c r="GTG66" s="376"/>
      <c r="GTH66" s="530"/>
      <c r="GTI66" s="376"/>
      <c r="GTJ66" s="376"/>
      <c r="GTK66" s="376"/>
      <c r="GTL66" s="376"/>
      <c r="GTM66" s="376"/>
      <c r="GTN66" s="376"/>
      <c r="GTO66" s="376"/>
      <c r="GTP66" s="376"/>
      <c r="GTQ66" s="376"/>
      <c r="GTR66" s="799"/>
      <c r="GTS66" s="799"/>
      <c r="GTT66" s="799"/>
      <c r="GTU66" s="529"/>
      <c r="GTV66" s="376"/>
      <c r="GTW66" s="376"/>
      <c r="GTX66" s="376"/>
      <c r="GTY66" s="530"/>
      <c r="GTZ66" s="376"/>
      <c r="GUA66" s="376"/>
      <c r="GUB66" s="376"/>
      <c r="GUC66" s="376"/>
      <c r="GUD66" s="376"/>
      <c r="GUE66" s="376"/>
      <c r="GUF66" s="376"/>
      <c r="GUG66" s="376"/>
      <c r="GUH66" s="376"/>
      <c r="GUI66" s="799"/>
      <c r="GUJ66" s="799"/>
      <c r="GUK66" s="799"/>
      <c r="GUL66" s="529"/>
      <c r="GUM66" s="376"/>
      <c r="GUN66" s="376"/>
      <c r="GUO66" s="376"/>
      <c r="GUP66" s="530"/>
      <c r="GUQ66" s="376"/>
      <c r="GUR66" s="376"/>
      <c r="GUS66" s="376"/>
      <c r="GUT66" s="376"/>
      <c r="GUU66" s="376"/>
      <c r="GUV66" s="376"/>
      <c r="GUW66" s="376"/>
      <c r="GUX66" s="376"/>
      <c r="GUY66" s="376"/>
      <c r="GUZ66" s="799"/>
      <c r="GVA66" s="799"/>
      <c r="GVB66" s="799"/>
      <c r="GVC66" s="529"/>
      <c r="GVD66" s="376"/>
      <c r="GVE66" s="376"/>
      <c r="GVF66" s="376"/>
      <c r="GVG66" s="530"/>
      <c r="GVH66" s="376"/>
      <c r="GVI66" s="376"/>
      <c r="GVJ66" s="376"/>
      <c r="GVK66" s="376"/>
      <c r="GVL66" s="376"/>
      <c r="GVM66" s="376"/>
      <c r="GVN66" s="376"/>
      <c r="GVO66" s="376"/>
      <c r="GVP66" s="376"/>
      <c r="GVQ66" s="799"/>
      <c r="GVR66" s="799"/>
      <c r="GVS66" s="799"/>
      <c r="GVT66" s="529"/>
      <c r="GVU66" s="376"/>
      <c r="GVV66" s="376"/>
      <c r="GVW66" s="376"/>
      <c r="GVX66" s="530"/>
      <c r="GVY66" s="376"/>
      <c r="GVZ66" s="376"/>
      <c r="GWA66" s="376"/>
      <c r="GWB66" s="376"/>
      <c r="GWC66" s="376"/>
      <c r="GWD66" s="376"/>
      <c r="GWE66" s="376"/>
      <c r="GWF66" s="376"/>
      <c r="GWG66" s="376"/>
      <c r="GWH66" s="799"/>
      <c r="GWI66" s="799"/>
      <c r="GWJ66" s="799"/>
      <c r="GWK66" s="529"/>
      <c r="GWL66" s="376"/>
      <c r="GWM66" s="376"/>
      <c r="GWN66" s="376"/>
      <c r="GWO66" s="530"/>
      <c r="GWP66" s="376"/>
      <c r="GWQ66" s="376"/>
      <c r="GWR66" s="376"/>
      <c r="GWS66" s="376"/>
      <c r="GWT66" s="376"/>
      <c r="GWU66" s="376"/>
      <c r="GWV66" s="376"/>
      <c r="GWW66" s="376"/>
      <c r="GWX66" s="376"/>
      <c r="GWY66" s="799"/>
      <c r="GWZ66" s="799"/>
      <c r="GXA66" s="799"/>
      <c r="GXB66" s="529"/>
      <c r="GXC66" s="376"/>
      <c r="GXD66" s="376"/>
      <c r="GXE66" s="376"/>
      <c r="GXF66" s="530"/>
      <c r="GXG66" s="376"/>
      <c r="GXH66" s="376"/>
      <c r="GXI66" s="376"/>
      <c r="GXJ66" s="376"/>
      <c r="GXK66" s="376"/>
      <c r="GXL66" s="376"/>
      <c r="GXM66" s="376"/>
      <c r="GXN66" s="376"/>
      <c r="GXO66" s="376"/>
      <c r="GXP66" s="799"/>
      <c r="GXQ66" s="799"/>
      <c r="GXR66" s="799"/>
      <c r="GXS66" s="529"/>
      <c r="GXT66" s="376"/>
      <c r="GXU66" s="376"/>
      <c r="GXV66" s="376"/>
      <c r="GXW66" s="530"/>
      <c r="GXX66" s="376"/>
      <c r="GXY66" s="376"/>
      <c r="GXZ66" s="376"/>
      <c r="GYA66" s="376"/>
      <c r="GYB66" s="376"/>
      <c r="GYC66" s="376"/>
      <c r="GYD66" s="376"/>
      <c r="GYE66" s="376"/>
      <c r="GYF66" s="376"/>
      <c r="GYG66" s="799"/>
      <c r="GYH66" s="799"/>
      <c r="GYI66" s="799"/>
      <c r="GYJ66" s="529"/>
      <c r="GYK66" s="376"/>
      <c r="GYL66" s="376"/>
      <c r="GYM66" s="376"/>
      <c r="GYN66" s="530"/>
      <c r="GYO66" s="376"/>
      <c r="GYP66" s="376"/>
      <c r="GYQ66" s="376"/>
      <c r="GYR66" s="376"/>
      <c r="GYS66" s="376"/>
      <c r="GYT66" s="376"/>
      <c r="GYU66" s="376"/>
      <c r="GYV66" s="376"/>
      <c r="GYW66" s="376"/>
      <c r="GYX66" s="799"/>
      <c r="GYY66" s="799"/>
      <c r="GYZ66" s="799"/>
      <c r="GZA66" s="529"/>
      <c r="GZB66" s="376"/>
      <c r="GZC66" s="376"/>
      <c r="GZD66" s="376"/>
      <c r="GZE66" s="530"/>
      <c r="GZF66" s="376"/>
      <c r="GZG66" s="376"/>
      <c r="GZH66" s="376"/>
      <c r="GZI66" s="376"/>
      <c r="GZJ66" s="376"/>
      <c r="GZK66" s="376"/>
      <c r="GZL66" s="376"/>
      <c r="GZM66" s="376"/>
      <c r="GZN66" s="376"/>
      <c r="GZO66" s="799"/>
      <c r="GZP66" s="799"/>
      <c r="GZQ66" s="799"/>
      <c r="GZR66" s="529"/>
      <c r="GZS66" s="376"/>
      <c r="GZT66" s="376"/>
      <c r="GZU66" s="376"/>
      <c r="GZV66" s="530"/>
      <c r="GZW66" s="376"/>
      <c r="GZX66" s="376"/>
      <c r="GZY66" s="376"/>
      <c r="GZZ66" s="376"/>
      <c r="HAA66" s="376"/>
      <c r="HAB66" s="376"/>
      <c r="HAC66" s="376"/>
      <c r="HAD66" s="376"/>
      <c r="HAE66" s="376"/>
      <c r="HAF66" s="799"/>
      <c r="HAG66" s="799"/>
      <c r="HAH66" s="799"/>
      <c r="HAI66" s="529"/>
      <c r="HAJ66" s="376"/>
      <c r="HAK66" s="376"/>
      <c r="HAL66" s="376"/>
      <c r="HAM66" s="530"/>
      <c r="HAN66" s="376"/>
      <c r="HAO66" s="376"/>
      <c r="HAP66" s="376"/>
      <c r="HAQ66" s="376"/>
      <c r="HAR66" s="376"/>
      <c r="HAS66" s="376"/>
      <c r="HAT66" s="376"/>
      <c r="HAU66" s="376"/>
      <c r="HAV66" s="376"/>
      <c r="HAW66" s="799"/>
      <c r="HAX66" s="799"/>
      <c r="HAY66" s="799"/>
      <c r="HAZ66" s="529"/>
      <c r="HBA66" s="376"/>
      <c r="HBB66" s="376"/>
      <c r="HBC66" s="376"/>
      <c r="HBD66" s="530"/>
      <c r="HBE66" s="376"/>
      <c r="HBF66" s="376"/>
      <c r="HBG66" s="376"/>
      <c r="HBH66" s="376"/>
      <c r="HBI66" s="376"/>
      <c r="HBJ66" s="376"/>
      <c r="HBK66" s="376"/>
      <c r="HBL66" s="376"/>
      <c r="HBM66" s="376"/>
      <c r="HBN66" s="799"/>
      <c r="HBO66" s="799"/>
      <c r="HBP66" s="799"/>
      <c r="HBQ66" s="529"/>
      <c r="HBR66" s="376"/>
      <c r="HBS66" s="376"/>
      <c r="HBT66" s="376"/>
      <c r="HBU66" s="530"/>
      <c r="HBV66" s="376"/>
      <c r="HBW66" s="376"/>
      <c r="HBX66" s="376"/>
      <c r="HBY66" s="376"/>
      <c r="HBZ66" s="376"/>
      <c r="HCA66" s="376"/>
      <c r="HCB66" s="376"/>
      <c r="HCC66" s="376"/>
      <c r="HCD66" s="376"/>
      <c r="HCE66" s="799"/>
      <c r="HCF66" s="799"/>
      <c r="HCG66" s="799"/>
      <c r="HCH66" s="529"/>
      <c r="HCI66" s="376"/>
      <c r="HCJ66" s="376"/>
      <c r="HCK66" s="376"/>
      <c r="HCL66" s="530"/>
      <c r="HCM66" s="376"/>
      <c r="HCN66" s="376"/>
      <c r="HCO66" s="376"/>
      <c r="HCP66" s="376"/>
      <c r="HCQ66" s="376"/>
      <c r="HCR66" s="376"/>
      <c r="HCS66" s="376"/>
      <c r="HCT66" s="376"/>
      <c r="HCU66" s="376"/>
      <c r="HCV66" s="799"/>
      <c r="HCW66" s="799"/>
      <c r="HCX66" s="799"/>
      <c r="HCY66" s="529"/>
      <c r="HCZ66" s="376"/>
      <c r="HDA66" s="376"/>
      <c r="HDB66" s="376"/>
      <c r="HDC66" s="530"/>
      <c r="HDD66" s="376"/>
      <c r="HDE66" s="376"/>
      <c r="HDF66" s="376"/>
      <c r="HDG66" s="376"/>
      <c r="HDH66" s="376"/>
      <c r="HDI66" s="376"/>
      <c r="HDJ66" s="376"/>
      <c r="HDK66" s="376"/>
      <c r="HDL66" s="376"/>
      <c r="HDM66" s="799"/>
      <c r="HDN66" s="799"/>
      <c r="HDO66" s="799"/>
      <c r="HDP66" s="529"/>
      <c r="HDQ66" s="376"/>
      <c r="HDR66" s="376"/>
      <c r="HDS66" s="376"/>
      <c r="HDT66" s="530"/>
      <c r="HDU66" s="376"/>
      <c r="HDV66" s="376"/>
      <c r="HDW66" s="376"/>
      <c r="HDX66" s="376"/>
      <c r="HDY66" s="376"/>
      <c r="HDZ66" s="376"/>
      <c r="HEA66" s="376"/>
      <c r="HEB66" s="376"/>
      <c r="HEC66" s="376"/>
      <c r="HED66" s="799"/>
      <c r="HEE66" s="799"/>
      <c r="HEF66" s="799"/>
      <c r="HEG66" s="529"/>
      <c r="HEH66" s="376"/>
      <c r="HEI66" s="376"/>
      <c r="HEJ66" s="376"/>
      <c r="HEK66" s="530"/>
      <c r="HEL66" s="376"/>
      <c r="HEM66" s="376"/>
      <c r="HEN66" s="376"/>
      <c r="HEO66" s="376"/>
      <c r="HEP66" s="376"/>
      <c r="HEQ66" s="376"/>
      <c r="HER66" s="376"/>
      <c r="HES66" s="376"/>
      <c r="HET66" s="376"/>
      <c r="HEU66" s="799"/>
      <c r="HEV66" s="799"/>
      <c r="HEW66" s="799"/>
      <c r="HEX66" s="529"/>
      <c r="HEY66" s="376"/>
      <c r="HEZ66" s="376"/>
      <c r="HFA66" s="376"/>
      <c r="HFB66" s="530"/>
      <c r="HFC66" s="376"/>
      <c r="HFD66" s="376"/>
      <c r="HFE66" s="376"/>
      <c r="HFF66" s="376"/>
      <c r="HFG66" s="376"/>
      <c r="HFH66" s="376"/>
      <c r="HFI66" s="376"/>
      <c r="HFJ66" s="376"/>
      <c r="HFK66" s="376"/>
      <c r="HFL66" s="799"/>
      <c r="HFM66" s="799"/>
      <c r="HFN66" s="799"/>
      <c r="HFO66" s="529"/>
      <c r="HFP66" s="376"/>
      <c r="HFQ66" s="376"/>
      <c r="HFR66" s="376"/>
      <c r="HFS66" s="530"/>
      <c r="HFT66" s="376"/>
      <c r="HFU66" s="376"/>
      <c r="HFV66" s="376"/>
      <c r="HFW66" s="376"/>
      <c r="HFX66" s="376"/>
      <c r="HFY66" s="376"/>
      <c r="HFZ66" s="376"/>
      <c r="HGA66" s="376"/>
      <c r="HGB66" s="376"/>
      <c r="HGC66" s="799"/>
      <c r="HGD66" s="799"/>
      <c r="HGE66" s="799"/>
      <c r="HGF66" s="529"/>
      <c r="HGG66" s="376"/>
      <c r="HGH66" s="376"/>
      <c r="HGI66" s="376"/>
      <c r="HGJ66" s="530"/>
      <c r="HGK66" s="376"/>
      <c r="HGL66" s="376"/>
      <c r="HGM66" s="376"/>
      <c r="HGN66" s="376"/>
      <c r="HGO66" s="376"/>
      <c r="HGP66" s="376"/>
      <c r="HGQ66" s="376"/>
      <c r="HGR66" s="376"/>
      <c r="HGS66" s="376"/>
      <c r="HGT66" s="799"/>
      <c r="HGU66" s="799"/>
      <c r="HGV66" s="799"/>
      <c r="HGW66" s="529"/>
      <c r="HGX66" s="376"/>
      <c r="HGY66" s="376"/>
      <c r="HGZ66" s="376"/>
      <c r="HHA66" s="530"/>
      <c r="HHB66" s="376"/>
      <c r="HHC66" s="376"/>
      <c r="HHD66" s="376"/>
      <c r="HHE66" s="376"/>
      <c r="HHF66" s="376"/>
      <c r="HHG66" s="376"/>
      <c r="HHH66" s="376"/>
      <c r="HHI66" s="376"/>
      <c r="HHJ66" s="376"/>
      <c r="HHK66" s="799"/>
      <c r="HHL66" s="799"/>
      <c r="HHM66" s="799"/>
      <c r="HHN66" s="529"/>
      <c r="HHO66" s="376"/>
      <c r="HHP66" s="376"/>
      <c r="HHQ66" s="376"/>
      <c r="HHR66" s="530"/>
      <c r="HHS66" s="376"/>
      <c r="HHT66" s="376"/>
      <c r="HHU66" s="376"/>
      <c r="HHV66" s="376"/>
      <c r="HHW66" s="376"/>
      <c r="HHX66" s="376"/>
      <c r="HHY66" s="376"/>
      <c r="HHZ66" s="376"/>
      <c r="HIA66" s="376"/>
      <c r="HIB66" s="799"/>
      <c r="HIC66" s="799"/>
      <c r="HID66" s="799"/>
      <c r="HIE66" s="529"/>
      <c r="HIF66" s="376"/>
      <c r="HIG66" s="376"/>
      <c r="HIH66" s="376"/>
      <c r="HII66" s="530"/>
      <c r="HIJ66" s="376"/>
      <c r="HIK66" s="376"/>
      <c r="HIL66" s="376"/>
      <c r="HIM66" s="376"/>
      <c r="HIN66" s="376"/>
      <c r="HIO66" s="376"/>
      <c r="HIP66" s="376"/>
      <c r="HIQ66" s="376"/>
      <c r="HIR66" s="376"/>
      <c r="HIS66" s="799"/>
      <c r="HIT66" s="799"/>
      <c r="HIU66" s="799"/>
      <c r="HIV66" s="529"/>
      <c r="HIW66" s="376"/>
      <c r="HIX66" s="376"/>
      <c r="HIY66" s="376"/>
      <c r="HIZ66" s="530"/>
      <c r="HJA66" s="376"/>
      <c r="HJB66" s="376"/>
      <c r="HJC66" s="376"/>
      <c r="HJD66" s="376"/>
      <c r="HJE66" s="376"/>
      <c r="HJF66" s="376"/>
      <c r="HJG66" s="376"/>
      <c r="HJH66" s="376"/>
      <c r="HJI66" s="376"/>
      <c r="HJJ66" s="799"/>
      <c r="HJK66" s="799"/>
      <c r="HJL66" s="799"/>
      <c r="HJM66" s="529"/>
      <c r="HJN66" s="376"/>
      <c r="HJO66" s="376"/>
      <c r="HJP66" s="376"/>
      <c r="HJQ66" s="530"/>
      <c r="HJR66" s="376"/>
      <c r="HJS66" s="376"/>
      <c r="HJT66" s="376"/>
      <c r="HJU66" s="376"/>
      <c r="HJV66" s="376"/>
      <c r="HJW66" s="376"/>
      <c r="HJX66" s="376"/>
      <c r="HJY66" s="376"/>
      <c r="HJZ66" s="376"/>
      <c r="HKA66" s="799"/>
      <c r="HKB66" s="799"/>
      <c r="HKC66" s="799"/>
      <c r="HKD66" s="529"/>
      <c r="HKE66" s="376"/>
      <c r="HKF66" s="376"/>
      <c r="HKG66" s="376"/>
      <c r="HKH66" s="530"/>
      <c r="HKI66" s="376"/>
      <c r="HKJ66" s="376"/>
      <c r="HKK66" s="376"/>
      <c r="HKL66" s="376"/>
      <c r="HKM66" s="376"/>
      <c r="HKN66" s="376"/>
      <c r="HKO66" s="376"/>
      <c r="HKP66" s="376"/>
      <c r="HKQ66" s="376"/>
      <c r="HKR66" s="799"/>
      <c r="HKS66" s="799"/>
      <c r="HKT66" s="799"/>
      <c r="HKU66" s="529"/>
      <c r="HKV66" s="376"/>
      <c r="HKW66" s="376"/>
      <c r="HKX66" s="376"/>
      <c r="HKY66" s="530"/>
      <c r="HKZ66" s="376"/>
      <c r="HLA66" s="376"/>
      <c r="HLB66" s="376"/>
      <c r="HLC66" s="376"/>
      <c r="HLD66" s="376"/>
      <c r="HLE66" s="376"/>
      <c r="HLF66" s="376"/>
      <c r="HLG66" s="376"/>
      <c r="HLH66" s="376"/>
      <c r="HLI66" s="799"/>
      <c r="HLJ66" s="799"/>
      <c r="HLK66" s="799"/>
      <c r="HLL66" s="529"/>
      <c r="HLM66" s="376"/>
      <c r="HLN66" s="376"/>
      <c r="HLO66" s="376"/>
      <c r="HLP66" s="530"/>
      <c r="HLQ66" s="376"/>
      <c r="HLR66" s="376"/>
      <c r="HLS66" s="376"/>
      <c r="HLT66" s="376"/>
      <c r="HLU66" s="376"/>
      <c r="HLV66" s="376"/>
      <c r="HLW66" s="376"/>
      <c r="HLX66" s="376"/>
      <c r="HLY66" s="376"/>
      <c r="HLZ66" s="799"/>
      <c r="HMA66" s="799"/>
      <c r="HMB66" s="799"/>
      <c r="HMC66" s="529"/>
      <c r="HMD66" s="376"/>
      <c r="HME66" s="376"/>
      <c r="HMF66" s="376"/>
      <c r="HMG66" s="530"/>
      <c r="HMH66" s="376"/>
      <c r="HMI66" s="376"/>
      <c r="HMJ66" s="376"/>
      <c r="HMK66" s="376"/>
      <c r="HML66" s="376"/>
      <c r="HMM66" s="376"/>
      <c r="HMN66" s="376"/>
      <c r="HMO66" s="376"/>
      <c r="HMP66" s="376"/>
      <c r="HMQ66" s="799"/>
      <c r="HMR66" s="799"/>
      <c r="HMS66" s="799"/>
      <c r="HMT66" s="529"/>
      <c r="HMU66" s="376"/>
      <c r="HMV66" s="376"/>
      <c r="HMW66" s="376"/>
      <c r="HMX66" s="530"/>
      <c r="HMY66" s="376"/>
      <c r="HMZ66" s="376"/>
      <c r="HNA66" s="376"/>
      <c r="HNB66" s="376"/>
      <c r="HNC66" s="376"/>
      <c r="HND66" s="376"/>
      <c r="HNE66" s="376"/>
      <c r="HNF66" s="376"/>
      <c r="HNG66" s="376"/>
      <c r="HNH66" s="799"/>
      <c r="HNI66" s="799"/>
      <c r="HNJ66" s="799"/>
      <c r="HNK66" s="529"/>
      <c r="HNL66" s="376"/>
      <c r="HNM66" s="376"/>
      <c r="HNN66" s="376"/>
      <c r="HNO66" s="530"/>
      <c r="HNP66" s="376"/>
      <c r="HNQ66" s="376"/>
      <c r="HNR66" s="376"/>
      <c r="HNS66" s="376"/>
      <c r="HNT66" s="376"/>
      <c r="HNU66" s="376"/>
      <c r="HNV66" s="376"/>
      <c r="HNW66" s="376"/>
      <c r="HNX66" s="376"/>
      <c r="HNY66" s="799"/>
      <c r="HNZ66" s="799"/>
      <c r="HOA66" s="799"/>
      <c r="HOB66" s="529"/>
      <c r="HOC66" s="376"/>
      <c r="HOD66" s="376"/>
      <c r="HOE66" s="376"/>
      <c r="HOF66" s="530"/>
      <c r="HOG66" s="376"/>
      <c r="HOH66" s="376"/>
      <c r="HOI66" s="376"/>
      <c r="HOJ66" s="376"/>
      <c r="HOK66" s="376"/>
      <c r="HOL66" s="376"/>
      <c r="HOM66" s="376"/>
      <c r="HON66" s="376"/>
      <c r="HOO66" s="376"/>
      <c r="HOP66" s="799"/>
      <c r="HOQ66" s="799"/>
      <c r="HOR66" s="799"/>
      <c r="HOS66" s="529"/>
      <c r="HOT66" s="376"/>
      <c r="HOU66" s="376"/>
      <c r="HOV66" s="376"/>
      <c r="HOW66" s="530"/>
      <c r="HOX66" s="376"/>
      <c r="HOY66" s="376"/>
      <c r="HOZ66" s="376"/>
      <c r="HPA66" s="376"/>
      <c r="HPB66" s="376"/>
      <c r="HPC66" s="376"/>
      <c r="HPD66" s="376"/>
      <c r="HPE66" s="376"/>
      <c r="HPF66" s="376"/>
      <c r="HPG66" s="799"/>
      <c r="HPH66" s="799"/>
      <c r="HPI66" s="799"/>
      <c r="HPJ66" s="529"/>
      <c r="HPK66" s="376"/>
      <c r="HPL66" s="376"/>
      <c r="HPM66" s="376"/>
      <c r="HPN66" s="530"/>
      <c r="HPO66" s="376"/>
      <c r="HPP66" s="376"/>
      <c r="HPQ66" s="376"/>
      <c r="HPR66" s="376"/>
      <c r="HPS66" s="376"/>
      <c r="HPT66" s="376"/>
      <c r="HPU66" s="376"/>
      <c r="HPV66" s="376"/>
      <c r="HPW66" s="376"/>
      <c r="HPX66" s="799"/>
      <c r="HPY66" s="799"/>
      <c r="HPZ66" s="799"/>
      <c r="HQA66" s="529"/>
      <c r="HQB66" s="376"/>
      <c r="HQC66" s="376"/>
      <c r="HQD66" s="376"/>
      <c r="HQE66" s="530"/>
      <c r="HQF66" s="376"/>
      <c r="HQG66" s="376"/>
      <c r="HQH66" s="376"/>
      <c r="HQI66" s="376"/>
      <c r="HQJ66" s="376"/>
      <c r="HQK66" s="376"/>
      <c r="HQL66" s="376"/>
      <c r="HQM66" s="376"/>
      <c r="HQN66" s="376"/>
      <c r="HQO66" s="799"/>
      <c r="HQP66" s="799"/>
      <c r="HQQ66" s="799"/>
      <c r="HQR66" s="529"/>
      <c r="HQS66" s="376"/>
      <c r="HQT66" s="376"/>
      <c r="HQU66" s="376"/>
      <c r="HQV66" s="530"/>
      <c r="HQW66" s="376"/>
      <c r="HQX66" s="376"/>
      <c r="HQY66" s="376"/>
      <c r="HQZ66" s="376"/>
      <c r="HRA66" s="376"/>
      <c r="HRB66" s="376"/>
      <c r="HRC66" s="376"/>
      <c r="HRD66" s="376"/>
      <c r="HRE66" s="376"/>
      <c r="HRF66" s="799"/>
      <c r="HRG66" s="799"/>
      <c r="HRH66" s="799"/>
      <c r="HRI66" s="529"/>
      <c r="HRJ66" s="376"/>
      <c r="HRK66" s="376"/>
      <c r="HRL66" s="376"/>
      <c r="HRM66" s="530"/>
      <c r="HRN66" s="376"/>
      <c r="HRO66" s="376"/>
      <c r="HRP66" s="376"/>
      <c r="HRQ66" s="376"/>
      <c r="HRR66" s="376"/>
      <c r="HRS66" s="376"/>
      <c r="HRT66" s="376"/>
      <c r="HRU66" s="376"/>
      <c r="HRV66" s="376"/>
      <c r="HRW66" s="799"/>
      <c r="HRX66" s="799"/>
      <c r="HRY66" s="799"/>
      <c r="HRZ66" s="529"/>
      <c r="HSA66" s="376"/>
      <c r="HSB66" s="376"/>
      <c r="HSC66" s="376"/>
      <c r="HSD66" s="530"/>
      <c r="HSE66" s="376"/>
      <c r="HSF66" s="376"/>
      <c r="HSG66" s="376"/>
      <c r="HSH66" s="376"/>
      <c r="HSI66" s="376"/>
      <c r="HSJ66" s="376"/>
      <c r="HSK66" s="376"/>
      <c r="HSL66" s="376"/>
      <c r="HSM66" s="376"/>
      <c r="HSN66" s="799"/>
      <c r="HSO66" s="799"/>
      <c r="HSP66" s="799"/>
      <c r="HSQ66" s="529"/>
      <c r="HSR66" s="376"/>
      <c r="HSS66" s="376"/>
      <c r="HST66" s="376"/>
      <c r="HSU66" s="530"/>
      <c r="HSV66" s="376"/>
      <c r="HSW66" s="376"/>
      <c r="HSX66" s="376"/>
      <c r="HSY66" s="376"/>
      <c r="HSZ66" s="376"/>
      <c r="HTA66" s="376"/>
      <c r="HTB66" s="376"/>
      <c r="HTC66" s="376"/>
      <c r="HTD66" s="376"/>
      <c r="HTE66" s="799"/>
      <c r="HTF66" s="799"/>
      <c r="HTG66" s="799"/>
      <c r="HTH66" s="529"/>
      <c r="HTI66" s="376"/>
      <c r="HTJ66" s="376"/>
      <c r="HTK66" s="376"/>
      <c r="HTL66" s="530"/>
      <c r="HTM66" s="376"/>
      <c r="HTN66" s="376"/>
      <c r="HTO66" s="376"/>
      <c r="HTP66" s="376"/>
      <c r="HTQ66" s="376"/>
      <c r="HTR66" s="376"/>
      <c r="HTS66" s="376"/>
      <c r="HTT66" s="376"/>
      <c r="HTU66" s="376"/>
      <c r="HTV66" s="799"/>
      <c r="HTW66" s="799"/>
      <c r="HTX66" s="799"/>
      <c r="HTY66" s="529"/>
      <c r="HTZ66" s="376"/>
      <c r="HUA66" s="376"/>
      <c r="HUB66" s="376"/>
      <c r="HUC66" s="530"/>
      <c r="HUD66" s="376"/>
      <c r="HUE66" s="376"/>
      <c r="HUF66" s="376"/>
      <c r="HUG66" s="376"/>
      <c r="HUH66" s="376"/>
      <c r="HUI66" s="376"/>
      <c r="HUJ66" s="376"/>
      <c r="HUK66" s="376"/>
      <c r="HUL66" s="376"/>
      <c r="HUM66" s="799"/>
      <c r="HUN66" s="799"/>
      <c r="HUO66" s="799"/>
      <c r="HUP66" s="529"/>
      <c r="HUQ66" s="376"/>
      <c r="HUR66" s="376"/>
      <c r="HUS66" s="376"/>
      <c r="HUT66" s="530"/>
      <c r="HUU66" s="376"/>
      <c r="HUV66" s="376"/>
      <c r="HUW66" s="376"/>
      <c r="HUX66" s="376"/>
      <c r="HUY66" s="376"/>
      <c r="HUZ66" s="376"/>
      <c r="HVA66" s="376"/>
      <c r="HVB66" s="376"/>
      <c r="HVC66" s="376"/>
      <c r="HVD66" s="799"/>
      <c r="HVE66" s="799"/>
      <c r="HVF66" s="799"/>
      <c r="HVG66" s="529"/>
      <c r="HVH66" s="376"/>
      <c r="HVI66" s="376"/>
      <c r="HVJ66" s="376"/>
      <c r="HVK66" s="530"/>
      <c r="HVL66" s="376"/>
      <c r="HVM66" s="376"/>
      <c r="HVN66" s="376"/>
      <c r="HVO66" s="376"/>
      <c r="HVP66" s="376"/>
      <c r="HVQ66" s="376"/>
      <c r="HVR66" s="376"/>
      <c r="HVS66" s="376"/>
      <c r="HVT66" s="376"/>
      <c r="HVU66" s="799"/>
      <c r="HVV66" s="799"/>
      <c r="HVW66" s="799"/>
      <c r="HVX66" s="529"/>
      <c r="HVY66" s="376"/>
      <c r="HVZ66" s="376"/>
      <c r="HWA66" s="376"/>
      <c r="HWB66" s="530"/>
      <c r="HWC66" s="376"/>
      <c r="HWD66" s="376"/>
      <c r="HWE66" s="376"/>
      <c r="HWF66" s="376"/>
      <c r="HWG66" s="376"/>
      <c r="HWH66" s="376"/>
      <c r="HWI66" s="376"/>
      <c r="HWJ66" s="376"/>
      <c r="HWK66" s="376"/>
      <c r="HWL66" s="799"/>
      <c r="HWM66" s="799"/>
      <c r="HWN66" s="799"/>
      <c r="HWO66" s="529"/>
      <c r="HWP66" s="376"/>
      <c r="HWQ66" s="376"/>
      <c r="HWR66" s="376"/>
      <c r="HWS66" s="530"/>
      <c r="HWT66" s="376"/>
      <c r="HWU66" s="376"/>
      <c r="HWV66" s="376"/>
      <c r="HWW66" s="376"/>
      <c r="HWX66" s="376"/>
      <c r="HWY66" s="376"/>
      <c r="HWZ66" s="376"/>
      <c r="HXA66" s="376"/>
      <c r="HXB66" s="376"/>
      <c r="HXC66" s="799"/>
      <c r="HXD66" s="799"/>
      <c r="HXE66" s="799"/>
      <c r="HXF66" s="529"/>
      <c r="HXG66" s="376"/>
      <c r="HXH66" s="376"/>
      <c r="HXI66" s="376"/>
      <c r="HXJ66" s="530"/>
      <c r="HXK66" s="376"/>
      <c r="HXL66" s="376"/>
      <c r="HXM66" s="376"/>
      <c r="HXN66" s="376"/>
      <c r="HXO66" s="376"/>
      <c r="HXP66" s="376"/>
      <c r="HXQ66" s="376"/>
      <c r="HXR66" s="376"/>
      <c r="HXS66" s="376"/>
      <c r="HXT66" s="799"/>
      <c r="HXU66" s="799"/>
      <c r="HXV66" s="799"/>
      <c r="HXW66" s="529"/>
      <c r="HXX66" s="376"/>
      <c r="HXY66" s="376"/>
      <c r="HXZ66" s="376"/>
      <c r="HYA66" s="530"/>
      <c r="HYB66" s="376"/>
      <c r="HYC66" s="376"/>
      <c r="HYD66" s="376"/>
      <c r="HYE66" s="376"/>
      <c r="HYF66" s="376"/>
      <c r="HYG66" s="376"/>
      <c r="HYH66" s="376"/>
      <c r="HYI66" s="376"/>
      <c r="HYJ66" s="376"/>
      <c r="HYK66" s="799"/>
      <c r="HYL66" s="799"/>
      <c r="HYM66" s="799"/>
      <c r="HYN66" s="529"/>
      <c r="HYO66" s="376"/>
      <c r="HYP66" s="376"/>
      <c r="HYQ66" s="376"/>
      <c r="HYR66" s="530"/>
      <c r="HYS66" s="376"/>
      <c r="HYT66" s="376"/>
      <c r="HYU66" s="376"/>
      <c r="HYV66" s="376"/>
      <c r="HYW66" s="376"/>
      <c r="HYX66" s="376"/>
      <c r="HYY66" s="376"/>
      <c r="HYZ66" s="376"/>
      <c r="HZA66" s="376"/>
      <c r="HZB66" s="799"/>
      <c r="HZC66" s="799"/>
      <c r="HZD66" s="799"/>
      <c r="HZE66" s="529"/>
      <c r="HZF66" s="376"/>
      <c r="HZG66" s="376"/>
      <c r="HZH66" s="376"/>
      <c r="HZI66" s="530"/>
      <c r="HZJ66" s="376"/>
      <c r="HZK66" s="376"/>
      <c r="HZL66" s="376"/>
      <c r="HZM66" s="376"/>
      <c r="HZN66" s="376"/>
      <c r="HZO66" s="376"/>
      <c r="HZP66" s="376"/>
      <c r="HZQ66" s="376"/>
      <c r="HZR66" s="376"/>
      <c r="HZS66" s="799"/>
      <c r="HZT66" s="799"/>
      <c r="HZU66" s="799"/>
      <c r="HZV66" s="529"/>
      <c r="HZW66" s="376"/>
      <c r="HZX66" s="376"/>
      <c r="HZY66" s="376"/>
      <c r="HZZ66" s="530"/>
      <c r="IAA66" s="376"/>
      <c r="IAB66" s="376"/>
      <c r="IAC66" s="376"/>
      <c r="IAD66" s="376"/>
      <c r="IAE66" s="376"/>
      <c r="IAF66" s="376"/>
      <c r="IAG66" s="376"/>
      <c r="IAH66" s="376"/>
      <c r="IAI66" s="376"/>
      <c r="IAJ66" s="799"/>
      <c r="IAK66" s="799"/>
      <c r="IAL66" s="799"/>
      <c r="IAM66" s="529"/>
      <c r="IAN66" s="376"/>
      <c r="IAO66" s="376"/>
      <c r="IAP66" s="376"/>
      <c r="IAQ66" s="530"/>
      <c r="IAR66" s="376"/>
      <c r="IAS66" s="376"/>
      <c r="IAT66" s="376"/>
      <c r="IAU66" s="376"/>
      <c r="IAV66" s="376"/>
      <c r="IAW66" s="376"/>
      <c r="IAX66" s="376"/>
      <c r="IAY66" s="376"/>
      <c r="IAZ66" s="376"/>
      <c r="IBA66" s="799"/>
      <c r="IBB66" s="799"/>
      <c r="IBC66" s="799"/>
      <c r="IBD66" s="529"/>
      <c r="IBE66" s="376"/>
      <c r="IBF66" s="376"/>
      <c r="IBG66" s="376"/>
      <c r="IBH66" s="530"/>
      <c r="IBI66" s="376"/>
      <c r="IBJ66" s="376"/>
      <c r="IBK66" s="376"/>
      <c r="IBL66" s="376"/>
      <c r="IBM66" s="376"/>
      <c r="IBN66" s="376"/>
      <c r="IBO66" s="376"/>
      <c r="IBP66" s="376"/>
      <c r="IBQ66" s="376"/>
      <c r="IBR66" s="799"/>
      <c r="IBS66" s="799"/>
      <c r="IBT66" s="799"/>
      <c r="IBU66" s="529"/>
      <c r="IBV66" s="376"/>
      <c r="IBW66" s="376"/>
      <c r="IBX66" s="376"/>
      <c r="IBY66" s="530"/>
      <c r="IBZ66" s="376"/>
      <c r="ICA66" s="376"/>
      <c r="ICB66" s="376"/>
      <c r="ICC66" s="376"/>
      <c r="ICD66" s="376"/>
      <c r="ICE66" s="376"/>
      <c r="ICF66" s="376"/>
      <c r="ICG66" s="376"/>
      <c r="ICH66" s="376"/>
      <c r="ICI66" s="799"/>
      <c r="ICJ66" s="799"/>
      <c r="ICK66" s="799"/>
      <c r="ICL66" s="529"/>
      <c r="ICM66" s="376"/>
      <c r="ICN66" s="376"/>
      <c r="ICO66" s="376"/>
      <c r="ICP66" s="530"/>
      <c r="ICQ66" s="376"/>
      <c r="ICR66" s="376"/>
      <c r="ICS66" s="376"/>
      <c r="ICT66" s="376"/>
      <c r="ICU66" s="376"/>
      <c r="ICV66" s="376"/>
      <c r="ICW66" s="376"/>
      <c r="ICX66" s="376"/>
      <c r="ICY66" s="376"/>
      <c r="ICZ66" s="799"/>
      <c r="IDA66" s="799"/>
      <c r="IDB66" s="799"/>
      <c r="IDC66" s="529"/>
      <c r="IDD66" s="376"/>
      <c r="IDE66" s="376"/>
      <c r="IDF66" s="376"/>
      <c r="IDG66" s="530"/>
      <c r="IDH66" s="376"/>
      <c r="IDI66" s="376"/>
      <c r="IDJ66" s="376"/>
      <c r="IDK66" s="376"/>
      <c r="IDL66" s="376"/>
      <c r="IDM66" s="376"/>
      <c r="IDN66" s="376"/>
      <c r="IDO66" s="376"/>
      <c r="IDP66" s="376"/>
      <c r="IDQ66" s="799"/>
      <c r="IDR66" s="799"/>
      <c r="IDS66" s="799"/>
      <c r="IDT66" s="529"/>
      <c r="IDU66" s="376"/>
      <c r="IDV66" s="376"/>
      <c r="IDW66" s="376"/>
      <c r="IDX66" s="530"/>
      <c r="IDY66" s="376"/>
      <c r="IDZ66" s="376"/>
      <c r="IEA66" s="376"/>
      <c r="IEB66" s="376"/>
      <c r="IEC66" s="376"/>
      <c r="IED66" s="376"/>
      <c r="IEE66" s="376"/>
      <c r="IEF66" s="376"/>
      <c r="IEG66" s="376"/>
      <c r="IEH66" s="799"/>
      <c r="IEI66" s="799"/>
      <c r="IEJ66" s="799"/>
      <c r="IEK66" s="529"/>
      <c r="IEL66" s="376"/>
      <c r="IEM66" s="376"/>
      <c r="IEN66" s="376"/>
      <c r="IEO66" s="530"/>
      <c r="IEP66" s="376"/>
      <c r="IEQ66" s="376"/>
      <c r="IER66" s="376"/>
      <c r="IES66" s="376"/>
      <c r="IET66" s="376"/>
      <c r="IEU66" s="376"/>
      <c r="IEV66" s="376"/>
      <c r="IEW66" s="376"/>
      <c r="IEX66" s="376"/>
      <c r="IEY66" s="799"/>
      <c r="IEZ66" s="799"/>
      <c r="IFA66" s="799"/>
      <c r="IFB66" s="529"/>
      <c r="IFC66" s="376"/>
      <c r="IFD66" s="376"/>
      <c r="IFE66" s="376"/>
      <c r="IFF66" s="530"/>
      <c r="IFG66" s="376"/>
      <c r="IFH66" s="376"/>
      <c r="IFI66" s="376"/>
      <c r="IFJ66" s="376"/>
      <c r="IFK66" s="376"/>
      <c r="IFL66" s="376"/>
      <c r="IFM66" s="376"/>
      <c r="IFN66" s="376"/>
      <c r="IFO66" s="376"/>
      <c r="IFP66" s="799"/>
      <c r="IFQ66" s="799"/>
      <c r="IFR66" s="799"/>
      <c r="IFS66" s="529"/>
      <c r="IFT66" s="376"/>
      <c r="IFU66" s="376"/>
      <c r="IFV66" s="376"/>
      <c r="IFW66" s="530"/>
      <c r="IFX66" s="376"/>
      <c r="IFY66" s="376"/>
      <c r="IFZ66" s="376"/>
      <c r="IGA66" s="376"/>
      <c r="IGB66" s="376"/>
      <c r="IGC66" s="376"/>
      <c r="IGD66" s="376"/>
      <c r="IGE66" s="376"/>
      <c r="IGF66" s="376"/>
      <c r="IGG66" s="799"/>
      <c r="IGH66" s="799"/>
      <c r="IGI66" s="799"/>
      <c r="IGJ66" s="529"/>
      <c r="IGK66" s="376"/>
      <c r="IGL66" s="376"/>
      <c r="IGM66" s="376"/>
      <c r="IGN66" s="530"/>
      <c r="IGO66" s="376"/>
      <c r="IGP66" s="376"/>
      <c r="IGQ66" s="376"/>
      <c r="IGR66" s="376"/>
      <c r="IGS66" s="376"/>
      <c r="IGT66" s="376"/>
      <c r="IGU66" s="376"/>
      <c r="IGV66" s="376"/>
      <c r="IGW66" s="376"/>
      <c r="IGX66" s="799"/>
      <c r="IGY66" s="799"/>
      <c r="IGZ66" s="799"/>
      <c r="IHA66" s="529"/>
      <c r="IHB66" s="376"/>
      <c r="IHC66" s="376"/>
      <c r="IHD66" s="376"/>
      <c r="IHE66" s="530"/>
      <c r="IHF66" s="376"/>
      <c r="IHG66" s="376"/>
      <c r="IHH66" s="376"/>
      <c r="IHI66" s="376"/>
      <c r="IHJ66" s="376"/>
      <c r="IHK66" s="376"/>
      <c r="IHL66" s="376"/>
      <c r="IHM66" s="376"/>
      <c r="IHN66" s="376"/>
      <c r="IHO66" s="799"/>
      <c r="IHP66" s="799"/>
      <c r="IHQ66" s="799"/>
      <c r="IHR66" s="529"/>
      <c r="IHS66" s="376"/>
      <c r="IHT66" s="376"/>
      <c r="IHU66" s="376"/>
      <c r="IHV66" s="530"/>
      <c r="IHW66" s="376"/>
      <c r="IHX66" s="376"/>
      <c r="IHY66" s="376"/>
      <c r="IHZ66" s="376"/>
      <c r="IIA66" s="376"/>
      <c r="IIB66" s="376"/>
      <c r="IIC66" s="376"/>
      <c r="IID66" s="376"/>
      <c r="IIE66" s="376"/>
      <c r="IIF66" s="799"/>
      <c r="IIG66" s="799"/>
      <c r="IIH66" s="799"/>
      <c r="III66" s="529"/>
      <c r="IIJ66" s="376"/>
      <c r="IIK66" s="376"/>
      <c r="IIL66" s="376"/>
      <c r="IIM66" s="530"/>
      <c r="IIN66" s="376"/>
      <c r="IIO66" s="376"/>
      <c r="IIP66" s="376"/>
      <c r="IIQ66" s="376"/>
      <c r="IIR66" s="376"/>
      <c r="IIS66" s="376"/>
      <c r="IIT66" s="376"/>
      <c r="IIU66" s="376"/>
      <c r="IIV66" s="376"/>
      <c r="IIW66" s="799"/>
      <c r="IIX66" s="799"/>
      <c r="IIY66" s="799"/>
      <c r="IIZ66" s="529"/>
      <c r="IJA66" s="376"/>
      <c r="IJB66" s="376"/>
      <c r="IJC66" s="376"/>
      <c r="IJD66" s="530"/>
      <c r="IJE66" s="376"/>
      <c r="IJF66" s="376"/>
      <c r="IJG66" s="376"/>
      <c r="IJH66" s="376"/>
      <c r="IJI66" s="376"/>
      <c r="IJJ66" s="376"/>
      <c r="IJK66" s="376"/>
      <c r="IJL66" s="376"/>
      <c r="IJM66" s="376"/>
      <c r="IJN66" s="799"/>
      <c r="IJO66" s="799"/>
      <c r="IJP66" s="799"/>
      <c r="IJQ66" s="529"/>
      <c r="IJR66" s="376"/>
      <c r="IJS66" s="376"/>
      <c r="IJT66" s="376"/>
      <c r="IJU66" s="530"/>
      <c r="IJV66" s="376"/>
      <c r="IJW66" s="376"/>
      <c r="IJX66" s="376"/>
      <c r="IJY66" s="376"/>
      <c r="IJZ66" s="376"/>
      <c r="IKA66" s="376"/>
      <c r="IKB66" s="376"/>
      <c r="IKC66" s="376"/>
      <c r="IKD66" s="376"/>
      <c r="IKE66" s="799"/>
      <c r="IKF66" s="799"/>
      <c r="IKG66" s="799"/>
      <c r="IKH66" s="529"/>
      <c r="IKI66" s="376"/>
      <c r="IKJ66" s="376"/>
      <c r="IKK66" s="376"/>
      <c r="IKL66" s="530"/>
      <c r="IKM66" s="376"/>
      <c r="IKN66" s="376"/>
      <c r="IKO66" s="376"/>
      <c r="IKP66" s="376"/>
      <c r="IKQ66" s="376"/>
      <c r="IKR66" s="376"/>
      <c r="IKS66" s="376"/>
      <c r="IKT66" s="376"/>
      <c r="IKU66" s="376"/>
      <c r="IKV66" s="799"/>
      <c r="IKW66" s="799"/>
      <c r="IKX66" s="799"/>
      <c r="IKY66" s="529"/>
      <c r="IKZ66" s="376"/>
      <c r="ILA66" s="376"/>
      <c r="ILB66" s="376"/>
      <c r="ILC66" s="530"/>
      <c r="ILD66" s="376"/>
      <c r="ILE66" s="376"/>
      <c r="ILF66" s="376"/>
      <c r="ILG66" s="376"/>
      <c r="ILH66" s="376"/>
      <c r="ILI66" s="376"/>
      <c r="ILJ66" s="376"/>
      <c r="ILK66" s="376"/>
      <c r="ILL66" s="376"/>
      <c r="ILM66" s="799"/>
      <c r="ILN66" s="799"/>
      <c r="ILO66" s="799"/>
      <c r="ILP66" s="529"/>
      <c r="ILQ66" s="376"/>
      <c r="ILR66" s="376"/>
      <c r="ILS66" s="376"/>
      <c r="ILT66" s="530"/>
      <c r="ILU66" s="376"/>
      <c r="ILV66" s="376"/>
      <c r="ILW66" s="376"/>
      <c r="ILX66" s="376"/>
      <c r="ILY66" s="376"/>
      <c r="ILZ66" s="376"/>
      <c r="IMA66" s="376"/>
      <c r="IMB66" s="376"/>
      <c r="IMC66" s="376"/>
      <c r="IMD66" s="799"/>
      <c r="IME66" s="799"/>
      <c r="IMF66" s="799"/>
      <c r="IMG66" s="529"/>
      <c r="IMH66" s="376"/>
      <c r="IMI66" s="376"/>
      <c r="IMJ66" s="376"/>
      <c r="IMK66" s="530"/>
      <c r="IML66" s="376"/>
      <c r="IMM66" s="376"/>
      <c r="IMN66" s="376"/>
      <c r="IMO66" s="376"/>
      <c r="IMP66" s="376"/>
      <c r="IMQ66" s="376"/>
      <c r="IMR66" s="376"/>
      <c r="IMS66" s="376"/>
      <c r="IMT66" s="376"/>
      <c r="IMU66" s="799"/>
      <c r="IMV66" s="799"/>
      <c r="IMW66" s="799"/>
      <c r="IMX66" s="529"/>
      <c r="IMY66" s="376"/>
      <c r="IMZ66" s="376"/>
      <c r="INA66" s="376"/>
      <c r="INB66" s="530"/>
      <c r="INC66" s="376"/>
      <c r="IND66" s="376"/>
      <c r="INE66" s="376"/>
      <c r="INF66" s="376"/>
      <c r="ING66" s="376"/>
      <c r="INH66" s="376"/>
      <c r="INI66" s="376"/>
      <c r="INJ66" s="376"/>
      <c r="INK66" s="376"/>
      <c r="INL66" s="799"/>
      <c r="INM66" s="799"/>
      <c r="INN66" s="799"/>
      <c r="INO66" s="529"/>
      <c r="INP66" s="376"/>
      <c r="INQ66" s="376"/>
      <c r="INR66" s="376"/>
      <c r="INS66" s="530"/>
      <c r="INT66" s="376"/>
      <c r="INU66" s="376"/>
      <c r="INV66" s="376"/>
      <c r="INW66" s="376"/>
      <c r="INX66" s="376"/>
      <c r="INY66" s="376"/>
      <c r="INZ66" s="376"/>
      <c r="IOA66" s="376"/>
      <c r="IOB66" s="376"/>
      <c r="IOC66" s="799"/>
      <c r="IOD66" s="799"/>
      <c r="IOE66" s="799"/>
      <c r="IOF66" s="529"/>
      <c r="IOG66" s="376"/>
      <c r="IOH66" s="376"/>
      <c r="IOI66" s="376"/>
      <c r="IOJ66" s="530"/>
      <c r="IOK66" s="376"/>
      <c r="IOL66" s="376"/>
      <c r="IOM66" s="376"/>
      <c r="ION66" s="376"/>
      <c r="IOO66" s="376"/>
      <c r="IOP66" s="376"/>
      <c r="IOQ66" s="376"/>
      <c r="IOR66" s="376"/>
      <c r="IOS66" s="376"/>
      <c r="IOT66" s="799"/>
      <c r="IOU66" s="799"/>
      <c r="IOV66" s="799"/>
      <c r="IOW66" s="529"/>
      <c r="IOX66" s="376"/>
      <c r="IOY66" s="376"/>
      <c r="IOZ66" s="376"/>
      <c r="IPA66" s="530"/>
      <c r="IPB66" s="376"/>
      <c r="IPC66" s="376"/>
      <c r="IPD66" s="376"/>
      <c r="IPE66" s="376"/>
      <c r="IPF66" s="376"/>
      <c r="IPG66" s="376"/>
      <c r="IPH66" s="376"/>
      <c r="IPI66" s="376"/>
      <c r="IPJ66" s="376"/>
      <c r="IPK66" s="799"/>
      <c r="IPL66" s="799"/>
      <c r="IPM66" s="799"/>
      <c r="IPN66" s="529"/>
      <c r="IPO66" s="376"/>
      <c r="IPP66" s="376"/>
      <c r="IPQ66" s="376"/>
      <c r="IPR66" s="530"/>
      <c r="IPS66" s="376"/>
      <c r="IPT66" s="376"/>
      <c r="IPU66" s="376"/>
      <c r="IPV66" s="376"/>
      <c r="IPW66" s="376"/>
      <c r="IPX66" s="376"/>
      <c r="IPY66" s="376"/>
      <c r="IPZ66" s="376"/>
      <c r="IQA66" s="376"/>
      <c r="IQB66" s="799"/>
      <c r="IQC66" s="799"/>
      <c r="IQD66" s="799"/>
      <c r="IQE66" s="529"/>
      <c r="IQF66" s="376"/>
      <c r="IQG66" s="376"/>
      <c r="IQH66" s="376"/>
      <c r="IQI66" s="530"/>
      <c r="IQJ66" s="376"/>
      <c r="IQK66" s="376"/>
      <c r="IQL66" s="376"/>
      <c r="IQM66" s="376"/>
      <c r="IQN66" s="376"/>
      <c r="IQO66" s="376"/>
      <c r="IQP66" s="376"/>
      <c r="IQQ66" s="376"/>
      <c r="IQR66" s="376"/>
      <c r="IQS66" s="799"/>
      <c r="IQT66" s="799"/>
      <c r="IQU66" s="799"/>
      <c r="IQV66" s="529"/>
      <c r="IQW66" s="376"/>
      <c r="IQX66" s="376"/>
      <c r="IQY66" s="376"/>
      <c r="IQZ66" s="530"/>
      <c r="IRA66" s="376"/>
      <c r="IRB66" s="376"/>
      <c r="IRC66" s="376"/>
      <c r="IRD66" s="376"/>
      <c r="IRE66" s="376"/>
      <c r="IRF66" s="376"/>
      <c r="IRG66" s="376"/>
      <c r="IRH66" s="376"/>
      <c r="IRI66" s="376"/>
      <c r="IRJ66" s="799"/>
      <c r="IRK66" s="799"/>
      <c r="IRL66" s="799"/>
      <c r="IRM66" s="529"/>
      <c r="IRN66" s="376"/>
      <c r="IRO66" s="376"/>
      <c r="IRP66" s="376"/>
      <c r="IRQ66" s="530"/>
      <c r="IRR66" s="376"/>
      <c r="IRS66" s="376"/>
      <c r="IRT66" s="376"/>
      <c r="IRU66" s="376"/>
      <c r="IRV66" s="376"/>
      <c r="IRW66" s="376"/>
      <c r="IRX66" s="376"/>
      <c r="IRY66" s="376"/>
      <c r="IRZ66" s="376"/>
      <c r="ISA66" s="799"/>
      <c r="ISB66" s="799"/>
      <c r="ISC66" s="799"/>
      <c r="ISD66" s="529"/>
      <c r="ISE66" s="376"/>
      <c r="ISF66" s="376"/>
      <c r="ISG66" s="376"/>
      <c r="ISH66" s="530"/>
      <c r="ISI66" s="376"/>
      <c r="ISJ66" s="376"/>
      <c r="ISK66" s="376"/>
      <c r="ISL66" s="376"/>
      <c r="ISM66" s="376"/>
      <c r="ISN66" s="376"/>
      <c r="ISO66" s="376"/>
      <c r="ISP66" s="376"/>
      <c r="ISQ66" s="376"/>
      <c r="ISR66" s="799"/>
      <c r="ISS66" s="799"/>
      <c r="IST66" s="799"/>
      <c r="ISU66" s="529"/>
      <c r="ISV66" s="376"/>
      <c r="ISW66" s="376"/>
      <c r="ISX66" s="376"/>
      <c r="ISY66" s="530"/>
      <c r="ISZ66" s="376"/>
      <c r="ITA66" s="376"/>
      <c r="ITB66" s="376"/>
      <c r="ITC66" s="376"/>
      <c r="ITD66" s="376"/>
      <c r="ITE66" s="376"/>
      <c r="ITF66" s="376"/>
      <c r="ITG66" s="376"/>
      <c r="ITH66" s="376"/>
      <c r="ITI66" s="799"/>
      <c r="ITJ66" s="799"/>
      <c r="ITK66" s="799"/>
      <c r="ITL66" s="529"/>
      <c r="ITM66" s="376"/>
      <c r="ITN66" s="376"/>
      <c r="ITO66" s="376"/>
      <c r="ITP66" s="530"/>
      <c r="ITQ66" s="376"/>
      <c r="ITR66" s="376"/>
      <c r="ITS66" s="376"/>
      <c r="ITT66" s="376"/>
      <c r="ITU66" s="376"/>
      <c r="ITV66" s="376"/>
      <c r="ITW66" s="376"/>
      <c r="ITX66" s="376"/>
      <c r="ITY66" s="376"/>
      <c r="ITZ66" s="799"/>
      <c r="IUA66" s="799"/>
      <c r="IUB66" s="799"/>
      <c r="IUC66" s="529"/>
      <c r="IUD66" s="376"/>
      <c r="IUE66" s="376"/>
      <c r="IUF66" s="376"/>
      <c r="IUG66" s="530"/>
      <c r="IUH66" s="376"/>
      <c r="IUI66" s="376"/>
      <c r="IUJ66" s="376"/>
      <c r="IUK66" s="376"/>
      <c r="IUL66" s="376"/>
      <c r="IUM66" s="376"/>
      <c r="IUN66" s="376"/>
      <c r="IUO66" s="376"/>
      <c r="IUP66" s="376"/>
      <c r="IUQ66" s="799"/>
      <c r="IUR66" s="799"/>
      <c r="IUS66" s="799"/>
      <c r="IUT66" s="529"/>
      <c r="IUU66" s="376"/>
      <c r="IUV66" s="376"/>
      <c r="IUW66" s="376"/>
      <c r="IUX66" s="530"/>
      <c r="IUY66" s="376"/>
      <c r="IUZ66" s="376"/>
      <c r="IVA66" s="376"/>
      <c r="IVB66" s="376"/>
      <c r="IVC66" s="376"/>
      <c r="IVD66" s="376"/>
      <c r="IVE66" s="376"/>
      <c r="IVF66" s="376"/>
      <c r="IVG66" s="376"/>
      <c r="IVH66" s="799"/>
      <c r="IVI66" s="799"/>
      <c r="IVJ66" s="799"/>
      <c r="IVK66" s="529"/>
      <c r="IVL66" s="376"/>
      <c r="IVM66" s="376"/>
      <c r="IVN66" s="376"/>
      <c r="IVO66" s="530"/>
      <c r="IVP66" s="376"/>
      <c r="IVQ66" s="376"/>
      <c r="IVR66" s="376"/>
      <c r="IVS66" s="376"/>
      <c r="IVT66" s="376"/>
      <c r="IVU66" s="376"/>
      <c r="IVV66" s="376"/>
      <c r="IVW66" s="376"/>
      <c r="IVX66" s="376"/>
      <c r="IVY66" s="799"/>
      <c r="IVZ66" s="799"/>
      <c r="IWA66" s="799"/>
      <c r="IWB66" s="529"/>
      <c r="IWC66" s="376"/>
      <c r="IWD66" s="376"/>
      <c r="IWE66" s="376"/>
      <c r="IWF66" s="530"/>
      <c r="IWG66" s="376"/>
      <c r="IWH66" s="376"/>
      <c r="IWI66" s="376"/>
      <c r="IWJ66" s="376"/>
      <c r="IWK66" s="376"/>
      <c r="IWL66" s="376"/>
      <c r="IWM66" s="376"/>
      <c r="IWN66" s="376"/>
      <c r="IWO66" s="376"/>
      <c r="IWP66" s="799"/>
      <c r="IWQ66" s="799"/>
      <c r="IWR66" s="799"/>
      <c r="IWS66" s="529"/>
      <c r="IWT66" s="376"/>
      <c r="IWU66" s="376"/>
      <c r="IWV66" s="376"/>
      <c r="IWW66" s="530"/>
      <c r="IWX66" s="376"/>
      <c r="IWY66" s="376"/>
      <c r="IWZ66" s="376"/>
      <c r="IXA66" s="376"/>
      <c r="IXB66" s="376"/>
      <c r="IXC66" s="376"/>
      <c r="IXD66" s="376"/>
      <c r="IXE66" s="376"/>
      <c r="IXF66" s="376"/>
      <c r="IXG66" s="799"/>
      <c r="IXH66" s="799"/>
      <c r="IXI66" s="799"/>
      <c r="IXJ66" s="529"/>
      <c r="IXK66" s="376"/>
      <c r="IXL66" s="376"/>
      <c r="IXM66" s="376"/>
      <c r="IXN66" s="530"/>
      <c r="IXO66" s="376"/>
      <c r="IXP66" s="376"/>
      <c r="IXQ66" s="376"/>
      <c r="IXR66" s="376"/>
      <c r="IXS66" s="376"/>
      <c r="IXT66" s="376"/>
      <c r="IXU66" s="376"/>
      <c r="IXV66" s="376"/>
      <c r="IXW66" s="376"/>
      <c r="IXX66" s="799"/>
      <c r="IXY66" s="799"/>
      <c r="IXZ66" s="799"/>
      <c r="IYA66" s="529"/>
      <c r="IYB66" s="376"/>
      <c r="IYC66" s="376"/>
      <c r="IYD66" s="376"/>
      <c r="IYE66" s="530"/>
      <c r="IYF66" s="376"/>
      <c r="IYG66" s="376"/>
      <c r="IYH66" s="376"/>
      <c r="IYI66" s="376"/>
      <c r="IYJ66" s="376"/>
      <c r="IYK66" s="376"/>
      <c r="IYL66" s="376"/>
      <c r="IYM66" s="376"/>
      <c r="IYN66" s="376"/>
      <c r="IYO66" s="799"/>
      <c r="IYP66" s="799"/>
      <c r="IYQ66" s="799"/>
      <c r="IYR66" s="529"/>
      <c r="IYS66" s="376"/>
      <c r="IYT66" s="376"/>
      <c r="IYU66" s="376"/>
      <c r="IYV66" s="530"/>
      <c r="IYW66" s="376"/>
      <c r="IYX66" s="376"/>
      <c r="IYY66" s="376"/>
      <c r="IYZ66" s="376"/>
      <c r="IZA66" s="376"/>
      <c r="IZB66" s="376"/>
      <c r="IZC66" s="376"/>
      <c r="IZD66" s="376"/>
      <c r="IZE66" s="376"/>
      <c r="IZF66" s="799"/>
      <c r="IZG66" s="799"/>
      <c r="IZH66" s="799"/>
      <c r="IZI66" s="529"/>
      <c r="IZJ66" s="376"/>
      <c r="IZK66" s="376"/>
      <c r="IZL66" s="376"/>
      <c r="IZM66" s="530"/>
      <c r="IZN66" s="376"/>
      <c r="IZO66" s="376"/>
      <c r="IZP66" s="376"/>
      <c r="IZQ66" s="376"/>
      <c r="IZR66" s="376"/>
      <c r="IZS66" s="376"/>
      <c r="IZT66" s="376"/>
      <c r="IZU66" s="376"/>
      <c r="IZV66" s="376"/>
      <c r="IZW66" s="799"/>
      <c r="IZX66" s="799"/>
      <c r="IZY66" s="799"/>
      <c r="IZZ66" s="529"/>
      <c r="JAA66" s="376"/>
      <c r="JAB66" s="376"/>
      <c r="JAC66" s="376"/>
      <c r="JAD66" s="530"/>
      <c r="JAE66" s="376"/>
      <c r="JAF66" s="376"/>
      <c r="JAG66" s="376"/>
      <c r="JAH66" s="376"/>
      <c r="JAI66" s="376"/>
      <c r="JAJ66" s="376"/>
      <c r="JAK66" s="376"/>
      <c r="JAL66" s="376"/>
      <c r="JAM66" s="376"/>
      <c r="JAN66" s="799"/>
      <c r="JAO66" s="799"/>
      <c r="JAP66" s="799"/>
      <c r="JAQ66" s="529"/>
      <c r="JAR66" s="376"/>
      <c r="JAS66" s="376"/>
      <c r="JAT66" s="376"/>
      <c r="JAU66" s="530"/>
      <c r="JAV66" s="376"/>
      <c r="JAW66" s="376"/>
      <c r="JAX66" s="376"/>
      <c r="JAY66" s="376"/>
      <c r="JAZ66" s="376"/>
      <c r="JBA66" s="376"/>
      <c r="JBB66" s="376"/>
      <c r="JBC66" s="376"/>
      <c r="JBD66" s="376"/>
      <c r="JBE66" s="799"/>
      <c r="JBF66" s="799"/>
      <c r="JBG66" s="799"/>
      <c r="JBH66" s="529"/>
      <c r="JBI66" s="376"/>
      <c r="JBJ66" s="376"/>
      <c r="JBK66" s="376"/>
      <c r="JBL66" s="530"/>
      <c r="JBM66" s="376"/>
      <c r="JBN66" s="376"/>
      <c r="JBO66" s="376"/>
      <c r="JBP66" s="376"/>
      <c r="JBQ66" s="376"/>
      <c r="JBR66" s="376"/>
      <c r="JBS66" s="376"/>
      <c r="JBT66" s="376"/>
      <c r="JBU66" s="376"/>
      <c r="JBV66" s="799"/>
      <c r="JBW66" s="799"/>
      <c r="JBX66" s="799"/>
      <c r="JBY66" s="529"/>
      <c r="JBZ66" s="376"/>
      <c r="JCA66" s="376"/>
      <c r="JCB66" s="376"/>
      <c r="JCC66" s="530"/>
      <c r="JCD66" s="376"/>
      <c r="JCE66" s="376"/>
      <c r="JCF66" s="376"/>
      <c r="JCG66" s="376"/>
      <c r="JCH66" s="376"/>
      <c r="JCI66" s="376"/>
      <c r="JCJ66" s="376"/>
      <c r="JCK66" s="376"/>
      <c r="JCL66" s="376"/>
      <c r="JCM66" s="799"/>
      <c r="JCN66" s="799"/>
      <c r="JCO66" s="799"/>
      <c r="JCP66" s="529"/>
      <c r="JCQ66" s="376"/>
      <c r="JCR66" s="376"/>
      <c r="JCS66" s="376"/>
      <c r="JCT66" s="530"/>
      <c r="JCU66" s="376"/>
      <c r="JCV66" s="376"/>
      <c r="JCW66" s="376"/>
      <c r="JCX66" s="376"/>
      <c r="JCY66" s="376"/>
      <c r="JCZ66" s="376"/>
      <c r="JDA66" s="376"/>
      <c r="JDB66" s="376"/>
      <c r="JDC66" s="376"/>
      <c r="JDD66" s="799"/>
      <c r="JDE66" s="799"/>
      <c r="JDF66" s="799"/>
      <c r="JDG66" s="529"/>
      <c r="JDH66" s="376"/>
      <c r="JDI66" s="376"/>
      <c r="JDJ66" s="376"/>
      <c r="JDK66" s="530"/>
      <c r="JDL66" s="376"/>
      <c r="JDM66" s="376"/>
      <c r="JDN66" s="376"/>
      <c r="JDO66" s="376"/>
      <c r="JDP66" s="376"/>
      <c r="JDQ66" s="376"/>
      <c r="JDR66" s="376"/>
      <c r="JDS66" s="376"/>
      <c r="JDT66" s="376"/>
      <c r="JDU66" s="799"/>
      <c r="JDV66" s="799"/>
      <c r="JDW66" s="799"/>
      <c r="JDX66" s="529"/>
      <c r="JDY66" s="376"/>
      <c r="JDZ66" s="376"/>
      <c r="JEA66" s="376"/>
      <c r="JEB66" s="530"/>
      <c r="JEC66" s="376"/>
      <c r="JED66" s="376"/>
      <c r="JEE66" s="376"/>
      <c r="JEF66" s="376"/>
      <c r="JEG66" s="376"/>
      <c r="JEH66" s="376"/>
      <c r="JEI66" s="376"/>
      <c r="JEJ66" s="376"/>
      <c r="JEK66" s="376"/>
      <c r="JEL66" s="799"/>
      <c r="JEM66" s="799"/>
      <c r="JEN66" s="799"/>
      <c r="JEO66" s="529"/>
      <c r="JEP66" s="376"/>
      <c r="JEQ66" s="376"/>
      <c r="JER66" s="376"/>
      <c r="JES66" s="530"/>
      <c r="JET66" s="376"/>
      <c r="JEU66" s="376"/>
      <c r="JEV66" s="376"/>
      <c r="JEW66" s="376"/>
      <c r="JEX66" s="376"/>
      <c r="JEY66" s="376"/>
      <c r="JEZ66" s="376"/>
      <c r="JFA66" s="376"/>
      <c r="JFB66" s="376"/>
      <c r="JFC66" s="799"/>
      <c r="JFD66" s="799"/>
      <c r="JFE66" s="799"/>
      <c r="JFF66" s="529"/>
      <c r="JFG66" s="376"/>
      <c r="JFH66" s="376"/>
      <c r="JFI66" s="376"/>
      <c r="JFJ66" s="530"/>
      <c r="JFK66" s="376"/>
      <c r="JFL66" s="376"/>
      <c r="JFM66" s="376"/>
      <c r="JFN66" s="376"/>
      <c r="JFO66" s="376"/>
      <c r="JFP66" s="376"/>
      <c r="JFQ66" s="376"/>
      <c r="JFR66" s="376"/>
      <c r="JFS66" s="376"/>
      <c r="JFT66" s="799"/>
      <c r="JFU66" s="799"/>
      <c r="JFV66" s="799"/>
      <c r="JFW66" s="529"/>
      <c r="JFX66" s="376"/>
      <c r="JFY66" s="376"/>
      <c r="JFZ66" s="376"/>
      <c r="JGA66" s="530"/>
      <c r="JGB66" s="376"/>
      <c r="JGC66" s="376"/>
      <c r="JGD66" s="376"/>
      <c r="JGE66" s="376"/>
      <c r="JGF66" s="376"/>
      <c r="JGG66" s="376"/>
      <c r="JGH66" s="376"/>
      <c r="JGI66" s="376"/>
      <c r="JGJ66" s="376"/>
      <c r="JGK66" s="799"/>
      <c r="JGL66" s="799"/>
      <c r="JGM66" s="799"/>
      <c r="JGN66" s="529"/>
      <c r="JGO66" s="376"/>
      <c r="JGP66" s="376"/>
      <c r="JGQ66" s="376"/>
      <c r="JGR66" s="530"/>
      <c r="JGS66" s="376"/>
      <c r="JGT66" s="376"/>
      <c r="JGU66" s="376"/>
      <c r="JGV66" s="376"/>
      <c r="JGW66" s="376"/>
      <c r="JGX66" s="376"/>
      <c r="JGY66" s="376"/>
      <c r="JGZ66" s="376"/>
      <c r="JHA66" s="376"/>
      <c r="JHB66" s="799"/>
      <c r="JHC66" s="799"/>
      <c r="JHD66" s="799"/>
      <c r="JHE66" s="529"/>
      <c r="JHF66" s="376"/>
      <c r="JHG66" s="376"/>
      <c r="JHH66" s="376"/>
      <c r="JHI66" s="530"/>
      <c r="JHJ66" s="376"/>
      <c r="JHK66" s="376"/>
      <c r="JHL66" s="376"/>
      <c r="JHM66" s="376"/>
      <c r="JHN66" s="376"/>
      <c r="JHO66" s="376"/>
      <c r="JHP66" s="376"/>
      <c r="JHQ66" s="376"/>
      <c r="JHR66" s="376"/>
      <c r="JHS66" s="799"/>
      <c r="JHT66" s="799"/>
      <c r="JHU66" s="799"/>
      <c r="JHV66" s="529"/>
      <c r="JHW66" s="376"/>
      <c r="JHX66" s="376"/>
      <c r="JHY66" s="376"/>
      <c r="JHZ66" s="530"/>
      <c r="JIA66" s="376"/>
      <c r="JIB66" s="376"/>
      <c r="JIC66" s="376"/>
      <c r="JID66" s="376"/>
      <c r="JIE66" s="376"/>
      <c r="JIF66" s="376"/>
      <c r="JIG66" s="376"/>
      <c r="JIH66" s="376"/>
      <c r="JII66" s="376"/>
      <c r="JIJ66" s="799"/>
      <c r="JIK66" s="799"/>
      <c r="JIL66" s="799"/>
      <c r="JIM66" s="529"/>
      <c r="JIN66" s="376"/>
      <c r="JIO66" s="376"/>
      <c r="JIP66" s="376"/>
      <c r="JIQ66" s="530"/>
      <c r="JIR66" s="376"/>
      <c r="JIS66" s="376"/>
      <c r="JIT66" s="376"/>
      <c r="JIU66" s="376"/>
      <c r="JIV66" s="376"/>
      <c r="JIW66" s="376"/>
      <c r="JIX66" s="376"/>
      <c r="JIY66" s="376"/>
      <c r="JIZ66" s="376"/>
      <c r="JJA66" s="799"/>
      <c r="JJB66" s="799"/>
      <c r="JJC66" s="799"/>
      <c r="JJD66" s="529"/>
      <c r="JJE66" s="376"/>
      <c r="JJF66" s="376"/>
      <c r="JJG66" s="376"/>
      <c r="JJH66" s="530"/>
      <c r="JJI66" s="376"/>
      <c r="JJJ66" s="376"/>
      <c r="JJK66" s="376"/>
      <c r="JJL66" s="376"/>
      <c r="JJM66" s="376"/>
      <c r="JJN66" s="376"/>
      <c r="JJO66" s="376"/>
      <c r="JJP66" s="376"/>
      <c r="JJQ66" s="376"/>
      <c r="JJR66" s="799"/>
      <c r="JJS66" s="799"/>
      <c r="JJT66" s="799"/>
      <c r="JJU66" s="529"/>
      <c r="JJV66" s="376"/>
      <c r="JJW66" s="376"/>
      <c r="JJX66" s="376"/>
      <c r="JJY66" s="530"/>
      <c r="JJZ66" s="376"/>
      <c r="JKA66" s="376"/>
      <c r="JKB66" s="376"/>
      <c r="JKC66" s="376"/>
      <c r="JKD66" s="376"/>
      <c r="JKE66" s="376"/>
      <c r="JKF66" s="376"/>
      <c r="JKG66" s="376"/>
      <c r="JKH66" s="376"/>
      <c r="JKI66" s="799"/>
      <c r="JKJ66" s="799"/>
      <c r="JKK66" s="799"/>
      <c r="JKL66" s="529"/>
      <c r="JKM66" s="376"/>
      <c r="JKN66" s="376"/>
      <c r="JKO66" s="376"/>
      <c r="JKP66" s="530"/>
      <c r="JKQ66" s="376"/>
      <c r="JKR66" s="376"/>
      <c r="JKS66" s="376"/>
      <c r="JKT66" s="376"/>
      <c r="JKU66" s="376"/>
      <c r="JKV66" s="376"/>
      <c r="JKW66" s="376"/>
      <c r="JKX66" s="376"/>
      <c r="JKY66" s="376"/>
      <c r="JKZ66" s="799"/>
      <c r="JLA66" s="799"/>
      <c r="JLB66" s="799"/>
      <c r="JLC66" s="529"/>
      <c r="JLD66" s="376"/>
      <c r="JLE66" s="376"/>
      <c r="JLF66" s="376"/>
      <c r="JLG66" s="530"/>
      <c r="JLH66" s="376"/>
      <c r="JLI66" s="376"/>
      <c r="JLJ66" s="376"/>
      <c r="JLK66" s="376"/>
      <c r="JLL66" s="376"/>
      <c r="JLM66" s="376"/>
      <c r="JLN66" s="376"/>
      <c r="JLO66" s="376"/>
      <c r="JLP66" s="376"/>
      <c r="JLQ66" s="799"/>
      <c r="JLR66" s="799"/>
      <c r="JLS66" s="799"/>
      <c r="JLT66" s="529"/>
      <c r="JLU66" s="376"/>
      <c r="JLV66" s="376"/>
      <c r="JLW66" s="376"/>
      <c r="JLX66" s="530"/>
      <c r="JLY66" s="376"/>
      <c r="JLZ66" s="376"/>
      <c r="JMA66" s="376"/>
      <c r="JMB66" s="376"/>
      <c r="JMC66" s="376"/>
      <c r="JMD66" s="376"/>
      <c r="JME66" s="376"/>
      <c r="JMF66" s="376"/>
      <c r="JMG66" s="376"/>
      <c r="JMH66" s="799"/>
      <c r="JMI66" s="799"/>
      <c r="JMJ66" s="799"/>
      <c r="JMK66" s="529"/>
      <c r="JML66" s="376"/>
      <c r="JMM66" s="376"/>
      <c r="JMN66" s="376"/>
      <c r="JMO66" s="530"/>
      <c r="JMP66" s="376"/>
      <c r="JMQ66" s="376"/>
      <c r="JMR66" s="376"/>
      <c r="JMS66" s="376"/>
      <c r="JMT66" s="376"/>
      <c r="JMU66" s="376"/>
      <c r="JMV66" s="376"/>
      <c r="JMW66" s="376"/>
      <c r="JMX66" s="376"/>
      <c r="JMY66" s="799"/>
      <c r="JMZ66" s="799"/>
      <c r="JNA66" s="799"/>
      <c r="JNB66" s="529"/>
      <c r="JNC66" s="376"/>
      <c r="JND66" s="376"/>
      <c r="JNE66" s="376"/>
      <c r="JNF66" s="530"/>
      <c r="JNG66" s="376"/>
      <c r="JNH66" s="376"/>
      <c r="JNI66" s="376"/>
      <c r="JNJ66" s="376"/>
      <c r="JNK66" s="376"/>
      <c r="JNL66" s="376"/>
      <c r="JNM66" s="376"/>
      <c r="JNN66" s="376"/>
      <c r="JNO66" s="376"/>
      <c r="JNP66" s="799"/>
      <c r="JNQ66" s="799"/>
      <c r="JNR66" s="799"/>
      <c r="JNS66" s="529"/>
      <c r="JNT66" s="376"/>
      <c r="JNU66" s="376"/>
      <c r="JNV66" s="376"/>
      <c r="JNW66" s="530"/>
      <c r="JNX66" s="376"/>
      <c r="JNY66" s="376"/>
      <c r="JNZ66" s="376"/>
      <c r="JOA66" s="376"/>
      <c r="JOB66" s="376"/>
      <c r="JOC66" s="376"/>
      <c r="JOD66" s="376"/>
      <c r="JOE66" s="376"/>
      <c r="JOF66" s="376"/>
      <c r="JOG66" s="799"/>
      <c r="JOH66" s="799"/>
      <c r="JOI66" s="799"/>
      <c r="JOJ66" s="529"/>
      <c r="JOK66" s="376"/>
      <c r="JOL66" s="376"/>
      <c r="JOM66" s="376"/>
      <c r="JON66" s="530"/>
      <c r="JOO66" s="376"/>
      <c r="JOP66" s="376"/>
      <c r="JOQ66" s="376"/>
      <c r="JOR66" s="376"/>
      <c r="JOS66" s="376"/>
      <c r="JOT66" s="376"/>
      <c r="JOU66" s="376"/>
      <c r="JOV66" s="376"/>
      <c r="JOW66" s="376"/>
      <c r="JOX66" s="799"/>
      <c r="JOY66" s="799"/>
      <c r="JOZ66" s="799"/>
      <c r="JPA66" s="529"/>
      <c r="JPB66" s="376"/>
      <c r="JPC66" s="376"/>
      <c r="JPD66" s="376"/>
      <c r="JPE66" s="530"/>
      <c r="JPF66" s="376"/>
      <c r="JPG66" s="376"/>
      <c r="JPH66" s="376"/>
      <c r="JPI66" s="376"/>
      <c r="JPJ66" s="376"/>
      <c r="JPK66" s="376"/>
      <c r="JPL66" s="376"/>
      <c r="JPM66" s="376"/>
      <c r="JPN66" s="376"/>
      <c r="JPO66" s="799"/>
      <c r="JPP66" s="799"/>
      <c r="JPQ66" s="799"/>
      <c r="JPR66" s="529"/>
      <c r="JPS66" s="376"/>
      <c r="JPT66" s="376"/>
      <c r="JPU66" s="376"/>
      <c r="JPV66" s="530"/>
      <c r="JPW66" s="376"/>
      <c r="JPX66" s="376"/>
      <c r="JPY66" s="376"/>
      <c r="JPZ66" s="376"/>
      <c r="JQA66" s="376"/>
      <c r="JQB66" s="376"/>
      <c r="JQC66" s="376"/>
      <c r="JQD66" s="376"/>
      <c r="JQE66" s="376"/>
      <c r="JQF66" s="799"/>
      <c r="JQG66" s="799"/>
      <c r="JQH66" s="799"/>
      <c r="JQI66" s="529"/>
      <c r="JQJ66" s="376"/>
      <c r="JQK66" s="376"/>
      <c r="JQL66" s="376"/>
      <c r="JQM66" s="530"/>
      <c r="JQN66" s="376"/>
      <c r="JQO66" s="376"/>
      <c r="JQP66" s="376"/>
      <c r="JQQ66" s="376"/>
      <c r="JQR66" s="376"/>
      <c r="JQS66" s="376"/>
      <c r="JQT66" s="376"/>
      <c r="JQU66" s="376"/>
      <c r="JQV66" s="376"/>
      <c r="JQW66" s="799"/>
      <c r="JQX66" s="799"/>
      <c r="JQY66" s="799"/>
      <c r="JQZ66" s="529"/>
      <c r="JRA66" s="376"/>
      <c r="JRB66" s="376"/>
      <c r="JRC66" s="376"/>
      <c r="JRD66" s="530"/>
      <c r="JRE66" s="376"/>
      <c r="JRF66" s="376"/>
      <c r="JRG66" s="376"/>
      <c r="JRH66" s="376"/>
      <c r="JRI66" s="376"/>
      <c r="JRJ66" s="376"/>
      <c r="JRK66" s="376"/>
      <c r="JRL66" s="376"/>
      <c r="JRM66" s="376"/>
      <c r="JRN66" s="799"/>
      <c r="JRO66" s="799"/>
      <c r="JRP66" s="799"/>
      <c r="JRQ66" s="529"/>
      <c r="JRR66" s="376"/>
      <c r="JRS66" s="376"/>
      <c r="JRT66" s="376"/>
      <c r="JRU66" s="530"/>
      <c r="JRV66" s="376"/>
      <c r="JRW66" s="376"/>
      <c r="JRX66" s="376"/>
      <c r="JRY66" s="376"/>
      <c r="JRZ66" s="376"/>
      <c r="JSA66" s="376"/>
      <c r="JSB66" s="376"/>
      <c r="JSC66" s="376"/>
      <c r="JSD66" s="376"/>
      <c r="JSE66" s="799"/>
      <c r="JSF66" s="799"/>
      <c r="JSG66" s="799"/>
      <c r="JSH66" s="529"/>
      <c r="JSI66" s="376"/>
      <c r="JSJ66" s="376"/>
      <c r="JSK66" s="376"/>
      <c r="JSL66" s="530"/>
      <c r="JSM66" s="376"/>
      <c r="JSN66" s="376"/>
      <c r="JSO66" s="376"/>
      <c r="JSP66" s="376"/>
      <c r="JSQ66" s="376"/>
      <c r="JSR66" s="376"/>
      <c r="JSS66" s="376"/>
      <c r="JST66" s="376"/>
      <c r="JSU66" s="376"/>
      <c r="JSV66" s="799"/>
      <c r="JSW66" s="799"/>
      <c r="JSX66" s="799"/>
      <c r="JSY66" s="529"/>
      <c r="JSZ66" s="376"/>
      <c r="JTA66" s="376"/>
      <c r="JTB66" s="376"/>
      <c r="JTC66" s="530"/>
      <c r="JTD66" s="376"/>
      <c r="JTE66" s="376"/>
      <c r="JTF66" s="376"/>
      <c r="JTG66" s="376"/>
      <c r="JTH66" s="376"/>
      <c r="JTI66" s="376"/>
      <c r="JTJ66" s="376"/>
      <c r="JTK66" s="376"/>
      <c r="JTL66" s="376"/>
      <c r="JTM66" s="799"/>
      <c r="JTN66" s="799"/>
      <c r="JTO66" s="799"/>
      <c r="JTP66" s="529"/>
      <c r="JTQ66" s="376"/>
      <c r="JTR66" s="376"/>
      <c r="JTS66" s="376"/>
      <c r="JTT66" s="530"/>
      <c r="JTU66" s="376"/>
      <c r="JTV66" s="376"/>
      <c r="JTW66" s="376"/>
      <c r="JTX66" s="376"/>
      <c r="JTY66" s="376"/>
      <c r="JTZ66" s="376"/>
      <c r="JUA66" s="376"/>
      <c r="JUB66" s="376"/>
      <c r="JUC66" s="376"/>
      <c r="JUD66" s="799"/>
      <c r="JUE66" s="799"/>
      <c r="JUF66" s="799"/>
      <c r="JUG66" s="529"/>
      <c r="JUH66" s="376"/>
      <c r="JUI66" s="376"/>
      <c r="JUJ66" s="376"/>
      <c r="JUK66" s="530"/>
      <c r="JUL66" s="376"/>
      <c r="JUM66" s="376"/>
      <c r="JUN66" s="376"/>
      <c r="JUO66" s="376"/>
      <c r="JUP66" s="376"/>
      <c r="JUQ66" s="376"/>
      <c r="JUR66" s="376"/>
      <c r="JUS66" s="376"/>
      <c r="JUT66" s="376"/>
      <c r="JUU66" s="799"/>
      <c r="JUV66" s="799"/>
      <c r="JUW66" s="799"/>
      <c r="JUX66" s="529"/>
      <c r="JUY66" s="376"/>
      <c r="JUZ66" s="376"/>
      <c r="JVA66" s="376"/>
      <c r="JVB66" s="530"/>
      <c r="JVC66" s="376"/>
      <c r="JVD66" s="376"/>
      <c r="JVE66" s="376"/>
      <c r="JVF66" s="376"/>
      <c r="JVG66" s="376"/>
      <c r="JVH66" s="376"/>
      <c r="JVI66" s="376"/>
      <c r="JVJ66" s="376"/>
      <c r="JVK66" s="376"/>
      <c r="JVL66" s="799"/>
      <c r="JVM66" s="799"/>
      <c r="JVN66" s="799"/>
      <c r="JVO66" s="529"/>
      <c r="JVP66" s="376"/>
      <c r="JVQ66" s="376"/>
      <c r="JVR66" s="376"/>
      <c r="JVS66" s="530"/>
      <c r="JVT66" s="376"/>
      <c r="JVU66" s="376"/>
      <c r="JVV66" s="376"/>
      <c r="JVW66" s="376"/>
      <c r="JVX66" s="376"/>
      <c r="JVY66" s="376"/>
      <c r="JVZ66" s="376"/>
      <c r="JWA66" s="376"/>
      <c r="JWB66" s="376"/>
      <c r="JWC66" s="799"/>
      <c r="JWD66" s="799"/>
      <c r="JWE66" s="799"/>
      <c r="JWF66" s="529"/>
      <c r="JWG66" s="376"/>
      <c r="JWH66" s="376"/>
      <c r="JWI66" s="376"/>
      <c r="JWJ66" s="530"/>
      <c r="JWK66" s="376"/>
      <c r="JWL66" s="376"/>
      <c r="JWM66" s="376"/>
      <c r="JWN66" s="376"/>
      <c r="JWO66" s="376"/>
      <c r="JWP66" s="376"/>
      <c r="JWQ66" s="376"/>
      <c r="JWR66" s="376"/>
      <c r="JWS66" s="376"/>
      <c r="JWT66" s="799"/>
      <c r="JWU66" s="799"/>
      <c r="JWV66" s="799"/>
      <c r="JWW66" s="529"/>
      <c r="JWX66" s="376"/>
      <c r="JWY66" s="376"/>
      <c r="JWZ66" s="376"/>
      <c r="JXA66" s="530"/>
      <c r="JXB66" s="376"/>
      <c r="JXC66" s="376"/>
      <c r="JXD66" s="376"/>
      <c r="JXE66" s="376"/>
      <c r="JXF66" s="376"/>
      <c r="JXG66" s="376"/>
      <c r="JXH66" s="376"/>
      <c r="JXI66" s="376"/>
      <c r="JXJ66" s="376"/>
      <c r="JXK66" s="799"/>
      <c r="JXL66" s="799"/>
      <c r="JXM66" s="799"/>
      <c r="JXN66" s="529"/>
      <c r="JXO66" s="376"/>
      <c r="JXP66" s="376"/>
      <c r="JXQ66" s="376"/>
      <c r="JXR66" s="530"/>
      <c r="JXS66" s="376"/>
      <c r="JXT66" s="376"/>
      <c r="JXU66" s="376"/>
      <c r="JXV66" s="376"/>
      <c r="JXW66" s="376"/>
      <c r="JXX66" s="376"/>
      <c r="JXY66" s="376"/>
      <c r="JXZ66" s="376"/>
      <c r="JYA66" s="376"/>
      <c r="JYB66" s="799"/>
      <c r="JYC66" s="799"/>
      <c r="JYD66" s="799"/>
      <c r="JYE66" s="529"/>
      <c r="JYF66" s="376"/>
      <c r="JYG66" s="376"/>
      <c r="JYH66" s="376"/>
      <c r="JYI66" s="530"/>
      <c r="JYJ66" s="376"/>
      <c r="JYK66" s="376"/>
      <c r="JYL66" s="376"/>
      <c r="JYM66" s="376"/>
      <c r="JYN66" s="376"/>
      <c r="JYO66" s="376"/>
      <c r="JYP66" s="376"/>
      <c r="JYQ66" s="376"/>
      <c r="JYR66" s="376"/>
      <c r="JYS66" s="799"/>
      <c r="JYT66" s="799"/>
      <c r="JYU66" s="799"/>
      <c r="JYV66" s="529"/>
      <c r="JYW66" s="376"/>
      <c r="JYX66" s="376"/>
      <c r="JYY66" s="376"/>
      <c r="JYZ66" s="530"/>
      <c r="JZA66" s="376"/>
      <c r="JZB66" s="376"/>
      <c r="JZC66" s="376"/>
      <c r="JZD66" s="376"/>
      <c r="JZE66" s="376"/>
      <c r="JZF66" s="376"/>
      <c r="JZG66" s="376"/>
      <c r="JZH66" s="376"/>
      <c r="JZI66" s="376"/>
      <c r="JZJ66" s="799"/>
      <c r="JZK66" s="799"/>
      <c r="JZL66" s="799"/>
      <c r="JZM66" s="529"/>
      <c r="JZN66" s="376"/>
      <c r="JZO66" s="376"/>
      <c r="JZP66" s="376"/>
      <c r="JZQ66" s="530"/>
      <c r="JZR66" s="376"/>
      <c r="JZS66" s="376"/>
      <c r="JZT66" s="376"/>
      <c r="JZU66" s="376"/>
      <c r="JZV66" s="376"/>
      <c r="JZW66" s="376"/>
      <c r="JZX66" s="376"/>
      <c r="JZY66" s="376"/>
      <c r="JZZ66" s="376"/>
      <c r="KAA66" s="799"/>
      <c r="KAB66" s="799"/>
      <c r="KAC66" s="799"/>
      <c r="KAD66" s="529"/>
      <c r="KAE66" s="376"/>
      <c r="KAF66" s="376"/>
      <c r="KAG66" s="376"/>
      <c r="KAH66" s="530"/>
      <c r="KAI66" s="376"/>
      <c r="KAJ66" s="376"/>
      <c r="KAK66" s="376"/>
      <c r="KAL66" s="376"/>
      <c r="KAM66" s="376"/>
      <c r="KAN66" s="376"/>
      <c r="KAO66" s="376"/>
      <c r="KAP66" s="376"/>
      <c r="KAQ66" s="376"/>
      <c r="KAR66" s="799"/>
      <c r="KAS66" s="799"/>
      <c r="KAT66" s="799"/>
      <c r="KAU66" s="529"/>
      <c r="KAV66" s="376"/>
      <c r="KAW66" s="376"/>
      <c r="KAX66" s="376"/>
      <c r="KAY66" s="530"/>
      <c r="KAZ66" s="376"/>
      <c r="KBA66" s="376"/>
      <c r="KBB66" s="376"/>
      <c r="KBC66" s="376"/>
      <c r="KBD66" s="376"/>
      <c r="KBE66" s="376"/>
      <c r="KBF66" s="376"/>
      <c r="KBG66" s="376"/>
      <c r="KBH66" s="376"/>
      <c r="KBI66" s="799"/>
      <c r="KBJ66" s="799"/>
      <c r="KBK66" s="799"/>
      <c r="KBL66" s="529"/>
      <c r="KBM66" s="376"/>
      <c r="KBN66" s="376"/>
      <c r="KBO66" s="376"/>
      <c r="KBP66" s="530"/>
      <c r="KBQ66" s="376"/>
      <c r="KBR66" s="376"/>
      <c r="KBS66" s="376"/>
      <c r="KBT66" s="376"/>
      <c r="KBU66" s="376"/>
      <c r="KBV66" s="376"/>
      <c r="KBW66" s="376"/>
      <c r="KBX66" s="376"/>
      <c r="KBY66" s="376"/>
      <c r="KBZ66" s="799"/>
      <c r="KCA66" s="799"/>
      <c r="KCB66" s="799"/>
      <c r="KCC66" s="529"/>
      <c r="KCD66" s="376"/>
      <c r="KCE66" s="376"/>
      <c r="KCF66" s="376"/>
      <c r="KCG66" s="530"/>
      <c r="KCH66" s="376"/>
      <c r="KCI66" s="376"/>
      <c r="KCJ66" s="376"/>
      <c r="KCK66" s="376"/>
      <c r="KCL66" s="376"/>
      <c r="KCM66" s="376"/>
      <c r="KCN66" s="376"/>
      <c r="KCO66" s="376"/>
      <c r="KCP66" s="376"/>
      <c r="KCQ66" s="799"/>
      <c r="KCR66" s="799"/>
      <c r="KCS66" s="799"/>
      <c r="KCT66" s="529"/>
      <c r="KCU66" s="376"/>
      <c r="KCV66" s="376"/>
      <c r="KCW66" s="376"/>
      <c r="KCX66" s="530"/>
      <c r="KCY66" s="376"/>
      <c r="KCZ66" s="376"/>
      <c r="KDA66" s="376"/>
      <c r="KDB66" s="376"/>
      <c r="KDC66" s="376"/>
      <c r="KDD66" s="376"/>
      <c r="KDE66" s="376"/>
      <c r="KDF66" s="376"/>
      <c r="KDG66" s="376"/>
      <c r="KDH66" s="799"/>
      <c r="KDI66" s="799"/>
      <c r="KDJ66" s="799"/>
      <c r="KDK66" s="529"/>
      <c r="KDL66" s="376"/>
      <c r="KDM66" s="376"/>
      <c r="KDN66" s="376"/>
      <c r="KDO66" s="530"/>
      <c r="KDP66" s="376"/>
      <c r="KDQ66" s="376"/>
      <c r="KDR66" s="376"/>
      <c r="KDS66" s="376"/>
      <c r="KDT66" s="376"/>
      <c r="KDU66" s="376"/>
      <c r="KDV66" s="376"/>
      <c r="KDW66" s="376"/>
      <c r="KDX66" s="376"/>
      <c r="KDY66" s="799"/>
      <c r="KDZ66" s="799"/>
      <c r="KEA66" s="799"/>
      <c r="KEB66" s="529"/>
      <c r="KEC66" s="376"/>
      <c r="KED66" s="376"/>
      <c r="KEE66" s="376"/>
      <c r="KEF66" s="530"/>
      <c r="KEG66" s="376"/>
      <c r="KEH66" s="376"/>
      <c r="KEI66" s="376"/>
      <c r="KEJ66" s="376"/>
      <c r="KEK66" s="376"/>
      <c r="KEL66" s="376"/>
      <c r="KEM66" s="376"/>
      <c r="KEN66" s="376"/>
      <c r="KEO66" s="376"/>
      <c r="KEP66" s="799"/>
      <c r="KEQ66" s="799"/>
      <c r="KER66" s="799"/>
      <c r="KES66" s="529"/>
      <c r="KET66" s="376"/>
      <c r="KEU66" s="376"/>
      <c r="KEV66" s="376"/>
      <c r="KEW66" s="530"/>
      <c r="KEX66" s="376"/>
      <c r="KEY66" s="376"/>
      <c r="KEZ66" s="376"/>
      <c r="KFA66" s="376"/>
      <c r="KFB66" s="376"/>
      <c r="KFC66" s="376"/>
      <c r="KFD66" s="376"/>
      <c r="KFE66" s="376"/>
      <c r="KFF66" s="376"/>
      <c r="KFG66" s="799"/>
      <c r="KFH66" s="799"/>
      <c r="KFI66" s="799"/>
      <c r="KFJ66" s="529"/>
      <c r="KFK66" s="376"/>
      <c r="KFL66" s="376"/>
      <c r="KFM66" s="376"/>
      <c r="KFN66" s="530"/>
      <c r="KFO66" s="376"/>
      <c r="KFP66" s="376"/>
      <c r="KFQ66" s="376"/>
      <c r="KFR66" s="376"/>
      <c r="KFS66" s="376"/>
      <c r="KFT66" s="376"/>
      <c r="KFU66" s="376"/>
      <c r="KFV66" s="376"/>
      <c r="KFW66" s="376"/>
      <c r="KFX66" s="799"/>
      <c r="KFY66" s="799"/>
      <c r="KFZ66" s="799"/>
      <c r="KGA66" s="529"/>
      <c r="KGB66" s="376"/>
      <c r="KGC66" s="376"/>
      <c r="KGD66" s="376"/>
      <c r="KGE66" s="530"/>
      <c r="KGF66" s="376"/>
      <c r="KGG66" s="376"/>
      <c r="KGH66" s="376"/>
      <c r="KGI66" s="376"/>
      <c r="KGJ66" s="376"/>
      <c r="KGK66" s="376"/>
      <c r="KGL66" s="376"/>
      <c r="KGM66" s="376"/>
      <c r="KGN66" s="376"/>
      <c r="KGO66" s="799"/>
      <c r="KGP66" s="799"/>
      <c r="KGQ66" s="799"/>
      <c r="KGR66" s="529"/>
      <c r="KGS66" s="376"/>
      <c r="KGT66" s="376"/>
      <c r="KGU66" s="376"/>
      <c r="KGV66" s="530"/>
      <c r="KGW66" s="376"/>
      <c r="KGX66" s="376"/>
      <c r="KGY66" s="376"/>
      <c r="KGZ66" s="376"/>
      <c r="KHA66" s="376"/>
      <c r="KHB66" s="376"/>
      <c r="KHC66" s="376"/>
      <c r="KHD66" s="376"/>
      <c r="KHE66" s="376"/>
      <c r="KHF66" s="799"/>
      <c r="KHG66" s="799"/>
      <c r="KHH66" s="799"/>
      <c r="KHI66" s="529"/>
      <c r="KHJ66" s="376"/>
      <c r="KHK66" s="376"/>
      <c r="KHL66" s="376"/>
      <c r="KHM66" s="530"/>
      <c r="KHN66" s="376"/>
      <c r="KHO66" s="376"/>
      <c r="KHP66" s="376"/>
      <c r="KHQ66" s="376"/>
      <c r="KHR66" s="376"/>
      <c r="KHS66" s="376"/>
      <c r="KHT66" s="376"/>
      <c r="KHU66" s="376"/>
      <c r="KHV66" s="376"/>
      <c r="KHW66" s="799"/>
      <c r="KHX66" s="799"/>
      <c r="KHY66" s="799"/>
      <c r="KHZ66" s="529"/>
      <c r="KIA66" s="376"/>
      <c r="KIB66" s="376"/>
      <c r="KIC66" s="376"/>
      <c r="KID66" s="530"/>
      <c r="KIE66" s="376"/>
      <c r="KIF66" s="376"/>
      <c r="KIG66" s="376"/>
      <c r="KIH66" s="376"/>
      <c r="KII66" s="376"/>
      <c r="KIJ66" s="376"/>
      <c r="KIK66" s="376"/>
      <c r="KIL66" s="376"/>
      <c r="KIM66" s="376"/>
      <c r="KIN66" s="799"/>
      <c r="KIO66" s="799"/>
      <c r="KIP66" s="799"/>
      <c r="KIQ66" s="529"/>
      <c r="KIR66" s="376"/>
      <c r="KIS66" s="376"/>
      <c r="KIT66" s="376"/>
      <c r="KIU66" s="530"/>
      <c r="KIV66" s="376"/>
      <c r="KIW66" s="376"/>
      <c r="KIX66" s="376"/>
      <c r="KIY66" s="376"/>
      <c r="KIZ66" s="376"/>
      <c r="KJA66" s="376"/>
      <c r="KJB66" s="376"/>
      <c r="KJC66" s="376"/>
      <c r="KJD66" s="376"/>
      <c r="KJE66" s="799"/>
      <c r="KJF66" s="799"/>
      <c r="KJG66" s="799"/>
      <c r="KJH66" s="529"/>
      <c r="KJI66" s="376"/>
      <c r="KJJ66" s="376"/>
      <c r="KJK66" s="376"/>
      <c r="KJL66" s="530"/>
      <c r="KJM66" s="376"/>
      <c r="KJN66" s="376"/>
      <c r="KJO66" s="376"/>
      <c r="KJP66" s="376"/>
      <c r="KJQ66" s="376"/>
      <c r="KJR66" s="376"/>
      <c r="KJS66" s="376"/>
      <c r="KJT66" s="376"/>
      <c r="KJU66" s="376"/>
      <c r="KJV66" s="799"/>
      <c r="KJW66" s="799"/>
      <c r="KJX66" s="799"/>
      <c r="KJY66" s="529"/>
      <c r="KJZ66" s="376"/>
      <c r="KKA66" s="376"/>
      <c r="KKB66" s="376"/>
      <c r="KKC66" s="530"/>
      <c r="KKD66" s="376"/>
      <c r="KKE66" s="376"/>
      <c r="KKF66" s="376"/>
      <c r="KKG66" s="376"/>
      <c r="KKH66" s="376"/>
      <c r="KKI66" s="376"/>
      <c r="KKJ66" s="376"/>
      <c r="KKK66" s="376"/>
      <c r="KKL66" s="376"/>
      <c r="KKM66" s="799"/>
      <c r="KKN66" s="799"/>
      <c r="KKO66" s="799"/>
      <c r="KKP66" s="529"/>
      <c r="KKQ66" s="376"/>
      <c r="KKR66" s="376"/>
      <c r="KKS66" s="376"/>
      <c r="KKT66" s="530"/>
      <c r="KKU66" s="376"/>
      <c r="KKV66" s="376"/>
      <c r="KKW66" s="376"/>
      <c r="KKX66" s="376"/>
      <c r="KKY66" s="376"/>
      <c r="KKZ66" s="376"/>
      <c r="KLA66" s="376"/>
      <c r="KLB66" s="376"/>
      <c r="KLC66" s="376"/>
      <c r="KLD66" s="799"/>
      <c r="KLE66" s="799"/>
      <c r="KLF66" s="799"/>
      <c r="KLG66" s="529"/>
      <c r="KLH66" s="376"/>
      <c r="KLI66" s="376"/>
      <c r="KLJ66" s="376"/>
      <c r="KLK66" s="530"/>
      <c r="KLL66" s="376"/>
      <c r="KLM66" s="376"/>
      <c r="KLN66" s="376"/>
      <c r="KLO66" s="376"/>
      <c r="KLP66" s="376"/>
      <c r="KLQ66" s="376"/>
      <c r="KLR66" s="376"/>
      <c r="KLS66" s="376"/>
      <c r="KLT66" s="376"/>
      <c r="KLU66" s="799"/>
      <c r="KLV66" s="799"/>
      <c r="KLW66" s="799"/>
      <c r="KLX66" s="529"/>
      <c r="KLY66" s="376"/>
      <c r="KLZ66" s="376"/>
      <c r="KMA66" s="376"/>
      <c r="KMB66" s="530"/>
      <c r="KMC66" s="376"/>
      <c r="KMD66" s="376"/>
      <c r="KME66" s="376"/>
      <c r="KMF66" s="376"/>
      <c r="KMG66" s="376"/>
      <c r="KMH66" s="376"/>
      <c r="KMI66" s="376"/>
      <c r="KMJ66" s="376"/>
      <c r="KMK66" s="376"/>
      <c r="KML66" s="799"/>
      <c r="KMM66" s="799"/>
      <c r="KMN66" s="799"/>
      <c r="KMO66" s="529"/>
      <c r="KMP66" s="376"/>
      <c r="KMQ66" s="376"/>
      <c r="KMR66" s="376"/>
      <c r="KMS66" s="530"/>
      <c r="KMT66" s="376"/>
      <c r="KMU66" s="376"/>
      <c r="KMV66" s="376"/>
      <c r="KMW66" s="376"/>
      <c r="KMX66" s="376"/>
      <c r="KMY66" s="376"/>
      <c r="KMZ66" s="376"/>
      <c r="KNA66" s="376"/>
      <c r="KNB66" s="376"/>
      <c r="KNC66" s="799"/>
      <c r="KND66" s="799"/>
      <c r="KNE66" s="799"/>
      <c r="KNF66" s="529"/>
      <c r="KNG66" s="376"/>
      <c r="KNH66" s="376"/>
      <c r="KNI66" s="376"/>
      <c r="KNJ66" s="530"/>
      <c r="KNK66" s="376"/>
      <c r="KNL66" s="376"/>
      <c r="KNM66" s="376"/>
      <c r="KNN66" s="376"/>
      <c r="KNO66" s="376"/>
      <c r="KNP66" s="376"/>
      <c r="KNQ66" s="376"/>
      <c r="KNR66" s="376"/>
      <c r="KNS66" s="376"/>
      <c r="KNT66" s="799"/>
      <c r="KNU66" s="799"/>
      <c r="KNV66" s="799"/>
      <c r="KNW66" s="529"/>
      <c r="KNX66" s="376"/>
      <c r="KNY66" s="376"/>
      <c r="KNZ66" s="376"/>
      <c r="KOA66" s="530"/>
      <c r="KOB66" s="376"/>
      <c r="KOC66" s="376"/>
      <c r="KOD66" s="376"/>
      <c r="KOE66" s="376"/>
      <c r="KOF66" s="376"/>
      <c r="KOG66" s="376"/>
      <c r="KOH66" s="376"/>
      <c r="KOI66" s="376"/>
      <c r="KOJ66" s="376"/>
      <c r="KOK66" s="799"/>
      <c r="KOL66" s="799"/>
      <c r="KOM66" s="799"/>
      <c r="KON66" s="529"/>
      <c r="KOO66" s="376"/>
      <c r="KOP66" s="376"/>
      <c r="KOQ66" s="376"/>
      <c r="KOR66" s="530"/>
      <c r="KOS66" s="376"/>
      <c r="KOT66" s="376"/>
      <c r="KOU66" s="376"/>
      <c r="KOV66" s="376"/>
      <c r="KOW66" s="376"/>
      <c r="KOX66" s="376"/>
      <c r="KOY66" s="376"/>
      <c r="KOZ66" s="376"/>
      <c r="KPA66" s="376"/>
      <c r="KPB66" s="799"/>
      <c r="KPC66" s="799"/>
      <c r="KPD66" s="799"/>
      <c r="KPE66" s="529"/>
      <c r="KPF66" s="376"/>
      <c r="KPG66" s="376"/>
      <c r="KPH66" s="376"/>
      <c r="KPI66" s="530"/>
      <c r="KPJ66" s="376"/>
      <c r="KPK66" s="376"/>
      <c r="KPL66" s="376"/>
      <c r="KPM66" s="376"/>
      <c r="KPN66" s="376"/>
      <c r="KPO66" s="376"/>
      <c r="KPP66" s="376"/>
      <c r="KPQ66" s="376"/>
      <c r="KPR66" s="376"/>
      <c r="KPS66" s="799"/>
      <c r="KPT66" s="799"/>
      <c r="KPU66" s="799"/>
      <c r="KPV66" s="529"/>
      <c r="KPW66" s="376"/>
      <c r="KPX66" s="376"/>
      <c r="KPY66" s="376"/>
      <c r="KPZ66" s="530"/>
      <c r="KQA66" s="376"/>
      <c r="KQB66" s="376"/>
      <c r="KQC66" s="376"/>
      <c r="KQD66" s="376"/>
      <c r="KQE66" s="376"/>
      <c r="KQF66" s="376"/>
      <c r="KQG66" s="376"/>
      <c r="KQH66" s="376"/>
      <c r="KQI66" s="376"/>
      <c r="KQJ66" s="799"/>
      <c r="KQK66" s="799"/>
      <c r="KQL66" s="799"/>
      <c r="KQM66" s="529"/>
      <c r="KQN66" s="376"/>
      <c r="KQO66" s="376"/>
      <c r="KQP66" s="376"/>
      <c r="KQQ66" s="530"/>
      <c r="KQR66" s="376"/>
      <c r="KQS66" s="376"/>
      <c r="KQT66" s="376"/>
      <c r="KQU66" s="376"/>
      <c r="KQV66" s="376"/>
      <c r="KQW66" s="376"/>
      <c r="KQX66" s="376"/>
      <c r="KQY66" s="376"/>
      <c r="KQZ66" s="376"/>
      <c r="KRA66" s="799"/>
      <c r="KRB66" s="799"/>
      <c r="KRC66" s="799"/>
      <c r="KRD66" s="529"/>
      <c r="KRE66" s="376"/>
      <c r="KRF66" s="376"/>
      <c r="KRG66" s="376"/>
      <c r="KRH66" s="530"/>
      <c r="KRI66" s="376"/>
      <c r="KRJ66" s="376"/>
      <c r="KRK66" s="376"/>
      <c r="KRL66" s="376"/>
      <c r="KRM66" s="376"/>
      <c r="KRN66" s="376"/>
      <c r="KRO66" s="376"/>
      <c r="KRP66" s="376"/>
      <c r="KRQ66" s="376"/>
      <c r="KRR66" s="799"/>
      <c r="KRS66" s="799"/>
      <c r="KRT66" s="799"/>
      <c r="KRU66" s="529"/>
      <c r="KRV66" s="376"/>
      <c r="KRW66" s="376"/>
      <c r="KRX66" s="376"/>
      <c r="KRY66" s="530"/>
      <c r="KRZ66" s="376"/>
      <c r="KSA66" s="376"/>
      <c r="KSB66" s="376"/>
      <c r="KSC66" s="376"/>
      <c r="KSD66" s="376"/>
      <c r="KSE66" s="376"/>
      <c r="KSF66" s="376"/>
      <c r="KSG66" s="376"/>
      <c r="KSH66" s="376"/>
      <c r="KSI66" s="799"/>
      <c r="KSJ66" s="799"/>
      <c r="KSK66" s="799"/>
      <c r="KSL66" s="529"/>
      <c r="KSM66" s="376"/>
      <c r="KSN66" s="376"/>
      <c r="KSO66" s="376"/>
      <c r="KSP66" s="530"/>
      <c r="KSQ66" s="376"/>
      <c r="KSR66" s="376"/>
      <c r="KSS66" s="376"/>
      <c r="KST66" s="376"/>
      <c r="KSU66" s="376"/>
      <c r="KSV66" s="376"/>
      <c r="KSW66" s="376"/>
      <c r="KSX66" s="376"/>
      <c r="KSY66" s="376"/>
      <c r="KSZ66" s="799"/>
      <c r="KTA66" s="799"/>
      <c r="KTB66" s="799"/>
      <c r="KTC66" s="529"/>
      <c r="KTD66" s="376"/>
      <c r="KTE66" s="376"/>
      <c r="KTF66" s="376"/>
      <c r="KTG66" s="530"/>
      <c r="KTH66" s="376"/>
      <c r="KTI66" s="376"/>
      <c r="KTJ66" s="376"/>
      <c r="KTK66" s="376"/>
      <c r="KTL66" s="376"/>
      <c r="KTM66" s="376"/>
      <c r="KTN66" s="376"/>
      <c r="KTO66" s="376"/>
      <c r="KTP66" s="376"/>
      <c r="KTQ66" s="799"/>
      <c r="KTR66" s="799"/>
      <c r="KTS66" s="799"/>
      <c r="KTT66" s="529"/>
      <c r="KTU66" s="376"/>
      <c r="KTV66" s="376"/>
      <c r="KTW66" s="376"/>
      <c r="KTX66" s="530"/>
      <c r="KTY66" s="376"/>
      <c r="KTZ66" s="376"/>
      <c r="KUA66" s="376"/>
      <c r="KUB66" s="376"/>
      <c r="KUC66" s="376"/>
      <c r="KUD66" s="376"/>
      <c r="KUE66" s="376"/>
      <c r="KUF66" s="376"/>
      <c r="KUG66" s="376"/>
      <c r="KUH66" s="799"/>
      <c r="KUI66" s="799"/>
      <c r="KUJ66" s="799"/>
      <c r="KUK66" s="529"/>
      <c r="KUL66" s="376"/>
      <c r="KUM66" s="376"/>
      <c r="KUN66" s="376"/>
      <c r="KUO66" s="530"/>
      <c r="KUP66" s="376"/>
      <c r="KUQ66" s="376"/>
      <c r="KUR66" s="376"/>
      <c r="KUS66" s="376"/>
      <c r="KUT66" s="376"/>
      <c r="KUU66" s="376"/>
      <c r="KUV66" s="376"/>
      <c r="KUW66" s="376"/>
      <c r="KUX66" s="376"/>
      <c r="KUY66" s="799"/>
      <c r="KUZ66" s="799"/>
      <c r="KVA66" s="799"/>
      <c r="KVB66" s="529"/>
      <c r="KVC66" s="376"/>
      <c r="KVD66" s="376"/>
      <c r="KVE66" s="376"/>
      <c r="KVF66" s="530"/>
      <c r="KVG66" s="376"/>
      <c r="KVH66" s="376"/>
      <c r="KVI66" s="376"/>
      <c r="KVJ66" s="376"/>
      <c r="KVK66" s="376"/>
      <c r="KVL66" s="376"/>
      <c r="KVM66" s="376"/>
      <c r="KVN66" s="376"/>
      <c r="KVO66" s="376"/>
      <c r="KVP66" s="799"/>
      <c r="KVQ66" s="799"/>
      <c r="KVR66" s="799"/>
      <c r="KVS66" s="529"/>
      <c r="KVT66" s="376"/>
      <c r="KVU66" s="376"/>
      <c r="KVV66" s="376"/>
      <c r="KVW66" s="530"/>
      <c r="KVX66" s="376"/>
      <c r="KVY66" s="376"/>
      <c r="KVZ66" s="376"/>
      <c r="KWA66" s="376"/>
      <c r="KWB66" s="376"/>
      <c r="KWC66" s="376"/>
      <c r="KWD66" s="376"/>
      <c r="KWE66" s="376"/>
      <c r="KWF66" s="376"/>
      <c r="KWG66" s="799"/>
      <c r="KWH66" s="799"/>
      <c r="KWI66" s="799"/>
      <c r="KWJ66" s="529"/>
      <c r="KWK66" s="376"/>
      <c r="KWL66" s="376"/>
      <c r="KWM66" s="376"/>
      <c r="KWN66" s="530"/>
      <c r="KWO66" s="376"/>
      <c r="KWP66" s="376"/>
      <c r="KWQ66" s="376"/>
      <c r="KWR66" s="376"/>
      <c r="KWS66" s="376"/>
      <c r="KWT66" s="376"/>
      <c r="KWU66" s="376"/>
      <c r="KWV66" s="376"/>
      <c r="KWW66" s="376"/>
      <c r="KWX66" s="799"/>
      <c r="KWY66" s="799"/>
      <c r="KWZ66" s="799"/>
      <c r="KXA66" s="529"/>
      <c r="KXB66" s="376"/>
      <c r="KXC66" s="376"/>
      <c r="KXD66" s="376"/>
      <c r="KXE66" s="530"/>
      <c r="KXF66" s="376"/>
      <c r="KXG66" s="376"/>
      <c r="KXH66" s="376"/>
      <c r="KXI66" s="376"/>
      <c r="KXJ66" s="376"/>
      <c r="KXK66" s="376"/>
      <c r="KXL66" s="376"/>
      <c r="KXM66" s="376"/>
      <c r="KXN66" s="376"/>
      <c r="KXO66" s="799"/>
      <c r="KXP66" s="799"/>
      <c r="KXQ66" s="799"/>
      <c r="KXR66" s="529"/>
      <c r="KXS66" s="376"/>
      <c r="KXT66" s="376"/>
      <c r="KXU66" s="376"/>
      <c r="KXV66" s="530"/>
      <c r="KXW66" s="376"/>
      <c r="KXX66" s="376"/>
      <c r="KXY66" s="376"/>
      <c r="KXZ66" s="376"/>
      <c r="KYA66" s="376"/>
      <c r="KYB66" s="376"/>
      <c r="KYC66" s="376"/>
      <c r="KYD66" s="376"/>
      <c r="KYE66" s="376"/>
      <c r="KYF66" s="799"/>
      <c r="KYG66" s="799"/>
      <c r="KYH66" s="799"/>
      <c r="KYI66" s="529"/>
      <c r="KYJ66" s="376"/>
      <c r="KYK66" s="376"/>
      <c r="KYL66" s="376"/>
      <c r="KYM66" s="530"/>
      <c r="KYN66" s="376"/>
      <c r="KYO66" s="376"/>
      <c r="KYP66" s="376"/>
      <c r="KYQ66" s="376"/>
      <c r="KYR66" s="376"/>
      <c r="KYS66" s="376"/>
      <c r="KYT66" s="376"/>
      <c r="KYU66" s="376"/>
      <c r="KYV66" s="376"/>
      <c r="KYW66" s="799"/>
      <c r="KYX66" s="799"/>
      <c r="KYY66" s="799"/>
      <c r="KYZ66" s="529"/>
      <c r="KZA66" s="376"/>
      <c r="KZB66" s="376"/>
      <c r="KZC66" s="376"/>
      <c r="KZD66" s="530"/>
      <c r="KZE66" s="376"/>
      <c r="KZF66" s="376"/>
      <c r="KZG66" s="376"/>
      <c r="KZH66" s="376"/>
      <c r="KZI66" s="376"/>
      <c r="KZJ66" s="376"/>
      <c r="KZK66" s="376"/>
      <c r="KZL66" s="376"/>
      <c r="KZM66" s="376"/>
      <c r="KZN66" s="799"/>
      <c r="KZO66" s="799"/>
      <c r="KZP66" s="799"/>
      <c r="KZQ66" s="529"/>
      <c r="KZR66" s="376"/>
      <c r="KZS66" s="376"/>
      <c r="KZT66" s="376"/>
      <c r="KZU66" s="530"/>
      <c r="KZV66" s="376"/>
      <c r="KZW66" s="376"/>
      <c r="KZX66" s="376"/>
      <c r="KZY66" s="376"/>
      <c r="KZZ66" s="376"/>
      <c r="LAA66" s="376"/>
      <c r="LAB66" s="376"/>
      <c r="LAC66" s="376"/>
      <c r="LAD66" s="376"/>
      <c r="LAE66" s="799"/>
      <c r="LAF66" s="799"/>
      <c r="LAG66" s="799"/>
      <c r="LAH66" s="529"/>
      <c r="LAI66" s="376"/>
      <c r="LAJ66" s="376"/>
      <c r="LAK66" s="376"/>
      <c r="LAL66" s="530"/>
      <c r="LAM66" s="376"/>
      <c r="LAN66" s="376"/>
      <c r="LAO66" s="376"/>
      <c r="LAP66" s="376"/>
      <c r="LAQ66" s="376"/>
      <c r="LAR66" s="376"/>
      <c r="LAS66" s="376"/>
      <c r="LAT66" s="376"/>
      <c r="LAU66" s="376"/>
      <c r="LAV66" s="799"/>
      <c r="LAW66" s="799"/>
      <c r="LAX66" s="799"/>
      <c r="LAY66" s="529"/>
      <c r="LAZ66" s="376"/>
      <c r="LBA66" s="376"/>
      <c r="LBB66" s="376"/>
      <c r="LBC66" s="530"/>
      <c r="LBD66" s="376"/>
      <c r="LBE66" s="376"/>
      <c r="LBF66" s="376"/>
      <c r="LBG66" s="376"/>
      <c r="LBH66" s="376"/>
      <c r="LBI66" s="376"/>
      <c r="LBJ66" s="376"/>
      <c r="LBK66" s="376"/>
      <c r="LBL66" s="376"/>
      <c r="LBM66" s="799"/>
      <c r="LBN66" s="799"/>
      <c r="LBO66" s="799"/>
      <c r="LBP66" s="529"/>
      <c r="LBQ66" s="376"/>
      <c r="LBR66" s="376"/>
      <c r="LBS66" s="376"/>
      <c r="LBT66" s="530"/>
      <c r="LBU66" s="376"/>
      <c r="LBV66" s="376"/>
      <c r="LBW66" s="376"/>
      <c r="LBX66" s="376"/>
      <c r="LBY66" s="376"/>
      <c r="LBZ66" s="376"/>
      <c r="LCA66" s="376"/>
      <c r="LCB66" s="376"/>
      <c r="LCC66" s="376"/>
      <c r="LCD66" s="799"/>
      <c r="LCE66" s="799"/>
      <c r="LCF66" s="799"/>
      <c r="LCG66" s="529"/>
      <c r="LCH66" s="376"/>
      <c r="LCI66" s="376"/>
      <c r="LCJ66" s="376"/>
      <c r="LCK66" s="530"/>
      <c r="LCL66" s="376"/>
      <c r="LCM66" s="376"/>
      <c r="LCN66" s="376"/>
      <c r="LCO66" s="376"/>
      <c r="LCP66" s="376"/>
      <c r="LCQ66" s="376"/>
      <c r="LCR66" s="376"/>
      <c r="LCS66" s="376"/>
      <c r="LCT66" s="376"/>
      <c r="LCU66" s="799"/>
      <c r="LCV66" s="799"/>
      <c r="LCW66" s="799"/>
      <c r="LCX66" s="529"/>
      <c r="LCY66" s="376"/>
      <c r="LCZ66" s="376"/>
      <c r="LDA66" s="376"/>
      <c r="LDB66" s="530"/>
      <c r="LDC66" s="376"/>
      <c r="LDD66" s="376"/>
      <c r="LDE66" s="376"/>
      <c r="LDF66" s="376"/>
      <c r="LDG66" s="376"/>
      <c r="LDH66" s="376"/>
      <c r="LDI66" s="376"/>
      <c r="LDJ66" s="376"/>
      <c r="LDK66" s="376"/>
      <c r="LDL66" s="799"/>
      <c r="LDM66" s="799"/>
      <c r="LDN66" s="799"/>
      <c r="LDO66" s="529"/>
      <c r="LDP66" s="376"/>
      <c r="LDQ66" s="376"/>
      <c r="LDR66" s="376"/>
      <c r="LDS66" s="530"/>
      <c r="LDT66" s="376"/>
      <c r="LDU66" s="376"/>
      <c r="LDV66" s="376"/>
      <c r="LDW66" s="376"/>
      <c r="LDX66" s="376"/>
      <c r="LDY66" s="376"/>
      <c r="LDZ66" s="376"/>
      <c r="LEA66" s="376"/>
      <c r="LEB66" s="376"/>
      <c r="LEC66" s="799"/>
      <c r="LED66" s="799"/>
      <c r="LEE66" s="799"/>
      <c r="LEF66" s="529"/>
      <c r="LEG66" s="376"/>
      <c r="LEH66" s="376"/>
      <c r="LEI66" s="376"/>
      <c r="LEJ66" s="530"/>
      <c r="LEK66" s="376"/>
      <c r="LEL66" s="376"/>
      <c r="LEM66" s="376"/>
      <c r="LEN66" s="376"/>
      <c r="LEO66" s="376"/>
      <c r="LEP66" s="376"/>
      <c r="LEQ66" s="376"/>
      <c r="LER66" s="376"/>
      <c r="LES66" s="376"/>
      <c r="LET66" s="799"/>
      <c r="LEU66" s="799"/>
      <c r="LEV66" s="799"/>
      <c r="LEW66" s="529"/>
      <c r="LEX66" s="376"/>
      <c r="LEY66" s="376"/>
      <c r="LEZ66" s="376"/>
      <c r="LFA66" s="530"/>
      <c r="LFB66" s="376"/>
      <c r="LFC66" s="376"/>
      <c r="LFD66" s="376"/>
      <c r="LFE66" s="376"/>
      <c r="LFF66" s="376"/>
      <c r="LFG66" s="376"/>
      <c r="LFH66" s="376"/>
      <c r="LFI66" s="376"/>
      <c r="LFJ66" s="376"/>
      <c r="LFK66" s="799"/>
      <c r="LFL66" s="799"/>
      <c r="LFM66" s="799"/>
      <c r="LFN66" s="529"/>
      <c r="LFO66" s="376"/>
      <c r="LFP66" s="376"/>
      <c r="LFQ66" s="376"/>
      <c r="LFR66" s="530"/>
      <c r="LFS66" s="376"/>
      <c r="LFT66" s="376"/>
      <c r="LFU66" s="376"/>
      <c r="LFV66" s="376"/>
      <c r="LFW66" s="376"/>
      <c r="LFX66" s="376"/>
      <c r="LFY66" s="376"/>
      <c r="LFZ66" s="376"/>
      <c r="LGA66" s="376"/>
      <c r="LGB66" s="799"/>
      <c r="LGC66" s="799"/>
      <c r="LGD66" s="799"/>
      <c r="LGE66" s="529"/>
      <c r="LGF66" s="376"/>
      <c r="LGG66" s="376"/>
      <c r="LGH66" s="376"/>
      <c r="LGI66" s="530"/>
      <c r="LGJ66" s="376"/>
      <c r="LGK66" s="376"/>
      <c r="LGL66" s="376"/>
      <c r="LGM66" s="376"/>
      <c r="LGN66" s="376"/>
      <c r="LGO66" s="376"/>
      <c r="LGP66" s="376"/>
      <c r="LGQ66" s="376"/>
      <c r="LGR66" s="376"/>
      <c r="LGS66" s="799"/>
      <c r="LGT66" s="799"/>
      <c r="LGU66" s="799"/>
      <c r="LGV66" s="529"/>
      <c r="LGW66" s="376"/>
      <c r="LGX66" s="376"/>
      <c r="LGY66" s="376"/>
      <c r="LGZ66" s="530"/>
      <c r="LHA66" s="376"/>
      <c r="LHB66" s="376"/>
      <c r="LHC66" s="376"/>
      <c r="LHD66" s="376"/>
      <c r="LHE66" s="376"/>
      <c r="LHF66" s="376"/>
      <c r="LHG66" s="376"/>
      <c r="LHH66" s="376"/>
      <c r="LHI66" s="376"/>
      <c r="LHJ66" s="799"/>
      <c r="LHK66" s="799"/>
      <c r="LHL66" s="799"/>
      <c r="LHM66" s="529"/>
      <c r="LHN66" s="376"/>
      <c r="LHO66" s="376"/>
      <c r="LHP66" s="376"/>
      <c r="LHQ66" s="530"/>
      <c r="LHR66" s="376"/>
      <c r="LHS66" s="376"/>
      <c r="LHT66" s="376"/>
      <c r="LHU66" s="376"/>
      <c r="LHV66" s="376"/>
      <c r="LHW66" s="376"/>
      <c r="LHX66" s="376"/>
      <c r="LHY66" s="376"/>
      <c r="LHZ66" s="376"/>
      <c r="LIA66" s="799"/>
      <c r="LIB66" s="799"/>
      <c r="LIC66" s="799"/>
      <c r="LID66" s="529"/>
      <c r="LIE66" s="376"/>
      <c r="LIF66" s="376"/>
      <c r="LIG66" s="376"/>
      <c r="LIH66" s="530"/>
      <c r="LII66" s="376"/>
      <c r="LIJ66" s="376"/>
      <c r="LIK66" s="376"/>
      <c r="LIL66" s="376"/>
      <c r="LIM66" s="376"/>
      <c r="LIN66" s="376"/>
      <c r="LIO66" s="376"/>
      <c r="LIP66" s="376"/>
      <c r="LIQ66" s="376"/>
      <c r="LIR66" s="799"/>
      <c r="LIS66" s="799"/>
      <c r="LIT66" s="799"/>
      <c r="LIU66" s="529"/>
      <c r="LIV66" s="376"/>
      <c r="LIW66" s="376"/>
      <c r="LIX66" s="376"/>
      <c r="LIY66" s="530"/>
      <c r="LIZ66" s="376"/>
      <c r="LJA66" s="376"/>
      <c r="LJB66" s="376"/>
      <c r="LJC66" s="376"/>
      <c r="LJD66" s="376"/>
      <c r="LJE66" s="376"/>
      <c r="LJF66" s="376"/>
      <c r="LJG66" s="376"/>
      <c r="LJH66" s="376"/>
      <c r="LJI66" s="799"/>
      <c r="LJJ66" s="799"/>
      <c r="LJK66" s="799"/>
      <c r="LJL66" s="529"/>
      <c r="LJM66" s="376"/>
      <c r="LJN66" s="376"/>
      <c r="LJO66" s="376"/>
      <c r="LJP66" s="530"/>
      <c r="LJQ66" s="376"/>
      <c r="LJR66" s="376"/>
      <c r="LJS66" s="376"/>
      <c r="LJT66" s="376"/>
      <c r="LJU66" s="376"/>
      <c r="LJV66" s="376"/>
      <c r="LJW66" s="376"/>
      <c r="LJX66" s="376"/>
      <c r="LJY66" s="376"/>
      <c r="LJZ66" s="799"/>
      <c r="LKA66" s="799"/>
      <c r="LKB66" s="799"/>
      <c r="LKC66" s="529"/>
      <c r="LKD66" s="376"/>
      <c r="LKE66" s="376"/>
      <c r="LKF66" s="376"/>
      <c r="LKG66" s="530"/>
      <c r="LKH66" s="376"/>
      <c r="LKI66" s="376"/>
      <c r="LKJ66" s="376"/>
      <c r="LKK66" s="376"/>
      <c r="LKL66" s="376"/>
      <c r="LKM66" s="376"/>
      <c r="LKN66" s="376"/>
      <c r="LKO66" s="376"/>
      <c r="LKP66" s="376"/>
      <c r="LKQ66" s="799"/>
      <c r="LKR66" s="799"/>
      <c r="LKS66" s="799"/>
      <c r="LKT66" s="529"/>
      <c r="LKU66" s="376"/>
      <c r="LKV66" s="376"/>
      <c r="LKW66" s="376"/>
      <c r="LKX66" s="530"/>
      <c r="LKY66" s="376"/>
      <c r="LKZ66" s="376"/>
      <c r="LLA66" s="376"/>
      <c r="LLB66" s="376"/>
      <c r="LLC66" s="376"/>
      <c r="LLD66" s="376"/>
      <c r="LLE66" s="376"/>
      <c r="LLF66" s="376"/>
      <c r="LLG66" s="376"/>
      <c r="LLH66" s="799"/>
      <c r="LLI66" s="799"/>
      <c r="LLJ66" s="799"/>
      <c r="LLK66" s="529"/>
      <c r="LLL66" s="376"/>
      <c r="LLM66" s="376"/>
      <c r="LLN66" s="376"/>
      <c r="LLO66" s="530"/>
      <c r="LLP66" s="376"/>
      <c r="LLQ66" s="376"/>
      <c r="LLR66" s="376"/>
      <c r="LLS66" s="376"/>
      <c r="LLT66" s="376"/>
      <c r="LLU66" s="376"/>
      <c r="LLV66" s="376"/>
      <c r="LLW66" s="376"/>
      <c r="LLX66" s="376"/>
      <c r="LLY66" s="799"/>
      <c r="LLZ66" s="799"/>
      <c r="LMA66" s="799"/>
      <c r="LMB66" s="529"/>
      <c r="LMC66" s="376"/>
      <c r="LMD66" s="376"/>
      <c r="LME66" s="376"/>
      <c r="LMF66" s="530"/>
      <c r="LMG66" s="376"/>
      <c r="LMH66" s="376"/>
      <c r="LMI66" s="376"/>
      <c r="LMJ66" s="376"/>
      <c r="LMK66" s="376"/>
      <c r="LML66" s="376"/>
      <c r="LMM66" s="376"/>
      <c r="LMN66" s="376"/>
      <c r="LMO66" s="376"/>
      <c r="LMP66" s="799"/>
      <c r="LMQ66" s="799"/>
      <c r="LMR66" s="799"/>
      <c r="LMS66" s="529"/>
      <c r="LMT66" s="376"/>
      <c r="LMU66" s="376"/>
      <c r="LMV66" s="376"/>
      <c r="LMW66" s="530"/>
      <c r="LMX66" s="376"/>
      <c r="LMY66" s="376"/>
      <c r="LMZ66" s="376"/>
      <c r="LNA66" s="376"/>
      <c r="LNB66" s="376"/>
      <c r="LNC66" s="376"/>
      <c r="LND66" s="376"/>
      <c r="LNE66" s="376"/>
      <c r="LNF66" s="376"/>
      <c r="LNG66" s="799"/>
      <c r="LNH66" s="799"/>
      <c r="LNI66" s="799"/>
      <c r="LNJ66" s="529"/>
      <c r="LNK66" s="376"/>
      <c r="LNL66" s="376"/>
      <c r="LNM66" s="376"/>
      <c r="LNN66" s="530"/>
      <c r="LNO66" s="376"/>
      <c r="LNP66" s="376"/>
      <c r="LNQ66" s="376"/>
      <c r="LNR66" s="376"/>
      <c r="LNS66" s="376"/>
      <c r="LNT66" s="376"/>
      <c r="LNU66" s="376"/>
      <c r="LNV66" s="376"/>
      <c r="LNW66" s="376"/>
      <c r="LNX66" s="799"/>
      <c r="LNY66" s="799"/>
      <c r="LNZ66" s="799"/>
      <c r="LOA66" s="529"/>
      <c r="LOB66" s="376"/>
      <c r="LOC66" s="376"/>
      <c r="LOD66" s="376"/>
      <c r="LOE66" s="530"/>
      <c r="LOF66" s="376"/>
      <c r="LOG66" s="376"/>
      <c r="LOH66" s="376"/>
      <c r="LOI66" s="376"/>
      <c r="LOJ66" s="376"/>
      <c r="LOK66" s="376"/>
      <c r="LOL66" s="376"/>
      <c r="LOM66" s="376"/>
      <c r="LON66" s="376"/>
      <c r="LOO66" s="799"/>
      <c r="LOP66" s="799"/>
      <c r="LOQ66" s="799"/>
      <c r="LOR66" s="529"/>
      <c r="LOS66" s="376"/>
      <c r="LOT66" s="376"/>
      <c r="LOU66" s="376"/>
      <c r="LOV66" s="530"/>
      <c r="LOW66" s="376"/>
      <c r="LOX66" s="376"/>
      <c r="LOY66" s="376"/>
      <c r="LOZ66" s="376"/>
      <c r="LPA66" s="376"/>
      <c r="LPB66" s="376"/>
      <c r="LPC66" s="376"/>
      <c r="LPD66" s="376"/>
      <c r="LPE66" s="376"/>
      <c r="LPF66" s="799"/>
      <c r="LPG66" s="799"/>
      <c r="LPH66" s="799"/>
      <c r="LPI66" s="529"/>
      <c r="LPJ66" s="376"/>
      <c r="LPK66" s="376"/>
      <c r="LPL66" s="376"/>
      <c r="LPM66" s="530"/>
      <c r="LPN66" s="376"/>
      <c r="LPO66" s="376"/>
      <c r="LPP66" s="376"/>
      <c r="LPQ66" s="376"/>
      <c r="LPR66" s="376"/>
      <c r="LPS66" s="376"/>
      <c r="LPT66" s="376"/>
      <c r="LPU66" s="376"/>
      <c r="LPV66" s="376"/>
      <c r="LPW66" s="799"/>
      <c r="LPX66" s="799"/>
      <c r="LPY66" s="799"/>
      <c r="LPZ66" s="529"/>
      <c r="LQA66" s="376"/>
      <c r="LQB66" s="376"/>
      <c r="LQC66" s="376"/>
      <c r="LQD66" s="530"/>
      <c r="LQE66" s="376"/>
      <c r="LQF66" s="376"/>
      <c r="LQG66" s="376"/>
      <c r="LQH66" s="376"/>
      <c r="LQI66" s="376"/>
      <c r="LQJ66" s="376"/>
      <c r="LQK66" s="376"/>
      <c r="LQL66" s="376"/>
      <c r="LQM66" s="376"/>
      <c r="LQN66" s="799"/>
      <c r="LQO66" s="799"/>
      <c r="LQP66" s="799"/>
      <c r="LQQ66" s="529"/>
      <c r="LQR66" s="376"/>
      <c r="LQS66" s="376"/>
      <c r="LQT66" s="376"/>
      <c r="LQU66" s="530"/>
      <c r="LQV66" s="376"/>
      <c r="LQW66" s="376"/>
      <c r="LQX66" s="376"/>
      <c r="LQY66" s="376"/>
      <c r="LQZ66" s="376"/>
      <c r="LRA66" s="376"/>
      <c r="LRB66" s="376"/>
      <c r="LRC66" s="376"/>
      <c r="LRD66" s="376"/>
      <c r="LRE66" s="799"/>
      <c r="LRF66" s="799"/>
      <c r="LRG66" s="799"/>
      <c r="LRH66" s="529"/>
      <c r="LRI66" s="376"/>
      <c r="LRJ66" s="376"/>
      <c r="LRK66" s="376"/>
      <c r="LRL66" s="530"/>
      <c r="LRM66" s="376"/>
      <c r="LRN66" s="376"/>
      <c r="LRO66" s="376"/>
      <c r="LRP66" s="376"/>
      <c r="LRQ66" s="376"/>
      <c r="LRR66" s="376"/>
      <c r="LRS66" s="376"/>
      <c r="LRT66" s="376"/>
      <c r="LRU66" s="376"/>
      <c r="LRV66" s="799"/>
      <c r="LRW66" s="799"/>
      <c r="LRX66" s="799"/>
      <c r="LRY66" s="529"/>
      <c r="LRZ66" s="376"/>
      <c r="LSA66" s="376"/>
      <c r="LSB66" s="376"/>
      <c r="LSC66" s="530"/>
      <c r="LSD66" s="376"/>
      <c r="LSE66" s="376"/>
      <c r="LSF66" s="376"/>
      <c r="LSG66" s="376"/>
      <c r="LSH66" s="376"/>
      <c r="LSI66" s="376"/>
      <c r="LSJ66" s="376"/>
      <c r="LSK66" s="376"/>
      <c r="LSL66" s="376"/>
      <c r="LSM66" s="799"/>
      <c r="LSN66" s="799"/>
      <c r="LSO66" s="799"/>
      <c r="LSP66" s="529"/>
      <c r="LSQ66" s="376"/>
      <c r="LSR66" s="376"/>
      <c r="LSS66" s="376"/>
      <c r="LST66" s="530"/>
      <c r="LSU66" s="376"/>
      <c r="LSV66" s="376"/>
      <c r="LSW66" s="376"/>
      <c r="LSX66" s="376"/>
      <c r="LSY66" s="376"/>
      <c r="LSZ66" s="376"/>
      <c r="LTA66" s="376"/>
      <c r="LTB66" s="376"/>
      <c r="LTC66" s="376"/>
      <c r="LTD66" s="799"/>
      <c r="LTE66" s="799"/>
      <c r="LTF66" s="799"/>
      <c r="LTG66" s="529"/>
      <c r="LTH66" s="376"/>
      <c r="LTI66" s="376"/>
      <c r="LTJ66" s="376"/>
      <c r="LTK66" s="530"/>
      <c r="LTL66" s="376"/>
      <c r="LTM66" s="376"/>
      <c r="LTN66" s="376"/>
      <c r="LTO66" s="376"/>
      <c r="LTP66" s="376"/>
      <c r="LTQ66" s="376"/>
      <c r="LTR66" s="376"/>
      <c r="LTS66" s="376"/>
      <c r="LTT66" s="376"/>
      <c r="LTU66" s="799"/>
      <c r="LTV66" s="799"/>
      <c r="LTW66" s="799"/>
      <c r="LTX66" s="529"/>
      <c r="LTY66" s="376"/>
      <c r="LTZ66" s="376"/>
      <c r="LUA66" s="376"/>
      <c r="LUB66" s="530"/>
      <c r="LUC66" s="376"/>
      <c r="LUD66" s="376"/>
      <c r="LUE66" s="376"/>
      <c r="LUF66" s="376"/>
      <c r="LUG66" s="376"/>
      <c r="LUH66" s="376"/>
      <c r="LUI66" s="376"/>
      <c r="LUJ66" s="376"/>
      <c r="LUK66" s="376"/>
      <c r="LUL66" s="799"/>
      <c r="LUM66" s="799"/>
      <c r="LUN66" s="799"/>
      <c r="LUO66" s="529"/>
      <c r="LUP66" s="376"/>
      <c r="LUQ66" s="376"/>
      <c r="LUR66" s="376"/>
      <c r="LUS66" s="530"/>
      <c r="LUT66" s="376"/>
      <c r="LUU66" s="376"/>
      <c r="LUV66" s="376"/>
      <c r="LUW66" s="376"/>
      <c r="LUX66" s="376"/>
      <c r="LUY66" s="376"/>
      <c r="LUZ66" s="376"/>
      <c r="LVA66" s="376"/>
      <c r="LVB66" s="376"/>
      <c r="LVC66" s="799"/>
      <c r="LVD66" s="799"/>
      <c r="LVE66" s="799"/>
      <c r="LVF66" s="529"/>
      <c r="LVG66" s="376"/>
      <c r="LVH66" s="376"/>
      <c r="LVI66" s="376"/>
      <c r="LVJ66" s="530"/>
      <c r="LVK66" s="376"/>
      <c r="LVL66" s="376"/>
      <c r="LVM66" s="376"/>
      <c r="LVN66" s="376"/>
      <c r="LVO66" s="376"/>
      <c r="LVP66" s="376"/>
      <c r="LVQ66" s="376"/>
      <c r="LVR66" s="376"/>
      <c r="LVS66" s="376"/>
      <c r="LVT66" s="799"/>
      <c r="LVU66" s="799"/>
      <c r="LVV66" s="799"/>
      <c r="LVW66" s="529"/>
      <c r="LVX66" s="376"/>
      <c r="LVY66" s="376"/>
      <c r="LVZ66" s="376"/>
      <c r="LWA66" s="530"/>
      <c r="LWB66" s="376"/>
      <c r="LWC66" s="376"/>
      <c r="LWD66" s="376"/>
      <c r="LWE66" s="376"/>
      <c r="LWF66" s="376"/>
      <c r="LWG66" s="376"/>
      <c r="LWH66" s="376"/>
      <c r="LWI66" s="376"/>
      <c r="LWJ66" s="376"/>
      <c r="LWK66" s="799"/>
      <c r="LWL66" s="799"/>
      <c r="LWM66" s="799"/>
      <c r="LWN66" s="529"/>
      <c r="LWO66" s="376"/>
      <c r="LWP66" s="376"/>
      <c r="LWQ66" s="376"/>
      <c r="LWR66" s="530"/>
      <c r="LWS66" s="376"/>
      <c r="LWT66" s="376"/>
      <c r="LWU66" s="376"/>
      <c r="LWV66" s="376"/>
      <c r="LWW66" s="376"/>
      <c r="LWX66" s="376"/>
      <c r="LWY66" s="376"/>
      <c r="LWZ66" s="376"/>
      <c r="LXA66" s="376"/>
      <c r="LXB66" s="799"/>
      <c r="LXC66" s="799"/>
      <c r="LXD66" s="799"/>
      <c r="LXE66" s="529"/>
      <c r="LXF66" s="376"/>
      <c r="LXG66" s="376"/>
      <c r="LXH66" s="376"/>
      <c r="LXI66" s="530"/>
      <c r="LXJ66" s="376"/>
      <c r="LXK66" s="376"/>
      <c r="LXL66" s="376"/>
      <c r="LXM66" s="376"/>
      <c r="LXN66" s="376"/>
      <c r="LXO66" s="376"/>
      <c r="LXP66" s="376"/>
      <c r="LXQ66" s="376"/>
      <c r="LXR66" s="376"/>
      <c r="LXS66" s="799"/>
      <c r="LXT66" s="799"/>
      <c r="LXU66" s="799"/>
      <c r="LXV66" s="529"/>
      <c r="LXW66" s="376"/>
      <c r="LXX66" s="376"/>
      <c r="LXY66" s="376"/>
      <c r="LXZ66" s="530"/>
      <c r="LYA66" s="376"/>
      <c r="LYB66" s="376"/>
      <c r="LYC66" s="376"/>
      <c r="LYD66" s="376"/>
      <c r="LYE66" s="376"/>
      <c r="LYF66" s="376"/>
      <c r="LYG66" s="376"/>
      <c r="LYH66" s="376"/>
      <c r="LYI66" s="376"/>
      <c r="LYJ66" s="799"/>
      <c r="LYK66" s="799"/>
      <c r="LYL66" s="799"/>
      <c r="LYM66" s="529"/>
      <c r="LYN66" s="376"/>
      <c r="LYO66" s="376"/>
      <c r="LYP66" s="376"/>
      <c r="LYQ66" s="530"/>
      <c r="LYR66" s="376"/>
      <c r="LYS66" s="376"/>
      <c r="LYT66" s="376"/>
      <c r="LYU66" s="376"/>
      <c r="LYV66" s="376"/>
      <c r="LYW66" s="376"/>
      <c r="LYX66" s="376"/>
      <c r="LYY66" s="376"/>
      <c r="LYZ66" s="376"/>
      <c r="LZA66" s="799"/>
      <c r="LZB66" s="799"/>
      <c r="LZC66" s="799"/>
      <c r="LZD66" s="529"/>
      <c r="LZE66" s="376"/>
      <c r="LZF66" s="376"/>
      <c r="LZG66" s="376"/>
      <c r="LZH66" s="530"/>
      <c r="LZI66" s="376"/>
      <c r="LZJ66" s="376"/>
      <c r="LZK66" s="376"/>
      <c r="LZL66" s="376"/>
      <c r="LZM66" s="376"/>
      <c r="LZN66" s="376"/>
      <c r="LZO66" s="376"/>
      <c r="LZP66" s="376"/>
      <c r="LZQ66" s="376"/>
      <c r="LZR66" s="799"/>
      <c r="LZS66" s="799"/>
      <c r="LZT66" s="799"/>
      <c r="LZU66" s="529"/>
      <c r="LZV66" s="376"/>
      <c r="LZW66" s="376"/>
      <c r="LZX66" s="376"/>
      <c r="LZY66" s="530"/>
      <c r="LZZ66" s="376"/>
      <c r="MAA66" s="376"/>
      <c r="MAB66" s="376"/>
      <c r="MAC66" s="376"/>
      <c r="MAD66" s="376"/>
      <c r="MAE66" s="376"/>
      <c r="MAF66" s="376"/>
      <c r="MAG66" s="376"/>
      <c r="MAH66" s="376"/>
      <c r="MAI66" s="799"/>
      <c r="MAJ66" s="799"/>
      <c r="MAK66" s="799"/>
      <c r="MAL66" s="529"/>
      <c r="MAM66" s="376"/>
      <c r="MAN66" s="376"/>
      <c r="MAO66" s="376"/>
      <c r="MAP66" s="530"/>
      <c r="MAQ66" s="376"/>
      <c r="MAR66" s="376"/>
      <c r="MAS66" s="376"/>
      <c r="MAT66" s="376"/>
      <c r="MAU66" s="376"/>
      <c r="MAV66" s="376"/>
      <c r="MAW66" s="376"/>
      <c r="MAX66" s="376"/>
      <c r="MAY66" s="376"/>
      <c r="MAZ66" s="799"/>
      <c r="MBA66" s="799"/>
      <c r="MBB66" s="799"/>
      <c r="MBC66" s="529"/>
      <c r="MBD66" s="376"/>
      <c r="MBE66" s="376"/>
      <c r="MBF66" s="376"/>
      <c r="MBG66" s="530"/>
      <c r="MBH66" s="376"/>
      <c r="MBI66" s="376"/>
      <c r="MBJ66" s="376"/>
      <c r="MBK66" s="376"/>
      <c r="MBL66" s="376"/>
      <c r="MBM66" s="376"/>
      <c r="MBN66" s="376"/>
      <c r="MBO66" s="376"/>
      <c r="MBP66" s="376"/>
      <c r="MBQ66" s="799"/>
      <c r="MBR66" s="799"/>
      <c r="MBS66" s="799"/>
      <c r="MBT66" s="529"/>
      <c r="MBU66" s="376"/>
      <c r="MBV66" s="376"/>
      <c r="MBW66" s="376"/>
      <c r="MBX66" s="530"/>
      <c r="MBY66" s="376"/>
      <c r="MBZ66" s="376"/>
      <c r="MCA66" s="376"/>
      <c r="MCB66" s="376"/>
      <c r="MCC66" s="376"/>
      <c r="MCD66" s="376"/>
      <c r="MCE66" s="376"/>
      <c r="MCF66" s="376"/>
      <c r="MCG66" s="376"/>
      <c r="MCH66" s="799"/>
      <c r="MCI66" s="799"/>
      <c r="MCJ66" s="799"/>
      <c r="MCK66" s="529"/>
      <c r="MCL66" s="376"/>
      <c r="MCM66" s="376"/>
      <c r="MCN66" s="376"/>
      <c r="MCO66" s="530"/>
      <c r="MCP66" s="376"/>
      <c r="MCQ66" s="376"/>
      <c r="MCR66" s="376"/>
      <c r="MCS66" s="376"/>
      <c r="MCT66" s="376"/>
      <c r="MCU66" s="376"/>
      <c r="MCV66" s="376"/>
      <c r="MCW66" s="376"/>
      <c r="MCX66" s="376"/>
      <c r="MCY66" s="799"/>
      <c r="MCZ66" s="799"/>
      <c r="MDA66" s="799"/>
      <c r="MDB66" s="529"/>
      <c r="MDC66" s="376"/>
      <c r="MDD66" s="376"/>
      <c r="MDE66" s="376"/>
      <c r="MDF66" s="530"/>
      <c r="MDG66" s="376"/>
      <c r="MDH66" s="376"/>
      <c r="MDI66" s="376"/>
      <c r="MDJ66" s="376"/>
      <c r="MDK66" s="376"/>
      <c r="MDL66" s="376"/>
      <c r="MDM66" s="376"/>
      <c r="MDN66" s="376"/>
      <c r="MDO66" s="376"/>
      <c r="MDP66" s="799"/>
      <c r="MDQ66" s="799"/>
      <c r="MDR66" s="799"/>
      <c r="MDS66" s="529"/>
      <c r="MDT66" s="376"/>
      <c r="MDU66" s="376"/>
      <c r="MDV66" s="376"/>
      <c r="MDW66" s="530"/>
      <c r="MDX66" s="376"/>
      <c r="MDY66" s="376"/>
      <c r="MDZ66" s="376"/>
      <c r="MEA66" s="376"/>
      <c r="MEB66" s="376"/>
      <c r="MEC66" s="376"/>
      <c r="MED66" s="376"/>
      <c r="MEE66" s="376"/>
      <c r="MEF66" s="376"/>
      <c r="MEG66" s="799"/>
      <c r="MEH66" s="799"/>
      <c r="MEI66" s="799"/>
      <c r="MEJ66" s="529"/>
      <c r="MEK66" s="376"/>
      <c r="MEL66" s="376"/>
      <c r="MEM66" s="376"/>
      <c r="MEN66" s="530"/>
      <c r="MEO66" s="376"/>
      <c r="MEP66" s="376"/>
      <c r="MEQ66" s="376"/>
      <c r="MER66" s="376"/>
      <c r="MES66" s="376"/>
      <c r="MET66" s="376"/>
      <c r="MEU66" s="376"/>
      <c r="MEV66" s="376"/>
      <c r="MEW66" s="376"/>
      <c r="MEX66" s="799"/>
      <c r="MEY66" s="799"/>
      <c r="MEZ66" s="799"/>
      <c r="MFA66" s="529"/>
      <c r="MFB66" s="376"/>
      <c r="MFC66" s="376"/>
      <c r="MFD66" s="376"/>
      <c r="MFE66" s="530"/>
      <c r="MFF66" s="376"/>
      <c r="MFG66" s="376"/>
      <c r="MFH66" s="376"/>
      <c r="MFI66" s="376"/>
      <c r="MFJ66" s="376"/>
      <c r="MFK66" s="376"/>
      <c r="MFL66" s="376"/>
      <c r="MFM66" s="376"/>
      <c r="MFN66" s="376"/>
      <c r="MFO66" s="799"/>
      <c r="MFP66" s="799"/>
      <c r="MFQ66" s="799"/>
      <c r="MFR66" s="529"/>
      <c r="MFS66" s="376"/>
      <c r="MFT66" s="376"/>
      <c r="MFU66" s="376"/>
      <c r="MFV66" s="530"/>
      <c r="MFW66" s="376"/>
      <c r="MFX66" s="376"/>
      <c r="MFY66" s="376"/>
      <c r="MFZ66" s="376"/>
      <c r="MGA66" s="376"/>
      <c r="MGB66" s="376"/>
      <c r="MGC66" s="376"/>
      <c r="MGD66" s="376"/>
      <c r="MGE66" s="376"/>
      <c r="MGF66" s="799"/>
      <c r="MGG66" s="799"/>
      <c r="MGH66" s="799"/>
      <c r="MGI66" s="529"/>
      <c r="MGJ66" s="376"/>
      <c r="MGK66" s="376"/>
      <c r="MGL66" s="376"/>
      <c r="MGM66" s="530"/>
      <c r="MGN66" s="376"/>
      <c r="MGO66" s="376"/>
      <c r="MGP66" s="376"/>
      <c r="MGQ66" s="376"/>
      <c r="MGR66" s="376"/>
      <c r="MGS66" s="376"/>
      <c r="MGT66" s="376"/>
      <c r="MGU66" s="376"/>
      <c r="MGV66" s="376"/>
      <c r="MGW66" s="799"/>
      <c r="MGX66" s="799"/>
      <c r="MGY66" s="799"/>
      <c r="MGZ66" s="529"/>
      <c r="MHA66" s="376"/>
      <c r="MHB66" s="376"/>
      <c r="MHC66" s="376"/>
      <c r="MHD66" s="530"/>
      <c r="MHE66" s="376"/>
      <c r="MHF66" s="376"/>
      <c r="MHG66" s="376"/>
      <c r="MHH66" s="376"/>
      <c r="MHI66" s="376"/>
      <c r="MHJ66" s="376"/>
      <c r="MHK66" s="376"/>
      <c r="MHL66" s="376"/>
      <c r="MHM66" s="376"/>
      <c r="MHN66" s="799"/>
      <c r="MHO66" s="799"/>
      <c r="MHP66" s="799"/>
      <c r="MHQ66" s="529"/>
      <c r="MHR66" s="376"/>
      <c r="MHS66" s="376"/>
      <c r="MHT66" s="376"/>
      <c r="MHU66" s="530"/>
      <c r="MHV66" s="376"/>
      <c r="MHW66" s="376"/>
      <c r="MHX66" s="376"/>
      <c r="MHY66" s="376"/>
      <c r="MHZ66" s="376"/>
      <c r="MIA66" s="376"/>
      <c r="MIB66" s="376"/>
      <c r="MIC66" s="376"/>
      <c r="MID66" s="376"/>
      <c r="MIE66" s="799"/>
      <c r="MIF66" s="799"/>
      <c r="MIG66" s="799"/>
      <c r="MIH66" s="529"/>
      <c r="MII66" s="376"/>
      <c r="MIJ66" s="376"/>
      <c r="MIK66" s="376"/>
      <c r="MIL66" s="530"/>
      <c r="MIM66" s="376"/>
      <c r="MIN66" s="376"/>
      <c r="MIO66" s="376"/>
      <c r="MIP66" s="376"/>
      <c r="MIQ66" s="376"/>
      <c r="MIR66" s="376"/>
      <c r="MIS66" s="376"/>
      <c r="MIT66" s="376"/>
      <c r="MIU66" s="376"/>
      <c r="MIV66" s="799"/>
      <c r="MIW66" s="799"/>
      <c r="MIX66" s="799"/>
      <c r="MIY66" s="529"/>
      <c r="MIZ66" s="376"/>
      <c r="MJA66" s="376"/>
      <c r="MJB66" s="376"/>
      <c r="MJC66" s="530"/>
      <c r="MJD66" s="376"/>
      <c r="MJE66" s="376"/>
      <c r="MJF66" s="376"/>
      <c r="MJG66" s="376"/>
      <c r="MJH66" s="376"/>
      <c r="MJI66" s="376"/>
      <c r="MJJ66" s="376"/>
      <c r="MJK66" s="376"/>
      <c r="MJL66" s="376"/>
      <c r="MJM66" s="799"/>
      <c r="MJN66" s="799"/>
      <c r="MJO66" s="799"/>
      <c r="MJP66" s="529"/>
      <c r="MJQ66" s="376"/>
      <c r="MJR66" s="376"/>
      <c r="MJS66" s="376"/>
      <c r="MJT66" s="530"/>
      <c r="MJU66" s="376"/>
      <c r="MJV66" s="376"/>
      <c r="MJW66" s="376"/>
      <c r="MJX66" s="376"/>
      <c r="MJY66" s="376"/>
      <c r="MJZ66" s="376"/>
      <c r="MKA66" s="376"/>
      <c r="MKB66" s="376"/>
      <c r="MKC66" s="376"/>
      <c r="MKD66" s="799"/>
      <c r="MKE66" s="799"/>
      <c r="MKF66" s="799"/>
      <c r="MKG66" s="529"/>
      <c r="MKH66" s="376"/>
      <c r="MKI66" s="376"/>
      <c r="MKJ66" s="376"/>
      <c r="MKK66" s="530"/>
      <c r="MKL66" s="376"/>
      <c r="MKM66" s="376"/>
      <c r="MKN66" s="376"/>
      <c r="MKO66" s="376"/>
      <c r="MKP66" s="376"/>
      <c r="MKQ66" s="376"/>
      <c r="MKR66" s="376"/>
      <c r="MKS66" s="376"/>
      <c r="MKT66" s="376"/>
      <c r="MKU66" s="799"/>
      <c r="MKV66" s="799"/>
      <c r="MKW66" s="799"/>
      <c r="MKX66" s="529"/>
      <c r="MKY66" s="376"/>
      <c r="MKZ66" s="376"/>
      <c r="MLA66" s="376"/>
      <c r="MLB66" s="530"/>
      <c r="MLC66" s="376"/>
      <c r="MLD66" s="376"/>
      <c r="MLE66" s="376"/>
      <c r="MLF66" s="376"/>
      <c r="MLG66" s="376"/>
      <c r="MLH66" s="376"/>
      <c r="MLI66" s="376"/>
      <c r="MLJ66" s="376"/>
      <c r="MLK66" s="376"/>
      <c r="MLL66" s="799"/>
      <c r="MLM66" s="799"/>
      <c r="MLN66" s="799"/>
      <c r="MLO66" s="529"/>
      <c r="MLP66" s="376"/>
      <c r="MLQ66" s="376"/>
      <c r="MLR66" s="376"/>
      <c r="MLS66" s="530"/>
      <c r="MLT66" s="376"/>
      <c r="MLU66" s="376"/>
      <c r="MLV66" s="376"/>
      <c r="MLW66" s="376"/>
      <c r="MLX66" s="376"/>
      <c r="MLY66" s="376"/>
      <c r="MLZ66" s="376"/>
      <c r="MMA66" s="376"/>
      <c r="MMB66" s="376"/>
      <c r="MMC66" s="799"/>
      <c r="MMD66" s="799"/>
      <c r="MME66" s="799"/>
      <c r="MMF66" s="529"/>
      <c r="MMG66" s="376"/>
      <c r="MMH66" s="376"/>
      <c r="MMI66" s="376"/>
      <c r="MMJ66" s="530"/>
      <c r="MMK66" s="376"/>
      <c r="MML66" s="376"/>
      <c r="MMM66" s="376"/>
      <c r="MMN66" s="376"/>
      <c r="MMO66" s="376"/>
      <c r="MMP66" s="376"/>
      <c r="MMQ66" s="376"/>
      <c r="MMR66" s="376"/>
      <c r="MMS66" s="376"/>
      <c r="MMT66" s="799"/>
      <c r="MMU66" s="799"/>
      <c r="MMV66" s="799"/>
      <c r="MMW66" s="529"/>
      <c r="MMX66" s="376"/>
      <c r="MMY66" s="376"/>
      <c r="MMZ66" s="376"/>
      <c r="MNA66" s="530"/>
      <c r="MNB66" s="376"/>
      <c r="MNC66" s="376"/>
      <c r="MND66" s="376"/>
      <c r="MNE66" s="376"/>
      <c r="MNF66" s="376"/>
      <c r="MNG66" s="376"/>
      <c r="MNH66" s="376"/>
      <c r="MNI66" s="376"/>
      <c r="MNJ66" s="376"/>
      <c r="MNK66" s="799"/>
      <c r="MNL66" s="799"/>
      <c r="MNM66" s="799"/>
      <c r="MNN66" s="529"/>
      <c r="MNO66" s="376"/>
      <c r="MNP66" s="376"/>
      <c r="MNQ66" s="376"/>
      <c r="MNR66" s="530"/>
      <c r="MNS66" s="376"/>
      <c r="MNT66" s="376"/>
      <c r="MNU66" s="376"/>
      <c r="MNV66" s="376"/>
      <c r="MNW66" s="376"/>
      <c r="MNX66" s="376"/>
      <c r="MNY66" s="376"/>
      <c r="MNZ66" s="376"/>
      <c r="MOA66" s="376"/>
      <c r="MOB66" s="799"/>
      <c r="MOC66" s="799"/>
      <c r="MOD66" s="799"/>
      <c r="MOE66" s="529"/>
      <c r="MOF66" s="376"/>
      <c r="MOG66" s="376"/>
      <c r="MOH66" s="376"/>
      <c r="MOI66" s="530"/>
      <c r="MOJ66" s="376"/>
      <c r="MOK66" s="376"/>
      <c r="MOL66" s="376"/>
      <c r="MOM66" s="376"/>
      <c r="MON66" s="376"/>
      <c r="MOO66" s="376"/>
      <c r="MOP66" s="376"/>
      <c r="MOQ66" s="376"/>
      <c r="MOR66" s="376"/>
      <c r="MOS66" s="799"/>
      <c r="MOT66" s="799"/>
      <c r="MOU66" s="799"/>
      <c r="MOV66" s="529"/>
      <c r="MOW66" s="376"/>
      <c r="MOX66" s="376"/>
      <c r="MOY66" s="376"/>
      <c r="MOZ66" s="530"/>
      <c r="MPA66" s="376"/>
      <c r="MPB66" s="376"/>
      <c r="MPC66" s="376"/>
      <c r="MPD66" s="376"/>
      <c r="MPE66" s="376"/>
      <c r="MPF66" s="376"/>
      <c r="MPG66" s="376"/>
      <c r="MPH66" s="376"/>
      <c r="MPI66" s="376"/>
      <c r="MPJ66" s="799"/>
      <c r="MPK66" s="799"/>
      <c r="MPL66" s="799"/>
      <c r="MPM66" s="529"/>
      <c r="MPN66" s="376"/>
      <c r="MPO66" s="376"/>
      <c r="MPP66" s="376"/>
      <c r="MPQ66" s="530"/>
      <c r="MPR66" s="376"/>
      <c r="MPS66" s="376"/>
      <c r="MPT66" s="376"/>
      <c r="MPU66" s="376"/>
      <c r="MPV66" s="376"/>
      <c r="MPW66" s="376"/>
      <c r="MPX66" s="376"/>
      <c r="MPY66" s="376"/>
      <c r="MPZ66" s="376"/>
      <c r="MQA66" s="799"/>
      <c r="MQB66" s="799"/>
      <c r="MQC66" s="799"/>
      <c r="MQD66" s="529"/>
      <c r="MQE66" s="376"/>
      <c r="MQF66" s="376"/>
      <c r="MQG66" s="376"/>
      <c r="MQH66" s="530"/>
      <c r="MQI66" s="376"/>
      <c r="MQJ66" s="376"/>
      <c r="MQK66" s="376"/>
      <c r="MQL66" s="376"/>
      <c r="MQM66" s="376"/>
      <c r="MQN66" s="376"/>
      <c r="MQO66" s="376"/>
      <c r="MQP66" s="376"/>
      <c r="MQQ66" s="376"/>
      <c r="MQR66" s="799"/>
      <c r="MQS66" s="799"/>
      <c r="MQT66" s="799"/>
      <c r="MQU66" s="529"/>
      <c r="MQV66" s="376"/>
      <c r="MQW66" s="376"/>
      <c r="MQX66" s="376"/>
      <c r="MQY66" s="530"/>
      <c r="MQZ66" s="376"/>
      <c r="MRA66" s="376"/>
      <c r="MRB66" s="376"/>
      <c r="MRC66" s="376"/>
      <c r="MRD66" s="376"/>
      <c r="MRE66" s="376"/>
      <c r="MRF66" s="376"/>
      <c r="MRG66" s="376"/>
      <c r="MRH66" s="376"/>
      <c r="MRI66" s="799"/>
      <c r="MRJ66" s="799"/>
      <c r="MRK66" s="799"/>
      <c r="MRL66" s="529"/>
      <c r="MRM66" s="376"/>
      <c r="MRN66" s="376"/>
      <c r="MRO66" s="376"/>
      <c r="MRP66" s="530"/>
      <c r="MRQ66" s="376"/>
      <c r="MRR66" s="376"/>
      <c r="MRS66" s="376"/>
      <c r="MRT66" s="376"/>
      <c r="MRU66" s="376"/>
      <c r="MRV66" s="376"/>
      <c r="MRW66" s="376"/>
      <c r="MRX66" s="376"/>
      <c r="MRY66" s="376"/>
      <c r="MRZ66" s="799"/>
      <c r="MSA66" s="799"/>
      <c r="MSB66" s="799"/>
      <c r="MSC66" s="529"/>
      <c r="MSD66" s="376"/>
      <c r="MSE66" s="376"/>
      <c r="MSF66" s="376"/>
      <c r="MSG66" s="530"/>
      <c r="MSH66" s="376"/>
      <c r="MSI66" s="376"/>
      <c r="MSJ66" s="376"/>
      <c r="MSK66" s="376"/>
      <c r="MSL66" s="376"/>
      <c r="MSM66" s="376"/>
      <c r="MSN66" s="376"/>
      <c r="MSO66" s="376"/>
      <c r="MSP66" s="376"/>
      <c r="MSQ66" s="799"/>
      <c r="MSR66" s="799"/>
      <c r="MSS66" s="799"/>
      <c r="MST66" s="529"/>
      <c r="MSU66" s="376"/>
      <c r="MSV66" s="376"/>
      <c r="MSW66" s="376"/>
      <c r="MSX66" s="530"/>
      <c r="MSY66" s="376"/>
      <c r="MSZ66" s="376"/>
      <c r="MTA66" s="376"/>
      <c r="MTB66" s="376"/>
      <c r="MTC66" s="376"/>
      <c r="MTD66" s="376"/>
      <c r="MTE66" s="376"/>
      <c r="MTF66" s="376"/>
      <c r="MTG66" s="376"/>
      <c r="MTH66" s="799"/>
      <c r="MTI66" s="799"/>
      <c r="MTJ66" s="799"/>
      <c r="MTK66" s="529"/>
      <c r="MTL66" s="376"/>
      <c r="MTM66" s="376"/>
      <c r="MTN66" s="376"/>
      <c r="MTO66" s="530"/>
      <c r="MTP66" s="376"/>
      <c r="MTQ66" s="376"/>
      <c r="MTR66" s="376"/>
      <c r="MTS66" s="376"/>
      <c r="MTT66" s="376"/>
      <c r="MTU66" s="376"/>
      <c r="MTV66" s="376"/>
      <c r="MTW66" s="376"/>
      <c r="MTX66" s="376"/>
      <c r="MTY66" s="799"/>
      <c r="MTZ66" s="799"/>
      <c r="MUA66" s="799"/>
      <c r="MUB66" s="529"/>
      <c r="MUC66" s="376"/>
      <c r="MUD66" s="376"/>
      <c r="MUE66" s="376"/>
      <c r="MUF66" s="530"/>
      <c r="MUG66" s="376"/>
      <c r="MUH66" s="376"/>
      <c r="MUI66" s="376"/>
      <c r="MUJ66" s="376"/>
      <c r="MUK66" s="376"/>
      <c r="MUL66" s="376"/>
      <c r="MUM66" s="376"/>
      <c r="MUN66" s="376"/>
      <c r="MUO66" s="376"/>
      <c r="MUP66" s="799"/>
      <c r="MUQ66" s="799"/>
      <c r="MUR66" s="799"/>
      <c r="MUS66" s="529"/>
      <c r="MUT66" s="376"/>
      <c r="MUU66" s="376"/>
      <c r="MUV66" s="376"/>
      <c r="MUW66" s="530"/>
      <c r="MUX66" s="376"/>
      <c r="MUY66" s="376"/>
      <c r="MUZ66" s="376"/>
      <c r="MVA66" s="376"/>
      <c r="MVB66" s="376"/>
      <c r="MVC66" s="376"/>
      <c r="MVD66" s="376"/>
      <c r="MVE66" s="376"/>
      <c r="MVF66" s="376"/>
      <c r="MVG66" s="799"/>
      <c r="MVH66" s="799"/>
      <c r="MVI66" s="799"/>
      <c r="MVJ66" s="529"/>
      <c r="MVK66" s="376"/>
      <c r="MVL66" s="376"/>
      <c r="MVM66" s="376"/>
      <c r="MVN66" s="530"/>
      <c r="MVO66" s="376"/>
      <c r="MVP66" s="376"/>
      <c r="MVQ66" s="376"/>
      <c r="MVR66" s="376"/>
      <c r="MVS66" s="376"/>
      <c r="MVT66" s="376"/>
      <c r="MVU66" s="376"/>
      <c r="MVV66" s="376"/>
      <c r="MVW66" s="376"/>
      <c r="MVX66" s="799"/>
      <c r="MVY66" s="799"/>
      <c r="MVZ66" s="799"/>
      <c r="MWA66" s="529"/>
      <c r="MWB66" s="376"/>
      <c r="MWC66" s="376"/>
      <c r="MWD66" s="376"/>
      <c r="MWE66" s="530"/>
      <c r="MWF66" s="376"/>
      <c r="MWG66" s="376"/>
      <c r="MWH66" s="376"/>
      <c r="MWI66" s="376"/>
      <c r="MWJ66" s="376"/>
      <c r="MWK66" s="376"/>
      <c r="MWL66" s="376"/>
      <c r="MWM66" s="376"/>
      <c r="MWN66" s="376"/>
      <c r="MWO66" s="799"/>
      <c r="MWP66" s="799"/>
      <c r="MWQ66" s="799"/>
      <c r="MWR66" s="529"/>
      <c r="MWS66" s="376"/>
      <c r="MWT66" s="376"/>
      <c r="MWU66" s="376"/>
      <c r="MWV66" s="530"/>
      <c r="MWW66" s="376"/>
      <c r="MWX66" s="376"/>
      <c r="MWY66" s="376"/>
      <c r="MWZ66" s="376"/>
      <c r="MXA66" s="376"/>
      <c r="MXB66" s="376"/>
      <c r="MXC66" s="376"/>
      <c r="MXD66" s="376"/>
      <c r="MXE66" s="376"/>
      <c r="MXF66" s="799"/>
      <c r="MXG66" s="799"/>
      <c r="MXH66" s="799"/>
      <c r="MXI66" s="529"/>
      <c r="MXJ66" s="376"/>
      <c r="MXK66" s="376"/>
      <c r="MXL66" s="376"/>
      <c r="MXM66" s="530"/>
      <c r="MXN66" s="376"/>
      <c r="MXO66" s="376"/>
      <c r="MXP66" s="376"/>
      <c r="MXQ66" s="376"/>
      <c r="MXR66" s="376"/>
      <c r="MXS66" s="376"/>
      <c r="MXT66" s="376"/>
      <c r="MXU66" s="376"/>
      <c r="MXV66" s="376"/>
      <c r="MXW66" s="799"/>
      <c r="MXX66" s="799"/>
      <c r="MXY66" s="799"/>
      <c r="MXZ66" s="529"/>
      <c r="MYA66" s="376"/>
      <c r="MYB66" s="376"/>
      <c r="MYC66" s="376"/>
      <c r="MYD66" s="530"/>
      <c r="MYE66" s="376"/>
      <c r="MYF66" s="376"/>
      <c r="MYG66" s="376"/>
      <c r="MYH66" s="376"/>
      <c r="MYI66" s="376"/>
      <c r="MYJ66" s="376"/>
      <c r="MYK66" s="376"/>
      <c r="MYL66" s="376"/>
      <c r="MYM66" s="376"/>
      <c r="MYN66" s="799"/>
      <c r="MYO66" s="799"/>
      <c r="MYP66" s="799"/>
      <c r="MYQ66" s="529"/>
      <c r="MYR66" s="376"/>
      <c r="MYS66" s="376"/>
      <c r="MYT66" s="376"/>
      <c r="MYU66" s="530"/>
      <c r="MYV66" s="376"/>
      <c r="MYW66" s="376"/>
      <c r="MYX66" s="376"/>
      <c r="MYY66" s="376"/>
      <c r="MYZ66" s="376"/>
      <c r="MZA66" s="376"/>
      <c r="MZB66" s="376"/>
      <c r="MZC66" s="376"/>
      <c r="MZD66" s="376"/>
      <c r="MZE66" s="799"/>
      <c r="MZF66" s="799"/>
      <c r="MZG66" s="799"/>
      <c r="MZH66" s="529"/>
      <c r="MZI66" s="376"/>
      <c r="MZJ66" s="376"/>
      <c r="MZK66" s="376"/>
      <c r="MZL66" s="530"/>
      <c r="MZM66" s="376"/>
      <c r="MZN66" s="376"/>
      <c r="MZO66" s="376"/>
      <c r="MZP66" s="376"/>
      <c r="MZQ66" s="376"/>
      <c r="MZR66" s="376"/>
      <c r="MZS66" s="376"/>
      <c r="MZT66" s="376"/>
      <c r="MZU66" s="376"/>
      <c r="MZV66" s="799"/>
      <c r="MZW66" s="799"/>
      <c r="MZX66" s="799"/>
      <c r="MZY66" s="529"/>
      <c r="MZZ66" s="376"/>
      <c r="NAA66" s="376"/>
      <c r="NAB66" s="376"/>
      <c r="NAC66" s="530"/>
      <c r="NAD66" s="376"/>
      <c r="NAE66" s="376"/>
      <c r="NAF66" s="376"/>
      <c r="NAG66" s="376"/>
      <c r="NAH66" s="376"/>
      <c r="NAI66" s="376"/>
      <c r="NAJ66" s="376"/>
      <c r="NAK66" s="376"/>
      <c r="NAL66" s="376"/>
      <c r="NAM66" s="799"/>
      <c r="NAN66" s="799"/>
      <c r="NAO66" s="799"/>
      <c r="NAP66" s="529"/>
      <c r="NAQ66" s="376"/>
      <c r="NAR66" s="376"/>
      <c r="NAS66" s="376"/>
      <c r="NAT66" s="530"/>
      <c r="NAU66" s="376"/>
      <c r="NAV66" s="376"/>
      <c r="NAW66" s="376"/>
      <c r="NAX66" s="376"/>
      <c r="NAY66" s="376"/>
      <c r="NAZ66" s="376"/>
      <c r="NBA66" s="376"/>
      <c r="NBB66" s="376"/>
      <c r="NBC66" s="376"/>
      <c r="NBD66" s="799"/>
      <c r="NBE66" s="799"/>
      <c r="NBF66" s="799"/>
      <c r="NBG66" s="529"/>
      <c r="NBH66" s="376"/>
      <c r="NBI66" s="376"/>
      <c r="NBJ66" s="376"/>
      <c r="NBK66" s="530"/>
      <c r="NBL66" s="376"/>
      <c r="NBM66" s="376"/>
      <c r="NBN66" s="376"/>
      <c r="NBO66" s="376"/>
      <c r="NBP66" s="376"/>
      <c r="NBQ66" s="376"/>
      <c r="NBR66" s="376"/>
      <c r="NBS66" s="376"/>
      <c r="NBT66" s="376"/>
      <c r="NBU66" s="799"/>
      <c r="NBV66" s="799"/>
      <c r="NBW66" s="799"/>
      <c r="NBX66" s="529"/>
      <c r="NBY66" s="376"/>
      <c r="NBZ66" s="376"/>
      <c r="NCA66" s="376"/>
      <c r="NCB66" s="530"/>
      <c r="NCC66" s="376"/>
      <c r="NCD66" s="376"/>
      <c r="NCE66" s="376"/>
      <c r="NCF66" s="376"/>
      <c r="NCG66" s="376"/>
      <c r="NCH66" s="376"/>
      <c r="NCI66" s="376"/>
      <c r="NCJ66" s="376"/>
      <c r="NCK66" s="376"/>
      <c r="NCL66" s="799"/>
      <c r="NCM66" s="799"/>
      <c r="NCN66" s="799"/>
      <c r="NCO66" s="529"/>
      <c r="NCP66" s="376"/>
      <c r="NCQ66" s="376"/>
      <c r="NCR66" s="376"/>
      <c r="NCS66" s="530"/>
      <c r="NCT66" s="376"/>
      <c r="NCU66" s="376"/>
      <c r="NCV66" s="376"/>
      <c r="NCW66" s="376"/>
      <c r="NCX66" s="376"/>
      <c r="NCY66" s="376"/>
      <c r="NCZ66" s="376"/>
      <c r="NDA66" s="376"/>
      <c r="NDB66" s="376"/>
      <c r="NDC66" s="799"/>
      <c r="NDD66" s="799"/>
      <c r="NDE66" s="799"/>
      <c r="NDF66" s="529"/>
      <c r="NDG66" s="376"/>
      <c r="NDH66" s="376"/>
      <c r="NDI66" s="376"/>
      <c r="NDJ66" s="530"/>
      <c r="NDK66" s="376"/>
      <c r="NDL66" s="376"/>
      <c r="NDM66" s="376"/>
      <c r="NDN66" s="376"/>
      <c r="NDO66" s="376"/>
      <c r="NDP66" s="376"/>
      <c r="NDQ66" s="376"/>
      <c r="NDR66" s="376"/>
      <c r="NDS66" s="376"/>
      <c r="NDT66" s="799"/>
      <c r="NDU66" s="799"/>
      <c r="NDV66" s="799"/>
      <c r="NDW66" s="529"/>
      <c r="NDX66" s="376"/>
      <c r="NDY66" s="376"/>
      <c r="NDZ66" s="376"/>
      <c r="NEA66" s="530"/>
      <c r="NEB66" s="376"/>
      <c r="NEC66" s="376"/>
      <c r="NED66" s="376"/>
      <c r="NEE66" s="376"/>
      <c r="NEF66" s="376"/>
      <c r="NEG66" s="376"/>
      <c r="NEH66" s="376"/>
      <c r="NEI66" s="376"/>
      <c r="NEJ66" s="376"/>
      <c r="NEK66" s="799"/>
      <c r="NEL66" s="799"/>
      <c r="NEM66" s="799"/>
      <c r="NEN66" s="529"/>
      <c r="NEO66" s="376"/>
      <c r="NEP66" s="376"/>
      <c r="NEQ66" s="376"/>
      <c r="NER66" s="530"/>
      <c r="NES66" s="376"/>
      <c r="NET66" s="376"/>
      <c r="NEU66" s="376"/>
      <c r="NEV66" s="376"/>
      <c r="NEW66" s="376"/>
      <c r="NEX66" s="376"/>
      <c r="NEY66" s="376"/>
      <c r="NEZ66" s="376"/>
      <c r="NFA66" s="376"/>
      <c r="NFB66" s="799"/>
      <c r="NFC66" s="799"/>
      <c r="NFD66" s="799"/>
      <c r="NFE66" s="529"/>
      <c r="NFF66" s="376"/>
      <c r="NFG66" s="376"/>
      <c r="NFH66" s="376"/>
      <c r="NFI66" s="530"/>
      <c r="NFJ66" s="376"/>
      <c r="NFK66" s="376"/>
      <c r="NFL66" s="376"/>
      <c r="NFM66" s="376"/>
      <c r="NFN66" s="376"/>
      <c r="NFO66" s="376"/>
      <c r="NFP66" s="376"/>
      <c r="NFQ66" s="376"/>
      <c r="NFR66" s="376"/>
      <c r="NFS66" s="799"/>
      <c r="NFT66" s="799"/>
      <c r="NFU66" s="799"/>
      <c r="NFV66" s="529"/>
      <c r="NFW66" s="376"/>
      <c r="NFX66" s="376"/>
      <c r="NFY66" s="376"/>
      <c r="NFZ66" s="530"/>
      <c r="NGA66" s="376"/>
      <c r="NGB66" s="376"/>
      <c r="NGC66" s="376"/>
      <c r="NGD66" s="376"/>
      <c r="NGE66" s="376"/>
      <c r="NGF66" s="376"/>
      <c r="NGG66" s="376"/>
      <c r="NGH66" s="376"/>
      <c r="NGI66" s="376"/>
      <c r="NGJ66" s="799"/>
      <c r="NGK66" s="799"/>
      <c r="NGL66" s="799"/>
      <c r="NGM66" s="529"/>
      <c r="NGN66" s="376"/>
      <c r="NGO66" s="376"/>
      <c r="NGP66" s="376"/>
      <c r="NGQ66" s="530"/>
      <c r="NGR66" s="376"/>
      <c r="NGS66" s="376"/>
      <c r="NGT66" s="376"/>
      <c r="NGU66" s="376"/>
      <c r="NGV66" s="376"/>
      <c r="NGW66" s="376"/>
      <c r="NGX66" s="376"/>
      <c r="NGY66" s="376"/>
      <c r="NGZ66" s="376"/>
      <c r="NHA66" s="799"/>
      <c r="NHB66" s="799"/>
      <c r="NHC66" s="799"/>
      <c r="NHD66" s="529"/>
      <c r="NHE66" s="376"/>
      <c r="NHF66" s="376"/>
      <c r="NHG66" s="376"/>
      <c r="NHH66" s="530"/>
      <c r="NHI66" s="376"/>
      <c r="NHJ66" s="376"/>
      <c r="NHK66" s="376"/>
      <c r="NHL66" s="376"/>
      <c r="NHM66" s="376"/>
      <c r="NHN66" s="376"/>
      <c r="NHO66" s="376"/>
      <c r="NHP66" s="376"/>
      <c r="NHQ66" s="376"/>
      <c r="NHR66" s="799"/>
      <c r="NHS66" s="799"/>
      <c r="NHT66" s="799"/>
      <c r="NHU66" s="529"/>
      <c r="NHV66" s="376"/>
      <c r="NHW66" s="376"/>
      <c r="NHX66" s="376"/>
      <c r="NHY66" s="530"/>
      <c r="NHZ66" s="376"/>
      <c r="NIA66" s="376"/>
      <c r="NIB66" s="376"/>
      <c r="NIC66" s="376"/>
      <c r="NID66" s="376"/>
      <c r="NIE66" s="376"/>
      <c r="NIF66" s="376"/>
      <c r="NIG66" s="376"/>
      <c r="NIH66" s="376"/>
      <c r="NII66" s="799"/>
      <c r="NIJ66" s="799"/>
      <c r="NIK66" s="799"/>
      <c r="NIL66" s="529"/>
      <c r="NIM66" s="376"/>
      <c r="NIN66" s="376"/>
      <c r="NIO66" s="376"/>
      <c r="NIP66" s="530"/>
      <c r="NIQ66" s="376"/>
      <c r="NIR66" s="376"/>
      <c r="NIS66" s="376"/>
      <c r="NIT66" s="376"/>
      <c r="NIU66" s="376"/>
      <c r="NIV66" s="376"/>
      <c r="NIW66" s="376"/>
      <c r="NIX66" s="376"/>
      <c r="NIY66" s="376"/>
      <c r="NIZ66" s="799"/>
      <c r="NJA66" s="799"/>
      <c r="NJB66" s="799"/>
      <c r="NJC66" s="529"/>
      <c r="NJD66" s="376"/>
      <c r="NJE66" s="376"/>
      <c r="NJF66" s="376"/>
      <c r="NJG66" s="530"/>
      <c r="NJH66" s="376"/>
      <c r="NJI66" s="376"/>
      <c r="NJJ66" s="376"/>
      <c r="NJK66" s="376"/>
      <c r="NJL66" s="376"/>
      <c r="NJM66" s="376"/>
      <c r="NJN66" s="376"/>
      <c r="NJO66" s="376"/>
      <c r="NJP66" s="376"/>
      <c r="NJQ66" s="799"/>
      <c r="NJR66" s="799"/>
      <c r="NJS66" s="799"/>
      <c r="NJT66" s="529"/>
      <c r="NJU66" s="376"/>
      <c r="NJV66" s="376"/>
      <c r="NJW66" s="376"/>
      <c r="NJX66" s="530"/>
      <c r="NJY66" s="376"/>
      <c r="NJZ66" s="376"/>
      <c r="NKA66" s="376"/>
      <c r="NKB66" s="376"/>
      <c r="NKC66" s="376"/>
      <c r="NKD66" s="376"/>
      <c r="NKE66" s="376"/>
      <c r="NKF66" s="376"/>
      <c r="NKG66" s="376"/>
      <c r="NKH66" s="799"/>
      <c r="NKI66" s="799"/>
      <c r="NKJ66" s="799"/>
      <c r="NKK66" s="529"/>
      <c r="NKL66" s="376"/>
      <c r="NKM66" s="376"/>
      <c r="NKN66" s="376"/>
      <c r="NKO66" s="530"/>
      <c r="NKP66" s="376"/>
      <c r="NKQ66" s="376"/>
      <c r="NKR66" s="376"/>
      <c r="NKS66" s="376"/>
      <c r="NKT66" s="376"/>
      <c r="NKU66" s="376"/>
      <c r="NKV66" s="376"/>
      <c r="NKW66" s="376"/>
      <c r="NKX66" s="376"/>
      <c r="NKY66" s="799"/>
      <c r="NKZ66" s="799"/>
      <c r="NLA66" s="799"/>
      <c r="NLB66" s="529"/>
      <c r="NLC66" s="376"/>
      <c r="NLD66" s="376"/>
      <c r="NLE66" s="376"/>
      <c r="NLF66" s="530"/>
      <c r="NLG66" s="376"/>
      <c r="NLH66" s="376"/>
      <c r="NLI66" s="376"/>
      <c r="NLJ66" s="376"/>
      <c r="NLK66" s="376"/>
      <c r="NLL66" s="376"/>
      <c r="NLM66" s="376"/>
      <c r="NLN66" s="376"/>
      <c r="NLO66" s="376"/>
      <c r="NLP66" s="799"/>
      <c r="NLQ66" s="799"/>
      <c r="NLR66" s="799"/>
      <c r="NLS66" s="529"/>
      <c r="NLT66" s="376"/>
      <c r="NLU66" s="376"/>
      <c r="NLV66" s="376"/>
      <c r="NLW66" s="530"/>
      <c r="NLX66" s="376"/>
      <c r="NLY66" s="376"/>
      <c r="NLZ66" s="376"/>
      <c r="NMA66" s="376"/>
      <c r="NMB66" s="376"/>
      <c r="NMC66" s="376"/>
      <c r="NMD66" s="376"/>
      <c r="NME66" s="376"/>
      <c r="NMF66" s="376"/>
      <c r="NMG66" s="799"/>
      <c r="NMH66" s="799"/>
      <c r="NMI66" s="799"/>
      <c r="NMJ66" s="529"/>
      <c r="NMK66" s="376"/>
      <c r="NML66" s="376"/>
      <c r="NMM66" s="376"/>
      <c r="NMN66" s="530"/>
      <c r="NMO66" s="376"/>
      <c r="NMP66" s="376"/>
      <c r="NMQ66" s="376"/>
      <c r="NMR66" s="376"/>
      <c r="NMS66" s="376"/>
      <c r="NMT66" s="376"/>
      <c r="NMU66" s="376"/>
      <c r="NMV66" s="376"/>
      <c r="NMW66" s="376"/>
      <c r="NMX66" s="799"/>
      <c r="NMY66" s="799"/>
      <c r="NMZ66" s="799"/>
      <c r="NNA66" s="529"/>
      <c r="NNB66" s="376"/>
      <c r="NNC66" s="376"/>
      <c r="NND66" s="376"/>
      <c r="NNE66" s="530"/>
      <c r="NNF66" s="376"/>
      <c r="NNG66" s="376"/>
      <c r="NNH66" s="376"/>
      <c r="NNI66" s="376"/>
      <c r="NNJ66" s="376"/>
      <c r="NNK66" s="376"/>
      <c r="NNL66" s="376"/>
      <c r="NNM66" s="376"/>
      <c r="NNN66" s="376"/>
      <c r="NNO66" s="799"/>
      <c r="NNP66" s="799"/>
      <c r="NNQ66" s="799"/>
      <c r="NNR66" s="529"/>
      <c r="NNS66" s="376"/>
      <c r="NNT66" s="376"/>
      <c r="NNU66" s="376"/>
      <c r="NNV66" s="530"/>
      <c r="NNW66" s="376"/>
      <c r="NNX66" s="376"/>
      <c r="NNY66" s="376"/>
      <c r="NNZ66" s="376"/>
      <c r="NOA66" s="376"/>
      <c r="NOB66" s="376"/>
      <c r="NOC66" s="376"/>
      <c r="NOD66" s="376"/>
      <c r="NOE66" s="376"/>
      <c r="NOF66" s="799"/>
      <c r="NOG66" s="799"/>
      <c r="NOH66" s="799"/>
      <c r="NOI66" s="529"/>
      <c r="NOJ66" s="376"/>
      <c r="NOK66" s="376"/>
      <c r="NOL66" s="376"/>
      <c r="NOM66" s="530"/>
      <c r="NON66" s="376"/>
      <c r="NOO66" s="376"/>
      <c r="NOP66" s="376"/>
      <c r="NOQ66" s="376"/>
      <c r="NOR66" s="376"/>
      <c r="NOS66" s="376"/>
      <c r="NOT66" s="376"/>
      <c r="NOU66" s="376"/>
      <c r="NOV66" s="376"/>
      <c r="NOW66" s="799"/>
      <c r="NOX66" s="799"/>
      <c r="NOY66" s="799"/>
      <c r="NOZ66" s="529"/>
      <c r="NPA66" s="376"/>
      <c r="NPB66" s="376"/>
      <c r="NPC66" s="376"/>
      <c r="NPD66" s="530"/>
      <c r="NPE66" s="376"/>
      <c r="NPF66" s="376"/>
      <c r="NPG66" s="376"/>
      <c r="NPH66" s="376"/>
      <c r="NPI66" s="376"/>
      <c r="NPJ66" s="376"/>
      <c r="NPK66" s="376"/>
      <c r="NPL66" s="376"/>
      <c r="NPM66" s="376"/>
      <c r="NPN66" s="799"/>
      <c r="NPO66" s="799"/>
      <c r="NPP66" s="799"/>
      <c r="NPQ66" s="529"/>
      <c r="NPR66" s="376"/>
      <c r="NPS66" s="376"/>
      <c r="NPT66" s="376"/>
      <c r="NPU66" s="530"/>
      <c r="NPV66" s="376"/>
      <c r="NPW66" s="376"/>
      <c r="NPX66" s="376"/>
      <c r="NPY66" s="376"/>
      <c r="NPZ66" s="376"/>
      <c r="NQA66" s="376"/>
      <c r="NQB66" s="376"/>
      <c r="NQC66" s="376"/>
      <c r="NQD66" s="376"/>
      <c r="NQE66" s="799"/>
      <c r="NQF66" s="799"/>
      <c r="NQG66" s="799"/>
      <c r="NQH66" s="529"/>
      <c r="NQI66" s="376"/>
      <c r="NQJ66" s="376"/>
      <c r="NQK66" s="376"/>
      <c r="NQL66" s="530"/>
      <c r="NQM66" s="376"/>
      <c r="NQN66" s="376"/>
      <c r="NQO66" s="376"/>
      <c r="NQP66" s="376"/>
      <c r="NQQ66" s="376"/>
      <c r="NQR66" s="376"/>
      <c r="NQS66" s="376"/>
      <c r="NQT66" s="376"/>
      <c r="NQU66" s="376"/>
      <c r="NQV66" s="799"/>
      <c r="NQW66" s="799"/>
      <c r="NQX66" s="799"/>
      <c r="NQY66" s="529"/>
      <c r="NQZ66" s="376"/>
      <c r="NRA66" s="376"/>
      <c r="NRB66" s="376"/>
      <c r="NRC66" s="530"/>
      <c r="NRD66" s="376"/>
      <c r="NRE66" s="376"/>
      <c r="NRF66" s="376"/>
      <c r="NRG66" s="376"/>
      <c r="NRH66" s="376"/>
      <c r="NRI66" s="376"/>
      <c r="NRJ66" s="376"/>
      <c r="NRK66" s="376"/>
      <c r="NRL66" s="376"/>
      <c r="NRM66" s="799"/>
      <c r="NRN66" s="799"/>
      <c r="NRO66" s="799"/>
      <c r="NRP66" s="529"/>
      <c r="NRQ66" s="376"/>
      <c r="NRR66" s="376"/>
      <c r="NRS66" s="376"/>
      <c r="NRT66" s="530"/>
      <c r="NRU66" s="376"/>
      <c r="NRV66" s="376"/>
      <c r="NRW66" s="376"/>
      <c r="NRX66" s="376"/>
      <c r="NRY66" s="376"/>
      <c r="NRZ66" s="376"/>
      <c r="NSA66" s="376"/>
      <c r="NSB66" s="376"/>
      <c r="NSC66" s="376"/>
      <c r="NSD66" s="799"/>
      <c r="NSE66" s="799"/>
      <c r="NSF66" s="799"/>
      <c r="NSG66" s="529"/>
      <c r="NSH66" s="376"/>
      <c r="NSI66" s="376"/>
      <c r="NSJ66" s="376"/>
      <c r="NSK66" s="530"/>
      <c r="NSL66" s="376"/>
      <c r="NSM66" s="376"/>
      <c r="NSN66" s="376"/>
      <c r="NSO66" s="376"/>
      <c r="NSP66" s="376"/>
      <c r="NSQ66" s="376"/>
      <c r="NSR66" s="376"/>
      <c r="NSS66" s="376"/>
      <c r="NST66" s="376"/>
      <c r="NSU66" s="799"/>
      <c r="NSV66" s="799"/>
      <c r="NSW66" s="799"/>
      <c r="NSX66" s="529"/>
      <c r="NSY66" s="376"/>
      <c r="NSZ66" s="376"/>
      <c r="NTA66" s="376"/>
      <c r="NTB66" s="530"/>
      <c r="NTC66" s="376"/>
      <c r="NTD66" s="376"/>
      <c r="NTE66" s="376"/>
      <c r="NTF66" s="376"/>
      <c r="NTG66" s="376"/>
      <c r="NTH66" s="376"/>
      <c r="NTI66" s="376"/>
      <c r="NTJ66" s="376"/>
      <c r="NTK66" s="376"/>
      <c r="NTL66" s="799"/>
      <c r="NTM66" s="799"/>
      <c r="NTN66" s="799"/>
      <c r="NTO66" s="529"/>
      <c r="NTP66" s="376"/>
      <c r="NTQ66" s="376"/>
      <c r="NTR66" s="376"/>
      <c r="NTS66" s="530"/>
      <c r="NTT66" s="376"/>
      <c r="NTU66" s="376"/>
      <c r="NTV66" s="376"/>
      <c r="NTW66" s="376"/>
      <c r="NTX66" s="376"/>
      <c r="NTY66" s="376"/>
      <c r="NTZ66" s="376"/>
      <c r="NUA66" s="376"/>
      <c r="NUB66" s="376"/>
      <c r="NUC66" s="799"/>
      <c r="NUD66" s="799"/>
      <c r="NUE66" s="799"/>
      <c r="NUF66" s="529"/>
      <c r="NUG66" s="376"/>
      <c r="NUH66" s="376"/>
      <c r="NUI66" s="376"/>
      <c r="NUJ66" s="530"/>
      <c r="NUK66" s="376"/>
      <c r="NUL66" s="376"/>
      <c r="NUM66" s="376"/>
      <c r="NUN66" s="376"/>
      <c r="NUO66" s="376"/>
      <c r="NUP66" s="376"/>
      <c r="NUQ66" s="376"/>
      <c r="NUR66" s="376"/>
      <c r="NUS66" s="376"/>
      <c r="NUT66" s="799"/>
      <c r="NUU66" s="799"/>
      <c r="NUV66" s="799"/>
      <c r="NUW66" s="529"/>
      <c r="NUX66" s="376"/>
      <c r="NUY66" s="376"/>
      <c r="NUZ66" s="376"/>
      <c r="NVA66" s="530"/>
      <c r="NVB66" s="376"/>
      <c r="NVC66" s="376"/>
      <c r="NVD66" s="376"/>
      <c r="NVE66" s="376"/>
      <c r="NVF66" s="376"/>
      <c r="NVG66" s="376"/>
      <c r="NVH66" s="376"/>
      <c r="NVI66" s="376"/>
      <c r="NVJ66" s="376"/>
      <c r="NVK66" s="799"/>
      <c r="NVL66" s="799"/>
      <c r="NVM66" s="799"/>
      <c r="NVN66" s="529"/>
      <c r="NVO66" s="376"/>
      <c r="NVP66" s="376"/>
      <c r="NVQ66" s="376"/>
      <c r="NVR66" s="530"/>
      <c r="NVS66" s="376"/>
      <c r="NVT66" s="376"/>
      <c r="NVU66" s="376"/>
      <c r="NVV66" s="376"/>
      <c r="NVW66" s="376"/>
      <c r="NVX66" s="376"/>
      <c r="NVY66" s="376"/>
      <c r="NVZ66" s="376"/>
      <c r="NWA66" s="376"/>
      <c r="NWB66" s="799"/>
      <c r="NWC66" s="799"/>
      <c r="NWD66" s="799"/>
      <c r="NWE66" s="529"/>
      <c r="NWF66" s="376"/>
      <c r="NWG66" s="376"/>
      <c r="NWH66" s="376"/>
      <c r="NWI66" s="530"/>
      <c r="NWJ66" s="376"/>
      <c r="NWK66" s="376"/>
      <c r="NWL66" s="376"/>
      <c r="NWM66" s="376"/>
      <c r="NWN66" s="376"/>
      <c r="NWO66" s="376"/>
      <c r="NWP66" s="376"/>
      <c r="NWQ66" s="376"/>
      <c r="NWR66" s="376"/>
      <c r="NWS66" s="799"/>
      <c r="NWT66" s="799"/>
      <c r="NWU66" s="799"/>
      <c r="NWV66" s="529"/>
      <c r="NWW66" s="376"/>
      <c r="NWX66" s="376"/>
      <c r="NWY66" s="376"/>
      <c r="NWZ66" s="530"/>
      <c r="NXA66" s="376"/>
      <c r="NXB66" s="376"/>
      <c r="NXC66" s="376"/>
      <c r="NXD66" s="376"/>
      <c r="NXE66" s="376"/>
      <c r="NXF66" s="376"/>
      <c r="NXG66" s="376"/>
      <c r="NXH66" s="376"/>
      <c r="NXI66" s="376"/>
      <c r="NXJ66" s="799"/>
      <c r="NXK66" s="799"/>
      <c r="NXL66" s="799"/>
      <c r="NXM66" s="529"/>
      <c r="NXN66" s="376"/>
      <c r="NXO66" s="376"/>
      <c r="NXP66" s="376"/>
      <c r="NXQ66" s="530"/>
      <c r="NXR66" s="376"/>
      <c r="NXS66" s="376"/>
      <c r="NXT66" s="376"/>
      <c r="NXU66" s="376"/>
      <c r="NXV66" s="376"/>
      <c r="NXW66" s="376"/>
      <c r="NXX66" s="376"/>
      <c r="NXY66" s="376"/>
      <c r="NXZ66" s="376"/>
      <c r="NYA66" s="799"/>
      <c r="NYB66" s="799"/>
      <c r="NYC66" s="799"/>
      <c r="NYD66" s="529"/>
      <c r="NYE66" s="376"/>
      <c r="NYF66" s="376"/>
      <c r="NYG66" s="376"/>
      <c r="NYH66" s="530"/>
      <c r="NYI66" s="376"/>
      <c r="NYJ66" s="376"/>
      <c r="NYK66" s="376"/>
      <c r="NYL66" s="376"/>
      <c r="NYM66" s="376"/>
      <c r="NYN66" s="376"/>
      <c r="NYO66" s="376"/>
      <c r="NYP66" s="376"/>
      <c r="NYQ66" s="376"/>
      <c r="NYR66" s="799"/>
      <c r="NYS66" s="799"/>
      <c r="NYT66" s="799"/>
      <c r="NYU66" s="529"/>
      <c r="NYV66" s="376"/>
      <c r="NYW66" s="376"/>
      <c r="NYX66" s="376"/>
      <c r="NYY66" s="530"/>
      <c r="NYZ66" s="376"/>
      <c r="NZA66" s="376"/>
      <c r="NZB66" s="376"/>
      <c r="NZC66" s="376"/>
      <c r="NZD66" s="376"/>
      <c r="NZE66" s="376"/>
      <c r="NZF66" s="376"/>
      <c r="NZG66" s="376"/>
      <c r="NZH66" s="376"/>
      <c r="NZI66" s="799"/>
      <c r="NZJ66" s="799"/>
      <c r="NZK66" s="799"/>
      <c r="NZL66" s="529"/>
      <c r="NZM66" s="376"/>
      <c r="NZN66" s="376"/>
      <c r="NZO66" s="376"/>
      <c r="NZP66" s="530"/>
      <c r="NZQ66" s="376"/>
      <c r="NZR66" s="376"/>
      <c r="NZS66" s="376"/>
      <c r="NZT66" s="376"/>
      <c r="NZU66" s="376"/>
      <c r="NZV66" s="376"/>
      <c r="NZW66" s="376"/>
      <c r="NZX66" s="376"/>
      <c r="NZY66" s="376"/>
      <c r="NZZ66" s="799"/>
      <c r="OAA66" s="799"/>
      <c r="OAB66" s="799"/>
      <c r="OAC66" s="529"/>
      <c r="OAD66" s="376"/>
      <c r="OAE66" s="376"/>
      <c r="OAF66" s="376"/>
      <c r="OAG66" s="530"/>
      <c r="OAH66" s="376"/>
      <c r="OAI66" s="376"/>
      <c r="OAJ66" s="376"/>
      <c r="OAK66" s="376"/>
      <c r="OAL66" s="376"/>
      <c r="OAM66" s="376"/>
      <c r="OAN66" s="376"/>
      <c r="OAO66" s="376"/>
      <c r="OAP66" s="376"/>
      <c r="OAQ66" s="799"/>
      <c r="OAR66" s="799"/>
      <c r="OAS66" s="799"/>
      <c r="OAT66" s="529"/>
      <c r="OAU66" s="376"/>
      <c r="OAV66" s="376"/>
      <c r="OAW66" s="376"/>
      <c r="OAX66" s="530"/>
      <c r="OAY66" s="376"/>
      <c r="OAZ66" s="376"/>
      <c r="OBA66" s="376"/>
      <c r="OBB66" s="376"/>
      <c r="OBC66" s="376"/>
      <c r="OBD66" s="376"/>
      <c r="OBE66" s="376"/>
      <c r="OBF66" s="376"/>
      <c r="OBG66" s="376"/>
      <c r="OBH66" s="799"/>
      <c r="OBI66" s="799"/>
      <c r="OBJ66" s="799"/>
      <c r="OBK66" s="529"/>
      <c r="OBL66" s="376"/>
      <c r="OBM66" s="376"/>
      <c r="OBN66" s="376"/>
      <c r="OBO66" s="530"/>
      <c r="OBP66" s="376"/>
      <c r="OBQ66" s="376"/>
      <c r="OBR66" s="376"/>
      <c r="OBS66" s="376"/>
      <c r="OBT66" s="376"/>
      <c r="OBU66" s="376"/>
      <c r="OBV66" s="376"/>
      <c r="OBW66" s="376"/>
      <c r="OBX66" s="376"/>
      <c r="OBY66" s="799"/>
      <c r="OBZ66" s="799"/>
      <c r="OCA66" s="799"/>
      <c r="OCB66" s="529"/>
      <c r="OCC66" s="376"/>
      <c r="OCD66" s="376"/>
      <c r="OCE66" s="376"/>
      <c r="OCF66" s="530"/>
      <c r="OCG66" s="376"/>
      <c r="OCH66" s="376"/>
      <c r="OCI66" s="376"/>
      <c r="OCJ66" s="376"/>
      <c r="OCK66" s="376"/>
      <c r="OCL66" s="376"/>
      <c r="OCM66" s="376"/>
      <c r="OCN66" s="376"/>
      <c r="OCO66" s="376"/>
      <c r="OCP66" s="799"/>
      <c r="OCQ66" s="799"/>
      <c r="OCR66" s="799"/>
      <c r="OCS66" s="529"/>
      <c r="OCT66" s="376"/>
      <c r="OCU66" s="376"/>
      <c r="OCV66" s="376"/>
      <c r="OCW66" s="530"/>
      <c r="OCX66" s="376"/>
      <c r="OCY66" s="376"/>
      <c r="OCZ66" s="376"/>
      <c r="ODA66" s="376"/>
      <c r="ODB66" s="376"/>
      <c r="ODC66" s="376"/>
      <c r="ODD66" s="376"/>
      <c r="ODE66" s="376"/>
      <c r="ODF66" s="376"/>
      <c r="ODG66" s="799"/>
      <c r="ODH66" s="799"/>
      <c r="ODI66" s="799"/>
      <c r="ODJ66" s="529"/>
      <c r="ODK66" s="376"/>
      <c r="ODL66" s="376"/>
      <c r="ODM66" s="376"/>
      <c r="ODN66" s="530"/>
      <c r="ODO66" s="376"/>
      <c r="ODP66" s="376"/>
      <c r="ODQ66" s="376"/>
      <c r="ODR66" s="376"/>
      <c r="ODS66" s="376"/>
      <c r="ODT66" s="376"/>
      <c r="ODU66" s="376"/>
      <c r="ODV66" s="376"/>
      <c r="ODW66" s="376"/>
      <c r="ODX66" s="799"/>
      <c r="ODY66" s="799"/>
      <c r="ODZ66" s="799"/>
      <c r="OEA66" s="529"/>
      <c r="OEB66" s="376"/>
      <c r="OEC66" s="376"/>
      <c r="OED66" s="376"/>
      <c r="OEE66" s="530"/>
      <c r="OEF66" s="376"/>
      <c r="OEG66" s="376"/>
      <c r="OEH66" s="376"/>
      <c r="OEI66" s="376"/>
      <c r="OEJ66" s="376"/>
      <c r="OEK66" s="376"/>
      <c r="OEL66" s="376"/>
      <c r="OEM66" s="376"/>
      <c r="OEN66" s="376"/>
      <c r="OEO66" s="799"/>
      <c r="OEP66" s="799"/>
      <c r="OEQ66" s="799"/>
      <c r="OER66" s="529"/>
      <c r="OES66" s="376"/>
      <c r="OET66" s="376"/>
      <c r="OEU66" s="376"/>
      <c r="OEV66" s="530"/>
      <c r="OEW66" s="376"/>
      <c r="OEX66" s="376"/>
      <c r="OEY66" s="376"/>
      <c r="OEZ66" s="376"/>
      <c r="OFA66" s="376"/>
      <c r="OFB66" s="376"/>
      <c r="OFC66" s="376"/>
      <c r="OFD66" s="376"/>
      <c r="OFE66" s="376"/>
      <c r="OFF66" s="799"/>
      <c r="OFG66" s="799"/>
      <c r="OFH66" s="799"/>
      <c r="OFI66" s="529"/>
      <c r="OFJ66" s="376"/>
      <c r="OFK66" s="376"/>
      <c r="OFL66" s="376"/>
      <c r="OFM66" s="530"/>
      <c r="OFN66" s="376"/>
      <c r="OFO66" s="376"/>
      <c r="OFP66" s="376"/>
      <c r="OFQ66" s="376"/>
      <c r="OFR66" s="376"/>
      <c r="OFS66" s="376"/>
      <c r="OFT66" s="376"/>
      <c r="OFU66" s="376"/>
      <c r="OFV66" s="376"/>
      <c r="OFW66" s="799"/>
      <c r="OFX66" s="799"/>
      <c r="OFY66" s="799"/>
      <c r="OFZ66" s="529"/>
      <c r="OGA66" s="376"/>
      <c r="OGB66" s="376"/>
      <c r="OGC66" s="376"/>
      <c r="OGD66" s="530"/>
      <c r="OGE66" s="376"/>
      <c r="OGF66" s="376"/>
      <c r="OGG66" s="376"/>
      <c r="OGH66" s="376"/>
      <c r="OGI66" s="376"/>
      <c r="OGJ66" s="376"/>
      <c r="OGK66" s="376"/>
      <c r="OGL66" s="376"/>
      <c r="OGM66" s="376"/>
      <c r="OGN66" s="799"/>
      <c r="OGO66" s="799"/>
      <c r="OGP66" s="799"/>
      <c r="OGQ66" s="529"/>
      <c r="OGR66" s="376"/>
      <c r="OGS66" s="376"/>
      <c r="OGT66" s="376"/>
      <c r="OGU66" s="530"/>
      <c r="OGV66" s="376"/>
      <c r="OGW66" s="376"/>
      <c r="OGX66" s="376"/>
      <c r="OGY66" s="376"/>
      <c r="OGZ66" s="376"/>
      <c r="OHA66" s="376"/>
      <c r="OHB66" s="376"/>
      <c r="OHC66" s="376"/>
      <c r="OHD66" s="376"/>
      <c r="OHE66" s="799"/>
      <c r="OHF66" s="799"/>
      <c r="OHG66" s="799"/>
      <c r="OHH66" s="529"/>
      <c r="OHI66" s="376"/>
      <c r="OHJ66" s="376"/>
      <c r="OHK66" s="376"/>
      <c r="OHL66" s="530"/>
      <c r="OHM66" s="376"/>
      <c r="OHN66" s="376"/>
      <c r="OHO66" s="376"/>
      <c r="OHP66" s="376"/>
      <c r="OHQ66" s="376"/>
      <c r="OHR66" s="376"/>
      <c r="OHS66" s="376"/>
      <c r="OHT66" s="376"/>
      <c r="OHU66" s="376"/>
      <c r="OHV66" s="799"/>
      <c r="OHW66" s="799"/>
      <c r="OHX66" s="799"/>
      <c r="OHY66" s="529"/>
      <c r="OHZ66" s="376"/>
      <c r="OIA66" s="376"/>
      <c r="OIB66" s="376"/>
      <c r="OIC66" s="530"/>
      <c r="OID66" s="376"/>
      <c r="OIE66" s="376"/>
      <c r="OIF66" s="376"/>
      <c r="OIG66" s="376"/>
      <c r="OIH66" s="376"/>
      <c r="OII66" s="376"/>
      <c r="OIJ66" s="376"/>
      <c r="OIK66" s="376"/>
      <c r="OIL66" s="376"/>
      <c r="OIM66" s="799"/>
      <c r="OIN66" s="799"/>
      <c r="OIO66" s="799"/>
      <c r="OIP66" s="529"/>
      <c r="OIQ66" s="376"/>
      <c r="OIR66" s="376"/>
      <c r="OIS66" s="376"/>
      <c r="OIT66" s="530"/>
      <c r="OIU66" s="376"/>
      <c r="OIV66" s="376"/>
      <c r="OIW66" s="376"/>
      <c r="OIX66" s="376"/>
      <c r="OIY66" s="376"/>
      <c r="OIZ66" s="376"/>
      <c r="OJA66" s="376"/>
      <c r="OJB66" s="376"/>
      <c r="OJC66" s="376"/>
      <c r="OJD66" s="799"/>
      <c r="OJE66" s="799"/>
      <c r="OJF66" s="799"/>
      <c r="OJG66" s="529"/>
      <c r="OJH66" s="376"/>
      <c r="OJI66" s="376"/>
      <c r="OJJ66" s="376"/>
      <c r="OJK66" s="530"/>
      <c r="OJL66" s="376"/>
      <c r="OJM66" s="376"/>
      <c r="OJN66" s="376"/>
      <c r="OJO66" s="376"/>
      <c r="OJP66" s="376"/>
      <c r="OJQ66" s="376"/>
      <c r="OJR66" s="376"/>
      <c r="OJS66" s="376"/>
      <c r="OJT66" s="376"/>
      <c r="OJU66" s="799"/>
      <c r="OJV66" s="799"/>
      <c r="OJW66" s="799"/>
      <c r="OJX66" s="529"/>
      <c r="OJY66" s="376"/>
      <c r="OJZ66" s="376"/>
      <c r="OKA66" s="376"/>
      <c r="OKB66" s="530"/>
      <c r="OKC66" s="376"/>
      <c r="OKD66" s="376"/>
      <c r="OKE66" s="376"/>
      <c r="OKF66" s="376"/>
      <c r="OKG66" s="376"/>
      <c r="OKH66" s="376"/>
      <c r="OKI66" s="376"/>
      <c r="OKJ66" s="376"/>
      <c r="OKK66" s="376"/>
      <c r="OKL66" s="799"/>
      <c r="OKM66" s="799"/>
      <c r="OKN66" s="799"/>
      <c r="OKO66" s="529"/>
      <c r="OKP66" s="376"/>
      <c r="OKQ66" s="376"/>
      <c r="OKR66" s="376"/>
      <c r="OKS66" s="530"/>
      <c r="OKT66" s="376"/>
      <c r="OKU66" s="376"/>
      <c r="OKV66" s="376"/>
      <c r="OKW66" s="376"/>
      <c r="OKX66" s="376"/>
      <c r="OKY66" s="376"/>
      <c r="OKZ66" s="376"/>
      <c r="OLA66" s="376"/>
      <c r="OLB66" s="376"/>
      <c r="OLC66" s="799"/>
      <c r="OLD66" s="799"/>
      <c r="OLE66" s="799"/>
      <c r="OLF66" s="529"/>
      <c r="OLG66" s="376"/>
      <c r="OLH66" s="376"/>
      <c r="OLI66" s="376"/>
      <c r="OLJ66" s="530"/>
      <c r="OLK66" s="376"/>
      <c r="OLL66" s="376"/>
      <c r="OLM66" s="376"/>
      <c r="OLN66" s="376"/>
      <c r="OLO66" s="376"/>
      <c r="OLP66" s="376"/>
      <c r="OLQ66" s="376"/>
      <c r="OLR66" s="376"/>
      <c r="OLS66" s="376"/>
      <c r="OLT66" s="799"/>
      <c r="OLU66" s="799"/>
      <c r="OLV66" s="799"/>
      <c r="OLW66" s="529"/>
      <c r="OLX66" s="376"/>
      <c r="OLY66" s="376"/>
      <c r="OLZ66" s="376"/>
      <c r="OMA66" s="530"/>
      <c r="OMB66" s="376"/>
      <c r="OMC66" s="376"/>
      <c r="OMD66" s="376"/>
      <c r="OME66" s="376"/>
      <c r="OMF66" s="376"/>
      <c r="OMG66" s="376"/>
      <c r="OMH66" s="376"/>
      <c r="OMI66" s="376"/>
      <c r="OMJ66" s="376"/>
      <c r="OMK66" s="799"/>
      <c r="OML66" s="799"/>
      <c r="OMM66" s="799"/>
      <c r="OMN66" s="529"/>
      <c r="OMO66" s="376"/>
      <c r="OMP66" s="376"/>
      <c r="OMQ66" s="376"/>
      <c r="OMR66" s="530"/>
      <c r="OMS66" s="376"/>
      <c r="OMT66" s="376"/>
      <c r="OMU66" s="376"/>
      <c r="OMV66" s="376"/>
      <c r="OMW66" s="376"/>
      <c r="OMX66" s="376"/>
      <c r="OMY66" s="376"/>
      <c r="OMZ66" s="376"/>
      <c r="ONA66" s="376"/>
      <c r="ONB66" s="799"/>
      <c r="ONC66" s="799"/>
      <c r="OND66" s="799"/>
      <c r="ONE66" s="529"/>
      <c r="ONF66" s="376"/>
      <c r="ONG66" s="376"/>
      <c r="ONH66" s="376"/>
      <c r="ONI66" s="530"/>
      <c r="ONJ66" s="376"/>
      <c r="ONK66" s="376"/>
      <c r="ONL66" s="376"/>
      <c r="ONM66" s="376"/>
      <c r="ONN66" s="376"/>
      <c r="ONO66" s="376"/>
      <c r="ONP66" s="376"/>
      <c r="ONQ66" s="376"/>
      <c r="ONR66" s="376"/>
      <c r="ONS66" s="799"/>
      <c r="ONT66" s="799"/>
      <c r="ONU66" s="799"/>
      <c r="ONV66" s="529"/>
      <c r="ONW66" s="376"/>
      <c r="ONX66" s="376"/>
      <c r="ONY66" s="376"/>
      <c r="ONZ66" s="530"/>
      <c r="OOA66" s="376"/>
      <c r="OOB66" s="376"/>
      <c r="OOC66" s="376"/>
      <c r="OOD66" s="376"/>
      <c r="OOE66" s="376"/>
      <c r="OOF66" s="376"/>
      <c r="OOG66" s="376"/>
      <c r="OOH66" s="376"/>
      <c r="OOI66" s="376"/>
      <c r="OOJ66" s="799"/>
      <c r="OOK66" s="799"/>
      <c r="OOL66" s="799"/>
      <c r="OOM66" s="529"/>
      <c r="OON66" s="376"/>
      <c r="OOO66" s="376"/>
      <c r="OOP66" s="376"/>
      <c r="OOQ66" s="530"/>
      <c r="OOR66" s="376"/>
      <c r="OOS66" s="376"/>
      <c r="OOT66" s="376"/>
      <c r="OOU66" s="376"/>
      <c r="OOV66" s="376"/>
      <c r="OOW66" s="376"/>
      <c r="OOX66" s="376"/>
      <c r="OOY66" s="376"/>
      <c r="OOZ66" s="376"/>
      <c r="OPA66" s="799"/>
      <c r="OPB66" s="799"/>
      <c r="OPC66" s="799"/>
      <c r="OPD66" s="529"/>
      <c r="OPE66" s="376"/>
      <c r="OPF66" s="376"/>
      <c r="OPG66" s="376"/>
      <c r="OPH66" s="530"/>
      <c r="OPI66" s="376"/>
      <c r="OPJ66" s="376"/>
      <c r="OPK66" s="376"/>
      <c r="OPL66" s="376"/>
      <c r="OPM66" s="376"/>
      <c r="OPN66" s="376"/>
      <c r="OPO66" s="376"/>
      <c r="OPP66" s="376"/>
      <c r="OPQ66" s="376"/>
      <c r="OPR66" s="799"/>
      <c r="OPS66" s="799"/>
      <c r="OPT66" s="799"/>
      <c r="OPU66" s="529"/>
      <c r="OPV66" s="376"/>
      <c r="OPW66" s="376"/>
      <c r="OPX66" s="376"/>
      <c r="OPY66" s="530"/>
      <c r="OPZ66" s="376"/>
      <c r="OQA66" s="376"/>
      <c r="OQB66" s="376"/>
      <c r="OQC66" s="376"/>
      <c r="OQD66" s="376"/>
      <c r="OQE66" s="376"/>
      <c r="OQF66" s="376"/>
      <c r="OQG66" s="376"/>
      <c r="OQH66" s="376"/>
      <c r="OQI66" s="799"/>
      <c r="OQJ66" s="799"/>
      <c r="OQK66" s="799"/>
      <c r="OQL66" s="529"/>
      <c r="OQM66" s="376"/>
      <c r="OQN66" s="376"/>
      <c r="OQO66" s="376"/>
      <c r="OQP66" s="530"/>
      <c r="OQQ66" s="376"/>
      <c r="OQR66" s="376"/>
      <c r="OQS66" s="376"/>
      <c r="OQT66" s="376"/>
      <c r="OQU66" s="376"/>
      <c r="OQV66" s="376"/>
      <c r="OQW66" s="376"/>
      <c r="OQX66" s="376"/>
      <c r="OQY66" s="376"/>
      <c r="OQZ66" s="799"/>
      <c r="ORA66" s="799"/>
      <c r="ORB66" s="799"/>
      <c r="ORC66" s="529"/>
      <c r="ORD66" s="376"/>
      <c r="ORE66" s="376"/>
      <c r="ORF66" s="376"/>
      <c r="ORG66" s="530"/>
      <c r="ORH66" s="376"/>
      <c r="ORI66" s="376"/>
      <c r="ORJ66" s="376"/>
      <c r="ORK66" s="376"/>
      <c r="ORL66" s="376"/>
      <c r="ORM66" s="376"/>
      <c r="ORN66" s="376"/>
      <c r="ORO66" s="376"/>
      <c r="ORP66" s="376"/>
      <c r="ORQ66" s="799"/>
      <c r="ORR66" s="799"/>
      <c r="ORS66" s="799"/>
      <c r="ORT66" s="529"/>
      <c r="ORU66" s="376"/>
      <c r="ORV66" s="376"/>
      <c r="ORW66" s="376"/>
      <c r="ORX66" s="530"/>
      <c r="ORY66" s="376"/>
      <c r="ORZ66" s="376"/>
      <c r="OSA66" s="376"/>
      <c r="OSB66" s="376"/>
      <c r="OSC66" s="376"/>
      <c r="OSD66" s="376"/>
      <c r="OSE66" s="376"/>
      <c r="OSF66" s="376"/>
      <c r="OSG66" s="376"/>
      <c r="OSH66" s="799"/>
      <c r="OSI66" s="799"/>
      <c r="OSJ66" s="799"/>
      <c r="OSK66" s="529"/>
      <c r="OSL66" s="376"/>
      <c r="OSM66" s="376"/>
      <c r="OSN66" s="376"/>
      <c r="OSO66" s="530"/>
      <c r="OSP66" s="376"/>
      <c r="OSQ66" s="376"/>
      <c r="OSR66" s="376"/>
      <c r="OSS66" s="376"/>
      <c r="OST66" s="376"/>
      <c r="OSU66" s="376"/>
      <c r="OSV66" s="376"/>
      <c r="OSW66" s="376"/>
      <c r="OSX66" s="376"/>
      <c r="OSY66" s="799"/>
      <c r="OSZ66" s="799"/>
      <c r="OTA66" s="799"/>
      <c r="OTB66" s="529"/>
      <c r="OTC66" s="376"/>
      <c r="OTD66" s="376"/>
      <c r="OTE66" s="376"/>
      <c r="OTF66" s="530"/>
      <c r="OTG66" s="376"/>
      <c r="OTH66" s="376"/>
      <c r="OTI66" s="376"/>
      <c r="OTJ66" s="376"/>
      <c r="OTK66" s="376"/>
      <c r="OTL66" s="376"/>
      <c r="OTM66" s="376"/>
      <c r="OTN66" s="376"/>
      <c r="OTO66" s="376"/>
      <c r="OTP66" s="799"/>
      <c r="OTQ66" s="799"/>
      <c r="OTR66" s="799"/>
      <c r="OTS66" s="529"/>
      <c r="OTT66" s="376"/>
      <c r="OTU66" s="376"/>
      <c r="OTV66" s="376"/>
      <c r="OTW66" s="530"/>
      <c r="OTX66" s="376"/>
      <c r="OTY66" s="376"/>
      <c r="OTZ66" s="376"/>
      <c r="OUA66" s="376"/>
      <c r="OUB66" s="376"/>
      <c r="OUC66" s="376"/>
      <c r="OUD66" s="376"/>
      <c r="OUE66" s="376"/>
      <c r="OUF66" s="376"/>
      <c r="OUG66" s="799"/>
      <c r="OUH66" s="799"/>
      <c r="OUI66" s="799"/>
      <c r="OUJ66" s="529"/>
      <c r="OUK66" s="376"/>
      <c r="OUL66" s="376"/>
      <c r="OUM66" s="376"/>
      <c r="OUN66" s="530"/>
      <c r="OUO66" s="376"/>
      <c r="OUP66" s="376"/>
      <c r="OUQ66" s="376"/>
      <c r="OUR66" s="376"/>
      <c r="OUS66" s="376"/>
      <c r="OUT66" s="376"/>
      <c r="OUU66" s="376"/>
      <c r="OUV66" s="376"/>
      <c r="OUW66" s="376"/>
      <c r="OUX66" s="799"/>
      <c r="OUY66" s="799"/>
      <c r="OUZ66" s="799"/>
      <c r="OVA66" s="529"/>
      <c r="OVB66" s="376"/>
      <c r="OVC66" s="376"/>
      <c r="OVD66" s="376"/>
      <c r="OVE66" s="530"/>
      <c r="OVF66" s="376"/>
      <c r="OVG66" s="376"/>
      <c r="OVH66" s="376"/>
      <c r="OVI66" s="376"/>
      <c r="OVJ66" s="376"/>
      <c r="OVK66" s="376"/>
      <c r="OVL66" s="376"/>
      <c r="OVM66" s="376"/>
      <c r="OVN66" s="376"/>
      <c r="OVO66" s="799"/>
      <c r="OVP66" s="799"/>
      <c r="OVQ66" s="799"/>
      <c r="OVR66" s="529"/>
      <c r="OVS66" s="376"/>
      <c r="OVT66" s="376"/>
      <c r="OVU66" s="376"/>
      <c r="OVV66" s="530"/>
      <c r="OVW66" s="376"/>
      <c r="OVX66" s="376"/>
      <c r="OVY66" s="376"/>
      <c r="OVZ66" s="376"/>
      <c r="OWA66" s="376"/>
      <c r="OWB66" s="376"/>
      <c r="OWC66" s="376"/>
      <c r="OWD66" s="376"/>
      <c r="OWE66" s="376"/>
      <c r="OWF66" s="799"/>
      <c r="OWG66" s="799"/>
      <c r="OWH66" s="799"/>
      <c r="OWI66" s="529"/>
      <c r="OWJ66" s="376"/>
      <c r="OWK66" s="376"/>
      <c r="OWL66" s="376"/>
      <c r="OWM66" s="530"/>
      <c r="OWN66" s="376"/>
      <c r="OWO66" s="376"/>
      <c r="OWP66" s="376"/>
      <c r="OWQ66" s="376"/>
      <c r="OWR66" s="376"/>
      <c r="OWS66" s="376"/>
      <c r="OWT66" s="376"/>
      <c r="OWU66" s="376"/>
      <c r="OWV66" s="376"/>
      <c r="OWW66" s="799"/>
      <c r="OWX66" s="799"/>
      <c r="OWY66" s="799"/>
      <c r="OWZ66" s="529"/>
      <c r="OXA66" s="376"/>
      <c r="OXB66" s="376"/>
      <c r="OXC66" s="376"/>
      <c r="OXD66" s="530"/>
      <c r="OXE66" s="376"/>
      <c r="OXF66" s="376"/>
      <c r="OXG66" s="376"/>
      <c r="OXH66" s="376"/>
      <c r="OXI66" s="376"/>
      <c r="OXJ66" s="376"/>
      <c r="OXK66" s="376"/>
      <c r="OXL66" s="376"/>
      <c r="OXM66" s="376"/>
      <c r="OXN66" s="799"/>
      <c r="OXO66" s="799"/>
      <c r="OXP66" s="799"/>
      <c r="OXQ66" s="529"/>
      <c r="OXR66" s="376"/>
      <c r="OXS66" s="376"/>
      <c r="OXT66" s="376"/>
      <c r="OXU66" s="530"/>
      <c r="OXV66" s="376"/>
      <c r="OXW66" s="376"/>
      <c r="OXX66" s="376"/>
      <c r="OXY66" s="376"/>
      <c r="OXZ66" s="376"/>
      <c r="OYA66" s="376"/>
      <c r="OYB66" s="376"/>
      <c r="OYC66" s="376"/>
      <c r="OYD66" s="376"/>
      <c r="OYE66" s="799"/>
      <c r="OYF66" s="799"/>
      <c r="OYG66" s="799"/>
      <c r="OYH66" s="529"/>
      <c r="OYI66" s="376"/>
      <c r="OYJ66" s="376"/>
      <c r="OYK66" s="376"/>
      <c r="OYL66" s="530"/>
      <c r="OYM66" s="376"/>
      <c r="OYN66" s="376"/>
      <c r="OYO66" s="376"/>
      <c r="OYP66" s="376"/>
      <c r="OYQ66" s="376"/>
      <c r="OYR66" s="376"/>
      <c r="OYS66" s="376"/>
      <c r="OYT66" s="376"/>
      <c r="OYU66" s="376"/>
      <c r="OYV66" s="799"/>
      <c r="OYW66" s="799"/>
      <c r="OYX66" s="799"/>
      <c r="OYY66" s="529"/>
      <c r="OYZ66" s="376"/>
      <c r="OZA66" s="376"/>
      <c r="OZB66" s="376"/>
      <c r="OZC66" s="530"/>
      <c r="OZD66" s="376"/>
      <c r="OZE66" s="376"/>
      <c r="OZF66" s="376"/>
      <c r="OZG66" s="376"/>
      <c r="OZH66" s="376"/>
      <c r="OZI66" s="376"/>
      <c r="OZJ66" s="376"/>
      <c r="OZK66" s="376"/>
      <c r="OZL66" s="376"/>
      <c r="OZM66" s="799"/>
      <c r="OZN66" s="799"/>
      <c r="OZO66" s="799"/>
      <c r="OZP66" s="529"/>
      <c r="OZQ66" s="376"/>
      <c r="OZR66" s="376"/>
      <c r="OZS66" s="376"/>
      <c r="OZT66" s="530"/>
      <c r="OZU66" s="376"/>
      <c r="OZV66" s="376"/>
      <c r="OZW66" s="376"/>
      <c r="OZX66" s="376"/>
      <c r="OZY66" s="376"/>
      <c r="OZZ66" s="376"/>
      <c r="PAA66" s="376"/>
      <c r="PAB66" s="376"/>
      <c r="PAC66" s="376"/>
      <c r="PAD66" s="799"/>
      <c r="PAE66" s="799"/>
      <c r="PAF66" s="799"/>
      <c r="PAG66" s="529"/>
      <c r="PAH66" s="376"/>
      <c r="PAI66" s="376"/>
      <c r="PAJ66" s="376"/>
      <c r="PAK66" s="530"/>
      <c r="PAL66" s="376"/>
      <c r="PAM66" s="376"/>
      <c r="PAN66" s="376"/>
      <c r="PAO66" s="376"/>
      <c r="PAP66" s="376"/>
      <c r="PAQ66" s="376"/>
      <c r="PAR66" s="376"/>
      <c r="PAS66" s="376"/>
      <c r="PAT66" s="376"/>
      <c r="PAU66" s="799"/>
      <c r="PAV66" s="799"/>
      <c r="PAW66" s="799"/>
      <c r="PAX66" s="529"/>
      <c r="PAY66" s="376"/>
      <c r="PAZ66" s="376"/>
      <c r="PBA66" s="376"/>
      <c r="PBB66" s="530"/>
      <c r="PBC66" s="376"/>
      <c r="PBD66" s="376"/>
      <c r="PBE66" s="376"/>
      <c r="PBF66" s="376"/>
      <c r="PBG66" s="376"/>
      <c r="PBH66" s="376"/>
      <c r="PBI66" s="376"/>
      <c r="PBJ66" s="376"/>
      <c r="PBK66" s="376"/>
      <c r="PBL66" s="799"/>
      <c r="PBM66" s="799"/>
      <c r="PBN66" s="799"/>
      <c r="PBO66" s="529"/>
      <c r="PBP66" s="376"/>
      <c r="PBQ66" s="376"/>
      <c r="PBR66" s="376"/>
      <c r="PBS66" s="530"/>
      <c r="PBT66" s="376"/>
      <c r="PBU66" s="376"/>
      <c r="PBV66" s="376"/>
      <c r="PBW66" s="376"/>
      <c r="PBX66" s="376"/>
      <c r="PBY66" s="376"/>
      <c r="PBZ66" s="376"/>
      <c r="PCA66" s="376"/>
      <c r="PCB66" s="376"/>
      <c r="PCC66" s="799"/>
      <c r="PCD66" s="799"/>
      <c r="PCE66" s="799"/>
      <c r="PCF66" s="529"/>
      <c r="PCG66" s="376"/>
      <c r="PCH66" s="376"/>
      <c r="PCI66" s="376"/>
      <c r="PCJ66" s="530"/>
      <c r="PCK66" s="376"/>
      <c r="PCL66" s="376"/>
      <c r="PCM66" s="376"/>
      <c r="PCN66" s="376"/>
      <c r="PCO66" s="376"/>
      <c r="PCP66" s="376"/>
      <c r="PCQ66" s="376"/>
      <c r="PCR66" s="376"/>
      <c r="PCS66" s="376"/>
      <c r="PCT66" s="799"/>
      <c r="PCU66" s="799"/>
      <c r="PCV66" s="799"/>
      <c r="PCW66" s="529"/>
      <c r="PCX66" s="376"/>
      <c r="PCY66" s="376"/>
      <c r="PCZ66" s="376"/>
      <c r="PDA66" s="530"/>
      <c r="PDB66" s="376"/>
      <c r="PDC66" s="376"/>
      <c r="PDD66" s="376"/>
      <c r="PDE66" s="376"/>
      <c r="PDF66" s="376"/>
      <c r="PDG66" s="376"/>
      <c r="PDH66" s="376"/>
      <c r="PDI66" s="376"/>
      <c r="PDJ66" s="376"/>
      <c r="PDK66" s="799"/>
      <c r="PDL66" s="799"/>
      <c r="PDM66" s="799"/>
      <c r="PDN66" s="529"/>
      <c r="PDO66" s="376"/>
      <c r="PDP66" s="376"/>
      <c r="PDQ66" s="376"/>
      <c r="PDR66" s="530"/>
      <c r="PDS66" s="376"/>
      <c r="PDT66" s="376"/>
      <c r="PDU66" s="376"/>
      <c r="PDV66" s="376"/>
      <c r="PDW66" s="376"/>
      <c r="PDX66" s="376"/>
      <c r="PDY66" s="376"/>
      <c r="PDZ66" s="376"/>
      <c r="PEA66" s="376"/>
      <c r="PEB66" s="799"/>
      <c r="PEC66" s="799"/>
      <c r="PED66" s="799"/>
      <c r="PEE66" s="529"/>
      <c r="PEF66" s="376"/>
      <c r="PEG66" s="376"/>
      <c r="PEH66" s="376"/>
      <c r="PEI66" s="530"/>
      <c r="PEJ66" s="376"/>
      <c r="PEK66" s="376"/>
      <c r="PEL66" s="376"/>
      <c r="PEM66" s="376"/>
      <c r="PEN66" s="376"/>
      <c r="PEO66" s="376"/>
      <c r="PEP66" s="376"/>
      <c r="PEQ66" s="376"/>
      <c r="PER66" s="376"/>
      <c r="PES66" s="799"/>
      <c r="PET66" s="799"/>
      <c r="PEU66" s="799"/>
      <c r="PEV66" s="529"/>
      <c r="PEW66" s="376"/>
      <c r="PEX66" s="376"/>
      <c r="PEY66" s="376"/>
      <c r="PEZ66" s="530"/>
      <c r="PFA66" s="376"/>
      <c r="PFB66" s="376"/>
      <c r="PFC66" s="376"/>
      <c r="PFD66" s="376"/>
      <c r="PFE66" s="376"/>
      <c r="PFF66" s="376"/>
      <c r="PFG66" s="376"/>
      <c r="PFH66" s="376"/>
      <c r="PFI66" s="376"/>
      <c r="PFJ66" s="799"/>
      <c r="PFK66" s="799"/>
      <c r="PFL66" s="799"/>
      <c r="PFM66" s="529"/>
      <c r="PFN66" s="376"/>
      <c r="PFO66" s="376"/>
      <c r="PFP66" s="376"/>
      <c r="PFQ66" s="530"/>
      <c r="PFR66" s="376"/>
      <c r="PFS66" s="376"/>
      <c r="PFT66" s="376"/>
      <c r="PFU66" s="376"/>
      <c r="PFV66" s="376"/>
      <c r="PFW66" s="376"/>
      <c r="PFX66" s="376"/>
      <c r="PFY66" s="376"/>
      <c r="PFZ66" s="376"/>
      <c r="PGA66" s="799"/>
      <c r="PGB66" s="799"/>
      <c r="PGC66" s="799"/>
      <c r="PGD66" s="529"/>
      <c r="PGE66" s="376"/>
      <c r="PGF66" s="376"/>
      <c r="PGG66" s="376"/>
      <c r="PGH66" s="530"/>
      <c r="PGI66" s="376"/>
      <c r="PGJ66" s="376"/>
      <c r="PGK66" s="376"/>
      <c r="PGL66" s="376"/>
      <c r="PGM66" s="376"/>
      <c r="PGN66" s="376"/>
      <c r="PGO66" s="376"/>
      <c r="PGP66" s="376"/>
      <c r="PGQ66" s="376"/>
      <c r="PGR66" s="799"/>
      <c r="PGS66" s="799"/>
      <c r="PGT66" s="799"/>
      <c r="PGU66" s="529"/>
      <c r="PGV66" s="376"/>
      <c r="PGW66" s="376"/>
      <c r="PGX66" s="376"/>
      <c r="PGY66" s="530"/>
      <c r="PGZ66" s="376"/>
      <c r="PHA66" s="376"/>
      <c r="PHB66" s="376"/>
      <c r="PHC66" s="376"/>
      <c r="PHD66" s="376"/>
      <c r="PHE66" s="376"/>
      <c r="PHF66" s="376"/>
      <c r="PHG66" s="376"/>
      <c r="PHH66" s="376"/>
      <c r="PHI66" s="799"/>
      <c r="PHJ66" s="799"/>
      <c r="PHK66" s="799"/>
      <c r="PHL66" s="529"/>
      <c r="PHM66" s="376"/>
      <c r="PHN66" s="376"/>
      <c r="PHO66" s="376"/>
      <c r="PHP66" s="530"/>
      <c r="PHQ66" s="376"/>
      <c r="PHR66" s="376"/>
      <c r="PHS66" s="376"/>
      <c r="PHT66" s="376"/>
      <c r="PHU66" s="376"/>
      <c r="PHV66" s="376"/>
      <c r="PHW66" s="376"/>
      <c r="PHX66" s="376"/>
      <c r="PHY66" s="376"/>
      <c r="PHZ66" s="799"/>
      <c r="PIA66" s="799"/>
      <c r="PIB66" s="799"/>
      <c r="PIC66" s="529"/>
      <c r="PID66" s="376"/>
      <c r="PIE66" s="376"/>
      <c r="PIF66" s="376"/>
      <c r="PIG66" s="530"/>
      <c r="PIH66" s="376"/>
      <c r="PII66" s="376"/>
      <c r="PIJ66" s="376"/>
      <c r="PIK66" s="376"/>
      <c r="PIL66" s="376"/>
      <c r="PIM66" s="376"/>
      <c r="PIN66" s="376"/>
      <c r="PIO66" s="376"/>
      <c r="PIP66" s="376"/>
      <c r="PIQ66" s="799"/>
      <c r="PIR66" s="799"/>
      <c r="PIS66" s="799"/>
      <c r="PIT66" s="529"/>
      <c r="PIU66" s="376"/>
      <c r="PIV66" s="376"/>
      <c r="PIW66" s="376"/>
      <c r="PIX66" s="530"/>
      <c r="PIY66" s="376"/>
      <c r="PIZ66" s="376"/>
      <c r="PJA66" s="376"/>
      <c r="PJB66" s="376"/>
      <c r="PJC66" s="376"/>
      <c r="PJD66" s="376"/>
      <c r="PJE66" s="376"/>
      <c r="PJF66" s="376"/>
      <c r="PJG66" s="376"/>
      <c r="PJH66" s="799"/>
      <c r="PJI66" s="799"/>
      <c r="PJJ66" s="799"/>
      <c r="PJK66" s="529"/>
      <c r="PJL66" s="376"/>
      <c r="PJM66" s="376"/>
      <c r="PJN66" s="376"/>
      <c r="PJO66" s="530"/>
      <c r="PJP66" s="376"/>
      <c r="PJQ66" s="376"/>
      <c r="PJR66" s="376"/>
      <c r="PJS66" s="376"/>
      <c r="PJT66" s="376"/>
      <c r="PJU66" s="376"/>
      <c r="PJV66" s="376"/>
      <c r="PJW66" s="376"/>
      <c r="PJX66" s="376"/>
      <c r="PJY66" s="799"/>
      <c r="PJZ66" s="799"/>
      <c r="PKA66" s="799"/>
      <c r="PKB66" s="529"/>
      <c r="PKC66" s="376"/>
      <c r="PKD66" s="376"/>
      <c r="PKE66" s="376"/>
      <c r="PKF66" s="530"/>
      <c r="PKG66" s="376"/>
      <c r="PKH66" s="376"/>
      <c r="PKI66" s="376"/>
      <c r="PKJ66" s="376"/>
      <c r="PKK66" s="376"/>
      <c r="PKL66" s="376"/>
      <c r="PKM66" s="376"/>
      <c r="PKN66" s="376"/>
      <c r="PKO66" s="376"/>
      <c r="PKP66" s="799"/>
      <c r="PKQ66" s="799"/>
      <c r="PKR66" s="799"/>
      <c r="PKS66" s="529"/>
      <c r="PKT66" s="376"/>
      <c r="PKU66" s="376"/>
      <c r="PKV66" s="376"/>
      <c r="PKW66" s="530"/>
      <c r="PKX66" s="376"/>
      <c r="PKY66" s="376"/>
      <c r="PKZ66" s="376"/>
      <c r="PLA66" s="376"/>
      <c r="PLB66" s="376"/>
      <c r="PLC66" s="376"/>
      <c r="PLD66" s="376"/>
      <c r="PLE66" s="376"/>
      <c r="PLF66" s="376"/>
      <c r="PLG66" s="799"/>
      <c r="PLH66" s="799"/>
      <c r="PLI66" s="799"/>
      <c r="PLJ66" s="529"/>
      <c r="PLK66" s="376"/>
      <c r="PLL66" s="376"/>
      <c r="PLM66" s="376"/>
      <c r="PLN66" s="530"/>
      <c r="PLO66" s="376"/>
      <c r="PLP66" s="376"/>
      <c r="PLQ66" s="376"/>
      <c r="PLR66" s="376"/>
      <c r="PLS66" s="376"/>
      <c r="PLT66" s="376"/>
      <c r="PLU66" s="376"/>
      <c r="PLV66" s="376"/>
      <c r="PLW66" s="376"/>
      <c r="PLX66" s="799"/>
      <c r="PLY66" s="799"/>
      <c r="PLZ66" s="799"/>
      <c r="PMA66" s="529"/>
      <c r="PMB66" s="376"/>
      <c r="PMC66" s="376"/>
      <c r="PMD66" s="376"/>
      <c r="PME66" s="530"/>
      <c r="PMF66" s="376"/>
      <c r="PMG66" s="376"/>
      <c r="PMH66" s="376"/>
      <c r="PMI66" s="376"/>
      <c r="PMJ66" s="376"/>
      <c r="PMK66" s="376"/>
      <c r="PML66" s="376"/>
      <c r="PMM66" s="376"/>
      <c r="PMN66" s="376"/>
      <c r="PMO66" s="799"/>
      <c r="PMP66" s="799"/>
      <c r="PMQ66" s="799"/>
      <c r="PMR66" s="529"/>
      <c r="PMS66" s="376"/>
      <c r="PMT66" s="376"/>
      <c r="PMU66" s="376"/>
      <c r="PMV66" s="530"/>
      <c r="PMW66" s="376"/>
      <c r="PMX66" s="376"/>
      <c r="PMY66" s="376"/>
      <c r="PMZ66" s="376"/>
      <c r="PNA66" s="376"/>
      <c r="PNB66" s="376"/>
      <c r="PNC66" s="376"/>
      <c r="PND66" s="376"/>
      <c r="PNE66" s="376"/>
      <c r="PNF66" s="799"/>
      <c r="PNG66" s="799"/>
      <c r="PNH66" s="799"/>
      <c r="PNI66" s="529"/>
      <c r="PNJ66" s="376"/>
      <c r="PNK66" s="376"/>
      <c r="PNL66" s="376"/>
      <c r="PNM66" s="530"/>
      <c r="PNN66" s="376"/>
      <c r="PNO66" s="376"/>
      <c r="PNP66" s="376"/>
      <c r="PNQ66" s="376"/>
      <c r="PNR66" s="376"/>
      <c r="PNS66" s="376"/>
      <c r="PNT66" s="376"/>
      <c r="PNU66" s="376"/>
      <c r="PNV66" s="376"/>
      <c r="PNW66" s="799"/>
      <c r="PNX66" s="799"/>
      <c r="PNY66" s="799"/>
      <c r="PNZ66" s="529"/>
      <c r="POA66" s="376"/>
      <c r="POB66" s="376"/>
      <c r="POC66" s="376"/>
      <c r="POD66" s="530"/>
      <c r="POE66" s="376"/>
      <c r="POF66" s="376"/>
      <c r="POG66" s="376"/>
      <c r="POH66" s="376"/>
      <c r="POI66" s="376"/>
      <c r="POJ66" s="376"/>
      <c r="POK66" s="376"/>
      <c r="POL66" s="376"/>
      <c r="POM66" s="376"/>
      <c r="PON66" s="799"/>
      <c r="POO66" s="799"/>
      <c r="POP66" s="799"/>
      <c r="POQ66" s="529"/>
      <c r="POR66" s="376"/>
      <c r="POS66" s="376"/>
      <c r="POT66" s="376"/>
      <c r="POU66" s="530"/>
      <c r="POV66" s="376"/>
      <c r="POW66" s="376"/>
      <c r="POX66" s="376"/>
      <c r="POY66" s="376"/>
      <c r="POZ66" s="376"/>
      <c r="PPA66" s="376"/>
      <c r="PPB66" s="376"/>
      <c r="PPC66" s="376"/>
      <c r="PPD66" s="376"/>
      <c r="PPE66" s="799"/>
      <c r="PPF66" s="799"/>
      <c r="PPG66" s="799"/>
      <c r="PPH66" s="529"/>
      <c r="PPI66" s="376"/>
      <c r="PPJ66" s="376"/>
      <c r="PPK66" s="376"/>
      <c r="PPL66" s="530"/>
      <c r="PPM66" s="376"/>
      <c r="PPN66" s="376"/>
      <c r="PPO66" s="376"/>
      <c r="PPP66" s="376"/>
      <c r="PPQ66" s="376"/>
      <c r="PPR66" s="376"/>
      <c r="PPS66" s="376"/>
      <c r="PPT66" s="376"/>
      <c r="PPU66" s="376"/>
      <c r="PPV66" s="799"/>
      <c r="PPW66" s="799"/>
      <c r="PPX66" s="799"/>
      <c r="PPY66" s="529"/>
      <c r="PPZ66" s="376"/>
      <c r="PQA66" s="376"/>
      <c r="PQB66" s="376"/>
      <c r="PQC66" s="530"/>
      <c r="PQD66" s="376"/>
      <c r="PQE66" s="376"/>
      <c r="PQF66" s="376"/>
      <c r="PQG66" s="376"/>
      <c r="PQH66" s="376"/>
      <c r="PQI66" s="376"/>
      <c r="PQJ66" s="376"/>
      <c r="PQK66" s="376"/>
      <c r="PQL66" s="376"/>
      <c r="PQM66" s="799"/>
      <c r="PQN66" s="799"/>
      <c r="PQO66" s="799"/>
      <c r="PQP66" s="529"/>
      <c r="PQQ66" s="376"/>
      <c r="PQR66" s="376"/>
      <c r="PQS66" s="376"/>
      <c r="PQT66" s="530"/>
      <c r="PQU66" s="376"/>
      <c r="PQV66" s="376"/>
      <c r="PQW66" s="376"/>
      <c r="PQX66" s="376"/>
      <c r="PQY66" s="376"/>
      <c r="PQZ66" s="376"/>
      <c r="PRA66" s="376"/>
      <c r="PRB66" s="376"/>
      <c r="PRC66" s="376"/>
      <c r="PRD66" s="799"/>
      <c r="PRE66" s="799"/>
      <c r="PRF66" s="799"/>
      <c r="PRG66" s="529"/>
      <c r="PRH66" s="376"/>
      <c r="PRI66" s="376"/>
      <c r="PRJ66" s="376"/>
      <c r="PRK66" s="530"/>
      <c r="PRL66" s="376"/>
      <c r="PRM66" s="376"/>
      <c r="PRN66" s="376"/>
      <c r="PRO66" s="376"/>
      <c r="PRP66" s="376"/>
      <c r="PRQ66" s="376"/>
      <c r="PRR66" s="376"/>
      <c r="PRS66" s="376"/>
      <c r="PRT66" s="376"/>
      <c r="PRU66" s="799"/>
      <c r="PRV66" s="799"/>
      <c r="PRW66" s="799"/>
      <c r="PRX66" s="529"/>
      <c r="PRY66" s="376"/>
      <c r="PRZ66" s="376"/>
      <c r="PSA66" s="376"/>
      <c r="PSB66" s="530"/>
      <c r="PSC66" s="376"/>
      <c r="PSD66" s="376"/>
      <c r="PSE66" s="376"/>
      <c r="PSF66" s="376"/>
      <c r="PSG66" s="376"/>
      <c r="PSH66" s="376"/>
      <c r="PSI66" s="376"/>
      <c r="PSJ66" s="376"/>
      <c r="PSK66" s="376"/>
      <c r="PSL66" s="799"/>
      <c r="PSM66" s="799"/>
      <c r="PSN66" s="799"/>
      <c r="PSO66" s="529"/>
      <c r="PSP66" s="376"/>
      <c r="PSQ66" s="376"/>
      <c r="PSR66" s="376"/>
      <c r="PSS66" s="530"/>
      <c r="PST66" s="376"/>
      <c r="PSU66" s="376"/>
      <c r="PSV66" s="376"/>
      <c r="PSW66" s="376"/>
      <c r="PSX66" s="376"/>
      <c r="PSY66" s="376"/>
      <c r="PSZ66" s="376"/>
      <c r="PTA66" s="376"/>
      <c r="PTB66" s="376"/>
      <c r="PTC66" s="799"/>
      <c r="PTD66" s="799"/>
      <c r="PTE66" s="799"/>
      <c r="PTF66" s="529"/>
      <c r="PTG66" s="376"/>
      <c r="PTH66" s="376"/>
      <c r="PTI66" s="376"/>
      <c r="PTJ66" s="530"/>
      <c r="PTK66" s="376"/>
      <c r="PTL66" s="376"/>
      <c r="PTM66" s="376"/>
      <c r="PTN66" s="376"/>
      <c r="PTO66" s="376"/>
      <c r="PTP66" s="376"/>
      <c r="PTQ66" s="376"/>
      <c r="PTR66" s="376"/>
      <c r="PTS66" s="376"/>
      <c r="PTT66" s="799"/>
      <c r="PTU66" s="799"/>
      <c r="PTV66" s="799"/>
      <c r="PTW66" s="529"/>
      <c r="PTX66" s="376"/>
      <c r="PTY66" s="376"/>
      <c r="PTZ66" s="376"/>
      <c r="PUA66" s="530"/>
      <c r="PUB66" s="376"/>
      <c r="PUC66" s="376"/>
      <c r="PUD66" s="376"/>
      <c r="PUE66" s="376"/>
      <c r="PUF66" s="376"/>
      <c r="PUG66" s="376"/>
      <c r="PUH66" s="376"/>
      <c r="PUI66" s="376"/>
      <c r="PUJ66" s="376"/>
      <c r="PUK66" s="799"/>
      <c r="PUL66" s="799"/>
      <c r="PUM66" s="799"/>
      <c r="PUN66" s="529"/>
      <c r="PUO66" s="376"/>
      <c r="PUP66" s="376"/>
      <c r="PUQ66" s="376"/>
      <c r="PUR66" s="530"/>
      <c r="PUS66" s="376"/>
      <c r="PUT66" s="376"/>
      <c r="PUU66" s="376"/>
      <c r="PUV66" s="376"/>
      <c r="PUW66" s="376"/>
      <c r="PUX66" s="376"/>
      <c r="PUY66" s="376"/>
      <c r="PUZ66" s="376"/>
      <c r="PVA66" s="376"/>
      <c r="PVB66" s="799"/>
      <c r="PVC66" s="799"/>
      <c r="PVD66" s="799"/>
      <c r="PVE66" s="529"/>
      <c r="PVF66" s="376"/>
      <c r="PVG66" s="376"/>
      <c r="PVH66" s="376"/>
      <c r="PVI66" s="530"/>
      <c r="PVJ66" s="376"/>
      <c r="PVK66" s="376"/>
      <c r="PVL66" s="376"/>
      <c r="PVM66" s="376"/>
      <c r="PVN66" s="376"/>
      <c r="PVO66" s="376"/>
      <c r="PVP66" s="376"/>
      <c r="PVQ66" s="376"/>
      <c r="PVR66" s="376"/>
      <c r="PVS66" s="799"/>
      <c r="PVT66" s="799"/>
      <c r="PVU66" s="799"/>
      <c r="PVV66" s="529"/>
      <c r="PVW66" s="376"/>
      <c r="PVX66" s="376"/>
      <c r="PVY66" s="376"/>
      <c r="PVZ66" s="530"/>
      <c r="PWA66" s="376"/>
      <c r="PWB66" s="376"/>
      <c r="PWC66" s="376"/>
      <c r="PWD66" s="376"/>
      <c r="PWE66" s="376"/>
      <c r="PWF66" s="376"/>
      <c r="PWG66" s="376"/>
      <c r="PWH66" s="376"/>
      <c r="PWI66" s="376"/>
      <c r="PWJ66" s="799"/>
      <c r="PWK66" s="799"/>
      <c r="PWL66" s="799"/>
      <c r="PWM66" s="529"/>
      <c r="PWN66" s="376"/>
      <c r="PWO66" s="376"/>
      <c r="PWP66" s="376"/>
      <c r="PWQ66" s="530"/>
      <c r="PWR66" s="376"/>
      <c r="PWS66" s="376"/>
      <c r="PWT66" s="376"/>
      <c r="PWU66" s="376"/>
      <c r="PWV66" s="376"/>
      <c r="PWW66" s="376"/>
      <c r="PWX66" s="376"/>
      <c r="PWY66" s="376"/>
      <c r="PWZ66" s="376"/>
      <c r="PXA66" s="799"/>
      <c r="PXB66" s="799"/>
      <c r="PXC66" s="799"/>
      <c r="PXD66" s="529"/>
      <c r="PXE66" s="376"/>
      <c r="PXF66" s="376"/>
      <c r="PXG66" s="376"/>
      <c r="PXH66" s="530"/>
      <c r="PXI66" s="376"/>
      <c r="PXJ66" s="376"/>
      <c r="PXK66" s="376"/>
      <c r="PXL66" s="376"/>
      <c r="PXM66" s="376"/>
      <c r="PXN66" s="376"/>
      <c r="PXO66" s="376"/>
      <c r="PXP66" s="376"/>
      <c r="PXQ66" s="376"/>
      <c r="PXR66" s="799"/>
      <c r="PXS66" s="799"/>
      <c r="PXT66" s="799"/>
      <c r="PXU66" s="529"/>
      <c r="PXV66" s="376"/>
      <c r="PXW66" s="376"/>
      <c r="PXX66" s="376"/>
      <c r="PXY66" s="530"/>
      <c r="PXZ66" s="376"/>
      <c r="PYA66" s="376"/>
      <c r="PYB66" s="376"/>
      <c r="PYC66" s="376"/>
      <c r="PYD66" s="376"/>
      <c r="PYE66" s="376"/>
      <c r="PYF66" s="376"/>
      <c r="PYG66" s="376"/>
      <c r="PYH66" s="376"/>
      <c r="PYI66" s="799"/>
      <c r="PYJ66" s="799"/>
      <c r="PYK66" s="799"/>
      <c r="PYL66" s="529"/>
      <c r="PYM66" s="376"/>
      <c r="PYN66" s="376"/>
      <c r="PYO66" s="376"/>
      <c r="PYP66" s="530"/>
      <c r="PYQ66" s="376"/>
      <c r="PYR66" s="376"/>
      <c r="PYS66" s="376"/>
      <c r="PYT66" s="376"/>
      <c r="PYU66" s="376"/>
      <c r="PYV66" s="376"/>
      <c r="PYW66" s="376"/>
      <c r="PYX66" s="376"/>
      <c r="PYY66" s="376"/>
      <c r="PYZ66" s="799"/>
      <c r="PZA66" s="799"/>
      <c r="PZB66" s="799"/>
      <c r="PZC66" s="529"/>
      <c r="PZD66" s="376"/>
      <c r="PZE66" s="376"/>
      <c r="PZF66" s="376"/>
      <c r="PZG66" s="530"/>
      <c r="PZH66" s="376"/>
      <c r="PZI66" s="376"/>
      <c r="PZJ66" s="376"/>
      <c r="PZK66" s="376"/>
      <c r="PZL66" s="376"/>
      <c r="PZM66" s="376"/>
      <c r="PZN66" s="376"/>
      <c r="PZO66" s="376"/>
      <c r="PZP66" s="376"/>
      <c r="PZQ66" s="799"/>
      <c r="PZR66" s="799"/>
      <c r="PZS66" s="799"/>
      <c r="PZT66" s="529"/>
      <c r="PZU66" s="376"/>
      <c r="PZV66" s="376"/>
      <c r="PZW66" s="376"/>
      <c r="PZX66" s="530"/>
      <c r="PZY66" s="376"/>
      <c r="PZZ66" s="376"/>
      <c r="QAA66" s="376"/>
      <c r="QAB66" s="376"/>
      <c r="QAC66" s="376"/>
      <c r="QAD66" s="376"/>
      <c r="QAE66" s="376"/>
      <c r="QAF66" s="376"/>
      <c r="QAG66" s="376"/>
      <c r="QAH66" s="799"/>
      <c r="QAI66" s="799"/>
      <c r="QAJ66" s="799"/>
      <c r="QAK66" s="529"/>
      <c r="QAL66" s="376"/>
      <c r="QAM66" s="376"/>
      <c r="QAN66" s="376"/>
      <c r="QAO66" s="530"/>
      <c r="QAP66" s="376"/>
      <c r="QAQ66" s="376"/>
      <c r="QAR66" s="376"/>
      <c r="QAS66" s="376"/>
      <c r="QAT66" s="376"/>
      <c r="QAU66" s="376"/>
      <c r="QAV66" s="376"/>
      <c r="QAW66" s="376"/>
      <c r="QAX66" s="376"/>
      <c r="QAY66" s="799"/>
      <c r="QAZ66" s="799"/>
      <c r="QBA66" s="799"/>
      <c r="QBB66" s="529"/>
      <c r="QBC66" s="376"/>
      <c r="QBD66" s="376"/>
      <c r="QBE66" s="376"/>
      <c r="QBF66" s="530"/>
      <c r="QBG66" s="376"/>
      <c r="QBH66" s="376"/>
      <c r="QBI66" s="376"/>
      <c r="QBJ66" s="376"/>
      <c r="QBK66" s="376"/>
      <c r="QBL66" s="376"/>
      <c r="QBM66" s="376"/>
      <c r="QBN66" s="376"/>
      <c r="QBO66" s="376"/>
      <c r="QBP66" s="799"/>
      <c r="QBQ66" s="799"/>
      <c r="QBR66" s="799"/>
      <c r="QBS66" s="529"/>
      <c r="QBT66" s="376"/>
      <c r="QBU66" s="376"/>
      <c r="QBV66" s="376"/>
      <c r="QBW66" s="530"/>
      <c r="QBX66" s="376"/>
      <c r="QBY66" s="376"/>
      <c r="QBZ66" s="376"/>
      <c r="QCA66" s="376"/>
      <c r="QCB66" s="376"/>
      <c r="QCC66" s="376"/>
      <c r="QCD66" s="376"/>
      <c r="QCE66" s="376"/>
      <c r="QCF66" s="376"/>
      <c r="QCG66" s="799"/>
      <c r="QCH66" s="799"/>
      <c r="QCI66" s="799"/>
      <c r="QCJ66" s="529"/>
      <c r="QCK66" s="376"/>
      <c r="QCL66" s="376"/>
      <c r="QCM66" s="376"/>
      <c r="QCN66" s="530"/>
      <c r="QCO66" s="376"/>
      <c r="QCP66" s="376"/>
      <c r="QCQ66" s="376"/>
      <c r="QCR66" s="376"/>
      <c r="QCS66" s="376"/>
      <c r="QCT66" s="376"/>
      <c r="QCU66" s="376"/>
      <c r="QCV66" s="376"/>
      <c r="QCW66" s="376"/>
      <c r="QCX66" s="799"/>
      <c r="QCY66" s="799"/>
      <c r="QCZ66" s="799"/>
      <c r="QDA66" s="529"/>
      <c r="QDB66" s="376"/>
      <c r="QDC66" s="376"/>
      <c r="QDD66" s="376"/>
      <c r="QDE66" s="530"/>
      <c r="QDF66" s="376"/>
      <c r="QDG66" s="376"/>
      <c r="QDH66" s="376"/>
      <c r="QDI66" s="376"/>
      <c r="QDJ66" s="376"/>
      <c r="QDK66" s="376"/>
      <c r="QDL66" s="376"/>
      <c r="QDM66" s="376"/>
      <c r="QDN66" s="376"/>
      <c r="QDO66" s="799"/>
      <c r="QDP66" s="799"/>
      <c r="QDQ66" s="799"/>
      <c r="QDR66" s="529"/>
      <c r="QDS66" s="376"/>
      <c r="QDT66" s="376"/>
      <c r="QDU66" s="376"/>
      <c r="QDV66" s="530"/>
      <c r="QDW66" s="376"/>
      <c r="QDX66" s="376"/>
      <c r="QDY66" s="376"/>
      <c r="QDZ66" s="376"/>
      <c r="QEA66" s="376"/>
      <c r="QEB66" s="376"/>
      <c r="QEC66" s="376"/>
      <c r="QED66" s="376"/>
      <c r="QEE66" s="376"/>
      <c r="QEF66" s="799"/>
      <c r="QEG66" s="799"/>
      <c r="QEH66" s="799"/>
      <c r="QEI66" s="529"/>
      <c r="QEJ66" s="376"/>
      <c r="QEK66" s="376"/>
      <c r="QEL66" s="376"/>
      <c r="QEM66" s="530"/>
      <c r="QEN66" s="376"/>
      <c r="QEO66" s="376"/>
      <c r="QEP66" s="376"/>
      <c r="QEQ66" s="376"/>
      <c r="QER66" s="376"/>
      <c r="QES66" s="376"/>
      <c r="QET66" s="376"/>
      <c r="QEU66" s="376"/>
      <c r="QEV66" s="376"/>
      <c r="QEW66" s="799"/>
      <c r="QEX66" s="799"/>
      <c r="QEY66" s="799"/>
      <c r="QEZ66" s="529"/>
      <c r="QFA66" s="376"/>
      <c r="QFB66" s="376"/>
      <c r="QFC66" s="376"/>
      <c r="QFD66" s="530"/>
      <c r="QFE66" s="376"/>
      <c r="QFF66" s="376"/>
      <c r="QFG66" s="376"/>
      <c r="QFH66" s="376"/>
      <c r="QFI66" s="376"/>
      <c r="QFJ66" s="376"/>
      <c r="QFK66" s="376"/>
      <c r="QFL66" s="376"/>
      <c r="QFM66" s="376"/>
      <c r="QFN66" s="799"/>
      <c r="QFO66" s="799"/>
      <c r="QFP66" s="799"/>
      <c r="QFQ66" s="529"/>
      <c r="QFR66" s="376"/>
      <c r="QFS66" s="376"/>
      <c r="QFT66" s="376"/>
      <c r="QFU66" s="530"/>
      <c r="QFV66" s="376"/>
      <c r="QFW66" s="376"/>
      <c r="QFX66" s="376"/>
      <c r="QFY66" s="376"/>
      <c r="QFZ66" s="376"/>
      <c r="QGA66" s="376"/>
      <c r="QGB66" s="376"/>
      <c r="QGC66" s="376"/>
      <c r="QGD66" s="376"/>
      <c r="QGE66" s="799"/>
      <c r="QGF66" s="799"/>
      <c r="QGG66" s="799"/>
      <c r="QGH66" s="529"/>
      <c r="QGI66" s="376"/>
      <c r="QGJ66" s="376"/>
      <c r="QGK66" s="376"/>
      <c r="QGL66" s="530"/>
      <c r="QGM66" s="376"/>
      <c r="QGN66" s="376"/>
      <c r="QGO66" s="376"/>
      <c r="QGP66" s="376"/>
      <c r="QGQ66" s="376"/>
      <c r="QGR66" s="376"/>
      <c r="QGS66" s="376"/>
      <c r="QGT66" s="376"/>
      <c r="QGU66" s="376"/>
      <c r="QGV66" s="799"/>
      <c r="QGW66" s="799"/>
      <c r="QGX66" s="799"/>
      <c r="QGY66" s="529"/>
      <c r="QGZ66" s="376"/>
      <c r="QHA66" s="376"/>
      <c r="QHB66" s="376"/>
      <c r="QHC66" s="530"/>
      <c r="QHD66" s="376"/>
      <c r="QHE66" s="376"/>
      <c r="QHF66" s="376"/>
      <c r="QHG66" s="376"/>
      <c r="QHH66" s="376"/>
      <c r="QHI66" s="376"/>
      <c r="QHJ66" s="376"/>
      <c r="QHK66" s="376"/>
      <c r="QHL66" s="376"/>
      <c r="QHM66" s="799"/>
      <c r="QHN66" s="799"/>
      <c r="QHO66" s="799"/>
      <c r="QHP66" s="529"/>
      <c r="QHQ66" s="376"/>
      <c r="QHR66" s="376"/>
      <c r="QHS66" s="376"/>
      <c r="QHT66" s="530"/>
      <c r="QHU66" s="376"/>
      <c r="QHV66" s="376"/>
      <c r="QHW66" s="376"/>
      <c r="QHX66" s="376"/>
      <c r="QHY66" s="376"/>
      <c r="QHZ66" s="376"/>
      <c r="QIA66" s="376"/>
      <c r="QIB66" s="376"/>
      <c r="QIC66" s="376"/>
      <c r="QID66" s="799"/>
      <c r="QIE66" s="799"/>
      <c r="QIF66" s="799"/>
      <c r="QIG66" s="529"/>
      <c r="QIH66" s="376"/>
      <c r="QII66" s="376"/>
      <c r="QIJ66" s="376"/>
      <c r="QIK66" s="530"/>
      <c r="QIL66" s="376"/>
      <c r="QIM66" s="376"/>
      <c r="QIN66" s="376"/>
      <c r="QIO66" s="376"/>
      <c r="QIP66" s="376"/>
      <c r="QIQ66" s="376"/>
      <c r="QIR66" s="376"/>
      <c r="QIS66" s="376"/>
      <c r="QIT66" s="376"/>
      <c r="QIU66" s="799"/>
      <c r="QIV66" s="799"/>
      <c r="QIW66" s="799"/>
      <c r="QIX66" s="529"/>
      <c r="QIY66" s="376"/>
      <c r="QIZ66" s="376"/>
      <c r="QJA66" s="376"/>
      <c r="QJB66" s="530"/>
      <c r="QJC66" s="376"/>
      <c r="QJD66" s="376"/>
      <c r="QJE66" s="376"/>
      <c r="QJF66" s="376"/>
      <c r="QJG66" s="376"/>
      <c r="QJH66" s="376"/>
      <c r="QJI66" s="376"/>
      <c r="QJJ66" s="376"/>
      <c r="QJK66" s="376"/>
      <c r="QJL66" s="799"/>
      <c r="QJM66" s="799"/>
      <c r="QJN66" s="799"/>
      <c r="QJO66" s="529"/>
      <c r="QJP66" s="376"/>
      <c r="QJQ66" s="376"/>
      <c r="QJR66" s="376"/>
      <c r="QJS66" s="530"/>
      <c r="QJT66" s="376"/>
      <c r="QJU66" s="376"/>
      <c r="QJV66" s="376"/>
      <c r="QJW66" s="376"/>
      <c r="QJX66" s="376"/>
      <c r="QJY66" s="376"/>
      <c r="QJZ66" s="376"/>
      <c r="QKA66" s="376"/>
      <c r="QKB66" s="376"/>
      <c r="QKC66" s="799"/>
      <c r="QKD66" s="799"/>
      <c r="QKE66" s="799"/>
      <c r="QKF66" s="529"/>
      <c r="QKG66" s="376"/>
      <c r="QKH66" s="376"/>
      <c r="QKI66" s="376"/>
      <c r="QKJ66" s="530"/>
      <c r="QKK66" s="376"/>
      <c r="QKL66" s="376"/>
      <c r="QKM66" s="376"/>
      <c r="QKN66" s="376"/>
      <c r="QKO66" s="376"/>
      <c r="QKP66" s="376"/>
      <c r="QKQ66" s="376"/>
      <c r="QKR66" s="376"/>
      <c r="QKS66" s="376"/>
      <c r="QKT66" s="799"/>
      <c r="QKU66" s="799"/>
      <c r="QKV66" s="799"/>
      <c r="QKW66" s="529"/>
      <c r="QKX66" s="376"/>
      <c r="QKY66" s="376"/>
      <c r="QKZ66" s="376"/>
      <c r="QLA66" s="530"/>
      <c r="QLB66" s="376"/>
      <c r="QLC66" s="376"/>
      <c r="QLD66" s="376"/>
      <c r="QLE66" s="376"/>
      <c r="QLF66" s="376"/>
      <c r="QLG66" s="376"/>
      <c r="QLH66" s="376"/>
      <c r="QLI66" s="376"/>
      <c r="QLJ66" s="376"/>
      <c r="QLK66" s="799"/>
      <c r="QLL66" s="799"/>
      <c r="QLM66" s="799"/>
      <c r="QLN66" s="529"/>
      <c r="QLO66" s="376"/>
      <c r="QLP66" s="376"/>
      <c r="QLQ66" s="376"/>
      <c r="QLR66" s="530"/>
      <c r="QLS66" s="376"/>
      <c r="QLT66" s="376"/>
      <c r="QLU66" s="376"/>
      <c r="QLV66" s="376"/>
      <c r="QLW66" s="376"/>
      <c r="QLX66" s="376"/>
      <c r="QLY66" s="376"/>
      <c r="QLZ66" s="376"/>
      <c r="QMA66" s="376"/>
      <c r="QMB66" s="799"/>
      <c r="QMC66" s="799"/>
      <c r="QMD66" s="799"/>
      <c r="QME66" s="529"/>
      <c r="QMF66" s="376"/>
      <c r="QMG66" s="376"/>
      <c r="QMH66" s="376"/>
      <c r="QMI66" s="530"/>
      <c r="QMJ66" s="376"/>
      <c r="QMK66" s="376"/>
      <c r="QML66" s="376"/>
      <c r="QMM66" s="376"/>
      <c r="QMN66" s="376"/>
      <c r="QMO66" s="376"/>
      <c r="QMP66" s="376"/>
      <c r="QMQ66" s="376"/>
      <c r="QMR66" s="376"/>
      <c r="QMS66" s="799"/>
      <c r="QMT66" s="799"/>
      <c r="QMU66" s="799"/>
      <c r="QMV66" s="529"/>
      <c r="QMW66" s="376"/>
      <c r="QMX66" s="376"/>
      <c r="QMY66" s="376"/>
      <c r="QMZ66" s="530"/>
      <c r="QNA66" s="376"/>
      <c r="QNB66" s="376"/>
      <c r="QNC66" s="376"/>
      <c r="QND66" s="376"/>
      <c r="QNE66" s="376"/>
      <c r="QNF66" s="376"/>
      <c r="QNG66" s="376"/>
      <c r="QNH66" s="376"/>
      <c r="QNI66" s="376"/>
      <c r="QNJ66" s="799"/>
      <c r="QNK66" s="799"/>
      <c r="QNL66" s="799"/>
      <c r="QNM66" s="529"/>
      <c r="QNN66" s="376"/>
      <c r="QNO66" s="376"/>
      <c r="QNP66" s="376"/>
      <c r="QNQ66" s="530"/>
      <c r="QNR66" s="376"/>
      <c r="QNS66" s="376"/>
      <c r="QNT66" s="376"/>
      <c r="QNU66" s="376"/>
      <c r="QNV66" s="376"/>
      <c r="QNW66" s="376"/>
      <c r="QNX66" s="376"/>
      <c r="QNY66" s="376"/>
      <c r="QNZ66" s="376"/>
      <c r="QOA66" s="799"/>
      <c r="QOB66" s="799"/>
      <c r="QOC66" s="799"/>
      <c r="QOD66" s="529"/>
      <c r="QOE66" s="376"/>
      <c r="QOF66" s="376"/>
      <c r="QOG66" s="376"/>
      <c r="QOH66" s="530"/>
      <c r="QOI66" s="376"/>
      <c r="QOJ66" s="376"/>
      <c r="QOK66" s="376"/>
      <c r="QOL66" s="376"/>
      <c r="QOM66" s="376"/>
      <c r="QON66" s="376"/>
      <c r="QOO66" s="376"/>
      <c r="QOP66" s="376"/>
      <c r="QOQ66" s="376"/>
      <c r="QOR66" s="799"/>
      <c r="QOS66" s="799"/>
      <c r="QOT66" s="799"/>
      <c r="QOU66" s="529"/>
      <c r="QOV66" s="376"/>
      <c r="QOW66" s="376"/>
      <c r="QOX66" s="376"/>
      <c r="QOY66" s="530"/>
      <c r="QOZ66" s="376"/>
      <c r="QPA66" s="376"/>
      <c r="QPB66" s="376"/>
      <c r="QPC66" s="376"/>
      <c r="QPD66" s="376"/>
      <c r="QPE66" s="376"/>
      <c r="QPF66" s="376"/>
      <c r="QPG66" s="376"/>
      <c r="QPH66" s="376"/>
      <c r="QPI66" s="799"/>
      <c r="QPJ66" s="799"/>
      <c r="QPK66" s="799"/>
      <c r="QPL66" s="529"/>
      <c r="QPM66" s="376"/>
      <c r="QPN66" s="376"/>
      <c r="QPO66" s="376"/>
      <c r="QPP66" s="530"/>
      <c r="QPQ66" s="376"/>
      <c r="QPR66" s="376"/>
      <c r="QPS66" s="376"/>
      <c r="QPT66" s="376"/>
      <c r="QPU66" s="376"/>
      <c r="QPV66" s="376"/>
      <c r="QPW66" s="376"/>
      <c r="QPX66" s="376"/>
      <c r="QPY66" s="376"/>
      <c r="QPZ66" s="799"/>
      <c r="QQA66" s="799"/>
      <c r="QQB66" s="799"/>
      <c r="QQC66" s="529"/>
      <c r="QQD66" s="376"/>
      <c r="QQE66" s="376"/>
      <c r="QQF66" s="376"/>
      <c r="QQG66" s="530"/>
      <c r="QQH66" s="376"/>
      <c r="QQI66" s="376"/>
      <c r="QQJ66" s="376"/>
      <c r="QQK66" s="376"/>
      <c r="QQL66" s="376"/>
      <c r="QQM66" s="376"/>
      <c r="QQN66" s="376"/>
      <c r="QQO66" s="376"/>
      <c r="QQP66" s="376"/>
      <c r="QQQ66" s="799"/>
      <c r="QQR66" s="799"/>
      <c r="QQS66" s="799"/>
      <c r="QQT66" s="529"/>
      <c r="QQU66" s="376"/>
      <c r="QQV66" s="376"/>
      <c r="QQW66" s="376"/>
      <c r="QQX66" s="530"/>
      <c r="QQY66" s="376"/>
      <c r="QQZ66" s="376"/>
      <c r="QRA66" s="376"/>
      <c r="QRB66" s="376"/>
      <c r="QRC66" s="376"/>
      <c r="QRD66" s="376"/>
      <c r="QRE66" s="376"/>
      <c r="QRF66" s="376"/>
      <c r="QRG66" s="376"/>
      <c r="QRH66" s="799"/>
      <c r="QRI66" s="799"/>
      <c r="QRJ66" s="799"/>
      <c r="QRK66" s="529"/>
      <c r="QRL66" s="376"/>
      <c r="QRM66" s="376"/>
      <c r="QRN66" s="376"/>
      <c r="QRO66" s="530"/>
      <c r="QRP66" s="376"/>
      <c r="QRQ66" s="376"/>
      <c r="QRR66" s="376"/>
      <c r="QRS66" s="376"/>
      <c r="QRT66" s="376"/>
      <c r="QRU66" s="376"/>
      <c r="QRV66" s="376"/>
      <c r="QRW66" s="376"/>
      <c r="QRX66" s="376"/>
      <c r="QRY66" s="799"/>
      <c r="QRZ66" s="799"/>
      <c r="QSA66" s="799"/>
      <c r="QSB66" s="529"/>
      <c r="QSC66" s="376"/>
      <c r="QSD66" s="376"/>
      <c r="QSE66" s="376"/>
      <c r="QSF66" s="530"/>
      <c r="QSG66" s="376"/>
      <c r="QSH66" s="376"/>
      <c r="QSI66" s="376"/>
      <c r="QSJ66" s="376"/>
      <c r="QSK66" s="376"/>
      <c r="QSL66" s="376"/>
      <c r="QSM66" s="376"/>
      <c r="QSN66" s="376"/>
      <c r="QSO66" s="376"/>
      <c r="QSP66" s="799"/>
      <c r="QSQ66" s="799"/>
      <c r="QSR66" s="799"/>
      <c r="QSS66" s="529"/>
      <c r="QST66" s="376"/>
      <c r="QSU66" s="376"/>
      <c r="QSV66" s="376"/>
      <c r="QSW66" s="530"/>
      <c r="QSX66" s="376"/>
      <c r="QSY66" s="376"/>
      <c r="QSZ66" s="376"/>
      <c r="QTA66" s="376"/>
      <c r="QTB66" s="376"/>
      <c r="QTC66" s="376"/>
      <c r="QTD66" s="376"/>
      <c r="QTE66" s="376"/>
      <c r="QTF66" s="376"/>
      <c r="QTG66" s="799"/>
      <c r="QTH66" s="799"/>
      <c r="QTI66" s="799"/>
      <c r="QTJ66" s="529"/>
      <c r="QTK66" s="376"/>
      <c r="QTL66" s="376"/>
      <c r="QTM66" s="376"/>
      <c r="QTN66" s="530"/>
      <c r="QTO66" s="376"/>
      <c r="QTP66" s="376"/>
      <c r="QTQ66" s="376"/>
      <c r="QTR66" s="376"/>
      <c r="QTS66" s="376"/>
      <c r="QTT66" s="376"/>
      <c r="QTU66" s="376"/>
      <c r="QTV66" s="376"/>
      <c r="QTW66" s="376"/>
      <c r="QTX66" s="799"/>
      <c r="QTY66" s="799"/>
      <c r="QTZ66" s="799"/>
      <c r="QUA66" s="529"/>
      <c r="QUB66" s="376"/>
      <c r="QUC66" s="376"/>
      <c r="QUD66" s="376"/>
      <c r="QUE66" s="530"/>
      <c r="QUF66" s="376"/>
      <c r="QUG66" s="376"/>
      <c r="QUH66" s="376"/>
      <c r="QUI66" s="376"/>
      <c r="QUJ66" s="376"/>
      <c r="QUK66" s="376"/>
      <c r="QUL66" s="376"/>
      <c r="QUM66" s="376"/>
      <c r="QUN66" s="376"/>
      <c r="QUO66" s="799"/>
      <c r="QUP66" s="799"/>
      <c r="QUQ66" s="799"/>
      <c r="QUR66" s="529"/>
      <c r="QUS66" s="376"/>
      <c r="QUT66" s="376"/>
      <c r="QUU66" s="376"/>
      <c r="QUV66" s="530"/>
      <c r="QUW66" s="376"/>
      <c r="QUX66" s="376"/>
      <c r="QUY66" s="376"/>
      <c r="QUZ66" s="376"/>
      <c r="QVA66" s="376"/>
      <c r="QVB66" s="376"/>
      <c r="QVC66" s="376"/>
      <c r="QVD66" s="376"/>
      <c r="QVE66" s="376"/>
      <c r="QVF66" s="799"/>
      <c r="QVG66" s="799"/>
      <c r="QVH66" s="799"/>
      <c r="QVI66" s="529"/>
      <c r="QVJ66" s="376"/>
      <c r="QVK66" s="376"/>
      <c r="QVL66" s="376"/>
      <c r="QVM66" s="530"/>
      <c r="QVN66" s="376"/>
      <c r="QVO66" s="376"/>
      <c r="QVP66" s="376"/>
      <c r="QVQ66" s="376"/>
      <c r="QVR66" s="376"/>
      <c r="QVS66" s="376"/>
      <c r="QVT66" s="376"/>
      <c r="QVU66" s="376"/>
      <c r="QVV66" s="376"/>
      <c r="QVW66" s="799"/>
      <c r="QVX66" s="799"/>
      <c r="QVY66" s="799"/>
      <c r="QVZ66" s="529"/>
      <c r="QWA66" s="376"/>
      <c r="QWB66" s="376"/>
      <c r="QWC66" s="376"/>
      <c r="QWD66" s="530"/>
      <c r="QWE66" s="376"/>
      <c r="QWF66" s="376"/>
      <c r="QWG66" s="376"/>
      <c r="QWH66" s="376"/>
      <c r="QWI66" s="376"/>
      <c r="QWJ66" s="376"/>
      <c r="QWK66" s="376"/>
      <c r="QWL66" s="376"/>
      <c r="QWM66" s="376"/>
      <c r="QWN66" s="799"/>
      <c r="QWO66" s="799"/>
      <c r="QWP66" s="799"/>
      <c r="QWQ66" s="529"/>
      <c r="QWR66" s="376"/>
      <c r="QWS66" s="376"/>
      <c r="QWT66" s="376"/>
      <c r="QWU66" s="530"/>
      <c r="QWV66" s="376"/>
      <c r="QWW66" s="376"/>
      <c r="QWX66" s="376"/>
      <c r="QWY66" s="376"/>
      <c r="QWZ66" s="376"/>
      <c r="QXA66" s="376"/>
      <c r="QXB66" s="376"/>
      <c r="QXC66" s="376"/>
      <c r="QXD66" s="376"/>
      <c r="QXE66" s="799"/>
      <c r="QXF66" s="799"/>
      <c r="QXG66" s="799"/>
      <c r="QXH66" s="529"/>
      <c r="QXI66" s="376"/>
      <c r="QXJ66" s="376"/>
      <c r="QXK66" s="376"/>
      <c r="QXL66" s="530"/>
      <c r="QXM66" s="376"/>
      <c r="QXN66" s="376"/>
      <c r="QXO66" s="376"/>
      <c r="QXP66" s="376"/>
      <c r="QXQ66" s="376"/>
      <c r="QXR66" s="376"/>
      <c r="QXS66" s="376"/>
      <c r="QXT66" s="376"/>
      <c r="QXU66" s="376"/>
      <c r="QXV66" s="799"/>
      <c r="QXW66" s="799"/>
      <c r="QXX66" s="799"/>
      <c r="QXY66" s="529"/>
      <c r="QXZ66" s="376"/>
      <c r="QYA66" s="376"/>
      <c r="QYB66" s="376"/>
      <c r="QYC66" s="530"/>
      <c r="QYD66" s="376"/>
      <c r="QYE66" s="376"/>
      <c r="QYF66" s="376"/>
      <c r="QYG66" s="376"/>
      <c r="QYH66" s="376"/>
      <c r="QYI66" s="376"/>
      <c r="QYJ66" s="376"/>
      <c r="QYK66" s="376"/>
      <c r="QYL66" s="376"/>
      <c r="QYM66" s="799"/>
      <c r="QYN66" s="799"/>
      <c r="QYO66" s="799"/>
      <c r="QYP66" s="529"/>
      <c r="QYQ66" s="376"/>
      <c r="QYR66" s="376"/>
      <c r="QYS66" s="376"/>
      <c r="QYT66" s="530"/>
      <c r="QYU66" s="376"/>
      <c r="QYV66" s="376"/>
      <c r="QYW66" s="376"/>
      <c r="QYX66" s="376"/>
      <c r="QYY66" s="376"/>
      <c r="QYZ66" s="376"/>
      <c r="QZA66" s="376"/>
      <c r="QZB66" s="376"/>
      <c r="QZC66" s="376"/>
      <c r="QZD66" s="799"/>
      <c r="QZE66" s="799"/>
      <c r="QZF66" s="799"/>
      <c r="QZG66" s="529"/>
      <c r="QZH66" s="376"/>
      <c r="QZI66" s="376"/>
      <c r="QZJ66" s="376"/>
      <c r="QZK66" s="530"/>
      <c r="QZL66" s="376"/>
      <c r="QZM66" s="376"/>
      <c r="QZN66" s="376"/>
      <c r="QZO66" s="376"/>
      <c r="QZP66" s="376"/>
      <c r="QZQ66" s="376"/>
      <c r="QZR66" s="376"/>
      <c r="QZS66" s="376"/>
      <c r="QZT66" s="376"/>
      <c r="QZU66" s="799"/>
      <c r="QZV66" s="799"/>
      <c r="QZW66" s="799"/>
      <c r="QZX66" s="529"/>
      <c r="QZY66" s="376"/>
      <c r="QZZ66" s="376"/>
      <c r="RAA66" s="376"/>
      <c r="RAB66" s="530"/>
      <c r="RAC66" s="376"/>
      <c r="RAD66" s="376"/>
      <c r="RAE66" s="376"/>
      <c r="RAF66" s="376"/>
      <c r="RAG66" s="376"/>
      <c r="RAH66" s="376"/>
      <c r="RAI66" s="376"/>
      <c r="RAJ66" s="376"/>
      <c r="RAK66" s="376"/>
      <c r="RAL66" s="799"/>
      <c r="RAM66" s="799"/>
      <c r="RAN66" s="799"/>
      <c r="RAO66" s="529"/>
      <c r="RAP66" s="376"/>
      <c r="RAQ66" s="376"/>
      <c r="RAR66" s="376"/>
      <c r="RAS66" s="530"/>
      <c r="RAT66" s="376"/>
      <c r="RAU66" s="376"/>
      <c r="RAV66" s="376"/>
      <c r="RAW66" s="376"/>
      <c r="RAX66" s="376"/>
      <c r="RAY66" s="376"/>
      <c r="RAZ66" s="376"/>
      <c r="RBA66" s="376"/>
      <c r="RBB66" s="376"/>
      <c r="RBC66" s="799"/>
      <c r="RBD66" s="799"/>
      <c r="RBE66" s="799"/>
      <c r="RBF66" s="529"/>
      <c r="RBG66" s="376"/>
      <c r="RBH66" s="376"/>
      <c r="RBI66" s="376"/>
      <c r="RBJ66" s="530"/>
      <c r="RBK66" s="376"/>
      <c r="RBL66" s="376"/>
      <c r="RBM66" s="376"/>
      <c r="RBN66" s="376"/>
      <c r="RBO66" s="376"/>
      <c r="RBP66" s="376"/>
      <c r="RBQ66" s="376"/>
      <c r="RBR66" s="376"/>
      <c r="RBS66" s="376"/>
      <c r="RBT66" s="799"/>
      <c r="RBU66" s="799"/>
      <c r="RBV66" s="799"/>
      <c r="RBW66" s="529"/>
      <c r="RBX66" s="376"/>
      <c r="RBY66" s="376"/>
      <c r="RBZ66" s="376"/>
      <c r="RCA66" s="530"/>
      <c r="RCB66" s="376"/>
      <c r="RCC66" s="376"/>
      <c r="RCD66" s="376"/>
      <c r="RCE66" s="376"/>
      <c r="RCF66" s="376"/>
      <c r="RCG66" s="376"/>
      <c r="RCH66" s="376"/>
      <c r="RCI66" s="376"/>
      <c r="RCJ66" s="376"/>
      <c r="RCK66" s="799"/>
      <c r="RCL66" s="799"/>
      <c r="RCM66" s="799"/>
      <c r="RCN66" s="529"/>
      <c r="RCO66" s="376"/>
      <c r="RCP66" s="376"/>
      <c r="RCQ66" s="376"/>
      <c r="RCR66" s="530"/>
      <c r="RCS66" s="376"/>
      <c r="RCT66" s="376"/>
      <c r="RCU66" s="376"/>
      <c r="RCV66" s="376"/>
      <c r="RCW66" s="376"/>
      <c r="RCX66" s="376"/>
      <c r="RCY66" s="376"/>
      <c r="RCZ66" s="376"/>
      <c r="RDA66" s="376"/>
      <c r="RDB66" s="799"/>
      <c r="RDC66" s="799"/>
      <c r="RDD66" s="799"/>
      <c r="RDE66" s="529"/>
      <c r="RDF66" s="376"/>
      <c r="RDG66" s="376"/>
      <c r="RDH66" s="376"/>
      <c r="RDI66" s="530"/>
      <c r="RDJ66" s="376"/>
      <c r="RDK66" s="376"/>
      <c r="RDL66" s="376"/>
      <c r="RDM66" s="376"/>
      <c r="RDN66" s="376"/>
      <c r="RDO66" s="376"/>
      <c r="RDP66" s="376"/>
      <c r="RDQ66" s="376"/>
      <c r="RDR66" s="376"/>
      <c r="RDS66" s="799"/>
      <c r="RDT66" s="799"/>
      <c r="RDU66" s="799"/>
      <c r="RDV66" s="529"/>
      <c r="RDW66" s="376"/>
      <c r="RDX66" s="376"/>
      <c r="RDY66" s="376"/>
      <c r="RDZ66" s="530"/>
      <c r="REA66" s="376"/>
      <c r="REB66" s="376"/>
      <c r="REC66" s="376"/>
      <c r="RED66" s="376"/>
      <c r="REE66" s="376"/>
      <c r="REF66" s="376"/>
      <c r="REG66" s="376"/>
      <c r="REH66" s="376"/>
      <c r="REI66" s="376"/>
      <c r="REJ66" s="799"/>
      <c r="REK66" s="799"/>
      <c r="REL66" s="799"/>
      <c r="REM66" s="529"/>
      <c r="REN66" s="376"/>
      <c r="REO66" s="376"/>
      <c r="REP66" s="376"/>
      <c r="REQ66" s="530"/>
      <c r="RER66" s="376"/>
      <c r="RES66" s="376"/>
      <c r="RET66" s="376"/>
      <c r="REU66" s="376"/>
      <c r="REV66" s="376"/>
      <c r="REW66" s="376"/>
      <c r="REX66" s="376"/>
      <c r="REY66" s="376"/>
      <c r="REZ66" s="376"/>
      <c r="RFA66" s="799"/>
      <c r="RFB66" s="799"/>
      <c r="RFC66" s="799"/>
      <c r="RFD66" s="529"/>
      <c r="RFE66" s="376"/>
      <c r="RFF66" s="376"/>
      <c r="RFG66" s="376"/>
      <c r="RFH66" s="530"/>
      <c r="RFI66" s="376"/>
      <c r="RFJ66" s="376"/>
      <c r="RFK66" s="376"/>
      <c r="RFL66" s="376"/>
      <c r="RFM66" s="376"/>
      <c r="RFN66" s="376"/>
      <c r="RFO66" s="376"/>
      <c r="RFP66" s="376"/>
      <c r="RFQ66" s="376"/>
      <c r="RFR66" s="799"/>
      <c r="RFS66" s="799"/>
      <c r="RFT66" s="799"/>
      <c r="RFU66" s="529"/>
      <c r="RFV66" s="376"/>
      <c r="RFW66" s="376"/>
      <c r="RFX66" s="376"/>
      <c r="RFY66" s="530"/>
      <c r="RFZ66" s="376"/>
      <c r="RGA66" s="376"/>
      <c r="RGB66" s="376"/>
      <c r="RGC66" s="376"/>
      <c r="RGD66" s="376"/>
      <c r="RGE66" s="376"/>
      <c r="RGF66" s="376"/>
      <c r="RGG66" s="376"/>
      <c r="RGH66" s="376"/>
      <c r="RGI66" s="799"/>
      <c r="RGJ66" s="799"/>
      <c r="RGK66" s="799"/>
      <c r="RGL66" s="529"/>
      <c r="RGM66" s="376"/>
      <c r="RGN66" s="376"/>
      <c r="RGO66" s="376"/>
      <c r="RGP66" s="530"/>
      <c r="RGQ66" s="376"/>
      <c r="RGR66" s="376"/>
      <c r="RGS66" s="376"/>
      <c r="RGT66" s="376"/>
      <c r="RGU66" s="376"/>
      <c r="RGV66" s="376"/>
      <c r="RGW66" s="376"/>
      <c r="RGX66" s="376"/>
      <c r="RGY66" s="376"/>
      <c r="RGZ66" s="799"/>
      <c r="RHA66" s="799"/>
      <c r="RHB66" s="799"/>
      <c r="RHC66" s="529"/>
      <c r="RHD66" s="376"/>
      <c r="RHE66" s="376"/>
      <c r="RHF66" s="376"/>
      <c r="RHG66" s="530"/>
      <c r="RHH66" s="376"/>
      <c r="RHI66" s="376"/>
      <c r="RHJ66" s="376"/>
      <c r="RHK66" s="376"/>
      <c r="RHL66" s="376"/>
      <c r="RHM66" s="376"/>
      <c r="RHN66" s="376"/>
      <c r="RHO66" s="376"/>
      <c r="RHP66" s="376"/>
      <c r="RHQ66" s="799"/>
      <c r="RHR66" s="799"/>
      <c r="RHS66" s="799"/>
      <c r="RHT66" s="529"/>
      <c r="RHU66" s="376"/>
      <c r="RHV66" s="376"/>
      <c r="RHW66" s="376"/>
      <c r="RHX66" s="530"/>
      <c r="RHY66" s="376"/>
      <c r="RHZ66" s="376"/>
      <c r="RIA66" s="376"/>
      <c r="RIB66" s="376"/>
      <c r="RIC66" s="376"/>
      <c r="RID66" s="376"/>
      <c r="RIE66" s="376"/>
      <c r="RIF66" s="376"/>
      <c r="RIG66" s="376"/>
      <c r="RIH66" s="799"/>
      <c r="RII66" s="799"/>
      <c r="RIJ66" s="799"/>
      <c r="RIK66" s="529"/>
      <c r="RIL66" s="376"/>
      <c r="RIM66" s="376"/>
      <c r="RIN66" s="376"/>
      <c r="RIO66" s="530"/>
      <c r="RIP66" s="376"/>
      <c r="RIQ66" s="376"/>
      <c r="RIR66" s="376"/>
      <c r="RIS66" s="376"/>
      <c r="RIT66" s="376"/>
      <c r="RIU66" s="376"/>
      <c r="RIV66" s="376"/>
      <c r="RIW66" s="376"/>
      <c r="RIX66" s="376"/>
      <c r="RIY66" s="799"/>
      <c r="RIZ66" s="799"/>
      <c r="RJA66" s="799"/>
      <c r="RJB66" s="529"/>
      <c r="RJC66" s="376"/>
      <c r="RJD66" s="376"/>
      <c r="RJE66" s="376"/>
      <c r="RJF66" s="530"/>
      <c r="RJG66" s="376"/>
      <c r="RJH66" s="376"/>
      <c r="RJI66" s="376"/>
      <c r="RJJ66" s="376"/>
      <c r="RJK66" s="376"/>
      <c r="RJL66" s="376"/>
      <c r="RJM66" s="376"/>
      <c r="RJN66" s="376"/>
      <c r="RJO66" s="376"/>
      <c r="RJP66" s="799"/>
      <c r="RJQ66" s="799"/>
      <c r="RJR66" s="799"/>
      <c r="RJS66" s="529"/>
      <c r="RJT66" s="376"/>
      <c r="RJU66" s="376"/>
      <c r="RJV66" s="376"/>
      <c r="RJW66" s="530"/>
      <c r="RJX66" s="376"/>
      <c r="RJY66" s="376"/>
      <c r="RJZ66" s="376"/>
      <c r="RKA66" s="376"/>
      <c r="RKB66" s="376"/>
      <c r="RKC66" s="376"/>
      <c r="RKD66" s="376"/>
      <c r="RKE66" s="376"/>
      <c r="RKF66" s="376"/>
      <c r="RKG66" s="799"/>
      <c r="RKH66" s="799"/>
      <c r="RKI66" s="799"/>
      <c r="RKJ66" s="529"/>
      <c r="RKK66" s="376"/>
      <c r="RKL66" s="376"/>
      <c r="RKM66" s="376"/>
      <c r="RKN66" s="530"/>
      <c r="RKO66" s="376"/>
      <c r="RKP66" s="376"/>
      <c r="RKQ66" s="376"/>
      <c r="RKR66" s="376"/>
      <c r="RKS66" s="376"/>
      <c r="RKT66" s="376"/>
      <c r="RKU66" s="376"/>
      <c r="RKV66" s="376"/>
      <c r="RKW66" s="376"/>
      <c r="RKX66" s="799"/>
      <c r="RKY66" s="799"/>
      <c r="RKZ66" s="799"/>
      <c r="RLA66" s="529"/>
      <c r="RLB66" s="376"/>
      <c r="RLC66" s="376"/>
      <c r="RLD66" s="376"/>
      <c r="RLE66" s="530"/>
      <c r="RLF66" s="376"/>
      <c r="RLG66" s="376"/>
      <c r="RLH66" s="376"/>
      <c r="RLI66" s="376"/>
      <c r="RLJ66" s="376"/>
      <c r="RLK66" s="376"/>
      <c r="RLL66" s="376"/>
      <c r="RLM66" s="376"/>
      <c r="RLN66" s="376"/>
      <c r="RLO66" s="799"/>
      <c r="RLP66" s="799"/>
      <c r="RLQ66" s="799"/>
      <c r="RLR66" s="529"/>
      <c r="RLS66" s="376"/>
      <c r="RLT66" s="376"/>
      <c r="RLU66" s="376"/>
      <c r="RLV66" s="530"/>
      <c r="RLW66" s="376"/>
      <c r="RLX66" s="376"/>
      <c r="RLY66" s="376"/>
      <c r="RLZ66" s="376"/>
      <c r="RMA66" s="376"/>
      <c r="RMB66" s="376"/>
      <c r="RMC66" s="376"/>
      <c r="RMD66" s="376"/>
      <c r="RME66" s="376"/>
      <c r="RMF66" s="799"/>
      <c r="RMG66" s="799"/>
      <c r="RMH66" s="799"/>
      <c r="RMI66" s="529"/>
      <c r="RMJ66" s="376"/>
      <c r="RMK66" s="376"/>
      <c r="RML66" s="376"/>
      <c r="RMM66" s="530"/>
      <c r="RMN66" s="376"/>
      <c r="RMO66" s="376"/>
      <c r="RMP66" s="376"/>
      <c r="RMQ66" s="376"/>
      <c r="RMR66" s="376"/>
      <c r="RMS66" s="376"/>
      <c r="RMT66" s="376"/>
      <c r="RMU66" s="376"/>
      <c r="RMV66" s="376"/>
      <c r="RMW66" s="799"/>
      <c r="RMX66" s="799"/>
      <c r="RMY66" s="799"/>
      <c r="RMZ66" s="529"/>
      <c r="RNA66" s="376"/>
      <c r="RNB66" s="376"/>
      <c r="RNC66" s="376"/>
      <c r="RND66" s="530"/>
      <c r="RNE66" s="376"/>
      <c r="RNF66" s="376"/>
      <c r="RNG66" s="376"/>
      <c r="RNH66" s="376"/>
      <c r="RNI66" s="376"/>
      <c r="RNJ66" s="376"/>
      <c r="RNK66" s="376"/>
      <c r="RNL66" s="376"/>
      <c r="RNM66" s="376"/>
      <c r="RNN66" s="799"/>
      <c r="RNO66" s="799"/>
      <c r="RNP66" s="799"/>
      <c r="RNQ66" s="529"/>
      <c r="RNR66" s="376"/>
      <c r="RNS66" s="376"/>
      <c r="RNT66" s="376"/>
      <c r="RNU66" s="530"/>
      <c r="RNV66" s="376"/>
      <c r="RNW66" s="376"/>
      <c r="RNX66" s="376"/>
      <c r="RNY66" s="376"/>
      <c r="RNZ66" s="376"/>
      <c r="ROA66" s="376"/>
      <c r="ROB66" s="376"/>
      <c r="ROC66" s="376"/>
      <c r="ROD66" s="376"/>
      <c r="ROE66" s="799"/>
      <c r="ROF66" s="799"/>
      <c r="ROG66" s="799"/>
      <c r="ROH66" s="529"/>
      <c r="ROI66" s="376"/>
      <c r="ROJ66" s="376"/>
      <c r="ROK66" s="376"/>
      <c r="ROL66" s="530"/>
      <c r="ROM66" s="376"/>
      <c r="RON66" s="376"/>
      <c r="ROO66" s="376"/>
      <c r="ROP66" s="376"/>
      <c r="ROQ66" s="376"/>
      <c r="ROR66" s="376"/>
      <c r="ROS66" s="376"/>
      <c r="ROT66" s="376"/>
      <c r="ROU66" s="376"/>
      <c r="ROV66" s="799"/>
      <c r="ROW66" s="799"/>
      <c r="ROX66" s="799"/>
      <c r="ROY66" s="529"/>
      <c r="ROZ66" s="376"/>
      <c r="RPA66" s="376"/>
      <c r="RPB66" s="376"/>
      <c r="RPC66" s="530"/>
      <c r="RPD66" s="376"/>
      <c r="RPE66" s="376"/>
      <c r="RPF66" s="376"/>
      <c r="RPG66" s="376"/>
      <c r="RPH66" s="376"/>
      <c r="RPI66" s="376"/>
      <c r="RPJ66" s="376"/>
      <c r="RPK66" s="376"/>
      <c r="RPL66" s="376"/>
      <c r="RPM66" s="799"/>
      <c r="RPN66" s="799"/>
      <c r="RPO66" s="799"/>
      <c r="RPP66" s="529"/>
      <c r="RPQ66" s="376"/>
      <c r="RPR66" s="376"/>
      <c r="RPS66" s="376"/>
      <c r="RPT66" s="530"/>
      <c r="RPU66" s="376"/>
      <c r="RPV66" s="376"/>
      <c r="RPW66" s="376"/>
      <c r="RPX66" s="376"/>
      <c r="RPY66" s="376"/>
      <c r="RPZ66" s="376"/>
      <c r="RQA66" s="376"/>
      <c r="RQB66" s="376"/>
      <c r="RQC66" s="376"/>
      <c r="RQD66" s="799"/>
      <c r="RQE66" s="799"/>
      <c r="RQF66" s="799"/>
      <c r="RQG66" s="529"/>
      <c r="RQH66" s="376"/>
      <c r="RQI66" s="376"/>
      <c r="RQJ66" s="376"/>
      <c r="RQK66" s="530"/>
      <c r="RQL66" s="376"/>
      <c r="RQM66" s="376"/>
      <c r="RQN66" s="376"/>
      <c r="RQO66" s="376"/>
      <c r="RQP66" s="376"/>
      <c r="RQQ66" s="376"/>
      <c r="RQR66" s="376"/>
      <c r="RQS66" s="376"/>
      <c r="RQT66" s="376"/>
      <c r="RQU66" s="799"/>
      <c r="RQV66" s="799"/>
      <c r="RQW66" s="799"/>
      <c r="RQX66" s="529"/>
      <c r="RQY66" s="376"/>
      <c r="RQZ66" s="376"/>
      <c r="RRA66" s="376"/>
      <c r="RRB66" s="530"/>
      <c r="RRC66" s="376"/>
      <c r="RRD66" s="376"/>
      <c r="RRE66" s="376"/>
      <c r="RRF66" s="376"/>
      <c r="RRG66" s="376"/>
      <c r="RRH66" s="376"/>
      <c r="RRI66" s="376"/>
      <c r="RRJ66" s="376"/>
      <c r="RRK66" s="376"/>
      <c r="RRL66" s="799"/>
      <c r="RRM66" s="799"/>
      <c r="RRN66" s="799"/>
      <c r="RRO66" s="529"/>
      <c r="RRP66" s="376"/>
      <c r="RRQ66" s="376"/>
      <c r="RRR66" s="376"/>
      <c r="RRS66" s="530"/>
      <c r="RRT66" s="376"/>
      <c r="RRU66" s="376"/>
      <c r="RRV66" s="376"/>
      <c r="RRW66" s="376"/>
      <c r="RRX66" s="376"/>
      <c r="RRY66" s="376"/>
      <c r="RRZ66" s="376"/>
      <c r="RSA66" s="376"/>
      <c r="RSB66" s="376"/>
      <c r="RSC66" s="799"/>
      <c r="RSD66" s="799"/>
      <c r="RSE66" s="799"/>
      <c r="RSF66" s="529"/>
      <c r="RSG66" s="376"/>
      <c r="RSH66" s="376"/>
      <c r="RSI66" s="376"/>
      <c r="RSJ66" s="530"/>
      <c r="RSK66" s="376"/>
      <c r="RSL66" s="376"/>
      <c r="RSM66" s="376"/>
      <c r="RSN66" s="376"/>
      <c r="RSO66" s="376"/>
      <c r="RSP66" s="376"/>
      <c r="RSQ66" s="376"/>
      <c r="RSR66" s="376"/>
      <c r="RSS66" s="376"/>
      <c r="RST66" s="799"/>
      <c r="RSU66" s="799"/>
      <c r="RSV66" s="799"/>
      <c r="RSW66" s="529"/>
      <c r="RSX66" s="376"/>
      <c r="RSY66" s="376"/>
      <c r="RSZ66" s="376"/>
      <c r="RTA66" s="530"/>
      <c r="RTB66" s="376"/>
      <c r="RTC66" s="376"/>
      <c r="RTD66" s="376"/>
      <c r="RTE66" s="376"/>
      <c r="RTF66" s="376"/>
      <c r="RTG66" s="376"/>
      <c r="RTH66" s="376"/>
      <c r="RTI66" s="376"/>
      <c r="RTJ66" s="376"/>
      <c r="RTK66" s="799"/>
      <c r="RTL66" s="799"/>
      <c r="RTM66" s="799"/>
      <c r="RTN66" s="529"/>
      <c r="RTO66" s="376"/>
      <c r="RTP66" s="376"/>
      <c r="RTQ66" s="376"/>
      <c r="RTR66" s="530"/>
      <c r="RTS66" s="376"/>
      <c r="RTT66" s="376"/>
      <c r="RTU66" s="376"/>
      <c r="RTV66" s="376"/>
      <c r="RTW66" s="376"/>
      <c r="RTX66" s="376"/>
      <c r="RTY66" s="376"/>
      <c r="RTZ66" s="376"/>
      <c r="RUA66" s="376"/>
      <c r="RUB66" s="799"/>
      <c r="RUC66" s="799"/>
      <c r="RUD66" s="799"/>
      <c r="RUE66" s="529"/>
      <c r="RUF66" s="376"/>
      <c r="RUG66" s="376"/>
      <c r="RUH66" s="376"/>
      <c r="RUI66" s="530"/>
      <c r="RUJ66" s="376"/>
      <c r="RUK66" s="376"/>
      <c r="RUL66" s="376"/>
      <c r="RUM66" s="376"/>
      <c r="RUN66" s="376"/>
      <c r="RUO66" s="376"/>
      <c r="RUP66" s="376"/>
      <c r="RUQ66" s="376"/>
      <c r="RUR66" s="376"/>
      <c r="RUS66" s="799"/>
      <c r="RUT66" s="799"/>
      <c r="RUU66" s="799"/>
      <c r="RUV66" s="529"/>
      <c r="RUW66" s="376"/>
      <c r="RUX66" s="376"/>
      <c r="RUY66" s="376"/>
      <c r="RUZ66" s="530"/>
      <c r="RVA66" s="376"/>
      <c r="RVB66" s="376"/>
      <c r="RVC66" s="376"/>
      <c r="RVD66" s="376"/>
      <c r="RVE66" s="376"/>
      <c r="RVF66" s="376"/>
      <c r="RVG66" s="376"/>
      <c r="RVH66" s="376"/>
      <c r="RVI66" s="376"/>
      <c r="RVJ66" s="799"/>
      <c r="RVK66" s="799"/>
      <c r="RVL66" s="799"/>
      <c r="RVM66" s="529"/>
      <c r="RVN66" s="376"/>
      <c r="RVO66" s="376"/>
      <c r="RVP66" s="376"/>
      <c r="RVQ66" s="530"/>
      <c r="RVR66" s="376"/>
      <c r="RVS66" s="376"/>
      <c r="RVT66" s="376"/>
      <c r="RVU66" s="376"/>
      <c r="RVV66" s="376"/>
      <c r="RVW66" s="376"/>
      <c r="RVX66" s="376"/>
      <c r="RVY66" s="376"/>
      <c r="RVZ66" s="376"/>
      <c r="RWA66" s="799"/>
      <c r="RWB66" s="799"/>
      <c r="RWC66" s="799"/>
      <c r="RWD66" s="529"/>
      <c r="RWE66" s="376"/>
      <c r="RWF66" s="376"/>
      <c r="RWG66" s="376"/>
      <c r="RWH66" s="530"/>
      <c r="RWI66" s="376"/>
      <c r="RWJ66" s="376"/>
      <c r="RWK66" s="376"/>
      <c r="RWL66" s="376"/>
      <c r="RWM66" s="376"/>
      <c r="RWN66" s="376"/>
      <c r="RWO66" s="376"/>
      <c r="RWP66" s="376"/>
      <c r="RWQ66" s="376"/>
      <c r="RWR66" s="799"/>
      <c r="RWS66" s="799"/>
      <c r="RWT66" s="799"/>
      <c r="RWU66" s="529"/>
      <c r="RWV66" s="376"/>
      <c r="RWW66" s="376"/>
      <c r="RWX66" s="376"/>
      <c r="RWY66" s="530"/>
      <c r="RWZ66" s="376"/>
      <c r="RXA66" s="376"/>
      <c r="RXB66" s="376"/>
      <c r="RXC66" s="376"/>
      <c r="RXD66" s="376"/>
      <c r="RXE66" s="376"/>
      <c r="RXF66" s="376"/>
      <c r="RXG66" s="376"/>
      <c r="RXH66" s="376"/>
      <c r="RXI66" s="799"/>
      <c r="RXJ66" s="799"/>
      <c r="RXK66" s="799"/>
      <c r="RXL66" s="529"/>
      <c r="RXM66" s="376"/>
      <c r="RXN66" s="376"/>
      <c r="RXO66" s="376"/>
      <c r="RXP66" s="530"/>
      <c r="RXQ66" s="376"/>
      <c r="RXR66" s="376"/>
      <c r="RXS66" s="376"/>
      <c r="RXT66" s="376"/>
      <c r="RXU66" s="376"/>
      <c r="RXV66" s="376"/>
      <c r="RXW66" s="376"/>
      <c r="RXX66" s="376"/>
      <c r="RXY66" s="376"/>
      <c r="RXZ66" s="799"/>
      <c r="RYA66" s="799"/>
      <c r="RYB66" s="799"/>
      <c r="RYC66" s="529"/>
      <c r="RYD66" s="376"/>
      <c r="RYE66" s="376"/>
      <c r="RYF66" s="376"/>
      <c r="RYG66" s="530"/>
      <c r="RYH66" s="376"/>
      <c r="RYI66" s="376"/>
      <c r="RYJ66" s="376"/>
      <c r="RYK66" s="376"/>
      <c r="RYL66" s="376"/>
      <c r="RYM66" s="376"/>
      <c r="RYN66" s="376"/>
      <c r="RYO66" s="376"/>
      <c r="RYP66" s="376"/>
      <c r="RYQ66" s="799"/>
      <c r="RYR66" s="799"/>
      <c r="RYS66" s="799"/>
      <c r="RYT66" s="529"/>
      <c r="RYU66" s="376"/>
      <c r="RYV66" s="376"/>
      <c r="RYW66" s="376"/>
      <c r="RYX66" s="530"/>
      <c r="RYY66" s="376"/>
      <c r="RYZ66" s="376"/>
      <c r="RZA66" s="376"/>
      <c r="RZB66" s="376"/>
      <c r="RZC66" s="376"/>
      <c r="RZD66" s="376"/>
      <c r="RZE66" s="376"/>
      <c r="RZF66" s="376"/>
      <c r="RZG66" s="376"/>
      <c r="RZH66" s="799"/>
      <c r="RZI66" s="799"/>
      <c r="RZJ66" s="799"/>
      <c r="RZK66" s="529"/>
      <c r="RZL66" s="376"/>
      <c r="RZM66" s="376"/>
      <c r="RZN66" s="376"/>
      <c r="RZO66" s="530"/>
      <c r="RZP66" s="376"/>
      <c r="RZQ66" s="376"/>
      <c r="RZR66" s="376"/>
      <c r="RZS66" s="376"/>
      <c r="RZT66" s="376"/>
      <c r="RZU66" s="376"/>
      <c r="RZV66" s="376"/>
      <c r="RZW66" s="376"/>
      <c r="RZX66" s="376"/>
      <c r="RZY66" s="799"/>
      <c r="RZZ66" s="799"/>
      <c r="SAA66" s="799"/>
      <c r="SAB66" s="529"/>
      <c r="SAC66" s="376"/>
      <c r="SAD66" s="376"/>
      <c r="SAE66" s="376"/>
      <c r="SAF66" s="530"/>
      <c r="SAG66" s="376"/>
      <c r="SAH66" s="376"/>
      <c r="SAI66" s="376"/>
      <c r="SAJ66" s="376"/>
      <c r="SAK66" s="376"/>
      <c r="SAL66" s="376"/>
      <c r="SAM66" s="376"/>
      <c r="SAN66" s="376"/>
      <c r="SAO66" s="376"/>
      <c r="SAP66" s="799"/>
      <c r="SAQ66" s="799"/>
      <c r="SAR66" s="799"/>
      <c r="SAS66" s="529"/>
      <c r="SAT66" s="376"/>
      <c r="SAU66" s="376"/>
      <c r="SAV66" s="376"/>
      <c r="SAW66" s="530"/>
      <c r="SAX66" s="376"/>
      <c r="SAY66" s="376"/>
      <c r="SAZ66" s="376"/>
      <c r="SBA66" s="376"/>
      <c r="SBB66" s="376"/>
      <c r="SBC66" s="376"/>
      <c r="SBD66" s="376"/>
      <c r="SBE66" s="376"/>
      <c r="SBF66" s="376"/>
      <c r="SBG66" s="799"/>
      <c r="SBH66" s="799"/>
      <c r="SBI66" s="799"/>
      <c r="SBJ66" s="529"/>
      <c r="SBK66" s="376"/>
      <c r="SBL66" s="376"/>
      <c r="SBM66" s="376"/>
      <c r="SBN66" s="530"/>
      <c r="SBO66" s="376"/>
      <c r="SBP66" s="376"/>
      <c r="SBQ66" s="376"/>
      <c r="SBR66" s="376"/>
      <c r="SBS66" s="376"/>
      <c r="SBT66" s="376"/>
      <c r="SBU66" s="376"/>
      <c r="SBV66" s="376"/>
      <c r="SBW66" s="376"/>
      <c r="SBX66" s="799"/>
      <c r="SBY66" s="799"/>
      <c r="SBZ66" s="799"/>
      <c r="SCA66" s="529"/>
      <c r="SCB66" s="376"/>
      <c r="SCC66" s="376"/>
      <c r="SCD66" s="376"/>
      <c r="SCE66" s="530"/>
      <c r="SCF66" s="376"/>
      <c r="SCG66" s="376"/>
      <c r="SCH66" s="376"/>
      <c r="SCI66" s="376"/>
      <c r="SCJ66" s="376"/>
      <c r="SCK66" s="376"/>
      <c r="SCL66" s="376"/>
      <c r="SCM66" s="376"/>
      <c r="SCN66" s="376"/>
      <c r="SCO66" s="799"/>
      <c r="SCP66" s="799"/>
      <c r="SCQ66" s="799"/>
      <c r="SCR66" s="529"/>
      <c r="SCS66" s="376"/>
      <c r="SCT66" s="376"/>
      <c r="SCU66" s="376"/>
      <c r="SCV66" s="530"/>
      <c r="SCW66" s="376"/>
      <c r="SCX66" s="376"/>
      <c r="SCY66" s="376"/>
      <c r="SCZ66" s="376"/>
      <c r="SDA66" s="376"/>
      <c r="SDB66" s="376"/>
      <c r="SDC66" s="376"/>
      <c r="SDD66" s="376"/>
      <c r="SDE66" s="376"/>
      <c r="SDF66" s="799"/>
      <c r="SDG66" s="799"/>
      <c r="SDH66" s="799"/>
      <c r="SDI66" s="529"/>
      <c r="SDJ66" s="376"/>
      <c r="SDK66" s="376"/>
      <c r="SDL66" s="376"/>
      <c r="SDM66" s="530"/>
      <c r="SDN66" s="376"/>
      <c r="SDO66" s="376"/>
      <c r="SDP66" s="376"/>
      <c r="SDQ66" s="376"/>
      <c r="SDR66" s="376"/>
      <c r="SDS66" s="376"/>
      <c r="SDT66" s="376"/>
      <c r="SDU66" s="376"/>
      <c r="SDV66" s="376"/>
      <c r="SDW66" s="799"/>
      <c r="SDX66" s="799"/>
      <c r="SDY66" s="799"/>
      <c r="SDZ66" s="529"/>
      <c r="SEA66" s="376"/>
      <c r="SEB66" s="376"/>
      <c r="SEC66" s="376"/>
      <c r="SED66" s="530"/>
      <c r="SEE66" s="376"/>
      <c r="SEF66" s="376"/>
      <c r="SEG66" s="376"/>
      <c r="SEH66" s="376"/>
      <c r="SEI66" s="376"/>
      <c r="SEJ66" s="376"/>
      <c r="SEK66" s="376"/>
      <c r="SEL66" s="376"/>
      <c r="SEM66" s="376"/>
      <c r="SEN66" s="799"/>
      <c r="SEO66" s="799"/>
      <c r="SEP66" s="799"/>
      <c r="SEQ66" s="529"/>
      <c r="SER66" s="376"/>
      <c r="SES66" s="376"/>
      <c r="SET66" s="376"/>
      <c r="SEU66" s="530"/>
      <c r="SEV66" s="376"/>
      <c r="SEW66" s="376"/>
      <c r="SEX66" s="376"/>
      <c r="SEY66" s="376"/>
      <c r="SEZ66" s="376"/>
      <c r="SFA66" s="376"/>
      <c r="SFB66" s="376"/>
      <c r="SFC66" s="376"/>
      <c r="SFD66" s="376"/>
      <c r="SFE66" s="799"/>
      <c r="SFF66" s="799"/>
      <c r="SFG66" s="799"/>
      <c r="SFH66" s="529"/>
      <c r="SFI66" s="376"/>
      <c r="SFJ66" s="376"/>
      <c r="SFK66" s="376"/>
      <c r="SFL66" s="530"/>
      <c r="SFM66" s="376"/>
      <c r="SFN66" s="376"/>
      <c r="SFO66" s="376"/>
      <c r="SFP66" s="376"/>
      <c r="SFQ66" s="376"/>
      <c r="SFR66" s="376"/>
      <c r="SFS66" s="376"/>
      <c r="SFT66" s="376"/>
      <c r="SFU66" s="376"/>
      <c r="SFV66" s="799"/>
      <c r="SFW66" s="799"/>
      <c r="SFX66" s="799"/>
      <c r="SFY66" s="529"/>
      <c r="SFZ66" s="376"/>
      <c r="SGA66" s="376"/>
      <c r="SGB66" s="376"/>
      <c r="SGC66" s="530"/>
      <c r="SGD66" s="376"/>
      <c r="SGE66" s="376"/>
      <c r="SGF66" s="376"/>
      <c r="SGG66" s="376"/>
      <c r="SGH66" s="376"/>
      <c r="SGI66" s="376"/>
      <c r="SGJ66" s="376"/>
      <c r="SGK66" s="376"/>
      <c r="SGL66" s="376"/>
      <c r="SGM66" s="799"/>
      <c r="SGN66" s="799"/>
      <c r="SGO66" s="799"/>
      <c r="SGP66" s="529"/>
      <c r="SGQ66" s="376"/>
      <c r="SGR66" s="376"/>
      <c r="SGS66" s="376"/>
      <c r="SGT66" s="530"/>
      <c r="SGU66" s="376"/>
      <c r="SGV66" s="376"/>
      <c r="SGW66" s="376"/>
      <c r="SGX66" s="376"/>
      <c r="SGY66" s="376"/>
      <c r="SGZ66" s="376"/>
      <c r="SHA66" s="376"/>
      <c r="SHB66" s="376"/>
      <c r="SHC66" s="376"/>
      <c r="SHD66" s="799"/>
      <c r="SHE66" s="799"/>
      <c r="SHF66" s="799"/>
      <c r="SHG66" s="529"/>
      <c r="SHH66" s="376"/>
      <c r="SHI66" s="376"/>
      <c r="SHJ66" s="376"/>
      <c r="SHK66" s="530"/>
      <c r="SHL66" s="376"/>
      <c r="SHM66" s="376"/>
      <c r="SHN66" s="376"/>
      <c r="SHO66" s="376"/>
      <c r="SHP66" s="376"/>
      <c r="SHQ66" s="376"/>
      <c r="SHR66" s="376"/>
      <c r="SHS66" s="376"/>
      <c r="SHT66" s="376"/>
      <c r="SHU66" s="799"/>
      <c r="SHV66" s="799"/>
      <c r="SHW66" s="799"/>
      <c r="SHX66" s="529"/>
      <c r="SHY66" s="376"/>
      <c r="SHZ66" s="376"/>
      <c r="SIA66" s="376"/>
      <c r="SIB66" s="530"/>
      <c r="SIC66" s="376"/>
      <c r="SID66" s="376"/>
      <c r="SIE66" s="376"/>
      <c r="SIF66" s="376"/>
      <c r="SIG66" s="376"/>
      <c r="SIH66" s="376"/>
      <c r="SII66" s="376"/>
      <c r="SIJ66" s="376"/>
      <c r="SIK66" s="376"/>
      <c r="SIL66" s="799"/>
      <c r="SIM66" s="799"/>
      <c r="SIN66" s="799"/>
      <c r="SIO66" s="529"/>
      <c r="SIP66" s="376"/>
      <c r="SIQ66" s="376"/>
      <c r="SIR66" s="376"/>
      <c r="SIS66" s="530"/>
      <c r="SIT66" s="376"/>
      <c r="SIU66" s="376"/>
      <c r="SIV66" s="376"/>
      <c r="SIW66" s="376"/>
      <c r="SIX66" s="376"/>
      <c r="SIY66" s="376"/>
      <c r="SIZ66" s="376"/>
      <c r="SJA66" s="376"/>
      <c r="SJB66" s="376"/>
      <c r="SJC66" s="799"/>
      <c r="SJD66" s="799"/>
      <c r="SJE66" s="799"/>
      <c r="SJF66" s="529"/>
      <c r="SJG66" s="376"/>
      <c r="SJH66" s="376"/>
      <c r="SJI66" s="376"/>
      <c r="SJJ66" s="530"/>
      <c r="SJK66" s="376"/>
      <c r="SJL66" s="376"/>
      <c r="SJM66" s="376"/>
      <c r="SJN66" s="376"/>
      <c r="SJO66" s="376"/>
      <c r="SJP66" s="376"/>
      <c r="SJQ66" s="376"/>
      <c r="SJR66" s="376"/>
      <c r="SJS66" s="376"/>
      <c r="SJT66" s="799"/>
      <c r="SJU66" s="799"/>
      <c r="SJV66" s="799"/>
      <c r="SJW66" s="529"/>
      <c r="SJX66" s="376"/>
      <c r="SJY66" s="376"/>
      <c r="SJZ66" s="376"/>
      <c r="SKA66" s="530"/>
      <c r="SKB66" s="376"/>
      <c r="SKC66" s="376"/>
      <c r="SKD66" s="376"/>
      <c r="SKE66" s="376"/>
      <c r="SKF66" s="376"/>
      <c r="SKG66" s="376"/>
      <c r="SKH66" s="376"/>
      <c r="SKI66" s="376"/>
      <c r="SKJ66" s="376"/>
      <c r="SKK66" s="799"/>
      <c r="SKL66" s="799"/>
      <c r="SKM66" s="799"/>
      <c r="SKN66" s="529"/>
      <c r="SKO66" s="376"/>
      <c r="SKP66" s="376"/>
      <c r="SKQ66" s="376"/>
      <c r="SKR66" s="530"/>
      <c r="SKS66" s="376"/>
      <c r="SKT66" s="376"/>
      <c r="SKU66" s="376"/>
      <c r="SKV66" s="376"/>
      <c r="SKW66" s="376"/>
      <c r="SKX66" s="376"/>
      <c r="SKY66" s="376"/>
      <c r="SKZ66" s="376"/>
      <c r="SLA66" s="376"/>
      <c r="SLB66" s="799"/>
      <c r="SLC66" s="799"/>
      <c r="SLD66" s="799"/>
      <c r="SLE66" s="529"/>
      <c r="SLF66" s="376"/>
      <c r="SLG66" s="376"/>
      <c r="SLH66" s="376"/>
      <c r="SLI66" s="530"/>
      <c r="SLJ66" s="376"/>
      <c r="SLK66" s="376"/>
      <c r="SLL66" s="376"/>
      <c r="SLM66" s="376"/>
      <c r="SLN66" s="376"/>
      <c r="SLO66" s="376"/>
      <c r="SLP66" s="376"/>
      <c r="SLQ66" s="376"/>
      <c r="SLR66" s="376"/>
      <c r="SLS66" s="799"/>
      <c r="SLT66" s="799"/>
      <c r="SLU66" s="799"/>
      <c r="SLV66" s="529"/>
      <c r="SLW66" s="376"/>
      <c r="SLX66" s="376"/>
      <c r="SLY66" s="376"/>
      <c r="SLZ66" s="530"/>
      <c r="SMA66" s="376"/>
      <c r="SMB66" s="376"/>
      <c r="SMC66" s="376"/>
      <c r="SMD66" s="376"/>
      <c r="SME66" s="376"/>
      <c r="SMF66" s="376"/>
      <c r="SMG66" s="376"/>
      <c r="SMH66" s="376"/>
      <c r="SMI66" s="376"/>
      <c r="SMJ66" s="799"/>
      <c r="SMK66" s="799"/>
      <c r="SML66" s="799"/>
      <c r="SMM66" s="529"/>
      <c r="SMN66" s="376"/>
      <c r="SMO66" s="376"/>
      <c r="SMP66" s="376"/>
      <c r="SMQ66" s="530"/>
      <c r="SMR66" s="376"/>
      <c r="SMS66" s="376"/>
      <c r="SMT66" s="376"/>
      <c r="SMU66" s="376"/>
      <c r="SMV66" s="376"/>
      <c r="SMW66" s="376"/>
      <c r="SMX66" s="376"/>
      <c r="SMY66" s="376"/>
      <c r="SMZ66" s="376"/>
      <c r="SNA66" s="799"/>
      <c r="SNB66" s="799"/>
      <c r="SNC66" s="799"/>
      <c r="SND66" s="529"/>
      <c r="SNE66" s="376"/>
      <c r="SNF66" s="376"/>
      <c r="SNG66" s="376"/>
      <c r="SNH66" s="530"/>
      <c r="SNI66" s="376"/>
      <c r="SNJ66" s="376"/>
      <c r="SNK66" s="376"/>
      <c r="SNL66" s="376"/>
      <c r="SNM66" s="376"/>
      <c r="SNN66" s="376"/>
      <c r="SNO66" s="376"/>
      <c r="SNP66" s="376"/>
      <c r="SNQ66" s="376"/>
      <c r="SNR66" s="799"/>
      <c r="SNS66" s="799"/>
      <c r="SNT66" s="799"/>
      <c r="SNU66" s="529"/>
      <c r="SNV66" s="376"/>
      <c r="SNW66" s="376"/>
      <c r="SNX66" s="376"/>
      <c r="SNY66" s="530"/>
      <c r="SNZ66" s="376"/>
      <c r="SOA66" s="376"/>
      <c r="SOB66" s="376"/>
      <c r="SOC66" s="376"/>
      <c r="SOD66" s="376"/>
      <c r="SOE66" s="376"/>
      <c r="SOF66" s="376"/>
      <c r="SOG66" s="376"/>
      <c r="SOH66" s="376"/>
      <c r="SOI66" s="799"/>
      <c r="SOJ66" s="799"/>
      <c r="SOK66" s="799"/>
      <c r="SOL66" s="529"/>
      <c r="SOM66" s="376"/>
      <c r="SON66" s="376"/>
      <c r="SOO66" s="376"/>
      <c r="SOP66" s="530"/>
      <c r="SOQ66" s="376"/>
      <c r="SOR66" s="376"/>
      <c r="SOS66" s="376"/>
      <c r="SOT66" s="376"/>
      <c r="SOU66" s="376"/>
      <c r="SOV66" s="376"/>
      <c r="SOW66" s="376"/>
      <c r="SOX66" s="376"/>
      <c r="SOY66" s="376"/>
      <c r="SOZ66" s="799"/>
      <c r="SPA66" s="799"/>
      <c r="SPB66" s="799"/>
      <c r="SPC66" s="529"/>
      <c r="SPD66" s="376"/>
      <c r="SPE66" s="376"/>
      <c r="SPF66" s="376"/>
      <c r="SPG66" s="530"/>
      <c r="SPH66" s="376"/>
      <c r="SPI66" s="376"/>
      <c r="SPJ66" s="376"/>
      <c r="SPK66" s="376"/>
      <c r="SPL66" s="376"/>
      <c r="SPM66" s="376"/>
      <c r="SPN66" s="376"/>
      <c r="SPO66" s="376"/>
      <c r="SPP66" s="376"/>
      <c r="SPQ66" s="799"/>
      <c r="SPR66" s="799"/>
      <c r="SPS66" s="799"/>
      <c r="SPT66" s="529"/>
      <c r="SPU66" s="376"/>
      <c r="SPV66" s="376"/>
      <c r="SPW66" s="376"/>
      <c r="SPX66" s="530"/>
      <c r="SPY66" s="376"/>
      <c r="SPZ66" s="376"/>
      <c r="SQA66" s="376"/>
      <c r="SQB66" s="376"/>
      <c r="SQC66" s="376"/>
      <c r="SQD66" s="376"/>
      <c r="SQE66" s="376"/>
      <c r="SQF66" s="376"/>
      <c r="SQG66" s="376"/>
      <c r="SQH66" s="799"/>
      <c r="SQI66" s="799"/>
      <c r="SQJ66" s="799"/>
      <c r="SQK66" s="529"/>
      <c r="SQL66" s="376"/>
      <c r="SQM66" s="376"/>
      <c r="SQN66" s="376"/>
      <c r="SQO66" s="530"/>
      <c r="SQP66" s="376"/>
      <c r="SQQ66" s="376"/>
      <c r="SQR66" s="376"/>
      <c r="SQS66" s="376"/>
      <c r="SQT66" s="376"/>
      <c r="SQU66" s="376"/>
      <c r="SQV66" s="376"/>
      <c r="SQW66" s="376"/>
      <c r="SQX66" s="376"/>
      <c r="SQY66" s="799"/>
      <c r="SQZ66" s="799"/>
      <c r="SRA66" s="799"/>
      <c r="SRB66" s="529"/>
      <c r="SRC66" s="376"/>
      <c r="SRD66" s="376"/>
      <c r="SRE66" s="376"/>
      <c r="SRF66" s="530"/>
      <c r="SRG66" s="376"/>
      <c r="SRH66" s="376"/>
      <c r="SRI66" s="376"/>
      <c r="SRJ66" s="376"/>
      <c r="SRK66" s="376"/>
      <c r="SRL66" s="376"/>
      <c r="SRM66" s="376"/>
      <c r="SRN66" s="376"/>
      <c r="SRO66" s="376"/>
      <c r="SRP66" s="799"/>
      <c r="SRQ66" s="799"/>
      <c r="SRR66" s="799"/>
      <c r="SRS66" s="529"/>
      <c r="SRT66" s="376"/>
      <c r="SRU66" s="376"/>
      <c r="SRV66" s="376"/>
      <c r="SRW66" s="530"/>
      <c r="SRX66" s="376"/>
      <c r="SRY66" s="376"/>
      <c r="SRZ66" s="376"/>
      <c r="SSA66" s="376"/>
      <c r="SSB66" s="376"/>
      <c r="SSC66" s="376"/>
      <c r="SSD66" s="376"/>
      <c r="SSE66" s="376"/>
      <c r="SSF66" s="376"/>
      <c r="SSG66" s="799"/>
      <c r="SSH66" s="799"/>
      <c r="SSI66" s="799"/>
      <c r="SSJ66" s="529"/>
      <c r="SSK66" s="376"/>
      <c r="SSL66" s="376"/>
      <c r="SSM66" s="376"/>
      <c r="SSN66" s="530"/>
      <c r="SSO66" s="376"/>
      <c r="SSP66" s="376"/>
      <c r="SSQ66" s="376"/>
      <c r="SSR66" s="376"/>
      <c r="SSS66" s="376"/>
      <c r="SST66" s="376"/>
      <c r="SSU66" s="376"/>
      <c r="SSV66" s="376"/>
      <c r="SSW66" s="376"/>
      <c r="SSX66" s="799"/>
      <c r="SSY66" s="799"/>
      <c r="SSZ66" s="799"/>
      <c r="STA66" s="529"/>
      <c r="STB66" s="376"/>
      <c r="STC66" s="376"/>
      <c r="STD66" s="376"/>
      <c r="STE66" s="530"/>
      <c r="STF66" s="376"/>
      <c r="STG66" s="376"/>
      <c r="STH66" s="376"/>
      <c r="STI66" s="376"/>
      <c r="STJ66" s="376"/>
      <c r="STK66" s="376"/>
      <c r="STL66" s="376"/>
      <c r="STM66" s="376"/>
      <c r="STN66" s="376"/>
      <c r="STO66" s="799"/>
      <c r="STP66" s="799"/>
      <c r="STQ66" s="799"/>
      <c r="STR66" s="529"/>
      <c r="STS66" s="376"/>
      <c r="STT66" s="376"/>
      <c r="STU66" s="376"/>
      <c r="STV66" s="530"/>
      <c r="STW66" s="376"/>
      <c r="STX66" s="376"/>
      <c r="STY66" s="376"/>
      <c r="STZ66" s="376"/>
      <c r="SUA66" s="376"/>
      <c r="SUB66" s="376"/>
      <c r="SUC66" s="376"/>
      <c r="SUD66" s="376"/>
      <c r="SUE66" s="376"/>
      <c r="SUF66" s="799"/>
      <c r="SUG66" s="799"/>
      <c r="SUH66" s="799"/>
      <c r="SUI66" s="529"/>
      <c r="SUJ66" s="376"/>
      <c r="SUK66" s="376"/>
      <c r="SUL66" s="376"/>
      <c r="SUM66" s="530"/>
      <c r="SUN66" s="376"/>
      <c r="SUO66" s="376"/>
      <c r="SUP66" s="376"/>
      <c r="SUQ66" s="376"/>
      <c r="SUR66" s="376"/>
      <c r="SUS66" s="376"/>
      <c r="SUT66" s="376"/>
      <c r="SUU66" s="376"/>
      <c r="SUV66" s="376"/>
      <c r="SUW66" s="799"/>
      <c r="SUX66" s="799"/>
      <c r="SUY66" s="799"/>
      <c r="SUZ66" s="529"/>
      <c r="SVA66" s="376"/>
      <c r="SVB66" s="376"/>
      <c r="SVC66" s="376"/>
      <c r="SVD66" s="530"/>
      <c r="SVE66" s="376"/>
      <c r="SVF66" s="376"/>
      <c r="SVG66" s="376"/>
      <c r="SVH66" s="376"/>
      <c r="SVI66" s="376"/>
      <c r="SVJ66" s="376"/>
      <c r="SVK66" s="376"/>
      <c r="SVL66" s="376"/>
      <c r="SVM66" s="376"/>
      <c r="SVN66" s="799"/>
      <c r="SVO66" s="799"/>
      <c r="SVP66" s="799"/>
      <c r="SVQ66" s="529"/>
      <c r="SVR66" s="376"/>
      <c r="SVS66" s="376"/>
      <c r="SVT66" s="376"/>
      <c r="SVU66" s="530"/>
      <c r="SVV66" s="376"/>
      <c r="SVW66" s="376"/>
      <c r="SVX66" s="376"/>
      <c r="SVY66" s="376"/>
      <c r="SVZ66" s="376"/>
      <c r="SWA66" s="376"/>
      <c r="SWB66" s="376"/>
      <c r="SWC66" s="376"/>
      <c r="SWD66" s="376"/>
      <c r="SWE66" s="799"/>
      <c r="SWF66" s="799"/>
      <c r="SWG66" s="799"/>
      <c r="SWH66" s="529"/>
      <c r="SWI66" s="376"/>
      <c r="SWJ66" s="376"/>
      <c r="SWK66" s="376"/>
      <c r="SWL66" s="530"/>
      <c r="SWM66" s="376"/>
      <c r="SWN66" s="376"/>
      <c r="SWO66" s="376"/>
      <c r="SWP66" s="376"/>
      <c r="SWQ66" s="376"/>
      <c r="SWR66" s="376"/>
      <c r="SWS66" s="376"/>
      <c r="SWT66" s="376"/>
      <c r="SWU66" s="376"/>
      <c r="SWV66" s="799"/>
      <c r="SWW66" s="799"/>
      <c r="SWX66" s="799"/>
      <c r="SWY66" s="529"/>
      <c r="SWZ66" s="376"/>
      <c r="SXA66" s="376"/>
      <c r="SXB66" s="376"/>
      <c r="SXC66" s="530"/>
      <c r="SXD66" s="376"/>
      <c r="SXE66" s="376"/>
      <c r="SXF66" s="376"/>
      <c r="SXG66" s="376"/>
      <c r="SXH66" s="376"/>
      <c r="SXI66" s="376"/>
      <c r="SXJ66" s="376"/>
      <c r="SXK66" s="376"/>
      <c r="SXL66" s="376"/>
      <c r="SXM66" s="799"/>
      <c r="SXN66" s="799"/>
      <c r="SXO66" s="799"/>
      <c r="SXP66" s="529"/>
      <c r="SXQ66" s="376"/>
      <c r="SXR66" s="376"/>
      <c r="SXS66" s="376"/>
      <c r="SXT66" s="530"/>
      <c r="SXU66" s="376"/>
      <c r="SXV66" s="376"/>
      <c r="SXW66" s="376"/>
      <c r="SXX66" s="376"/>
      <c r="SXY66" s="376"/>
      <c r="SXZ66" s="376"/>
      <c r="SYA66" s="376"/>
      <c r="SYB66" s="376"/>
      <c r="SYC66" s="376"/>
      <c r="SYD66" s="799"/>
      <c r="SYE66" s="799"/>
      <c r="SYF66" s="799"/>
      <c r="SYG66" s="529"/>
      <c r="SYH66" s="376"/>
      <c r="SYI66" s="376"/>
      <c r="SYJ66" s="376"/>
      <c r="SYK66" s="530"/>
      <c r="SYL66" s="376"/>
      <c r="SYM66" s="376"/>
      <c r="SYN66" s="376"/>
      <c r="SYO66" s="376"/>
      <c r="SYP66" s="376"/>
      <c r="SYQ66" s="376"/>
      <c r="SYR66" s="376"/>
      <c r="SYS66" s="376"/>
      <c r="SYT66" s="376"/>
      <c r="SYU66" s="799"/>
      <c r="SYV66" s="799"/>
      <c r="SYW66" s="799"/>
      <c r="SYX66" s="529"/>
      <c r="SYY66" s="376"/>
      <c r="SYZ66" s="376"/>
      <c r="SZA66" s="376"/>
      <c r="SZB66" s="530"/>
      <c r="SZC66" s="376"/>
      <c r="SZD66" s="376"/>
      <c r="SZE66" s="376"/>
      <c r="SZF66" s="376"/>
      <c r="SZG66" s="376"/>
      <c r="SZH66" s="376"/>
      <c r="SZI66" s="376"/>
      <c r="SZJ66" s="376"/>
      <c r="SZK66" s="376"/>
      <c r="SZL66" s="799"/>
      <c r="SZM66" s="799"/>
      <c r="SZN66" s="799"/>
      <c r="SZO66" s="529"/>
      <c r="SZP66" s="376"/>
      <c r="SZQ66" s="376"/>
      <c r="SZR66" s="376"/>
      <c r="SZS66" s="530"/>
      <c r="SZT66" s="376"/>
      <c r="SZU66" s="376"/>
      <c r="SZV66" s="376"/>
      <c r="SZW66" s="376"/>
      <c r="SZX66" s="376"/>
      <c r="SZY66" s="376"/>
      <c r="SZZ66" s="376"/>
      <c r="TAA66" s="376"/>
      <c r="TAB66" s="376"/>
      <c r="TAC66" s="799"/>
      <c r="TAD66" s="799"/>
      <c r="TAE66" s="799"/>
      <c r="TAF66" s="529"/>
      <c r="TAG66" s="376"/>
      <c r="TAH66" s="376"/>
      <c r="TAI66" s="376"/>
      <c r="TAJ66" s="530"/>
      <c r="TAK66" s="376"/>
      <c r="TAL66" s="376"/>
      <c r="TAM66" s="376"/>
      <c r="TAN66" s="376"/>
      <c r="TAO66" s="376"/>
      <c r="TAP66" s="376"/>
      <c r="TAQ66" s="376"/>
      <c r="TAR66" s="376"/>
      <c r="TAS66" s="376"/>
      <c r="TAT66" s="799"/>
      <c r="TAU66" s="799"/>
      <c r="TAV66" s="799"/>
      <c r="TAW66" s="529"/>
      <c r="TAX66" s="376"/>
      <c r="TAY66" s="376"/>
      <c r="TAZ66" s="376"/>
      <c r="TBA66" s="530"/>
      <c r="TBB66" s="376"/>
      <c r="TBC66" s="376"/>
      <c r="TBD66" s="376"/>
      <c r="TBE66" s="376"/>
      <c r="TBF66" s="376"/>
      <c r="TBG66" s="376"/>
      <c r="TBH66" s="376"/>
      <c r="TBI66" s="376"/>
      <c r="TBJ66" s="376"/>
      <c r="TBK66" s="799"/>
      <c r="TBL66" s="799"/>
      <c r="TBM66" s="799"/>
      <c r="TBN66" s="529"/>
      <c r="TBO66" s="376"/>
      <c r="TBP66" s="376"/>
      <c r="TBQ66" s="376"/>
      <c r="TBR66" s="530"/>
      <c r="TBS66" s="376"/>
      <c r="TBT66" s="376"/>
      <c r="TBU66" s="376"/>
      <c r="TBV66" s="376"/>
      <c r="TBW66" s="376"/>
      <c r="TBX66" s="376"/>
      <c r="TBY66" s="376"/>
      <c r="TBZ66" s="376"/>
      <c r="TCA66" s="376"/>
      <c r="TCB66" s="799"/>
      <c r="TCC66" s="799"/>
      <c r="TCD66" s="799"/>
      <c r="TCE66" s="529"/>
      <c r="TCF66" s="376"/>
      <c r="TCG66" s="376"/>
      <c r="TCH66" s="376"/>
      <c r="TCI66" s="530"/>
      <c r="TCJ66" s="376"/>
      <c r="TCK66" s="376"/>
      <c r="TCL66" s="376"/>
      <c r="TCM66" s="376"/>
      <c r="TCN66" s="376"/>
      <c r="TCO66" s="376"/>
      <c r="TCP66" s="376"/>
      <c r="TCQ66" s="376"/>
      <c r="TCR66" s="376"/>
      <c r="TCS66" s="799"/>
      <c r="TCT66" s="799"/>
      <c r="TCU66" s="799"/>
      <c r="TCV66" s="529"/>
      <c r="TCW66" s="376"/>
      <c r="TCX66" s="376"/>
      <c r="TCY66" s="376"/>
      <c r="TCZ66" s="530"/>
      <c r="TDA66" s="376"/>
      <c r="TDB66" s="376"/>
      <c r="TDC66" s="376"/>
      <c r="TDD66" s="376"/>
      <c r="TDE66" s="376"/>
      <c r="TDF66" s="376"/>
      <c r="TDG66" s="376"/>
      <c r="TDH66" s="376"/>
      <c r="TDI66" s="376"/>
      <c r="TDJ66" s="799"/>
      <c r="TDK66" s="799"/>
      <c r="TDL66" s="799"/>
      <c r="TDM66" s="529"/>
      <c r="TDN66" s="376"/>
      <c r="TDO66" s="376"/>
      <c r="TDP66" s="376"/>
      <c r="TDQ66" s="530"/>
      <c r="TDR66" s="376"/>
      <c r="TDS66" s="376"/>
      <c r="TDT66" s="376"/>
      <c r="TDU66" s="376"/>
      <c r="TDV66" s="376"/>
      <c r="TDW66" s="376"/>
      <c r="TDX66" s="376"/>
      <c r="TDY66" s="376"/>
      <c r="TDZ66" s="376"/>
      <c r="TEA66" s="799"/>
      <c r="TEB66" s="799"/>
      <c r="TEC66" s="799"/>
      <c r="TED66" s="529"/>
      <c r="TEE66" s="376"/>
      <c r="TEF66" s="376"/>
      <c r="TEG66" s="376"/>
      <c r="TEH66" s="530"/>
      <c r="TEI66" s="376"/>
      <c r="TEJ66" s="376"/>
      <c r="TEK66" s="376"/>
      <c r="TEL66" s="376"/>
      <c r="TEM66" s="376"/>
      <c r="TEN66" s="376"/>
      <c r="TEO66" s="376"/>
      <c r="TEP66" s="376"/>
      <c r="TEQ66" s="376"/>
      <c r="TER66" s="799"/>
      <c r="TES66" s="799"/>
      <c r="TET66" s="799"/>
      <c r="TEU66" s="529"/>
      <c r="TEV66" s="376"/>
      <c r="TEW66" s="376"/>
      <c r="TEX66" s="376"/>
      <c r="TEY66" s="530"/>
      <c r="TEZ66" s="376"/>
      <c r="TFA66" s="376"/>
      <c r="TFB66" s="376"/>
      <c r="TFC66" s="376"/>
      <c r="TFD66" s="376"/>
      <c r="TFE66" s="376"/>
      <c r="TFF66" s="376"/>
      <c r="TFG66" s="376"/>
      <c r="TFH66" s="376"/>
      <c r="TFI66" s="799"/>
      <c r="TFJ66" s="799"/>
      <c r="TFK66" s="799"/>
      <c r="TFL66" s="529"/>
      <c r="TFM66" s="376"/>
      <c r="TFN66" s="376"/>
      <c r="TFO66" s="376"/>
      <c r="TFP66" s="530"/>
      <c r="TFQ66" s="376"/>
      <c r="TFR66" s="376"/>
      <c r="TFS66" s="376"/>
      <c r="TFT66" s="376"/>
      <c r="TFU66" s="376"/>
      <c r="TFV66" s="376"/>
      <c r="TFW66" s="376"/>
      <c r="TFX66" s="376"/>
      <c r="TFY66" s="376"/>
      <c r="TFZ66" s="799"/>
      <c r="TGA66" s="799"/>
      <c r="TGB66" s="799"/>
      <c r="TGC66" s="529"/>
      <c r="TGD66" s="376"/>
      <c r="TGE66" s="376"/>
      <c r="TGF66" s="376"/>
      <c r="TGG66" s="530"/>
      <c r="TGH66" s="376"/>
      <c r="TGI66" s="376"/>
      <c r="TGJ66" s="376"/>
      <c r="TGK66" s="376"/>
      <c r="TGL66" s="376"/>
      <c r="TGM66" s="376"/>
      <c r="TGN66" s="376"/>
      <c r="TGO66" s="376"/>
      <c r="TGP66" s="376"/>
      <c r="TGQ66" s="799"/>
      <c r="TGR66" s="799"/>
      <c r="TGS66" s="799"/>
      <c r="TGT66" s="529"/>
      <c r="TGU66" s="376"/>
      <c r="TGV66" s="376"/>
      <c r="TGW66" s="376"/>
      <c r="TGX66" s="530"/>
      <c r="TGY66" s="376"/>
      <c r="TGZ66" s="376"/>
      <c r="THA66" s="376"/>
      <c r="THB66" s="376"/>
      <c r="THC66" s="376"/>
      <c r="THD66" s="376"/>
      <c r="THE66" s="376"/>
      <c r="THF66" s="376"/>
      <c r="THG66" s="376"/>
      <c r="THH66" s="799"/>
      <c r="THI66" s="799"/>
      <c r="THJ66" s="799"/>
      <c r="THK66" s="529"/>
      <c r="THL66" s="376"/>
      <c r="THM66" s="376"/>
      <c r="THN66" s="376"/>
      <c r="THO66" s="530"/>
      <c r="THP66" s="376"/>
      <c r="THQ66" s="376"/>
      <c r="THR66" s="376"/>
      <c r="THS66" s="376"/>
      <c r="THT66" s="376"/>
      <c r="THU66" s="376"/>
      <c r="THV66" s="376"/>
      <c r="THW66" s="376"/>
      <c r="THX66" s="376"/>
      <c r="THY66" s="799"/>
      <c r="THZ66" s="799"/>
      <c r="TIA66" s="799"/>
      <c r="TIB66" s="529"/>
      <c r="TIC66" s="376"/>
      <c r="TID66" s="376"/>
      <c r="TIE66" s="376"/>
      <c r="TIF66" s="530"/>
      <c r="TIG66" s="376"/>
      <c r="TIH66" s="376"/>
      <c r="TII66" s="376"/>
      <c r="TIJ66" s="376"/>
      <c r="TIK66" s="376"/>
      <c r="TIL66" s="376"/>
      <c r="TIM66" s="376"/>
      <c r="TIN66" s="376"/>
      <c r="TIO66" s="376"/>
      <c r="TIP66" s="799"/>
      <c r="TIQ66" s="799"/>
      <c r="TIR66" s="799"/>
      <c r="TIS66" s="529"/>
      <c r="TIT66" s="376"/>
      <c r="TIU66" s="376"/>
      <c r="TIV66" s="376"/>
      <c r="TIW66" s="530"/>
      <c r="TIX66" s="376"/>
      <c r="TIY66" s="376"/>
      <c r="TIZ66" s="376"/>
      <c r="TJA66" s="376"/>
      <c r="TJB66" s="376"/>
      <c r="TJC66" s="376"/>
      <c r="TJD66" s="376"/>
      <c r="TJE66" s="376"/>
      <c r="TJF66" s="376"/>
      <c r="TJG66" s="799"/>
      <c r="TJH66" s="799"/>
      <c r="TJI66" s="799"/>
      <c r="TJJ66" s="529"/>
      <c r="TJK66" s="376"/>
      <c r="TJL66" s="376"/>
      <c r="TJM66" s="376"/>
      <c r="TJN66" s="530"/>
      <c r="TJO66" s="376"/>
      <c r="TJP66" s="376"/>
      <c r="TJQ66" s="376"/>
      <c r="TJR66" s="376"/>
      <c r="TJS66" s="376"/>
      <c r="TJT66" s="376"/>
      <c r="TJU66" s="376"/>
      <c r="TJV66" s="376"/>
      <c r="TJW66" s="376"/>
      <c r="TJX66" s="799"/>
      <c r="TJY66" s="799"/>
      <c r="TJZ66" s="799"/>
      <c r="TKA66" s="529"/>
      <c r="TKB66" s="376"/>
      <c r="TKC66" s="376"/>
      <c r="TKD66" s="376"/>
      <c r="TKE66" s="530"/>
      <c r="TKF66" s="376"/>
      <c r="TKG66" s="376"/>
      <c r="TKH66" s="376"/>
      <c r="TKI66" s="376"/>
      <c r="TKJ66" s="376"/>
      <c r="TKK66" s="376"/>
      <c r="TKL66" s="376"/>
      <c r="TKM66" s="376"/>
      <c r="TKN66" s="376"/>
      <c r="TKO66" s="799"/>
      <c r="TKP66" s="799"/>
      <c r="TKQ66" s="799"/>
      <c r="TKR66" s="529"/>
      <c r="TKS66" s="376"/>
      <c r="TKT66" s="376"/>
      <c r="TKU66" s="376"/>
      <c r="TKV66" s="530"/>
      <c r="TKW66" s="376"/>
      <c r="TKX66" s="376"/>
      <c r="TKY66" s="376"/>
      <c r="TKZ66" s="376"/>
      <c r="TLA66" s="376"/>
      <c r="TLB66" s="376"/>
      <c r="TLC66" s="376"/>
      <c r="TLD66" s="376"/>
      <c r="TLE66" s="376"/>
      <c r="TLF66" s="799"/>
      <c r="TLG66" s="799"/>
      <c r="TLH66" s="799"/>
      <c r="TLI66" s="529"/>
      <c r="TLJ66" s="376"/>
      <c r="TLK66" s="376"/>
      <c r="TLL66" s="376"/>
      <c r="TLM66" s="530"/>
      <c r="TLN66" s="376"/>
      <c r="TLO66" s="376"/>
      <c r="TLP66" s="376"/>
      <c r="TLQ66" s="376"/>
      <c r="TLR66" s="376"/>
      <c r="TLS66" s="376"/>
      <c r="TLT66" s="376"/>
      <c r="TLU66" s="376"/>
      <c r="TLV66" s="376"/>
      <c r="TLW66" s="799"/>
      <c r="TLX66" s="799"/>
      <c r="TLY66" s="799"/>
      <c r="TLZ66" s="529"/>
      <c r="TMA66" s="376"/>
      <c r="TMB66" s="376"/>
      <c r="TMC66" s="376"/>
      <c r="TMD66" s="530"/>
      <c r="TME66" s="376"/>
      <c r="TMF66" s="376"/>
      <c r="TMG66" s="376"/>
      <c r="TMH66" s="376"/>
      <c r="TMI66" s="376"/>
      <c r="TMJ66" s="376"/>
      <c r="TMK66" s="376"/>
      <c r="TML66" s="376"/>
      <c r="TMM66" s="376"/>
      <c r="TMN66" s="799"/>
      <c r="TMO66" s="799"/>
      <c r="TMP66" s="799"/>
      <c r="TMQ66" s="529"/>
      <c r="TMR66" s="376"/>
      <c r="TMS66" s="376"/>
      <c r="TMT66" s="376"/>
      <c r="TMU66" s="530"/>
      <c r="TMV66" s="376"/>
      <c r="TMW66" s="376"/>
      <c r="TMX66" s="376"/>
      <c r="TMY66" s="376"/>
      <c r="TMZ66" s="376"/>
      <c r="TNA66" s="376"/>
      <c r="TNB66" s="376"/>
      <c r="TNC66" s="376"/>
      <c r="TND66" s="376"/>
      <c r="TNE66" s="799"/>
      <c r="TNF66" s="799"/>
      <c r="TNG66" s="799"/>
      <c r="TNH66" s="529"/>
      <c r="TNI66" s="376"/>
      <c r="TNJ66" s="376"/>
      <c r="TNK66" s="376"/>
      <c r="TNL66" s="530"/>
      <c r="TNM66" s="376"/>
      <c r="TNN66" s="376"/>
      <c r="TNO66" s="376"/>
      <c r="TNP66" s="376"/>
      <c r="TNQ66" s="376"/>
      <c r="TNR66" s="376"/>
      <c r="TNS66" s="376"/>
      <c r="TNT66" s="376"/>
      <c r="TNU66" s="376"/>
      <c r="TNV66" s="799"/>
      <c r="TNW66" s="799"/>
      <c r="TNX66" s="799"/>
      <c r="TNY66" s="529"/>
      <c r="TNZ66" s="376"/>
      <c r="TOA66" s="376"/>
      <c r="TOB66" s="376"/>
      <c r="TOC66" s="530"/>
      <c r="TOD66" s="376"/>
      <c r="TOE66" s="376"/>
      <c r="TOF66" s="376"/>
      <c r="TOG66" s="376"/>
      <c r="TOH66" s="376"/>
      <c r="TOI66" s="376"/>
      <c r="TOJ66" s="376"/>
      <c r="TOK66" s="376"/>
      <c r="TOL66" s="376"/>
      <c r="TOM66" s="799"/>
      <c r="TON66" s="799"/>
      <c r="TOO66" s="799"/>
      <c r="TOP66" s="529"/>
      <c r="TOQ66" s="376"/>
      <c r="TOR66" s="376"/>
      <c r="TOS66" s="376"/>
      <c r="TOT66" s="530"/>
      <c r="TOU66" s="376"/>
      <c r="TOV66" s="376"/>
      <c r="TOW66" s="376"/>
      <c r="TOX66" s="376"/>
      <c r="TOY66" s="376"/>
      <c r="TOZ66" s="376"/>
      <c r="TPA66" s="376"/>
      <c r="TPB66" s="376"/>
      <c r="TPC66" s="376"/>
      <c r="TPD66" s="799"/>
      <c r="TPE66" s="799"/>
      <c r="TPF66" s="799"/>
      <c r="TPG66" s="529"/>
      <c r="TPH66" s="376"/>
      <c r="TPI66" s="376"/>
      <c r="TPJ66" s="376"/>
      <c r="TPK66" s="530"/>
      <c r="TPL66" s="376"/>
      <c r="TPM66" s="376"/>
      <c r="TPN66" s="376"/>
      <c r="TPO66" s="376"/>
      <c r="TPP66" s="376"/>
      <c r="TPQ66" s="376"/>
      <c r="TPR66" s="376"/>
      <c r="TPS66" s="376"/>
      <c r="TPT66" s="376"/>
      <c r="TPU66" s="799"/>
      <c r="TPV66" s="799"/>
      <c r="TPW66" s="799"/>
      <c r="TPX66" s="529"/>
      <c r="TPY66" s="376"/>
      <c r="TPZ66" s="376"/>
      <c r="TQA66" s="376"/>
      <c r="TQB66" s="530"/>
      <c r="TQC66" s="376"/>
      <c r="TQD66" s="376"/>
      <c r="TQE66" s="376"/>
      <c r="TQF66" s="376"/>
      <c r="TQG66" s="376"/>
      <c r="TQH66" s="376"/>
      <c r="TQI66" s="376"/>
      <c r="TQJ66" s="376"/>
      <c r="TQK66" s="376"/>
      <c r="TQL66" s="799"/>
      <c r="TQM66" s="799"/>
      <c r="TQN66" s="799"/>
      <c r="TQO66" s="529"/>
      <c r="TQP66" s="376"/>
      <c r="TQQ66" s="376"/>
      <c r="TQR66" s="376"/>
      <c r="TQS66" s="530"/>
      <c r="TQT66" s="376"/>
      <c r="TQU66" s="376"/>
      <c r="TQV66" s="376"/>
      <c r="TQW66" s="376"/>
      <c r="TQX66" s="376"/>
      <c r="TQY66" s="376"/>
      <c r="TQZ66" s="376"/>
      <c r="TRA66" s="376"/>
      <c r="TRB66" s="376"/>
      <c r="TRC66" s="799"/>
      <c r="TRD66" s="799"/>
      <c r="TRE66" s="799"/>
      <c r="TRF66" s="529"/>
      <c r="TRG66" s="376"/>
      <c r="TRH66" s="376"/>
      <c r="TRI66" s="376"/>
      <c r="TRJ66" s="530"/>
      <c r="TRK66" s="376"/>
      <c r="TRL66" s="376"/>
      <c r="TRM66" s="376"/>
      <c r="TRN66" s="376"/>
      <c r="TRO66" s="376"/>
      <c r="TRP66" s="376"/>
      <c r="TRQ66" s="376"/>
      <c r="TRR66" s="376"/>
      <c r="TRS66" s="376"/>
      <c r="TRT66" s="799"/>
      <c r="TRU66" s="799"/>
      <c r="TRV66" s="799"/>
      <c r="TRW66" s="529"/>
      <c r="TRX66" s="376"/>
      <c r="TRY66" s="376"/>
      <c r="TRZ66" s="376"/>
      <c r="TSA66" s="530"/>
      <c r="TSB66" s="376"/>
      <c r="TSC66" s="376"/>
      <c r="TSD66" s="376"/>
      <c r="TSE66" s="376"/>
      <c r="TSF66" s="376"/>
      <c r="TSG66" s="376"/>
      <c r="TSH66" s="376"/>
      <c r="TSI66" s="376"/>
      <c r="TSJ66" s="376"/>
      <c r="TSK66" s="799"/>
      <c r="TSL66" s="799"/>
      <c r="TSM66" s="799"/>
      <c r="TSN66" s="529"/>
      <c r="TSO66" s="376"/>
      <c r="TSP66" s="376"/>
      <c r="TSQ66" s="376"/>
      <c r="TSR66" s="530"/>
      <c r="TSS66" s="376"/>
      <c r="TST66" s="376"/>
      <c r="TSU66" s="376"/>
      <c r="TSV66" s="376"/>
      <c r="TSW66" s="376"/>
      <c r="TSX66" s="376"/>
      <c r="TSY66" s="376"/>
      <c r="TSZ66" s="376"/>
      <c r="TTA66" s="376"/>
      <c r="TTB66" s="799"/>
      <c r="TTC66" s="799"/>
      <c r="TTD66" s="799"/>
      <c r="TTE66" s="529"/>
      <c r="TTF66" s="376"/>
      <c r="TTG66" s="376"/>
      <c r="TTH66" s="376"/>
      <c r="TTI66" s="530"/>
      <c r="TTJ66" s="376"/>
      <c r="TTK66" s="376"/>
      <c r="TTL66" s="376"/>
      <c r="TTM66" s="376"/>
      <c r="TTN66" s="376"/>
      <c r="TTO66" s="376"/>
      <c r="TTP66" s="376"/>
      <c r="TTQ66" s="376"/>
      <c r="TTR66" s="376"/>
      <c r="TTS66" s="799"/>
      <c r="TTT66" s="799"/>
      <c r="TTU66" s="799"/>
      <c r="TTV66" s="529"/>
      <c r="TTW66" s="376"/>
      <c r="TTX66" s="376"/>
      <c r="TTY66" s="376"/>
      <c r="TTZ66" s="530"/>
      <c r="TUA66" s="376"/>
      <c r="TUB66" s="376"/>
      <c r="TUC66" s="376"/>
      <c r="TUD66" s="376"/>
      <c r="TUE66" s="376"/>
      <c r="TUF66" s="376"/>
      <c r="TUG66" s="376"/>
      <c r="TUH66" s="376"/>
      <c r="TUI66" s="376"/>
      <c r="TUJ66" s="799"/>
      <c r="TUK66" s="799"/>
      <c r="TUL66" s="799"/>
      <c r="TUM66" s="529"/>
      <c r="TUN66" s="376"/>
      <c r="TUO66" s="376"/>
      <c r="TUP66" s="376"/>
      <c r="TUQ66" s="530"/>
      <c r="TUR66" s="376"/>
      <c r="TUS66" s="376"/>
      <c r="TUT66" s="376"/>
      <c r="TUU66" s="376"/>
      <c r="TUV66" s="376"/>
      <c r="TUW66" s="376"/>
      <c r="TUX66" s="376"/>
      <c r="TUY66" s="376"/>
      <c r="TUZ66" s="376"/>
      <c r="TVA66" s="799"/>
      <c r="TVB66" s="799"/>
      <c r="TVC66" s="799"/>
      <c r="TVD66" s="529"/>
      <c r="TVE66" s="376"/>
      <c r="TVF66" s="376"/>
      <c r="TVG66" s="376"/>
      <c r="TVH66" s="530"/>
      <c r="TVI66" s="376"/>
      <c r="TVJ66" s="376"/>
      <c r="TVK66" s="376"/>
      <c r="TVL66" s="376"/>
      <c r="TVM66" s="376"/>
      <c r="TVN66" s="376"/>
      <c r="TVO66" s="376"/>
      <c r="TVP66" s="376"/>
      <c r="TVQ66" s="376"/>
      <c r="TVR66" s="799"/>
      <c r="TVS66" s="799"/>
      <c r="TVT66" s="799"/>
      <c r="TVU66" s="529"/>
      <c r="TVV66" s="376"/>
      <c r="TVW66" s="376"/>
      <c r="TVX66" s="376"/>
      <c r="TVY66" s="530"/>
      <c r="TVZ66" s="376"/>
      <c r="TWA66" s="376"/>
      <c r="TWB66" s="376"/>
      <c r="TWC66" s="376"/>
      <c r="TWD66" s="376"/>
      <c r="TWE66" s="376"/>
      <c r="TWF66" s="376"/>
      <c r="TWG66" s="376"/>
      <c r="TWH66" s="376"/>
      <c r="TWI66" s="799"/>
      <c r="TWJ66" s="799"/>
      <c r="TWK66" s="799"/>
      <c r="TWL66" s="529"/>
      <c r="TWM66" s="376"/>
      <c r="TWN66" s="376"/>
      <c r="TWO66" s="376"/>
      <c r="TWP66" s="530"/>
      <c r="TWQ66" s="376"/>
      <c r="TWR66" s="376"/>
      <c r="TWS66" s="376"/>
      <c r="TWT66" s="376"/>
      <c r="TWU66" s="376"/>
      <c r="TWV66" s="376"/>
      <c r="TWW66" s="376"/>
      <c r="TWX66" s="376"/>
      <c r="TWY66" s="376"/>
      <c r="TWZ66" s="799"/>
      <c r="TXA66" s="799"/>
      <c r="TXB66" s="799"/>
      <c r="TXC66" s="529"/>
      <c r="TXD66" s="376"/>
      <c r="TXE66" s="376"/>
      <c r="TXF66" s="376"/>
      <c r="TXG66" s="530"/>
      <c r="TXH66" s="376"/>
      <c r="TXI66" s="376"/>
      <c r="TXJ66" s="376"/>
      <c r="TXK66" s="376"/>
      <c r="TXL66" s="376"/>
      <c r="TXM66" s="376"/>
      <c r="TXN66" s="376"/>
      <c r="TXO66" s="376"/>
      <c r="TXP66" s="376"/>
      <c r="TXQ66" s="799"/>
      <c r="TXR66" s="799"/>
      <c r="TXS66" s="799"/>
      <c r="TXT66" s="529"/>
      <c r="TXU66" s="376"/>
      <c r="TXV66" s="376"/>
      <c r="TXW66" s="376"/>
      <c r="TXX66" s="530"/>
      <c r="TXY66" s="376"/>
      <c r="TXZ66" s="376"/>
      <c r="TYA66" s="376"/>
      <c r="TYB66" s="376"/>
      <c r="TYC66" s="376"/>
      <c r="TYD66" s="376"/>
      <c r="TYE66" s="376"/>
      <c r="TYF66" s="376"/>
      <c r="TYG66" s="376"/>
      <c r="TYH66" s="799"/>
      <c r="TYI66" s="799"/>
      <c r="TYJ66" s="799"/>
      <c r="TYK66" s="529"/>
      <c r="TYL66" s="376"/>
      <c r="TYM66" s="376"/>
      <c r="TYN66" s="376"/>
      <c r="TYO66" s="530"/>
      <c r="TYP66" s="376"/>
      <c r="TYQ66" s="376"/>
      <c r="TYR66" s="376"/>
      <c r="TYS66" s="376"/>
      <c r="TYT66" s="376"/>
      <c r="TYU66" s="376"/>
      <c r="TYV66" s="376"/>
      <c r="TYW66" s="376"/>
      <c r="TYX66" s="376"/>
      <c r="TYY66" s="799"/>
      <c r="TYZ66" s="799"/>
      <c r="TZA66" s="799"/>
      <c r="TZB66" s="529"/>
      <c r="TZC66" s="376"/>
      <c r="TZD66" s="376"/>
      <c r="TZE66" s="376"/>
      <c r="TZF66" s="530"/>
      <c r="TZG66" s="376"/>
      <c r="TZH66" s="376"/>
      <c r="TZI66" s="376"/>
      <c r="TZJ66" s="376"/>
      <c r="TZK66" s="376"/>
      <c r="TZL66" s="376"/>
      <c r="TZM66" s="376"/>
      <c r="TZN66" s="376"/>
      <c r="TZO66" s="376"/>
      <c r="TZP66" s="799"/>
      <c r="TZQ66" s="799"/>
      <c r="TZR66" s="799"/>
      <c r="TZS66" s="529"/>
      <c r="TZT66" s="376"/>
      <c r="TZU66" s="376"/>
      <c r="TZV66" s="376"/>
      <c r="TZW66" s="530"/>
      <c r="TZX66" s="376"/>
      <c r="TZY66" s="376"/>
      <c r="TZZ66" s="376"/>
      <c r="UAA66" s="376"/>
      <c r="UAB66" s="376"/>
      <c r="UAC66" s="376"/>
      <c r="UAD66" s="376"/>
      <c r="UAE66" s="376"/>
      <c r="UAF66" s="376"/>
      <c r="UAG66" s="799"/>
      <c r="UAH66" s="799"/>
      <c r="UAI66" s="799"/>
      <c r="UAJ66" s="529"/>
      <c r="UAK66" s="376"/>
      <c r="UAL66" s="376"/>
      <c r="UAM66" s="376"/>
      <c r="UAN66" s="530"/>
      <c r="UAO66" s="376"/>
      <c r="UAP66" s="376"/>
      <c r="UAQ66" s="376"/>
      <c r="UAR66" s="376"/>
      <c r="UAS66" s="376"/>
      <c r="UAT66" s="376"/>
      <c r="UAU66" s="376"/>
      <c r="UAV66" s="376"/>
      <c r="UAW66" s="376"/>
      <c r="UAX66" s="799"/>
      <c r="UAY66" s="799"/>
      <c r="UAZ66" s="799"/>
      <c r="UBA66" s="529"/>
      <c r="UBB66" s="376"/>
      <c r="UBC66" s="376"/>
      <c r="UBD66" s="376"/>
      <c r="UBE66" s="530"/>
      <c r="UBF66" s="376"/>
      <c r="UBG66" s="376"/>
      <c r="UBH66" s="376"/>
      <c r="UBI66" s="376"/>
      <c r="UBJ66" s="376"/>
      <c r="UBK66" s="376"/>
      <c r="UBL66" s="376"/>
      <c r="UBM66" s="376"/>
      <c r="UBN66" s="376"/>
      <c r="UBO66" s="799"/>
      <c r="UBP66" s="799"/>
      <c r="UBQ66" s="799"/>
      <c r="UBR66" s="529"/>
      <c r="UBS66" s="376"/>
      <c r="UBT66" s="376"/>
      <c r="UBU66" s="376"/>
      <c r="UBV66" s="530"/>
      <c r="UBW66" s="376"/>
      <c r="UBX66" s="376"/>
      <c r="UBY66" s="376"/>
      <c r="UBZ66" s="376"/>
      <c r="UCA66" s="376"/>
      <c r="UCB66" s="376"/>
      <c r="UCC66" s="376"/>
      <c r="UCD66" s="376"/>
      <c r="UCE66" s="376"/>
      <c r="UCF66" s="799"/>
      <c r="UCG66" s="799"/>
      <c r="UCH66" s="799"/>
      <c r="UCI66" s="529"/>
      <c r="UCJ66" s="376"/>
      <c r="UCK66" s="376"/>
      <c r="UCL66" s="376"/>
      <c r="UCM66" s="530"/>
      <c r="UCN66" s="376"/>
      <c r="UCO66" s="376"/>
      <c r="UCP66" s="376"/>
      <c r="UCQ66" s="376"/>
      <c r="UCR66" s="376"/>
      <c r="UCS66" s="376"/>
      <c r="UCT66" s="376"/>
      <c r="UCU66" s="376"/>
      <c r="UCV66" s="376"/>
      <c r="UCW66" s="799"/>
      <c r="UCX66" s="799"/>
      <c r="UCY66" s="799"/>
      <c r="UCZ66" s="529"/>
      <c r="UDA66" s="376"/>
      <c r="UDB66" s="376"/>
      <c r="UDC66" s="376"/>
      <c r="UDD66" s="530"/>
      <c r="UDE66" s="376"/>
      <c r="UDF66" s="376"/>
      <c r="UDG66" s="376"/>
      <c r="UDH66" s="376"/>
      <c r="UDI66" s="376"/>
      <c r="UDJ66" s="376"/>
      <c r="UDK66" s="376"/>
      <c r="UDL66" s="376"/>
      <c r="UDM66" s="376"/>
      <c r="UDN66" s="799"/>
      <c r="UDO66" s="799"/>
      <c r="UDP66" s="799"/>
      <c r="UDQ66" s="529"/>
      <c r="UDR66" s="376"/>
      <c r="UDS66" s="376"/>
      <c r="UDT66" s="376"/>
      <c r="UDU66" s="530"/>
      <c r="UDV66" s="376"/>
      <c r="UDW66" s="376"/>
      <c r="UDX66" s="376"/>
      <c r="UDY66" s="376"/>
      <c r="UDZ66" s="376"/>
      <c r="UEA66" s="376"/>
      <c r="UEB66" s="376"/>
      <c r="UEC66" s="376"/>
      <c r="UED66" s="376"/>
      <c r="UEE66" s="799"/>
      <c r="UEF66" s="799"/>
      <c r="UEG66" s="799"/>
      <c r="UEH66" s="529"/>
      <c r="UEI66" s="376"/>
      <c r="UEJ66" s="376"/>
      <c r="UEK66" s="376"/>
      <c r="UEL66" s="530"/>
      <c r="UEM66" s="376"/>
      <c r="UEN66" s="376"/>
      <c r="UEO66" s="376"/>
      <c r="UEP66" s="376"/>
      <c r="UEQ66" s="376"/>
      <c r="UER66" s="376"/>
      <c r="UES66" s="376"/>
      <c r="UET66" s="376"/>
      <c r="UEU66" s="376"/>
      <c r="UEV66" s="799"/>
      <c r="UEW66" s="799"/>
      <c r="UEX66" s="799"/>
      <c r="UEY66" s="529"/>
      <c r="UEZ66" s="376"/>
      <c r="UFA66" s="376"/>
      <c r="UFB66" s="376"/>
      <c r="UFC66" s="530"/>
      <c r="UFD66" s="376"/>
      <c r="UFE66" s="376"/>
      <c r="UFF66" s="376"/>
      <c r="UFG66" s="376"/>
      <c r="UFH66" s="376"/>
      <c r="UFI66" s="376"/>
      <c r="UFJ66" s="376"/>
      <c r="UFK66" s="376"/>
      <c r="UFL66" s="376"/>
      <c r="UFM66" s="799"/>
      <c r="UFN66" s="799"/>
      <c r="UFO66" s="799"/>
      <c r="UFP66" s="529"/>
      <c r="UFQ66" s="376"/>
      <c r="UFR66" s="376"/>
      <c r="UFS66" s="376"/>
      <c r="UFT66" s="530"/>
      <c r="UFU66" s="376"/>
      <c r="UFV66" s="376"/>
      <c r="UFW66" s="376"/>
      <c r="UFX66" s="376"/>
      <c r="UFY66" s="376"/>
      <c r="UFZ66" s="376"/>
      <c r="UGA66" s="376"/>
      <c r="UGB66" s="376"/>
      <c r="UGC66" s="376"/>
      <c r="UGD66" s="799"/>
      <c r="UGE66" s="799"/>
      <c r="UGF66" s="799"/>
      <c r="UGG66" s="529"/>
      <c r="UGH66" s="376"/>
      <c r="UGI66" s="376"/>
      <c r="UGJ66" s="376"/>
      <c r="UGK66" s="530"/>
      <c r="UGL66" s="376"/>
      <c r="UGM66" s="376"/>
      <c r="UGN66" s="376"/>
      <c r="UGO66" s="376"/>
      <c r="UGP66" s="376"/>
      <c r="UGQ66" s="376"/>
      <c r="UGR66" s="376"/>
      <c r="UGS66" s="376"/>
      <c r="UGT66" s="376"/>
      <c r="UGU66" s="799"/>
      <c r="UGV66" s="799"/>
      <c r="UGW66" s="799"/>
      <c r="UGX66" s="529"/>
      <c r="UGY66" s="376"/>
      <c r="UGZ66" s="376"/>
      <c r="UHA66" s="376"/>
      <c r="UHB66" s="530"/>
      <c r="UHC66" s="376"/>
      <c r="UHD66" s="376"/>
      <c r="UHE66" s="376"/>
      <c r="UHF66" s="376"/>
      <c r="UHG66" s="376"/>
      <c r="UHH66" s="376"/>
      <c r="UHI66" s="376"/>
      <c r="UHJ66" s="376"/>
      <c r="UHK66" s="376"/>
      <c r="UHL66" s="799"/>
      <c r="UHM66" s="799"/>
      <c r="UHN66" s="799"/>
      <c r="UHO66" s="529"/>
      <c r="UHP66" s="376"/>
      <c r="UHQ66" s="376"/>
      <c r="UHR66" s="376"/>
      <c r="UHS66" s="530"/>
      <c r="UHT66" s="376"/>
      <c r="UHU66" s="376"/>
      <c r="UHV66" s="376"/>
      <c r="UHW66" s="376"/>
      <c r="UHX66" s="376"/>
      <c r="UHY66" s="376"/>
      <c r="UHZ66" s="376"/>
      <c r="UIA66" s="376"/>
      <c r="UIB66" s="376"/>
      <c r="UIC66" s="799"/>
      <c r="UID66" s="799"/>
      <c r="UIE66" s="799"/>
      <c r="UIF66" s="529"/>
      <c r="UIG66" s="376"/>
      <c r="UIH66" s="376"/>
      <c r="UII66" s="376"/>
      <c r="UIJ66" s="530"/>
      <c r="UIK66" s="376"/>
      <c r="UIL66" s="376"/>
      <c r="UIM66" s="376"/>
      <c r="UIN66" s="376"/>
      <c r="UIO66" s="376"/>
      <c r="UIP66" s="376"/>
      <c r="UIQ66" s="376"/>
      <c r="UIR66" s="376"/>
      <c r="UIS66" s="376"/>
      <c r="UIT66" s="799"/>
      <c r="UIU66" s="799"/>
      <c r="UIV66" s="799"/>
      <c r="UIW66" s="529"/>
      <c r="UIX66" s="376"/>
      <c r="UIY66" s="376"/>
      <c r="UIZ66" s="376"/>
      <c r="UJA66" s="530"/>
      <c r="UJB66" s="376"/>
      <c r="UJC66" s="376"/>
      <c r="UJD66" s="376"/>
      <c r="UJE66" s="376"/>
      <c r="UJF66" s="376"/>
      <c r="UJG66" s="376"/>
      <c r="UJH66" s="376"/>
      <c r="UJI66" s="376"/>
      <c r="UJJ66" s="376"/>
      <c r="UJK66" s="799"/>
      <c r="UJL66" s="799"/>
      <c r="UJM66" s="799"/>
      <c r="UJN66" s="529"/>
      <c r="UJO66" s="376"/>
      <c r="UJP66" s="376"/>
      <c r="UJQ66" s="376"/>
      <c r="UJR66" s="530"/>
      <c r="UJS66" s="376"/>
      <c r="UJT66" s="376"/>
      <c r="UJU66" s="376"/>
      <c r="UJV66" s="376"/>
      <c r="UJW66" s="376"/>
      <c r="UJX66" s="376"/>
      <c r="UJY66" s="376"/>
      <c r="UJZ66" s="376"/>
      <c r="UKA66" s="376"/>
      <c r="UKB66" s="799"/>
      <c r="UKC66" s="799"/>
      <c r="UKD66" s="799"/>
      <c r="UKE66" s="529"/>
      <c r="UKF66" s="376"/>
      <c r="UKG66" s="376"/>
      <c r="UKH66" s="376"/>
      <c r="UKI66" s="530"/>
      <c r="UKJ66" s="376"/>
      <c r="UKK66" s="376"/>
      <c r="UKL66" s="376"/>
      <c r="UKM66" s="376"/>
      <c r="UKN66" s="376"/>
      <c r="UKO66" s="376"/>
      <c r="UKP66" s="376"/>
      <c r="UKQ66" s="376"/>
      <c r="UKR66" s="376"/>
      <c r="UKS66" s="799"/>
      <c r="UKT66" s="799"/>
      <c r="UKU66" s="799"/>
      <c r="UKV66" s="529"/>
      <c r="UKW66" s="376"/>
      <c r="UKX66" s="376"/>
      <c r="UKY66" s="376"/>
      <c r="UKZ66" s="530"/>
      <c r="ULA66" s="376"/>
      <c r="ULB66" s="376"/>
      <c r="ULC66" s="376"/>
      <c r="ULD66" s="376"/>
      <c r="ULE66" s="376"/>
      <c r="ULF66" s="376"/>
      <c r="ULG66" s="376"/>
      <c r="ULH66" s="376"/>
      <c r="ULI66" s="376"/>
      <c r="ULJ66" s="799"/>
      <c r="ULK66" s="799"/>
      <c r="ULL66" s="799"/>
      <c r="ULM66" s="529"/>
      <c r="ULN66" s="376"/>
      <c r="ULO66" s="376"/>
      <c r="ULP66" s="376"/>
      <c r="ULQ66" s="530"/>
      <c r="ULR66" s="376"/>
      <c r="ULS66" s="376"/>
      <c r="ULT66" s="376"/>
      <c r="ULU66" s="376"/>
      <c r="ULV66" s="376"/>
      <c r="ULW66" s="376"/>
      <c r="ULX66" s="376"/>
      <c r="ULY66" s="376"/>
      <c r="ULZ66" s="376"/>
      <c r="UMA66" s="799"/>
      <c r="UMB66" s="799"/>
      <c r="UMC66" s="799"/>
      <c r="UMD66" s="529"/>
      <c r="UME66" s="376"/>
      <c r="UMF66" s="376"/>
      <c r="UMG66" s="376"/>
      <c r="UMH66" s="530"/>
      <c r="UMI66" s="376"/>
      <c r="UMJ66" s="376"/>
      <c r="UMK66" s="376"/>
      <c r="UML66" s="376"/>
      <c r="UMM66" s="376"/>
      <c r="UMN66" s="376"/>
      <c r="UMO66" s="376"/>
      <c r="UMP66" s="376"/>
      <c r="UMQ66" s="376"/>
      <c r="UMR66" s="799"/>
      <c r="UMS66" s="799"/>
      <c r="UMT66" s="799"/>
      <c r="UMU66" s="529"/>
      <c r="UMV66" s="376"/>
      <c r="UMW66" s="376"/>
      <c r="UMX66" s="376"/>
      <c r="UMY66" s="530"/>
      <c r="UMZ66" s="376"/>
      <c r="UNA66" s="376"/>
      <c r="UNB66" s="376"/>
      <c r="UNC66" s="376"/>
      <c r="UND66" s="376"/>
      <c r="UNE66" s="376"/>
      <c r="UNF66" s="376"/>
      <c r="UNG66" s="376"/>
      <c r="UNH66" s="376"/>
      <c r="UNI66" s="799"/>
      <c r="UNJ66" s="799"/>
      <c r="UNK66" s="799"/>
      <c r="UNL66" s="529"/>
      <c r="UNM66" s="376"/>
      <c r="UNN66" s="376"/>
      <c r="UNO66" s="376"/>
      <c r="UNP66" s="530"/>
      <c r="UNQ66" s="376"/>
      <c r="UNR66" s="376"/>
      <c r="UNS66" s="376"/>
      <c r="UNT66" s="376"/>
      <c r="UNU66" s="376"/>
      <c r="UNV66" s="376"/>
      <c r="UNW66" s="376"/>
      <c r="UNX66" s="376"/>
      <c r="UNY66" s="376"/>
      <c r="UNZ66" s="799"/>
      <c r="UOA66" s="799"/>
      <c r="UOB66" s="799"/>
      <c r="UOC66" s="529"/>
      <c r="UOD66" s="376"/>
      <c r="UOE66" s="376"/>
      <c r="UOF66" s="376"/>
      <c r="UOG66" s="530"/>
      <c r="UOH66" s="376"/>
      <c r="UOI66" s="376"/>
      <c r="UOJ66" s="376"/>
      <c r="UOK66" s="376"/>
      <c r="UOL66" s="376"/>
      <c r="UOM66" s="376"/>
      <c r="UON66" s="376"/>
      <c r="UOO66" s="376"/>
      <c r="UOP66" s="376"/>
      <c r="UOQ66" s="799"/>
      <c r="UOR66" s="799"/>
      <c r="UOS66" s="799"/>
      <c r="UOT66" s="529"/>
      <c r="UOU66" s="376"/>
      <c r="UOV66" s="376"/>
      <c r="UOW66" s="376"/>
      <c r="UOX66" s="530"/>
      <c r="UOY66" s="376"/>
      <c r="UOZ66" s="376"/>
      <c r="UPA66" s="376"/>
      <c r="UPB66" s="376"/>
      <c r="UPC66" s="376"/>
      <c r="UPD66" s="376"/>
      <c r="UPE66" s="376"/>
      <c r="UPF66" s="376"/>
      <c r="UPG66" s="376"/>
      <c r="UPH66" s="799"/>
      <c r="UPI66" s="799"/>
      <c r="UPJ66" s="799"/>
      <c r="UPK66" s="529"/>
      <c r="UPL66" s="376"/>
      <c r="UPM66" s="376"/>
      <c r="UPN66" s="376"/>
      <c r="UPO66" s="530"/>
      <c r="UPP66" s="376"/>
      <c r="UPQ66" s="376"/>
      <c r="UPR66" s="376"/>
      <c r="UPS66" s="376"/>
      <c r="UPT66" s="376"/>
      <c r="UPU66" s="376"/>
      <c r="UPV66" s="376"/>
      <c r="UPW66" s="376"/>
      <c r="UPX66" s="376"/>
      <c r="UPY66" s="799"/>
      <c r="UPZ66" s="799"/>
      <c r="UQA66" s="799"/>
      <c r="UQB66" s="529"/>
      <c r="UQC66" s="376"/>
      <c r="UQD66" s="376"/>
      <c r="UQE66" s="376"/>
      <c r="UQF66" s="530"/>
      <c r="UQG66" s="376"/>
      <c r="UQH66" s="376"/>
      <c r="UQI66" s="376"/>
      <c r="UQJ66" s="376"/>
      <c r="UQK66" s="376"/>
      <c r="UQL66" s="376"/>
      <c r="UQM66" s="376"/>
      <c r="UQN66" s="376"/>
      <c r="UQO66" s="376"/>
      <c r="UQP66" s="799"/>
      <c r="UQQ66" s="799"/>
      <c r="UQR66" s="799"/>
      <c r="UQS66" s="529"/>
      <c r="UQT66" s="376"/>
      <c r="UQU66" s="376"/>
      <c r="UQV66" s="376"/>
      <c r="UQW66" s="530"/>
      <c r="UQX66" s="376"/>
      <c r="UQY66" s="376"/>
      <c r="UQZ66" s="376"/>
      <c r="URA66" s="376"/>
      <c r="URB66" s="376"/>
      <c r="URC66" s="376"/>
      <c r="URD66" s="376"/>
      <c r="URE66" s="376"/>
      <c r="URF66" s="376"/>
      <c r="URG66" s="799"/>
      <c r="URH66" s="799"/>
      <c r="URI66" s="799"/>
      <c r="URJ66" s="529"/>
      <c r="URK66" s="376"/>
      <c r="URL66" s="376"/>
      <c r="URM66" s="376"/>
      <c r="URN66" s="530"/>
      <c r="URO66" s="376"/>
      <c r="URP66" s="376"/>
      <c r="URQ66" s="376"/>
      <c r="URR66" s="376"/>
      <c r="URS66" s="376"/>
      <c r="URT66" s="376"/>
      <c r="URU66" s="376"/>
      <c r="URV66" s="376"/>
      <c r="URW66" s="376"/>
      <c r="URX66" s="799"/>
      <c r="URY66" s="799"/>
      <c r="URZ66" s="799"/>
      <c r="USA66" s="529"/>
      <c r="USB66" s="376"/>
      <c r="USC66" s="376"/>
      <c r="USD66" s="376"/>
      <c r="USE66" s="530"/>
      <c r="USF66" s="376"/>
      <c r="USG66" s="376"/>
      <c r="USH66" s="376"/>
      <c r="USI66" s="376"/>
      <c r="USJ66" s="376"/>
      <c r="USK66" s="376"/>
      <c r="USL66" s="376"/>
      <c r="USM66" s="376"/>
      <c r="USN66" s="376"/>
      <c r="USO66" s="799"/>
      <c r="USP66" s="799"/>
      <c r="USQ66" s="799"/>
      <c r="USR66" s="529"/>
      <c r="USS66" s="376"/>
      <c r="UST66" s="376"/>
      <c r="USU66" s="376"/>
      <c r="USV66" s="530"/>
      <c r="USW66" s="376"/>
      <c r="USX66" s="376"/>
      <c r="USY66" s="376"/>
      <c r="USZ66" s="376"/>
      <c r="UTA66" s="376"/>
      <c r="UTB66" s="376"/>
      <c r="UTC66" s="376"/>
      <c r="UTD66" s="376"/>
      <c r="UTE66" s="376"/>
      <c r="UTF66" s="799"/>
      <c r="UTG66" s="799"/>
      <c r="UTH66" s="799"/>
      <c r="UTI66" s="529"/>
      <c r="UTJ66" s="376"/>
      <c r="UTK66" s="376"/>
      <c r="UTL66" s="376"/>
      <c r="UTM66" s="530"/>
      <c r="UTN66" s="376"/>
      <c r="UTO66" s="376"/>
      <c r="UTP66" s="376"/>
      <c r="UTQ66" s="376"/>
      <c r="UTR66" s="376"/>
      <c r="UTS66" s="376"/>
      <c r="UTT66" s="376"/>
      <c r="UTU66" s="376"/>
      <c r="UTV66" s="376"/>
      <c r="UTW66" s="799"/>
      <c r="UTX66" s="799"/>
      <c r="UTY66" s="799"/>
      <c r="UTZ66" s="529"/>
      <c r="UUA66" s="376"/>
      <c r="UUB66" s="376"/>
      <c r="UUC66" s="376"/>
      <c r="UUD66" s="530"/>
      <c r="UUE66" s="376"/>
      <c r="UUF66" s="376"/>
      <c r="UUG66" s="376"/>
      <c r="UUH66" s="376"/>
      <c r="UUI66" s="376"/>
      <c r="UUJ66" s="376"/>
      <c r="UUK66" s="376"/>
      <c r="UUL66" s="376"/>
      <c r="UUM66" s="376"/>
      <c r="UUN66" s="799"/>
      <c r="UUO66" s="799"/>
      <c r="UUP66" s="799"/>
      <c r="UUQ66" s="529"/>
      <c r="UUR66" s="376"/>
      <c r="UUS66" s="376"/>
      <c r="UUT66" s="376"/>
      <c r="UUU66" s="530"/>
      <c r="UUV66" s="376"/>
      <c r="UUW66" s="376"/>
      <c r="UUX66" s="376"/>
      <c r="UUY66" s="376"/>
      <c r="UUZ66" s="376"/>
      <c r="UVA66" s="376"/>
      <c r="UVB66" s="376"/>
      <c r="UVC66" s="376"/>
      <c r="UVD66" s="376"/>
      <c r="UVE66" s="799"/>
      <c r="UVF66" s="799"/>
      <c r="UVG66" s="799"/>
      <c r="UVH66" s="529"/>
      <c r="UVI66" s="376"/>
      <c r="UVJ66" s="376"/>
      <c r="UVK66" s="376"/>
      <c r="UVL66" s="530"/>
      <c r="UVM66" s="376"/>
      <c r="UVN66" s="376"/>
      <c r="UVO66" s="376"/>
      <c r="UVP66" s="376"/>
      <c r="UVQ66" s="376"/>
      <c r="UVR66" s="376"/>
      <c r="UVS66" s="376"/>
      <c r="UVT66" s="376"/>
      <c r="UVU66" s="376"/>
      <c r="UVV66" s="799"/>
      <c r="UVW66" s="799"/>
      <c r="UVX66" s="799"/>
      <c r="UVY66" s="529"/>
      <c r="UVZ66" s="376"/>
      <c r="UWA66" s="376"/>
      <c r="UWB66" s="376"/>
      <c r="UWC66" s="530"/>
      <c r="UWD66" s="376"/>
      <c r="UWE66" s="376"/>
      <c r="UWF66" s="376"/>
      <c r="UWG66" s="376"/>
      <c r="UWH66" s="376"/>
      <c r="UWI66" s="376"/>
      <c r="UWJ66" s="376"/>
      <c r="UWK66" s="376"/>
      <c r="UWL66" s="376"/>
      <c r="UWM66" s="799"/>
      <c r="UWN66" s="799"/>
      <c r="UWO66" s="799"/>
      <c r="UWP66" s="529"/>
      <c r="UWQ66" s="376"/>
      <c r="UWR66" s="376"/>
      <c r="UWS66" s="376"/>
      <c r="UWT66" s="530"/>
      <c r="UWU66" s="376"/>
      <c r="UWV66" s="376"/>
      <c r="UWW66" s="376"/>
      <c r="UWX66" s="376"/>
      <c r="UWY66" s="376"/>
      <c r="UWZ66" s="376"/>
      <c r="UXA66" s="376"/>
      <c r="UXB66" s="376"/>
      <c r="UXC66" s="376"/>
      <c r="UXD66" s="799"/>
      <c r="UXE66" s="799"/>
      <c r="UXF66" s="799"/>
      <c r="UXG66" s="529"/>
      <c r="UXH66" s="376"/>
      <c r="UXI66" s="376"/>
      <c r="UXJ66" s="376"/>
      <c r="UXK66" s="530"/>
      <c r="UXL66" s="376"/>
      <c r="UXM66" s="376"/>
      <c r="UXN66" s="376"/>
      <c r="UXO66" s="376"/>
      <c r="UXP66" s="376"/>
      <c r="UXQ66" s="376"/>
      <c r="UXR66" s="376"/>
      <c r="UXS66" s="376"/>
      <c r="UXT66" s="376"/>
      <c r="UXU66" s="799"/>
      <c r="UXV66" s="799"/>
      <c r="UXW66" s="799"/>
      <c r="UXX66" s="529"/>
      <c r="UXY66" s="376"/>
      <c r="UXZ66" s="376"/>
      <c r="UYA66" s="376"/>
      <c r="UYB66" s="530"/>
      <c r="UYC66" s="376"/>
      <c r="UYD66" s="376"/>
      <c r="UYE66" s="376"/>
      <c r="UYF66" s="376"/>
      <c r="UYG66" s="376"/>
      <c r="UYH66" s="376"/>
      <c r="UYI66" s="376"/>
      <c r="UYJ66" s="376"/>
      <c r="UYK66" s="376"/>
      <c r="UYL66" s="799"/>
      <c r="UYM66" s="799"/>
      <c r="UYN66" s="799"/>
      <c r="UYO66" s="529"/>
      <c r="UYP66" s="376"/>
      <c r="UYQ66" s="376"/>
      <c r="UYR66" s="376"/>
      <c r="UYS66" s="530"/>
      <c r="UYT66" s="376"/>
      <c r="UYU66" s="376"/>
      <c r="UYV66" s="376"/>
      <c r="UYW66" s="376"/>
      <c r="UYX66" s="376"/>
      <c r="UYY66" s="376"/>
      <c r="UYZ66" s="376"/>
      <c r="UZA66" s="376"/>
      <c r="UZB66" s="376"/>
      <c r="UZC66" s="799"/>
      <c r="UZD66" s="799"/>
      <c r="UZE66" s="799"/>
      <c r="UZF66" s="529"/>
      <c r="UZG66" s="376"/>
      <c r="UZH66" s="376"/>
      <c r="UZI66" s="376"/>
      <c r="UZJ66" s="530"/>
      <c r="UZK66" s="376"/>
      <c r="UZL66" s="376"/>
      <c r="UZM66" s="376"/>
      <c r="UZN66" s="376"/>
      <c r="UZO66" s="376"/>
      <c r="UZP66" s="376"/>
      <c r="UZQ66" s="376"/>
      <c r="UZR66" s="376"/>
      <c r="UZS66" s="376"/>
      <c r="UZT66" s="799"/>
      <c r="UZU66" s="799"/>
      <c r="UZV66" s="799"/>
      <c r="UZW66" s="529"/>
      <c r="UZX66" s="376"/>
      <c r="UZY66" s="376"/>
      <c r="UZZ66" s="376"/>
      <c r="VAA66" s="530"/>
      <c r="VAB66" s="376"/>
      <c r="VAC66" s="376"/>
      <c r="VAD66" s="376"/>
      <c r="VAE66" s="376"/>
      <c r="VAF66" s="376"/>
      <c r="VAG66" s="376"/>
      <c r="VAH66" s="376"/>
      <c r="VAI66" s="376"/>
      <c r="VAJ66" s="376"/>
      <c r="VAK66" s="799"/>
      <c r="VAL66" s="799"/>
      <c r="VAM66" s="799"/>
      <c r="VAN66" s="529"/>
      <c r="VAO66" s="376"/>
      <c r="VAP66" s="376"/>
      <c r="VAQ66" s="376"/>
      <c r="VAR66" s="530"/>
      <c r="VAS66" s="376"/>
      <c r="VAT66" s="376"/>
      <c r="VAU66" s="376"/>
      <c r="VAV66" s="376"/>
      <c r="VAW66" s="376"/>
      <c r="VAX66" s="376"/>
      <c r="VAY66" s="376"/>
      <c r="VAZ66" s="376"/>
      <c r="VBA66" s="376"/>
      <c r="VBB66" s="799"/>
      <c r="VBC66" s="799"/>
      <c r="VBD66" s="799"/>
      <c r="VBE66" s="529"/>
      <c r="VBF66" s="376"/>
      <c r="VBG66" s="376"/>
      <c r="VBH66" s="376"/>
      <c r="VBI66" s="530"/>
      <c r="VBJ66" s="376"/>
      <c r="VBK66" s="376"/>
      <c r="VBL66" s="376"/>
      <c r="VBM66" s="376"/>
      <c r="VBN66" s="376"/>
      <c r="VBO66" s="376"/>
      <c r="VBP66" s="376"/>
      <c r="VBQ66" s="376"/>
      <c r="VBR66" s="376"/>
      <c r="VBS66" s="799"/>
      <c r="VBT66" s="799"/>
      <c r="VBU66" s="799"/>
      <c r="VBV66" s="529"/>
      <c r="VBW66" s="376"/>
      <c r="VBX66" s="376"/>
      <c r="VBY66" s="376"/>
      <c r="VBZ66" s="530"/>
      <c r="VCA66" s="376"/>
      <c r="VCB66" s="376"/>
      <c r="VCC66" s="376"/>
      <c r="VCD66" s="376"/>
      <c r="VCE66" s="376"/>
      <c r="VCF66" s="376"/>
      <c r="VCG66" s="376"/>
      <c r="VCH66" s="376"/>
      <c r="VCI66" s="376"/>
      <c r="VCJ66" s="799"/>
      <c r="VCK66" s="799"/>
      <c r="VCL66" s="799"/>
      <c r="VCM66" s="529"/>
      <c r="VCN66" s="376"/>
      <c r="VCO66" s="376"/>
      <c r="VCP66" s="376"/>
      <c r="VCQ66" s="530"/>
      <c r="VCR66" s="376"/>
      <c r="VCS66" s="376"/>
      <c r="VCT66" s="376"/>
      <c r="VCU66" s="376"/>
      <c r="VCV66" s="376"/>
      <c r="VCW66" s="376"/>
      <c r="VCX66" s="376"/>
      <c r="VCY66" s="376"/>
      <c r="VCZ66" s="376"/>
      <c r="VDA66" s="799"/>
      <c r="VDB66" s="799"/>
      <c r="VDC66" s="799"/>
      <c r="VDD66" s="529"/>
      <c r="VDE66" s="376"/>
      <c r="VDF66" s="376"/>
      <c r="VDG66" s="376"/>
      <c r="VDH66" s="530"/>
      <c r="VDI66" s="376"/>
      <c r="VDJ66" s="376"/>
      <c r="VDK66" s="376"/>
      <c r="VDL66" s="376"/>
      <c r="VDM66" s="376"/>
      <c r="VDN66" s="376"/>
      <c r="VDO66" s="376"/>
      <c r="VDP66" s="376"/>
      <c r="VDQ66" s="376"/>
      <c r="VDR66" s="799"/>
      <c r="VDS66" s="799"/>
      <c r="VDT66" s="799"/>
      <c r="VDU66" s="529"/>
      <c r="VDV66" s="376"/>
      <c r="VDW66" s="376"/>
      <c r="VDX66" s="376"/>
      <c r="VDY66" s="530"/>
      <c r="VDZ66" s="376"/>
      <c r="VEA66" s="376"/>
      <c r="VEB66" s="376"/>
      <c r="VEC66" s="376"/>
      <c r="VED66" s="376"/>
      <c r="VEE66" s="376"/>
      <c r="VEF66" s="376"/>
      <c r="VEG66" s="376"/>
      <c r="VEH66" s="376"/>
      <c r="VEI66" s="799"/>
      <c r="VEJ66" s="799"/>
      <c r="VEK66" s="799"/>
      <c r="VEL66" s="529"/>
      <c r="VEM66" s="376"/>
      <c r="VEN66" s="376"/>
      <c r="VEO66" s="376"/>
      <c r="VEP66" s="530"/>
      <c r="VEQ66" s="376"/>
      <c r="VER66" s="376"/>
      <c r="VES66" s="376"/>
      <c r="VET66" s="376"/>
      <c r="VEU66" s="376"/>
      <c r="VEV66" s="376"/>
      <c r="VEW66" s="376"/>
      <c r="VEX66" s="376"/>
      <c r="VEY66" s="376"/>
      <c r="VEZ66" s="799"/>
      <c r="VFA66" s="799"/>
      <c r="VFB66" s="799"/>
      <c r="VFC66" s="529"/>
      <c r="VFD66" s="376"/>
      <c r="VFE66" s="376"/>
      <c r="VFF66" s="376"/>
      <c r="VFG66" s="530"/>
      <c r="VFH66" s="376"/>
      <c r="VFI66" s="376"/>
      <c r="VFJ66" s="376"/>
      <c r="VFK66" s="376"/>
      <c r="VFL66" s="376"/>
      <c r="VFM66" s="376"/>
      <c r="VFN66" s="376"/>
      <c r="VFO66" s="376"/>
      <c r="VFP66" s="376"/>
      <c r="VFQ66" s="799"/>
      <c r="VFR66" s="799"/>
      <c r="VFS66" s="799"/>
      <c r="VFT66" s="529"/>
      <c r="VFU66" s="376"/>
      <c r="VFV66" s="376"/>
      <c r="VFW66" s="376"/>
      <c r="VFX66" s="530"/>
      <c r="VFY66" s="376"/>
      <c r="VFZ66" s="376"/>
      <c r="VGA66" s="376"/>
      <c r="VGB66" s="376"/>
      <c r="VGC66" s="376"/>
      <c r="VGD66" s="376"/>
      <c r="VGE66" s="376"/>
      <c r="VGF66" s="376"/>
      <c r="VGG66" s="376"/>
      <c r="VGH66" s="799"/>
      <c r="VGI66" s="799"/>
      <c r="VGJ66" s="799"/>
      <c r="VGK66" s="529"/>
      <c r="VGL66" s="376"/>
      <c r="VGM66" s="376"/>
      <c r="VGN66" s="376"/>
      <c r="VGO66" s="530"/>
      <c r="VGP66" s="376"/>
      <c r="VGQ66" s="376"/>
      <c r="VGR66" s="376"/>
      <c r="VGS66" s="376"/>
      <c r="VGT66" s="376"/>
      <c r="VGU66" s="376"/>
      <c r="VGV66" s="376"/>
      <c r="VGW66" s="376"/>
      <c r="VGX66" s="376"/>
      <c r="VGY66" s="799"/>
      <c r="VGZ66" s="799"/>
      <c r="VHA66" s="799"/>
      <c r="VHB66" s="529"/>
      <c r="VHC66" s="376"/>
      <c r="VHD66" s="376"/>
      <c r="VHE66" s="376"/>
      <c r="VHF66" s="530"/>
      <c r="VHG66" s="376"/>
      <c r="VHH66" s="376"/>
      <c r="VHI66" s="376"/>
      <c r="VHJ66" s="376"/>
      <c r="VHK66" s="376"/>
      <c r="VHL66" s="376"/>
      <c r="VHM66" s="376"/>
      <c r="VHN66" s="376"/>
      <c r="VHO66" s="376"/>
      <c r="VHP66" s="799"/>
      <c r="VHQ66" s="799"/>
      <c r="VHR66" s="799"/>
      <c r="VHS66" s="529"/>
      <c r="VHT66" s="376"/>
      <c r="VHU66" s="376"/>
      <c r="VHV66" s="376"/>
      <c r="VHW66" s="530"/>
      <c r="VHX66" s="376"/>
      <c r="VHY66" s="376"/>
      <c r="VHZ66" s="376"/>
      <c r="VIA66" s="376"/>
      <c r="VIB66" s="376"/>
      <c r="VIC66" s="376"/>
      <c r="VID66" s="376"/>
      <c r="VIE66" s="376"/>
      <c r="VIF66" s="376"/>
      <c r="VIG66" s="799"/>
      <c r="VIH66" s="799"/>
      <c r="VII66" s="799"/>
      <c r="VIJ66" s="529"/>
      <c r="VIK66" s="376"/>
      <c r="VIL66" s="376"/>
      <c r="VIM66" s="376"/>
      <c r="VIN66" s="530"/>
      <c r="VIO66" s="376"/>
      <c r="VIP66" s="376"/>
      <c r="VIQ66" s="376"/>
      <c r="VIR66" s="376"/>
      <c r="VIS66" s="376"/>
      <c r="VIT66" s="376"/>
      <c r="VIU66" s="376"/>
      <c r="VIV66" s="376"/>
      <c r="VIW66" s="376"/>
      <c r="VIX66" s="799"/>
      <c r="VIY66" s="799"/>
      <c r="VIZ66" s="799"/>
      <c r="VJA66" s="529"/>
      <c r="VJB66" s="376"/>
      <c r="VJC66" s="376"/>
      <c r="VJD66" s="376"/>
      <c r="VJE66" s="530"/>
      <c r="VJF66" s="376"/>
      <c r="VJG66" s="376"/>
      <c r="VJH66" s="376"/>
      <c r="VJI66" s="376"/>
      <c r="VJJ66" s="376"/>
      <c r="VJK66" s="376"/>
      <c r="VJL66" s="376"/>
      <c r="VJM66" s="376"/>
      <c r="VJN66" s="376"/>
      <c r="VJO66" s="799"/>
      <c r="VJP66" s="799"/>
      <c r="VJQ66" s="799"/>
      <c r="VJR66" s="529"/>
      <c r="VJS66" s="376"/>
      <c r="VJT66" s="376"/>
      <c r="VJU66" s="376"/>
      <c r="VJV66" s="530"/>
      <c r="VJW66" s="376"/>
      <c r="VJX66" s="376"/>
      <c r="VJY66" s="376"/>
      <c r="VJZ66" s="376"/>
      <c r="VKA66" s="376"/>
      <c r="VKB66" s="376"/>
      <c r="VKC66" s="376"/>
      <c r="VKD66" s="376"/>
      <c r="VKE66" s="376"/>
      <c r="VKF66" s="799"/>
      <c r="VKG66" s="799"/>
      <c r="VKH66" s="799"/>
      <c r="VKI66" s="529"/>
      <c r="VKJ66" s="376"/>
      <c r="VKK66" s="376"/>
      <c r="VKL66" s="376"/>
      <c r="VKM66" s="530"/>
      <c r="VKN66" s="376"/>
      <c r="VKO66" s="376"/>
      <c r="VKP66" s="376"/>
      <c r="VKQ66" s="376"/>
      <c r="VKR66" s="376"/>
      <c r="VKS66" s="376"/>
      <c r="VKT66" s="376"/>
      <c r="VKU66" s="376"/>
      <c r="VKV66" s="376"/>
      <c r="VKW66" s="799"/>
      <c r="VKX66" s="799"/>
      <c r="VKY66" s="799"/>
      <c r="VKZ66" s="529"/>
      <c r="VLA66" s="376"/>
      <c r="VLB66" s="376"/>
      <c r="VLC66" s="376"/>
      <c r="VLD66" s="530"/>
      <c r="VLE66" s="376"/>
      <c r="VLF66" s="376"/>
      <c r="VLG66" s="376"/>
      <c r="VLH66" s="376"/>
      <c r="VLI66" s="376"/>
      <c r="VLJ66" s="376"/>
      <c r="VLK66" s="376"/>
      <c r="VLL66" s="376"/>
      <c r="VLM66" s="376"/>
      <c r="VLN66" s="799"/>
      <c r="VLO66" s="799"/>
      <c r="VLP66" s="799"/>
      <c r="VLQ66" s="529"/>
      <c r="VLR66" s="376"/>
      <c r="VLS66" s="376"/>
      <c r="VLT66" s="376"/>
      <c r="VLU66" s="530"/>
      <c r="VLV66" s="376"/>
      <c r="VLW66" s="376"/>
      <c r="VLX66" s="376"/>
      <c r="VLY66" s="376"/>
      <c r="VLZ66" s="376"/>
      <c r="VMA66" s="376"/>
      <c r="VMB66" s="376"/>
      <c r="VMC66" s="376"/>
      <c r="VMD66" s="376"/>
      <c r="VME66" s="799"/>
      <c r="VMF66" s="799"/>
      <c r="VMG66" s="799"/>
      <c r="VMH66" s="529"/>
      <c r="VMI66" s="376"/>
      <c r="VMJ66" s="376"/>
      <c r="VMK66" s="376"/>
      <c r="VML66" s="530"/>
      <c r="VMM66" s="376"/>
      <c r="VMN66" s="376"/>
      <c r="VMO66" s="376"/>
      <c r="VMP66" s="376"/>
      <c r="VMQ66" s="376"/>
      <c r="VMR66" s="376"/>
      <c r="VMS66" s="376"/>
      <c r="VMT66" s="376"/>
      <c r="VMU66" s="376"/>
      <c r="VMV66" s="799"/>
      <c r="VMW66" s="799"/>
      <c r="VMX66" s="799"/>
      <c r="VMY66" s="529"/>
      <c r="VMZ66" s="376"/>
      <c r="VNA66" s="376"/>
      <c r="VNB66" s="376"/>
      <c r="VNC66" s="530"/>
      <c r="VND66" s="376"/>
      <c r="VNE66" s="376"/>
      <c r="VNF66" s="376"/>
      <c r="VNG66" s="376"/>
      <c r="VNH66" s="376"/>
      <c r="VNI66" s="376"/>
      <c r="VNJ66" s="376"/>
      <c r="VNK66" s="376"/>
      <c r="VNL66" s="376"/>
      <c r="VNM66" s="799"/>
      <c r="VNN66" s="799"/>
      <c r="VNO66" s="799"/>
      <c r="VNP66" s="529"/>
      <c r="VNQ66" s="376"/>
      <c r="VNR66" s="376"/>
      <c r="VNS66" s="376"/>
      <c r="VNT66" s="530"/>
      <c r="VNU66" s="376"/>
      <c r="VNV66" s="376"/>
      <c r="VNW66" s="376"/>
      <c r="VNX66" s="376"/>
      <c r="VNY66" s="376"/>
      <c r="VNZ66" s="376"/>
      <c r="VOA66" s="376"/>
      <c r="VOB66" s="376"/>
      <c r="VOC66" s="376"/>
      <c r="VOD66" s="799"/>
      <c r="VOE66" s="799"/>
      <c r="VOF66" s="799"/>
      <c r="VOG66" s="529"/>
      <c r="VOH66" s="376"/>
      <c r="VOI66" s="376"/>
      <c r="VOJ66" s="376"/>
      <c r="VOK66" s="530"/>
      <c r="VOL66" s="376"/>
      <c r="VOM66" s="376"/>
      <c r="VON66" s="376"/>
      <c r="VOO66" s="376"/>
      <c r="VOP66" s="376"/>
      <c r="VOQ66" s="376"/>
      <c r="VOR66" s="376"/>
      <c r="VOS66" s="376"/>
      <c r="VOT66" s="376"/>
      <c r="VOU66" s="799"/>
      <c r="VOV66" s="799"/>
      <c r="VOW66" s="799"/>
      <c r="VOX66" s="529"/>
      <c r="VOY66" s="376"/>
      <c r="VOZ66" s="376"/>
      <c r="VPA66" s="376"/>
      <c r="VPB66" s="530"/>
      <c r="VPC66" s="376"/>
      <c r="VPD66" s="376"/>
      <c r="VPE66" s="376"/>
      <c r="VPF66" s="376"/>
      <c r="VPG66" s="376"/>
      <c r="VPH66" s="376"/>
      <c r="VPI66" s="376"/>
      <c r="VPJ66" s="376"/>
      <c r="VPK66" s="376"/>
      <c r="VPL66" s="799"/>
      <c r="VPM66" s="799"/>
      <c r="VPN66" s="799"/>
      <c r="VPO66" s="529"/>
      <c r="VPP66" s="376"/>
      <c r="VPQ66" s="376"/>
      <c r="VPR66" s="376"/>
      <c r="VPS66" s="530"/>
      <c r="VPT66" s="376"/>
      <c r="VPU66" s="376"/>
      <c r="VPV66" s="376"/>
      <c r="VPW66" s="376"/>
      <c r="VPX66" s="376"/>
      <c r="VPY66" s="376"/>
      <c r="VPZ66" s="376"/>
      <c r="VQA66" s="376"/>
      <c r="VQB66" s="376"/>
      <c r="VQC66" s="799"/>
      <c r="VQD66" s="799"/>
      <c r="VQE66" s="799"/>
      <c r="VQF66" s="529"/>
      <c r="VQG66" s="376"/>
      <c r="VQH66" s="376"/>
      <c r="VQI66" s="376"/>
      <c r="VQJ66" s="530"/>
      <c r="VQK66" s="376"/>
      <c r="VQL66" s="376"/>
      <c r="VQM66" s="376"/>
      <c r="VQN66" s="376"/>
      <c r="VQO66" s="376"/>
      <c r="VQP66" s="376"/>
      <c r="VQQ66" s="376"/>
      <c r="VQR66" s="376"/>
      <c r="VQS66" s="376"/>
      <c r="VQT66" s="799"/>
      <c r="VQU66" s="799"/>
      <c r="VQV66" s="799"/>
      <c r="VQW66" s="529"/>
      <c r="VQX66" s="376"/>
      <c r="VQY66" s="376"/>
      <c r="VQZ66" s="376"/>
      <c r="VRA66" s="530"/>
      <c r="VRB66" s="376"/>
      <c r="VRC66" s="376"/>
      <c r="VRD66" s="376"/>
      <c r="VRE66" s="376"/>
      <c r="VRF66" s="376"/>
      <c r="VRG66" s="376"/>
      <c r="VRH66" s="376"/>
      <c r="VRI66" s="376"/>
      <c r="VRJ66" s="376"/>
      <c r="VRK66" s="799"/>
      <c r="VRL66" s="799"/>
      <c r="VRM66" s="799"/>
      <c r="VRN66" s="529"/>
      <c r="VRO66" s="376"/>
      <c r="VRP66" s="376"/>
      <c r="VRQ66" s="376"/>
      <c r="VRR66" s="530"/>
      <c r="VRS66" s="376"/>
      <c r="VRT66" s="376"/>
      <c r="VRU66" s="376"/>
      <c r="VRV66" s="376"/>
      <c r="VRW66" s="376"/>
      <c r="VRX66" s="376"/>
      <c r="VRY66" s="376"/>
      <c r="VRZ66" s="376"/>
      <c r="VSA66" s="376"/>
      <c r="VSB66" s="799"/>
      <c r="VSC66" s="799"/>
      <c r="VSD66" s="799"/>
      <c r="VSE66" s="529"/>
      <c r="VSF66" s="376"/>
      <c r="VSG66" s="376"/>
      <c r="VSH66" s="376"/>
      <c r="VSI66" s="530"/>
      <c r="VSJ66" s="376"/>
      <c r="VSK66" s="376"/>
      <c r="VSL66" s="376"/>
      <c r="VSM66" s="376"/>
      <c r="VSN66" s="376"/>
      <c r="VSO66" s="376"/>
      <c r="VSP66" s="376"/>
      <c r="VSQ66" s="376"/>
      <c r="VSR66" s="376"/>
      <c r="VSS66" s="799"/>
      <c r="VST66" s="799"/>
      <c r="VSU66" s="799"/>
      <c r="VSV66" s="529"/>
      <c r="VSW66" s="376"/>
      <c r="VSX66" s="376"/>
      <c r="VSY66" s="376"/>
      <c r="VSZ66" s="530"/>
      <c r="VTA66" s="376"/>
      <c r="VTB66" s="376"/>
      <c r="VTC66" s="376"/>
      <c r="VTD66" s="376"/>
      <c r="VTE66" s="376"/>
      <c r="VTF66" s="376"/>
      <c r="VTG66" s="376"/>
      <c r="VTH66" s="376"/>
      <c r="VTI66" s="376"/>
      <c r="VTJ66" s="799"/>
      <c r="VTK66" s="799"/>
      <c r="VTL66" s="799"/>
      <c r="VTM66" s="529"/>
      <c r="VTN66" s="376"/>
      <c r="VTO66" s="376"/>
      <c r="VTP66" s="376"/>
      <c r="VTQ66" s="530"/>
      <c r="VTR66" s="376"/>
      <c r="VTS66" s="376"/>
      <c r="VTT66" s="376"/>
      <c r="VTU66" s="376"/>
      <c r="VTV66" s="376"/>
      <c r="VTW66" s="376"/>
      <c r="VTX66" s="376"/>
      <c r="VTY66" s="376"/>
      <c r="VTZ66" s="376"/>
      <c r="VUA66" s="799"/>
      <c r="VUB66" s="799"/>
      <c r="VUC66" s="799"/>
      <c r="VUD66" s="529"/>
      <c r="VUE66" s="376"/>
      <c r="VUF66" s="376"/>
      <c r="VUG66" s="376"/>
      <c r="VUH66" s="530"/>
      <c r="VUI66" s="376"/>
      <c r="VUJ66" s="376"/>
      <c r="VUK66" s="376"/>
      <c r="VUL66" s="376"/>
      <c r="VUM66" s="376"/>
      <c r="VUN66" s="376"/>
      <c r="VUO66" s="376"/>
      <c r="VUP66" s="376"/>
      <c r="VUQ66" s="376"/>
      <c r="VUR66" s="799"/>
      <c r="VUS66" s="799"/>
      <c r="VUT66" s="799"/>
      <c r="VUU66" s="529"/>
      <c r="VUV66" s="376"/>
      <c r="VUW66" s="376"/>
      <c r="VUX66" s="376"/>
      <c r="VUY66" s="530"/>
      <c r="VUZ66" s="376"/>
      <c r="VVA66" s="376"/>
      <c r="VVB66" s="376"/>
      <c r="VVC66" s="376"/>
      <c r="VVD66" s="376"/>
      <c r="VVE66" s="376"/>
      <c r="VVF66" s="376"/>
      <c r="VVG66" s="376"/>
      <c r="VVH66" s="376"/>
      <c r="VVI66" s="799"/>
      <c r="VVJ66" s="799"/>
      <c r="VVK66" s="799"/>
      <c r="VVL66" s="529"/>
      <c r="VVM66" s="376"/>
      <c r="VVN66" s="376"/>
      <c r="VVO66" s="376"/>
      <c r="VVP66" s="530"/>
      <c r="VVQ66" s="376"/>
      <c r="VVR66" s="376"/>
      <c r="VVS66" s="376"/>
      <c r="VVT66" s="376"/>
      <c r="VVU66" s="376"/>
      <c r="VVV66" s="376"/>
      <c r="VVW66" s="376"/>
      <c r="VVX66" s="376"/>
      <c r="VVY66" s="376"/>
      <c r="VVZ66" s="799"/>
      <c r="VWA66" s="799"/>
      <c r="VWB66" s="799"/>
      <c r="VWC66" s="529"/>
      <c r="VWD66" s="376"/>
      <c r="VWE66" s="376"/>
      <c r="VWF66" s="376"/>
      <c r="VWG66" s="530"/>
      <c r="VWH66" s="376"/>
      <c r="VWI66" s="376"/>
      <c r="VWJ66" s="376"/>
      <c r="VWK66" s="376"/>
      <c r="VWL66" s="376"/>
      <c r="VWM66" s="376"/>
      <c r="VWN66" s="376"/>
      <c r="VWO66" s="376"/>
      <c r="VWP66" s="376"/>
      <c r="VWQ66" s="799"/>
      <c r="VWR66" s="799"/>
      <c r="VWS66" s="799"/>
      <c r="VWT66" s="529"/>
      <c r="VWU66" s="376"/>
      <c r="VWV66" s="376"/>
      <c r="VWW66" s="376"/>
      <c r="VWX66" s="530"/>
      <c r="VWY66" s="376"/>
      <c r="VWZ66" s="376"/>
      <c r="VXA66" s="376"/>
      <c r="VXB66" s="376"/>
      <c r="VXC66" s="376"/>
      <c r="VXD66" s="376"/>
      <c r="VXE66" s="376"/>
      <c r="VXF66" s="376"/>
      <c r="VXG66" s="376"/>
      <c r="VXH66" s="799"/>
      <c r="VXI66" s="799"/>
      <c r="VXJ66" s="799"/>
      <c r="VXK66" s="529"/>
      <c r="VXL66" s="376"/>
      <c r="VXM66" s="376"/>
      <c r="VXN66" s="376"/>
      <c r="VXO66" s="530"/>
      <c r="VXP66" s="376"/>
      <c r="VXQ66" s="376"/>
      <c r="VXR66" s="376"/>
      <c r="VXS66" s="376"/>
      <c r="VXT66" s="376"/>
      <c r="VXU66" s="376"/>
      <c r="VXV66" s="376"/>
      <c r="VXW66" s="376"/>
      <c r="VXX66" s="376"/>
      <c r="VXY66" s="799"/>
      <c r="VXZ66" s="799"/>
      <c r="VYA66" s="799"/>
      <c r="VYB66" s="529"/>
      <c r="VYC66" s="376"/>
      <c r="VYD66" s="376"/>
      <c r="VYE66" s="376"/>
      <c r="VYF66" s="530"/>
      <c r="VYG66" s="376"/>
      <c r="VYH66" s="376"/>
      <c r="VYI66" s="376"/>
      <c r="VYJ66" s="376"/>
      <c r="VYK66" s="376"/>
      <c r="VYL66" s="376"/>
      <c r="VYM66" s="376"/>
      <c r="VYN66" s="376"/>
      <c r="VYO66" s="376"/>
      <c r="VYP66" s="799"/>
      <c r="VYQ66" s="799"/>
      <c r="VYR66" s="799"/>
      <c r="VYS66" s="529"/>
      <c r="VYT66" s="376"/>
      <c r="VYU66" s="376"/>
      <c r="VYV66" s="376"/>
      <c r="VYW66" s="530"/>
      <c r="VYX66" s="376"/>
      <c r="VYY66" s="376"/>
      <c r="VYZ66" s="376"/>
      <c r="VZA66" s="376"/>
      <c r="VZB66" s="376"/>
      <c r="VZC66" s="376"/>
      <c r="VZD66" s="376"/>
      <c r="VZE66" s="376"/>
      <c r="VZF66" s="376"/>
      <c r="VZG66" s="799"/>
      <c r="VZH66" s="799"/>
      <c r="VZI66" s="799"/>
      <c r="VZJ66" s="529"/>
      <c r="VZK66" s="376"/>
      <c r="VZL66" s="376"/>
      <c r="VZM66" s="376"/>
      <c r="VZN66" s="530"/>
      <c r="VZO66" s="376"/>
      <c r="VZP66" s="376"/>
      <c r="VZQ66" s="376"/>
      <c r="VZR66" s="376"/>
      <c r="VZS66" s="376"/>
      <c r="VZT66" s="376"/>
      <c r="VZU66" s="376"/>
      <c r="VZV66" s="376"/>
      <c r="VZW66" s="376"/>
      <c r="VZX66" s="799"/>
      <c r="VZY66" s="799"/>
      <c r="VZZ66" s="799"/>
      <c r="WAA66" s="529"/>
      <c r="WAB66" s="376"/>
      <c r="WAC66" s="376"/>
      <c r="WAD66" s="376"/>
      <c r="WAE66" s="530"/>
      <c r="WAF66" s="376"/>
      <c r="WAG66" s="376"/>
      <c r="WAH66" s="376"/>
      <c r="WAI66" s="376"/>
      <c r="WAJ66" s="376"/>
      <c r="WAK66" s="376"/>
      <c r="WAL66" s="376"/>
      <c r="WAM66" s="376"/>
      <c r="WAN66" s="376"/>
      <c r="WAO66" s="799"/>
      <c r="WAP66" s="799"/>
      <c r="WAQ66" s="799"/>
      <c r="WAR66" s="529"/>
      <c r="WAS66" s="376"/>
      <c r="WAT66" s="376"/>
      <c r="WAU66" s="376"/>
      <c r="WAV66" s="530"/>
      <c r="WAW66" s="376"/>
      <c r="WAX66" s="376"/>
      <c r="WAY66" s="376"/>
      <c r="WAZ66" s="376"/>
      <c r="WBA66" s="376"/>
      <c r="WBB66" s="376"/>
      <c r="WBC66" s="376"/>
      <c r="WBD66" s="376"/>
      <c r="WBE66" s="376"/>
      <c r="WBF66" s="799"/>
      <c r="WBG66" s="799"/>
      <c r="WBH66" s="799"/>
      <c r="WBI66" s="529"/>
      <c r="WBJ66" s="376"/>
      <c r="WBK66" s="376"/>
      <c r="WBL66" s="376"/>
      <c r="WBM66" s="530"/>
      <c r="WBN66" s="376"/>
      <c r="WBO66" s="376"/>
      <c r="WBP66" s="376"/>
      <c r="WBQ66" s="376"/>
      <c r="WBR66" s="376"/>
      <c r="WBS66" s="376"/>
      <c r="WBT66" s="376"/>
      <c r="WBU66" s="376"/>
      <c r="WBV66" s="376"/>
      <c r="WBW66" s="799"/>
      <c r="WBX66" s="799"/>
      <c r="WBY66" s="799"/>
      <c r="WBZ66" s="529"/>
      <c r="WCA66" s="376"/>
      <c r="WCB66" s="376"/>
      <c r="WCC66" s="376"/>
      <c r="WCD66" s="530"/>
      <c r="WCE66" s="376"/>
      <c r="WCF66" s="376"/>
      <c r="WCG66" s="376"/>
      <c r="WCH66" s="376"/>
      <c r="WCI66" s="376"/>
      <c r="WCJ66" s="376"/>
      <c r="WCK66" s="376"/>
      <c r="WCL66" s="376"/>
      <c r="WCM66" s="376"/>
      <c r="WCN66" s="799"/>
      <c r="WCO66" s="799"/>
      <c r="WCP66" s="799"/>
      <c r="WCQ66" s="529"/>
      <c r="WCR66" s="376"/>
      <c r="WCS66" s="376"/>
      <c r="WCT66" s="376"/>
      <c r="WCU66" s="530"/>
      <c r="WCV66" s="376"/>
      <c r="WCW66" s="376"/>
      <c r="WCX66" s="376"/>
      <c r="WCY66" s="376"/>
      <c r="WCZ66" s="376"/>
      <c r="WDA66" s="376"/>
      <c r="WDB66" s="376"/>
      <c r="WDC66" s="376"/>
      <c r="WDD66" s="376"/>
      <c r="WDE66" s="799"/>
      <c r="WDF66" s="799"/>
      <c r="WDG66" s="799"/>
      <c r="WDH66" s="529"/>
      <c r="WDI66" s="376"/>
      <c r="WDJ66" s="376"/>
      <c r="WDK66" s="376"/>
      <c r="WDL66" s="530"/>
      <c r="WDM66" s="376"/>
      <c r="WDN66" s="376"/>
      <c r="WDO66" s="376"/>
      <c r="WDP66" s="376"/>
      <c r="WDQ66" s="376"/>
      <c r="WDR66" s="376"/>
      <c r="WDS66" s="376"/>
      <c r="WDT66" s="376"/>
      <c r="WDU66" s="376"/>
      <c r="WDV66" s="799"/>
      <c r="WDW66" s="799"/>
      <c r="WDX66" s="799"/>
      <c r="WDY66" s="529"/>
      <c r="WDZ66" s="376"/>
      <c r="WEA66" s="376"/>
      <c r="WEB66" s="376"/>
      <c r="WEC66" s="530"/>
      <c r="WED66" s="376"/>
      <c r="WEE66" s="376"/>
      <c r="WEF66" s="376"/>
      <c r="WEG66" s="376"/>
      <c r="WEH66" s="376"/>
      <c r="WEI66" s="376"/>
      <c r="WEJ66" s="376"/>
      <c r="WEK66" s="376"/>
      <c r="WEL66" s="376"/>
      <c r="WEM66" s="799"/>
      <c r="WEN66" s="799"/>
      <c r="WEO66" s="799"/>
      <c r="WEP66" s="529"/>
      <c r="WEQ66" s="376"/>
      <c r="WER66" s="376"/>
      <c r="WES66" s="376"/>
      <c r="WET66" s="530"/>
      <c r="WEU66" s="376"/>
      <c r="WEV66" s="376"/>
      <c r="WEW66" s="376"/>
      <c r="WEX66" s="376"/>
      <c r="WEY66" s="376"/>
      <c r="WEZ66" s="376"/>
      <c r="WFA66" s="376"/>
      <c r="WFB66" s="376"/>
      <c r="WFC66" s="376"/>
      <c r="WFD66" s="799"/>
      <c r="WFE66" s="799"/>
      <c r="WFF66" s="799"/>
      <c r="WFG66" s="529"/>
      <c r="WFH66" s="376"/>
      <c r="WFI66" s="376"/>
      <c r="WFJ66" s="376"/>
      <c r="WFK66" s="530"/>
      <c r="WFL66" s="376"/>
      <c r="WFM66" s="376"/>
      <c r="WFN66" s="376"/>
      <c r="WFO66" s="376"/>
      <c r="WFP66" s="376"/>
      <c r="WFQ66" s="376"/>
      <c r="WFR66" s="376"/>
      <c r="WFS66" s="376"/>
      <c r="WFT66" s="376"/>
      <c r="WFU66" s="799"/>
      <c r="WFV66" s="799"/>
      <c r="WFW66" s="799"/>
      <c r="WFX66" s="529"/>
      <c r="WFY66" s="376"/>
      <c r="WFZ66" s="376"/>
      <c r="WGA66" s="376"/>
      <c r="WGB66" s="530"/>
      <c r="WGC66" s="376"/>
      <c r="WGD66" s="376"/>
      <c r="WGE66" s="376"/>
      <c r="WGF66" s="376"/>
      <c r="WGG66" s="376"/>
      <c r="WGH66" s="376"/>
      <c r="WGI66" s="376"/>
      <c r="WGJ66" s="376"/>
      <c r="WGK66" s="376"/>
      <c r="WGL66" s="799"/>
      <c r="WGM66" s="799"/>
      <c r="WGN66" s="799"/>
      <c r="WGO66" s="529"/>
      <c r="WGP66" s="376"/>
      <c r="WGQ66" s="376"/>
      <c r="WGR66" s="376"/>
      <c r="WGS66" s="530"/>
      <c r="WGT66" s="376"/>
      <c r="WGU66" s="376"/>
      <c r="WGV66" s="376"/>
      <c r="WGW66" s="376"/>
      <c r="WGX66" s="376"/>
      <c r="WGY66" s="376"/>
      <c r="WGZ66" s="376"/>
      <c r="WHA66" s="376"/>
      <c r="WHB66" s="376"/>
      <c r="WHC66" s="799"/>
      <c r="WHD66" s="799"/>
      <c r="WHE66" s="799"/>
      <c r="WHF66" s="529"/>
      <c r="WHG66" s="376"/>
      <c r="WHH66" s="376"/>
      <c r="WHI66" s="376"/>
      <c r="WHJ66" s="530"/>
      <c r="WHK66" s="376"/>
      <c r="WHL66" s="376"/>
      <c r="WHM66" s="376"/>
      <c r="WHN66" s="376"/>
      <c r="WHO66" s="376"/>
      <c r="WHP66" s="376"/>
      <c r="WHQ66" s="376"/>
      <c r="WHR66" s="376"/>
      <c r="WHS66" s="376"/>
      <c r="WHT66" s="799"/>
      <c r="WHU66" s="799"/>
      <c r="WHV66" s="799"/>
      <c r="WHW66" s="529"/>
      <c r="WHX66" s="376"/>
      <c r="WHY66" s="376"/>
      <c r="WHZ66" s="376"/>
      <c r="WIA66" s="530"/>
      <c r="WIB66" s="376"/>
      <c r="WIC66" s="376"/>
      <c r="WID66" s="376"/>
      <c r="WIE66" s="376"/>
      <c r="WIF66" s="376"/>
      <c r="WIG66" s="376"/>
      <c r="WIH66" s="376"/>
      <c r="WII66" s="376"/>
      <c r="WIJ66" s="376"/>
      <c r="WIK66" s="799"/>
      <c r="WIL66" s="799"/>
      <c r="WIM66" s="799"/>
      <c r="WIN66" s="529"/>
      <c r="WIO66" s="376"/>
      <c r="WIP66" s="376"/>
      <c r="WIQ66" s="376"/>
      <c r="WIR66" s="530"/>
      <c r="WIS66" s="376"/>
      <c r="WIT66" s="376"/>
      <c r="WIU66" s="376"/>
      <c r="WIV66" s="376"/>
      <c r="WIW66" s="376"/>
      <c r="WIX66" s="376"/>
      <c r="WIY66" s="376"/>
      <c r="WIZ66" s="376"/>
      <c r="WJA66" s="376"/>
      <c r="WJB66" s="799"/>
      <c r="WJC66" s="799"/>
      <c r="WJD66" s="799"/>
      <c r="WJE66" s="529"/>
      <c r="WJF66" s="376"/>
      <c r="WJG66" s="376"/>
      <c r="WJH66" s="376"/>
      <c r="WJI66" s="530"/>
      <c r="WJJ66" s="376"/>
      <c r="WJK66" s="376"/>
      <c r="WJL66" s="376"/>
      <c r="WJM66" s="376"/>
      <c r="WJN66" s="376"/>
      <c r="WJO66" s="376"/>
      <c r="WJP66" s="376"/>
      <c r="WJQ66" s="376"/>
      <c r="WJR66" s="376"/>
      <c r="WJS66" s="799"/>
      <c r="WJT66" s="799"/>
      <c r="WJU66" s="799"/>
      <c r="WJV66" s="529"/>
      <c r="WJW66" s="376"/>
      <c r="WJX66" s="376"/>
      <c r="WJY66" s="376"/>
      <c r="WJZ66" s="530"/>
      <c r="WKA66" s="376"/>
      <c r="WKB66" s="376"/>
      <c r="WKC66" s="376"/>
      <c r="WKD66" s="376"/>
      <c r="WKE66" s="376"/>
      <c r="WKF66" s="376"/>
      <c r="WKG66" s="376"/>
      <c r="WKH66" s="376"/>
      <c r="WKI66" s="376"/>
      <c r="WKJ66" s="799"/>
      <c r="WKK66" s="799"/>
      <c r="WKL66" s="799"/>
      <c r="WKM66" s="529"/>
      <c r="WKN66" s="376"/>
      <c r="WKO66" s="376"/>
      <c r="WKP66" s="376"/>
      <c r="WKQ66" s="530"/>
      <c r="WKR66" s="376"/>
      <c r="WKS66" s="376"/>
      <c r="WKT66" s="376"/>
      <c r="WKU66" s="376"/>
      <c r="WKV66" s="376"/>
      <c r="WKW66" s="376"/>
      <c r="WKX66" s="376"/>
      <c r="WKY66" s="376"/>
      <c r="WKZ66" s="376"/>
      <c r="WLA66" s="799"/>
      <c r="WLB66" s="799"/>
      <c r="WLC66" s="799"/>
      <c r="WLD66" s="529"/>
      <c r="WLE66" s="376"/>
      <c r="WLF66" s="376"/>
      <c r="WLG66" s="376"/>
      <c r="WLH66" s="530"/>
      <c r="WLI66" s="376"/>
      <c r="WLJ66" s="376"/>
      <c r="WLK66" s="376"/>
      <c r="WLL66" s="376"/>
      <c r="WLM66" s="376"/>
      <c r="WLN66" s="376"/>
      <c r="WLO66" s="376"/>
      <c r="WLP66" s="376"/>
      <c r="WLQ66" s="376"/>
      <c r="WLR66" s="799"/>
      <c r="WLS66" s="799"/>
      <c r="WLT66" s="799"/>
      <c r="WLU66" s="529"/>
      <c r="WLV66" s="376"/>
      <c r="WLW66" s="376"/>
      <c r="WLX66" s="376"/>
      <c r="WLY66" s="530"/>
      <c r="WLZ66" s="376"/>
      <c r="WMA66" s="376"/>
      <c r="WMB66" s="376"/>
      <c r="WMC66" s="376"/>
      <c r="WMD66" s="376"/>
      <c r="WME66" s="376"/>
      <c r="WMF66" s="376"/>
      <c r="WMG66" s="376"/>
      <c r="WMH66" s="376"/>
      <c r="WMI66" s="799"/>
      <c r="WMJ66" s="799"/>
      <c r="WMK66" s="799"/>
      <c r="WML66" s="529"/>
      <c r="WMM66" s="376"/>
      <c r="WMN66" s="376"/>
      <c r="WMO66" s="376"/>
      <c r="WMP66" s="530"/>
      <c r="WMQ66" s="376"/>
      <c r="WMR66" s="376"/>
      <c r="WMS66" s="376"/>
      <c r="WMT66" s="376"/>
      <c r="WMU66" s="376"/>
      <c r="WMV66" s="376"/>
      <c r="WMW66" s="376"/>
      <c r="WMX66" s="376"/>
      <c r="WMY66" s="376"/>
      <c r="WMZ66" s="799"/>
      <c r="WNA66" s="799"/>
      <c r="WNB66" s="799"/>
      <c r="WNC66" s="529"/>
      <c r="WND66" s="376"/>
      <c r="WNE66" s="376"/>
      <c r="WNF66" s="376"/>
      <c r="WNG66" s="530"/>
      <c r="WNH66" s="376"/>
      <c r="WNI66" s="376"/>
      <c r="WNJ66" s="376"/>
      <c r="WNK66" s="376"/>
      <c r="WNL66" s="376"/>
      <c r="WNM66" s="376"/>
      <c r="WNN66" s="376"/>
      <c r="WNO66" s="376"/>
      <c r="WNP66" s="376"/>
      <c r="WNQ66" s="799"/>
      <c r="WNR66" s="799"/>
      <c r="WNS66" s="799"/>
      <c r="WNT66" s="529"/>
      <c r="WNU66" s="376"/>
      <c r="WNV66" s="376"/>
      <c r="WNW66" s="376"/>
      <c r="WNX66" s="530"/>
      <c r="WNY66" s="376"/>
      <c r="WNZ66" s="376"/>
      <c r="WOA66" s="376"/>
      <c r="WOB66" s="376"/>
      <c r="WOC66" s="376"/>
      <c r="WOD66" s="376"/>
      <c r="WOE66" s="376"/>
      <c r="WOF66" s="376"/>
      <c r="WOG66" s="376"/>
      <c r="WOH66" s="799"/>
      <c r="WOI66" s="799"/>
      <c r="WOJ66" s="799"/>
      <c r="WOK66" s="529"/>
      <c r="WOL66" s="376"/>
      <c r="WOM66" s="376"/>
      <c r="WON66" s="376"/>
      <c r="WOO66" s="530"/>
      <c r="WOP66" s="376"/>
      <c r="WOQ66" s="376"/>
      <c r="WOR66" s="376"/>
      <c r="WOS66" s="376"/>
      <c r="WOT66" s="376"/>
      <c r="WOU66" s="376"/>
      <c r="WOV66" s="376"/>
      <c r="WOW66" s="376"/>
      <c r="WOX66" s="376"/>
      <c r="WOY66" s="799"/>
      <c r="WOZ66" s="799"/>
      <c r="WPA66" s="799"/>
      <c r="WPB66" s="529"/>
      <c r="WPC66" s="376"/>
      <c r="WPD66" s="376"/>
      <c r="WPE66" s="376"/>
      <c r="WPF66" s="530"/>
      <c r="WPG66" s="376"/>
      <c r="WPH66" s="376"/>
      <c r="WPI66" s="376"/>
      <c r="WPJ66" s="376"/>
      <c r="WPK66" s="376"/>
      <c r="WPL66" s="376"/>
      <c r="WPM66" s="376"/>
      <c r="WPN66" s="376"/>
      <c r="WPO66" s="376"/>
      <c r="WPP66" s="799"/>
      <c r="WPQ66" s="799"/>
      <c r="WPR66" s="799"/>
      <c r="WPS66" s="529"/>
      <c r="WPT66" s="376"/>
      <c r="WPU66" s="376"/>
      <c r="WPV66" s="376"/>
      <c r="WPW66" s="530"/>
      <c r="WPX66" s="376"/>
      <c r="WPY66" s="376"/>
      <c r="WPZ66" s="376"/>
      <c r="WQA66" s="376"/>
      <c r="WQB66" s="376"/>
      <c r="WQC66" s="376"/>
      <c r="WQD66" s="376"/>
      <c r="WQE66" s="376"/>
      <c r="WQF66" s="376"/>
      <c r="WQG66" s="799"/>
      <c r="WQH66" s="799"/>
      <c r="WQI66" s="799"/>
      <c r="WQJ66" s="529"/>
      <c r="WQK66" s="376"/>
      <c r="WQL66" s="376"/>
      <c r="WQM66" s="376"/>
      <c r="WQN66" s="530"/>
      <c r="WQO66" s="376"/>
      <c r="WQP66" s="376"/>
      <c r="WQQ66" s="376"/>
      <c r="WQR66" s="376"/>
      <c r="WQS66" s="376"/>
      <c r="WQT66" s="376"/>
      <c r="WQU66" s="376"/>
      <c r="WQV66" s="376"/>
      <c r="WQW66" s="376"/>
      <c r="WQX66" s="799"/>
      <c r="WQY66" s="799"/>
      <c r="WQZ66" s="799"/>
      <c r="WRA66" s="529"/>
      <c r="WRB66" s="376"/>
      <c r="WRC66" s="376"/>
      <c r="WRD66" s="376"/>
      <c r="WRE66" s="530"/>
      <c r="WRF66" s="376"/>
      <c r="WRG66" s="376"/>
      <c r="WRH66" s="376"/>
      <c r="WRI66" s="376"/>
      <c r="WRJ66" s="376"/>
      <c r="WRK66" s="376"/>
      <c r="WRL66" s="376"/>
      <c r="WRM66" s="376"/>
      <c r="WRN66" s="376"/>
      <c r="WRO66" s="799"/>
      <c r="WRP66" s="799"/>
      <c r="WRQ66" s="799"/>
      <c r="WRR66" s="529"/>
      <c r="WRS66" s="376"/>
      <c r="WRT66" s="376"/>
      <c r="WRU66" s="376"/>
      <c r="WRV66" s="530"/>
      <c r="WRW66" s="376"/>
      <c r="WRX66" s="376"/>
      <c r="WRY66" s="376"/>
      <c r="WRZ66" s="376"/>
      <c r="WSA66" s="376"/>
      <c r="WSB66" s="376"/>
      <c r="WSC66" s="376"/>
      <c r="WSD66" s="376"/>
      <c r="WSE66" s="376"/>
      <c r="WSF66" s="799"/>
      <c r="WSG66" s="799"/>
      <c r="WSH66" s="799"/>
      <c r="WSI66" s="529"/>
      <c r="WSJ66" s="376"/>
      <c r="WSK66" s="376"/>
      <c r="WSL66" s="376"/>
      <c r="WSM66" s="530"/>
      <c r="WSN66" s="376"/>
      <c r="WSO66" s="376"/>
      <c r="WSP66" s="376"/>
      <c r="WSQ66" s="376"/>
      <c r="WSR66" s="376"/>
      <c r="WSS66" s="376"/>
      <c r="WST66" s="376"/>
      <c r="WSU66" s="376"/>
      <c r="WSV66" s="376"/>
      <c r="WSW66" s="799"/>
      <c r="WSX66" s="799"/>
      <c r="WSY66" s="799"/>
      <c r="WSZ66" s="529"/>
      <c r="WTA66" s="376"/>
      <c r="WTB66" s="376"/>
      <c r="WTC66" s="376"/>
      <c r="WTD66" s="530"/>
      <c r="WTE66" s="376"/>
      <c r="WTF66" s="376"/>
      <c r="WTG66" s="376"/>
      <c r="WTH66" s="376"/>
      <c r="WTI66" s="376"/>
      <c r="WTJ66" s="376"/>
      <c r="WTK66" s="376"/>
      <c r="WTL66" s="376"/>
      <c r="WTM66" s="376"/>
      <c r="WTN66" s="799"/>
      <c r="WTO66" s="799"/>
      <c r="WTP66" s="799"/>
      <c r="WTQ66" s="529"/>
      <c r="WTR66" s="376"/>
      <c r="WTS66" s="376"/>
      <c r="WTT66" s="376"/>
      <c r="WTU66" s="530"/>
      <c r="WTV66" s="376"/>
      <c r="WTW66" s="376"/>
      <c r="WTX66" s="376"/>
      <c r="WTY66" s="376"/>
      <c r="WTZ66" s="376"/>
      <c r="WUA66" s="376"/>
      <c r="WUB66" s="376"/>
      <c r="WUC66" s="376"/>
      <c r="WUD66" s="376"/>
      <c r="WUE66" s="799"/>
      <c r="WUF66" s="799"/>
      <c r="WUG66" s="799"/>
      <c r="WUH66" s="529"/>
      <c r="WUI66" s="376"/>
      <c r="WUJ66" s="376"/>
      <c r="WUK66" s="376"/>
      <c r="WUL66" s="530"/>
      <c r="WUM66" s="376"/>
      <c r="WUN66" s="376"/>
      <c r="WUO66" s="376"/>
      <c r="WUP66" s="376"/>
      <c r="WUQ66" s="376"/>
      <c r="WUR66" s="376"/>
      <c r="WUS66" s="376"/>
      <c r="WUT66" s="376"/>
      <c r="WUU66" s="376"/>
      <c r="WUV66" s="799"/>
      <c r="WUW66" s="799"/>
      <c r="WUX66" s="799"/>
      <c r="WUY66" s="529"/>
      <c r="WUZ66" s="376"/>
      <c r="WVA66" s="376"/>
      <c r="WVB66" s="376"/>
      <c r="WVC66" s="530"/>
      <c r="WVD66" s="376"/>
      <c r="WVE66" s="376"/>
      <c r="WVF66" s="376"/>
      <c r="WVG66" s="376"/>
      <c r="WVH66" s="376"/>
      <c r="WVI66" s="376"/>
      <c r="WVJ66" s="376"/>
      <c r="WVK66" s="376"/>
      <c r="WVL66" s="376"/>
      <c r="WVM66" s="799"/>
      <c r="WVN66" s="799"/>
      <c r="WVO66" s="799"/>
      <c r="WVP66" s="529"/>
      <c r="WVQ66" s="376"/>
      <c r="WVR66" s="376"/>
      <c r="WVS66" s="376"/>
      <c r="WVT66" s="530"/>
      <c r="WVU66" s="376"/>
      <c r="WVV66" s="376"/>
      <c r="WVW66" s="376"/>
      <c r="WVX66" s="376"/>
      <c r="WVY66" s="376"/>
      <c r="WVZ66" s="376"/>
      <c r="WWA66" s="376"/>
      <c r="WWB66" s="376"/>
      <c r="WWC66" s="376"/>
      <c r="WWD66" s="799"/>
      <c r="WWE66" s="799"/>
      <c r="WWF66" s="799"/>
      <c r="WWG66" s="529"/>
      <c r="WWH66" s="376"/>
      <c r="WWI66" s="376"/>
      <c r="WWJ66" s="376"/>
      <c r="WWK66" s="530"/>
      <c r="WWL66" s="376"/>
      <c r="WWM66" s="376"/>
      <c r="WWN66" s="376"/>
      <c r="WWO66" s="376"/>
      <c r="WWP66" s="376"/>
      <c r="WWQ66" s="376"/>
      <c r="WWR66" s="376"/>
      <c r="WWS66" s="376"/>
      <c r="WWT66" s="376"/>
      <c r="WWU66" s="799"/>
      <c r="WWV66" s="799"/>
      <c r="WWW66" s="799"/>
      <c r="WWX66" s="529"/>
      <c r="WWY66" s="376"/>
      <c r="WWZ66" s="376"/>
      <c r="WXA66" s="376"/>
      <c r="WXB66" s="530"/>
      <c r="WXC66" s="376"/>
      <c r="WXD66" s="376"/>
      <c r="WXE66" s="376"/>
      <c r="WXF66" s="376"/>
      <c r="WXG66" s="376"/>
      <c r="WXH66" s="376"/>
      <c r="WXI66" s="376"/>
      <c r="WXJ66" s="376"/>
      <c r="WXK66" s="376"/>
      <c r="WXL66" s="799"/>
      <c r="WXM66" s="799"/>
      <c r="WXN66" s="799"/>
      <c r="WXO66" s="529"/>
      <c r="WXP66" s="376"/>
      <c r="WXQ66" s="376"/>
      <c r="WXR66" s="376"/>
      <c r="WXS66" s="530"/>
      <c r="WXT66" s="376"/>
      <c r="WXU66" s="376"/>
      <c r="WXV66" s="376"/>
      <c r="WXW66" s="376"/>
      <c r="WXX66" s="376"/>
      <c r="WXY66" s="376"/>
      <c r="WXZ66" s="376"/>
      <c r="WYA66" s="376"/>
      <c r="WYB66" s="376"/>
      <c r="WYC66" s="799"/>
      <c r="WYD66" s="799"/>
      <c r="WYE66" s="799"/>
      <c r="WYF66" s="529"/>
      <c r="WYG66" s="376"/>
      <c r="WYH66" s="376"/>
      <c r="WYI66" s="376"/>
      <c r="WYJ66" s="530"/>
      <c r="WYK66" s="376"/>
      <c r="WYL66" s="376"/>
      <c r="WYM66" s="376"/>
      <c r="WYN66" s="376"/>
      <c r="WYO66" s="376"/>
      <c r="WYP66" s="376"/>
      <c r="WYQ66" s="376"/>
      <c r="WYR66" s="376"/>
      <c r="WYS66" s="376"/>
      <c r="WYT66" s="799"/>
      <c r="WYU66" s="799"/>
      <c r="WYV66" s="799"/>
      <c r="WYW66" s="529"/>
      <c r="WYX66" s="376"/>
      <c r="WYY66" s="376"/>
      <c r="WYZ66" s="376"/>
      <c r="WZA66" s="530"/>
      <c r="WZB66" s="376"/>
      <c r="WZC66" s="376"/>
      <c r="WZD66" s="376"/>
      <c r="WZE66" s="376"/>
      <c r="WZF66" s="376"/>
      <c r="WZG66" s="376"/>
      <c r="WZH66" s="376"/>
      <c r="WZI66" s="376"/>
      <c r="WZJ66" s="376"/>
      <c r="WZK66" s="799"/>
      <c r="WZL66" s="799"/>
      <c r="WZM66" s="799"/>
      <c r="WZN66" s="529"/>
      <c r="WZO66" s="376"/>
      <c r="WZP66" s="376"/>
      <c r="WZQ66" s="376"/>
      <c r="WZR66" s="530"/>
      <c r="WZS66" s="376"/>
      <c r="WZT66" s="376"/>
      <c r="WZU66" s="376"/>
      <c r="WZV66" s="376"/>
      <c r="WZW66" s="376"/>
      <c r="WZX66" s="376"/>
      <c r="WZY66" s="376"/>
      <c r="WZZ66" s="376"/>
      <c r="XAA66" s="376"/>
      <c r="XAB66" s="799"/>
      <c r="XAC66" s="799"/>
      <c r="XAD66" s="799"/>
      <c r="XAE66" s="529"/>
      <c r="XAF66" s="376"/>
      <c r="XAG66" s="376"/>
      <c r="XAH66" s="376"/>
      <c r="XAI66" s="530"/>
      <c r="XAJ66" s="376"/>
      <c r="XAK66" s="376"/>
      <c r="XAL66" s="376"/>
      <c r="XAM66" s="376"/>
      <c r="XAN66" s="376"/>
      <c r="XAO66" s="376"/>
      <c r="XAP66" s="376"/>
      <c r="XAQ66" s="376"/>
      <c r="XAR66" s="376"/>
      <c r="XAS66" s="799"/>
      <c r="XAT66" s="799"/>
      <c r="XAU66" s="799"/>
      <c r="XAV66" s="529"/>
      <c r="XAW66" s="376"/>
      <c r="XAX66" s="376"/>
      <c r="XAY66" s="376"/>
      <c r="XAZ66" s="530"/>
      <c r="XBA66" s="376"/>
      <c r="XBB66" s="376"/>
      <c r="XBC66" s="376"/>
      <c r="XBD66" s="376"/>
      <c r="XBE66" s="376"/>
      <c r="XBF66" s="376"/>
      <c r="XBG66" s="376"/>
      <c r="XBH66" s="376"/>
      <c r="XBI66" s="376"/>
      <c r="XBJ66" s="799"/>
      <c r="XBK66" s="799"/>
      <c r="XBL66" s="799"/>
      <c r="XBM66" s="529"/>
      <c r="XBN66" s="376"/>
      <c r="XBO66" s="376"/>
      <c r="XBP66" s="376"/>
      <c r="XBQ66" s="530"/>
      <c r="XBR66" s="376"/>
      <c r="XBS66" s="376"/>
      <c r="XBT66" s="376"/>
      <c r="XBU66" s="376"/>
      <c r="XBV66" s="376"/>
      <c r="XBW66" s="376"/>
      <c r="XBX66" s="376"/>
      <c r="XBY66" s="376"/>
      <c r="XBZ66" s="376"/>
      <c r="XCA66" s="799"/>
      <c r="XCB66" s="799"/>
      <c r="XCC66" s="799"/>
      <c r="XCD66" s="529"/>
      <c r="XCE66" s="376"/>
      <c r="XCF66" s="376"/>
      <c r="XCG66" s="376"/>
      <c r="XCH66" s="530"/>
      <c r="XCI66" s="376"/>
      <c r="XCJ66" s="376"/>
      <c r="XCK66" s="376"/>
      <c r="XCL66" s="376"/>
      <c r="XCM66" s="376"/>
      <c r="XCN66" s="376"/>
      <c r="XCO66" s="376"/>
      <c r="XCP66" s="376"/>
      <c r="XCQ66" s="376"/>
      <c r="XCR66" s="799"/>
      <c r="XCS66" s="799"/>
      <c r="XCT66" s="799"/>
      <c r="XCU66" s="529"/>
      <c r="XCV66" s="376"/>
      <c r="XCW66" s="376"/>
      <c r="XCX66" s="376"/>
      <c r="XCY66" s="530"/>
      <c r="XCZ66" s="376"/>
      <c r="XDA66" s="376"/>
      <c r="XDB66" s="376"/>
      <c r="XDC66" s="376"/>
      <c r="XDD66" s="376"/>
      <c r="XDE66" s="376"/>
      <c r="XDF66" s="376"/>
      <c r="XDG66" s="376"/>
      <c r="XDH66" s="376"/>
      <c r="XDI66" s="799"/>
      <c r="XDJ66" s="799"/>
      <c r="XDK66" s="799"/>
      <c r="XDL66" s="529"/>
      <c r="XDM66" s="376"/>
      <c r="XDN66" s="376"/>
      <c r="XDO66" s="376"/>
      <c r="XDP66" s="530"/>
      <c r="XDQ66" s="376"/>
      <c r="XDR66" s="376"/>
      <c r="XDS66" s="376"/>
      <c r="XDT66" s="376"/>
      <c r="XDU66" s="376"/>
      <c r="XDV66" s="376"/>
      <c r="XDW66" s="376"/>
      <c r="XDX66" s="376"/>
      <c r="XDY66" s="376"/>
      <c r="XDZ66" s="799"/>
      <c r="XEA66" s="799"/>
      <c r="XEB66" s="799"/>
      <c r="XEC66" s="529"/>
      <c r="XED66" s="376"/>
      <c r="XEE66" s="376"/>
      <c r="XEF66" s="376"/>
      <c r="XEG66" s="530"/>
      <c r="XEH66" s="376"/>
      <c r="XEI66" s="376"/>
      <c r="XEJ66" s="376"/>
      <c r="XEK66" s="376"/>
      <c r="XEL66" s="376"/>
      <c r="XEM66" s="376"/>
      <c r="XEN66" s="376"/>
      <c r="XEO66" s="376"/>
      <c r="XEP66" s="376"/>
      <c r="XEQ66" s="799"/>
      <c r="XER66" s="799"/>
      <c r="XES66" s="799"/>
      <c r="XET66" s="529"/>
      <c r="XEU66" s="376"/>
      <c r="XEV66" s="376"/>
      <c r="XEW66" s="376"/>
      <c r="XEX66" s="530"/>
      <c r="XEY66" s="376"/>
      <c r="XEZ66" s="376"/>
      <c r="XFA66" s="376"/>
      <c r="XFB66" s="376"/>
      <c r="XFC66" s="376"/>
    </row>
    <row r="67" spans="1:16383" x14ac:dyDescent="0.2">
      <c r="A67" s="454" t="s">
        <v>105</v>
      </c>
      <c r="B67" s="1604" t="s">
        <v>687</v>
      </c>
      <c r="C67" s="1604"/>
      <c r="D67" s="377">
        <f t="shared" si="34"/>
        <v>27617</v>
      </c>
      <c r="E67" s="377">
        <f t="shared" si="44"/>
        <v>27617</v>
      </c>
      <c r="F67" s="377">
        <f t="shared" si="44"/>
        <v>27617</v>
      </c>
      <c r="G67" s="388">
        <f t="shared" si="35"/>
        <v>1</v>
      </c>
      <c r="H67" s="377">
        <f>+'6.a. mell. PH'!D63</f>
        <v>5189</v>
      </c>
      <c r="I67" s="377">
        <f>+'6.a. mell. PH'!E63</f>
        <v>5189</v>
      </c>
      <c r="J67" s="377">
        <f>+'6.a. mell. PH'!F63</f>
        <v>5189</v>
      </c>
      <c r="K67" s="377">
        <f>+'6.b. mell. Óvoda'!D62</f>
        <v>9577</v>
      </c>
      <c r="L67" s="377">
        <f>+'6.b. mell. Óvoda'!E62</f>
        <v>9577</v>
      </c>
      <c r="M67" s="377">
        <f>+'6.b. mell. Óvoda'!F62</f>
        <v>9577</v>
      </c>
      <c r="N67" s="377">
        <f>+'6.c. mell. BBKP'!D63</f>
        <v>12851</v>
      </c>
      <c r="O67" s="377">
        <f>+'6.c. mell. BBKP'!E63</f>
        <v>12851</v>
      </c>
      <c r="P67" s="378">
        <f>+'6.c. mell. BBKP'!F63</f>
        <v>12851</v>
      </c>
    </row>
    <row r="68" spans="1:16383" s="39" customFormat="1" x14ac:dyDescent="0.2">
      <c r="A68" s="450" t="s">
        <v>108</v>
      </c>
      <c r="B68" s="1589" t="s">
        <v>163</v>
      </c>
      <c r="C68" s="1589"/>
      <c r="D68" s="371">
        <f t="shared" si="34"/>
        <v>27617</v>
      </c>
      <c r="E68" s="371">
        <f t="shared" si="44"/>
        <v>50234</v>
      </c>
      <c r="F68" s="371">
        <f t="shared" si="44"/>
        <v>50234</v>
      </c>
      <c r="G68" s="388">
        <f t="shared" si="35"/>
        <v>1</v>
      </c>
      <c r="H68" s="371">
        <f>+H67+H65</f>
        <v>5189</v>
      </c>
      <c r="I68" s="371">
        <f>+I67+I65+I66</f>
        <v>16739</v>
      </c>
      <c r="J68" s="371">
        <f>+J67+J65+J66</f>
        <v>16739</v>
      </c>
      <c r="K68" s="371">
        <f>+K67+K65</f>
        <v>9577</v>
      </c>
      <c r="L68" s="371">
        <f t="shared" ref="L68:M68" si="45">+L67+L65</f>
        <v>11804</v>
      </c>
      <c r="M68" s="371">
        <f t="shared" si="45"/>
        <v>11804</v>
      </c>
      <c r="N68" s="371">
        <f>+N67+N65</f>
        <v>12851</v>
      </c>
      <c r="O68" s="371">
        <f t="shared" ref="O68:P68" si="46">+O67+O65</f>
        <v>21691</v>
      </c>
      <c r="P68" s="373">
        <f t="shared" si="46"/>
        <v>21691</v>
      </c>
    </row>
    <row r="69" spans="1:16383" hidden="1" x14ac:dyDescent="0.2">
      <c r="A69" s="1584"/>
      <c r="B69" s="1585"/>
      <c r="C69" s="1585"/>
      <c r="D69" s="377"/>
      <c r="E69" s="377"/>
      <c r="F69" s="377"/>
      <c r="G69" s="388" t="e">
        <f t="shared" si="35"/>
        <v>#DIV/0!</v>
      </c>
      <c r="H69" s="377"/>
      <c r="I69" s="377"/>
      <c r="J69" s="377"/>
      <c r="K69" s="377"/>
      <c r="L69" s="377"/>
      <c r="M69" s="377"/>
      <c r="N69" s="377"/>
      <c r="O69" s="377"/>
      <c r="P69" s="378"/>
      <c r="Q69" s="1581"/>
      <c r="R69" s="1581"/>
      <c r="S69" s="1581"/>
      <c r="T69" s="529"/>
      <c r="U69" s="376"/>
      <c r="V69" s="376"/>
      <c r="W69" s="376"/>
      <c r="X69" s="530"/>
      <c r="Y69" s="376"/>
      <c r="Z69" s="376"/>
      <c r="AA69" s="376"/>
      <c r="AB69" s="376"/>
      <c r="AC69" s="376"/>
      <c r="AD69" s="376"/>
      <c r="AE69" s="376"/>
      <c r="AF69" s="376"/>
      <c r="AG69" s="376"/>
      <c r="AH69" s="1581"/>
      <c r="AI69" s="1581"/>
      <c r="AJ69" s="1581"/>
      <c r="AK69" s="529"/>
      <c r="AL69" s="376"/>
      <c r="AM69" s="376"/>
      <c r="AN69" s="376"/>
      <c r="AO69" s="530"/>
      <c r="AP69" s="376"/>
      <c r="AQ69" s="376"/>
      <c r="AR69" s="376"/>
      <c r="AS69" s="376"/>
      <c r="AT69" s="376"/>
      <c r="AU69" s="376"/>
      <c r="AV69" s="376"/>
      <c r="AW69" s="376"/>
      <c r="AX69" s="376"/>
      <c r="AY69" s="1581"/>
      <c r="AZ69" s="1581"/>
      <c r="BA69" s="1581"/>
      <c r="BB69" s="529"/>
      <c r="BC69" s="376"/>
      <c r="BD69" s="376"/>
      <c r="BE69" s="376"/>
      <c r="BF69" s="530"/>
      <c r="BG69" s="376"/>
      <c r="BH69" s="376"/>
      <c r="BI69" s="376"/>
      <c r="BJ69" s="376"/>
      <c r="BK69" s="376"/>
      <c r="BL69" s="376"/>
      <c r="BM69" s="376"/>
      <c r="BN69" s="376"/>
      <c r="BO69" s="376"/>
      <c r="BP69" s="1581"/>
      <c r="BQ69" s="1581"/>
      <c r="BR69" s="1581"/>
      <c r="BS69" s="529"/>
      <c r="BT69" s="376"/>
      <c r="BU69" s="376"/>
      <c r="BV69" s="376"/>
      <c r="BW69" s="530"/>
      <c r="BX69" s="376"/>
      <c r="BY69" s="376"/>
      <c r="BZ69" s="376"/>
      <c r="CA69" s="376"/>
      <c r="CB69" s="376"/>
      <c r="CC69" s="376"/>
      <c r="CD69" s="376"/>
      <c r="CE69" s="376"/>
      <c r="CF69" s="376"/>
      <c r="CG69" s="1581"/>
      <c r="CH69" s="1581"/>
      <c r="CI69" s="1581"/>
      <c r="CJ69" s="529"/>
      <c r="CK69" s="376"/>
      <c r="CL69" s="376"/>
      <c r="CM69" s="376"/>
      <c r="CN69" s="530"/>
      <c r="CO69" s="376"/>
      <c r="CP69" s="376"/>
      <c r="CQ69" s="376"/>
      <c r="CR69" s="376"/>
      <c r="CS69" s="376"/>
      <c r="CT69" s="376"/>
      <c r="CU69" s="376"/>
      <c r="CV69" s="376"/>
      <c r="CW69" s="376"/>
      <c r="CX69" s="1581"/>
      <c r="CY69" s="1581"/>
      <c r="CZ69" s="1581"/>
      <c r="DA69" s="529"/>
      <c r="DB69" s="376"/>
      <c r="DC69" s="376"/>
      <c r="DD69" s="376"/>
      <c r="DE69" s="530"/>
      <c r="DF69" s="376"/>
      <c r="DG69" s="376"/>
      <c r="DH69" s="376"/>
      <c r="DI69" s="376"/>
      <c r="DJ69" s="376"/>
      <c r="DK69" s="376"/>
      <c r="DL69" s="376"/>
      <c r="DM69" s="376"/>
      <c r="DN69" s="376"/>
      <c r="DO69" s="1581"/>
      <c r="DP69" s="1581"/>
      <c r="DQ69" s="1581"/>
      <c r="DR69" s="529"/>
      <c r="DS69" s="376"/>
      <c r="DT69" s="376"/>
      <c r="DU69" s="376"/>
      <c r="DV69" s="530"/>
      <c r="DW69" s="376"/>
      <c r="DX69" s="376"/>
      <c r="DY69" s="376"/>
      <c r="DZ69" s="376"/>
      <c r="EA69" s="376"/>
      <c r="EB69" s="376"/>
      <c r="EC69" s="376"/>
      <c r="ED69" s="376"/>
      <c r="EE69" s="376"/>
      <c r="EF69" s="1581"/>
      <c r="EG69" s="1581"/>
      <c r="EH69" s="1581"/>
      <c r="EI69" s="529"/>
      <c r="EJ69" s="376"/>
      <c r="EK69" s="376"/>
      <c r="EL69" s="376"/>
      <c r="EM69" s="530"/>
      <c r="EN69" s="376"/>
      <c r="EO69" s="376"/>
      <c r="EP69" s="376"/>
      <c r="EQ69" s="376"/>
      <c r="ER69" s="376"/>
      <c r="ES69" s="376"/>
      <c r="ET69" s="376"/>
      <c r="EU69" s="376"/>
      <c r="EV69" s="376"/>
      <c r="EW69" s="1581"/>
      <c r="EX69" s="1581"/>
      <c r="EY69" s="1581"/>
      <c r="EZ69" s="529"/>
      <c r="FA69" s="376"/>
      <c r="FB69" s="376"/>
      <c r="FC69" s="376"/>
      <c r="FD69" s="530"/>
      <c r="FE69" s="376"/>
      <c r="FF69" s="376"/>
      <c r="FG69" s="376"/>
      <c r="FH69" s="376"/>
      <c r="FI69" s="376"/>
      <c r="FJ69" s="376"/>
      <c r="FK69" s="376"/>
      <c r="FL69" s="376"/>
      <c r="FM69" s="376"/>
      <c r="FN69" s="1581"/>
      <c r="FO69" s="1581"/>
      <c r="FP69" s="1581"/>
      <c r="FQ69" s="529"/>
      <c r="FR69" s="376"/>
      <c r="FS69" s="376"/>
      <c r="FT69" s="376"/>
      <c r="FU69" s="530"/>
      <c r="FV69" s="376"/>
      <c r="FW69" s="376"/>
      <c r="FX69" s="376"/>
      <c r="FY69" s="376"/>
      <c r="FZ69" s="376"/>
      <c r="GA69" s="376"/>
      <c r="GB69" s="376"/>
      <c r="GC69" s="376"/>
      <c r="GD69" s="376"/>
      <c r="GE69" s="1581"/>
      <c r="GF69" s="1581"/>
      <c r="GG69" s="1581"/>
      <c r="GH69" s="529"/>
      <c r="GI69" s="376"/>
      <c r="GJ69" s="376"/>
      <c r="GK69" s="376"/>
      <c r="GL69" s="530"/>
      <c r="GM69" s="376"/>
      <c r="GN69" s="376"/>
      <c r="GO69" s="376"/>
      <c r="GP69" s="376"/>
      <c r="GQ69" s="376"/>
      <c r="GR69" s="376"/>
      <c r="GS69" s="376"/>
      <c r="GT69" s="376"/>
      <c r="GU69" s="376"/>
      <c r="GV69" s="1581"/>
      <c r="GW69" s="1581"/>
      <c r="GX69" s="1581"/>
      <c r="GY69" s="529"/>
      <c r="GZ69" s="376"/>
      <c r="HA69" s="376"/>
      <c r="HB69" s="376"/>
      <c r="HC69" s="530"/>
      <c r="HD69" s="376"/>
      <c r="HE69" s="376"/>
      <c r="HF69" s="376"/>
      <c r="HG69" s="376"/>
      <c r="HH69" s="376"/>
      <c r="HI69" s="376"/>
      <c r="HJ69" s="376"/>
      <c r="HK69" s="376"/>
      <c r="HL69" s="376"/>
      <c r="HM69" s="1581"/>
      <c r="HN69" s="1581"/>
      <c r="HO69" s="1581"/>
      <c r="HP69" s="529"/>
      <c r="HQ69" s="376"/>
      <c r="HR69" s="376"/>
      <c r="HS69" s="376"/>
      <c r="HT69" s="530"/>
      <c r="HU69" s="376"/>
      <c r="HV69" s="376"/>
      <c r="HW69" s="376"/>
      <c r="HX69" s="376"/>
      <c r="HY69" s="376"/>
      <c r="HZ69" s="376"/>
      <c r="IA69" s="376"/>
      <c r="IB69" s="376"/>
      <c r="IC69" s="376"/>
      <c r="ID69" s="1581"/>
      <c r="IE69" s="1581"/>
      <c r="IF69" s="1581"/>
      <c r="IG69" s="529"/>
      <c r="IH69" s="376"/>
      <c r="II69" s="376"/>
      <c r="IJ69" s="376"/>
      <c r="IK69" s="530"/>
      <c r="IL69" s="376"/>
      <c r="IM69" s="376"/>
      <c r="IN69" s="376"/>
      <c r="IO69" s="376"/>
      <c r="IP69" s="376"/>
      <c r="IQ69" s="376"/>
      <c r="IR69" s="376"/>
      <c r="IS69" s="376"/>
      <c r="IT69" s="376"/>
      <c r="IU69" s="1581"/>
      <c r="IV69" s="1581"/>
      <c r="IW69" s="1581"/>
      <c r="IX69" s="529"/>
      <c r="IY69" s="376"/>
      <c r="IZ69" s="376"/>
      <c r="JA69" s="376"/>
      <c r="JB69" s="530"/>
      <c r="JC69" s="376"/>
      <c r="JD69" s="376"/>
      <c r="JE69" s="376"/>
      <c r="JF69" s="376"/>
      <c r="JG69" s="376"/>
      <c r="JH69" s="376"/>
      <c r="JI69" s="376"/>
      <c r="JJ69" s="376"/>
      <c r="JK69" s="376"/>
      <c r="JL69" s="1581"/>
      <c r="JM69" s="1581"/>
      <c r="JN69" s="1581"/>
      <c r="JO69" s="529"/>
      <c r="JP69" s="376"/>
      <c r="JQ69" s="376"/>
      <c r="JR69" s="376"/>
      <c r="JS69" s="530"/>
      <c r="JT69" s="376"/>
      <c r="JU69" s="376"/>
      <c r="JV69" s="376"/>
      <c r="JW69" s="376"/>
      <c r="JX69" s="376"/>
      <c r="JY69" s="376"/>
      <c r="JZ69" s="376"/>
      <c r="KA69" s="376"/>
      <c r="KB69" s="376"/>
      <c r="KC69" s="1581"/>
      <c r="KD69" s="1581"/>
      <c r="KE69" s="1581"/>
      <c r="KF69" s="529"/>
      <c r="KG69" s="376"/>
      <c r="KH69" s="376"/>
      <c r="KI69" s="376"/>
      <c r="KJ69" s="530"/>
      <c r="KK69" s="376"/>
      <c r="KL69" s="376"/>
      <c r="KM69" s="376"/>
      <c r="KN69" s="376"/>
      <c r="KO69" s="376"/>
      <c r="KP69" s="376"/>
      <c r="KQ69" s="376"/>
      <c r="KR69" s="376"/>
      <c r="KS69" s="376"/>
      <c r="KT69" s="1581"/>
      <c r="KU69" s="1581"/>
      <c r="KV69" s="1581"/>
      <c r="KW69" s="529"/>
      <c r="KX69" s="376"/>
      <c r="KY69" s="376"/>
      <c r="KZ69" s="376"/>
      <c r="LA69" s="530"/>
      <c r="LB69" s="376"/>
      <c r="LC69" s="376"/>
      <c r="LD69" s="376"/>
      <c r="LE69" s="376"/>
      <c r="LF69" s="376"/>
      <c r="LG69" s="376"/>
      <c r="LH69" s="376"/>
      <c r="LI69" s="376"/>
      <c r="LJ69" s="376"/>
      <c r="LK69" s="1581"/>
      <c r="LL69" s="1581"/>
      <c r="LM69" s="1581"/>
      <c r="LN69" s="529"/>
      <c r="LO69" s="376"/>
      <c r="LP69" s="376"/>
      <c r="LQ69" s="376"/>
      <c r="LR69" s="530"/>
      <c r="LS69" s="376"/>
      <c r="LT69" s="376"/>
      <c r="LU69" s="376"/>
      <c r="LV69" s="376"/>
      <c r="LW69" s="376"/>
      <c r="LX69" s="376"/>
      <c r="LY69" s="376"/>
      <c r="LZ69" s="376"/>
      <c r="MA69" s="376"/>
      <c r="MB69" s="1581"/>
      <c r="MC69" s="1581"/>
      <c r="MD69" s="1581"/>
      <c r="ME69" s="529"/>
      <c r="MF69" s="376"/>
      <c r="MG69" s="376"/>
      <c r="MH69" s="376"/>
      <c r="MI69" s="530"/>
      <c r="MJ69" s="376"/>
      <c r="MK69" s="376"/>
      <c r="ML69" s="376"/>
      <c r="MM69" s="376"/>
      <c r="MN69" s="376"/>
      <c r="MO69" s="376"/>
      <c r="MP69" s="376"/>
      <c r="MQ69" s="376"/>
      <c r="MR69" s="376"/>
      <c r="MS69" s="1581"/>
      <c r="MT69" s="1581"/>
      <c r="MU69" s="1581"/>
      <c r="MV69" s="529"/>
      <c r="MW69" s="376"/>
      <c r="MX69" s="376"/>
      <c r="MY69" s="376"/>
      <c r="MZ69" s="530"/>
      <c r="NA69" s="376"/>
      <c r="NB69" s="376"/>
      <c r="NC69" s="376"/>
      <c r="ND69" s="376"/>
      <c r="NE69" s="376"/>
      <c r="NF69" s="376"/>
      <c r="NG69" s="376"/>
      <c r="NH69" s="376"/>
      <c r="NI69" s="376"/>
      <c r="NJ69" s="1581"/>
      <c r="NK69" s="1581"/>
      <c r="NL69" s="1581"/>
      <c r="NM69" s="529"/>
      <c r="NN69" s="376"/>
      <c r="NO69" s="376"/>
      <c r="NP69" s="376"/>
      <c r="NQ69" s="530"/>
      <c r="NR69" s="376"/>
      <c r="NS69" s="376"/>
      <c r="NT69" s="376"/>
      <c r="NU69" s="376"/>
      <c r="NV69" s="376"/>
      <c r="NW69" s="376"/>
      <c r="NX69" s="376"/>
      <c r="NY69" s="376"/>
      <c r="NZ69" s="376"/>
      <c r="OA69" s="1581"/>
      <c r="OB69" s="1581"/>
      <c r="OC69" s="1581"/>
      <c r="OD69" s="529"/>
      <c r="OE69" s="376"/>
      <c r="OF69" s="376"/>
      <c r="OG69" s="376"/>
      <c r="OH69" s="530"/>
      <c r="OI69" s="376"/>
      <c r="OJ69" s="376"/>
      <c r="OK69" s="376"/>
      <c r="OL69" s="376"/>
      <c r="OM69" s="376"/>
      <c r="ON69" s="376"/>
      <c r="OO69" s="376"/>
      <c r="OP69" s="376"/>
      <c r="OQ69" s="376"/>
      <c r="OR69" s="1581"/>
      <c r="OS69" s="1581"/>
      <c r="OT69" s="1581"/>
      <c r="OU69" s="529"/>
      <c r="OV69" s="376"/>
      <c r="OW69" s="376"/>
      <c r="OX69" s="376"/>
      <c r="OY69" s="530"/>
      <c r="OZ69" s="376"/>
      <c r="PA69" s="376"/>
      <c r="PB69" s="376"/>
      <c r="PC69" s="376"/>
      <c r="PD69" s="376"/>
      <c r="PE69" s="376"/>
      <c r="PF69" s="376"/>
      <c r="PG69" s="376"/>
      <c r="PH69" s="376"/>
      <c r="PI69" s="1581"/>
      <c r="PJ69" s="1581"/>
      <c r="PK69" s="1581"/>
      <c r="PL69" s="529"/>
      <c r="PM69" s="376"/>
      <c r="PN69" s="376"/>
      <c r="PO69" s="376"/>
      <c r="PP69" s="530"/>
      <c r="PQ69" s="376"/>
      <c r="PR69" s="376"/>
      <c r="PS69" s="376"/>
      <c r="PT69" s="376"/>
      <c r="PU69" s="376"/>
      <c r="PV69" s="376"/>
      <c r="PW69" s="376"/>
      <c r="PX69" s="376"/>
      <c r="PY69" s="376"/>
      <c r="PZ69" s="1581"/>
      <c r="QA69" s="1581"/>
      <c r="QB69" s="1581"/>
      <c r="QC69" s="529"/>
      <c r="QD69" s="376"/>
      <c r="QE69" s="376"/>
      <c r="QF69" s="376"/>
      <c r="QG69" s="530"/>
      <c r="QH69" s="376"/>
      <c r="QI69" s="376"/>
      <c r="QJ69" s="376"/>
      <c r="QK69" s="376"/>
      <c r="QL69" s="376"/>
      <c r="QM69" s="376"/>
      <c r="QN69" s="376"/>
      <c r="QO69" s="376"/>
      <c r="QP69" s="376"/>
      <c r="QQ69" s="1581"/>
      <c r="QR69" s="1581"/>
      <c r="QS69" s="1581"/>
      <c r="QT69" s="529"/>
      <c r="QU69" s="376"/>
      <c r="QV69" s="376"/>
      <c r="QW69" s="376"/>
      <c r="QX69" s="530"/>
      <c r="QY69" s="376"/>
      <c r="QZ69" s="376"/>
      <c r="RA69" s="376"/>
      <c r="RB69" s="376"/>
      <c r="RC69" s="376"/>
      <c r="RD69" s="376"/>
      <c r="RE69" s="376"/>
      <c r="RF69" s="376"/>
      <c r="RG69" s="376"/>
      <c r="RH69" s="1581"/>
      <c r="RI69" s="1581"/>
      <c r="RJ69" s="1581"/>
      <c r="RK69" s="529"/>
      <c r="RL69" s="376"/>
      <c r="RM69" s="376"/>
      <c r="RN69" s="376"/>
      <c r="RO69" s="530"/>
      <c r="RP69" s="376"/>
      <c r="RQ69" s="376"/>
      <c r="RR69" s="376"/>
      <c r="RS69" s="376"/>
      <c r="RT69" s="376"/>
      <c r="RU69" s="376"/>
      <c r="RV69" s="376"/>
      <c r="RW69" s="376"/>
      <c r="RX69" s="376"/>
      <c r="RY69" s="1581"/>
      <c r="RZ69" s="1581"/>
      <c r="SA69" s="1581"/>
      <c r="SB69" s="529"/>
      <c r="SC69" s="376"/>
      <c r="SD69" s="376"/>
      <c r="SE69" s="376"/>
      <c r="SF69" s="530"/>
      <c r="SG69" s="376"/>
      <c r="SH69" s="376"/>
      <c r="SI69" s="376"/>
      <c r="SJ69" s="376"/>
      <c r="SK69" s="376"/>
      <c r="SL69" s="376"/>
      <c r="SM69" s="376"/>
      <c r="SN69" s="376"/>
      <c r="SO69" s="376"/>
      <c r="SP69" s="1581"/>
      <c r="SQ69" s="1581"/>
      <c r="SR69" s="1581"/>
      <c r="SS69" s="529"/>
      <c r="ST69" s="376"/>
      <c r="SU69" s="376"/>
      <c r="SV69" s="376"/>
      <c r="SW69" s="530"/>
      <c r="SX69" s="376"/>
      <c r="SY69" s="376"/>
      <c r="SZ69" s="376"/>
      <c r="TA69" s="376"/>
      <c r="TB69" s="376"/>
      <c r="TC69" s="376"/>
      <c r="TD69" s="376"/>
      <c r="TE69" s="376"/>
      <c r="TF69" s="376"/>
      <c r="TG69" s="1581"/>
      <c r="TH69" s="1581"/>
      <c r="TI69" s="1581"/>
      <c r="TJ69" s="529"/>
      <c r="TK69" s="376"/>
      <c r="TL69" s="376"/>
      <c r="TM69" s="376"/>
      <c r="TN69" s="530"/>
      <c r="TO69" s="376"/>
      <c r="TP69" s="376"/>
      <c r="TQ69" s="376"/>
      <c r="TR69" s="376"/>
      <c r="TS69" s="376"/>
      <c r="TT69" s="376"/>
      <c r="TU69" s="376"/>
      <c r="TV69" s="376"/>
      <c r="TW69" s="376"/>
      <c r="TX69" s="1581"/>
      <c r="TY69" s="1581"/>
      <c r="TZ69" s="1581"/>
      <c r="UA69" s="529"/>
      <c r="UB69" s="376"/>
      <c r="UC69" s="376"/>
      <c r="UD69" s="376"/>
      <c r="UE69" s="530"/>
      <c r="UF69" s="376"/>
      <c r="UG69" s="376"/>
      <c r="UH69" s="376"/>
      <c r="UI69" s="376"/>
      <c r="UJ69" s="376"/>
      <c r="UK69" s="376"/>
      <c r="UL69" s="376"/>
      <c r="UM69" s="376"/>
      <c r="UN69" s="376"/>
      <c r="UO69" s="1581"/>
      <c r="UP69" s="1581"/>
      <c r="UQ69" s="1581"/>
      <c r="UR69" s="529"/>
      <c r="US69" s="376"/>
      <c r="UT69" s="376"/>
      <c r="UU69" s="376"/>
      <c r="UV69" s="530"/>
      <c r="UW69" s="376"/>
      <c r="UX69" s="376"/>
      <c r="UY69" s="376"/>
      <c r="UZ69" s="376"/>
      <c r="VA69" s="376"/>
      <c r="VB69" s="376"/>
      <c r="VC69" s="376"/>
      <c r="VD69" s="376"/>
      <c r="VE69" s="376"/>
      <c r="VF69" s="1581"/>
      <c r="VG69" s="1581"/>
      <c r="VH69" s="1581"/>
      <c r="VI69" s="529"/>
      <c r="VJ69" s="376"/>
      <c r="VK69" s="376"/>
      <c r="VL69" s="376"/>
      <c r="VM69" s="530"/>
      <c r="VN69" s="376"/>
      <c r="VO69" s="376"/>
      <c r="VP69" s="376"/>
      <c r="VQ69" s="376"/>
      <c r="VR69" s="376"/>
      <c r="VS69" s="376"/>
      <c r="VT69" s="376"/>
      <c r="VU69" s="376"/>
      <c r="VV69" s="376"/>
      <c r="VW69" s="1581"/>
      <c r="VX69" s="1581"/>
      <c r="VY69" s="1581"/>
      <c r="VZ69" s="529"/>
      <c r="WA69" s="376"/>
      <c r="WB69" s="376"/>
      <c r="WC69" s="376"/>
      <c r="WD69" s="530"/>
      <c r="WE69" s="376"/>
      <c r="WF69" s="376"/>
      <c r="WG69" s="376"/>
      <c r="WH69" s="376"/>
      <c r="WI69" s="376"/>
      <c r="WJ69" s="376"/>
      <c r="WK69" s="376"/>
      <c r="WL69" s="376"/>
      <c r="WM69" s="376"/>
      <c r="WN69" s="1581"/>
      <c r="WO69" s="1581"/>
      <c r="WP69" s="1581"/>
      <c r="WQ69" s="529"/>
      <c r="WR69" s="376"/>
      <c r="WS69" s="376"/>
      <c r="WT69" s="376"/>
      <c r="WU69" s="530"/>
      <c r="WV69" s="376"/>
      <c r="WW69" s="376"/>
      <c r="WX69" s="376"/>
      <c r="WY69" s="376"/>
      <c r="WZ69" s="376"/>
      <c r="XA69" s="376"/>
      <c r="XB69" s="376"/>
      <c r="XC69" s="376"/>
      <c r="XD69" s="376"/>
      <c r="XE69" s="1581"/>
      <c r="XF69" s="1581"/>
      <c r="XG69" s="1581"/>
      <c r="XH69" s="529"/>
      <c r="XI69" s="376"/>
      <c r="XJ69" s="376"/>
      <c r="XK69" s="376"/>
      <c r="XL69" s="530"/>
      <c r="XM69" s="376"/>
      <c r="XN69" s="376"/>
      <c r="XO69" s="376"/>
      <c r="XP69" s="376"/>
      <c r="XQ69" s="376"/>
      <c r="XR69" s="376"/>
      <c r="XS69" s="376"/>
      <c r="XT69" s="376"/>
      <c r="XU69" s="376"/>
      <c r="XV69" s="1581"/>
      <c r="XW69" s="1581"/>
      <c r="XX69" s="1581"/>
      <c r="XY69" s="529"/>
      <c r="XZ69" s="376"/>
      <c r="YA69" s="376"/>
      <c r="YB69" s="376"/>
      <c r="YC69" s="530"/>
      <c r="YD69" s="376"/>
      <c r="YE69" s="376"/>
      <c r="YF69" s="376"/>
      <c r="YG69" s="376"/>
      <c r="YH69" s="376"/>
      <c r="YI69" s="376"/>
      <c r="YJ69" s="376"/>
      <c r="YK69" s="376"/>
      <c r="YL69" s="376"/>
      <c r="YM69" s="1581"/>
      <c r="YN69" s="1581"/>
      <c r="YO69" s="1581"/>
      <c r="YP69" s="529"/>
      <c r="YQ69" s="376"/>
      <c r="YR69" s="376"/>
      <c r="YS69" s="376"/>
      <c r="YT69" s="530"/>
      <c r="YU69" s="376"/>
      <c r="YV69" s="376"/>
      <c r="YW69" s="376"/>
      <c r="YX69" s="376"/>
      <c r="YY69" s="376"/>
      <c r="YZ69" s="376"/>
      <c r="ZA69" s="376"/>
      <c r="ZB69" s="376"/>
      <c r="ZC69" s="376"/>
      <c r="ZD69" s="1581"/>
      <c r="ZE69" s="1581"/>
      <c r="ZF69" s="1581"/>
      <c r="ZG69" s="529"/>
      <c r="ZH69" s="376"/>
      <c r="ZI69" s="376"/>
      <c r="ZJ69" s="376"/>
      <c r="ZK69" s="530"/>
      <c r="ZL69" s="376"/>
      <c r="ZM69" s="376"/>
      <c r="ZN69" s="376"/>
      <c r="ZO69" s="376"/>
      <c r="ZP69" s="376"/>
      <c r="ZQ69" s="376"/>
      <c r="ZR69" s="376"/>
      <c r="ZS69" s="376"/>
      <c r="ZT69" s="376"/>
      <c r="ZU69" s="1581"/>
      <c r="ZV69" s="1581"/>
      <c r="ZW69" s="1581"/>
      <c r="ZX69" s="529"/>
      <c r="ZY69" s="376"/>
      <c r="ZZ69" s="376"/>
      <c r="AAA69" s="376"/>
      <c r="AAB69" s="530"/>
      <c r="AAC69" s="376"/>
      <c r="AAD69" s="376"/>
      <c r="AAE69" s="376"/>
      <c r="AAF69" s="376"/>
      <c r="AAG69" s="376"/>
      <c r="AAH69" s="376"/>
      <c r="AAI69" s="376"/>
      <c r="AAJ69" s="376"/>
      <c r="AAK69" s="376"/>
      <c r="AAL69" s="1581"/>
      <c r="AAM69" s="1581"/>
      <c r="AAN69" s="1581"/>
      <c r="AAO69" s="529"/>
      <c r="AAP69" s="376"/>
      <c r="AAQ69" s="376"/>
      <c r="AAR69" s="376"/>
      <c r="AAS69" s="530"/>
      <c r="AAT69" s="376"/>
      <c r="AAU69" s="376"/>
      <c r="AAV69" s="376"/>
      <c r="AAW69" s="376"/>
      <c r="AAX69" s="376"/>
      <c r="AAY69" s="376"/>
      <c r="AAZ69" s="376"/>
      <c r="ABA69" s="376"/>
      <c r="ABB69" s="376"/>
      <c r="ABC69" s="1581"/>
      <c r="ABD69" s="1581"/>
      <c r="ABE69" s="1581"/>
      <c r="ABF69" s="529"/>
      <c r="ABG69" s="376"/>
      <c r="ABH69" s="376"/>
      <c r="ABI69" s="376"/>
      <c r="ABJ69" s="530"/>
      <c r="ABK69" s="376"/>
      <c r="ABL69" s="376"/>
      <c r="ABM69" s="376"/>
      <c r="ABN69" s="376"/>
      <c r="ABO69" s="376"/>
      <c r="ABP69" s="376"/>
      <c r="ABQ69" s="376"/>
      <c r="ABR69" s="376"/>
      <c r="ABS69" s="376"/>
      <c r="ABT69" s="1581"/>
      <c r="ABU69" s="1581"/>
      <c r="ABV69" s="1581"/>
      <c r="ABW69" s="529"/>
      <c r="ABX69" s="376"/>
      <c r="ABY69" s="376"/>
      <c r="ABZ69" s="376"/>
      <c r="ACA69" s="530"/>
      <c r="ACB69" s="376"/>
      <c r="ACC69" s="376"/>
      <c r="ACD69" s="376"/>
      <c r="ACE69" s="376"/>
      <c r="ACF69" s="376"/>
      <c r="ACG69" s="376"/>
      <c r="ACH69" s="376"/>
      <c r="ACI69" s="376"/>
      <c r="ACJ69" s="376"/>
      <c r="ACK69" s="1581"/>
      <c r="ACL69" s="1581"/>
      <c r="ACM69" s="1581"/>
      <c r="ACN69" s="529"/>
      <c r="ACO69" s="376"/>
      <c r="ACP69" s="376"/>
      <c r="ACQ69" s="376"/>
      <c r="ACR69" s="530"/>
      <c r="ACS69" s="376"/>
      <c r="ACT69" s="376"/>
      <c r="ACU69" s="376"/>
      <c r="ACV69" s="376"/>
      <c r="ACW69" s="376"/>
      <c r="ACX69" s="376"/>
      <c r="ACY69" s="376"/>
      <c r="ACZ69" s="376"/>
      <c r="ADA69" s="376"/>
      <c r="ADB69" s="1581"/>
      <c r="ADC69" s="1581"/>
      <c r="ADD69" s="1581"/>
      <c r="ADE69" s="529"/>
      <c r="ADF69" s="376"/>
      <c r="ADG69" s="376"/>
      <c r="ADH69" s="376"/>
      <c r="ADI69" s="530"/>
      <c r="ADJ69" s="376"/>
      <c r="ADK69" s="376"/>
      <c r="ADL69" s="376"/>
      <c r="ADM69" s="376"/>
      <c r="ADN69" s="376"/>
      <c r="ADO69" s="376"/>
      <c r="ADP69" s="376"/>
      <c r="ADQ69" s="376"/>
      <c r="ADR69" s="376"/>
      <c r="ADS69" s="1581"/>
      <c r="ADT69" s="1581"/>
      <c r="ADU69" s="1581"/>
      <c r="ADV69" s="529"/>
      <c r="ADW69" s="376"/>
      <c r="ADX69" s="376"/>
      <c r="ADY69" s="376"/>
      <c r="ADZ69" s="530"/>
      <c r="AEA69" s="376"/>
      <c r="AEB69" s="376"/>
      <c r="AEC69" s="376"/>
      <c r="AED69" s="376"/>
      <c r="AEE69" s="376"/>
      <c r="AEF69" s="376"/>
      <c r="AEG69" s="376"/>
      <c r="AEH69" s="376"/>
      <c r="AEI69" s="376"/>
      <c r="AEJ69" s="1581"/>
      <c r="AEK69" s="1581"/>
      <c r="AEL69" s="1581"/>
      <c r="AEM69" s="529"/>
      <c r="AEN69" s="376"/>
      <c r="AEO69" s="376"/>
      <c r="AEP69" s="376"/>
      <c r="AEQ69" s="530"/>
      <c r="AER69" s="376"/>
      <c r="AES69" s="376"/>
      <c r="AET69" s="376"/>
      <c r="AEU69" s="376"/>
      <c r="AEV69" s="376"/>
      <c r="AEW69" s="376"/>
      <c r="AEX69" s="376"/>
      <c r="AEY69" s="376"/>
      <c r="AEZ69" s="376"/>
      <c r="AFA69" s="1581"/>
      <c r="AFB69" s="1581"/>
      <c r="AFC69" s="1581"/>
      <c r="AFD69" s="529"/>
      <c r="AFE69" s="376"/>
      <c r="AFF69" s="376"/>
      <c r="AFG69" s="376"/>
      <c r="AFH69" s="530"/>
      <c r="AFI69" s="376"/>
      <c r="AFJ69" s="376"/>
      <c r="AFK69" s="376"/>
      <c r="AFL69" s="376"/>
      <c r="AFM69" s="376"/>
      <c r="AFN69" s="376"/>
      <c r="AFO69" s="376"/>
      <c r="AFP69" s="376"/>
      <c r="AFQ69" s="376"/>
      <c r="AFR69" s="1581"/>
      <c r="AFS69" s="1581"/>
      <c r="AFT69" s="1581"/>
      <c r="AFU69" s="529"/>
      <c r="AFV69" s="376"/>
      <c r="AFW69" s="376"/>
      <c r="AFX69" s="376"/>
      <c r="AFY69" s="530"/>
      <c r="AFZ69" s="376"/>
      <c r="AGA69" s="376"/>
      <c r="AGB69" s="376"/>
      <c r="AGC69" s="376"/>
      <c r="AGD69" s="376"/>
      <c r="AGE69" s="376"/>
      <c r="AGF69" s="376"/>
      <c r="AGG69" s="376"/>
      <c r="AGH69" s="376"/>
      <c r="AGI69" s="1581"/>
      <c r="AGJ69" s="1581"/>
      <c r="AGK69" s="1581"/>
      <c r="AGL69" s="529"/>
      <c r="AGM69" s="376"/>
      <c r="AGN69" s="376"/>
      <c r="AGO69" s="376"/>
      <c r="AGP69" s="530"/>
      <c r="AGQ69" s="376"/>
      <c r="AGR69" s="376"/>
      <c r="AGS69" s="376"/>
      <c r="AGT69" s="376"/>
      <c r="AGU69" s="376"/>
      <c r="AGV69" s="376"/>
      <c r="AGW69" s="376"/>
      <c r="AGX69" s="376"/>
      <c r="AGY69" s="376"/>
      <c r="AGZ69" s="1581"/>
      <c r="AHA69" s="1581"/>
      <c r="AHB69" s="1581"/>
      <c r="AHC69" s="529"/>
      <c r="AHD69" s="376"/>
      <c r="AHE69" s="376"/>
      <c r="AHF69" s="376"/>
      <c r="AHG69" s="530"/>
      <c r="AHH69" s="376"/>
      <c r="AHI69" s="376"/>
      <c r="AHJ69" s="376"/>
      <c r="AHK69" s="376"/>
      <c r="AHL69" s="376"/>
      <c r="AHM69" s="376"/>
      <c r="AHN69" s="376"/>
      <c r="AHO69" s="376"/>
      <c r="AHP69" s="376"/>
      <c r="AHQ69" s="1581"/>
      <c r="AHR69" s="1581"/>
      <c r="AHS69" s="1581"/>
      <c r="AHT69" s="529"/>
      <c r="AHU69" s="376"/>
      <c r="AHV69" s="376"/>
      <c r="AHW69" s="376"/>
      <c r="AHX69" s="530"/>
      <c r="AHY69" s="376"/>
      <c r="AHZ69" s="376"/>
      <c r="AIA69" s="376"/>
      <c r="AIB69" s="376"/>
      <c r="AIC69" s="376"/>
      <c r="AID69" s="376"/>
      <c r="AIE69" s="376"/>
      <c r="AIF69" s="376"/>
      <c r="AIG69" s="376"/>
      <c r="AIH69" s="1581"/>
      <c r="AII69" s="1581"/>
      <c r="AIJ69" s="1581"/>
      <c r="AIK69" s="529"/>
      <c r="AIL69" s="376"/>
      <c r="AIM69" s="376"/>
      <c r="AIN69" s="376"/>
      <c r="AIO69" s="530"/>
      <c r="AIP69" s="376"/>
      <c r="AIQ69" s="376"/>
      <c r="AIR69" s="376"/>
      <c r="AIS69" s="376"/>
      <c r="AIT69" s="376"/>
      <c r="AIU69" s="376"/>
      <c r="AIV69" s="376"/>
      <c r="AIW69" s="376"/>
      <c r="AIX69" s="376"/>
      <c r="AIY69" s="1581"/>
      <c r="AIZ69" s="1581"/>
      <c r="AJA69" s="1581"/>
      <c r="AJB69" s="529"/>
      <c r="AJC69" s="376"/>
      <c r="AJD69" s="376"/>
      <c r="AJE69" s="376"/>
      <c r="AJF69" s="530"/>
      <c r="AJG69" s="376"/>
      <c r="AJH69" s="376"/>
      <c r="AJI69" s="376"/>
      <c r="AJJ69" s="376"/>
      <c r="AJK69" s="376"/>
      <c r="AJL69" s="376"/>
      <c r="AJM69" s="376"/>
      <c r="AJN69" s="376"/>
      <c r="AJO69" s="376"/>
      <c r="AJP69" s="1581"/>
      <c r="AJQ69" s="1581"/>
      <c r="AJR69" s="1581"/>
      <c r="AJS69" s="529"/>
      <c r="AJT69" s="376"/>
      <c r="AJU69" s="376"/>
      <c r="AJV69" s="376"/>
      <c r="AJW69" s="530"/>
      <c r="AJX69" s="376"/>
      <c r="AJY69" s="376"/>
      <c r="AJZ69" s="376"/>
      <c r="AKA69" s="376"/>
      <c r="AKB69" s="376"/>
      <c r="AKC69" s="376"/>
      <c r="AKD69" s="376"/>
      <c r="AKE69" s="376"/>
      <c r="AKF69" s="376"/>
      <c r="AKG69" s="1581"/>
      <c r="AKH69" s="1581"/>
      <c r="AKI69" s="1581"/>
      <c r="AKJ69" s="529"/>
      <c r="AKK69" s="376"/>
      <c r="AKL69" s="376"/>
      <c r="AKM69" s="376"/>
      <c r="AKN69" s="530"/>
      <c r="AKO69" s="376"/>
      <c r="AKP69" s="376"/>
      <c r="AKQ69" s="376"/>
      <c r="AKR69" s="376"/>
      <c r="AKS69" s="376"/>
      <c r="AKT69" s="376"/>
      <c r="AKU69" s="376"/>
      <c r="AKV69" s="376"/>
      <c r="AKW69" s="376"/>
      <c r="AKX69" s="1581"/>
      <c r="AKY69" s="1581"/>
      <c r="AKZ69" s="1581"/>
      <c r="ALA69" s="529"/>
      <c r="ALB69" s="376"/>
      <c r="ALC69" s="376"/>
      <c r="ALD69" s="376"/>
      <c r="ALE69" s="530"/>
      <c r="ALF69" s="376"/>
      <c r="ALG69" s="376"/>
      <c r="ALH69" s="376"/>
      <c r="ALI69" s="376"/>
      <c r="ALJ69" s="376"/>
      <c r="ALK69" s="376"/>
      <c r="ALL69" s="376"/>
      <c r="ALM69" s="376"/>
      <c r="ALN69" s="376"/>
      <c r="ALO69" s="1581"/>
      <c r="ALP69" s="1581"/>
      <c r="ALQ69" s="1581"/>
      <c r="ALR69" s="529"/>
      <c r="ALS69" s="376"/>
      <c r="ALT69" s="376"/>
      <c r="ALU69" s="376"/>
      <c r="ALV69" s="530"/>
      <c r="ALW69" s="376"/>
      <c r="ALX69" s="376"/>
      <c r="ALY69" s="376"/>
      <c r="ALZ69" s="376"/>
      <c r="AMA69" s="376"/>
      <c r="AMB69" s="376"/>
      <c r="AMC69" s="376"/>
      <c r="AMD69" s="376"/>
      <c r="AME69" s="376"/>
      <c r="AMF69" s="1581"/>
      <c r="AMG69" s="1581"/>
      <c r="AMH69" s="1581"/>
      <c r="AMI69" s="529"/>
      <c r="AMJ69" s="376"/>
      <c r="AMK69" s="376"/>
      <c r="AML69" s="376"/>
      <c r="AMM69" s="530"/>
      <c r="AMN69" s="376"/>
      <c r="AMO69" s="376"/>
      <c r="AMP69" s="376"/>
      <c r="AMQ69" s="376"/>
      <c r="AMR69" s="376"/>
      <c r="AMS69" s="376"/>
      <c r="AMT69" s="376"/>
      <c r="AMU69" s="376"/>
      <c r="AMV69" s="376"/>
      <c r="AMW69" s="1581"/>
      <c r="AMX69" s="1581"/>
      <c r="AMY69" s="1581"/>
      <c r="AMZ69" s="529"/>
      <c r="ANA69" s="376"/>
      <c r="ANB69" s="376"/>
      <c r="ANC69" s="376"/>
      <c r="AND69" s="530"/>
      <c r="ANE69" s="376"/>
      <c r="ANF69" s="376"/>
      <c r="ANG69" s="376"/>
      <c r="ANH69" s="376"/>
      <c r="ANI69" s="376"/>
      <c r="ANJ69" s="376"/>
      <c r="ANK69" s="376"/>
      <c r="ANL69" s="376"/>
      <c r="ANM69" s="376"/>
      <c r="ANN69" s="1581"/>
      <c r="ANO69" s="1581"/>
      <c r="ANP69" s="1581"/>
      <c r="ANQ69" s="529"/>
      <c r="ANR69" s="376"/>
      <c r="ANS69" s="376"/>
      <c r="ANT69" s="376"/>
      <c r="ANU69" s="530"/>
      <c r="ANV69" s="376"/>
      <c r="ANW69" s="376"/>
      <c r="ANX69" s="376"/>
      <c r="ANY69" s="376"/>
      <c r="ANZ69" s="376"/>
      <c r="AOA69" s="376"/>
      <c r="AOB69" s="376"/>
      <c r="AOC69" s="376"/>
      <c r="AOD69" s="376"/>
      <c r="AOE69" s="1581"/>
      <c r="AOF69" s="1581"/>
      <c r="AOG69" s="1581"/>
      <c r="AOH69" s="529"/>
      <c r="AOI69" s="376"/>
      <c r="AOJ69" s="376"/>
      <c r="AOK69" s="376"/>
      <c r="AOL69" s="530"/>
      <c r="AOM69" s="376"/>
      <c r="AON69" s="376"/>
      <c r="AOO69" s="376"/>
      <c r="AOP69" s="376"/>
      <c r="AOQ69" s="376"/>
      <c r="AOR69" s="376"/>
      <c r="AOS69" s="376"/>
      <c r="AOT69" s="376"/>
      <c r="AOU69" s="376"/>
      <c r="AOV69" s="1581"/>
      <c r="AOW69" s="1581"/>
      <c r="AOX69" s="1581"/>
      <c r="AOY69" s="529"/>
      <c r="AOZ69" s="376"/>
      <c r="APA69" s="376"/>
      <c r="APB69" s="376"/>
      <c r="APC69" s="530"/>
      <c r="APD69" s="376"/>
      <c r="APE69" s="376"/>
      <c r="APF69" s="376"/>
      <c r="APG69" s="376"/>
      <c r="APH69" s="376"/>
      <c r="API69" s="376"/>
      <c r="APJ69" s="376"/>
      <c r="APK69" s="376"/>
      <c r="APL69" s="376"/>
      <c r="APM69" s="1581"/>
      <c r="APN69" s="1581"/>
      <c r="APO69" s="1581"/>
      <c r="APP69" s="529"/>
      <c r="APQ69" s="376"/>
      <c r="APR69" s="376"/>
      <c r="APS69" s="376"/>
      <c r="APT69" s="530"/>
      <c r="APU69" s="376"/>
      <c r="APV69" s="376"/>
      <c r="APW69" s="376"/>
      <c r="APX69" s="376"/>
      <c r="APY69" s="376"/>
      <c r="APZ69" s="376"/>
      <c r="AQA69" s="376"/>
      <c r="AQB69" s="376"/>
      <c r="AQC69" s="376"/>
      <c r="AQD69" s="1581"/>
      <c r="AQE69" s="1581"/>
      <c r="AQF69" s="1581"/>
      <c r="AQG69" s="529"/>
      <c r="AQH69" s="376"/>
      <c r="AQI69" s="376"/>
      <c r="AQJ69" s="376"/>
      <c r="AQK69" s="530"/>
      <c r="AQL69" s="376"/>
      <c r="AQM69" s="376"/>
      <c r="AQN69" s="376"/>
      <c r="AQO69" s="376"/>
      <c r="AQP69" s="376"/>
      <c r="AQQ69" s="376"/>
      <c r="AQR69" s="376"/>
      <c r="AQS69" s="376"/>
      <c r="AQT69" s="376"/>
      <c r="AQU69" s="1581"/>
      <c r="AQV69" s="1581"/>
      <c r="AQW69" s="1581"/>
      <c r="AQX69" s="529"/>
      <c r="AQY69" s="376"/>
      <c r="AQZ69" s="376"/>
      <c r="ARA69" s="376"/>
      <c r="ARB69" s="530"/>
      <c r="ARC69" s="376"/>
      <c r="ARD69" s="376"/>
      <c r="ARE69" s="376"/>
      <c r="ARF69" s="376"/>
      <c r="ARG69" s="376"/>
      <c r="ARH69" s="376"/>
      <c r="ARI69" s="376"/>
      <c r="ARJ69" s="376"/>
      <c r="ARK69" s="376"/>
      <c r="ARL69" s="1581"/>
      <c r="ARM69" s="1581"/>
      <c r="ARN69" s="1581"/>
      <c r="ARO69" s="529"/>
      <c r="ARP69" s="376"/>
      <c r="ARQ69" s="376"/>
      <c r="ARR69" s="376"/>
      <c r="ARS69" s="530"/>
      <c r="ART69" s="376"/>
      <c r="ARU69" s="376"/>
      <c r="ARV69" s="376"/>
      <c r="ARW69" s="376"/>
      <c r="ARX69" s="376"/>
      <c r="ARY69" s="376"/>
      <c r="ARZ69" s="376"/>
      <c r="ASA69" s="376"/>
      <c r="ASB69" s="376"/>
      <c r="ASC69" s="1581"/>
      <c r="ASD69" s="1581"/>
      <c r="ASE69" s="1581"/>
      <c r="ASF69" s="529"/>
      <c r="ASG69" s="376"/>
      <c r="ASH69" s="376"/>
      <c r="ASI69" s="376"/>
      <c r="ASJ69" s="530"/>
      <c r="ASK69" s="376"/>
      <c r="ASL69" s="376"/>
      <c r="ASM69" s="376"/>
      <c r="ASN69" s="376"/>
      <c r="ASO69" s="376"/>
      <c r="ASP69" s="376"/>
      <c r="ASQ69" s="376"/>
      <c r="ASR69" s="376"/>
      <c r="ASS69" s="376"/>
      <c r="AST69" s="1581"/>
      <c r="ASU69" s="1581"/>
      <c r="ASV69" s="1581"/>
      <c r="ASW69" s="529"/>
      <c r="ASX69" s="376"/>
      <c r="ASY69" s="376"/>
      <c r="ASZ69" s="376"/>
      <c r="ATA69" s="530"/>
      <c r="ATB69" s="376"/>
      <c r="ATC69" s="376"/>
      <c r="ATD69" s="376"/>
      <c r="ATE69" s="376"/>
      <c r="ATF69" s="376"/>
      <c r="ATG69" s="376"/>
      <c r="ATH69" s="376"/>
      <c r="ATI69" s="376"/>
      <c r="ATJ69" s="376"/>
      <c r="ATK69" s="1581"/>
      <c r="ATL69" s="1581"/>
      <c r="ATM69" s="1581"/>
      <c r="ATN69" s="529"/>
      <c r="ATO69" s="376"/>
      <c r="ATP69" s="376"/>
      <c r="ATQ69" s="376"/>
      <c r="ATR69" s="530"/>
      <c r="ATS69" s="376"/>
      <c r="ATT69" s="376"/>
      <c r="ATU69" s="376"/>
      <c r="ATV69" s="376"/>
      <c r="ATW69" s="376"/>
      <c r="ATX69" s="376"/>
      <c r="ATY69" s="376"/>
      <c r="ATZ69" s="376"/>
      <c r="AUA69" s="376"/>
      <c r="AUB69" s="1581"/>
      <c r="AUC69" s="1581"/>
      <c r="AUD69" s="1581"/>
      <c r="AUE69" s="529"/>
      <c r="AUF69" s="376"/>
      <c r="AUG69" s="376"/>
      <c r="AUH69" s="376"/>
      <c r="AUI69" s="530"/>
      <c r="AUJ69" s="376"/>
      <c r="AUK69" s="376"/>
      <c r="AUL69" s="376"/>
      <c r="AUM69" s="376"/>
      <c r="AUN69" s="376"/>
      <c r="AUO69" s="376"/>
      <c r="AUP69" s="376"/>
      <c r="AUQ69" s="376"/>
      <c r="AUR69" s="376"/>
      <c r="AUS69" s="1581"/>
      <c r="AUT69" s="1581"/>
      <c r="AUU69" s="1581"/>
      <c r="AUV69" s="529"/>
      <c r="AUW69" s="376"/>
      <c r="AUX69" s="376"/>
      <c r="AUY69" s="376"/>
      <c r="AUZ69" s="530"/>
      <c r="AVA69" s="376"/>
      <c r="AVB69" s="376"/>
      <c r="AVC69" s="376"/>
      <c r="AVD69" s="376"/>
      <c r="AVE69" s="376"/>
      <c r="AVF69" s="376"/>
      <c r="AVG69" s="376"/>
      <c r="AVH69" s="376"/>
      <c r="AVI69" s="376"/>
      <c r="AVJ69" s="1581"/>
      <c r="AVK69" s="1581"/>
      <c r="AVL69" s="1581"/>
      <c r="AVM69" s="529"/>
      <c r="AVN69" s="376"/>
      <c r="AVO69" s="376"/>
      <c r="AVP69" s="376"/>
      <c r="AVQ69" s="530"/>
      <c r="AVR69" s="376"/>
      <c r="AVS69" s="376"/>
      <c r="AVT69" s="376"/>
      <c r="AVU69" s="376"/>
      <c r="AVV69" s="376"/>
      <c r="AVW69" s="376"/>
      <c r="AVX69" s="376"/>
      <c r="AVY69" s="376"/>
      <c r="AVZ69" s="376"/>
      <c r="AWA69" s="1581"/>
      <c r="AWB69" s="1581"/>
      <c r="AWC69" s="1581"/>
      <c r="AWD69" s="529"/>
      <c r="AWE69" s="376"/>
      <c r="AWF69" s="376"/>
      <c r="AWG69" s="376"/>
      <c r="AWH69" s="530"/>
      <c r="AWI69" s="376"/>
      <c r="AWJ69" s="376"/>
      <c r="AWK69" s="376"/>
      <c r="AWL69" s="376"/>
      <c r="AWM69" s="376"/>
      <c r="AWN69" s="376"/>
      <c r="AWO69" s="376"/>
      <c r="AWP69" s="376"/>
      <c r="AWQ69" s="376"/>
      <c r="AWR69" s="1581"/>
      <c r="AWS69" s="1581"/>
      <c r="AWT69" s="1581"/>
      <c r="AWU69" s="529"/>
      <c r="AWV69" s="376"/>
      <c r="AWW69" s="376"/>
      <c r="AWX69" s="376"/>
      <c r="AWY69" s="530"/>
      <c r="AWZ69" s="376"/>
      <c r="AXA69" s="376"/>
      <c r="AXB69" s="376"/>
      <c r="AXC69" s="376"/>
      <c r="AXD69" s="376"/>
      <c r="AXE69" s="376"/>
      <c r="AXF69" s="376"/>
      <c r="AXG69" s="376"/>
      <c r="AXH69" s="376"/>
      <c r="AXI69" s="1581"/>
      <c r="AXJ69" s="1581"/>
      <c r="AXK69" s="1581"/>
      <c r="AXL69" s="529"/>
      <c r="AXM69" s="376"/>
      <c r="AXN69" s="376"/>
      <c r="AXO69" s="376"/>
      <c r="AXP69" s="530"/>
      <c r="AXQ69" s="376"/>
      <c r="AXR69" s="376"/>
      <c r="AXS69" s="376"/>
      <c r="AXT69" s="376"/>
      <c r="AXU69" s="376"/>
      <c r="AXV69" s="376"/>
      <c r="AXW69" s="376"/>
      <c r="AXX69" s="376"/>
      <c r="AXY69" s="376"/>
      <c r="AXZ69" s="1581"/>
      <c r="AYA69" s="1581"/>
      <c r="AYB69" s="1581"/>
      <c r="AYC69" s="529"/>
      <c r="AYD69" s="376"/>
      <c r="AYE69" s="376"/>
      <c r="AYF69" s="376"/>
      <c r="AYG69" s="530"/>
      <c r="AYH69" s="376"/>
      <c r="AYI69" s="376"/>
      <c r="AYJ69" s="376"/>
      <c r="AYK69" s="376"/>
      <c r="AYL69" s="376"/>
      <c r="AYM69" s="376"/>
      <c r="AYN69" s="376"/>
      <c r="AYO69" s="376"/>
      <c r="AYP69" s="376"/>
      <c r="AYQ69" s="1581"/>
      <c r="AYR69" s="1581"/>
      <c r="AYS69" s="1581"/>
      <c r="AYT69" s="529"/>
      <c r="AYU69" s="376"/>
      <c r="AYV69" s="376"/>
      <c r="AYW69" s="376"/>
      <c r="AYX69" s="530"/>
      <c r="AYY69" s="376"/>
      <c r="AYZ69" s="376"/>
      <c r="AZA69" s="376"/>
      <c r="AZB69" s="376"/>
      <c r="AZC69" s="376"/>
      <c r="AZD69" s="376"/>
      <c r="AZE69" s="376"/>
      <c r="AZF69" s="376"/>
      <c r="AZG69" s="376"/>
      <c r="AZH69" s="1581"/>
      <c r="AZI69" s="1581"/>
      <c r="AZJ69" s="1581"/>
      <c r="AZK69" s="529"/>
      <c r="AZL69" s="376"/>
      <c r="AZM69" s="376"/>
      <c r="AZN69" s="376"/>
      <c r="AZO69" s="530"/>
      <c r="AZP69" s="376"/>
      <c r="AZQ69" s="376"/>
      <c r="AZR69" s="376"/>
      <c r="AZS69" s="376"/>
      <c r="AZT69" s="376"/>
      <c r="AZU69" s="376"/>
      <c r="AZV69" s="376"/>
      <c r="AZW69" s="376"/>
      <c r="AZX69" s="376"/>
      <c r="AZY69" s="1581"/>
      <c r="AZZ69" s="1581"/>
      <c r="BAA69" s="1581"/>
      <c r="BAB69" s="529"/>
      <c r="BAC69" s="376"/>
      <c r="BAD69" s="376"/>
      <c r="BAE69" s="376"/>
      <c r="BAF69" s="530"/>
      <c r="BAG69" s="376"/>
      <c r="BAH69" s="376"/>
      <c r="BAI69" s="376"/>
      <c r="BAJ69" s="376"/>
      <c r="BAK69" s="376"/>
      <c r="BAL69" s="376"/>
      <c r="BAM69" s="376"/>
      <c r="BAN69" s="376"/>
      <c r="BAO69" s="376"/>
      <c r="BAP69" s="1581"/>
      <c r="BAQ69" s="1581"/>
      <c r="BAR69" s="1581"/>
      <c r="BAS69" s="529"/>
      <c r="BAT69" s="376"/>
      <c r="BAU69" s="376"/>
      <c r="BAV69" s="376"/>
      <c r="BAW69" s="530"/>
      <c r="BAX69" s="376"/>
      <c r="BAY69" s="376"/>
      <c r="BAZ69" s="376"/>
      <c r="BBA69" s="376"/>
      <c r="BBB69" s="376"/>
      <c r="BBC69" s="376"/>
      <c r="BBD69" s="376"/>
      <c r="BBE69" s="376"/>
      <c r="BBF69" s="376"/>
      <c r="BBG69" s="1581"/>
      <c r="BBH69" s="1581"/>
      <c r="BBI69" s="1581"/>
      <c r="BBJ69" s="529"/>
      <c r="BBK69" s="376"/>
      <c r="BBL69" s="376"/>
      <c r="BBM69" s="376"/>
      <c r="BBN69" s="530"/>
      <c r="BBO69" s="376"/>
      <c r="BBP69" s="376"/>
      <c r="BBQ69" s="376"/>
      <c r="BBR69" s="376"/>
      <c r="BBS69" s="376"/>
      <c r="BBT69" s="376"/>
      <c r="BBU69" s="376"/>
      <c r="BBV69" s="376"/>
      <c r="BBW69" s="376"/>
      <c r="BBX69" s="1581"/>
      <c r="BBY69" s="1581"/>
      <c r="BBZ69" s="1581"/>
      <c r="BCA69" s="529"/>
      <c r="BCB69" s="376"/>
      <c r="BCC69" s="376"/>
      <c r="BCD69" s="376"/>
      <c r="BCE69" s="530"/>
      <c r="BCF69" s="376"/>
      <c r="BCG69" s="376"/>
      <c r="BCH69" s="376"/>
      <c r="BCI69" s="376"/>
      <c r="BCJ69" s="376"/>
      <c r="BCK69" s="376"/>
      <c r="BCL69" s="376"/>
      <c r="BCM69" s="376"/>
      <c r="BCN69" s="376"/>
      <c r="BCO69" s="1581"/>
      <c r="BCP69" s="1581"/>
      <c r="BCQ69" s="1581"/>
      <c r="BCR69" s="529"/>
      <c r="BCS69" s="376"/>
      <c r="BCT69" s="376"/>
      <c r="BCU69" s="376"/>
      <c r="BCV69" s="530"/>
      <c r="BCW69" s="376"/>
      <c r="BCX69" s="376"/>
      <c r="BCY69" s="376"/>
      <c r="BCZ69" s="376"/>
      <c r="BDA69" s="376"/>
      <c r="BDB69" s="376"/>
      <c r="BDC69" s="376"/>
      <c r="BDD69" s="376"/>
      <c r="BDE69" s="376"/>
      <c r="BDF69" s="1581"/>
      <c r="BDG69" s="1581"/>
      <c r="BDH69" s="1581"/>
      <c r="BDI69" s="529"/>
      <c r="BDJ69" s="376"/>
      <c r="BDK69" s="376"/>
      <c r="BDL69" s="376"/>
      <c r="BDM69" s="530"/>
      <c r="BDN69" s="376"/>
      <c r="BDO69" s="376"/>
      <c r="BDP69" s="376"/>
      <c r="BDQ69" s="376"/>
      <c r="BDR69" s="376"/>
      <c r="BDS69" s="376"/>
      <c r="BDT69" s="376"/>
      <c r="BDU69" s="376"/>
      <c r="BDV69" s="376"/>
      <c r="BDW69" s="1581"/>
      <c r="BDX69" s="1581"/>
      <c r="BDY69" s="1581"/>
      <c r="BDZ69" s="529"/>
      <c r="BEA69" s="376"/>
      <c r="BEB69" s="376"/>
      <c r="BEC69" s="376"/>
      <c r="BED69" s="530"/>
      <c r="BEE69" s="376"/>
      <c r="BEF69" s="376"/>
      <c r="BEG69" s="376"/>
      <c r="BEH69" s="376"/>
      <c r="BEI69" s="376"/>
      <c r="BEJ69" s="376"/>
      <c r="BEK69" s="376"/>
      <c r="BEL69" s="376"/>
      <c r="BEM69" s="376"/>
      <c r="BEN69" s="1581"/>
      <c r="BEO69" s="1581"/>
      <c r="BEP69" s="1581"/>
      <c r="BEQ69" s="529"/>
      <c r="BER69" s="376"/>
      <c r="BES69" s="376"/>
      <c r="BET69" s="376"/>
      <c r="BEU69" s="530"/>
      <c r="BEV69" s="376"/>
      <c r="BEW69" s="376"/>
      <c r="BEX69" s="376"/>
      <c r="BEY69" s="376"/>
      <c r="BEZ69" s="376"/>
      <c r="BFA69" s="376"/>
      <c r="BFB69" s="376"/>
      <c r="BFC69" s="376"/>
      <c r="BFD69" s="376"/>
      <c r="BFE69" s="1581"/>
      <c r="BFF69" s="1581"/>
      <c r="BFG69" s="1581"/>
      <c r="BFH69" s="529"/>
      <c r="BFI69" s="376"/>
      <c r="BFJ69" s="376"/>
      <c r="BFK69" s="376"/>
      <c r="BFL69" s="530"/>
      <c r="BFM69" s="376"/>
      <c r="BFN69" s="376"/>
      <c r="BFO69" s="376"/>
      <c r="BFP69" s="376"/>
      <c r="BFQ69" s="376"/>
      <c r="BFR69" s="376"/>
      <c r="BFS69" s="376"/>
      <c r="BFT69" s="376"/>
      <c r="BFU69" s="376"/>
      <c r="BFV69" s="1581"/>
      <c r="BFW69" s="1581"/>
      <c r="BFX69" s="1581"/>
      <c r="BFY69" s="529"/>
      <c r="BFZ69" s="376"/>
      <c r="BGA69" s="376"/>
      <c r="BGB69" s="376"/>
      <c r="BGC69" s="530"/>
      <c r="BGD69" s="376"/>
      <c r="BGE69" s="376"/>
      <c r="BGF69" s="376"/>
      <c r="BGG69" s="376"/>
      <c r="BGH69" s="376"/>
      <c r="BGI69" s="376"/>
      <c r="BGJ69" s="376"/>
      <c r="BGK69" s="376"/>
      <c r="BGL69" s="376"/>
      <c r="BGM69" s="1581"/>
      <c r="BGN69" s="1581"/>
      <c r="BGO69" s="1581"/>
      <c r="BGP69" s="529"/>
      <c r="BGQ69" s="376"/>
      <c r="BGR69" s="376"/>
      <c r="BGS69" s="376"/>
      <c r="BGT69" s="530"/>
      <c r="BGU69" s="376"/>
      <c r="BGV69" s="376"/>
      <c r="BGW69" s="376"/>
      <c r="BGX69" s="376"/>
      <c r="BGY69" s="376"/>
      <c r="BGZ69" s="376"/>
      <c r="BHA69" s="376"/>
      <c r="BHB69" s="376"/>
      <c r="BHC69" s="376"/>
      <c r="BHD69" s="1581"/>
      <c r="BHE69" s="1581"/>
      <c r="BHF69" s="1581"/>
      <c r="BHG69" s="529"/>
      <c r="BHH69" s="376"/>
      <c r="BHI69" s="376"/>
      <c r="BHJ69" s="376"/>
      <c r="BHK69" s="530"/>
      <c r="BHL69" s="376"/>
      <c r="BHM69" s="376"/>
      <c r="BHN69" s="376"/>
      <c r="BHO69" s="376"/>
      <c r="BHP69" s="376"/>
      <c r="BHQ69" s="376"/>
      <c r="BHR69" s="376"/>
      <c r="BHS69" s="376"/>
      <c r="BHT69" s="376"/>
      <c r="BHU69" s="1581"/>
      <c r="BHV69" s="1581"/>
      <c r="BHW69" s="1581"/>
      <c r="BHX69" s="529"/>
      <c r="BHY69" s="376"/>
      <c r="BHZ69" s="376"/>
      <c r="BIA69" s="376"/>
      <c r="BIB69" s="530"/>
      <c r="BIC69" s="376"/>
      <c r="BID69" s="376"/>
      <c r="BIE69" s="376"/>
      <c r="BIF69" s="376"/>
      <c r="BIG69" s="376"/>
      <c r="BIH69" s="376"/>
      <c r="BII69" s="376"/>
      <c r="BIJ69" s="376"/>
      <c r="BIK69" s="376"/>
      <c r="BIL69" s="1581"/>
      <c r="BIM69" s="1581"/>
      <c r="BIN69" s="1581"/>
      <c r="BIO69" s="529"/>
      <c r="BIP69" s="376"/>
      <c r="BIQ69" s="376"/>
      <c r="BIR69" s="376"/>
      <c r="BIS69" s="530"/>
      <c r="BIT69" s="376"/>
      <c r="BIU69" s="376"/>
      <c r="BIV69" s="376"/>
      <c r="BIW69" s="376"/>
      <c r="BIX69" s="376"/>
      <c r="BIY69" s="376"/>
      <c r="BIZ69" s="376"/>
      <c r="BJA69" s="376"/>
      <c r="BJB69" s="376"/>
      <c r="BJC69" s="1581"/>
      <c r="BJD69" s="1581"/>
      <c r="BJE69" s="1581"/>
      <c r="BJF69" s="529"/>
      <c r="BJG69" s="376"/>
      <c r="BJH69" s="376"/>
      <c r="BJI69" s="376"/>
      <c r="BJJ69" s="530"/>
      <c r="BJK69" s="376"/>
      <c r="BJL69" s="376"/>
      <c r="BJM69" s="376"/>
      <c r="BJN69" s="376"/>
      <c r="BJO69" s="376"/>
      <c r="BJP69" s="376"/>
      <c r="BJQ69" s="376"/>
      <c r="BJR69" s="376"/>
      <c r="BJS69" s="376"/>
      <c r="BJT69" s="1581"/>
      <c r="BJU69" s="1581"/>
      <c r="BJV69" s="1581"/>
      <c r="BJW69" s="529"/>
      <c r="BJX69" s="376"/>
      <c r="BJY69" s="376"/>
      <c r="BJZ69" s="376"/>
      <c r="BKA69" s="530"/>
      <c r="BKB69" s="376"/>
      <c r="BKC69" s="376"/>
      <c r="BKD69" s="376"/>
      <c r="BKE69" s="376"/>
      <c r="BKF69" s="376"/>
      <c r="BKG69" s="376"/>
      <c r="BKH69" s="376"/>
      <c r="BKI69" s="376"/>
      <c r="BKJ69" s="376"/>
      <c r="BKK69" s="1581"/>
      <c r="BKL69" s="1581"/>
      <c r="BKM69" s="1581"/>
      <c r="BKN69" s="529"/>
      <c r="BKO69" s="376"/>
      <c r="BKP69" s="376"/>
      <c r="BKQ69" s="376"/>
      <c r="BKR69" s="530"/>
      <c r="BKS69" s="376"/>
      <c r="BKT69" s="376"/>
      <c r="BKU69" s="376"/>
      <c r="BKV69" s="376"/>
      <c r="BKW69" s="376"/>
      <c r="BKX69" s="376"/>
      <c r="BKY69" s="376"/>
      <c r="BKZ69" s="376"/>
      <c r="BLA69" s="376"/>
      <c r="BLB69" s="1581"/>
      <c r="BLC69" s="1581"/>
      <c r="BLD69" s="1581"/>
      <c r="BLE69" s="529"/>
      <c r="BLF69" s="376"/>
      <c r="BLG69" s="376"/>
      <c r="BLH69" s="376"/>
      <c r="BLI69" s="530"/>
      <c r="BLJ69" s="376"/>
      <c r="BLK69" s="376"/>
      <c r="BLL69" s="376"/>
      <c r="BLM69" s="376"/>
      <c r="BLN69" s="376"/>
      <c r="BLO69" s="376"/>
      <c r="BLP69" s="376"/>
      <c r="BLQ69" s="376"/>
      <c r="BLR69" s="376"/>
      <c r="BLS69" s="1581"/>
      <c r="BLT69" s="1581"/>
      <c r="BLU69" s="1581"/>
      <c r="BLV69" s="529"/>
      <c r="BLW69" s="376"/>
      <c r="BLX69" s="376"/>
      <c r="BLY69" s="376"/>
      <c r="BLZ69" s="530"/>
      <c r="BMA69" s="376"/>
      <c r="BMB69" s="376"/>
      <c r="BMC69" s="376"/>
      <c r="BMD69" s="376"/>
      <c r="BME69" s="376"/>
      <c r="BMF69" s="376"/>
      <c r="BMG69" s="376"/>
      <c r="BMH69" s="376"/>
      <c r="BMI69" s="376"/>
      <c r="BMJ69" s="1581"/>
      <c r="BMK69" s="1581"/>
      <c r="BML69" s="1581"/>
      <c r="BMM69" s="529"/>
      <c r="BMN69" s="376"/>
      <c r="BMO69" s="376"/>
      <c r="BMP69" s="376"/>
      <c r="BMQ69" s="530"/>
      <c r="BMR69" s="376"/>
      <c r="BMS69" s="376"/>
      <c r="BMT69" s="376"/>
      <c r="BMU69" s="376"/>
      <c r="BMV69" s="376"/>
      <c r="BMW69" s="376"/>
      <c r="BMX69" s="376"/>
      <c r="BMY69" s="376"/>
      <c r="BMZ69" s="376"/>
      <c r="BNA69" s="1581"/>
      <c r="BNB69" s="1581"/>
      <c r="BNC69" s="1581"/>
      <c r="BND69" s="529"/>
      <c r="BNE69" s="376"/>
      <c r="BNF69" s="376"/>
      <c r="BNG69" s="376"/>
      <c r="BNH69" s="530"/>
      <c r="BNI69" s="376"/>
      <c r="BNJ69" s="376"/>
      <c r="BNK69" s="376"/>
      <c r="BNL69" s="376"/>
      <c r="BNM69" s="376"/>
      <c r="BNN69" s="376"/>
      <c r="BNO69" s="376"/>
      <c r="BNP69" s="376"/>
      <c r="BNQ69" s="376"/>
      <c r="BNR69" s="1581"/>
      <c r="BNS69" s="1581"/>
      <c r="BNT69" s="1581"/>
      <c r="BNU69" s="529"/>
      <c r="BNV69" s="376"/>
      <c r="BNW69" s="376"/>
      <c r="BNX69" s="376"/>
      <c r="BNY69" s="530"/>
      <c r="BNZ69" s="376"/>
      <c r="BOA69" s="376"/>
      <c r="BOB69" s="376"/>
      <c r="BOC69" s="376"/>
      <c r="BOD69" s="376"/>
      <c r="BOE69" s="376"/>
      <c r="BOF69" s="376"/>
      <c r="BOG69" s="376"/>
      <c r="BOH69" s="376"/>
      <c r="BOI69" s="1581"/>
      <c r="BOJ69" s="1581"/>
      <c r="BOK69" s="1581"/>
      <c r="BOL69" s="529"/>
      <c r="BOM69" s="376"/>
      <c r="BON69" s="376"/>
      <c r="BOO69" s="376"/>
      <c r="BOP69" s="530"/>
      <c r="BOQ69" s="376"/>
      <c r="BOR69" s="376"/>
      <c r="BOS69" s="376"/>
      <c r="BOT69" s="376"/>
      <c r="BOU69" s="376"/>
      <c r="BOV69" s="376"/>
      <c r="BOW69" s="376"/>
      <c r="BOX69" s="376"/>
      <c r="BOY69" s="376"/>
      <c r="BOZ69" s="1581"/>
      <c r="BPA69" s="1581"/>
      <c r="BPB69" s="1581"/>
      <c r="BPC69" s="529"/>
      <c r="BPD69" s="376"/>
      <c r="BPE69" s="376"/>
      <c r="BPF69" s="376"/>
      <c r="BPG69" s="530"/>
      <c r="BPH69" s="376"/>
      <c r="BPI69" s="376"/>
      <c r="BPJ69" s="376"/>
      <c r="BPK69" s="376"/>
      <c r="BPL69" s="376"/>
      <c r="BPM69" s="376"/>
      <c r="BPN69" s="376"/>
      <c r="BPO69" s="376"/>
      <c r="BPP69" s="376"/>
      <c r="BPQ69" s="1581"/>
      <c r="BPR69" s="1581"/>
      <c r="BPS69" s="1581"/>
      <c r="BPT69" s="529"/>
      <c r="BPU69" s="376"/>
      <c r="BPV69" s="376"/>
      <c r="BPW69" s="376"/>
      <c r="BPX69" s="530"/>
      <c r="BPY69" s="376"/>
      <c r="BPZ69" s="376"/>
      <c r="BQA69" s="376"/>
      <c r="BQB69" s="376"/>
      <c r="BQC69" s="376"/>
      <c r="BQD69" s="376"/>
      <c r="BQE69" s="376"/>
      <c r="BQF69" s="376"/>
      <c r="BQG69" s="376"/>
      <c r="BQH69" s="1581"/>
      <c r="BQI69" s="1581"/>
      <c r="BQJ69" s="1581"/>
      <c r="BQK69" s="529"/>
      <c r="BQL69" s="376"/>
      <c r="BQM69" s="376"/>
      <c r="BQN69" s="376"/>
      <c r="BQO69" s="530"/>
      <c r="BQP69" s="376"/>
      <c r="BQQ69" s="376"/>
      <c r="BQR69" s="376"/>
      <c r="BQS69" s="376"/>
      <c r="BQT69" s="376"/>
      <c r="BQU69" s="376"/>
      <c r="BQV69" s="376"/>
      <c r="BQW69" s="376"/>
      <c r="BQX69" s="376"/>
      <c r="BQY69" s="1581"/>
      <c r="BQZ69" s="1581"/>
      <c r="BRA69" s="1581"/>
      <c r="BRB69" s="529"/>
      <c r="BRC69" s="376"/>
      <c r="BRD69" s="376"/>
      <c r="BRE69" s="376"/>
      <c r="BRF69" s="530"/>
      <c r="BRG69" s="376"/>
      <c r="BRH69" s="376"/>
      <c r="BRI69" s="376"/>
      <c r="BRJ69" s="376"/>
      <c r="BRK69" s="376"/>
      <c r="BRL69" s="376"/>
      <c r="BRM69" s="376"/>
      <c r="BRN69" s="376"/>
      <c r="BRO69" s="376"/>
      <c r="BRP69" s="1581"/>
      <c r="BRQ69" s="1581"/>
      <c r="BRR69" s="1581"/>
      <c r="BRS69" s="529"/>
      <c r="BRT69" s="376"/>
      <c r="BRU69" s="376"/>
      <c r="BRV69" s="376"/>
      <c r="BRW69" s="530"/>
      <c r="BRX69" s="376"/>
      <c r="BRY69" s="376"/>
      <c r="BRZ69" s="376"/>
      <c r="BSA69" s="376"/>
      <c r="BSB69" s="376"/>
      <c r="BSC69" s="376"/>
      <c r="BSD69" s="376"/>
      <c r="BSE69" s="376"/>
      <c r="BSF69" s="376"/>
      <c r="BSG69" s="1581"/>
      <c r="BSH69" s="1581"/>
      <c r="BSI69" s="1581"/>
      <c r="BSJ69" s="529"/>
      <c r="BSK69" s="376"/>
      <c r="BSL69" s="376"/>
      <c r="BSM69" s="376"/>
      <c r="BSN69" s="530"/>
      <c r="BSO69" s="376"/>
      <c r="BSP69" s="376"/>
      <c r="BSQ69" s="376"/>
      <c r="BSR69" s="376"/>
      <c r="BSS69" s="376"/>
      <c r="BST69" s="376"/>
      <c r="BSU69" s="376"/>
      <c r="BSV69" s="376"/>
      <c r="BSW69" s="376"/>
      <c r="BSX69" s="1581"/>
      <c r="BSY69" s="1581"/>
      <c r="BSZ69" s="1581"/>
      <c r="BTA69" s="529"/>
      <c r="BTB69" s="376"/>
      <c r="BTC69" s="376"/>
      <c r="BTD69" s="376"/>
      <c r="BTE69" s="530"/>
      <c r="BTF69" s="376"/>
      <c r="BTG69" s="376"/>
      <c r="BTH69" s="376"/>
      <c r="BTI69" s="376"/>
      <c r="BTJ69" s="376"/>
      <c r="BTK69" s="376"/>
      <c r="BTL69" s="376"/>
      <c r="BTM69" s="376"/>
      <c r="BTN69" s="376"/>
      <c r="BTO69" s="1581"/>
      <c r="BTP69" s="1581"/>
      <c r="BTQ69" s="1581"/>
      <c r="BTR69" s="529"/>
      <c r="BTS69" s="376"/>
      <c r="BTT69" s="376"/>
      <c r="BTU69" s="376"/>
      <c r="BTV69" s="530"/>
      <c r="BTW69" s="376"/>
      <c r="BTX69" s="376"/>
      <c r="BTY69" s="376"/>
      <c r="BTZ69" s="376"/>
      <c r="BUA69" s="376"/>
      <c r="BUB69" s="376"/>
      <c r="BUC69" s="376"/>
      <c r="BUD69" s="376"/>
      <c r="BUE69" s="376"/>
      <c r="BUF69" s="1581"/>
      <c r="BUG69" s="1581"/>
      <c r="BUH69" s="1581"/>
      <c r="BUI69" s="529"/>
      <c r="BUJ69" s="376"/>
      <c r="BUK69" s="376"/>
      <c r="BUL69" s="376"/>
      <c r="BUM69" s="530"/>
      <c r="BUN69" s="376"/>
      <c r="BUO69" s="376"/>
      <c r="BUP69" s="376"/>
      <c r="BUQ69" s="376"/>
      <c r="BUR69" s="376"/>
      <c r="BUS69" s="376"/>
      <c r="BUT69" s="376"/>
      <c r="BUU69" s="376"/>
      <c r="BUV69" s="376"/>
      <c r="BUW69" s="1581"/>
      <c r="BUX69" s="1581"/>
      <c r="BUY69" s="1581"/>
      <c r="BUZ69" s="529"/>
      <c r="BVA69" s="376"/>
      <c r="BVB69" s="376"/>
      <c r="BVC69" s="376"/>
      <c r="BVD69" s="530"/>
      <c r="BVE69" s="376"/>
      <c r="BVF69" s="376"/>
      <c r="BVG69" s="376"/>
      <c r="BVH69" s="376"/>
      <c r="BVI69" s="376"/>
      <c r="BVJ69" s="376"/>
      <c r="BVK69" s="376"/>
      <c r="BVL69" s="376"/>
      <c r="BVM69" s="376"/>
      <c r="BVN69" s="1581"/>
      <c r="BVO69" s="1581"/>
      <c r="BVP69" s="1581"/>
      <c r="BVQ69" s="529"/>
      <c r="BVR69" s="376"/>
      <c r="BVS69" s="376"/>
      <c r="BVT69" s="376"/>
      <c r="BVU69" s="530"/>
      <c r="BVV69" s="376"/>
      <c r="BVW69" s="376"/>
      <c r="BVX69" s="376"/>
      <c r="BVY69" s="376"/>
      <c r="BVZ69" s="376"/>
      <c r="BWA69" s="376"/>
      <c r="BWB69" s="376"/>
      <c r="BWC69" s="376"/>
      <c r="BWD69" s="376"/>
      <c r="BWE69" s="1581"/>
      <c r="BWF69" s="1581"/>
      <c r="BWG69" s="1581"/>
      <c r="BWH69" s="529"/>
      <c r="BWI69" s="376"/>
      <c r="BWJ69" s="376"/>
      <c r="BWK69" s="376"/>
      <c r="BWL69" s="530"/>
      <c r="BWM69" s="376"/>
      <c r="BWN69" s="376"/>
      <c r="BWO69" s="376"/>
      <c r="BWP69" s="376"/>
      <c r="BWQ69" s="376"/>
      <c r="BWR69" s="376"/>
      <c r="BWS69" s="376"/>
      <c r="BWT69" s="376"/>
      <c r="BWU69" s="376"/>
      <c r="BWV69" s="1581"/>
      <c r="BWW69" s="1581"/>
      <c r="BWX69" s="1581"/>
      <c r="BWY69" s="529"/>
      <c r="BWZ69" s="376"/>
      <c r="BXA69" s="376"/>
      <c r="BXB69" s="376"/>
      <c r="BXC69" s="530"/>
      <c r="BXD69" s="376"/>
      <c r="BXE69" s="376"/>
      <c r="BXF69" s="376"/>
      <c r="BXG69" s="376"/>
      <c r="BXH69" s="376"/>
      <c r="BXI69" s="376"/>
      <c r="BXJ69" s="376"/>
      <c r="BXK69" s="376"/>
      <c r="BXL69" s="376"/>
      <c r="BXM69" s="1581"/>
      <c r="BXN69" s="1581"/>
      <c r="BXO69" s="1581"/>
      <c r="BXP69" s="529"/>
      <c r="BXQ69" s="376"/>
      <c r="BXR69" s="376"/>
      <c r="BXS69" s="376"/>
      <c r="BXT69" s="530"/>
      <c r="BXU69" s="376"/>
      <c r="BXV69" s="376"/>
      <c r="BXW69" s="376"/>
      <c r="BXX69" s="376"/>
      <c r="BXY69" s="376"/>
      <c r="BXZ69" s="376"/>
      <c r="BYA69" s="376"/>
      <c r="BYB69" s="376"/>
      <c r="BYC69" s="376"/>
      <c r="BYD69" s="1581"/>
      <c r="BYE69" s="1581"/>
      <c r="BYF69" s="1581"/>
      <c r="BYG69" s="529"/>
      <c r="BYH69" s="376"/>
      <c r="BYI69" s="376"/>
      <c r="BYJ69" s="376"/>
      <c r="BYK69" s="530"/>
      <c r="BYL69" s="376"/>
      <c r="BYM69" s="376"/>
      <c r="BYN69" s="376"/>
      <c r="BYO69" s="376"/>
      <c r="BYP69" s="376"/>
      <c r="BYQ69" s="376"/>
      <c r="BYR69" s="376"/>
      <c r="BYS69" s="376"/>
      <c r="BYT69" s="376"/>
      <c r="BYU69" s="1581"/>
      <c r="BYV69" s="1581"/>
      <c r="BYW69" s="1581"/>
      <c r="BYX69" s="529"/>
      <c r="BYY69" s="376"/>
      <c r="BYZ69" s="376"/>
      <c r="BZA69" s="376"/>
      <c r="BZB69" s="530"/>
      <c r="BZC69" s="376"/>
      <c r="BZD69" s="376"/>
      <c r="BZE69" s="376"/>
      <c r="BZF69" s="376"/>
      <c r="BZG69" s="376"/>
      <c r="BZH69" s="376"/>
      <c r="BZI69" s="376"/>
      <c r="BZJ69" s="376"/>
      <c r="BZK69" s="376"/>
      <c r="BZL69" s="1581"/>
      <c r="BZM69" s="1581"/>
      <c r="BZN69" s="1581"/>
      <c r="BZO69" s="529"/>
      <c r="BZP69" s="376"/>
      <c r="BZQ69" s="376"/>
      <c r="BZR69" s="376"/>
      <c r="BZS69" s="530"/>
      <c r="BZT69" s="376"/>
      <c r="BZU69" s="376"/>
      <c r="BZV69" s="376"/>
      <c r="BZW69" s="376"/>
      <c r="BZX69" s="376"/>
      <c r="BZY69" s="376"/>
      <c r="BZZ69" s="376"/>
      <c r="CAA69" s="376"/>
      <c r="CAB69" s="376"/>
      <c r="CAC69" s="1581"/>
      <c r="CAD69" s="1581"/>
      <c r="CAE69" s="1581"/>
      <c r="CAF69" s="529"/>
      <c r="CAG69" s="376"/>
      <c r="CAH69" s="376"/>
      <c r="CAI69" s="376"/>
      <c r="CAJ69" s="530"/>
      <c r="CAK69" s="376"/>
      <c r="CAL69" s="376"/>
      <c r="CAM69" s="376"/>
      <c r="CAN69" s="376"/>
      <c r="CAO69" s="376"/>
      <c r="CAP69" s="376"/>
      <c r="CAQ69" s="376"/>
      <c r="CAR69" s="376"/>
      <c r="CAS69" s="376"/>
      <c r="CAT69" s="1581"/>
      <c r="CAU69" s="1581"/>
      <c r="CAV69" s="1581"/>
      <c r="CAW69" s="529"/>
      <c r="CAX69" s="376"/>
      <c r="CAY69" s="376"/>
      <c r="CAZ69" s="376"/>
      <c r="CBA69" s="530"/>
      <c r="CBB69" s="376"/>
      <c r="CBC69" s="376"/>
      <c r="CBD69" s="376"/>
      <c r="CBE69" s="376"/>
      <c r="CBF69" s="376"/>
      <c r="CBG69" s="376"/>
      <c r="CBH69" s="376"/>
      <c r="CBI69" s="376"/>
      <c r="CBJ69" s="376"/>
      <c r="CBK69" s="1581"/>
      <c r="CBL69" s="1581"/>
      <c r="CBM69" s="1581"/>
      <c r="CBN69" s="529"/>
      <c r="CBO69" s="376"/>
      <c r="CBP69" s="376"/>
      <c r="CBQ69" s="376"/>
      <c r="CBR69" s="530"/>
      <c r="CBS69" s="376"/>
      <c r="CBT69" s="376"/>
      <c r="CBU69" s="376"/>
      <c r="CBV69" s="376"/>
      <c r="CBW69" s="376"/>
      <c r="CBX69" s="376"/>
      <c r="CBY69" s="376"/>
      <c r="CBZ69" s="376"/>
      <c r="CCA69" s="376"/>
      <c r="CCB69" s="1581"/>
      <c r="CCC69" s="1581"/>
      <c r="CCD69" s="1581"/>
      <c r="CCE69" s="529"/>
      <c r="CCF69" s="376"/>
      <c r="CCG69" s="376"/>
      <c r="CCH69" s="376"/>
      <c r="CCI69" s="530"/>
      <c r="CCJ69" s="376"/>
      <c r="CCK69" s="376"/>
      <c r="CCL69" s="376"/>
      <c r="CCM69" s="376"/>
      <c r="CCN69" s="376"/>
      <c r="CCO69" s="376"/>
      <c r="CCP69" s="376"/>
      <c r="CCQ69" s="376"/>
      <c r="CCR69" s="376"/>
      <c r="CCS69" s="1581"/>
      <c r="CCT69" s="1581"/>
      <c r="CCU69" s="1581"/>
      <c r="CCV69" s="529"/>
      <c r="CCW69" s="376"/>
      <c r="CCX69" s="376"/>
      <c r="CCY69" s="376"/>
      <c r="CCZ69" s="530"/>
      <c r="CDA69" s="376"/>
      <c r="CDB69" s="376"/>
      <c r="CDC69" s="376"/>
      <c r="CDD69" s="376"/>
      <c r="CDE69" s="376"/>
      <c r="CDF69" s="376"/>
      <c r="CDG69" s="376"/>
      <c r="CDH69" s="376"/>
      <c r="CDI69" s="376"/>
      <c r="CDJ69" s="1581"/>
      <c r="CDK69" s="1581"/>
      <c r="CDL69" s="1581"/>
      <c r="CDM69" s="529"/>
      <c r="CDN69" s="376"/>
      <c r="CDO69" s="376"/>
      <c r="CDP69" s="376"/>
      <c r="CDQ69" s="530"/>
      <c r="CDR69" s="376"/>
      <c r="CDS69" s="376"/>
      <c r="CDT69" s="376"/>
      <c r="CDU69" s="376"/>
      <c r="CDV69" s="376"/>
      <c r="CDW69" s="376"/>
      <c r="CDX69" s="376"/>
      <c r="CDY69" s="376"/>
      <c r="CDZ69" s="376"/>
      <c r="CEA69" s="1581"/>
      <c r="CEB69" s="1581"/>
      <c r="CEC69" s="1581"/>
      <c r="CED69" s="529"/>
      <c r="CEE69" s="376"/>
      <c r="CEF69" s="376"/>
      <c r="CEG69" s="376"/>
      <c r="CEH69" s="530"/>
      <c r="CEI69" s="376"/>
      <c r="CEJ69" s="376"/>
      <c r="CEK69" s="376"/>
      <c r="CEL69" s="376"/>
      <c r="CEM69" s="376"/>
      <c r="CEN69" s="376"/>
      <c r="CEO69" s="376"/>
      <c r="CEP69" s="376"/>
      <c r="CEQ69" s="376"/>
      <c r="CER69" s="1581"/>
      <c r="CES69" s="1581"/>
      <c r="CET69" s="1581"/>
      <c r="CEU69" s="529"/>
      <c r="CEV69" s="376"/>
      <c r="CEW69" s="376"/>
      <c r="CEX69" s="376"/>
      <c r="CEY69" s="530"/>
      <c r="CEZ69" s="376"/>
      <c r="CFA69" s="376"/>
      <c r="CFB69" s="376"/>
      <c r="CFC69" s="376"/>
      <c r="CFD69" s="376"/>
      <c r="CFE69" s="376"/>
      <c r="CFF69" s="376"/>
      <c r="CFG69" s="376"/>
      <c r="CFH69" s="376"/>
      <c r="CFI69" s="1581"/>
      <c r="CFJ69" s="1581"/>
      <c r="CFK69" s="1581"/>
      <c r="CFL69" s="529"/>
      <c r="CFM69" s="376"/>
      <c r="CFN69" s="376"/>
      <c r="CFO69" s="376"/>
      <c r="CFP69" s="530"/>
      <c r="CFQ69" s="376"/>
      <c r="CFR69" s="376"/>
      <c r="CFS69" s="376"/>
      <c r="CFT69" s="376"/>
      <c r="CFU69" s="376"/>
      <c r="CFV69" s="376"/>
      <c r="CFW69" s="376"/>
      <c r="CFX69" s="376"/>
      <c r="CFY69" s="376"/>
      <c r="CFZ69" s="1581"/>
      <c r="CGA69" s="1581"/>
      <c r="CGB69" s="1581"/>
      <c r="CGC69" s="529"/>
      <c r="CGD69" s="376"/>
      <c r="CGE69" s="376"/>
      <c r="CGF69" s="376"/>
      <c r="CGG69" s="530"/>
      <c r="CGH69" s="376"/>
      <c r="CGI69" s="376"/>
      <c r="CGJ69" s="376"/>
      <c r="CGK69" s="376"/>
      <c r="CGL69" s="376"/>
      <c r="CGM69" s="376"/>
      <c r="CGN69" s="376"/>
      <c r="CGO69" s="376"/>
      <c r="CGP69" s="376"/>
      <c r="CGQ69" s="1581"/>
      <c r="CGR69" s="1581"/>
      <c r="CGS69" s="1581"/>
      <c r="CGT69" s="529"/>
      <c r="CGU69" s="376"/>
      <c r="CGV69" s="376"/>
      <c r="CGW69" s="376"/>
      <c r="CGX69" s="530"/>
      <c r="CGY69" s="376"/>
      <c r="CGZ69" s="376"/>
      <c r="CHA69" s="376"/>
      <c r="CHB69" s="376"/>
      <c r="CHC69" s="376"/>
      <c r="CHD69" s="376"/>
      <c r="CHE69" s="376"/>
      <c r="CHF69" s="376"/>
      <c r="CHG69" s="376"/>
      <c r="CHH69" s="1581"/>
      <c r="CHI69" s="1581"/>
      <c r="CHJ69" s="1581"/>
      <c r="CHK69" s="529"/>
      <c r="CHL69" s="376"/>
      <c r="CHM69" s="376"/>
      <c r="CHN69" s="376"/>
      <c r="CHO69" s="530"/>
      <c r="CHP69" s="376"/>
      <c r="CHQ69" s="376"/>
      <c r="CHR69" s="376"/>
      <c r="CHS69" s="376"/>
      <c r="CHT69" s="376"/>
      <c r="CHU69" s="376"/>
      <c r="CHV69" s="376"/>
      <c r="CHW69" s="376"/>
      <c r="CHX69" s="376"/>
      <c r="CHY69" s="1581"/>
      <c r="CHZ69" s="1581"/>
      <c r="CIA69" s="1581"/>
      <c r="CIB69" s="529"/>
      <c r="CIC69" s="376"/>
      <c r="CID69" s="376"/>
      <c r="CIE69" s="376"/>
      <c r="CIF69" s="530"/>
      <c r="CIG69" s="376"/>
      <c r="CIH69" s="376"/>
      <c r="CII69" s="376"/>
      <c r="CIJ69" s="376"/>
      <c r="CIK69" s="376"/>
      <c r="CIL69" s="376"/>
      <c r="CIM69" s="376"/>
      <c r="CIN69" s="376"/>
      <c r="CIO69" s="376"/>
      <c r="CIP69" s="1581"/>
      <c r="CIQ69" s="1581"/>
      <c r="CIR69" s="1581"/>
      <c r="CIS69" s="529"/>
      <c r="CIT69" s="376"/>
      <c r="CIU69" s="376"/>
      <c r="CIV69" s="376"/>
      <c r="CIW69" s="530"/>
      <c r="CIX69" s="376"/>
      <c r="CIY69" s="376"/>
      <c r="CIZ69" s="376"/>
      <c r="CJA69" s="376"/>
      <c r="CJB69" s="376"/>
      <c r="CJC69" s="376"/>
      <c r="CJD69" s="376"/>
      <c r="CJE69" s="376"/>
      <c r="CJF69" s="376"/>
      <c r="CJG69" s="1581"/>
      <c r="CJH69" s="1581"/>
      <c r="CJI69" s="1581"/>
      <c r="CJJ69" s="529"/>
      <c r="CJK69" s="376"/>
      <c r="CJL69" s="376"/>
      <c r="CJM69" s="376"/>
      <c r="CJN69" s="530"/>
      <c r="CJO69" s="376"/>
      <c r="CJP69" s="376"/>
      <c r="CJQ69" s="376"/>
      <c r="CJR69" s="376"/>
      <c r="CJS69" s="376"/>
      <c r="CJT69" s="376"/>
      <c r="CJU69" s="376"/>
      <c r="CJV69" s="376"/>
      <c r="CJW69" s="376"/>
      <c r="CJX69" s="1581"/>
      <c r="CJY69" s="1581"/>
      <c r="CJZ69" s="1581"/>
      <c r="CKA69" s="529"/>
      <c r="CKB69" s="376"/>
      <c r="CKC69" s="376"/>
      <c r="CKD69" s="376"/>
      <c r="CKE69" s="530"/>
      <c r="CKF69" s="376"/>
      <c r="CKG69" s="376"/>
      <c r="CKH69" s="376"/>
      <c r="CKI69" s="376"/>
      <c r="CKJ69" s="376"/>
      <c r="CKK69" s="376"/>
      <c r="CKL69" s="376"/>
      <c r="CKM69" s="376"/>
      <c r="CKN69" s="376"/>
      <c r="CKO69" s="1581"/>
      <c r="CKP69" s="1581"/>
      <c r="CKQ69" s="1581"/>
      <c r="CKR69" s="529"/>
      <c r="CKS69" s="376"/>
      <c r="CKT69" s="376"/>
      <c r="CKU69" s="376"/>
      <c r="CKV69" s="530"/>
      <c r="CKW69" s="376"/>
      <c r="CKX69" s="376"/>
      <c r="CKY69" s="376"/>
      <c r="CKZ69" s="376"/>
      <c r="CLA69" s="376"/>
      <c r="CLB69" s="376"/>
      <c r="CLC69" s="376"/>
      <c r="CLD69" s="376"/>
      <c r="CLE69" s="376"/>
      <c r="CLF69" s="1581"/>
      <c r="CLG69" s="1581"/>
      <c r="CLH69" s="1581"/>
      <c r="CLI69" s="529"/>
      <c r="CLJ69" s="376"/>
      <c r="CLK69" s="376"/>
      <c r="CLL69" s="376"/>
      <c r="CLM69" s="530"/>
      <c r="CLN69" s="376"/>
      <c r="CLO69" s="376"/>
      <c r="CLP69" s="376"/>
      <c r="CLQ69" s="376"/>
      <c r="CLR69" s="376"/>
      <c r="CLS69" s="376"/>
      <c r="CLT69" s="376"/>
      <c r="CLU69" s="376"/>
      <c r="CLV69" s="376"/>
      <c r="CLW69" s="1581"/>
      <c r="CLX69" s="1581"/>
      <c r="CLY69" s="1581"/>
      <c r="CLZ69" s="529"/>
      <c r="CMA69" s="376"/>
      <c r="CMB69" s="376"/>
      <c r="CMC69" s="376"/>
      <c r="CMD69" s="530"/>
      <c r="CME69" s="376"/>
      <c r="CMF69" s="376"/>
      <c r="CMG69" s="376"/>
      <c r="CMH69" s="376"/>
      <c r="CMI69" s="376"/>
      <c r="CMJ69" s="376"/>
      <c r="CMK69" s="376"/>
      <c r="CML69" s="376"/>
      <c r="CMM69" s="376"/>
      <c r="CMN69" s="1581"/>
      <c r="CMO69" s="1581"/>
      <c r="CMP69" s="1581"/>
      <c r="CMQ69" s="529"/>
      <c r="CMR69" s="376"/>
      <c r="CMS69" s="376"/>
      <c r="CMT69" s="376"/>
      <c r="CMU69" s="530"/>
      <c r="CMV69" s="376"/>
      <c r="CMW69" s="376"/>
      <c r="CMX69" s="376"/>
      <c r="CMY69" s="376"/>
      <c r="CMZ69" s="376"/>
      <c r="CNA69" s="376"/>
      <c r="CNB69" s="376"/>
      <c r="CNC69" s="376"/>
      <c r="CND69" s="376"/>
      <c r="CNE69" s="1581"/>
      <c r="CNF69" s="1581"/>
      <c r="CNG69" s="1581"/>
      <c r="CNH69" s="529"/>
      <c r="CNI69" s="376"/>
      <c r="CNJ69" s="376"/>
      <c r="CNK69" s="376"/>
      <c r="CNL69" s="530"/>
      <c r="CNM69" s="376"/>
      <c r="CNN69" s="376"/>
      <c r="CNO69" s="376"/>
      <c r="CNP69" s="376"/>
      <c r="CNQ69" s="376"/>
      <c r="CNR69" s="376"/>
      <c r="CNS69" s="376"/>
      <c r="CNT69" s="376"/>
      <c r="CNU69" s="376"/>
      <c r="CNV69" s="1581"/>
      <c r="CNW69" s="1581"/>
      <c r="CNX69" s="1581"/>
      <c r="CNY69" s="529"/>
      <c r="CNZ69" s="376"/>
      <c r="COA69" s="376"/>
      <c r="COB69" s="376"/>
      <c r="COC69" s="530"/>
      <c r="COD69" s="376"/>
      <c r="COE69" s="376"/>
      <c r="COF69" s="376"/>
      <c r="COG69" s="376"/>
      <c r="COH69" s="376"/>
      <c r="COI69" s="376"/>
      <c r="COJ69" s="376"/>
      <c r="COK69" s="376"/>
      <c r="COL69" s="376"/>
      <c r="COM69" s="1581"/>
      <c r="CON69" s="1581"/>
      <c r="COO69" s="1581"/>
      <c r="COP69" s="529"/>
      <c r="COQ69" s="376"/>
      <c r="COR69" s="376"/>
      <c r="COS69" s="376"/>
      <c r="COT69" s="530"/>
      <c r="COU69" s="376"/>
      <c r="COV69" s="376"/>
      <c r="COW69" s="376"/>
      <c r="COX69" s="376"/>
      <c r="COY69" s="376"/>
      <c r="COZ69" s="376"/>
      <c r="CPA69" s="376"/>
      <c r="CPB69" s="376"/>
      <c r="CPC69" s="376"/>
      <c r="CPD69" s="1581"/>
      <c r="CPE69" s="1581"/>
      <c r="CPF69" s="1581"/>
      <c r="CPG69" s="529"/>
      <c r="CPH69" s="376"/>
      <c r="CPI69" s="376"/>
      <c r="CPJ69" s="376"/>
      <c r="CPK69" s="530"/>
      <c r="CPL69" s="376"/>
      <c r="CPM69" s="376"/>
      <c r="CPN69" s="376"/>
      <c r="CPO69" s="376"/>
      <c r="CPP69" s="376"/>
      <c r="CPQ69" s="376"/>
      <c r="CPR69" s="376"/>
      <c r="CPS69" s="376"/>
      <c r="CPT69" s="376"/>
      <c r="CPU69" s="1581"/>
      <c r="CPV69" s="1581"/>
      <c r="CPW69" s="1581"/>
      <c r="CPX69" s="529"/>
      <c r="CPY69" s="376"/>
      <c r="CPZ69" s="376"/>
      <c r="CQA69" s="376"/>
      <c r="CQB69" s="530"/>
      <c r="CQC69" s="376"/>
      <c r="CQD69" s="376"/>
      <c r="CQE69" s="376"/>
      <c r="CQF69" s="376"/>
      <c r="CQG69" s="376"/>
      <c r="CQH69" s="376"/>
      <c r="CQI69" s="376"/>
      <c r="CQJ69" s="376"/>
      <c r="CQK69" s="376"/>
      <c r="CQL69" s="1581"/>
      <c r="CQM69" s="1581"/>
      <c r="CQN69" s="1581"/>
      <c r="CQO69" s="529"/>
      <c r="CQP69" s="376"/>
      <c r="CQQ69" s="376"/>
      <c r="CQR69" s="376"/>
      <c r="CQS69" s="530"/>
      <c r="CQT69" s="376"/>
      <c r="CQU69" s="376"/>
      <c r="CQV69" s="376"/>
      <c r="CQW69" s="376"/>
      <c r="CQX69" s="376"/>
      <c r="CQY69" s="376"/>
      <c r="CQZ69" s="376"/>
      <c r="CRA69" s="376"/>
      <c r="CRB69" s="376"/>
      <c r="CRC69" s="1581"/>
      <c r="CRD69" s="1581"/>
      <c r="CRE69" s="1581"/>
      <c r="CRF69" s="529"/>
      <c r="CRG69" s="376"/>
      <c r="CRH69" s="376"/>
      <c r="CRI69" s="376"/>
      <c r="CRJ69" s="530"/>
      <c r="CRK69" s="376"/>
      <c r="CRL69" s="376"/>
      <c r="CRM69" s="376"/>
      <c r="CRN69" s="376"/>
      <c r="CRO69" s="376"/>
      <c r="CRP69" s="376"/>
      <c r="CRQ69" s="376"/>
      <c r="CRR69" s="376"/>
      <c r="CRS69" s="376"/>
      <c r="CRT69" s="1581"/>
      <c r="CRU69" s="1581"/>
      <c r="CRV69" s="1581"/>
      <c r="CRW69" s="529"/>
      <c r="CRX69" s="376"/>
      <c r="CRY69" s="376"/>
      <c r="CRZ69" s="376"/>
      <c r="CSA69" s="530"/>
      <c r="CSB69" s="376"/>
      <c r="CSC69" s="376"/>
      <c r="CSD69" s="376"/>
      <c r="CSE69" s="376"/>
      <c r="CSF69" s="376"/>
      <c r="CSG69" s="376"/>
      <c r="CSH69" s="376"/>
      <c r="CSI69" s="376"/>
      <c r="CSJ69" s="376"/>
      <c r="CSK69" s="1581"/>
      <c r="CSL69" s="1581"/>
      <c r="CSM69" s="1581"/>
      <c r="CSN69" s="529"/>
      <c r="CSO69" s="376"/>
      <c r="CSP69" s="376"/>
      <c r="CSQ69" s="376"/>
      <c r="CSR69" s="530"/>
      <c r="CSS69" s="376"/>
      <c r="CST69" s="376"/>
      <c r="CSU69" s="376"/>
      <c r="CSV69" s="376"/>
      <c r="CSW69" s="376"/>
      <c r="CSX69" s="376"/>
      <c r="CSY69" s="376"/>
      <c r="CSZ69" s="376"/>
      <c r="CTA69" s="376"/>
      <c r="CTB69" s="1581"/>
      <c r="CTC69" s="1581"/>
      <c r="CTD69" s="1581"/>
      <c r="CTE69" s="529"/>
      <c r="CTF69" s="376"/>
      <c r="CTG69" s="376"/>
      <c r="CTH69" s="376"/>
      <c r="CTI69" s="530"/>
      <c r="CTJ69" s="376"/>
      <c r="CTK69" s="376"/>
      <c r="CTL69" s="376"/>
      <c r="CTM69" s="376"/>
      <c r="CTN69" s="376"/>
      <c r="CTO69" s="376"/>
      <c r="CTP69" s="376"/>
      <c r="CTQ69" s="376"/>
      <c r="CTR69" s="376"/>
      <c r="CTS69" s="1581"/>
      <c r="CTT69" s="1581"/>
      <c r="CTU69" s="1581"/>
      <c r="CTV69" s="529"/>
      <c r="CTW69" s="376"/>
      <c r="CTX69" s="376"/>
      <c r="CTY69" s="376"/>
      <c r="CTZ69" s="530"/>
      <c r="CUA69" s="376"/>
      <c r="CUB69" s="376"/>
      <c r="CUC69" s="376"/>
      <c r="CUD69" s="376"/>
      <c r="CUE69" s="376"/>
      <c r="CUF69" s="376"/>
      <c r="CUG69" s="376"/>
      <c r="CUH69" s="376"/>
      <c r="CUI69" s="376"/>
      <c r="CUJ69" s="1581"/>
      <c r="CUK69" s="1581"/>
      <c r="CUL69" s="1581"/>
      <c r="CUM69" s="529"/>
      <c r="CUN69" s="376"/>
      <c r="CUO69" s="376"/>
      <c r="CUP69" s="376"/>
      <c r="CUQ69" s="530"/>
      <c r="CUR69" s="376"/>
      <c r="CUS69" s="376"/>
      <c r="CUT69" s="376"/>
      <c r="CUU69" s="376"/>
      <c r="CUV69" s="376"/>
      <c r="CUW69" s="376"/>
      <c r="CUX69" s="376"/>
      <c r="CUY69" s="376"/>
      <c r="CUZ69" s="376"/>
      <c r="CVA69" s="1581"/>
      <c r="CVB69" s="1581"/>
      <c r="CVC69" s="1581"/>
      <c r="CVD69" s="529"/>
      <c r="CVE69" s="376"/>
      <c r="CVF69" s="376"/>
      <c r="CVG69" s="376"/>
      <c r="CVH69" s="530"/>
      <c r="CVI69" s="376"/>
      <c r="CVJ69" s="376"/>
      <c r="CVK69" s="376"/>
      <c r="CVL69" s="376"/>
      <c r="CVM69" s="376"/>
      <c r="CVN69" s="376"/>
      <c r="CVO69" s="376"/>
      <c r="CVP69" s="376"/>
      <c r="CVQ69" s="376"/>
      <c r="CVR69" s="1581"/>
      <c r="CVS69" s="1581"/>
      <c r="CVT69" s="1581"/>
      <c r="CVU69" s="529"/>
      <c r="CVV69" s="376"/>
      <c r="CVW69" s="376"/>
      <c r="CVX69" s="376"/>
      <c r="CVY69" s="530"/>
      <c r="CVZ69" s="376"/>
      <c r="CWA69" s="376"/>
      <c r="CWB69" s="376"/>
      <c r="CWC69" s="376"/>
      <c r="CWD69" s="376"/>
      <c r="CWE69" s="376"/>
      <c r="CWF69" s="376"/>
      <c r="CWG69" s="376"/>
      <c r="CWH69" s="376"/>
      <c r="CWI69" s="1581"/>
      <c r="CWJ69" s="1581"/>
      <c r="CWK69" s="1581"/>
      <c r="CWL69" s="529"/>
      <c r="CWM69" s="376"/>
      <c r="CWN69" s="376"/>
      <c r="CWO69" s="376"/>
      <c r="CWP69" s="530"/>
      <c r="CWQ69" s="376"/>
      <c r="CWR69" s="376"/>
      <c r="CWS69" s="376"/>
      <c r="CWT69" s="376"/>
      <c r="CWU69" s="376"/>
      <c r="CWV69" s="376"/>
      <c r="CWW69" s="376"/>
      <c r="CWX69" s="376"/>
      <c r="CWY69" s="376"/>
      <c r="CWZ69" s="1581"/>
      <c r="CXA69" s="1581"/>
      <c r="CXB69" s="1581"/>
      <c r="CXC69" s="529"/>
      <c r="CXD69" s="376"/>
      <c r="CXE69" s="376"/>
      <c r="CXF69" s="376"/>
      <c r="CXG69" s="530"/>
      <c r="CXH69" s="376"/>
      <c r="CXI69" s="376"/>
      <c r="CXJ69" s="376"/>
      <c r="CXK69" s="376"/>
      <c r="CXL69" s="376"/>
      <c r="CXM69" s="376"/>
      <c r="CXN69" s="376"/>
      <c r="CXO69" s="376"/>
      <c r="CXP69" s="376"/>
      <c r="CXQ69" s="1581"/>
      <c r="CXR69" s="1581"/>
      <c r="CXS69" s="1581"/>
      <c r="CXT69" s="529"/>
      <c r="CXU69" s="376"/>
      <c r="CXV69" s="376"/>
      <c r="CXW69" s="376"/>
      <c r="CXX69" s="530"/>
      <c r="CXY69" s="376"/>
      <c r="CXZ69" s="376"/>
      <c r="CYA69" s="376"/>
      <c r="CYB69" s="376"/>
      <c r="CYC69" s="376"/>
      <c r="CYD69" s="376"/>
      <c r="CYE69" s="376"/>
      <c r="CYF69" s="376"/>
      <c r="CYG69" s="376"/>
      <c r="CYH69" s="1581"/>
      <c r="CYI69" s="1581"/>
      <c r="CYJ69" s="1581"/>
      <c r="CYK69" s="529"/>
      <c r="CYL69" s="376"/>
      <c r="CYM69" s="376"/>
      <c r="CYN69" s="376"/>
      <c r="CYO69" s="530"/>
      <c r="CYP69" s="376"/>
      <c r="CYQ69" s="376"/>
      <c r="CYR69" s="376"/>
      <c r="CYS69" s="376"/>
      <c r="CYT69" s="376"/>
      <c r="CYU69" s="376"/>
      <c r="CYV69" s="376"/>
      <c r="CYW69" s="376"/>
      <c r="CYX69" s="376"/>
      <c r="CYY69" s="1581"/>
      <c r="CYZ69" s="1581"/>
      <c r="CZA69" s="1581"/>
      <c r="CZB69" s="529"/>
      <c r="CZC69" s="376"/>
      <c r="CZD69" s="376"/>
      <c r="CZE69" s="376"/>
      <c r="CZF69" s="530"/>
      <c r="CZG69" s="376"/>
      <c r="CZH69" s="376"/>
      <c r="CZI69" s="376"/>
      <c r="CZJ69" s="376"/>
      <c r="CZK69" s="376"/>
      <c r="CZL69" s="376"/>
      <c r="CZM69" s="376"/>
      <c r="CZN69" s="376"/>
      <c r="CZO69" s="376"/>
      <c r="CZP69" s="1581"/>
      <c r="CZQ69" s="1581"/>
      <c r="CZR69" s="1581"/>
      <c r="CZS69" s="529"/>
      <c r="CZT69" s="376"/>
      <c r="CZU69" s="376"/>
      <c r="CZV69" s="376"/>
      <c r="CZW69" s="530"/>
      <c r="CZX69" s="376"/>
      <c r="CZY69" s="376"/>
      <c r="CZZ69" s="376"/>
      <c r="DAA69" s="376"/>
      <c r="DAB69" s="376"/>
      <c r="DAC69" s="376"/>
      <c r="DAD69" s="376"/>
      <c r="DAE69" s="376"/>
      <c r="DAF69" s="376"/>
      <c r="DAG69" s="1581"/>
      <c r="DAH69" s="1581"/>
      <c r="DAI69" s="1581"/>
      <c r="DAJ69" s="529"/>
      <c r="DAK69" s="376"/>
      <c r="DAL69" s="376"/>
      <c r="DAM69" s="376"/>
      <c r="DAN69" s="530"/>
      <c r="DAO69" s="376"/>
      <c r="DAP69" s="376"/>
      <c r="DAQ69" s="376"/>
      <c r="DAR69" s="376"/>
      <c r="DAS69" s="376"/>
      <c r="DAT69" s="376"/>
      <c r="DAU69" s="376"/>
      <c r="DAV69" s="376"/>
      <c r="DAW69" s="376"/>
      <c r="DAX69" s="1581"/>
      <c r="DAY69" s="1581"/>
      <c r="DAZ69" s="1581"/>
      <c r="DBA69" s="529"/>
      <c r="DBB69" s="376"/>
      <c r="DBC69" s="376"/>
      <c r="DBD69" s="376"/>
      <c r="DBE69" s="530"/>
      <c r="DBF69" s="376"/>
      <c r="DBG69" s="376"/>
      <c r="DBH69" s="376"/>
      <c r="DBI69" s="376"/>
      <c r="DBJ69" s="376"/>
      <c r="DBK69" s="376"/>
      <c r="DBL69" s="376"/>
      <c r="DBM69" s="376"/>
      <c r="DBN69" s="376"/>
      <c r="DBO69" s="1581"/>
      <c r="DBP69" s="1581"/>
      <c r="DBQ69" s="1581"/>
      <c r="DBR69" s="529"/>
      <c r="DBS69" s="376"/>
      <c r="DBT69" s="376"/>
      <c r="DBU69" s="376"/>
      <c r="DBV69" s="530"/>
      <c r="DBW69" s="376"/>
      <c r="DBX69" s="376"/>
      <c r="DBY69" s="376"/>
      <c r="DBZ69" s="376"/>
      <c r="DCA69" s="376"/>
      <c r="DCB69" s="376"/>
      <c r="DCC69" s="376"/>
      <c r="DCD69" s="376"/>
      <c r="DCE69" s="376"/>
      <c r="DCF69" s="1581"/>
      <c r="DCG69" s="1581"/>
      <c r="DCH69" s="1581"/>
      <c r="DCI69" s="529"/>
      <c r="DCJ69" s="376"/>
      <c r="DCK69" s="376"/>
      <c r="DCL69" s="376"/>
      <c r="DCM69" s="530"/>
      <c r="DCN69" s="376"/>
      <c r="DCO69" s="376"/>
      <c r="DCP69" s="376"/>
      <c r="DCQ69" s="376"/>
      <c r="DCR69" s="376"/>
      <c r="DCS69" s="376"/>
      <c r="DCT69" s="376"/>
      <c r="DCU69" s="376"/>
      <c r="DCV69" s="376"/>
      <c r="DCW69" s="1581"/>
      <c r="DCX69" s="1581"/>
      <c r="DCY69" s="1581"/>
      <c r="DCZ69" s="529"/>
      <c r="DDA69" s="376"/>
      <c r="DDB69" s="376"/>
      <c r="DDC69" s="376"/>
      <c r="DDD69" s="530"/>
      <c r="DDE69" s="376"/>
      <c r="DDF69" s="376"/>
      <c r="DDG69" s="376"/>
      <c r="DDH69" s="376"/>
      <c r="DDI69" s="376"/>
      <c r="DDJ69" s="376"/>
      <c r="DDK69" s="376"/>
      <c r="DDL69" s="376"/>
      <c r="DDM69" s="376"/>
      <c r="DDN69" s="1581"/>
      <c r="DDO69" s="1581"/>
      <c r="DDP69" s="1581"/>
      <c r="DDQ69" s="529"/>
      <c r="DDR69" s="376"/>
      <c r="DDS69" s="376"/>
      <c r="DDT69" s="376"/>
      <c r="DDU69" s="530"/>
      <c r="DDV69" s="376"/>
      <c r="DDW69" s="376"/>
      <c r="DDX69" s="376"/>
      <c r="DDY69" s="376"/>
      <c r="DDZ69" s="376"/>
      <c r="DEA69" s="376"/>
      <c r="DEB69" s="376"/>
      <c r="DEC69" s="376"/>
      <c r="DED69" s="376"/>
      <c r="DEE69" s="1581"/>
      <c r="DEF69" s="1581"/>
      <c r="DEG69" s="1581"/>
      <c r="DEH69" s="529"/>
      <c r="DEI69" s="376"/>
      <c r="DEJ69" s="376"/>
      <c r="DEK69" s="376"/>
      <c r="DEL69" s="530"/>
      <c r="DEM69" s="376"/>
      <c r="DEN69" s="376"/>
      <c r="DEO69" s="376"/>
      <c r="DEP69" s="376"/>
      <c r="DEQ69" s="376"/>
      <c r="DER69" s="376"/>
      <c r="DES69" s="376"/>
      <c r="DET69" s="376"/>
      <c r="DEU69" s="376"/>
      <c r="DEV69" s="1581"/>
      <c r="DEW69" s="1581"/>
      <c r="DEX69" s="1581"/>
      <c r="DEY69" s="529"/>
      <c r="DEZ69" s="376"/>
      <c r="DFA69" s="376"/>
      <c r="DFB69" s="376"/>
      <c r="DFC69" s="530"/>
      <c r="DFD69" s="376"/>
      <c r="DFE69" s="376"/>
      <c r="DFF69" s="376"/>
      <c r="DFG69" s="376"/>
      <c r="DFH69" s="376"/>
      <c r="DFI69" s="376"/>
      <c r="DFJ69" s="376"/>
      <c r="DFK69" s="376"/>
      <c r="DFL69" s="376"/>
      <c r="DFM69" s="1581"/>
      <c r="DFN69" s="1581"/>
      <c r="DFO69" s="1581"/>
      <c r="DFP69" s="529"/>
      <c r="DFQ69" s="376"/>
      <c r="DFR69" s="376"/>
      <c r="DFS69" s="376"/>
      <c r="DFT69" s="530"/>
      <c r="DFU69" s="376"/>
      <c r="DFV69" s="376"/>
      <c r="DFW69" s="376"/>
      <c r="DFX69" s="376"/>
      <c r="DFY69" s="376"/>
      <c r="DFZ69" s="376"/>
      <c r="DGA69" s="376"/>
      <c r="DGB69" s="376"/>
      <c r="DGC69" s="376"/>
      <c r="DGD69" s="1581"/>
      <c r="DGE69" s="1581"/>
      <c r="DGF69" s="1581"/>
      <c r="DGG69" s="529"/>
      <c r="DGH69" s="376"/>
      <c r="DGI69" s="376"/>
      <c r="DGJ69" s="376"/>
      <c r="DGK69" s="530"/>
      <c r="DGL69" s="376"/>
      <c r="DGM69" s="376"/>
      <c r="DGN69" s="376"/>
      <c r="DGO69" s="376"/>
      <c r="DGP69" s="376"/>
      <c r="DGQ69" s="376"/>
      <c r="DGR69" s="376"/>
      <c r="DGS69" s="376"/>
      <c r="DGT69" s="376"/>
      <c r="DGU69" s="1581"/>
      <c r="DGV69" s="1581"/>
      <c r="DGW69" s="1581"/>
      <c r="DGX69" s="529"/>
      <c r="DGY69" s="376"/>
      <c r="DGZ69" s="376"/>
      <c r="DHA69" s="376"/>
      <c r="DHB69" s="530"/>
      <c r="DHC69" s="376"/>
      <c r="DHD69" s="376"/>
      <c r="DHE69" s="376"/>
      <c r="DHF69" s="376"/>
      <c r="DHG69" s="376"/>
      <c r="DHH69" s="376"/>
      <c r="DHI69" s="376"/>
      <c r="DHJ69" s="376"/>
      <c r="DHK69" s="376"/>
      <c r="DHL69" s="1581"/>
      <c r="DHM69" s="1581"/>
      <c r="DHN69" s="1581"/>
      <c r="DHO69" s="529"/>
      <c r="DHP69" s="376"/>
      <c r="DHQ69" s="376"/>
      <c r="DHR69" s="376"/>
      <c r="DHS69" s="530"/>
      <c r="DHT69" s="376"/>
      <c r="DHU69" s="376"/>
      <c r="DHV69" s="376"/>
      <c r="DHW69" s="376"/>
      <c r="DHX69" s="376"/>
      <c r="DHY69" s="376"/>
      <c r="DHZ69" s="376"/>
      <c r="DIA69" s="376"/>
      <c r="DIB69" s="376"/>
      <c r="DIC69" s="1581"/>
      <c r="DID69" s="1581"/>
      <c r="DIE69" s="1581"/>
      <c r="DIF69" s="529"/>
      <c r="DIG69" s="376"/>
      <c r="DIH69" s="376"/>
      <c r="DII69" s="376"/>
      <c r="DIJ69" s="530"/>
      <c r="DIK69" s="376"/>
      <c r="DIL69" s="376"/>
      <c r="DIM69" s="376"/>
      <c r="DIN69" s="376"/>
      <c r="DIO69" s="376"/>
      <c r="DIP69" s="376"/>
      <c r="DIQ69" s="376"/>
      <c r="DIR69" s="376"/>
      <c r="DIS69" s="376"/>
      <c r="DIT69" s="1581"/>
      <c r="DIU69" s="1581"/>
      <c r="DIV69" s="1581"/>
      <c r="DIW69" s="529"/>
      <c r="DIX69" s="376"/>
      <c r="DIY69" s="376"/>
      <c r="DIZ69" s="376"/>
      <c r="DJA69" s="530"/>
      <c r="DJB69" s="376"/>
      <c r="DJC69" s="376"/>
      <c r="DJD69" s="376"/>
      <c r="DJE69" s="376"/>
      <c r="DJF69" s="376"/>
      <c r="DJG69" s="376"/>
      <c r="DJH69" s="376"/>
      <c r="DJI69" s="376"/>
      <c r="DJJ69" s="376"/>
      <c r="DJK69" s="1581"/>
      <c r="DJL69" s="1581"/>
      <c r="DJM69" s="1581"/>
      <c r="DJN69" s="529"/>
      <c r="DJO69" s="376"/>
      <c r="DJP69" s="376"/>
      <c r="DJQ69" s="376"/>
      <c r="DJR69" s="530"/>
      <c r="DJS69" s="376"/>
      <c r="DJT69" s="376"/>
      <c r="DJU69" s="376"/>
      <c r="DJV69" s="376"/>
      <c r="DJW69" s="376"/>
      <c r="DJX69" s="376"/>
      <c r="DJY69" s="376"/>
      <c r="DJZ69" s="376"/>
      <c r="DKA69" s="376"/>
      <c r="DKB69" s="1581"/>
      <c r="DKC69" s="1581"/>
      <c r="DKD69" s="1581"/>
      <c r="DKE69" s="529"/>
      <c r="DKF69" s="376"/>
      <c r="DKG69" s="376"/>
      <c r="DKH69" s="376"/>
      <c r="DKI69" s="530"/>
      <c r="DKJ69" s="376"/>
      <c r="DKK69" s="376"/>
      <c r="DKL69" s="376"/>
      <c r="DKM69" s="376"/>
      <c r="DKN69" s="376"/>
      <c r="DKO69" s="376"/>
      <c r="DKP69" s="376"/>
      <c r="DKQ69" s="376"/>
      <c r="DKR69" s="376"/>
      <c r="DKS69" s="1581"/>
      <c r="DKT69" s="1581"/>
      <c r="DKU69" s="1581"/>
      <c r="DKV69" s="529"/>
      <c r="DKW69" s="376"/>
      <c r="DKX69" s="376"/>
      <c r="DKY69" s="376"/>
      <c r="DKZ69" s="530"/>
      <c r="DLA69" s="376"/>
      <c r="DLB69" s="376"/>
      <c r="DLC69" s="376"/>
      <c r="DLD69" s="376"/>
      <c r="DLE69" s="376"/>
      <c r="DLF69" s="376"/>
      <c r="DLG69" s="376"/>
      <c r="DLH69" s="376"/>
      <c r="DLI69" s="376"/>
      <c r="DLJ69" s="1581"/>
      <c r="DLK69" s="1581"/>
      <c r="DLL69" s="1581"/>
      <c r="DLM69" s="529"/>
      <c r="DLN69" s="376"/>
      <c r="DLO69" s="376"/>
      <c r="DLP69" s="376"/>
      <c r="DLQ69" s="530"/>
      <c r="DLR69" s="376"/>
      <c r="DLS69" s="376"/>
      <c r="DLT69" s="376"/>
      <c r="DLU69" s="376"/>
      <c r="DLV69" s="376"/>
      <c r="DLW69" s="376"/>
      <c r="DLX69" s="376"/>
      <c r="DLY69" s="376"/>
      <c r="DLZ69" s="376"/>
      <c r="DMA69" s="1581"/>
      <c r="DMB69" s="1581"/>
      <c r="DMC69" s="1581"/>
      <c r="DMD69" s="529"/>
      <c r="DME69" s="376"/>
      <c r="DMF69" s="376"/>
      <c r="DMG69" s="376"/>
      <c r="DMH69" s="530"/>
      <c r="DMI69" s="376"/>
      <c r="DMJ69" s="376"/>
      <c r="DMK69" s="376"/>
      <c r="DML69" s="376"/>
      <c r="DMM69" s="376"/>
      <c r="DMN69" s="376"/>
      <c r="DMO69" s="376"/>
      <c r="DMP69" s="376"/>
      <c r="DMQ69" s="376"/>
      <c r="DMR69" s="1581"/>
      <c r="DMS69" s="1581"/>
      <c r="DMT69" s="1581"/>
      <c r="DMU69" s="529"/>
      <c r="DMV69" s="376"/>
      <c r="DMW69" s="376"/>
      <c r="DMX69" s="376"/>
      <c r="DMY69" s="530"/>
      <c r="DMZ69" s="376"/>
      <c r="DNA69" s="376"/>
      <c r="DNB69" s="376"/>
      <c r="DNC69" s="376"/>
      <c r="DND69" s="376"/>
      <c r="DNE69" s="376"/>
      <c r="DNF69" s="376"/>
      <c r="DNG69" s="376"/>
      <c r="DNH69" s="376"/>
      <c r="DNI69" s="1581"/>
      <c r="DNJ69" s="1581"/>
      <c r="DNK69" s="1581"/>
      <c r="DNL69" s="529"/>
      <c r="DNM69" s="376"/>
      <c r="DNN69" s="376"/>
      <c r="DNO69" s="376"/>
      <c r="DNP69" s="530"/>
      <c r="DNQ69" s="376"/>
      <c r="DNR69" s="376"/>
      <c r="DNS69" s="376"/>
      <c r="DNT69" s="376"/>
      <c r="DNU69" s="376"/>
      <c r="DNV69" s="376"/>
      <c r="DNW69" s="376"/>
      <c r="DNX69" s="376"/>
      <c r="DNY69" s="376"/>
      <c r="DNZ69" s="1581"/>
      <c r="DOA69" s="1581"/>
      <c r="DOB69" s="1581"/>
      <c r="DOC69" s="529"/>
      <c r="DOD69" s="376"/>
      <c r="DOE69" s="376"/>
      <c r="DOF69" s="376"/>
      <c r="DOG69" s="530"/>
      <c r="DOH69" s="376"/>
      <c r="DOI69" s="376"/>
      <c r="DOJ69" s="376"/>
      <c r="DOK69" s="376"/>
      <c r="DOL69" s="376"/>
      <c r="DOM69" s="376"/>
      <c r="DON69" s="376"/>
      <c r="DOO69" s="376"/>
      <c r="DOP69" s="376"/>
      <c r="DOQ69" s="1581"/>
      <c r="DOR69" s="1581"/>
      <c r="DOS69" s="1581"/>
      <c r="DOT69" s="529"/>
      <c r="DOU69" s="376"/>
      <c r="DOV69" s="376"/>
      <c r="DOW69" s="376"/>
      <c r="DOX69" s="530"/>
      <c r="DOY69" s="376"/>
      <c r="DOZ69" s="376"/>
      <c r="DPA69" s="376"/>
      <c r="DPB69" s="376"/>
      <c r="DPC69" s="376"/>
      <c r="DPD69" s="376"/>
      <c r="DPE69" s="376"/>
      <c r="DPF69" s="376"/>
      <c r="DPG69" s="376"/>
      <c r="DPH69" s="1581"/>
      <c r="DPI69" s="1581"/>
      <c r="DPJ69" s="1581"/>
      <c r="DPK69" s="529"/>
      <c r="DPL69" s="376"/>
      <c r="DPM69" s="376"/>
      <c r="DPN69" s="376"/>
      <c r="DPO69" s="530"/>
      <c r="DPP69" s="376"/>
      <c r="DPQ69" s="376"/>
      <c r="DPR69" s="376"/>
      <c r="DPS69" s="376"/>
      <c r="DPT69" s="376"/>
      <c r="DPU69" s="376"/>
      <c r="DPV69" s="376"/>
      <c r="DPW69" s="376"/>
      <c r="DPX69" s="376"/>
      <c r="DPY69" s="1581"/>
      <c r="DPZ69" s="1581"/>
      <c r="DQA69" s="1581"/>
      <c r="DQB69" s="529"/>
      <c r="DQC69" s="376"/>
      <c r="DQD69" s="376"/>
      <c r="DQE69" s="376"/>
      <c r="DQF69" s="530"/>
      <c r="DQG69" s="376"/>
      <c r="DQH69" s="376"/>
      <c r="DQI69" s="376"/>
      <c r="DQJ69" s="376"/>
      <c r="DQK69" s="376"/>
      <c r="DQL69" s="376"/>
      <c r="DQM69" s="376"/>
      <c r="DQN69" s="376"/>
      <c r="DQO69" s="376"/>
      <c r="DQP69" s="1581"/>
      <c r="DQQ69" s="1581"/>
      <c r="DQR69" s="1581"/>
      <c r="DQS69" s="529"/>
      <c r="DQT69" s="376"/>
      <c r="DQU69" s="376"/>
      <c r="DQV69" s="376"/>
      <c r="DQW69" s="530"/>
      <c r="DQX69" s="376"/>
      <c r="DQY69" s="376"/>
      <c r="DQZ69" s="376"/>
      <c r="DRA69" s="376"/>
      <c r="DRB69" s="376"/>
      <c r="DRC69" s="376"/>
      <c r="DRD69" s="376"/>
      <c r="DRE69" s="376"/>
      <c r="DRF69" s="376"/>
      <c r="DRG69" s="1581"/>
      <c r="DRH69" s="1581"/>
      <c r="DRI69" s="1581"/>
      <c r="DRJ69" s="529"/>
      <c r="DRK69" s="376"/>
      <c r="DRL69" s="376"/>
      <c r="DRM69" s="376"/>
      <c r="DRN69" s="530"/>
      <c r="DRO69" s="376"/>
      <c r="DRP69" s="376"/>
      <c r="DRQ69" s="376"/>
      <c r="DRR69" s="376"/>
      <c r="DRS69" s="376"/>
      <c r="DRT69" s="376"/>
      <c r="DRU69" s="376"/>
      <c r="DRV69" s="376"/>
      <c r="DRW69" s="376"/>
      <c r="DRX69" s="1581"/>
      <c r="DRY69" s="1581"/>
      <c r="DRZ69" s="1581"/>
      <c r="DSA69" s="529"/>
      <c r="DSB69" s="376"/>
      <c r="DSC69" s="376"/>
      <c r="DSD69" s="376"/>
      <c r="DSE69" s="530"/>
      <c r="DSF69" s="376"/>
      <c r="DSG69" s="376"/>
      <c r="DSH69" s="376"/>
      <c r="DSI69" s="376"/>
      <c r="DSJ69" s="376"/>
      <c r="DSK69" s="376"/>
      <c r="DSL69" s="376"/>
      <c r="DSM69" s="376"/>
      <c r="DSN69" s="376"/>
      <c r="DSO69" s="1581"/>
      <c r="DSP69" s="1581"/>
      <c r="DSQ69" s="1581"/>
      <c r="DSR69" s="529"/>
      <c r="DSS69" s="376"/>
      <c r="DST69" s="376"/>
      <c r="DSU69" s="376"/>
      <c r="DSV69" s="530"/>
      <c r="DSW69" s="376"/>
      <c r="DSX69" s="376"/>
      <c r="DSY69" s="376"/>
      <c r="DSZ69" s="376"/>
      <c r="DTA69" s="376"/>
      <c r="DTB69" s="376"/>
      <c r="DTC69" s="376"/>
      <c r="DTD69" s="376"/>
      <c r="DTE69" s="376"/>
      <c r="DTF69" s="1581"/>
      <c r="DTG69" s="1581"/>
      <c r="DTH69" s="1581"/>
      <c r="DTI69" s="529"/>
      <c r="DTJ69" s="376"/>
      <c r="DTK69" s="376"/>
      <c r="DTL69" s="376"/>
      <c r="DTM69" s="530"/>
      <c r="DTN69" s="376"/>
      <c r="DTO69" s="376"/>
      <c r="DTP69" s="376"/>
      <c r="DTQ69" s="376"/>
      <c r="DTR69" s="376"/>
      <c r="DTS69" s="376"/>
      <c r="DTT69" s="376"/>
      <c r="DTU69" s="376"/>
      <c r="DTV69" s="376"/>
      <c r="DTW69" s="1581"/>
      <c r="DTX69" s="1581"/>
      <c r="DTY69" s="1581"/>
      <c r="DTZ69" s="529"/>
      <c r="DUA69" s="376"/>
      <c r="DUB69" s="376"/>
      <c r="DUC69" s="376"/>
      <c r="DUD69" s="530"/>
      <c r="DUE69" s="376"/>
      <c r="DUF69" s="376"/>
      <c r="DUG69" s="376"/>
      <c r="DUH69" s="376"/>
      <c r="DUI69" s="376"/>
      <c r="DUJ69" s="376"/>
      <c r="DUK69" s="376"/>
      <c r="DUL69" s="376"/>
      <c r="DUM69" s="376"/>
      <c r="DUN69" s="1581"/>
      <c r="DUO69" s="1581"/>
      <c r="DUP69" s="1581"/>
      <c r="DUQ69" s="529"/>
      <c r="DUR69" s="376"/>
      <c r="DUS69" s="376"/>
      <c r="DUT69" s="376"/>
      <c r="DUU69" s="530"/>
      <c r="DUV69" s="376"/>
      <c r="DUW69" s="376"/>
      <c r="DUX69" s="376"/>
      <c r="DUY69" s="376"/>
      <c r="DUZ69" s="376"/>
      <c r="DVA69" s="376"/>
      <c r="DVB69" s="376"/>
      <c r="DVC69" s="376"/>
      <c r="DVD69" s="376"/>
      <c r="DVE69" s="1581"/>
      <c r="DVF69" s="1581"/>
      <c r="DVG69" s="1581"/>
      <c r="DVH69" s="529"/>
      <c r="DVI69" s="376"/>
      <c r="DVJ69" s="376"/>
      <c r="DVK69" s="376"/>
      <c r="DVL69" s="530"/>
      <c r="DVM69" s="376"/>
      <c r="DVN69" s="376"/>
      <c r="DVO69" s="376"/>
      <c r="DVP69" s="376"/>
      <c r="DVQ69" s="376"/>
      <c r="DVR69" s="376"/>
      <c r="DVS69" s="376"/>
      <c r="DVT69" s="376"/>
      <c r="DVU69" s="376"/>
      <c r="DVV69" s="1581"/>
      <c r="DVW69" s="1581"/>
      <c r="DVX69" s="1581"/>
      <c r="DVY69" s="529"/>
      <c r="DVZ69" s="376"/>
      <c r="DWA69" s="376"/>
      <c r="DWB69" s="376"/>
      <c r="DWC69" s="530"/>
      <c r="DWD69" s="376"/>
      <c r="DWE69" s="376"/>
      <c r="DWF69" s="376"/>
      <c r="DWG69" s="376"/>
      <c r="DWH69" s="376"/>
      <c r="DWI69" s="376"/>
      <c r="DWJ69" s="376"/>
      <c r="DWK69" s="376"/>
      <c r="DWL69" s="376"/>
      <c r="DWM69" s="1581"/>
      <c r="DWN69" s="1581"/>
      <c r="DWO69" s="1581"/>
      <c r="DWP69" s="529"/>
      <c r="DWQ69" s="376"/>
      <c r="DWR69" s="376"/>
      <c r="DWS69" s="376"/>
      <c r="DWT69" s="530"/>
      <c r="DWU69" s="376"/>
      <c r="DWV69" s="376"/>
      <c r="DWW69" s="376"/>
      <c r="DWX69" s="376"/>
      <c r="DWY69" s="376"/>
      <c r="DWZ69" s="376"/>
      <c r="DXA69" s="376"/>
      <c r="DXB69" s="376"/>
      <c r="DXC69" s="376"/>
      <c r="DXD69" s="1581"/>
      <c r="DXE69" s="1581"/>
      <c r="DXF69" s="1581"/>
      <c r="DXG69" s="529"/>
      <c r="DXH69" s="376"/>
      <c r="DXI69" s="376"/>
      <c r="DXJ69" s="376"/>
      <c r="DXK69" s="530"/>
      <c r="DXL69" s="376"/>
      <c r="DXM69" s="376"/>
      <c r="DXN69" s="376"/>
      <c r="DXO69" s="376"/>
      <c r="DXP69" s="376"/>
      <c r="DXQ69" s="376"/>
      <c r="DXR69" s="376"/>
      <c r="DXS69" s="376"/>
      <c r="DXT69" s="376"/>
      <c r="DXU69" s="1581"/>
      <c r="DXV69" s="1581"/>
      <c r="DXW69" s="1581"/>
      <c r="DXX69" s="529"/>
      <c r="DXY69" s="376"/>
      <c r="DXZ69" s="376"/>
      <c r="DYA69" s="376"/>
      <c r="DYB69" s="530"/>
      <c r="DYC69" s="376"/>
      <c r="DYD69" s="376"/>
      <c r="DYE69" s="376"/>
      <c r="DYF69" s="376"/>
      <c r="DYG69" s="376"/>
      <c r="DYH69" s="376"/>
      <c r="DYI69" s="376"/>
      <c r="DYJ69" s="376"/>
      <c r="DYK69" s="376"/>
      <c r="DYL69" s="1581"/>
      <c r="DYM69" s="1581"/>
      <c r="DYN69" s="1581"/>
      <c r="DYO69" s="529"/>
      <c r="DYP69" s="376"/>
      <c r="DYQ69" s="376"/>
      <c r="DYR69" s="376"/>
      <c r="DYS69" s="530"/>
      <c r="DYT69" s="376"/>
      <c r="DYU69" s="376"/>
      <c r="DYV69" s="376"/>
      <c r="DYW69" s="376"/>
      <c r="DYX69" s="376"/>
      <c r="DYY69" s="376"/>
      <c r="DYZ69" s="376"/>
      <c r="DZA69" s="376"/>
      <c r="DZB69" s="376"/>
      <c r="DZC69" s="1581"/>
      <c r="DZD69" s="1581"/>
      <c r="DZE69" s="1581"/>
      <c r="DZF69" s="529"/>
      <c r="DZG69" s="376"/>
      <c r="DZH69" s="376"/>
      <c r="DZI69" s="376"/>
      <c r="DZJ69" s="530"/>
      <c r="DZK69" s="376"/>
      <c r="DZL69" s="376"/>
      <c r="DZM69" s="376"/>
      <c r="DZN69" s="376"/>
      <c r="DZO69" s="376"/>
      <c r="DZP69" s="376"/>
      <c r="DZQ69" s="376"/>
      <c r="DZR69" s="376"/>
      <c r="DZS69" s="376"/>
      <c r="DZT69" s="1581"/>
      <c r="DZU69" s="1581"/>
      <c r="DZV69" s="1581"/>
      <c r="DZW69" s="529"/>
      <c r="DZX69" s="376"/>
      <c r="DZY69" s="376"/>
      <c r="DZZ69" s="376"/>
      <c r="EAA69" s="530"/>
      <c r="EAB69" s="376"/>
      <c r="EAC69" s="376"/>
      <c r="EAD69" s="376"/>
      <c r="EAE69" s="376"/>
      <c r="EAF69" s="376"/>
      <c r="EAG69" s="376"/>
      <c r="EAH69" s="376"/>
      <c r="EAI69" s="376"/>
      <c r="EAJ69" s="376"/>
      <c r="EAK69" s="1581"/>
      <c r="EAL69" s="1581"/>
      <c r="EAM69" s="1581"/>
      <c r="EAN69" s="529"/>
      <c r="EAO69" s="376"/>
      <c r="EAP69" s="376"/>
      <c r="EAQ69" s="376"/>
      <c r="EAR69" s="530"/>
      <c r="EAS69" s="376"/>
      <c r="EAT69" s="376"/>
      <c r="EAU69" s="376"/>
      <c r="EAV69" s="376"/>
      <c r="EAW69" s="376"/>
      <c r="EAX69" s="376"/>
      <c r="EAY69" s="376"/>
      <c r="EAZ69" s="376"/>
      <c r="EBA69" s="376"/>
      <c r="EBB69" s="1581"/>
      <c r="EBC69" s="1581"/>
      <c r="EBD69" s="1581"/>
      <c r="EBE69" s="529"/>
      <c r="EBF69" s="376"/>
      <c r="EBG69" s="376"/>
      <c r="EBH69" s="376"/>
      <c r="EBI69" s="530"/>
      <c r="EBJ69" s="376"/>
      <c r="EBK69" s="376"/>
      <c r="EBL69" s="376"/>
      <c r="EBM69" s="376"/>
      <c r="EBN69" s="376"/>
      <c r="EBO69" s="376"/>
      <c r="EBP69" s="376"/>
      <c r="EBQ69" s="376"/>
      <c r="EBR69" s="376"/>
      <c r="EBS69" s="1581"/>
      <c r="EBT69" s="1581"/>
      <c r="EBU69" s="1581"/>
      <c r="EBV69" s="529"/>
      <c r="EBW69" s="376"/>
      <c r="EBX69" s="376"/>
      <c r="EBY69" s="376"/>
      <c r="EBZ69" s="530"/>
      <c r="ECA69" s="376"/>
      <c r="ECB69" s="376"/>
      <c r="ECC69" s="376"/>
      <c r="ECD69" s="376"/>
      <c r="ECE69" s="376"/>
      <c r="ECF69" s="376"/>
      <c r="ECG69" s="376"/>
      <c r="ECH69" s="376"/>
      <c r="ECI69" s="376"/>
      <c r="ECJ69" s="1581"/>
      <c r="ECK69" s="1581"/>
      <c r="ECL69" s="1581"/>
      <c r="ECM69" s="529"/>
      <c r="ECN69" s="376"/>
      <c r="ECO69" s="376"/>
      <c r="ECP69" s="376"/>
      <c r="ECQ69" s="530"/>
      <c r="ECR69" s="376"/>
      <c r="ECS69" s="376"/>
      <c r="ECT69" s="376"/>
      <c r="ECU69" s="376"/>
      <c r="ECV69" s="376"/>
      <c r="ECW69" s="376"/>
      <c r="ECX69" s="376"/>
      <c r="ECY69" s="376"/>
      <c r="ECZ69" s="376"/>
      <c r="EDA69" s="1581"/>
      <c r="EDB69" s="1581"/>
      <c r="EDC69" s="1581"/>
      <c r="EDD69" s="529"/>
      <c r="EDE69" s="376"/>
      <c r="EDF69" s="376"/>
      <c r="EDG69" s="376"/>
      <c r="EDH69" s="530"/>
      <c r="EDI69" s="376"/>
      <c r="EDJ69" s="376"/>
      <c r="EDK69" s="376"/>
      <c r="EDL69" s="376"/>
      <c r="EDM69" s="376"/>
      <c r="EDN69" s="376"/>
      <c r="EDO69" s="376"/>
      <c r="EDP69" s="376"/>
      <c r="EDQ69" s="376"/>
      <c r="EDR69" s="1581"/>
      <c r="EDS69" s="1581"/>
      <c r="EDT69" s="1581"/>
      <c r="EDU69" s="529"/>
      <c r="EDV69" s="376"/>
      <c r="EDW69" s="376"/>
      <c r="EDX69" s="376"/>
      <c r="EDY69" s="530"/>
      <c r="EDZ69" s="376"/>
      <c r="EEA69" s="376"/>
      <c r="EEB69" s="376"/>
      <c r="EEC69" s="376"/>
      <c r="EED69" s="376"/>
      <c r="EEE69" s="376"/>
      <c r="EEF69" s="376"/>
      <c r="EEG69" s="376"/>
      <c r="EEH69" s="376"/>
      <c r="EEI69" s="1581"/>
      <c r="EEJ69" s="1581"/>
      <c r="EEK69" s="1581"/>
      <c r="EEL69" s="529"/>
      <c r="EEM69" s="376"/>
      <c r="EEN69" s="376"/>
      <c r="EEO69" s="376"/>
      <c r="EEP69" s="530"/>
      <c r="EEQ69" s="376"/>
      <c r="EER69" s="376"/>
      <c r="EES69" s="376"/>
      <c r="EET69" s="376"/>
      <c r="EEU69" s="376"/>
      <c r="EEV69" s="376"/>
      <c r="EEW69" s="376"/>
      <c r="EEX69" s="376"/>
      <c r="EEY69" s="376"/>
      <c r="EEZ69" s="1581"/>
      <c r="EFA69" s="1581"/>
      <c r="EFB69" s="1581"/>
      <c r="EFC69" s="529"/>
      <c r="EFD69" s="376"/>
      <c r="EFE69" s="376"/>
      <c r="EFF69" s="376"/>
      <c r="EFG69" s="530"/>
      <c r="EFH69" s="376"/>
      <c r="EFI69" s="376"/>
      <c r="EFJ69" s="376"/>
      <c r="EFK69" s="376"/>
      <c r="EFL69" s="376"/>
      <c r="EFM69" s="376"/>
      <c r="EFN69" s="376"/>
      <c r="EFO69" s="376"/>
      <c r="EFP69" s="376"/>
      <c r="EFQ69" s="1581"/>
      <c r="EFR69" s="1581"/>
      <c r="EFS69" s="1581"/>
      <c r="EFT69" s="529"/>
      <c r="EFU69" s="376"/>
      <c r="EFV69" s="376"/>
      <c r="EFW69" s="376"/>
      <c r="EFX69" s="530"/>
      <c r="EFY69" s="376"/>
      <c r="EFZ69" s="376"/>
      <c r="EGA69" s="376"/>
      <c r="EGB69" s="376"/>
      <c r="EGC69" s="376"/>
      <c r="EGD69" s="376"/>
      <c r="EGE69" s="376"/>
      <c r="EGF69" s="376"/>
      <c r="EGG69" s="376"/>
      <c r="EGH69" s="1581"/>
      <c r="EGI69" s="1581"/>
      <c r="EGJ69" s="1581"/>
      <c r="EGK69" s="529"/>
      <c r="EGL69" s="376"/>
      <c r="EGM69" s="376"/>
      <c r="EGN69" s="376"/>
      <c r="EGO69" s="530"/>
      <c r="EGP69" s="376"/>
      <c r="EGQ69" s="376"/>
      <c r="EGR69" s="376"/>
      <c r="EGS69" s="376"/>
      <c r="EGT69" s="376"/>
      <c r="EGU69" s="376"/>
      <c r="EGV69" s="376"/>
      <c r="EGW69" s="376"/>
      <c r="EGX69" s="376"/>
      <c r="EGY69" s="1581"/>
      <c r="EGZ69" s="1581"/>
      <c r="EHA69" s="1581"/>
      <c r="EHB69" s="529"/>
      <c r="EHC69" s="376"/>
      <c r="EHD69" s="376"/>
      <c r="EHE69" s="376"/>
      <c r="EHF69" s="530"/>
      <c r="EHG69" s="376"/>
      <c r="EHH69" s="376"/>
      <c r="EHI69" s="376"/>
      <c r="EHJ69" s="376"/>
      <c r="EHK69" s="376"/>
      <c r="EHL69" s="376"/>
      <c r="EHM69" s="376"/>
      <c r="EHN69" s="376"/>
      <c r="EHO69" s="376"/>
      <c r="EHP69" s="1581"/>
      <c r="EHQ69" s="1581"/>
      <c r="EHR69" s="1581"/>
      <c r="EHS69" s="529"/>
      <c r="EHT69" s="376"/>
      <c r="EHU69" s="376"/>
      <c r="EHV69" s="376"/>
      <c r="EHW69" s="530"/>
      <c r="EHX69" s="376"/>
      <c r="EHY69" s="376"/>
      <c r="EHZ69" s="376"/>
      <c r="EIA69" s="376"/>
      <c r="EIB69" s="376"/>
      <c r="EIC69" s="376"/>
      <c r="EID69" s="376"/>
      <c r="EIE69" s="376"/>
      <c r="EIF69" s="376"/>
      <c r="EIG69" s="1581"/>
      <c r="EIH69" s="1581"/>
      <c r="EII69" s="1581"/>
      <c r="EIJ69" s="529"/>
      <c r="EIK69" s="376"/>
      <c r="EIL69" s="376"/>
      <c r="EIM69" s="376"/>
      <c r="EIN69" s="530"/>
      <c r="EIO69" s="376"/>
      <c r="EIP69" s="376"/>
      <c r="EIQ69" s="376"/>
      <c r="EIR69" s="376"/>
      <c r="EIS69" s="376"/>
      <c r="EIT69" s="376"/>
      <c r="EIU69" s="376"/>
      <c r="EIV69" s="376"/>
      <c r="EIW69" s="376"/>
      <c r="EIX69" s="1581"/>
      <c r="EIY69" s="1581"/>
      <c r="EIZ69" s="1581"/>
      <c r="EJA69" s="529"/>
      <c r="EJB69" s="376"/>
      <c r="EJC69" s="376"/>
      <c r="EJD69" s="376"/>
      <c r="EJE69" s="530"/>
      <c r="EJF69" s="376"/>
      <c r="EJG69" s="376"/>
      <c r="EJH69" s="376"/>
      <c r="EJI69" s="376"/>
      <c r="EJJ69" s="376"/>
      <c r="EJK69" s="376"/>
      <c r="EJL69" s="376"/>
      <c r="EJM69" s="376"/>
      <c r="EJN69" s="376"/>
      <c r="EJO69" s="1581"/>
      <c r="EJP69" s="1581"/>
      <c r="EJQ69" s="1581"/>
      <c r="EJR69" s="529"/>
      <c r="EJS69" s="376"/>
      <c r="EJT69" s="376"/>
      <c r="EJU69" s="376"/>
      <c r="EJV69" s="530"/>
      <c r="EJW69" s="376"/>
      <c r="EJX69" s="376"/>
      <c r="EJY69" s="376"/>
      <c r="EJZ69" s="376"/>
      <c r="EKA69" s="376"/>
      <c r="EKB69" s="376"/>
      <c r="EKC69" s="376"/>
      <c r="EKD69" s="376"/>
      <c r="EKE69" s="376"/>
      <c r="EKF69" s="1581"/>
      <c r="EKG69" s="1581"/>
      <c r="EKH69" s="1581"/>
      <c r="EKI69" s="529"/>
      <c r="EKJ69" s="376"/>
      <c r="EKK69" s="376"/>
      <c r="EKL69" s="376"/>
      <c r="EKM69" s="530"/>
      <c r="EKN69" s="376"/>
      <c r="EKO69" s="376"/>
      <c r="EKP69" s="376"/>
      <c r="EKQ69" s="376"/>
      <c r="EKR69" s="376"/>
      <c r="EKS69" s="376"/>
      <c r="EKT69" s="376"/>
      <c r="EKU69" s="376"/>
      <c r="EKV69" s="376"/>
      <c r="EKW69" s="1581"/>
      <c r="EKX69" s="1581"/>
      <c r="EKY69" s="1581"/>
      <c r="EKZ69" s="529"/>
      <c r="ELA69" s="376"/>
      <c r="ELB69" s="376"/>
      <c r="ELC69" s="376"/>
      <c r="ELD69" s="530"/>
      <c r="ELE69" s="376"/>
      <c r="ELF69" s="376"/>
      <c r="ELG69" s="376"/>
      <c r="ELH69" s="376"/>
      <c r="ELI69" s="376"/>
      <c r="ELJ69" s="376"/>
      <c r="ELK69" s="376"/>
      <c r="ELL69" s="376"/>
      <c r="ELM69" s="376"/>
      <c r="ELN69" s="1581"/>
      <c r="ELO69" s="1581"/>
      <c r="ELP69" s="1581"/>
      <c r="ELQ69" s="529"/>
      <c r="ELR69" s="376"/>
      <c r="ELS69" s="376"/>
      <c r="ELT69" s="376"/>
      <c r="ELU69" s="530"/>
      <c r="ELV69" s="376"/>
      <c r="ELW69" s="376"/>
      <c r="ELX69" s="376"/>
      <c r="ELY69" s="376"/>
      <c r="ELZ69" s="376"/>
      <c r="EMA69" s="376"/>
      <c r="EMB69" s="376"/>
      <c r="EMC69" s="376"/>
      <c r="EMD69" s="376"/>
      <c r="EME69" s="1581"/>
      <c r="EMF69" s="1581"/>
      <c r="EMG69" s="1581"/>
      <c r="EMH69" s="529"/>
      <c r="EMI69" s="376"/>
      <c r="EMJ69" s="376"/>
      <c r="EMK69" s="376"/>
      <c r="EML69" s="530"/>
      <c r="EMM69" s="376"/>
      <c r="EMN69" s="376"/>
      <c r="EMO69" s="376"/>
      <c r="EMP69" s="376"/>
      <c r="EMQ69" s="376"/>
      <c r="EMR69" s="376"/>
      <c r="EMS69" s="376"/>
      <c r="EMT69" s="376"/>
      <c r="EMU69" s="376"/>
      <c r="EMV69" s="1581"/>
      <c r="EMW69" s="1581"/>
      <c r="EMX69" s="1581"/>
      <c r="EMY69" s="529"/>
      <c r="EMZ69" s="376"/>
      <c r="ENA69" s="376"/>
      <c r="ENB69" s="376"/>
      <c r="ENC69" s="530"/>
      <c r="END69" s="376"/>
      <c r="ENE69" s="376"/>
      <c r="ENF69" s="376"/>
      <c r="ENG69" s="376"/>
      <c r="ENH69" s="376"/>
      <c r="ENI69" s="376"/>
      <c r="ENJ69" s="376"/>
      <c r="ENK69" s="376"/>
      <c r="ENL69" s="376"/>
      <c r="ENM69" s="1581"/>
      <c r="ENN69" s="1581"/>
      <c r="ENO69" s="1581"/>
      <c r="ENP69" s="529"/>
      <c r="ENQ69" s="376"/>
      <c r="ENR69" s="376"/>
      <c r="ENS69" s="376"/>
      <c r="ENT69" s="530"/>
      <c r="ENU69" s="376"/>
      <c r="ENV69" s="376"/>
      <c r="ENW69" s="376"/>
      <c r="ENX69" s="376"/>
      <c r="ENY69" s="376"/>
      <c r="ENZ69" s="376"/>
      <c r="EOA69" s="376"/>
      <c r="EOB69" s="376"/>
      <c r="EOC69" s="376"/>
      <c r="EOD69" s="1581"/>
      <c r="EOE69" s="1581"/>
      <c r="EOF69" s="1581"/>
      <c r="EOG69" s="529"/>
      <c r="EOH69" s="376"/>
      <c r="EOI69" s="376"/>
      <c r="EOJ69" s="376"/>
      <c r="EOK69" s="530"/>
      <c r="EOL69" s="376"/>
      <c r="EOM69" s="376"/>
      <c r="EON69" s="376"/>
      <c r="EOO69" s="376"/>
      <c r="EOP69" s="376"/>
      <c r="EOQ69" s="376"/>
      <c r="EOR69" s="376"/>
      <c r="EOS69" s="376"/>
      <c r="EOT69" s="376"/>
      <c r="EOU69" s="1581"/>
      <c r="EOV69" s="1581"/>
      <c r="EOW69" s="1581"/>
      <c r="EOX69" s="529"/>
      <c r="EOY69" s="376"/>
      <c r="EOZ69" s="376"/>
      <c r="EPA69" s="376"/>
      <c r="EPB69" s="530"/>
      <c r="EPC69" s="376"/>
      <c r="EPD69" s="376"/>
      <c r="EPE69" s="376"/>
      <c r="EPF69" s="376"/>
      <c r="EPG69" s="376"/>
      <c r="EPH69" s="376"/>
      <c r="EPI69" s="376"/>
      <c r="EPJ69" s="376"/>
      <c r="EPK69" s="376"/>
      <c r="EPL69" s="1581"/>
      <c r="EPM69" s="1581"/>
      <c r="EPN69" s="1581"/>
      <c r="EPO69" s="529"/>
      <c r="EPP69" s="376"/>
      <c r="EPQ69" s="376"/>
      <c r="EPR69" s="376"/>
      <c r="EPS69" s="530"/>
      <c r="EPT69" s="376"/>
      <c r="EPU69" s="376"/>
      <c r="EPV69" s="376"/>
      <c r="EPW69" s="376"/>
      <c r="EPX69" s="376"/>
      <c r="EPY69" s="376"/>
      <c r="EPZ69" s="376"/>
      <c r="EQA69" s="376"/>
      <c r="EQB69" s="376"/>
      <c r="EQC69" s="1581"/>
      <c r="EQD69" s="1581"/>
      <c r="EQE69" s="1581"/>
      <c r="EQF69" s="529"/>
      <c r="EQG69" s="376"/>
      <c r="EQH69" s="376"/>
      <c r="EQI69" s="376"/>
      <c r="EQJ69" s="530"/>
      <c r="EQK69" s="376"/>
      <c r="EQL69" s="376"/>
      <c r="EQM69" s="376"/>
      <c r="EQN69" s="376"/>
      <c r="EQO69" s="376"/>
      <c r="EQP69" s="376"/>
      <c r="EQQ69" s="376"/>
      <c r="EQR69" s="376"/>
      <c r="EQS69" s="376"/>
      <c r="EQT69" s="1581"/>
      <c r="EQU69" s="1581"/>
      <c r="EQV69" s="1581"/>
      <c r="EQW69" s="529"/>
      <c r="EQX69" s="376"/>
      <c r="EQY69" s="376"/>
      <c r="EQZ69" s="376"/>
      <c r="ERA69" s="530"/>
      <c r="ERB69" s="376"/>
      <c r="ERC69" s="376"/>
      <c r="ERD69" s="376"/>
      <c r="ERE69" s="376"/>
      <c r="ERF69" s="376"/>
      <c r="ERG69" s="376"/>
      <c r="ERH69" s="376"/>
      <c r="ERI69" s="376"/>
      <c r="ERJ69" s="376"/>
      <c r="ERK69" s="1581"/>
      <c r="ERL69" s="1581"/>
      <c r="ERM69" s="1581"/>
      <c r="ERN69" s="529"/>
      <c r="ERO69" s="376"/>
      <c r="ERP69" s="376"/>
      <c r="ERQ69" s="376"/>
      <c r="ERR69" s="530"/>
      <c r="ERS69" s="376"/>
      <c r="ERT69" s="376"/>
      <c r="ERU69" s="376"/>
      <c r="ERV69" s="376"/>
      <c r="ERW69" s="376"/>
      <c r="ERX69" s="376"/>
      <c r="ERY69" s="376"/>
      <c r="ERZ69" s="376"/>
      <c r="ESA69" s="376"/>
      <c r="ESB69" s="1581"/>
      <c r="ESC69" s="1581"/>
      <c r="ESD69" s="1581"/>
      <c r="ESE69" s="529"/>
      <c r="ESF69" s="376"/>
      <c r="ESG69" s="376"/>
      <c r="ESH69" s="376"/>
      <c r="ESI69" s="530"/>
      <c r="ESJ69" s="376"/>
      <c r="ESK69" s="376"/>
      <c r="ESL69" s="376"/>
      <c r="ESM69" s="376"/>
      <c r="ESN69" s="376"/>
      <c r="ESO69" s="376"/>
      <c r="ESP69" s="376"/>
      <c r="ESQ69" s="376"/>
      <c r="ESR69" s="376"/>
      <c r="ESS69" s="1581"/>
      <c r="EST69" s="1581"/>
      <c r="ESU69" s="1581"/>
      <c r="ESV69" s="529"/>
      <c r="ESW69" s="376"/>
      <c r="ESX69" s="376"/>
      <c r="ESY69" s="376"/>
      <c r="ESZ69" s="530"/>
      <c r="ETA69" s="376"/>
      <c r="ETB69" s="376"/>
      <c r="ETC69" s="376"/>
      <c r="ETD69" s="376"/>
      <c r="ETE69" s="376"/>
      <c r="ETF69" s="376"/>
      <c r="ETG69" s="376"/>
      <c r="ETH69" s="376"/>
      <c r="ETI69" s="376"/>
      <c r="ETJ69" s="1581"/>
      <c r="ETK69" s="1581"/>
      <c r="ETL69" s="1581"/>
      <c r="ETM69" s="529"/>
      <c r="ETN69" s="376"/>
      <c r="ETO69" s="376"/>
      <c r="ETP69" s="376"/>
      <c r="ETQ69" s="530"/>
      <c r="ETR69" s="376"/>
      <c r="ETS69" s="376"/>
      <c r="ETT69" s="376"/>
      <c r="ETU69" s="376"/>
      <c r="ETV69" s="376"/>
      <c r="ETW69" s="376"/>
      <c r="ETX69" s="376"/>
      <c r="ETY69" s="376"/>
      <c r="ETZ69" s="376"/>
      <c r="EUA69" s="1581"/>
      <c r="EUB69" s="1581"/>
      <c r="EUC69" s="1581"/>
      <c r="EUD69" s="529"/>
      <c r="EUE69" s="376"/>
      <c r="EUF69" s="376"/>
      <c r="EUG69" s="376"/>
      <c r="EUH69" s="530"/>
      <c r="EUI69" s="376"/>
      <c r="EUJ69" s="376"/>
      <c r="EUK69" s="376"/>
      <c r="EUL69" s="376"/>
      <c r="EUM69" s="376"/>
      <c r="EUN69" s="376"/>
      <c r="EUO69" s="376"/>
      <c r="EUP69" s="376"/>
      <c r="EUQ69" s="376"/>
      <c r="EUR69" s="1581"/>
      <c r="EUS69" s="1581"/>
      <c r="EUT69" s="1581"/>
      <c r="EUU69" s="529"/>
      <c r="EUV69" s="376"/>
      <c r="EUW69" s="376"/>
      <c r="EUX69" s="376"/>
      <c r="EUY69" s="530"/>
      <c r="EUZ69" s="376"/>
      <c r="EVA69" s="376"/>
      <c r="EVB69" s="376"/>
      <c r="EVC69" s="376"/>
      <c r="EVD69" s="376"/>
      <c r="EVE69" s="376"/>
      <c r="EVF69" s="376"/>
      <c r="EVG69" s="376"/>
      <c r="EVH69" s="376"/>
      <c r="EVI69" s="1581"/>
      <c r="EVJ69" s="1581"/>
      <c r="EVK69" s="1581"/>
      <c r="EVL69" s="529"/>
      <c r="EVM69" s="376"/>
      <c r="EVN69" s="376"/>
      <c r="EVO69" s="376"/>
      <c r="EVP69" s="530"/>
      <c r="EVQ69" s="376"/>
      <c r="EVR69" s="376"/>
      <c r="EVS69" s="376"/>
      <c r="EVT69" s="376"/>
      <c r="EVU69" s="376"/>
      <c r="EVV69" s="376"/>
      <c r="EVW69" s="376"/>
      <c r="EVX69" s="376"/>
      <c r="EVY69" s="376"/>
      <c r="EVZ69" s="1581"/>
      <c r="EWA69" s="1581"/>
      <c r="EWB69" s="1581"/>
      <c r="EWC69" s="529"/>
      <c r="EWD69" s="376"/>
      <c r="EWE69" s="376"/>
      <c r="EWF69" s="376"/>
      <c r="EWG69" s="530"/>
      <c r="EWH69" s="376"/>
      <c r="EWI69" s="376"/>
      <c r="EWJ69" s="376"/>
      <c r="EWK69" s="376"/>
      <c r="EWL69" s="376"/>
      <c r="EWM69" s="376"/>
      <c r="EWN69" s="376"/>
      <c r="EWO69" s="376"/>
      <c r="EWP69" s="376"/>
      <c r="EWQ69" s="1581"/>
      <c r="EWR69" s="1581"/>
      <c r="EWS69" s="1581"/>
      <c r="EWT69" s="529"/>
      <c r="EWU69" s="376"/>
      <c r="EWV69" s="376"/>
      <c r="EWW69" s="376"/>
      <c r="EWX69" s="530"/>
      <c r="EWY69" s="376"/>
      <c r="EWZ69" s="376"/>
      <c r="EXA69" s="376"/>
      <c r="EXB69" s="376"/>
      <c r="EXC69" s="376"/>
      <c r="EXD69" s="376"/>
      <c r="EXE69" s="376"/>
      <c r="EXF69" s="376"/>
      <c r="EXG69" s="376"/>
      <c r="EXH69" s="1581"/>
      <c r="EXI69" s="1581"/>
      <c r="EXJ69" s="1581"/>
      <c r="EXK69" s="529"/>
      <c r="EXL69" s="376"/>
      <c r="EXM69" s="376"/>
      <c r="EXN69" s="376"/>
      <c r="EXO69" s="530"/>
      <c r="EXP69" s="376"/>
      <c r="EXQ69" s="376"/>
      <c r="EXR69" s="376"/>
      <c r="EXS69" s="376"/>
      <c r="EXT69" s="376"/>
      <c r="EXU69" s="376"/>
      <c r="EXV69" s="376"/>
      <c r="EXW69" s="376"/>
      <c r="EXX69" s="376"/>
      <c r="EXY69" s="1581"/>
      <c r="EXZ69" s="1581"/>
      <c r="EYA69" s="1581"/>
      <c r="EYB69" s="529"/>
      <c r="EYC69" s="376"/>
      <c r="EYD69" s="376"/>
      <c r="EYE69" s="376"/>
      <c r="EYF69" s="530"/>
      <c r="EYG69" s="376"/>
      <c r="EYH69" s="376"/>
      <c r="EYI69" s="376"/>
      <c r="EYJ69" s="376"/>
      <c r="EYK69" s="376"/>
      <c r="EYL69" s="376"/>
      <c r="EYM69" s="376"/>
      <c r="EYN69" s="376"/>
      <c r="EYO69" s="376"/>
      <c r="EYP69" s="1581"/>
      <c r="EYQ69" s="1581"/>
      <c r="EYR69" s="1581"/>
      <c r="EYS69" s="529"/>
      <c r="EYT69" s="376"/>
      <c r="EYU69" s="376"/>
      <c r="EYV69" s="376"/>
      <c r="EYW69" s="530"/>
      <c r="EYX69" s="376"/>
      <c r="EYY69" s="376"/>
      <c r="EYZ69" s="376"/>
      <c r="EZA69" s="376"/>
      <c r="EZB69" s="376"/>
      <c r="EZC69" s="376"/>
      <c r="EZD69" s="376"/>
      <c r="EZE69" s="376"/>
      <c r="EZF69" s="376"/>
      <c r="EZG69" s="1581"/>
      <c r="EZH69" s="1581"/>
      <c r="EZI69" s="1581"/>
      <c r="EZJ69" s="529"/>
      <c r="EZK69" s="376"/>
      <c r="EZL69" s="376"/>
      <c r="EZM69" s="376"/>
      <c r="EZN69" s="530"/>
      <c r="EZO69" s="376"/>
      <c r="EZP69" s="376"/>
      <c r="EZQ69" s="376"/>
      <c r="EZR69" s="376"/>
      <c r="EZS69" s="376"/>
      <c r="EZT69" s="376"/>
      <c r="EZU69" s="376"/>
      <c r="EZV69" s="376"/>
      <c r="EZW69" s="376"/>
      <c r="EZX69" s="1581"/>
      <c r="EZY69" s="1581"/>
      <c r="EZZ69" s="1581"/>
      <c r="FAA69" s="529"/>
      <c r="FAB69" s="376"/>
      <c r="FAC69" s="376"/>
      <c r="FAD69" s="376"/>
      <c r="FAE69" s="530"/>
      <c r="FAF69" s="376"/>
      <c r="FAG69" s="376"/>
      <c r="FAH69" s="376"/>
      <c r="FAI69" s="376"/>
      <c r="FAJ69" s="376"/>
      <c r="FAK69" s="376"/>
      <c r="FAL69" s="376"/>
      <c r="FAM69" s="376"/>
      <c r="FAN69" s="376"/>
      <c r="FAO69" s="1581"/>
      <c r="FAP69" s="1581"/>
      <c r="FAQ69" s="1581"/>
      <c r="FAR69" s="529"/>
      <c r="FAS69" s="376"/>
      <c r="FAT69" s="376"/>
      <c r="FAU69" s="376"/>
      <c r="FAV69" s="530"/>
      <c r="FAW69" s="376"/>
      <c r="FAX69" s="376"/>
      <c r="FAY69" s="376"/>
      <c r="FAZ69" s="376"/>
      <c r="FBA69" s="376"/>
      <c r="FBB69" s="376"/>
      <c r="FBC69" s="376"/>
      <c r="FBD69" s="376"/>
      <c r="FBE69" s="376"/>
      <c r="FBF69" s="1581"/>
      <c r="FBG69" s="1581"/>
      <c r="FBH69" s="1581"/>
      <c r="FBI69" s="529"/>
      <c r="FBJ69" s="376"/>
      <c r="FBK69" s="376"/>
      <c r="FBL69" s="376"/>
      <c r="FBM69" s="530"/>
      <c r="FBN69" s="376"/>
      <c r="FBO69" s="376"/>
      <c r="FBP69" s="376"/>
      <c r="FBQ69" s="376"/>
      <c r="FBR69" s="376"/>
      <c r="FBS69" s="376"/>
      <c r="FBT69" s="376"/>
      <c r="FBU69" s="376"/>
      <c r="FBV69" s="376"/>
      <c r="FBW69" s="1581"/>
      <c r="FBX69" s="1581"/>
      <c r="FBY69" s="1581"/>
      <c r="FBZ69" s="529"/>
      <c r="FCA69" s="376"/>
      <c r="FCB69" s="376"/>
      <c r="FCC69" s="376"/>
      <c r="FCD69" s="530"/>
      <c r="FCE69" s="376"/>
      <c r="FCF69" s="376"/>
      <c r="FCG69" s="376"/>
      <c r="FCH69" s="376"/>
      <c r="FCI69" s="376"/>
      <c r="FCJ69" s="376"/>
      <c r="FCK69" s="376"/>
      <c r="FCL69" s="376"/>
      <c r="FCM69" s="376"/>
      <c r="FCN69" s="1581"/>
      <c r="FCO69" s="1581"/>
      <c r="FCP69" s="1581"/>
      <c r="FCQ69" s="529"/>
      <c r="FCR69" s="376"/>
      <c r="FCS69" s="376"/>
      <c r="FCT69" s="376"/>
      <c r="FCU69" s="530"/>
      <c r="FCV69" s="376"/>
      <c r="FCW69" s="376"/>
      <c r="FCX69" s="376"/>
      <c r="FCY69" s="376"/>
      <c r="FCZ69" s="376"/>
      <c r="FDA69" s="376"/>
      <c r="FDB69" s="376"/>
      <c r="FDC69" s="376"/>
      <c r="FDD69" s="376"/>
      <c r="FDE69" s="1581"/>
      <c r="FDF69" s="1581"/>
      <c r="FDG69" s="1581"/>
      <c r="FDH69" s="529"/>
      <c r="FDI69" s="376"/>
      <c r="FDJ69" s="376"/>
      <c r="FDK69" s="376"/>
      <c r="FDL69" s="530"/>
      <c r="FDM69" s="376"/>
      <c r="FDN69" s="376"/>
      <c r="FDO69" s="376"/>
      <c r="FDP69" s="376"/>
      <c r="FDQ69" s="376"/>
      <c r="FDR69" s="376"/>
      <c r="FDS69" s="376"/>
      <c r="FDT69" s="376"/>
      <c r="FDU69" s="376"/>
      <c r="FDV69" s="1581"/>
      <c r="FDW69" s="1581"/>
      <c r="FDX69" s="1581"/>
      <c r="FDY69" s="529"/>
      <c r="FDZ69" s="376"/>
      <c r="FEA69" s="376"/>
      <c r="FEB69" s="376"/>
      <c r="FEC69" s="530"/>
      <c r="FED69" s="376"/>
      <c r="FEE69" s="376"/>
      <c r="FEF69" s="376"/>
      <c r="FEG69" s="376"/>
      <c r="FEH69" s="376"/>
      <c r="FEI69" s="376"/>
      <c r="FEJ69" s="376"/>
      <c r="FEK69" s="376"/>
      <c r="FEL69" s="376"/>
      <c r="FEM69" s="1581"/>
      <c r="FEN69" s="1581"/>
      <c r="FEO69" s="1581"/>
      <c r="FEP69" s="529"/>
      <c r="FEQ69" s="376"/>
      <c r="FER69" s="376"/>
      <c r="FES69" s="376"/>
      <c r="FET69" s="530"/>
      <c r="FEU69" s="376"/>
      <c r="FEV69" s="376"/>
      <c r="FEW69" s="376"/>
      <c r="FEX69" s="376"/>
      <c r="FEY69" s="376"/>
      <c r="FEZ69" s="376"/>
      <c r="FFA69" s="376"/>
      <c r="FFB69" s="376"/>
      <c r="FFC69" s="376"/>
      <c r="FFD69" s="1581"/>
      <c r="FFE69" s="1581"/>
      <c r="FFF69" s="1581"/>
      <c r="FFG69" s="529"/>
      <c r="FFH69" s="376"/>
      <c r="FFI69" s="376"/>
      <c r="FFJ69" s="376"/>
      <c r="FFK69" s="530"/>
      <c r="FFL69" s="376"/>
      <c r="FFM69" s="376"/>
      <c r="FFN69" s="376"/>
      <c r="FFO69" s="376"/>
      <c r="FFP69" s="376"/>
      <c r="FFQ69" s="376"/>
      <c r="FFR69" s="376"/>
      <c r="FFS69" s="376"/>
      <c r="FFT69" s="376"/>
      <c r="FFU69" s="1581"/>
      <c r="FFV69" s="1581"/>
      <c r="FFW69" s="1581"/>
      <c r="FFX69" s="529"/>
      <c r="FFY69" s="376"/>
      <c r="FFZ69" s="376"/>
      <c r="FGA69" s="376"/>
      <c r="FGB69" s="530"/>
      <c r="FGC69" s="376"/>
      <c r="FGD69" s="376"/>
      <c r="FGE69" s="376"/>
      <c r="FGF69" s="376"/>
      <c r="FGG69" s="376"/>
      <c r="FGH69" s="376"/>
      <c r="FGI69" s="376"/>
      <c r="FGJ69" s="376"/>
      <c r="FGK69" s="376"/>
      <c r="FGL69" s="1581"/>
      <c r="FGM69" s="1581"/>
      <c r="FGN69" s="1581"/>
      <c r="FGO69" s="529"/>
      <c r="FGP69" s="376"/>
      <c r="FGQ69" s="376"/>
      <c r="FGR69" s="376"/>
      <c r="FGS69" s="530"/>
      <c r="FGT69" s="376"/>
      <c r="FGU69" s="376"/>
      <c r="FGV69" s="376"/>
      <c r="FGW69" s="376"/>
      <c r="FGX69" s="376"/>
      <c r="FGY69" s="376"/>
      <c r="FGZ69" s="376"/>
      <c r="FHA69" s="376"/>
      <c r="FHB69" s="376"/>
      <c r="FHC69" s="1581"/>
      <c r="FHD69" s="1581"/>
      <c r="FHE69" s="1581"/>
      <c r="FHF69" s="529"/>
      <c r="FHG69" s="376"/>
      <c r="FHH69" s="376"/>
      <c r="FHI69" s="376"/>
      <c r="FHJ69" s="530"/>
      <c r="FHK69" s="376"/>
      <c r="FHL69" s="376"/>
      <c r="FHM69" s="376"/>
      <c r="FHN69" s="376"/>
      <c r="FHO69" s="376"/>
      <c r="FHP69" s="376"/>
      <c r="FHQ69" s="376"/>
      <c r="FHR69" s="376"/>
      <c r="FHS69" s="376"/>
      <c r="FHT69" s="1581"/>
      <c r="FHU69" s="1581"/>
      <c r="FHV69" s="1581"/>
      <c r="FHW69" s="529"/>
      <c r="FHX69" s="376"/>
      <c r="FHY69" s="376"/>
      <c r="FHZ69" s="376"/>
      <c r="FIA69" s="530"/>
      <c r="FIB69" s="376"/>
      <c r="FIC69" s="376"/>
      <c r="FID69" s="376"/>
      <c r="FIE69" s="376"/>
      <c r="FIF69" s="376"/>
      <c r="FIG69" s="376"/>
      <c r="FIH69" s="376"/>
      <c r="FII69" s="376"/>
      <c r="FIJ69" s="376"/>
      <c r="FIK69" s="1581"/>
      <c r="FIL69" s="1581"/>
      <c r="FIM69" s="1581"/>
      <c r="FIN69" s="529"/>
      <c r="FIO69" s="376"/>
      <c r="FIP69" s="376"/>
      <c r="FIQ69" s="376"/>
      <c r="FIR69" s="530"/>
      <c r="FIS69" s="376"/>
      <c r="FIT69" s="376"/>
      <c r="FIU69" s="376"/>
      <c r="FIV69" s="376"/>
      <c r="FIW69" s="376"/>
      <c r="FIX69" s="376"/>
      <c r="FIY69" s="376"/>
      <c r="FIZ69" s="376"/>
      <c r="FJA69" s="376"/>
      <c r="FJB69" s="1581"/>
      <c r="FJC69" s="1581"/>
      <c r="FJD69" s="1581"/>
      <c r="FJE69" s="529"/>
      <c r="FJF69" s="376"/>
      <c r="FJG69" s="376"/>
      <c r="FJH69" s="376"/>
      <c r="FJI69" s="530"/>
      <c r="FJJ69" s="376"/>
      <c r="FJK69" s="376"/>
      <c r="FJL69" s="376"/>
      <c r="FJM69" s="376"/>
      <c r="FJN69" s="376"/>
      <c r="FJO69" s="376"/>
      <c r="FJP69" s="376"/>
      <c r="FJQ69" s="376"/>
      <c r="FJR69" s="376"/>
      <c r="FJS69" s="1581"/>
      <c r="FJT69" s="1581"/>
      <c r="FJU69" s="1581"/>
      <c r="FJV69" s="529"/>
      <c r="FJW69" s="376"/>
      <c r="FJX69" s="376"/>
      <c r="FJY69" s="376"/>
      <c r="FJZ69" s="530"/>
      <c r="FKA69" s="376"/>
      <c r="FKB69" s="376"/>
      <c r="FKC69" s="376"/>
      <c r="FKD69" s="376"/>
      <c r="FKE69" s="376"/>
      <c r="FKF69" s="376"/>
      <c r="FKG69" s="376"/>
      <c r="FKH69" s="376"/>
      <c r="FKI69" s="376"/>
      <c r="FKJ69" s="1581"/>
      <c r="FKK69" s="1581"/>
      <c r="FKL69" s="1581"/>
      <c r="FKM69" s="529"/>
      <c r="FKN69" s="376"/>
      <c r="FKO69" s="376"/>
      <c r="FKP69" s="376"/>
      <c r="FKQ69" s="530"/>
      <c r="FKR69" s="376"/>
      <c r="FKS69" s="376"/>
      <c r="FKT69" s="376"/>
      <c r="FKU69" s="376"/>
      <c r="FKV69" s="376"/>
      <c r="FKW69" s="376"/>
      <c r="FKX69" s="376"/>
      <c r="FKY69" s="376"/>
      <c r="FKZ69" s="376"/>
      <c r="FLA69" s="1581"/>
      <c r="FLB69" s="1581"/>
      <c r="FLC69" s="1581"/>
      <c r="FLD69" s="529"/>
      <c r="FLE69" s="376"/>
      <c r="FLF69" s="376"/>
      <c r="FLG69" s="376"/>
      <c r="FLH69" s="530"/>
      <c r="FLI69" s="376"/>
      <c r="FLJ69" s="376"/>
      <c r="FLK69" s="376"/>
      <c r="FLL69" s="376"/>
      <c r="FLM69" s="376"/>
      <c r="FLN69" s="376"/>
      <c r="FLO69" s="376"/>
      <c r="FLP69" s="376"/>
      <c r="FLQ69" s="376"/>
      <c r="FLR69" s="1581"/>
      <c r="FLS69" s="1581"/>
      <c r="FLT69" s="1581"/>
      <c r="FLU69" s="529"/>
      <c r="FLV69" s="376"/>
      <c r="FLW69" s="376"/>
      <c r="FLX69" s="376"/>
      <c r="FLY69" s="530"/>
      <c r="FLZ69" s="376"/>
      <c r="FMA69" s="376"/>
      <c r="FMB69" s="376"/>
      <c r="FMC69" s="376"/>
      <c r="FMD69" s="376"/>
      <c r="FME69" s="376"/>
      <c r="FMF69" s="376"/>
      <c r="FMG69" s="376"/>
      <c r="FMH69" s="376"/>
      <c r="FMI69" s="1581"/>
      <c r="FMJ69" s="1581"/>
      <c r="FMK69" s="1581"/>
      <c r="FML69" s="529"/>
      <c r="FMM69" s="376"/>
      <c r="FMN69" s="376"/>
      <c r="FMO69" s="376"/>
      <c r="FMP69" s="530"/>
      <c r="FMQ69" s="376"/>
      <c r="FMR69" s="376"/>
      <c r="FMS69" s="376"/>
      <c r="FMT69" s="376"/>
      <c r="FMU69" s="376"/>
      <c r="FMV69" s="376"/>
      <c r="FMW69" s="376"/>
      <c r="FMX69" s="376"/>
      <c r="FMY69" s="376"/>
      <c r="FMZ69" s="1581"/>
      <c r="FNA69" s="1581"/>
      <c r="FNB69" s="1581"/>
      <c r="FNC69" s="529"/>
      <c r="FND69" s="376"/>
      <c r="FNE69" s="376"/>
      <c r="FNF69" s="376"/>
      <c r="FNG69" s="530"/>
      <c r="FNH69" s="376"/>
      <c r="FNI69" s="376"/>
      <c r="FNJ69" s="376"/>
      <c r="FNK69" s="376"/>
      <c r="FNL69" s="376"/>
      <c r="FNM69" s="376"/>
      <c r="FNN69" s="376"/>
      <c r="FNO69" s="376"/>
      <c r="FNP69" s="376"/>
      <c r="FNQ69" s="1581"/>
      <c r="FNR69" s="1581"/>
      <c r="FNS69" s="1581"/>
      <c r="FNT69" s="529"/>
      <c r="FNU69" s="376"/>
      <c r="FNV69" s="376"/>
      <c r="FNW69" s="376"/>
      <c r="FNX69" s="530"/>
      <c r="FNY69" s="376"/>
      <c r="FNZ69" s="376"/>
      <c r="FOA69" s="376"/>
      <c r="FOB69" s="376"/>
      <c r="FOC69" s="376"/>
      <c r="FOD69" s="376"/>
      <c r="FOE69" s="376"/>
      <c r="FOF69" s="376"/>
      <c r="FOG69" s="376"/>
      <c r="FOH69" s="1581"/>
      <c r="FOI69" s="1581"/>
      <c r="FOJ69" s="1581"/>
      <c r="FOK69" s="529"/>
      <c r="FOL69" s="376"/>
      <c r="FOM69" s="376"/>
      <c r="FON69" s="376"/>
      <c r="FOO69" s="530"/>
      <c r="FOP69" s="376"/>
      <c r="FOQ69" s="376"/>
      <c r="FOR69" s="376"/>
      <c r="FOS69" s="376"/>
      <c r="FOT69" s="376"/>
      <c r="FOU69" s="376"/>
      <c r="FOV69" s="376"/>
      <c r="FOW69" s="376"/>
      <c r="FOX69" s="376"/>
      <c r="FOY69" s="1581"/>
      <c r="FOZ69" s="1581"/>
      <c r="FPA69" s="1581"/>
      <c r="FPB69" s="529"/>
      <c r="FPC69" s="376"/>
      <c r="FPD69" s="376"/>
      <c r="FPE69" s="376"/>
      <c r="FPF69" s="530"/>
      <c r="FPG69" s="376"/>
      <c r="FPH69" s="376"/>
      <c r="FPI69" s="376"/>
      <c r="FPJ69" s="376"/>
      <c r="FPK69" s="376"/>
      <c r="FPL69" s="376"/>
      <c r="FPM69" s="376"/>
      <c r="FPN69" s="376"/>
      <c r="FPO69" s="376"/>
      <c r="FPP69" s="1581"/>
      <c r="FPQ69" s="1581"/>
      <c r="FPR69" s="1581"/>
      <c r="FPS69" s="529"/>
      <c r="FPT69" s="376"/>
      <c r="FPU69" s="376"/>
      <c r="FPV69" s="376"/>
      <c r="FPW69" s="530"/>
      <c r="FPX69" s="376"/>
      <c r="FPY69" s="376"/>
      <c r="FPZ69" s="376"/>
      <c r="FQA69" s="376"/>
      <c r="FQB69" s="376"/>
      <c r="FQC69" s="376"/>
      <c r="FQD69" s="376"/>
      <c r="FQE69" s="376"/>
      <c r="FQF69" s="376"/>
      <c r="FQG69" s="1581"/>
      <c r="FQH69" s="1581"/>
      <c r="FQI69" s="1581"/>
      <c r="FQJ69" s="529"/>
      <c r="FQK69" s="376"/>
      <c r="FQL69" s="376"/>
      <c r="FQM69" s="376"/>
      <c r="FQN69" s="530"/>
      <c r="FQO69" s="376"/>
      <c r="FQP69" s="376"/>
      <c r="FQQ69" s="376"/>
      <c r="FQR69" s="376"/>
      <c r="FQS69" s="376"/>
      <c r="FQT69" s="376"/>
      <c r="FQU69" s="376"/>
      <c r="FQV69" s="376"/>
      <c r="FQW69" s="376"/>
      <c r="FQX69" s="1581"/>
      <c r="FQY69" s="1581"/>
      <c r="FQZ69" s="1581"/>
      <c r="FRA69" s="529"/>
      <c r="FRB69" s="376"/>
      <c r="FRC69" s="376"/>
      <c r="FRD69" s="376"/>
      <c r="FRE69" s="530"/>
      <c r="FRF69" s="376"/>
      <c r="FRG69" s="376"/>
      <c r="FRH69" s="376"/>
      <c r="FRI69" s="376"/>
      <c r="FRJ69" s="376"/>
      <c r="FRK69" s="376"/>
      <c r="FRL69" s="376"/>
      <c r="FRM69" s="376"/>
      <c r="FRN69" s="376"/>
      <c r="FRO69" s="1581"/>
      <c r="FRP69" s="1581"/>
      <c r="FRQ69" s="1581"/>
      <c r="FRR69" s="529"/>
      <c r="FRS69" s="376"/>
      <c r="FRT69" s="376"/>
      <c r="FRU69" s="376"/>
      <c r="FRV69" s="530"/>
      <c r="FRW69" s="376"/>
      <c r="FRX69" s="376"/>
      <c r="FRY69" s="376"/>
      <c r="FRZ69" s="376"/>
      <c r="FSA69" s="376"/>
      <c r="FSB69" s="376"/>
      <c r="FSC69" s="376"/>
      <c r="FSD69" s="376"/>
      <c r="FSE69" s="376"/>
      <c r="FSF69" s="1581"/>
      <c r="FSG69" s="1581"/>
      <c r="FSH69" s="1581"/>
      <c r="FSI69" s="529"/>
      <c r="FSJ69" s="376"/>
      <c r="FSK69" s="376"/>
      <c r="FSL69" s="376"/>
      <c r="FSM69" s="530"/>
      <c r="FSN69" s="376"/>
      <c r="FSO69" s="376"/>
      <c r="FSP69" s="376"/>
      <c r="FSQ69" s="376"/>
      <c r="FSR69" s="376"/>
      <c r="FSS69" s="376"/>
      <c r="FST69" s="376"/>
      <c r="FSU69" s="376"/>
      <c r="FSV69" s="376"/>
      <c r="FSW69" s="1581"/>
      <c r="FSX69" s="1581"/>
      <c r="FSY69" s="1581"/>
      <c r="FSZ69" s="529"/>
      <c r="FTA69" s="376"/>
      <c r="FTB69" s="376"/>
      <c r="FTC69" s="376"/>
      <c r="FTD69" s="530"/>
      <c r="FTE69" s="376"/>
      <c r="FTF69" s="376"/>
      <c r="FTG69" s="376"/>
      <c r="FTH69" s="376"/>
      <c r="FTI69" s="376"/>
      <c r="FTJ69" s="376"/>
      <c r="FTK69" s="376"/>
      <c r="FTL69" s="376"/>
      <c r="FTM69" s="376"/>
      <c r="FTN69" s="1581"/>
      <c r="FTO69" s="1581"/>
      <c r="FTP69" s="1581"/>
      <c r="FTQ69" s="529"/>
      <c r="FTR69" s="376"/>
      <c r="FTS69" s="376"/>
      <c r="FTT69" s="376"/>
      <c r="FTU69" s="530"/>
      <c r="FTV69" s="376"/>
      <c r="FTW69" s="376"/>
      <c r="FTX69" s="376"/>
      <c r="FTY69" s="376"/>
      <c r="FTZ69" s="376"/>
      <c r="FUA69" s="376"/>
      <c r="FUB69" s="376"/>
      <c r="FUC69" s="376"/>
      <c r="FUD69" s="376"/>
      <c r="FUE69" s="1581"/>
      <c r="FUF69" s="1581"/>
      <c r="FUG69" s="1581"/>
      <c r="FUH69" s="529"/>
      <c r="FUI69" s="376"/>
      <c r="FUJ69" s="376"/>
      <c r="FUK69" s="376"/>
      <c r="FUL69" s="530"/>
      <c r="FUM69" s="376"/>
      <c r="FUN69" s="376"/>
      <c r="FUO69" s="376"/>
      <c r="FUP69" s="376"/>
      <c r="FUQ69" s="376"/>
      <c r="FUR69" s="376"/>
      <c r="FUS69" s="376"/>
      <c r="FUT69" s="376"/>
      <c r="FUU69" s="376"/>
      <c r="FUV69" s="1581"/>
      <c r="FUW69" s="1581"/>
      <c r="FUX69" s="1581"/>
      <c r="FUY69" s="529"/>
      <c r="FUZ69" s="376"/>
      <c r="FVA69" s="376"/>
      <c r="FVB69" s="376"/>
      <c r="FVC69" s="530"/>
      <c r="FVD69" s="376"/>
      <c r="FVE69" s="376"/>
      <c r="FVF69" s="376"/>
      <c r="FVG69" s="376"/>
      <c r="FVH69" s="376"/>
      <c r="FVI69" s="376"/>
      <c r="FVJ69" s="376"/>
      <c r="FVK69" s="376"/>
      <c r="FVL69" s="376"/>
      <c r="FVM69" s="1581"/>
      <c r="FVN69" s="1581"/>
      <c r="FVO69" s="1581"/>
      <c r="FVP69" s="529"/>
      <c r="FVQ69" s="376"/>
      <c r="FVR69" s="376"/>
      <c r="FVS69" s="376"/>
      <c r="FVT69" s="530"/>
      <c r="FVU69" s="376"/>
      <c r="FVV69" s="376"/>
      <c r="FVW69" s="376"/>
      <c r="FVX69" s="376"/>
      <c r="FVY69" s="376"/>
      <c r="FVZ69" s="376"/>
      <c r="FWA69" s="376"/>
      <c r="FWB69" s="376"/>
      <c r="FWC69" s="376"/>
      <c r="FWD69" s="1581"/>
      <c r="FWE69" s="1581"/>
      <c r="FWF69" s="1581"/>
      <c r="FWG69" s="529"/>
      <c r="FWH69" s="376"/>
      <c r="FWI69" s="376"/>
      <c r="FWJ69" s="376"/>
      <c r="FWK69" s="530"/>
      <c r="FWL69" s="376"/>
      <c r="FWM69" s="376"/>
      <c r="FWN69" s="376"/>
      <c r="FWO69" s="376"/>
      <c r="FWP69" s="376"/>
      <c r="FWQ69" s="376"/>
      <c r="FWR69" s="376"/>
      <c r="FWS69" s="376"/>
      <c r="FWT69" s="376"/>
      <c r="FWU69" s="1581"/>
      <c r="FWV69" s="1581"/>
      <c r="FWW69" s="1581"/>
      <c r="FWX69" s="529"/>
      <c r="FWY69" s="376"/>
      <c r="FWZ69" s="376"/>
      <c r="FXA69" s="376"/>
      <c r="FXB69" s="530"/>
      <c r="FXC69" s="376"/>
      <c r="FXD69" s="376"/>
      <c r="FXE69" s="376"/>
      <c r="FXF69" s="376"/>
      <c r="FXG69" s="376"/>
      <c r="FXH69" s="376"/>
      <c r="FXI69" s="376"/>
      <c r="FXJ69" s="376"/>
      <c r="FXK69" s="376"/>
      <c r="FXL69" s="1581"/>
      <c r="FXM69" s="1581"/>
      <c r="FXN69" s="1581"/>
      <c r="FXO69" s="529"/>
      <c r="FXP69" s="376"/>
      <c r="FXQ69" s="376"/>
      <c r="FXR69" s="376"/>
      <c r="FXS69" s="530"/>
      <c r="FXT69" s="376"/>
      <c r="FXU69" s="376"/>
      <c r="FXV69" s="376"/>
      <c r="FXW69" s="376"/>
      <c r="FXX69" s="376"/>
      <c r="FXY69" s="376"/>
      <c r="FXZ69" s="376"/>
      <c r="FYA69" s="376"/>
      <c r="FYB69" s="376"/>
      <c r="FYC69" s="1581"/>
      <c r="FYD69" s="1581"/>
      <c r="FYE69" s="1581"/>
      <c r="FYF69" s="529"/>
      <c r="FYG69" s="376"/>
      <c r="FYH69" s="376"/>
      <c r="FYI69" s="376"/>
      <c r="FYJ69" s="530"/>
      <c r="FYK69" s="376"/>
      <c r="FYL69" s="376"/>
      <c r="FYM69" s="376"/>
      <c r="FYN69" s="376"/>
      <c r="FYO69" s="376"/>
      <c r="FYP69" s="376"/>
      <c r="FYQ69" s="376"/>
      <c r="FYR69" s="376"/>
      <c r="FYS69" s="376"/>
      <c r="FYT69" s="1581"/>
      <c r="FYU69" s="1581"/>
      <c r="FYV69" s="1581"/>
      <c r="FYW69" s="529"/>
      <c r="FYX69" s="376"/>
      <c r="FYY69" s="376"/>
      <c r="FYZ69" s="376"/>
      <c r="FZA69" s="530"/>
      <c r="FZB69" s="376"/>
      <c r="FZC69" s="376"/>
      <c r="FZD69" s="376"/>
      <c r="FZE69" s="376"/>
      <c r="FZF69" s="376"/>
      <c r="FZG69" s="376"/>
      <c r="FZH69" s="376"/>
      <c r="FZI69" s="376"/>
      <c r="FZJ69" s="376"/>
      <c r="FZK69" s="1581"/>
      <c r="FZL69" s="1581"/>
      <c r="FZM69" s="1581"/>
      <c r="FZN69" s="529"/>
      <c r="FZO69" s="376"/>
      <c r="FZP69" s="376"/>
      <c r="FZQ69" s="376"/>
      <c r="FZR69" s="530"/>
      <c r="FZS69" s="376"/>
      <c r="FZT69" s="376"/>
      <c r="FZU69" s="376"/>
      <c r="FZV69" s="376"/>
      <c r="FZW69" s="376"/>
      <c r="FZX69" s="376"/>
      <c r="FZY69" s="376"/>
      <c r="FZZ69" s="376"/>
      <c r="GAA69" s="376"/>
      <c r="GAB69" s="1581"/>
      <c r="GAC69" s="1581"/>
      <c r="GAD69" s="1581"/>
      <c r="GAE69" s="529"/>
      <c r="GAF69" s="376"/>
      <c r="GAG69" s="376"/>
      <c r="GAH69" s="376"/>
      <c r="GAI69" s="530"/>
      <c r="GAJ69" s="376"/>
      <c r="GAK69" s="376"/>
      <c r="GAL69" s="376"/>
      <c r="GAM69" s="376"/>
      <c r="GAN69" s="376"/>
      <c r="GAO69" s="376"/>
      <c r="GAP69" s="376"/>
      <c r="GAQ69" s="376"/>
      <c r="GAR69" s="376"/>
      <c r="GAS69" s="1581"/>
      <c r="GAT69" s="1581"/>
      <c r="GAU69" s="1581"/>
      <c r="GAV69" s="529"/>
      <c r="GAW69" s="376"/>
      <c r="GAX69" s="376"/>
      <c r="GAY69" s="376"/>
      <c r="GAZ69" s="530"/>
      <c r="GBA69" s="376"/>
      <c r="GBB69" s="376"/>
      <c r="GBC69" s="376"/>
      <c r="GBD69" s="376"/>
      <c r="GBE69" s="376"/>
      <c r="GBF69" s="376"/>
      <c r="GBG69" s="376"/>
      <c r="GBH69" s="376"/>
      <c r="GBI69" s="376"/>
      <c r="GBJ69" s="1581"/>
      <c r="GBK69" s="1581"/>
      <c r="GBL69" s="1581"/>
      <c r="GBM69" s="529"/>
      <c r="GBN69" s="376"/>
      <c r="GBO69" s="376"/>
      <c r="GBP69" s="376"/>
      <c r="GBQ69" s="530"/>
      <c r="GBR69" s="376"/>
      <c r="GBS69" s="376"/>
      <c r="GBT69" s="376"/>
      <c r="GBU69" s="376"/>
      <c r="GBV69" s="376"/>
      <c r="GBW69" s="376"/>
      <c r="GBX69" s="376"/>
      <c r="GBY69" s="376"/>
      <c r="GBZ69" s="376"/>
      <c r="GCA69" s="1581"/>
      <c r="GCB69" s="1581"/>
      <c r="GCC69" s="1581"/>
      <c r="GCD69" s="529"/>
      <c r="GCE69" s="376"/>
      <c r="GCF69" s="376"/>
      <c r="GCG69" s="376"/>
      <c r="GCH69" s="530"/>
      <c r="GCI69" s="376"/>
      <c r="GCJ69" s="376"/>
      <c r="GCK69" s="376"/>
      <c r="GCL69" s="376"/>
      <c r="GCM69" s="376"/>
      <c r="GCN69" s="376"/>
      <c r="GCO69" s="376"/>
      <c r="GCP69" s="376"/>
      <c r="GCQ69" s="376"/>
      <c r="GCR69" s="1581"/>
      <c r="GCS69" s="1581"/>
      <c r="GCT69" s="1581"/>
      <c r="GCU69" s="529"/>
      <c r="GCV69" s="376"/>
      <c r="GCW69" s="376"/>
      <c r="GCX69" s="376"/>
      <c r="GCY69" s="530"/>
      <c r="GCZ69" s="376"/>
      <c r="GDA69" s="376"/>
      <c r="GDB69" s="376"/>
      <c r="GDC69" s="376"/>
      <c r="GDD69" s="376"/>
      <c r="GDE69" s="376"/>
      <c r="GDF69" s="376"/>
      <c r="GDG69" s="376"/>
      <c r="GDH69" s="376"/>
      <c r="GDI69" s="1581"/>
      <c r="GDJ69" s="1581"/>
      <c r="GDK69" s="1581"/>
      <c r="GDL69" s="529"/>
      <c r="GDM69" s="376"/>
      <c r="GDN69" s="376"/>
      <c r="GDO69" s="376"/>
      <c r="GDP69" s="530"/>
      <c r="GDQ69" s="376"/>
      <c r="GDR69" s="376"/>
      <c r="GDS69" s="376"/>
      <c r="GDT69" s="376"/>
      <c r="GDU69" s="376"/>
      <c r="GDV69" s="376"/>
      <c r="GDW69" s="376"/>
      <c r="GDX69" s="376"/>
      <c r="GDY69" s="376"/>
      <c r="GDZ69" s="1581"/>
      <c r="GEA69" s="1581"/>
      <c r="GEB69" s="1581"/>
      <c r="GEC69" s="529"/>
      <c r="GED69" s="376"/>
      <c r="GEE69" s="376"/>
      <c r="GEF69" s="376"/>
      <c r="GEG69" s="530"/>
      <c r="GEH69" s="376"/>
      <c r="GEI69" s="376"/>
      <c r="GEJ69" s="376"/>
      <c r="GEK69" s="376"/>
      <c r="GEL69" s="376"/>
      <c r="GEM69" s="376"/>
      <c r="GEN69" s="376"/>
      <c r="GEO69" s="376"/>
      <c r="GEP69" s="376"/>
      <c r="GEQ69" s="1581"/>
      <c r="GER69" s="1581"/>
      <c r="GES69" s="1581"/>
      <c r="GET69" s="529"/>
      <c r="GEU69" s="376"/>
      <c r="GEV69" s="376"/>
      <c r="GEW69" s="376"/>
      <c r="GEX69" s="530"/>
      <c r="GEY69" s="376"/>
      <c r="GEZ69" s="376"/>
      <c r="GFA69" s="376"/>
      <c r="GFB69" s="376"/>
      <c r="GFC69" s="376"/>
      <c r="GFD69" s="376"/>
      <c r="GFE69" s="376"/>
      <c r="GFF69" s="376"/>
      <c r="GFG69" s="376"/>
      <c r="GFH69" s="1581"/>
      <c r="GFI69" s="1581"/>
      <c r="GFJ69" s="1581"/>
      <c r="GFK69" s="529"/>
      <c r="GFL69" s="376"/>
      <c r="GFM69" s="376"/>
      <c r="GFN69" s="376"/>
      <c r="GFO69" s="530"/>
      <c r="GFP69" s="376"/>
      <c r="GFQ69" s="376"/>
      <c r="GFR69" s="376"/>
      <c r="GFS69" s="376"/>
      <c r="GFT69" s="376"/>
      <c r="GFU69" s="376"/>
      <c r="GFV69" s="376"/>
      <c r="GFW69" s="376"/>
      <c r="GFX69" s="376"/>
      <c r="GFY69" s="1581"/>
      <c r="GFZ69" s="1581"/>
      <c r="GGA69" s="1581"/>
      <c r="GGB69" s="529"/>
      <c r="GGC69" s="376"/>
      <c r="GGD69" s="376"/>
      <c r="GGE69" s="376"/>
      <c r="GGF69" s="530"/>
      <c r="GGG69" s="376"/>
      <c r="GGH69" s="376"/>
      <c r="GGI69" s="376"/>
      <c r="GGJ69" s="376"/>
      <c r="GGK69" s="376"/>
      <c r="GGL69" s="376"/>
      <c r="GGM69" s="376"/>
      <c r="GGN69" s="376"/>
      <c r="GGO69" s="376"/>
      <c r="GGP69" s="1581"/>
      <c r="GGQ69" s="1581"/>
      <c r="GGR69" s="1581"/>
      <c r="GGS69" s="529"/>
      <c r="GGT69" s="376"/>
      <c r="GGU69" s="376"/>
      <c r="GGV69" s="376"/>
      <c r="GGW69" s="530"/>
      <c r="GGX69" s="376"/>
      <c r="GGY69" s="376"/>
      <c r="GGZ69" s="376"/>
      <c r="GHA69" s="376"/>
      <c r="GHB69" s="376"/>
      <c r="GHC69" s="376"/>
      <c r="GHD69" s="376"/>
      <c r="GHE69" s="376"/>
      <c r="GHF69" s="376"/>
      <c r="GHG69" s="1581"/>
      <c r="GHH69" s="1581"/>
      <c r="GHI69" s="1581"/>
      <c r="GHJ69" s="529"/>
      <c r="GHK69" s="376"/>
      <c r="GHL69" s="376"/>
      <c r="GHM69" s="376"/>
      <c r="GHN69" s="530"/>
      <c r="GHO69" s="376"/>
      <c r="GHP69" s="376"/>
      <c r="GHQ69" s="376"/>
      <c r="GHR69" s="376"/>
      <c r="GHS69" s="376"/>
      <c r="GHT69" s="376"/>
      <c r="GHU69" s="376"/>
      <c r="GHV69" s="376"/>
      <c r="GHW69" s="376"/>
      <c r="GHX69" s="1581"/>
      <c r="GHY69" s="1581"/>
      <c r="GHZ69" s="1581"/>
      <c r="GIA69" s="529"/>
      <c r="GIB69" s="376"/>
      <c r="GIC69" s="376"/>
      <c r="GID69" s="376"/>
      <c r="GIE69" s="530"/>
      <c r="GIF69" s="376"/>
      <c r="GIG69" s="376"/>
      <c r="GIH69" s="376"/>
      <c r="GII69" s="376"/>
      <c r="GIJ69" s="376"/>
      <c r="GIK69" s="376"/>
      <c r="GIL69" s="376"/>
      <c r="GIM69" s="376"/>
      <c r="GIN69" s="376"/>
      <c r="GIO69" s="1581"/>
      <c r="GIP69" s="1581"/>
      <c r="GIQ69" s="1581"/>
      <c r="GIR69" s="529"/>
      <c r="GIS69" s="376"/>
      <c r="GIT69" s="376"/>
      <c r="GIU69" s="376"/>
      <c r="GIV69" s="530"/>
      <c r="GIW69" s="376"/>
      <c r="GIX69" s="376"/>
      <c r="GIY69" s="376"/>
      <c r="GIZ69" s="376"/>
      <c r="GJA69" s="376"/>
      <c r="GJB69" s="376"/>
      <c r="GJC69" s="376"/>
      <c r="GJD69" s="376"/>
      <c r="GJE69" s="376"/>
      <c r="GJF69" s="1581"/>
      <c r="GJG69" s="1581"/>
      <c r="GJH69" s="1581"/>
      <c r="GJI69" s="529"/>
      <c r="GJJ69" s="376"/>
      <c r="GJK69" s="376"/>
      <c r="GJL69" s="376"/>
      <c r="GJM69" s="530"/>
      <c r="GJN69" s="376"/>
      <c r="GJO69" s="376"/>
      <c r="GJP69" s="376"/>
      <c r="GJQ69" s="376"/>
      <c r="GJR69" s="376"/>
      <c r="GJS69" s="376"/>
      <c r="GJT69" s="376"/>
      <c r="GJU69" s="376"/>
      <c r="GJV69" s="376"/>
      <c r="GJW69" s="1581"/>
      <c r="GJX69" s="1581"/>
      <c r="GJY69" s="1581"/>
      <c r="GJZ69" s="529"/>
      <c r="GKA69" s="376"/>
      <c r="GKB69" s="376"/>
      <c r="GKC69" s="376"/>
      <c r="GKD69" s="530"/>
      <c r="GKE69" s="376"/>
      <c r="GKF69" s="376"/>
      <c r="GKG69" s="376"/>
      <c r="GKH69" s="376"/>
      <c r="GKI69" s="376"/>
      <c r="GKJ69" s="376"/>
      <c r="GKK69" s="376"/>
      <c r="GKL69" s="376"/>
      <c r="GKM69" s="376"/>
      <c r="GKN69" s="1581"/>
      <c r="GKO69" s="1581"/>
      <c r="GKP69" s="1581"/>
      <c r="GKQ69" s="529"/>
      <c r="GKR69" s="376"/>
      <c r="GKS69" s="376"/>
      <c r="GKT69" s="376"/>
      <c r="GKU69" s="530"/>
      <c r="GKV69" s="376"/>
      <c r="GKW69" s="376"/>
      <c r="GKX69" s="376"/>
      <c r="GKY69" s="376"/>
      <c r="GKZ69" s="376"/>
      <c r="GLA69" s="376"/>
      <c r="GLB69" s="376"/>
      <c r="GLC69" s="376"/>
      <c r="GLD69" s="376"/>
      <c r="GLE69" s="1581"/>
      <c r="GLF69" s="1581"/>
      <c r="GLG69" s="1581"/>
      <c r="GLH69" s="529"/>
      <c r="GLI69" s="376"/>
      <c r="GLJ69" s="376"/>
      <c r="GLK69" s="376"/>
      <c r="GLL69" s="530"/>
      <c r="GLM69" s="376"/>
      <c r="GLN69" s="376"/>
      <c r="GLO69" s="376"/>
      <c r="GLP69" s="376"/>
      <c r="GLQ69" s="376"/>
      <c r="GLR69" s="376"/>
      <c r="GLS69" s="376"/>
      <c r="GLT69" s="376"/>
      <c r="GLU69" s="376"/>
      <c r="GLV69" s="1581"/>
      <c r="GLW69" s="1581"/>
      <c r="GLX69" s="1581"/>
      <c r="GLY69" s="529"/>
      <c r="GLZ69" s="376"/>
      <c r="GMA69" s="376"/>
      <c r="GMB69" s="376"/>
      <c r="GMC69" s="530"/>
      <c r="GMD69" s="376"/>
      <c r="GME69" s="376"/>
      <c r="GMF69" s="376"/>
      <c r="GMG69" s="376"/>
      <c r="GMH69" s="376"/>
      <c r="GMI69" s="376"/>
      <c r="GMJ69" s="376"/>
      <c r="GMK69" s="376"/>
      <c r="GML69" s="376"/>
      <c r="GMM69" s="1581"/>
      <c r="GMN69" s="1581"/>
      <c r="GMO69" s="1581"/>
      <c r="GMP69" s="529"/>
      <c r="GMQ69" s="376"/>
      <c r="GMR69" s="376"/>
      <c r="GMS69" s="376"/>
      <c r="GMT69" s="530"/>
      <c r="GMU69" s="376"/>
      <c r="GMV69" s="376"/>
      <c r="GMW69" s="376"/>
      <c r="GMX69" s="376"/>
      <c r="GMY69" s="376"/>
      <c r="GMZ69" s="376"/>
      <c r="GNA69" s="376"/>
      <c r="GNB69" s="376"/>
      <c r="GNC69" s="376"/>
      <c r="GND69" s="1581"/>
      <c r="GNE69" s="1581"/>
      <c r="GNF69" s="1581"/>
      <c r="GNG69" s="529"/>
      <c r="GNH69" s="376"/>
      <c r="GNI69" s="376"/>
      <c r="GNJ69" s="376"/>
      <c r="GNK69" s="530"/>
      <c r="GNL69" s="376"/>
      <c r="GNM69" s="376"/>
      <c r="GNN69" s="376"/>
      <c r="GNO69" s="376"/>
      <c r="GNP69" s="376"/>
      <c r="GNQ69" s="376"/>
      <c r="GNR69" s="376"/>
      <c r="GNS69" s="376"/>
      <c r="GNT69" s="376"/>
      <c r="GNU69" s="1581"/>
      <c r="GNV69" s="1581"/>
      <c r="GNW69" s="1581"/>
      <c r="GNX69" s="529"/>
      <c r="GNY69" s="376"/>
      <c r="GNZ69" s="376"/>
      <c r="GOA69" s="376"/>
      <c r="GOB69" s="530"/>
      <c r="GOC69" s="376"/>
      <c r="GOD69" s="376"/>
      <c r="GOE69" s="376"/>
      <c r="GOF69" s="376"/>
      <c r="GOG69" s="376"/>
      <c r="GOH69" s="376"/>
      <c r="GOI69" s="376"/>
      <c r="GOJ69" s="376"/>
      <c r="GOK69" s="376"/>
      <c r="GOL69" s="1581"/>
      <c r="GOM69" s="1581"/>
      <c r="GON69" s="1581"/>
      <c r="GOO69" s="529"/>
      <c r="GOP69" s="376"/>
      <c r="GOQ69" s="376"/>
      <c r="GOR69" s="376"/>
      <c r="GOS69" s="530"/>
      <c r="GOT69" s="376"/>
      <c r="GOU69" s="376"/>
      <c r="GOV69" s="376"/>
      <c r="GOW69" s="376"/>
      <c r="GOX69" s="376"/>
      <c r="GOY69" s="376"/>
      <c r="GOZ69" s="376"/>
      <c r="GPA69" s="376"/>
      <c r="GPB69" s="376"/>
      <c r="GPC69" s="1581"/>
      <c r="GPD69" s="1581"/>
      <c r="GPE69" s="1581"/>
      <c r="GPF69" s="529"/>
      <c r="GPG69" s="376"/>
      <c r="GPH69" s="376"/>
      <c r="GPI69" s="376"/>
      <c r="GPJ69" s="530"/>
      <c r="GPK69" s="376"/>
      <c r="GPL69" s="376"/>
      <c r="GPM69" s="376"/>
      <c r="GPN69" s="376"/>
      <c r="GPO69" s="376"/>
      <c r="GPP69" s="376"/>
      <c r="GPQ69" s="376"/>
      <c r="GPR69" s="376"/>
      <c r="GPS69" s="376"/>
      <c r="GPT69" s="1581"/>
      <c r="GPU69" s="1581"/>
      <c r="GPV69" s="1581"/>
      <c r="GPW69" s="529"/>
      <c r="GPX69" s="376"/>
      <c r="GPY69" s="376"/>
      <c r="GPZ69" s="376"/>
      <c r="GQA69" s="530"/>
      <c r="GQB69" s="376"/>
      <c r="GQC69" s="376"/>
      <c r="GQD69" s="376"/>
      <c r="GQE69" s="376"/>
      <c r="GQF69" s="376"/>
      <c r="GQG69" s="376"/>
      <c r="GQH69" s="376"/>
      <c r="GQI69" s="376"/>
      <c r="GQJ69" s="376"/>
      <c r="GQK69" s="1581"/>
      <c r="GQL69" s="1581"/>
      <c r="GQM69" s="1581"/>
      <c r="GQN69" s="529"/>
      <c r="GQO69" s="376"/>
      <c r="GQP69" s="376"/>
      <c r="GQQ69" s="376"/>
      <c r="GQR69" s="530"/>
      <c r="GQS69" s="376"/>
      <c r="GQT69" s="376"/>
      <c r="GQU69" s="376"/>
      <c r="GQV69" s="376"/>
      <c r="GQW69" s="376"/>
      <c r="GQX69" s="376"/>
      <c r="GQY69" s="376"/>
      <c r="GQZ69" s="376"/>
      <c r="GRA69" s="376"/>
      <c r="GRB69" s="1581"/>
      <c r="GRC69" s="1581"/>
      <c r="GRD69" s="1581"/>
      <c r="GRE69" s="529"/>
      <c r="GRF69" s="376"/>
      <c r="GRG69" s="376"/>
      <c r="GRH69" s="376"/>
      <c r="GRI69" s="530"/>
      <c r="GRJ69" s="376"/>
      <c r="GRK69" s="376"/>
      <c r="GRL69" s="376"/>
      <c r="GRM69" s="376"/>
      <c r="GRN69" s="376"/>
      <c r="GRO69" s="376"/>
      <c r="GRP69" s="376"/>
      <c r="GRQ69" s="376"/>
      <c r="GRR69" s="376"/>
      <c r="GRS69" s="1581"/>
      <c r="GRT69" s="1581"/>
      <c r="GRU69" s="1581"/>
      <c r="GRV69" s="529"/>
      <c r="GRW69" s="376"/>
      <c r="GRX69" s="376"/>
      <c r="GRY69" s="376"/>
      <c r="GRZ69" s="530"/>
      <c r="GSA69" s="376"/>
      <c r="GSB69" s="376"/>
      <c r="GSC69" s="376"/>
      <c r="GSD69" s="376"/>
      <c r="GSE69" s="376"/>
      <c r="GSF69" s="376"/>
      <c r="GSG69" s="376"/>
      <c r="GSH69" s="376"/>
      <c r="GSI69" s="376"/>
      <c r="GSJ69" s="1581"/>
      <c r="GSK69" s="1581"/>
      <c r="GSL69" s="1581"/>
      <c r="GSM69" s="529"/>
      <c r="GSN69" s="376"/>
      <c r="GSO69" s="376"/>
      <c r="GSP69" s="376"/>
      <c r="GSQ69" s="530"/>
      <c r="GSR69" s="376"/>
      <c r="GSS69" s="376"/>
      <c r="GST69" s="376"/>
      <c r="GSU69" s="376"/>
      <c r="GSV69" s="376"/>
      <c r="GSW69" s="376"/>
      <c r="GSX69" s="376"/>
      <c r="GSY69" s="376"/>
      <c r="GSZ69" s="376"/>
      <c r="GTA69" s="1581"/>
      <c r="GTB69" s="1581"/>
      <c r="GTC69" s="1581"/>
      <c r="GTD69" s="529"/>
      <c r="GTE69" s="376"/>
      <c r="GTF69" s="376"/>
      <c r="GTG69" s="376"/>
      <c r="GTH69" s="530"/>
      <c r="GTI69" s="376"/>
      <c r="GTJ69" s="376"/>
      <c r="GTK69" s="376"/>
      <c r="GTL69" s="376"/>
      <c r="GTM69" s="376"/>
      <c r="GTN69" s="376"/>
      <c r="GTO69" s="376"/>
      <c r="GTP69" s="376"/>
      <c r="GTQ69" s="376"/>
      <c r="GTR69" s="1581"/>
      <c r="GTS69" s="1581"/>
      <c r="GTT69" s="1581"/>
      <c r="GTU69" s="529"/>
      <c r="GTV69" s="376"/>
      <c r="GTW69" s="376"/>
      <c r="GTX69" s="376"/>
      <c r="GTY69" s="530"/>
      <c r="GTZ69" s="376"/>
      <c r="GUA69" s="376"/>
      <c r="GUB69" s="376"/>
      <c r="GUC69" s="376"/>
      <c r="GUD69" s="376"/>
      <c r="GUE69" s="376"/>
      <c r="GUF69" s="376"/>
      <c r="GUG69" s="376"/>
      <c r="GUH69" s="376"/>
      <c r="GUI69" s="1581"/>
      <c r="GUJ69" s="1581"/>
      <c r="GUK69" s="1581"/>
      <c r="GUL69" s="529"/>
      <c r="GUM69" s="376"/>
      <c r="GUN69" s="376"/>
      <c r="GUO69" s="376"/>
      <c r="GUP69" s="530"/>
      <c r="GUQ69" s="376"/>
      <c r="GUR69" s="376"/>
      <c r="GUS69" s="376"/>
      <c r="GUT69" s="376"/>
      <c r="GUU69" s="376"/>
      <c r="GUV69" s="376"/>
      <c r="GUW69" s="376"/>
      <c r="GUX69" s="376"/>
      <c r="GUY69" s="376"/>
      <c r="GUZ69" s="1581"/>
      <c r="GVA69" s="1581"/>
      <c r="GVB69" s="1581"/>
      <c r="GVC69" s="529"/>
      <c r="GVD69" s="376"/>
      <c r="GVE69" s="376"/>
      <c r="GVF69" s="376"/>
      <c r="GVG69" s="530"/>
      <c r="GVH69" s="376"/>
      <c r="GVI69" s="376"/>
      <c r="GVJ69" s="376"/>
      <c r="GVK69" s="376"/>
      <c r="GVL69" s="376"/>
      <c r="GVM69" s="376"/>
      <c r="GVN69" s="376"/>
      <c r="GVO69" s="376"/>
      <c r="GVP69" s="376"/>
      <c r="GVQ69" s="1581"/>
      <c r="GVR69" s="1581"/>
      <c r="GVS69" s="1581"/>
      <c r="GVT69" s="529"/>
      <c r="GVU69" s="376"/>
      <c r="GVV69" s="376"/>
      <c r="GVW69" s="376"/>
      <c r="GVX69" s="530"/>
      <c r="GVY69" s="376"/>
      <c r="GVZ69" s="376"/>
      <c r="GWA69" s="376"/>
      <c r="GWB69" s="376"/>
      <c r="GWC69" s="376"/>
      <c r="GWD69" s="376"/>
      <c r="GWE69" s="376"/>
      <c r="GWF69" s="376"/>
      <c r="GWG69" s="376"/>
      <c r="GWH69" s="1581"/>
      <c r="GWI69" s="1581"/>
      <c r="GWJ69" s="1581"/>
      <c r="GWK69" s="529"/>
      <c r="GWL69" s="376"/>
      <c r="GWM69" s="376"/>
      <c r="GWN69" s="376"/>
      <c r="GWO69" s="530"/>
      <c r="GWP69" s="376"/>
      <c r="GWQ69" s="376"/>
      <c r="GWR69" s="376"/>
      <c r="GWS69" s="376"/>
      <c r="GWT69" s="376"/>
      <c r="GWU69" s="376"/>
      <c r="GWV69" s="376"/>
      <c r="GWW69" s="376"/>
      <c r="GWX69" s="376"/>
      <c r="GWY69" s="1581"/>
      <c r="GWZ69" s="1581"/>
      <c r="GXA69" s="1581"/>
      <c r="GXB69" s="529"/>
      <c r="GXC69" s="376"/>
      <c r="GXD69" s="376"/>
      <c r="GXE69" s="376"/>
      <c r="GXF69" s="530"/>
      <c r="GXG69" s="376"/>
      <c r="GXH69" s="376"/>
      <c r="GXI69" s="376"/>
      <c r="GXJ69" s="376"/>
      <c r="GXK69" s="376"/>
      <c r="GXL69" s="376"/>
      <c r="GXM69" s="376"/>
      <c r="GXN69" s="376"/>
      <c r="GXO69" s="376"/>
      <c r="GXP69" s="1581"/>
      <c r="GXQ69" s="1581"/>
      <c r="GXR69" s="1581"/>
      <c r="GXS69" s="529"/>
      <c r="GXT69" s="376"/>
      <c r="GXU69" s="376"/>
      <c r="GXV69" s="376"/>
      <c r="GXW69" s="530"/>
      <c r="GXX69" s="376"/>
      <c r="GXY69" s="376"/>
      <c r="GXZ69" s="376"/>
      <c r="GYA69" s="376"/>
      <c r="GYB69" s="376"/>
      <c r="GYC69" s="376"/>
      <c r="GYD69" s="376"/>
      <c r="GYE69" s="376"/>
      <c r="GYF69" s="376"/>
      <c r="GYG69" s="1581"/>
      <c r="GYH69" s="1581"/>
      <c r="GYI69" s="1581"/>
      <c r="GYJ69" s="529"/>
      <c r="GYK69" s="376"/>
      <c r="GYL69" s="376"/>
      <c r="GYM69" s="376"/>
      <c r="GYN69" s="530"/>
      <c r="GYO69" s="376"/>
      <c r="GYP69" s="376"/>
      <c r="GYQ69" s="376"/>
      <c r="GYR69" s="376"/>
      <c r="GYS69" s="376"/>
      <c r="GYT69" s="376"/>
      <c r="GYU69" s="376"/>
      <c r="GYV69" s="376"/>
      <c r="GYW69" s="376"/>
      <c r="GYX69" s="1581"/>
      <c r="GYY69" s="1581"/>
      <c r="GYZ69" s="1581"/>
      <c r="GZA69" s="529"/>
      <c r="GZB69" s="376"/>
      <c r="GZC69" s="376"/>
      <c r="GZD69" s="376"/>
      <c r="GZE69" s="530"/>
      <c r="GZF69" s="376"/>
      <c r="GZG69" s="376"/>
      <c r="GZH69" s="376"/>
      <c r="GZI69" s="376"/>
      <c r="GZJ69" s="376"/>
      <c r="GZK69" s="376"/>
      <c r="GZL69" s="376"/>
      <c r="GZM69" s="376"/>
      <c r="GZN69" s="376"/>
      <c r="GZO69" s="1581"/>
      <c r="GZP69" s="1581"/>
      <c r="GZQ69" s="1581"/>
      <c r="GZR69" s="529"/>
      <c r="GZS69" s="376"/>
      <c r="GZT69" s="376"/>
      <c r="GZU69" s="376"/>
      <c r="GZV69" s="530"/>
      <c r="GZW69" s="376"/>
      <c r="GZX69" s="376"/>
      <c r="GZY69" s="376"/>
      <c r="GZZ69" s="376"/>
      <c r="HAA69" s="376"/>
      <c r="HAB69" s="376"/>
      <c r="HAC69" s="376"/>
      <c r="HAD69" s="376"/>
      <c r="HAE69" s="376"/>
      <c r="HAF69" s="1581"/>
      <c r="HAG69" s="1581"/>
      <c r="HAH69" s="1581"/>
      <c r="HAI69" s="529"/>
      <c r="HAJ69" s="376"/>
      <c r="HAK69" s="376"/>
      <c r="HAL69" s="376"/>
      <c r="HAM69" s="530"/>
      <c r="HAN69" s="376"/>
      <c r="HAO69" s="376"/>
      <c r="HAP69" s="376"/>
      <c r="HAQ69" s="376"/>
      <c r="HAR69" s="376"/>
      <c r="HAS69" s="376"/>
      <c r="HAT69" s="376"/>
      <c r="HAU69" s="376"/>
      <c r="HAV69" s="376"/>
      <c r="HAW69" s="1581"/>
      <c r="HAX69" s="1581"/>
      <c r="HAY69" s="1581"/>
      <c r="HAZ69" s="529"/>
      <c r="HBA69" s="376"/>
      <c r="HBB69" s="376"/>
      <c r="HBC69" s="376"/>
      <c r="HBD69" s="530"/>
      <c r="HBE69" s="376"/>
      <c r="HBF69" s="376"/>
      <c r="HBG69" s="376"/>
      <c r="HBH69" s="376"/>
      <c r="HBI69" s="376"/>
      <c r="HBJ69" s="376"/>
      <c r="HBK69" s="376"/>
      <c r="HBL69" s="376"/>
      <c r="HBM69" s="376"/>
      <c r="HBN69" s="1581"/>
      <c r="HBO69" s="1581"/>
      <c r="HBP69" s="1581"/>
      <c r="HBQ69" s="529"/>
      <c r="HBR69" s="376"/>
      <c r="HBS69" s="376"/>
      <c r="HBT69" s="376"/>
      <c r="HBU69" s="530"/>
      <c r="HBV69" s="376"/>
      <c r="HBW69" s="376"/>
      <c r="HBX69" s="376"/>
      <c r="HBY69" s="376"/>
      <c r="HBZ69" s="376"/>
      <c r="HCA69" s="376"/>
      <c r="HCB69" s="376"/>
      <c r="HCC69" s="376"/>
      <c r="HCD69" s="376"/>
      <c r="HCE69" s="1581"/>
      <c r="HCF69" s="1581"/>
      <c r="HCG69" s="1581"/>
      <c r="HCH69" s="529"/>
      <c r="HCI69" s="376"/>
      <c r="HCJ69" s="376"/>
      <c r="HCK69" s="376"/>
      <c r="HCL69" s="530"/>
      <c r="HCM69" s="376"/>
      <c r="HCN69" s="376"/>
      <c r="HCO69" s="376"/>
      <c r="HCP69" s="376"/>
      <c r="HCQ69" s="376"/>
      <c r="HCR69" s="376"/>
      <c r="HCS69" s="376"/>
      <c r="HCT69" s="376"/>
      <c r="HCU69" s="376"/>
      <c r="HCV69" s="1581"/>
      <c r="HCW69" s="1581"/>
      <c r="HCX69" s="1581"/>
      <c r="HCY69" s="529"/>
      <c r="HCZ69" s="376"/>
      <c r="HDA69" s="376"/>
      <c r="HDB69" s="376"/>
      <c r="HDC69" s="530"/>
      <c r="HDD69" s="376"/>
      <c r="HDE69" s="376"/>
      <c r="HDF69" s="376"/>
      <c r="HDG69" s="376"/>
      <c r="HDH69" s="376"/>
      <c r="HDI69" s="376"/>
      <c r="HDJ69" s="376"/>
      <c r="HDK69" s="376"/>
      <c r="HDL69" s="376"/>
      <c r="HDM69" s="1581"/>
      <c r="HDN69" s="1581"/>
      <c r="HDO69" s="1581"/>
      <c r="HDP69" s="529"/>
      <c r="HDQ69" s="376"/>
      <c r="HDR69" s="376"/>
      <c r="HDS69" s="376"/>
      <c r="HDT69" s="530"/>
      <c r="HDU69" s="376"/>
      <c r="HDV69" s="376"/>
      <c r="HDW69" s="376"/>
      <c r="HDX69" s="376"/>
      <c r="HDY69" s="376"/>
      <c r="HDZ69" s="376"/>
      <c r="HEA69" s="376"/>
      <c r="HEB69" s="376"/>
      <c r="HEC69" s="376"/>
      <c r="HED69" s="1581"/>
      <c r="HEE69" s="1581"/>
      <c r="HEF69" s="1581"/>
      <c r="HEG69" s="529"/>
      <c r="HEH69" s="376"/>
      <c r="HEI69" s="376"/>
      <c r="HEJ69" s="376"/>
      <c r="HEK69" s="530"/>
      <c r="HEL69" s="376"/>
      <c r="HEM69" s="376"/>
      <c r="HEN69" s="376"/>
      <c r="HEO69" s="376"/>
      <c r="HEP69" s="376"/>
      <c r="HEQ69" s="376"/>
      <c r="HER69" s="376"/>
      <c r="HES69" s="376"/>
      <c r="HET69" s="376"/>
      <c r="HEU69" s="1581"/>
      <c r="HEV69" s="1581"/>
      <c r="HEW69" s="1581"/>
      <c r="HEX69" s="529"/>
      <c r="HEY69" s="376"/>
      <c r="HEZ69" s="376"/>
      <c r="HFA69" s="376"/>
      <c r="HFB69" s="530"/>
      <c r="HFC69" s="376"/>
      <c r="HFD69" s="376"/>
      <c r="HFE69" s="376"/>
      <c r="HFF69" s="376"/>
      <c r="HFG69" s="376"/>
      <c r="HFH69" s="376"/>
      <c r="HFI69" s="376"/>
      <c r="HFJ69" s="376"/>
      <c r="HFK69" s="376"/>
      <c r="HFL69" s="1581"/>
      <c r="HFM69" s="1581"/>
      <c r="HFN69" s="1581"/>
      <c r="HFO69" s="529"/>
      <c r="HFP69" s="376"/>
      <c r="HFQ69" s="376"/>
      <c r="HFR69" s="376"/>
      <c r="HFS69" s="530"/>
      <c r="HFT69" s="376"/>
      <c r="HFU69" s="376"/>
      <c r="HFV69" s="376"/>
      <c r="HFW69" s="376"/>
      <c r="HFX69" s="376"/>
      <c r="HFY69" s="376"/>
      <c r="HFZ69" s="376"/>
      <c r="HGA69" s="376"/>
      <c r="HGB69" s="376"/>
      <c r="HGC69" s="1581"/>
      <c r="HGD69" s="1581"/>
      <c r="HGE69" s="1581"/>
      <c r="HGF69" s="529"/>
      <c r="HGG69" s="376"/>
      <c r="HGH69" s="376"/>
      <c r="HGI69" s="376"/>
      <c r="HGJ69" s="530"/>
      <c r="HGK69" s="376"/>
      <c r="HGL69" s="376"/>
      <c r="HGM69" s="376"/>
      <c r="HGN69" s="376"/>
      <c r="HGO69" s="376"/>
      <c r="HGP69" s="376"/>
      <c r="HGQ69" s="376"/>
      <c r="HGR69" s="376"/>
      <c r="HGS69" s="376"/>
      <c r="HGT69" s="1581"/>
      <c r="HGU69" s="1581"/>
      <c r="HGV69" s="1581"/>
      <c r="HGW69" s="529"/>
      <c r="HGX69" s="376"/>
      <c r="HGY69" s="376"/>
      <c r="HGZ69" s="376"/>
      <c r="HHA69" s="530"/>
      <c r="HHB69" s="376"/>
      <c r="HHC69" s="376"/>
      <c r="HHD69" s="376"/>
      <c r="HHE69" s="376"/>
      <c r="HHF69" s="376"/>
      <c r="HHG69" s="376"/>
      <c r="HHH69" s="376"/>
      <c r="HHI69" s="376"/>
      <c r="HHJ69" s="376"/>
      <c r="HHK69" s="1581"/>
      <c r="HHL69" s="1581"/>
      <c r="HHM69" s="1581"/>
      <c r="HHN69" s="529"/>
      <c r="HHO69" s="376"/>
      <c r="HHP69" s="376"/>
      <c r="HHQ69" s="376"/>
      <c r="HHR69" s="530"/>
      <c r="HHS69" s="376"/>
      <c r="HHT69" s="376"/>
      <c r="HHU69" s="376"/>
      <c r="HHV69" s="376"/>
      <c r="HHW69" s="376"/>
      <c r="HHX69" s="376"/>
      <c r="HHY69" s="376"/>
      <c r="HHZ69" s="376"/>
      <c r="HIA69" s="376"/>
      <c r="HIB69" s="1581"/>
      <c r="HIC69" s="1581"/>
      <c r="HID69" s="1581"/>
      <c r="HIE69" s="529"/>
      <c r="HIF69" s="376"/>
      <c r="HIG69" s="376"/>
      <c r="HIH69" s="376"/>
      <c r="HII69" s="530"/>
      <c r="HIJ69" s="376"/>
      <c r="HIK69" s="376"/>
      <c r="HIL69" s="376"/>
      <c r="HIM69" s="376"/>
      <c r="HIN69" s="376"/>
      <c r="HIO69" s="376"/>
      <c r="HIP69" s="376"/>
      <c r="HIQ69" s="376"/>
      <c r="HIR69" s="376"/>
      <c r="HIS69" s="1581"/>
      <c r="HIT69" s="1581"/>
      <c r="HIU69" s="1581"/>
      <c r="HIV69" s="529"/>
      <c r="HIW69" s="376"/>
      <c r="HIX69" s="376"/>
      <c r="HIY69" s="376"/>
      <c r="HIZ69" s="530"/>
      <c r="HJA69" s="376"/>
      <c r="HJB69" s="376"/>
      <c r="HJC69" s="376"/>
      <c r="HJD69" s="376"/>
      <c r="HJE69" s="376"/>
      <c r="HJF69" s="376"/>
      <c r="HJG69" s="376"/>
      <c r="HJH69" s="376"/>
      <c r="HJI69" s="376"/>
      <c r="HJJ69" s="1581"/>
      <c r="HJK69" s="1581"/>
      <c r="HJL69" s="1581"/>
      <c r="HJM69" s="529"/>
      <c r="HJN69" s="376"/>
      <c r="HJO69" s="376"/>
      <c r="HJP69" s="376"/>
      <c r="HJQ69" s="530"/>
      <c r="HJR69" s="376"/>
      <c r="HJS69" s="376"/>
      <c r="HJT69" s="376"/>
      <c r="HJU69" s="376"/>
      <c r="HJV69" s="376"/>
      <c r="HJW69" s="376"/>
      <c r="HJX69" s="376"/>
      <c r="HJY69" s="376"/>
      <c r="HJZ69" s="376"/>
      <c r="HKA69" s="1581"/>
      <c r="HKB69" s="1581"/>
      <c r="HKC69" s="1581"/>
      <c r="HKD69" s="529"/>
      <c r="HKE69" s="376"/>
      <c r="HKF69" s="376"/>
      <c r="HKG69" s="376"/>
      <c r="HKH69" s="530"/>
      <c r="HKI69" s="376"/>
      <c r="HKJ69" s="376"/>
      <c r="HKK69" s="376"/>
      <c r="HKL69" s="376"/>
      <c r="HKM69" s="376"/>
      <c r="HKN69" s="376"/>
      <c r="HKO69" s="376"/>
      <c r="HKP69" s="376"/>
      <c r="HKQ69" s="376"/>
      <c r="HKR69" s="1581"/>
      <c r="HKS69" s="1581"/>
      <c r="HKT69" s="1581"/>
      <c r="HKU69" s="529"/>
      <c r="HKV69" s="376"/>
      <c r="HKW69" s="376"/>
      <c r="HKX69" s="376"/>
      <c r="HKY69" s="530"/>
      <c r="HKZ69" s="376"/>
      <c r="HLA69" s="376"/>
      <c r="HLB69" s="376"/>
      <c r="HLC69" s="376"/>
      <c r="HLD69" s="376"/>
      <c r="HLE69" s="376"/>
      <c r="HLF69" s="376"/>
      <c r="HLG69" s="376"/>
      <c r="HLH69" s="376"/>
      <c r="HLI69" s="1581"/>
      <c r="HLJ69" s="1581"/>
      <c r="HLK69" s="1581"/>
      <c r="HLL69" s="529"/>
      <c r="HLM69" s="376"/>
      <c r="HLN69" s="376"/>
      <c r="HLO69" s="376"/>
      <c r="HLP69" s="530"/>
      <c r="HLQ69" s="376"/>
      <c r="HLR69" s="376"/>
      <c r="HLS69" s="376"/>
      <c r="HLT69" s="376"/>
      <c r="HLU69" s="376"/>
      <c r="HLV69" s="376"/>
      <c r="HLW69" s="376"/>
      <c r="HLX69" s="376"/>
      <c r="HLY69" s="376"/>
      <c r="HLZ69" s="1581"/>
      <c r="HMA69" s="1581"/>
      <c r="HMB69" s="1581"/>
      <c r="HMC69" s="529"/>
      <c r="HMD69" s="376"/>
      <c r="HME69" s="376"/>
      <c r="HMF69" s="376"/>
      <c r="HMG69" s="530"/>
      <c r="HMH69" s="376"/>
      <c r="HMI69" s="376"/>
      <c r="HMJ69" s="376"/>
      <c r="HMK69" s="376"/>
      <c r="HML69" s="376"/>
      <c r="HMM69" s="376"/>
      <c r="HMN69" s="376"/>
      <c r="HMO69" s="376"/>
      <c r="HMP69" s="376"/>
      <c r="HMQ69" s="1581"/>
      <c r="HMR69" s="1581"/>
      <c r="HMS69" s="1581"/>
      <c r="HMT69" s="529"/>
      <c r="HMU69" s="376"/>
      <c r="HMV69" s="376"/>
      <c r="HMW69" s="376"/>
      <c r="HMX69" s="530"/>
      <c r="HMY69" s="376"/>
      <c r="HMZ69" s="376"/>
      <c r="HNA69" s="376"/>
      <c r="HNB69" s="376"/>
      <c r="HNC69" s="376"/>
      <c r="HND69" s="376"/>
      <c r="HNE69" s="376"/>
      <c r="HNF69" s="376"/>
      <c r="HNG69" s="376"/>
      <c r="HNH69" s="1581"/>
      <c r="HNI69" s="1581"/>
      <c r="HNJ69" s="1581"/>
      <c r="HNK69" s="529"/>
      <c r="HNL69" s="376"/>
      <c r="HNM69" s="376"/>
      <c r="HNN69" s="376"/>
      <c r="HNO69" s="530"/>
      <c r="HNP69" s="376"/>
      <c r="HNQ69" s="376"/>
      <c r="HNR69" s="376"/>
      <c r="HNS69" s="376"/>
      <c r="HNT69" s="376"/>
      <c r="HNU69" s="376"/>
      <c r="HNV69" s="376"/>
      <c r="HNW69" s="376"/>
      <c r="HNX69" s="376"/>
      <c r="HNY69" s="1581"/>
      <c r="HNZ69" s="1581"/>
      <c r="HOA69" s="1581"/>
      <c r="HOB69" s="529"/>
      <c r="HOC69" s="376"/>
      <c r="HOD69" s="376"/>
      <c r="HOE69" s="376"/>
      <c r="HOF69" s="530"/>
      <c r="HOG69" s="376"/>
      <c r="HOH69" s="376"/>
      <c r="HOI69" s="376"/>
      <c r="HOJ69" s="376"/>
      <c r="HOK69" s="376"/>
      <c r="HOL69" s="376"/>
      <c r="HOM69" s="376"/>
      <c r="HON69" s="376"/>
      <c r="HOO69" s="376"/>
      <c r="HOP69" s="1581"/>
      <c r="HOQ69" s="1581"/>
      <c r="HOR69" s="1581"/>
      <c r="HOS69" s="529"/>
      <c r="HOT69" s="376"/>
      <c r="HOU69" s="376"/>
      <c r="HOV69" s="376"/>
      <c r="HOW69" s="530"/>
      <c r="HOX69" s="376"/>
      <c r="HOY69" s="376"/>
      <c r="HOZ69" s="376"/>
      <c r="HPA69" s="376"/>
      <c r="HPB69" s="376"/>
      <c r="HPC69" s="376"/>
      <c r="HPD69" s="376"/>
      <c r="HPE69" s="376"/>
      <c r="HPF69" s="376"/>
      <c r="HPG69" s="1581"/>
      <c r="HPH69" s="1581"/>
      <c r="HPI69" s="1581"/>
      <c r="HPJ69" s="529"/>
      <c r="HPK69" s="376"/>
      <c r="HPL69" s="376"/>
      <c r="HPM69" s="376"/>
      <c r="HPN69" s="530"/>
      <c r="HPO69" s="376"/>
      <c r="HPP69" s="376"/>
      <c r="HPQ69" s="376"/>
      <c r="HPR69" s="376"/>
      <c r="HPS69" s="376"/>
      <c r="HPT69" s="376"/>
      <c r="HPU69" s="376"/>
      <c r="HPV69" s="376"/>
      <c r="HPW69" s="376"/>
      <c r="HPX69" s="1581"/>
      <c r="HPY69" s="1581"/>
      <c r="HPZ69" s="1581"/>
      <c r="HQA69" s="529"/>
      <c r="HQB69" s="376"/>
      <c r="HQC69" s="376"/>
      <c r="HQD69" s="376"/>
      <c r="HQE69" s="530"/>
      <c r="HQF69" s="376"/>
      <c r="HQG69" s="376"/>
      <c r="HQH69" s="376"/>
      <c r="HQI69" s="376"/>
      <c r="HQJ69" s="376"/>
      <c r="HQK69" s="376"/>
      <c r="HQL69" s="376"/>
      <c r="HQM69" s="376"/>
      <c r="HQN69" s="376"/>
      <c r="HQO69" s="1581"/>
      <c r="HQP69" s="1581"/>
      <c r="HQQ69" s="1581"/>
      <c r="HQR69" s="529"/>
      <c r="HQS69" s="376"/>
      <c r="HQT69" s="376"/>
      <c r="HQU69" s="376"/>
      <c r="HQV69" s="530"/>
      <c r="HQW69" s="376"/>
      <c r="HQX69" s="376"/>
      <c r="HQY69" s="376"/>
      <c r="HQZ69" s="376"/>
      <c r="HRA69" s="376"/>
      <c r="HRB69" s="376"/>
      <c r="HRC69" s="376"/>
      <c r="HRD69" s="376"/>
      <c r="HRE69" s="376"/>
      <c r="HRF69" s="1581"/>
      <c r="HRG69" s="1581"/>
      <c r="HRH69" s="1581"/>
      <c r="HRI69" s="529"/>
      <c r="HRJ69" s="376"/>
      <c r="HRK69" s="376"/>
      <c r="HRL69" s="376"/>
      <c r="HRM69" s="530"/>
      <c r="HRN69" s="376"/>
      <c r="HRO69" s="376"/>
      <c r="HRP69" s="376"/>
      <c r="HRQ69" s="376"/>
      <c r="HRR69" s="376"/>
      <c r="HRS69" s="376"/>
      <c r="HRT69" s="376"/>
      <c r="HRU69" s="376"/>
      <c r="HRV69" s="376"/>
      <c r="HRW69" s="1581"/>
      <c r="HRX69" s="1581"/>
      <c r="HRY69" s="1581"/>
      <c r="HRZ69" s="529"/>
      <c r="HSA69" s="376"/>
      <c r="HSB69" s="376"/>
      <c r="HSC69" s="376"/>
      <c r="HSD69" s="530"/>
      <c r="HSE69" s="376"/>
      <c r="HSF69" s="376"/>
      <c r="HSG69" s="376"/>
      <c r="HSH69" s="376"/>
      <c r="HSI69" s="376"/>
      <c r="HSJ69" s="376"/>
      <c r="HSK69" s="376"/>
      <c r="HSL69" s="376"/>
      <c r="HSM69" s="376"/>
      <c r="HSN69" s="1581"/>
      <c r="HSO69" s="1581"/>
      <c r="HSP69" s="1581"/>
      <c r="HSQ69" s="529"/>
      <c r="HSR69" s="376"/>
      <c r="HSS69" s="376"/>
      <c r="HST69" s="376"/>
      <c r="HSU69" s="530"/>
      <c r="HSV69" s="376"/>
      <c r="HSW69" s="376"/>
      <c r="HSX69" s="376"/>
      <c r="HSY69" s="376"/>
      <c r="HSZ69" s="376"/>
      <c r="HTA69" s="376"/>
      <c r="HTB69" s="376"/>
      <c r="HTC69" s="376"/>
      <c r="HTD69" s="376"/>
      <c r="HTE69" s="1581"/>
      <c r="HTF69" s="1581"/>
      <c r="HTG69" s="1581"/>
      <c r="HTH69" s="529"/>
      <c r="HTI69" s="376"/>
      <c r="HTJ69" s="376"/>
      <c r="HTK69" s="376"/>
      <c r="HTL69" s="530"/>
      <c r="HTM69" s="376"/>
      <c r="HTN69" s="376"/>
      <c r="HTO69" s="376"/>
      <c r="HTP69" s="376"/>
      <c r="HTQ69" s="376"/>
      <c r="HTR69" s="376"/>
      <c r="HTS69" s="376"/>
      <c r="HTT69" s="376"/>
      <c r="HTU69" s="376"/>
      <c r="HTV69" s="1581"/>
      <c r="HTW69" s="1581"/>
      <c r="HTX69" s="1581"/>
      <c r="HTY69" s="529"/>
      <c r="HTZ69" s="376"/>
      <c r="HUA69" s="376"/>
      <c r="HUB69" s="376"/>
      <c r="HUC69" s="530"/>
      <c r="HUD69" s="376"/>
      <c r="HUE69" s="376"/>
      <c r="HUF69" s="376"/>
      <c r="HUG69" s="376"/>
      <c r="HUH69" s="376"/>
      <c r="HUI69" s="376"/>
      <c r="HUJ69" s="376"/>
      <c r="HUK69" s="376"/>
      <c r="HUL69" s="376"/>
      <c r="HUM69" s="1581"/>
      <c r="HUN69" s="1581"/>
      <c r="HUO69" s="1581"/>
      <c r="HUP69" s="529"/>
      <c r="HUQ69" s="376"/>
      <c r="HUR69" s="376"/>
      <c r="HUS69" s="376"/>
      <c r="HUT69" s="530"/>
      <c r="HUU69" s="376"/>
      <c r="HUV69" s="376"/>
      <c r="HUW69" s="376"/>
      <c r="HUX69" s="376"/>
      <c r="HUY69" s="376"/>
      <c r="HUZ69" s="376"/>
      <c r="HVA69" s="376"/>
      <c r="HVB69" s="376"/>
      <c r="HVC69" s="376"/>
      <c r="HVD69" s="1581"/>
      <c r="HVE69" s="1581"/>
      <c r="HVF69" s="1581"/>
      <c r="HVG69" s="529"/>
      <c r="HVH69" s="376"/>
      <c r="HVI69" s="376"/>
      <c r="HVJ69" s="376"/>
      <c r="HVK69" s="530"/>
      <c r="HVL69" s="376"/>
      <c r="HVM69" s="376"/>
      <c r="HVN69" s="376"/>
      <c r="HVO69" s="376"/>
      <c r="HVP69" s="376"/>
      <c r="HVQ69" s="376"/>
      <c r="HVR69" s="376"/>
      <c r="HVS69" s="376"/>
      <c r="HVT69" s="376"/>
      <c r="HVU69" s="1581"/>
      <c r="HVV69" s="1581"/>
      <c r="HVW69" s="1581"/>
      <c r="HVX69" s="529"/>
      <c r="HVY69" s="376"/>
      <c r="HVZ69" s="376"/>
      <c r="HWA69" s="376"/>
      <c r="HWB69" s="530"/>
      <c r="HWC69" s="376"/>
      <c r="HWD69" s="376"/>
      <c r="HWE69" s="376"/>
      <c r="HWF69" s="376"/>
      <c r="HWG69" s="376"/>
      <c r="HWH69" s="376"/>
      <c r="HWI69" s="376"/>
      <c r="HWJ69" s="376"/>
      <c r="HWK69" s="376"/>
      <c r="HWL69" s="1581"/>
      <c r="HWM69" s="1581"/>
      <c r="HWN69" s="1581"/>
      <c r="HWO69" s="529"/>
      <c r="HWP69" s="376"/>
      <c r="HWQ69" s="376"/>
      <c r="HWR69" s="376"/>
      <c r="HWS69" s="530"/>
      <c r="HWT69" s="376"/>
      <c r="HWU69" s="376"/>
      <c r="HWV69" s="376"/>
      <c r="HWW69" s="376"/>
      <c r="HWX69" s="376"/>
      <c r="HWY69" s="376"/>
      <c r="HWZ69" s="376"/>
      <c r="HXA69" s="376"/>
      <c r="HXB69" s="376"/>
      <c r="HXC69" s="1581"/>
      <c r="HXD69" s="1581"/>
      <c r="HXE69" s="1581"/>
      <c r="HXF69" s="529"/>
      <c r="HXG69" s="376"/>
      <c r="HXH69" s="376"/>
      <c r="HXI69" s="376"/>
      <c r="HXJ69" s="530"/>
      <c r="HXK69" s="376"/>
      <c r="HXL69" s="376"/>
      <c r="HXM69" s="376"/>
      <c r="HXN69" s="376"/>
      <c r="HXO69" s="376"/>
      <c r="HXP69" s="376"/>
      <c r="HXQ69" s="376"/>
      <c r="HXR69" s="376"/>
      <c r="HXS69" s="376"/>
      <c r="HXT69" s="1581"/>
      <c r="HXU69" s="1581"/>
      <c r="HXV69" s="1581"/>
      <c r="HXW69" s="529"/>
      <c r="HXX69" s="376"/>
      <c r="HXY69" s="376"/>
      <c r="HXZ69" s="376"/>
      <c r="HYA69" s="530"/>
      <c r="HYB69" s="376"/>
      <c r="HYC69" s="376"/>
      <c r="HYD69" s="376"/>
      <c r="HYE69" s="376"/>
      <c r="HYF69" s="376"/>
      <c r="HYG69" s="376"/>
      <c r="HYH69" s="376"/>
      <c r="HYI69" s="376"/>
      <c r="HYJ69" s="376"/>
      <c r="HYK69" s="1581"/>
      <c r="HYL69" s="1581"/>
      <c r="HYM69" s="1581"/>
      <c r="HYN69" s="529"/>
      <c r="HYO69" s="376"/>
      <c r="HYP69" s="376"/>
      <c r="HYQ69" s="376"/>
      <c r="HYR69" s="530"/>
      <c r="HYS69" s="376"/>
      <c r="HYT69" s="376"/>
      <c r="HYU69" s="376"/>
      <c r="HYV69" s="376"/>
      <c r="HYW69" s="376"/>
      <c r="HYX69" s="376"/>
      <c r="HYY69" s="376"/>
      <c r="HYZ69" s="376"/>
      <c r="HZA69" s="376"/>
      <c r="HZB69" s="1581"/>
      <c r="HZC69" s="1581"/>
      <c r="HZD69" s="1581"/>
      <c r="HZE69" s="529"/>
      <c r="HZF69" s="376"/>
      <c r="HZG69" s="376"/>
      <c r="HZH69" s="376"/>
      <c r="HZI69" s="530"/>
      <c r="HZJ69" s="376"/>
      <c r="HZK69" s="376"/>
      <c r="HZL69" s="376"/>
      <c r="HZM69" s="376"/>
      <c r="HZN69" s="376"/>
      <c r="HZO69" s="376"/>
      <c r="HZP69" s="376"/>
      <c r="HZQ69" s="376"/>
      <c r="HZR69" s="376"/>
      <c r="HZS69" s="1581"/>
      <c r="HZT69" s="1581"/>
      <c r="HZU69" s="1581"/>
      <c r="HZV69" s="529"/>
      <c r="HZW69" s="376"/>
      <c r="HZX69" s="376"/>
      <c r="HZY69" s="376"/>
      <c r="HZZ69" s="530"/>
      <c r="IAA69" s="376"/>
      <c r="IAB69" s="376"/>
      <c r="IAC69" s="376"/>
      <c r="IAD69" s="376"/>
      <c r="IAE69" s="376"/>
      <c r="IAF69" s="376"/>
      <c r="IAG69" s="376"/>
      <c r="IAH69" s="376"/>
      <c r="IAI69" s="376"/>
      <c r="IAJ69" s="1581"/>
      <c r="IAK69" s="1581"/>
      <c r="IAL69" s="1581"/>
      <c r="IAM69" s="529"/>
      <c r="IAN69" s="376"/>
      <c r="IAO69" s="376"/>
      <c r="IAP69" s="376"/>
      <c r="IAQ69" s="530"/>
      <c r="IAR69" s="376"/>
      <c r="IAS69" s="376"/>
      <c r="IAT69" s="376"/>
      <c r="IAU69" s="376"/>
      <c r="IAV69" s="376"/>
      <c r="IAW69" s="376"/>
      <c r="IAX69" s="376"/>
      <c r="IAY69" s="376"/>
      <c r="IAZ69" s="376"/>
      <c r="IBA69" s="1581"/>
      <c r="IBB69" s="1581"/>
      <c r="IBC69" s="1581"/>
      <c r="IBD69" s="529"/>
      <c r="IBE69" s="376"/>
      <c r="IBF69" s="376"/>
      <c r="IBG69" s="376"/>
      <c r="IBH69" s="530"/>
      <c r="IBI69" s="376"/>
      <c r="IBJ69" s="376"/>
      <c r="IBK69" s="376"/>
      <c r="IBL69" s="376"/>
      <c r="IBM69" s="376"/>
      <c r="IBN69" s="376"/>
      <c r="IBO69" s="376"/>
      <c r="IBP69" s="376"/>
      <c r="IBQ69" s="376"/>
      <c r="IBR69" s="1581"/>
      <c r="IBS69" s="1581"/>
      <c r="IBT69" s="1581"/>
      <c r="IBU69" s="529"/>
      <c r="IBV69" s="376"/>
      <c r="IBW69" s="376"/>
      <c r="IBX69" s="376"/>
      <c r="IBY69" s="530"/>
      <c r="IBZ69" s="376"/>
      <c r="ICA69" s="376"/>
      <c r="ICB69" s="376"/>
      <c r="ICC69" s="376"/>
      <c r="ICD69" s="376"/>
      <c r="ICE69" s="376"/>
      <c r="ICF69" s="376"/>
      <c r="ICG69" s="376"/>
      <c r="ICH69" s="376"/>
      <c r="ICI69" s="1581"/>
      <c r="ICJ69" s="1581"/>
      <c r="ICK69" s="1581"/>
      <c r="ICL69" s="529"/>
      <c r="ICM69" s="376"/>
      <c r="ICN69" s="376"/>
      <c r="ICO69" s="376"/>
      <c r="ICP69" s="530"/>
      <c r="ICQ69" s="376"/>
      <c r="ICR69" s="376"/>
      <c r="ICS69" s="376"/>
      <c r="ICT69" s="376"/>
      <c r="ICU69" s="376"/>
      <c r="ICV69" s="376"/>
      <c r="ICW69" s="376"/>
      <c r="ICX69" s="376"/>
      <c r="ICY69" s="376"/>
      <c r="ICZ69" s="1581"/>
      <c r="IDA69" s="1581"/>
      <c r="IDB69" s="1581"/>
      <c r="IDC69" s="529"/>
      <c r="IDD69" s="376"/>
      <c r="IDE69" s="376"/>
      <c r="IDF69" s="376"/>
      <c r="IDG69" s="530"/>
      <c r="IDH69" s="376"/>
      <c r="IDI69" s="376"/>
      <c r="IDJ69" s="376"/>
      <c r="IDK69" s="376"/>
      <c r="IDL69" s="376"/>
      <c r="IDM69" s="376"/>
      <c r="IDN69" s="376"/>
      <c r="IDO69" s="376"/>
      <c r="IDP69" s="376"/>
      <c r="IDQ69" s="1581"/>
      <c r="IDR69" s="1581"/>
      <c r="IDS69" s="1581"/>
      <c r="IDT69" s="529"/>
      <c r="IDU69" s="376"/>
      <c r="IDV69" s="376"/>
      <c r="IDW69" s="376"/>
      <c r="IDX69" s="530"/>
      <c r="IDY69" s="376"/>
      <c r="IDZ69" s="376"/>
      <c r="IEA69" s="376"/>
      <c r="IEB69" s="376"/>
      <c r="IEC69" s="376"/>
      <c r="IED69" s="376"/>
      <c r="IEE69" s="376"/>
      <c r="IEF69" s="376"/>
      <c r="IEG69" s="376"/>
      <c r="IEH69" s="1581"/>
      <c r="IEI69" s="1581"/>
      <c r="IEJ69" s="1581"/>
      <c r="IEK69" s="529"/>
      <c r="IEL69" s="376"/>
      <c r="IEM69" s="376"/>
      <c r="IEN69" s="376"/>
      <c r="IEO69" s="530"/>
      <c r="IEP69" s="376"/>
      <c r="IEQ69" s="376"/>
      <c r="IER69" s="376"/>
      <c r="IES69" s="376"/>
      <c r="IET69" s="376"/>
      <c r="IEU69" s="376"/>
      <c r="IEV69" s="376"/>
      <c r="IEW69" s="376"/>
      <c r="IEX69" s="376"/>
      <c r="IEY69" s="1581"/>
      <c r="IEZ69" s="1581"/>
      <c r="IFA69" s="1581"/>
      <c r="IFB69" s="529"/>
      <c r="IFC69" s="376"/>
      <c r="IFD69" s="376"/>
      <c r="IFE69" s="376"/>
      <c r="IFF69" s="530"/>
      <c r="IFG69" s="376"/>
      <c r="IFH69" s="376"/>
      <c r="IFI69" s="376"/>
      <c r="IFJ69" s="376"/>
      <c r="IFK69" s="376"/>
      <c r="IFL69" s="376"/>
      <c r="IFM69" s="376"/>
      <c r="IFN69" s="376"/>
      <c r="IFO69" s="376"/>
      <c r="IFP69" s="1581"/>
      <c r="IFQ69" s="1581"/>
      <c r="IFR69" s="1581"/>
      <c r="IFS69" s="529"/>
      <c r="IFT69" s="376"/>
      <c r="IFU69" s="376"/>
      <c r="IFV69" s="376"/>
      <c r="IFW69" s="530"/>
      <c r="IFX69" s="376"/>
      <c r="IFY69" s="376"/>
      <c r="IFZ69" s="376"/>
      <c r="IGA69" s="376"/>
      <c r="IGB69" s="376"/>
      <c r="IGC69" s="376"/>
      <c r="IGD69" s="376"/>
      <c r="IGE69" s="376"/>
      <c r="IGF69" s="376"/>
      <c r="IGG69" s="1581"/>
      <c r="IGH69" s="1581"/>
      <c r="IGI69" s="1581"/>
      <c r="IGJ69" s="529"/>
      <c r="IGK69" s="376"/>
      <c r="IGL69" s="376"/>
      <c r="IGM69" s="376"/>
      <c r="IGN69" s="530"/>
      <c r="IGO69" s="376"/>
      <c r="IGP69" s="376"/>
      <c r="IGQ69" s="376"/>
      <c r="IGR69" s="376"/>
      <c r="IGS69" s="376"/>
      <c r="IGT69" s="376"/>
      <c r="IGU69" s="376"/>
      <c r="IGV69" s="376"/>
      <c r="IGW69" s="376"/>
      <c r="IGX69" s="1581"/>
      <c r="IGY69" s="1581"/>
      <c r="IGZ69" s="1581"/>
      <c r="IHA69" s="529"/>
      <c r="IHB69" s="376"/>
      <c r="IHC69" s="376"/>
      <c r="IHD69" s="376"/>
      <c r="IHE69" s="530"/>
      <c r="IHF69" s="376"/>
      <c r="IHG69" s="376"/>
      <c r="IHH69" s="376"/>
      <c r="IHI69" s="376"/>
      <c r="IHJ69" s="376"/>
      <c r="IHK69" s="376"/>
      <c r="IHL69" s="376"/>
      <c r="IHM69" s="376"/>
      <c r="IHN69" s="376"/>
      <c r="IHO69" s="1581"/>
      <c r="IHP69" s="1581"/>
      <c r="IHQ69" s="1581"/>
      <c r="IHR69" s="529"/>
      <c r="IHS69" s="376"/>
      <c r="IHT69" s="376"/>
      <c r="IHU69" s="376"/>
      <c r="IHV69" s="530"/>
      <c r="IHW69" s="376"/>
      <c r="IHX69" s="376"/>
      <c r="IHY69" s="376"/>
      <c r="IHZ69" s="376"/>
      <c r="IIA69" s="376"/>
      <c r="IIB69" s="376"/>
      <c r="IIC69" s="376"/>
      <c r="IID69" s="376"/>
      <c r="IIE69" s="376"/>
      <c r="IIF69" s="1581"/>
      <c r="IIG69" s="1581"/>
      <c r="IIH69" s="1581"/>
      <c r="III69" s="529"/>
      <c r="IIJ69" s="376"/>
      <c r="IIK69" s="376"/>
      <c r="IIL69" s="376"/>
      <c r="IIM69" s="530"/>
      <c r="IIN69" s="376"/>
      <c r="IIO69" s="376"/>
      <c r="IIP69" s="376"/>
      <c r="IIQ69" s="376"/>
      <c r="IIR69" s="376"/>
      <c r="IIS69" s="376"/>
      <c r="IIT69" s="376"/>
      <c r="IIU69" s="376"/>
      <c r="IIV69" s="376"/>
      <c r="IIW69" s="1581"/>
      <c r="IIX69" s="1581"/>
      <c r="IIY69" s="1581"/>
      <c r="IIZ69" s="529"/>
      <c r="IJA69" s="376"/>
      <c r="IJB69" s="376"/>
      <c r="IJC69" s="376"/>
      <c r="IJD69" s="530"/>
      <c r="IJE69" s="376"/>
      <c r="IJF69" s="376"/>
      <c r="IJG69" s="376"/>
      <c r="IJH69" s="376"/>
      <c r="IJI69" s="376"/>
      <c r="IJJ69" s="376"/>
      <c r="IJK69" s="376"/>
      <c r="IJL69" s="376"/>
      <c r="IJM69" s="376"/>
      <c r="IJN69" s="1581"/>
      <c r="IJO69" s="1581"/>
      <c r="IJP69" s="1581"/>
      <c r="IJQ69" s="529"/>
      <c r="IJR69" s="376"/>
      <c r="IJS69" s="376"/>
      <c r="IJT69" s="376"/>
      <c r="IJU69" s="530"/>
      <c r="IJV69" s="376"/>
      <c r="IJW69" s="376"/>
      <c r="IJX69" s="376"/>
      <c r="IJY69" s="376"/>
      <c r="IJZ69" s="376"/>
      <c r="IKA69" s="376"/>
      <c r="IKB69" s="376"/>
      <c r="IKC69" s="376"/>
      <c r="IKD69" s="376"/>
      <c r="IKE69" s="1581"/>
      <c r="IKF69" s="1581"/>
      <c r="IKG69" s="1581"/>
      <c r="IKH69" s="529"/>
      <c r="IKI69" s="376"/>
      <c r="IKJ69" s="376"/>
      <c r="IKK69" s="376"/>
      <c r="IKL69" s="530"/>
      <c r="IKM69" s="376"/>
      <c r="IKN69" s="376"/>
      <c r="IKO69" s="376"/>
      <c r="IKP69" s="376"/>
      <c r="IKQ69" s="376"/>
      <c r="IKR69" s="376"/>
      <c r="IKS69" s="376"/>
      <c r="IKT69" s="376"/>
      <c r="IKU69" s="376"/>
      <c r="IKV69" s="1581"/>
      <c r="IKW69" s="1581"/>
      <c r="IKX69" s="1581"/>
      <c r="IKY69" s="529"/>
      <c r="IKZ69" s="376"/>
      <c r="ILA69" s="376"/>
      <c r="ILB69" s="376"/>
      <c r="ILC69" s="530"/>
      <c r="ILD69" s="376"/>
      <c r="ILE69" s="376"/>
      <c r="ILF69" s="376"/>
      <c r="ILG69" s="376"/>
      <c r="ILH69" s="376"/>
      <c r="ILI69" s="376"/>
      <c r="ILJ69" s="376"/>
      <c r="ILK69" s="376"/>
      <c r="ILL69" s="376"/>
      <c r="ILM69" s="1581"/>
      <c r="ILN69" s="1581"/>
      <c r="ILO69" s="1581"/>
      <c r="ILP69" s="529"/>
      <c r="ILQ69" s="376"/>
      <c r="ILR69" s="376"/>
      <c r="ILS69" s="376"/>
      <c r="ILT69" s="530"/>
      <c r="ILU69" s="376"/>
      <c r="ILV69" s="376"/>
      <c r="ILW69" s="376"/>
      <c r="ILX69" s="376"/>
      <c r="ILY69" s="376"/>
      <c r="ILZ69" s="376"/>
      <c r="IMA69" s="376"/>
      <c r="IMB69" s="376"/>
      <c r="IMC69" s="376"/>
      <c r="IMD69" s="1581"/>
      <c r="IME69" s="1581"/>
      <c r="IMF69" s="1581"/>
      <c r="IMG69" s="529"/>
      <c r="IMH69" s="376"/>
      <c r="IMI69" s="376"/>
      <c r="IMJ69" s="376"/>
      <c r="IMK69" s="530"/>
      <c r="IML69" s="376"/>
      <c r="IMM69" s="376"/>
      <c r="IMN69" s="376"/>
      <c r="IMO69" s="376"/>
      <c r="IMP69" s="376"/>
      <c r="IMQ69" s="376"/>
      <c r="IMR69" s="376"/>
      <c r="IMS69" s="376"/>
      <c r="IMT69" s="376"/>
      <c r="IMU69" s="1581"/>
      <c r="IMV69" s="1581"/>
      <c r="IMW69" s="1581"/>
      <c r="IMX69" s="529"/>
      <c r="IMY69" s="376"/>
      <c r="IMZ69" s="376"/>
      <c r="INA69" s="376"/>
      <c r="INB69" s="530"/>
      <c r="INC69" s="376"/>
      <c r="IND69" s="376"/>
      <c r="INE69" s="376"/>
      <c r="INF69" s="376"/>
      <c r="ING69" s="376"/>
      <c r="INH69" s="376"/>
      <c r="INI69" s="376"/>
      <c r="INJ69" s="376"/>
      <c r="INK69" s="376"/>
      <c r="INL69" s="1581"/>
      <c r="INM69" s="1581"/>
      <c r="INN69" s="1581"/>
      <c r="INO69" s="529"/>
      <c r="INP69" s="376"/>
      <c r="INQ69" s="376"/>
      <c r="INR69" s="376"/>
      <c r="INS69" s="530"/>
      <c r="INT69" s="376"/>
      <c r="INU69" s="376"/>
      <c r="INV69" s="376"/>
      <c r="INW69" s="376"/>
      <c r="INX69" s="376"/>
      <c r="INY69" s="376"/>
      <c r="INZ69" s="376"/>
      <c r="IOA69" s="376"/>
      <c r="IOB69" s="376"/>
      <c r="IOC69" s="1581"/>
      <c r="IOD69" s="1581"/>
      <c r="IOE69" s="1581"/>
      <c r="IOF69" s="529"/>
      <c r="IOG69" s="376"/>
      <c r="IOH69" s="376"/>
      <c r="IOI69" s="376"/>
      <c r="IOJ69" s="530"/>
      <c r="IOK69" s="376"/>
      <c r="IOL69" s="376"/>
      <c r="IOM69" s="376"/>
      <c r="ION69" s="376"/>
      <c r="IOO69" s="376"/>
      <c r="IOP69" s="376"/>
      <c r="IOQ69" s="376"/>
      <c r="IOR69" s="376"/>
      <c r="IOS69" s="376"/>
      <c r="IOT69" s="1581"/>
      <c r="IOU69" s="1581"/>
      <c r="IOV69" s="1581"/>
      <c r="IOW69" s="529"/>
      <c r="IOX69" s="376"/>
      <c r="IOY69" s="376"/>
      <c r="IOZ69" s="376"/>
      <c r="IPA69" s="530"/>
      <c r="IPB69" s="376"/>
      <c r="IPC69" s="376"/>
      <c r="IPD69" s="376"/>
      <c r="IPE69" s="376"/>
      <c r="IPF69" s="376"/>
      <c r="IPG69" s="376"/>
      <c r="IPH69" s="376"/>
      <c r="IPI69" s="376"/>
      <c r="IPJ69" s="376"/>
      <c r="IPK69" s="1581"/>
      <c r="IPL69" s="1581"/>
      <c r="IPM69" s="1581"/>
      <c r="IPN69" s="529"/>
      <c r="IPO69" s="376"/>
      <c r="IPP69" s="376"/>
      <c r="IPQ69" s="376"/>
      <c r="IPR69" s="530"/>
      <c r="IPS69" s="376"/>
      <c r="IPT69" s="376"/>
      <c r="IPU69" s="376"/>
      <c r="IPV69" s="376"/>
      <c r="IPW69" s="376"/>
      <c r="IPX69" s="376"/>
      <c r="IPY69" s="376"/>
      <c r="IPZ69" s="376"/>
      <c r="IQA69" s="376"/>
      <c r="IQB69" s="1581"/>
      <c r="IQC69" s="1581"/>
      <c r="IQD69" s="1581"/>
      <c r="IQE69" s="529"/>
      <c r="IQF69" s="376"/>
      <c r="IQG69" s="376"/>
      <c r="IQH69" s="376"/>
      <c r="IQI69" s="530"/>
      <c r="IQJ69" s="376"/>
      <c r="IQK69" s="376"/>
      <c r="IQL69" s="376"/>
      <c r="IQM69" s="376"/>
      <c r="IQN69" s="376"/>
      <c r="IQO69" s="376"/>
      <c r="IQP69" s="376"/>
      <c r="IQQ69" s="376"/>
      <c r="IQR69" s="376"/>
      <c r="IQS69" s="1581"/>
      <c r="IQT69" s="1581"/>
      <c r="IQU69" s="1581"/>
      <c r="IQV69" s="529"/>
      <c r="IQW69" s="376"/>
      <c r="IQX69" s="376"/>
      <c r="IQY69" s="376"/>
      <c r="IQZ69" s="530"/>
      <c r="IRA69" s="376"/>
      <c r="IRB69" s="376"/>
      <c r="IRC69" s="376"/>
      <c r="IRD69" s="376"/>
      <c r="IRE69" s="376"/>
      <c r="IRF69" s="376"/>
      <c r="IRG69" s="376"/>
      <c r="IRH69" s="376"/>
      <c r="IRI69" s="376"/>
      <c r="IRJ69" s="1581"/>
      <c r="IRK69" s="1581"/>
      <c r="IRL69" s="1581"/>
      <c r="IRM69" s="529"/>
      <c r="IRN69" s="376"/>
      <c r="IRO69" s="376"/>
      <c r="IRP69" s="376"/>
      <c r="IRQ69" s="530"/>
      <c r="IRR69" s="376"/>
      <c r="IRS69" s="376"/>
      <c r="IRT69" s="376"/>
      <c r="IRU69" s="376"/>
      <c r="IRV69" s="376"/>
      <c r="IRW69" s="376"/>
      <c r="IRX69" s="376"/>
      <c r="IRY69" s="376"/>
      <c r="IRZ69" s="376"/>
      <c r="ISA69" s="1581"/>
      <c r="ISB69" s="1581"/>
      <c r="ISC69" s="1581"/>
      <c r="ISD69" s="529"/>
      <c r="ISE69" s="376"/>
      <c r="ISF69" s="376"/>
      <c r="ISG69" s="376"/>
      <c r="ISH69" s="530"/>
      <c r="ISI69" s="376"/>
      <c r="ISJ69" s="376"/>
      <c r="ISK69" s="376"/>
      <c r="ISL69" s="376"/>
      <c r="ISM69" s="376"/>
      <c r="ISN69" s="376"/>
      <c r="ISO69" s="376"/>
      <c r="ISP69" s="376"/>
      <c r="ISQ69" s="376"/>
      <c r="ISR69" s="1581"/>
      <c r="ISS69" s="1581"/>
      <c r="IST69" s="1581"/>
      <c r="ISU69" s="529"/>
      <c r="ISV69" s="376"/>
      <c r="ISW69" s="376"/>
      <c r="ISX69" s="376"/>
      <c r="ISY69" s="530"/>
      <c r="ISZ69" s="376"/>
      <c r="ITA69" s="376"/>
      <c r="ITB69" s="376"/>
      <c r="ITC69" s="376"/>
      <c r="ITD69" s="376"/>
      <c r="ITE69" s="376"/>
      <c r="ITF69" s="376"/>
      <c r="ITG69" s="376"/>
      <c r="ITH69" s="376"/>
      <c r="ITI69" s="1581"/>
      <c r="ITJ69" s="1581"/>
      <c r="ITK69" s="1581"/>
      <c r="ITL69" s="529"/>
      <c r="ITM69" s="376"/>
      <c r="ITN69" s="376"/>
      <c r="ITO69" s="376"/>
      <c r="ITP69" s="530"/>
      <c r="ITQ69" s="376"/>
      <c r="ITR69" s="376"/>
      <c r="ITS69" s="376"/>
      <c r="ITT69" s="376"/>
      <c r="ITU69" s="376"/>
      <c r="ITV69" s="376"/>
      <c r="ITW69" s="376"/>
      <c r="ITX69" s="376"/>
      <c r="ITY69" s="376"/>
      <c r="ITZ69" s="1581"/>
      <c r="IUA69" s="1581"/>
      <c r="IUB69" s="1581"/>
      <c r="IUC69" s="529"/>
      <c r="IUD69" s="376"/>
      <c r="IUE69" s="376"/>
      <c r="IUF69" s="376"/>
      <c r="IUG69" s="530"/>
      <c r="IUH69" s="376"/>
      <c r="IUI69" s="376"/>
      <c r="IUJ69" s="376"/>
      <c r="IUK69" s="376"/>
      <c r="IUL69" s="376"/>
      <c r="IUM69" s="376"/>
      <c r="IUN69" s="376"/>
      <c r="IUO69" s="376"/>
      <c r="IUP69" s="376"/>
      <c r="IUQ69" s="1581"/>
      <c r="IUR69" s="1581"/>
      <c r="IUS69" s="1581"/>
      <c r="IUT69" s="529"/>
      <c r="IUU69" s="376"/>
      <c r="IUV69" s="376"/>
      <c r="IUW69" s="376"/>
      <c r="IUX69" s="530"/>
      <c r="IUY69" s="376"/>
      <c r="IUZ69" s="376"/>
      <c r="IVA69" s="376"/>
      <c r="IVB69" s="376"/>
      <c r="IVC69" s="376"/>
      <c r="IVD69" s="376"/>
      <c r="IVE69" s="376"/>
      <c r="IVF69" s="376"/>
      <c r="IVG69" s="376"/>
      <c r="IVH69" s="1581"/>
      <c r="IVI69" s="1581"/>
      <c r="IVJ69" s="1581"/>
      <c r="IVK69" s="529"/>
      <c r="IVL69" s="376"/>
      <c r="IVM69" s="376"/>
      <c r="IVN69" s="376"/>
      <c r="IVO69" s="530"/>
      <c r="IVP69" s="376"/>
      <c r="IVQ69" s="376"/>
      <c r="IVR69" s="376"/>
      <c r="IVS69" s="376"/>
      <c r="IVT69" s="376"/>
      <c r="IVU69" s="376"/>
      <c r="IVV69" s="376"/>
      <c r="IVW69" s="376"/>
      <c r="IVX69" s="376"/>
      <c r="IVY69" s="1581"/>
      <c r="IVZ69" s="1581"/>
      <c r="IWA69" s="1581"/>
      <c r="IWB69" s="529"/>
      <c r="IWC69" s="376"/>
      <c r="IWD69" s="376"/>
      <c r="IWE69" s="376"/>
      <c r="IWF69" s="530"/>
      <c r="IWG69" s="376"/>
      <c r="IWH69" s="376"/>
      <c r="IWI69" s="376"/>
      <c r="IWJ69" s="376"/>
      <c r="IWK69" s="376"/>
      <c r="IWL69" s="376"/>
      <c r="IWM69" s="376"/>
      <c r="IWN69" s="376"/>
      <c r="IWO69" s="376"/>
      <c r="IWP69" s="1581"/>
      <c r="IWQ69" s="1581"/>
      <c r="IWR69" s="1581"/>
      <c r="IWS69" s="529"/>
      <c r="IWT69" s="376"/>
      <c r="IWU69" s="376"/>
      <c r="IWV69" s="376"/>
      <c r="IWW69" s="530"/>
      <c r="IWX69" s="376"/>
      <c r="IWY69" s="376"/>
      <c r="IWZ69" s="376"/>
      <c r="IXA69" s="376"/>
      <c r="IXB69" s="376"/>
      <c r="IXC69" s="376"/>
      <c r="IXD69" s="376"/>
      <c r="IXE69" s="376"/>
      <c r="IXF69" s="376"/>
      <c r="IXG69" s="1581"/>
      <c r="IXH69" s="1581"/>
      <c r="IXI69" s="1581"/>
      <c r="IXJ69" s="529"/>
      <c r="IXK69" s="376"/>
      <c r="IXL69" s="376"/>
      <c r="IXM69" s="376"/>
      <c r="IXN69" s="530"/>
      <c r="IXO69" s="376"/>
      <c r="IXP69" s="376"/>
      <c r="IXQ69" s="376"/>
      <c r="IXR69" s="376"/>
      <c r="IXS69" s="376"/>
      <c r="IXT69" s="376"/>
      <c r="IXU69" s="376"/>
      <c r="IXV69" s="376"/>
      <c r="IXW69" s="376"/>
      <c r="IXX69" s="1581"/>
      <c r="IXY69" s="1581"/>
      <c r="IXZ69" s="1581"/>
      <c r="IYA69" s="529"/>
      <c r="IYB69" s="376"/>
      <c r="IYC69" s="376"/>
      <c r="IYD69" s="376"/>
      <c r="IYE69" s="530"/>
      <c r="IYF69" s="376"/>
      <c r="IYG69" s="376"/>
      <c r="IYH69" s="376"/>
      <c r="IYI69" s="376"/>
      <c r="IYJ69" s="376"/>
      <c r="IYK69" s="376"/>
      <c r="IYL69" s="376"/>
      <c r="IYM69" s="376"/>
      <c r="IYN69" s="376"/>
      <c r="IYO69" s="1581"/>
      <c r="IYP69" s="1581"/>
      <c r="IYQ69" s="1581"/>
      <c r="IYR69" s="529"/>
      <c r="IYS69" s="376"/>
      <c r="IYT69" s="376"/>
      <c r="IYU69" s="376"/>
      <c r="IYV69" s="530"/>
      <c r="IYW69" s="376"/>
      <c r="IYX69" s="376"/>
      <c r="IYY69" s="376"/>
      <c r="IYZ69" s="376"/>
      <c r="IZA69" s="376"/>
      <c r="IZB69" s="376"/>
      <c r="IZC69" s="376"/>
      <c r="IZD69" s="376"/>
      <c r="IZE69" s="376"/>
      <c r="IZF69" s="1581"/>
      <c r="IZG69" s="1581"/>
      <c r="IZH69" s="1581"/>
      <c r="IZI69" s="529"/>
      <c r="IZJ69" s="376"/>
      <c r="IZK69" s="376"/>
      <c r="IZL69" s="376"/>
      <c r="IZM69" s="530"/>
      <c r="IZN69" s="376"/>
      <c r="IZO69" s="376"/>
      <c r="IZP69" s="376"/>
      <c r="IZQ69" s="376"/>
      <c r="IZR69" s="376"/>
      <c r="IZS69" s="376"/>
      <c r="IZT69" s="376"/>
      <c r="IZU69" s="376"/>
      <c r="IZV69" s="376"/>
      <c r="IZW69" s="1581"/>
      <c r="IZX69" s="1581"/>
      <c r="IZY69" s="1581"/>
      <c r="IZZ69" s="529"/>
      <c r="JAA69" s="376"/>
      <c r="JAB69" s="376"/>
      <c r="JAC69" s="376"/>
      <c r="JAD69" s="530"/>
      <c r="JAE69" s="376"/>
      <c r="JAF69" s="376"/>
      <c r="JAG69" s="376"/>
      <c r="JAH69" s="376"/>
      <c r="JAI69" s="376"/>
      <c r="JAJ69" s="376"/>
      <c r="JAK69" s="376"/>
      <c r="JAL69" s="376"/>
      <c r="JAM69" s="376"/>
      <c r="JAN69" s="1581"/>
      <c r="JAO69" s="1581"/>
      <c r="JAP69" s="1581"/>
      <c r="JAQ69" s="529"/>
      <c r="JAR69" s="376"/>
      <c r="JAS69" s="376"/>
      <c r="JAT69" s="376"/>
      <c r="JAU69" s="530"/>
      <c r="JAV69" s="376"/>
      <c r="JAW69" s="376"/>
      <c r="JAX69" s="376"/>
      <c r="JAY69" s="376"/>
      <c r="JAZ69" s="376"/>
      <c r="JBA69" s="376"/>
      <c r="JBB69" s="376"/>
      <c r="JBC69" s="376"/>
      <c r="JBD69" s="376"/>
      <c r="JBE69" s="1581"/>
      <c r="JBF69" s="1581"/>
      <c r="JBG69" s="1581"/>
      <c r="JBH69" s="529"/>
      <c r="JBI69" s="376"/>
      <c r="JBJ69" s="376"/>
      <c r="JBK69" s="376"/>
      <c r="JBL69" s="530"/>
      <c r="JBM69" s="376"/>
      <c r="JBN69" s="376"/>
      <c r="JBO69" s="376"/>
      <c r="JBP69" s="376"/>
      <c r="JBQ69" s="376"/>
      <c r="JBR69" s="376"/>
      <c r="JBS69" s="376"/>
      <c r="JBT69" s="376"/>
      <c r="JBU69" s="376"/>
      <c r="JBV69" s="1581"/>
      <c r="JBW69" s="1581"/>
      <c r="JBX69" s="1581"/>
      <c r="JBY69" s="529"/>
      <c r="JBZ69" s="376"/>
      <c r="JCA69" s="376"/>
      <c r="JCB69" s="376"/>
      <c r="JCC69" s="530"/>
      <c r="JCD69" s="376"/>
      <c r="JCE69" s="376"/>
      <c r="JCF69" s="376"/>
      <c r="JCG69" s="376"/>
      <c r="JCH69" s="376"/>
      <c r="JCI69" s="376"/>
      <c r="JCJ69" s="376"/>
      <c r="JCK69" s="376"/>
      <c r="JCL69" s="376"/>
      <c r="JCM69" s="1581"/>
      <c r="JCN69" s="1581"/>
      <c r="JCO69" s="1581"/>
      <c r="JCP69" s="529"/>
      <c r="JCQ69" s="376"/>
      <c r="JCR69" s="376"/>
      <c r="JCS69" s="376"/>
      <c r="JCT69" s="530"/>
      <c r="JCU69" s="376"/>
      <c r="JCV69" s="376"/>
      <c r="JCW69" s="376"/>
      <c r="JCX69" s="376"/>
      <c r="JCY69" s="376"/>
      <c r="JCZ69" s="376"/>
      <c r="JDA69" s="376"/>
      <c r="JDB69" s="376"/>
      <c r="JDC69" s="376"/>
      <c r="JDD69" s="1581"/>
      <c r="JDE69" s="1581"/>
      <c r="JDF69" s="1581"/>
      <c r="JDG69" s="529"/>
      <c r="JDH69" s="376"/>
      <c r="JDI69" s="376"/>
      <c r="JDJ69" s="376"/>
      <c r="JDK69" s="530"/>
      <c r="JDL69" s="376"/>
      <c r="JDM69" s="376"/>
      <c r="JDN69" s="376"/>
      <c r="JDO69" s="376"/>
      <c r="JDP69" s="376"/>
      <c r="JDQ69" s="376"/>
      <c r="JDR69" s="376"/>
      <c r="JDS69" s="376"/>
      <c r="JDT69" s="376"/>
      <c r="JDU69" s="1581"/>
      <c r="JDV69" s="1581"/>
      <c r="JDW69" s="1581"/>
      <c r="JDX69" s="529"/>
      <c r="JDY69" s="376"/>
      <c r="JDZ69" s="376"/>
      <c r="JEA69" s="376"/>
      <c r="JEB69" s="530"/>
      <c r="JEC69" s="376"/>
      <c r="JED69" s="376"/>
      <c r="JEE69" s="376"/>
      <c r="JEF69" s="376"/>
      <c r="JEG69" s="376"/>
      <c r="JEH69" s="376"/>
      <c r="JEI69" s="376"/>
      <c r="JEJ69" s="376"/>
      <c r="JEK69" s="376"/>
      <c r="JEL69" s="1581"/>
      <c r="JEM69" s="1581"/>
      <c r="JEN69" s="1581"/>
      <c r="JEO69" s="529"/>
      <c r="JEP69" s="376"/>
      <c r="JEQ69" s="376"/>
      <c r="JER69" s="376"/>
      <c r="JES69" s="530"/>
      <c r="JET69" s="376"/>
      <c r="JEU69" s="376"/>
      <c r="JEV69" s="376"/>
      <c r="JEW69" s="376"/>
      <c r="JEX69" s="376"/>
      <c r="JEY69" s="376"/>
      <c r="JEZ69" s="376"/>
      <c r="JFA69" s="376"/>
      <c r="JFB69" s="376"/>
      <c r="JFC69" s="1581"/>
      <c r="JFD69" s="1581"/>
      <c r="JFE69" s="1581"/>
      <c r="JFF69" s="529"/>
      <c r="JFG69" s="376"/>
      <c r="JFH69" s="376"/>
      <c r="JFI69" s="376"/>
      <c r="JFJ69" s="530"/>
      <c r="JFK69" s="376"/>
      <c r="JFL69" s="376"/>
      <c r="JFM69" s="376"/>
      <c r="JFN69" s="376"/>
      <c r="JFO69" s="376"/>
      <c r="JFP69" s="376"/>
      <c r="JFQ69" s="376"/>
      <c r="JFR69" s="376"/>
      <c r="JFS69" s="376"/>
      <c r="JFT69" s="1581"/>
      <c r="JFU69" s="1581"/>
      <c r="JFV69" s="1581"/>
      <c r="JFW69" s="529"/>
      <c r="JFX69" s="376"/>
      <c r="JFY69" s="376"/>
      <c r="JFZ69" s="376"/>
      <c r="JGA69" s="530"/>
      <c r="JGB69" s="376"/>
      <c r="JGC69" s="376"/>
      <c r="JGD69" s="376"/>
      <c r="JGE69" s="376"/>
      <c r="JGF69" s="376"/>
      <c r="JGG69" s="376"/>
      <c r="JGH69" s="376"/>
      <c r="JGI69" s="376"/>
      <c r="JGJ69" s="376"/>
      <c r="JGK69" s="1581"/>
      <c r="JGL69" s="1581"/>
      <c r="JGM69" s="1581"/>
      <c r="JGN69" s="529"/>
      <c r="JGO69" s="376"/>
      <c r="JGP69" s="376"/>
      <c r="JGQ69" s="376"/>
      <c r="JGR69" s="530"/>
      <c r="JGS69" s="376"/>
      <c r="JGT69" s="376"/>
      <c r="JGU69" s="376"/>
      <c r="JGV69" s="376"/>
      <c r="JGW69" s="376"/>
      <c r="JGX69" s="376"/>
      <c r="JGY69" s="376"/>
      <c r="JGZ69" s="376"/>
      <c r="JHA69" s="376"/>
      <c r="JHB69" s="1581"/>
      <c r="JHC69" s="1581"/>
      <c r="JHD69" s="1581"/>
      <c r="JHE69" s="529"/>
      <c r="JHF69" s="376"/>
      <c r="JHG69" s="376"/>
      <c r="JHH69" s="376"/>
      <c r="JHI69" s="530"/>
      <c r="JHJ69" s="376"/>
      <c r="JHK69" s="376"/>
      <c r="JHL69" s="376"/>
      <c r="JHM69" s="376"/>
      <c r="JHN69" s="376"/>
      <c r="JHO69" s="376"/>
      <c r="JHP69" s="376"/>
      <c r="JHQ69" s="376"/>
      <c r="JHR69" s="376"/>
      <c r="JHS69" s="1581"/>
      <c r="JHT69" s="1581"/>
      <c r="JHU69" s="1581"/>
      <c r="JHV69" s="529"/>
      <c r="JHW69" s="376"/>
      <c r="JHX69" s="376"/>
      <c r="JHY69" s="376"/>
      <c r="JHZ69" s="530"/>
      <c r="JIA69" s="376"/>
      <c r="JIB69" s="376"/>
      <c r="JIC69" s="376"/>
      <c r="JID69" s="376"/>
      <c r="JIE69" s="376"/>
      <c r="JIF69" s="376"/>
      <c r="JIG69" s="376"/>
      <c r="JIH69" s="376"/>
      <c r="JII69" s="376"/>
      <c r="JIJ69" s="1581"/>
      <c r="JIK69" s="1581"/>
      <c r="JIL69" s="1581"/>
      <c r="JIM69" s="529"/>
      <c r="JIN69" s="376"/>
      <c r="JIO69" s="376"/>
      <c r="JIP69" s="376"/>
      <c r="JIQ69" s="530"/>
      <c r="JIR69" s="376"/>
      <c r="JIS69" s="376"/>
      <c r="JIT69" s="376"/>
      <c r="JIU69" s="376"/>
      <c r="JIV69" s="376"/>
      <c r="JIW69" s="376"/>
      <c r="JIX69" s="376"/>
      <c r="JIY69" s="376"/>
      <c r="JIZ69" s="376"/>
      <c r="JJA69" s="1581"/>
      <c r="JJB69" s="1581"/>
      <c r="JJC69" s="1581"/>
      <c r="JJD69" s="529"/>
      <c r="JJE69" s="376"/>
      <c r="JJF69" s="376"/>
      <c r="JJG69" s="376"/>
      <c r="JJH69" s="530"/>
      <c r="JJI69" s="376"/>
      <c r="JJJ69" s="376"/>
      <c r="JJK69" s="376"/>
      <c r="JJL69" s="376"/>
      <c r="JJM69" s="376"/>
      <c r="JJN69" s="376"/>
      <c r="JJO69" s="376"/>
      <c r="JJP69" s="376"/>
      <c r="JJQ69" s="376"/>
      <c r="JJR69" s="1581"/>
      <c r="JJS69" s="1581"/>
      <c r="JJT69" s="1581"/>
      <c r="JJU69" s="529"/>
      <c r="JJV69" s="376"/>
      <c r="JJW69" s="376"/>
      <c r="JJX69" s="376"/>
      <c r="JJY69" s="530"/>
      <c r="JJZ69" s="376"/>
      <c r="JKA69" s="376"/>
      <c r="JKB69" s="376"/>
      <c r="JKC69" s="376"/>
      <c r="JKD69" s="376"/>
      <c r="JKE69" s="376"/>
      <c r="JKF69" s="376"/>
      <c r="JKG69" s="376"/>
      <c r="JKH69" s="376"/>
      <c r="JKI69" s="1581"/>
      <c r="JKJ69" s="1581"/>
      <c r="JKK69" s="1581"/>
      <c r="JKL69" s="529"/>
      <c r="JKM69" s="376"/>
      <c r="JKN69" s="376"/>
      <c r="JKO69" s="376"/>
      <c r="JKP69" s="530"/>
      <c r="JKQ69" s="376"/>
      <c r="JKR69" s="376"/>
      <c r="JKS69" s="376"/>
      <c r="JKT69" s="376"/>
      <c r="JKU69" s="376"/>
      <c r="JKV69" s="376"/>
      <c r="JKW69" s="376"/>
      <c r="JKX69" s="376"/>
      <c r="JKY69" s="376"/>
      <c r="JKZ69" s="1581"/>
      <c r="JLA69" s="1581"/>
      <c r="JLB69" s="1581"/>
      <c r="JLC69" s="529"/>
      <c r="JLD69" s="376"/>
      <c r="JLE69" s="376"/>
      <c r="JLF69" s="376"/>
      <c r="JLG69" s="530"/>
      <c r="JLH69" s="376"/>
      <c r="JLI69" s="376"/>
      <c r="JLJ69" s="376"/>
      <c r="JLK69" s="376"/>
      <c r="JLL69" s="376"/>
      <c r="JLM69" s="376"/>
      <c r="JLN69" s="376"/>
      <c r="JLO69" s="376"/>
      <c r="JLP69" s="376"/>
      <c r="JLQ69" s="1581"/>
      <c r="JLR69" s="1581"/>
      <c r="JLS69" s="1581"/>
      <c r="JLT69" s="529"/>
      <c r="JLU69" s="376"/>
      <c r="JLV69" s="376"/>
      <c r="JLW69" s="376"/>
      <c r="JLX69" s="530"/>
      <c r="JLY69" s="376"/>
      <c r="JLZ69" s="376"/>
      <c r="JMA69" s="376"/>
      <c r="JMB69" s="376"/>
      <c r="JMC69" s="376"/>
      <c r="JMD69" s="376"/>
      <c r="JME69" s="376"/>
      <c r="JMF69" s="376"/>
      <c r="JMG69" s="376"/>
      <c r="JMH69" s="1581"/>
      <c r="JMI69" s="1581"/>
      <c r="JMJ69" s="1581"/>
      <c r="JMK69" s="529"/>
      <c r="JML69" s="376"/>
      <c r="JMM69" s="376"/>
      <c r="JMN69" s="376"/>
      <c r="JMO69" s="530"/>
      <c r="JMP69" s="376"/>
      <c r="JMQ69" s="376"/>
      <c r="JMR69" s="376"/>
      <c r="JMS69" s="376"/>
      <c r="JMT69" s="376"/>
      <c r="JMU69" s="376"/>
      <c r="JMV69" s="376"/>
      <c r="JMW69" s="376"/>
      <c r="JMX69" s="376"/>
      <c r="JMY69" s="1581"/>
      <c r="JMZ69" s="1581"/>
      <c r="JNA69" s="1581"/>
      <c r="JNB69" s="529"/>
      <c r="JNC69" s="376"/>
      <c r="JND69" s="376"/>
      <c r="JNE69" s="376"/>
      <c r="JNF69" s="530"/>
      <c r="JNG69" s="376"/>
      <c r="JNH69" s="376"/>
      <c r="JNI69" s="376"/>
      <c r="JNJ69" s="376"/>
      <c r="JNK69" s="376"/>
      <c r="JNL69" s="376"/>
      <c r="JNM69" s="376"/>
      <c r="JNN69" s="376"/>
      <c r="JNO69" s="376"/>
      <c r="JNP69" s="1581"/>
      <c r="JNQ69" s="1581"/>
      <c r="JNR69" s="1581"/>
      <c r="JNS69" s="529"/>
      <c r="JNT69" s="376"/>
      <c r="JNU69" s="376"/>
      <c r="JNV69" s="376"/>
      <c r="JNW69" s="530"/>
      <c r="JNX69" s="376"/>
      <c r="JNY69" s="376"/>
      <c r="JNZ69" s="376"/>
      <c r="JOA69" s="376"/>
      <c r="JOB69" s="376"/>
      <c r="JOC69" s="376"/>
      <c r="JOD69" s="376"/>
      <c r="JOE69" s="376"/>
      <c r="JOF69" s="376"/>
      <c r="JOG69" s="1581"/>
      <c r="JOH69" s="1581"/>
      <c r="JOI69" s="1581"/>
      <c r="JOJ69" s="529"/>
      <c r="JOK69" s="376"/>
      <c r="JOL69" s="376"/>
      <c r="JOM69" s="376"/>
      <c r="JON69" s="530"/>
      <c r="JOO69" s="376"/>
      <c r="JOP69" s="376"/>
      <c r="JOQ69" s="376"/>
      <c r="JOR69" s="376"/>
      <c r="JOS69" s="376"/>
      <c r="JOT69" s="376"/>
      <c r="JOU69" s="376"/>
      <c r="JOV69" s="376"/>
      <c r="JOW69" s="376"/>
      <c r="JOX69" s="1581"/>
      <c r="JOY69" s="1581"/>
      <c r="JOZ69" s="1581"/>
      <c r="JPA69" s="529"/>
      <c r="JPB69" s="376"/>
      <c r="JPC69" s="376"/>
      <c r="JPD69" s="376"/>
      <c r="JPE69" s="530"/>
      <c r="JPF69" s="376"/>
      <c r="JPG69" s="376"/>
      <c r="JPH69" s="376"/>
      <c r="JPI69" s="376"/>
      <c r="JPJ69" s="376"/>
      <c r="JPK69" s="376"/>
      <c r="JPL69" s="376"/>
      <c r="JPM69" s="376"/>
      <c r="JPN69" s="376"/>
      <c r="JPO69" s="1581"/>
      <c r="JPP69" s="1581"/>
      <c r="JPQ69" s="1581"/>
      <c r="JPR69" s="529"/>
      <c r="JPS69" s="376"/>
      <c r="JPT69" s="376"/>
      <c r="JPU69" s="376"/>
      <c r="JPV69" s="530"/>
      <c r="JPW69" s="376"/>
      <c r="JPX69" s="376"/>
      <c r="JPY69" s="376"/>
      <c r="JPZ69" s="376"/>
      <c r="JQA69" s="376"/>
      <c r="JQB69" s="376"/>
      <c r="JQC69" s="376"/>
      <c r="JQD69" s="376"/>
      <c r="JQE69" s="376"/>
      <c r="JQF69" s="1581"/>
      <c r="JQG69" s="1581"/>
      <c r="JQH69" s="1581"/>
      <c r="JQI69" s="529"/>
      <c r="JQJ69" s="376"/>
      <c r="JQK69" s="376"/>
      <c r="JQL69" s="376"/>
      <c r="JQM69" s="530"/>
      <c r="JQN69" s="376"/>
      <c r="JQO69" s="376"/>
      <c r="JQP69" s="376"/>
      <c r="JQQ69" s="376"/>
      <c r="JQR69" s="376"/>
      <c r="JQS69" s="376"/>
      <c r="JQT69" s="376"/>
      <c r="JQU69" s="376"/>
      <c r="JQV69" s="376"/>
      <c r="JQW69" s="1581"/>
      <c r="JQX69" s="1581"/>
      <c r="JQY69" s="1581"/>
      <c r="JQZ69" s="529"/>
      <c r="JRA69" s="376"/>
      <c r="JRB69" s="376"/>
      <c r="JRC69" s="376"/>
      <c r="JRD69" s="530"/>
      <c r="JRE69" s="376"/>
      <c r="JRF69" s="376"/>
      <c r="JRG69" s="376"/>
      <c r="JRH69" s="376"/>
      <c r="JRI69" s="376"/>
      <c r="JRJ69" s="376"/>
      <c r="JRK69" s="376"/>
      <c r="JRL69" s="376"/>
      <c r="JRM69" s="376"/>
      <c r="JRN69" s="1581"/>
      <c r="JRO69" s="1581"/>
      <c r="JRP69" s="1581"/>
      <c r="JRQ69" s="529"/>
      <c r="JRR69" s="376"/>
      <c r="JRS69" s="376"/>
      <c r="JRT69" s="376"/>
      <c r="JRU69" s="530"/>
      <c r="JRV69" s="376"/>
      <c r="JRW69" s="376"/>
      <c r="JRX69" s="376"/>
      <c r="JRY69" s="376"/>
      <c r="JRZ69" s="376"/>
      <c r="JSA69" s="376"/>
      <c r="JSB69" s="376"/>
      <c r="JSC69" s="376"/>
      <c r="JSD69" s="376"/>
      <c r="JSE69" s="1581"/>
      <c r="JSF69" s="1581"/>
      <c r="JSG69" s="1581"/>
      <c r="JSH69" s="529"/>
      <c r="JSI69" s="376"/>
      <c r="JSJ69" s="376"/>
      <c r="JSK69" s="376"/>
      <c r="JSL69" s="530"/>
      <c r="JSM69" s="376"/>
      <c r="JSN69" s="376"/>
      <c r="JSO69" s="376"/>
      <c r="JSP69" s="376"/>
      <c r="JSQ69" s="376"/>
      <c r="JSR69" s="376"/>
      <c r="JSS69" s="376"/>
      <c r="JST69" s="376"/>
      <c r="JSU69" s="376"/>
      <c r="JSV69" s="1581"/>
      <c r="JSW69" s="1581"/>
      <c r="JSX69" s="1581"/>
      <c r="JSY69" s="529"/>
      <c r="JSZ69" s="376"/>
      <c r="JTA69" s="376"/>
      <c r="JTB69" s="376"/>
      <c r="JTC69" s="530"/>
      <c r="JTD69" s="376"/>
      <c r="JTE69" s="376"/>
      <c r="JTF69" s="376"/>
      <c r="JTG69" s="376"/>
      <c r="JTH69" s="376"/>
      <c r="JTI69" s="376"/>
      <c r="JTJ69" s="376"/>
      <c r="JTK69" s="376"/>
      <c r="JTL69" s="376"/>
      <c r="JTM69" s="1581"/>
      <c r="JTN69" s="1581"/>
      <c r="JTO69" s="1581"/>
      <c r="JTP69" s="529"/>
      <c r="JTQ69" s="376"/>
      <c r="JTR69" s="376"/>
      <c r="JTS69" s="376"/>
      <c r="JTT69" s="530"/>
      <c r="JTU69" s="376"/>
      <c r="JTV69" s="376"/>
      <c r="JTW69" s="376"/>
      <c r="JTX69" s="376"/>
      <c r="JTY69" s="376"/>
      <c r="JTZ69" s="376"/>
      <c r="JUA69" s="376"/>
      <c r="JUB69" s="376"/>
      <c r="JUC69" s="376"/>
      <c r="JUD69" s="1581"/>
      <c r="JUE69" s="1581"/>
      <c r="JUF69" s="1581"/>
      <c r="JUG69" s="529"/>
      <c r="JUH69" s="376"/>
      <c r="JUI69" s="376"/>
      <c r="JUJ69" s="376"/>
      <c r="JUK69" s="530"/>
      <c r="JUL69" s="376"/>
      <c r="JUM69" s="376"/>
      <c r="JUN69" s="376"/>
      <c r="JUO69" s="376"/>
      <c r="JUP69" s="376"/>
      <c r="JUQ69" s="376"/>
      <c r="JUR69" s="376"/>
      <c r="JUS69" s="376"/>
      <c r="JUT69" s="376"/>
      <c r="JUU69" s="1581"/>
      <c r="JUV69" s="1581"/>
      <c r="JUW69" s="1581"/>
      <c r="JUX69" s="529"/>
      <c r="JUY69" s="376"/>
      <c r="JUZ69" s="376"/>
      <c r="JVA69" s="376"/>
      <c r="JVB69" s="530"/>
      <c r="JVC69" s="376"/>
      <c r="JVD69" s="376"/>
      <c r="JVE69" s="376"/>
      <c r="JVF69" s="376"/>
      <c r="JVG69" s="376"/>
      <c r="JVH69" s="376"/>
      <c r="JVI69" s="376"/>
      <c r="JVJ69" s="376"/>
      <c r="JVK69" s="376"/>
      <c r="JVL69" s="1581"/>
      <c r="JVM69" s="1581"/>
      <c r="JVN69" s="1581"/>
      <c r="JVO69" s="529"/>
      <c r="JVP69" s="376"/>
      <c r="JVQ69" s="376"/>
      <c r="JVR69" s="376"/>
      <c r="JVS69" s="530"/>
      <c r="JVT69" s="376"/>
      <c r="JVU69" s="376"/>
      <c r="JVV69" s="376"/>
      <c r="JVW69" s="376"/>
      <c r="JVX69" s="376"/>
      <c r="JVY69" s="376"/>
      <c r="JVZ69" s="376"/>
      <c r="JWA69" s="376"/>
      <c r="JWB69" s="376"/>
      <c r="JWC69" s="1581"/>
      <c r="JWD69" s="1581"/>
      <c r="JWE69" s="1581"/>
      <c r="JWF69" s="529"/>
      <c r="JWG69" s="376"/>
      <c r="JWH69" s="376"/>
      <c r="JWI69" s="376"/>
      <c r="JWJ69" s="530"/>
      <c r="JWK69" s="376"/>
      <c r="JWL69" s="376"/>
      <c r="JWM69" s="376"/>
      <c r="JWN69" s="376"/>
      <c r="JWO69" s="376"/>
      <c r="JWP69" s="376"/>
      <c r="JWQ69" s="376"/>
      <c r="JWR69" s="376"/>
      <c r="JWS69" s="376"/>
      <c r="JWT69" s="1581"/>
      <c r="JWU69" s="1581"/>
      <c r="JWV69" s="1581"/>
      <c r="JWW69" s="529"/>
      <c r="JWX69" s="376"/>
      <c r="JWY69" s="376"/>
      <c r="JWZ69" s="376"/>
      <c r="JXA69" s="530"/>
      <c r="JXB69" s="376"/>
      <c r="JXC69" s="376"/>
      <c r="JXD69" s="376"/>
      <c r="JXE69" s="376"/>
      <c r="JXF69" s="376"/>
      <c r="JXG69" s="376"/>
      <c r="JXH69" s="376"/>
      <c r="JXI69" s="376"/>
      <c r="JXJ69" s="376"/>
      <c r="JXK69" s="1581"/>
      <c r="JXL69" s="1581"/>
      <c r="JXM69" s="1581"/>
      <c r="JXN69" s="529"/>
      <c r="JXO69" s="376"/>
      <c r="JXP69" s="376"/>
      <c r="JXQ69" s="376"/>
      <c r="JXR69" s="530"/>
      <c r="JXS69" s="376"/>
      <c r="JXT69" s="376"/>
      <c r="JXU69" s="376"/>
      <c r="JXV69" s="376"/>
      <c r="JXW69" s="376"/>
      <c r="JXX69" s="376"/>
      <c r="JXY69" s="376"/>
      <c r="JXZ69" s="376"/>
      <c r="JYA69" s="376"/>
      <c r="JYB69" s="1581"/>
      <c r="JYC69" s="1581"/>
      <c r="JYD69" s="1581"/>
      <c r="JYE69" s="529"/>
      <c r="JYF69" s="376"/>
      <c r="JYG69" s="376"/>
      <c r="JYH69" s="376"/>
      <c r="JYI69" s="530"/>
      <c r="JYJ69" s="376"/>
      <c r="JYK69" s="376"/>
      <c r="JYL69" s="376"/>
      <c r="JYM69" s="376"/>
      <c r="JYN69" s="376"/>
      <c r="JYO69" s="376"/>
      <c r="JYP69" s="376"/>
      <c r="JYQ69" s="376"/>
      <c r="JYR69" s="376"/>
      <c r="JYS69" s="1581"/>
      <c r="JYT69" s="1581"/>
      <c r="JYU69" s="1581"/>
      <c r="JYV69" s="529"/>
      <c r="JYW69" s="376"/>
      <c r="JYX69" s="376"/>
      <c r="JYY69" s="376"/>
      <c r="JYZ69" s="530"/>
      <c r="JZA69" s="376"/>
      <c r="JZB69" s="376"/>
      <c r="JZC69" s="376"/>
      <c r="JZD69" s="376"/>
      <c r="JZE69" s="376"/>
      <c r="JZF69" s="376"/>
      <c r="JZG69" s="376"/>
      <c r="JZH69" s="376"/>
      <c r="JZI69" s="376"/>
      <c r="JZJ69" s="1581"/>
      <c r="JZK69" s="1581"/>
      <c r="JZL69" s="1581"/>
      <c r="JZM69" s="529"/>
      <c r="JZN69" s="376"/>
      <c r="JZO69" s="376"/>
      <c r="JZP69" s="376"/>
      <c r="JZQ69" s="530"/>
      <c r="JZR69" s="376"/>
      <c r="JZS69" s="376"/>
      <c r="JZT69" s="376"/>
      <c r="JZU69" s="376"/>
      <c r="JZV69" s="376"/>
      <c r="JZW69" s="376"/>
      <c r="JZX69" s="376"/>
      <c r="JZY69" s="376"/>
      <c r="JZZ69" s="376"/>
      <c r="KAA69" s="1581"/>
      <c r="KAB69" s="1581"/>
      <c r="KAC69" s="1581"/>
      <c r="KAD69" s="529"/>
      <c r="KAE69" s="376"/>
      <c r="KAF69" s="376"/>
      <c r="KAG69" s="376"/>
      <c r="KAH69" s="530"/>
      <c r="KAI69" s="376"/>
      <c r="KAJ69" s="376"/>
      <c r="KAK69" s="376"/>
      <c r="KAL69" s="376"/>
      <c r="KAM69" s="376"/>
      <c r="KAN69" s="376"/>
      <c r="KAO69" s="376"/>
      <c r="KAP69" s="376"/>
      <c r="KAQ69" s="376"/>
      <c r="KAR69" s="1581"/>
      <c r="KAS69" s="1581"/>
      <c r="KAT69" s="1581"/>
      <c r="KAU69" s="529"/>
      <c r="KAV69" s="376"/>
      <c r="KAW69" s="376"/>
      <c r="KAX69" s="376"/>
      <c r="KAY69" s="530"/>
      <c r="KAZ69" s="376"/>
      <c r="KBA69" s="376"/>
      <c r="KBB69" s="376"/>
      <c r="KBC69" s="376"/>
      <c r="KBD69" s="376"/>
      <c r="KBE69" s="376"/>
      <c r="KBF69" s="376"/>
      <c r="KBG69" s="376"/>
      <c r="KBH69" s="376"/>
      <c r="KBI69" s="1581"/>
      <c r="KBJ69" s="1581"/>
      <c r="KBK69" s="1581"/>
      <c r="KBL69" s="529"/>
      <c r="KBM69" s="376"/>
      <c r="KBN69" s="376"/>
      <c r="KBO69" s="376"/>
      <c r="KBP69" s="530"/>
      <c r="KBQ69" s="376"/>
      <c r="KBR69" s="376"/>
      <c r="KBS69" s="376"/>
      <c r="KBT69" s="376"/>
      <c r="KBU69" s="376"/>
      <c r="KBV69" s="376"/>
      <c r="KBW69" s="376"/>
      <c r="KBX69" s="376"/>
      <c r="KBY69" s="376"/>
      <c r="KBZ69" s="1581"/>
      <c r="KCA69" s="1581"/>
      <c r="KCB69" s="1581"/>
      <c r="KCC69" s="529"/>
      <c r="KCD69" s="376"/>
      <c r="KCE69" s="376"/>
      <c r="KCF69" s="376"/>
      <c r="KCG69" s="530"/>
      <c r="KCH69" s="376"/>
      <c r="KCI69" s="376"/>
      <c r="KCJ69" s="376"/>
      <c r="KCK69" s="376"/>
      <c r="KCL69" s="376"/>
      <c r="KCM69" s="376"/>
      <c r="KCN69" s="376"/>
      <c r="KCO69" s="376"/>
      <c r="KCP69" s="376"/>
      <c r="KCQ69" s="1581"/>
      <c r="KCR69" s="1581"/>
      <c r="KCS69" s="1581"/>
      <c r="KCT69" s="529"/>
      <c r="KCU69" s="376"/>
      <c r="KCV69" s="376"/>
      <c r="KCW69" s="376"/>
      <c r="KCX69" s="530"/>
      <c r="KCY69" s="376"/>
      <c r="KCZ69" s="376"/>
      <c r="KDA69" s="376"/>
      <c r="KDB69" s="376"/>
      <c r="KDC69" s="376"/>
      <c r="KDD69" s="376"/>
      <c r="KDE69" s="376"/>
      <c r="KDF69" s="376"/>
      <c r="KDG69" s="376"/>
      <c r="KDH69" s="1581"/>
      <c r="KDI69" s="1581"/>
      <c r="KDJ69" s="1581"/>
      <c r="KDK69" s="529"/>
      <c r="KDL69" s="376"/>
      <c r="KDM69" s="376"/>
      <c r="KDN69" s="376"/>
      <c r="KDO69" s="530"/>
      <c r="KDP69" s="376"/>
      <c r="KDQ69" s="376"/>
      <c r="KDR69" s="376"/>
      <c r="KDS69" s="376"/>
      <c r="KDT69" s="376"/>
      <c r="KDU69" s="376"/>
      <c r="KDV69" s="376"/>
      <c r="KDW69" s="376"/>
      <c r="KDX69" s="376"/>
      <c r="KDY69" s="1581"/>
      <c r="KDZ69" s="1581"/>
      <c r="KEA69" s="1581"/>
      <c r="KEB69" s="529"/>
      <c r="KEC69" s="376"/>
      <c r="KED69" s="376"/>
      <c r="KEE69" s="376"/>
      <c r="KEF69" s="530"/>
      <c r="KEG69" s="376"/>
      <c r="KEH69" s="376"/>
      <c r="KEI69" s="376"/>
      <c r="KEJ69" s="376"/>
      <c r="KEK69" s="376"/>
      <c r="KEL69" s="376"/>
      <c r="KEM69" s="376"/>
      <c r="KEN69" s="376"/>
      <c r="KEO69" s="376"/>
      <c r="KEP69" s="1581"/>
      <c r="KEQ69" s="1581"/>
      <c r="KER69" s="1581"/>
      <c r="KES69" s="529"/>
      <c r="KET69" s="376"/>
      <c r="KEU69" s="376"/>
      <c r="KEV69" s="376"/>
      <c r="KEW69" s="530"/>
      <c r="KEX69" s="376"/>
      <c r="KEY69" s="376"/>
      <c r="KEZ69" s="376"/>
      <c r="KFA69" s="376"/>
      <c r="KFB69" s="376"/>
      <c r="KFC69" s="376"/>
      <c r="KFD69" s="376"/>
      <c r="KFE69" s="376"/>
      <c r="KFF69" s="376"/>
      <c r="KFG69" s="1581"/>
      <c r="KFH69" s="1581"/>
      <c r="KFI69" s="1581"/>
      <c r="KFJ69" s="529"/>
      <c r="KFK69" s="376"/>
      <c r="KFL69" s="376"/>
      <c r="KFM69" s="376"/>
      <c r="KFN69" s="530"/>
      <c r="KFO69" s="376"/>
      <c r="KFP69" s="376"/>
      <c r="KFQ69" s="376"/>
      <c r="KFR69" s="376"/>
      <c r="KFS69" s="376"/>
      <c r="KFT69" s="376"/>
      <c r="KFU69" s="376"/>
      <c r="KFV69" s="376"/>
      <c r="KFW69" s="376"/>
      <c r="KFX69" s="1581"/>
      <c r="KFY69" s="1581"/>
      <c r="KFZ69" s="1581"/>
      <c r="KGA69" s="529"/>
      <c r="KGB69" s="376"/>
      <c r="KGC69" s="376"/>
      <c r="KGD69" s="376"/>
      <c r="KGE69" s="530"/>
      <c r="KGF69" s="376"/>
      <c r="KGG69" s="376"/>
      <c r="KGH69" s="376"/>
      <c r="KGI69" s="376"/>
      <c r="KGJ69" s="376"/>
      <c r="KGK69" s="376"/>
      <c r="KGL69" s="376"/>
      <c r="KGM69" s="376"/>
      <c r="KGN69" s="376"/>
      <c r="KGO69" s="1581"/>
      <c r="KGP69" s="1581"/>
      <c r="KGQ69" s="1581"/>
      <c r="KGR69" s="529"/>
      <c r="KGS69" s="376"/>
      <c r="KGT69" s="376"/>
      <c r="KGU69" s="376"/>
      <c r="KGV69" s="530"/>
      <c r="KGW69" s="376"/>
      <c r="KGX69" s="376"/>
      <c r="KGY69" s="376"/>
      <c r="KGZ69" s="376"/>
      <c r="KHA69" s="376"/>
      <c r="KHB69" s="376"/>
      <c r="KHC69" s="376"/>
      <c r="KHD69" s="376"/>
      <c r="KHE69" s="376"/>
      <c r="KHF69" s="1581"/>
      <c r="KHG69" s="1581"/>
      <c r="KHH69" s="1581"/>
      <c r="KHI69" s="529"/>
      <c r="KHJ69" s="376"/>
      <c r="KHK69" s="376"/>
      <c r="KHL69" s="376"/>
      <c r="KHM69" s="530"/>
      <c r="KHN69" s="376"/>
      <c r="KHO69" s="376"/>
      <c r="KHP69" s="376"/>
      <c r="KHQ69" s="376"/>
      <c r="KHR69" s="376"/>
      <c r="KHS69" s="376"/>
      <c r="KHT69" s="376"/>
      <c r="KHU69" s="376"/>
      <c r="KHV69" s="376"/>
      <c r="KHW69" s="1581"/>
      <c r="KHX69" s="1581"/>
      <c r="KHY69" s="1581"/>
      <c r="KHZ69" s="529"/>
      <c r="KIA69" s="376"/>
      <c r="KIB69" s="376"/>
      <c r="KIC69" s="376"/>
      <c r="KID69" s="530"/>
      <c r="KIE69" s="376"/>
      <c r="KIF69" s="376"/>
      <c r="KIG69" s="376"/>
      <c r="KIH69" s="376"/>
      <c r="KII69" s="376"/>
      <c r="KIJ69" s="376"/>
      <c r="KIK69" s="376"/>
      <c r="KIL69" s="376"/>
      <c r="KIM69" s="376"/>
      <c r="KIN69" s="1581"/>
      <c r="KIO69" s="1581"/>
      <c r="KIP69" s="1581"/>
      <c r="KIQ69" s="529"/>
      <c r="KIR69" s="376"/>
      <c r="KIS69" s="376"/>
      <c r="KIT69" s="376"/>
      <c r="KIU69" s="530"/>
      <c r="KIV69" s="376"/>
      <c r="KIW69" s="376"/>
      <c r="KIX69" s="376"/>
      <c r="KIY69" s="376"/>
      <c r="KIZ69" s="376"/>
      <c r="KJA69" s="376"/>
      <c r="KJB69" s="376"/>
      <c r="KJC69" s="376"/>
      <c r="KJD69" s="376"/>
      <c r="KJE69" s="1581"/>
      <c r="KJF69" s="1581"/>
      <c r="KJG69" s="1581"/>
      <c r="KJH69" s="529"/>
      <c r="KJI69" s="376"/>
      <c r="KJJ69" s="376"/>
      <c r="KJK69" s="376"/>
      <c r="KJL69" s="530"/>
      <c r="KJM69" s="376"/>
      <c r="KJN69" s="376"/>
      <c r="KJO69" s="376"/>
      <c r="KJP69" s="376"/>
      <c r="KJQ69" s="376"/>
      <c r="KJR69" s="376"/>
      <c r="KJS69" s="376"/>
      <c r="KJT69" s="376"/>
      <c r="KJU69" s="376"/>
      <c r="KJV69" s="1581"/>
      <c r="KJW69" s="1581"/>
      <c r="KJX69" s="1581"/>
      <c r="KJY69" s="529"/>
      <c r="KJZ69" s="376"/>
      <c r="KKA69" s="376"/>
      <c r="KKB69" s="376"/>
      <c r="KKC69" s="530"/>
      <c r="KKD69" s="376"/>
      <c r="KKE69" s="376"/>
      <c r="KKF69" s="376"/>
      <c r="KKG69" s="376"/>
      <c r="KKH69" s="376"/>
      <c r="KKI69" s="376"/>
      <c r="KKJ69" s="376"/>
      <c r="KKK69" s="376"/>
      <c r="KKL69" s="376"/>
      <c r="KKM69" s="1581"/>
      <c r="KKN69" s="1581"/>
      <c r="KKO69" s="1581"/>
      <c r="KKP69" s="529"/>
      <c r="KKQ69" s="376"/>
      <c r="KKR69" s="376"/>
      <c r="KKS69" s="376"/>
      <c r="KKT69" s="530"/>
      <c r="KKU69" s="376"/>
      <c r="KKV69" s="376"/>
      <c r="KKW69" s="376"/>
      <c r="KKX69" s="376"/>
      <c r="KKY69" s="376"/>
      <c r="KKZ69" s="376"/>
      <c r="KLA69" s="376"/>
      <c r="KLB69" s="376"/>
      <c r="KLC69" s="376"/>
      <c r="KLD69" s="1581"/>
      <c r="KLE69" s="1581"/>
      <c r="KLF69" s="1581"/>
      <c r="KLG69" s="529"/>
      <c r="KLH69" s="376"/>
      <c r="KLI69" s="376"/>
      <c r="KLJ69" s="376"/>
      <c r="KLK69" s="530"/>
      <c r="KLL69" s="376"/>
      <c r="KLM69" s="376"/>
      <c r="KLN69" s="376"/>
      <c r="KLO69" s="376"/>
      <c r="KLP69" s="376"/>
      <c r="KLQ69" s="376"/>
      <c r="KLR69" s="376"/>
      <c r="KLS69" s="376"/>
      <c r="KLT69" s="376"/>
      <c r="KLU69" s="1581"/>
      <c r="KLV69" s="1581"/>
      <c r="KLW69" s="1581"/>
      <c r="KLX69" s="529"/>
      <c r="KLY69" s="376"/>
      <c r="KLZ69" s="376"/>
      <c r="KMA69" s="376"/>
      <c r="KMB69" s="530"/>
      <c r="KMC69" s="376"/>
      <c r="KMD69" s="376"/>
      <c r="KME69" s="376"/>
      <c r="KMF69" s="376"/>
      <c r="KMG69" s="376"/>
      <c r="KMH69" s="376"/>
      <c r="KMI69" s="376"/>
      <c r="KMJ69" s="376"/>
      <c r="KMK69" s="376"/>
      <c r="KML69" s="1581"/>
      <c r="KMM69" s="1581"/>
      <c r="KMN69" s="1581"/>
      <c r="KMO69" s="529"/>
      <c r="KMP69" s="376"/>
      <c r="KMQ69" s="376"/>
      <c r="KMR69" s="376"/>
      <c r="KMS69" s="530"/>
      <c r="KMT69" s="376"/>
      <c r="KMU69" s="376"/>
      <c r="KMV69" s="376"/>
      <c r="KMW69" s="376"/>
      <c r="KMX69" s="376"/>
      <c r="KMY69" s="376"/>
      <c r="KMZ69" s="376"/>
      <c r="KNA69" s="376"/>
      <c r="KNB69" s="376"/>
      <c r="KNC69" s="1581"/>
      <c r="KND69" s="1581"/>
      <c r="KNE69" s="1581"/>
      <c r="KNF69" s="529"/>
      <c r="KNG69" s="376"/>
      <c r="KNH69" s="376"/>
      <c r="KNI69" s="376"/>
      <c r="KNJ69" s="530"/>
      <c r="KNK69" s="376"/>
      <c r="KNL69" s="376"/>
      <c r="KNM69" s="376"/>
      <c r="KNN69" s="376"/>
      <c r="KNO69" s="376"/>
      <c r="KNP69" s="376"/>
      <c r="KNQ69" s="376"/>
      <c r="KNR69" s="376"/>
      <c r="KNS69" s="376"/>
      <c r="KNT69" s="1581"/>
      <c r="KNU69" s="1581"/>
      <c r="KNV69" s="1581"/>
      <c r="KNW69" s="529"/>
      <c r="KNX69" s="376"/>
      <c r="KNY69" s="376"/>
      <c r="KNZ69" s="376"/>
      <c r="KOA69" s="530"/>
      <c r="KOB69" s="376"/>
      <c r="KOC69" s="376"/>
      <c r="KOD69" s="376"/>
      <c r="KOE69" s="376"/>
      <c r="KOF69" s="376"/>
      <c r="KOG69" s="376"/>
      <c r="KOH69" s="376"/>
      <c r="KOI69" s="376"/>
      <c r="KOJ69" s="376"/>
      <c r="KOK69" s="1581"/>
      <c r="KOL69" s="1581"/>
      <c r="KOM69" s="1581"/>
      <c r="KON69" s="529"/>
      <c r="KOO69" s="376"/>
      <c r="KOP69" s="376"/>
      <c r="KOQ69" s="376"/>
      <c r="KOR69" s="530"/>
      <c r="KOS69" s="376"/>
      <c r="KOT69" s="376"/>
      <c r="KOU69" s="376"/>
      <c r="KOV69" s="376"/>
      <c r="KOW69" s="376"/>
      <c r="KOX69" s="376"/>
      <c r="KOY69" s="376"/>
      <c r="KOZ69" s="376"/>
      <c r="KPA69" s="376"/>
      <c r="KPB69" s="1581"/>
      <c r="KPC69" s="1581"/>
      <c r="KPD69" s="1581"/>
      <c r="KPE69" s="529"/>
      <c r="KPF69" s="376"/>
      <c r="KPG69" s="376"/>
      <c r="KPH69" s="376"/>
      <c r="KPI69" s="530"/>
      <c r="KPJ69" s="376"/>
      <c r="KPK69" s="376"/>
      <c r="KPL69" s="376"/>
      <c r="KPM69" s="376"/>
      <c r="KPN69" s="376"/>
      <c r="KPO69" s="376"/>
      <c r="KPP69" s="376"/>
      <c r="KPQ69" s="376"/>
      <c r="KPR69" s="376"/>
      <c r="KPS69" s="1581"/>
      <c r="KPT69" s="1581"/>
      <c r="KPU69" s="1581"/>
      <c r="KPV69" s="529"/>
      <c r="KPW69" s="376"/>
      <c r="KPX69" s="376"/>
      <c r="KPY69" s="376"/>
      <c r="KPZ69" s="530"/>
      <c r="KQA69" s="376"/>
      <c r="KQB69" s="376"/>
      <c r="KQC69" s="376"/>
      <c r="KQD69" s="376"/>
      <c r="KQE69" s="376"/>
      <c r="KQF69" s="376"/>
      <c r="KQG69" s="376"/>
      <c r="KQH69" s="376"/>
      <c r="KQI69" s="376"/>
      <c r="KQJ69" s="1581"/>
      <c r="KQK69" s="1581"/>
      <c r="KQL69" s="1581"/>
      <c r="KQM69" s="529"/>
      <c r="KQN69" s="376"/>
      <c r="KQO69" s="376"/>
      <c r="KQP69" s="376"/>
      <c r="KQQ69" s="530"/>
      <c r="KQR69" s="376"/>
      <c r="KQS69" s="376"/>
      <c r="KQT69" s="376"/>
      <c r="KQU69" s="376"/>
      <c r="KQV69" s="376"/>
      <c r="KQW69" s="376"/>
      <c r="KQX69" s="376"/>
      <c r="KQY69" s="376"/>
      <c r="KQZ69" s="376"/>
      <c r="KRA69" s="1581"/>
      <c r="KRB69" s="1581"/>
      <c r="KRC69" s="1581"/>
      <c r="KRD69" s="529"/>
      <c r="KRE69" s="376"/>
      <c r="KRF69" s="376"/>
      <c r="KRG69" s="376"/>
      <c r="KRH69" s="530"/>
      <c r="KRI69" s="376"/>
      <c r="KRJ69" s="376"/>
      <c r="KRK69" s="376"/>
      <c r="KRL69" s="376"/>
      <c r="KRM69" s="376"/>
      <c r="KRN69" s="376"/>
      <c r="KRO69" s="376"/>
      <c r="KRP69" s="376"/>
      <c r="KRQ69" s="376"/>
      <c r="KRR69" s="1581"/>
      <c r="KRS69" s="1581"/>
      <c r="KRT69" s="1581"/>
      <c r="KRU69" s="529"/>
      <c r="KRV69" s="376"/>
      <c r="KRW69" s="376"/>
      <c r="KRX69" s="376"/>
      <c r="KRY69" s="530"/>
      <c r="KRZ69" s="376"/>
      <c r="KSA69" s="376"/>
      <c r="KSB69" s="376"/>
      <c r="KSC69" s="376"/>
      <c r="KSD69" s="376"/>
      <c r="KSE69" s="376"/>
      <c r="KSF69" s="376"/>
      <c r="KSG69" s="376"/>
      <c r="KSH69" s="376"/>
      <c r="KSI69" s="1581"/>
      <c r="KSJ69" s="1581"/>
      <c r="KSK69" s="1581"/>
      <c r="KSL69" s="529"/>
      <c r="KSM69" s="376"/>
      <c r="KSN69" s="376"/>
      <c r="KSO69" s="376"/>
      <c r="KSP69" s="530"/>
      <c r="KSQ69" s="376"/>
      <c r="KSR69" s="376"/>
      <c r="KSS69" s="376"/>
      <c r="KST69" s="376"/>
      <c r="KSU69" s="376"/>
      <c r="KSV69" s="376"/>
      <c r="KSW69" s="376"/>
      <c r="KSX69" s="376"/>
      <c r="KSY69" s="376"/>
      <c r="KSZ69" s="1581"/>
      <c r="KTA69" s="1581"/>
      <c r="KTB69" s="1581"/>
      <c r="KTC69" s="529"/>
      <c r="KTD69" s="376"/>
      <c r="KTE69" s="376"/>
      <c r="KTF69" s="376"/>
      <c r="KTG69" s="530"/>
      <c r="KTH69" s="376"/>
      <c r="KTI69" s="376"/>
      <c r="KTJ69" s="376"/>
      <c r="KTK69" s="376"/>
      <c r="KTL69" s="376"/>
      <c r="KTM69" s="376"/>
      <c r="KTN69" s="376"/>
      <c r="KTO69" s="376"/>
      <c r="KTP69" s="376"/>
      <c r="KTQ69" s="1581"/>
      <c r="KTR69" s="1581"/>
      <c r="KTS69" s="1581"/>
      <c r="KTT69" s="529"/>
      <c r="KTU69" s="376"/>
      <c r="KTV69" s="376"/>
      <c r="KTW69" s="376"/>
      <c r="KTX69" s="530"/>
      <c r="KTY69" s="376"/>
      <c r="KTZ69" s="376"/>
      <c r="KUA69" s="376"/>
      <c r="KUB69" s="376"/>
      <c r="KUC69" s="376"/>
      <c r="KUD69" s="376"/>
      <c r="KUE69" s="376"/>
      <c r="KUF69" s="376"/>
      <c r="KUG69" s="376"/>
      <c r="KUH69" s="1581"/>
      <c r="KUI69" s="1581"/>
      <c r="KUJ69" s="1581"/>
      <c r="KUK69" s="529"/>
      <c r="KUL69" s="376"/>
      <c r="KUM69" s="376"/>
      <c r="KUN69" s="376"/>
      <c r="KUO69" s="530"/>
      <c r="KUP69" s="376"/>
      <c r="KUQ69" s="376"/>
      <c r="KUR69" s="376"/>
      <c r="KUS69" s="376"/>
      <c r="KUT69" s="376"/>
      <c r="KUU69" s="376"/>
      <c r="KUV69" s="376"/>
      <c r="KUW69" s="376"/>
      <c r="KUX69" s="376"/>
      <c r="KUY69" s="1581"/>
      <c r="KUZ69" s="1581"/>
      <c r="KVA69" s="1581"/>
      <c r="KVB69" s="529"/>
      <c r="KVC69" s="376"/>
      <c r="KVD69" s="376"/>
      <c r="KVE69" s="376"/>
      <c r="KVF69" s="530"/>
      <c r="KVG69" s="376"/>
      <c r="KVH69" s="376"/>
      <c r="KVI69" s="376"/>
      <c r="KVJ69" s="376"/>
      <c r="KVK69" s="376"/>
      <c r="KVL69" s="376"/>
      <c r="KVM69" s="376"/>
      <c r="KVN69" s="376"/>
      <c r="KVO69" s="376"/>
      <c r="KVP69" s="1581"/>
      <c r="KVQ69" s="1581"/>
      <c r="KVR69" s="1581"/>
      <c r="KVS69" s="529"/>
      <c r="KVT69" s="376"/>
      <c r="KVU69" s="376"/>
      <c r="KVV69" s="376"/>
      <c r="KVW69" s="530"/>
      <c r="KVX69" s="376"/>
      <c r="KVY69" s="376"/>
      <c r="KVZ69" s="376"/>
      <c r="KWA69" s="376"/>
      <c r="KWB69" s="376"/>
      <c r="KWC69" s="376"/>
      <c r="KWD69" s="376"/>
      <c r="KWE69" s="376"/>
      <c r="KWF69" s="376"/>
      <c r="KWG69" s="1581"/>
      <c r="KWH69" s="1581"/>
      <c r="KWI69" s="1581"/>
      <c r="KWJ69" s="529"/>
      <c r="KWK69" s="376"/>
      <c r="KWL69" s="376"/>
      <c r="KWM69" s="376"/>
      <c r="KWN69" s="530"/>
      <c r="KWO69" s="376"/>
      <c r="KWP69" s="376"/>
      <c r="KWQ69" s="376"/>
      <c r="KWR69" s="376"/>
      <c r="KWS69" s="376"/>
      <c r="KWT69" s="376"/>
      <c r="KWU69" s="376"/>
      <c r="KWV69" s="376"/>
      <c r="KWW69" s="376"/>
      <c r="KWX69" s="1581"/>
      <c r="KWY69" s="1581"/>
      <c r="KWZ69" s="1581"/>
      <c r="KXA69" s="529"/>
      <c r="KXB69" s="376"/>
      <c r="KXC69" s="376"/>
      <c r="KXD69" s="376"/>
      <c r="KXE69" s="530"/>
      <c r="KXF69" s="376"/>
      <c r="KXG69" s="376"/>
      <c r="KXH69" s="376"/>
      <c r="KXI69" s="376"/>
      <c r="KXJ69" s="376"/>
      <c r="KXK69" s="376"/>
      <c r="KXL69" s="376"/>
      <c r="KXM69" s="376"/>
      <c r="KXN69" s="376"/>
      <c r="KXO69" s="1581"/>
      <c r="KXP69" s="1581"/>
      <c r="KXQ69" s="1581"/>
      <c r="KXR69" s="529"/>
      <c r="KXS69" s="376"/>
      <c r="KXT69" s="376"/>
      <c r="KXU69" s="376"/>
      <c r="KXV69" s="530"/>
      <c r="KXW69" s="376"/>
      <c r="KXX69" s="376"/>
      <c r="KXY69" s="376"/>
      <c r="KXZ69" s="376"/>
      <c r="KYA69" s="376"/>
      <c r="KYB69" s="376"/>
      <c r="KYC69" s="376"/>
      <c r="KYD69" s="376"/>
      <c r="KYE69" s="376"/>
      <c r="KYF69" s="1581"/>
      <c r="KYG69" s="1581"/>
      <c r="KYH69" s="1581"/>
      <c r="KYI69" s="529"/>
      <c r="KYJ69" s="376"/>
      <c r="KYK69" s="376"/>
      <c r="KYL69" s="376"/>
      <c r="KYM69" s="530"/>
      <c r="KYN69" s="376"/>
      <c r="KYO69" s="376"/>
      <c r="KYP69" s="376"/>
      <c r="KYQ69" s="376"/>
      <c r="KYR69" s="376"/>
      <c r="KYS69" s="376"/>
      <c r="KYT69" s="376"/>
      <c r="KYU69" s="376"/>
      <c r="KYV69" s="376"/>
      <c r="KYW69" s="1581"/>
      <c r="KYX69" s="1581"/>
      <c r="KYY69" s="1581"/>
      <c r="KYZ69" s="529"/>
      <c r="KZA69" s="376"/>
      <c r="KZB69" s="376"/>
      <c r="KZC69" s="376"/>
      <c r="KZD69" s="530"/>
      <c r="KZE69" s="376"/>
      <c r="KZF69" s="376"/>
      <c r="KZG69" s="376"/>
      <c r="KZH69" s="376"/>
      <c r="KZI69" s="376"/>
      <c r="KZJ69" s="376"/>
      <c r="KZK69" s="376"/>
      <c r="KZL69" s="376"/>
      <c r="KZM69" s="376"/>
      <c r="KZN69" s="1581"/>
      <c r="KZO69" s="1581"/>
      <c r="KZP69" s="1581"/>
      <c r="KZQ69" s="529"/>
      <c r="KZR69" s="376"/>
      <c r="KZS69" s="376"/>
      <c r="KZT69" s="376"/>
      <c r="KZU69" s="530"/>
      <c r="KZV69" s="376"/>
      <c r="KZW69" s="376"/>
      <c r="KZX69" s="376"/>
      <c r="KZY69" s="376"/>
      <c r="KZZ69" s="376"/>
      <c r="LAA69" s="376"/>
      <c r="LAB69" s="376"/>
      <c r="LAC69" s="376"/>
      <c r="LAD69" s="376"/>
      <c r="LAE69" s="1581"/>
      <c r="LAF69" s="1581"/>
      <c r="LAG69" s="1581"/>
      <c r="LAH69" s="529"/>
      <c r="LAI69" s="376"/>
      <c r="LAJ69" s="376"/>
      <c r="LAK69" s="376"/>
      <c r="LAL69" s="530"/>
      <c r="LAM69" s="376"/>
      <c r="LAN69" s="376"/>
      <c r="LAO69" s="376"/>
      <c r="LAP69" s="376"/>
      <c r="LAQ69" s="376"/>
      <c r="LAR69" s="376"/>
      <c r="LAS69" s="376"/>
      <c r="LAT69" s="376"/>
      <c r="LAU69" s="376"/>
      <c r="LAV69" s="1581"/>
      <c r="LAW69" s="1581"/>
      <c r="LAX69" s="1581"/>
      <c r="LAY69" s="529"/>
      <c r="LAZ69" s="376"/>
      <c r="LBA69" s="376"/>
      <c r="LBB69" s="376"/>
      <c r="LBC69" s="530"/>
      <c r="LBD69" s="376"/>
      <c r="LBE69" s="376"/>
      <c r="LBF69" s="376"/>
      <c r="LBG69" s="376"/>
      <c r="LBH69" s="376"/>
      <c r="LBI69" s="376"/>
      <c r="LBJ69" s="376"/>
      <c r="LBK69" s="376"/>
      <c r="LBL69" s="376"/>
      <c r="LBM69" s="1581"/>
      <c r="LBN69" s="1581"/>
      <c r="LBO69" s="1581"/>
      <c r="LBP69" s="529"/>
      <c r="LBQ69" s="376"/>
      <c r="LBR69" s="376"/>
      <c r="LBS69" s="376"/>
      <c r="LBT69" s="530"/>
      <c r="LBU69" s="376"/>
      <c r="LBV69" s="376"/>
      <c r="LBW69" s="376"/>
      <c r="LBX69" s="376"/>
      <c r="LBY69" s="376"/>
      <c r="LBZ69" s="376"/>
      <c r="LCA69" s="376"/>
      <c r="LCB69" s="376"/>
      <c r="LCC69" s="376"/>
      <c r="LCD69" s="1581"/>
      <c r="LCE69" s="1581"/>
      <c r="LCF69" s="1581"/>
      <c r="LCG69" s="529"/>
      <c r="LCH69" s="376"/>
      <c r="LCI69" s="376"/>
      <c r="LCJ69" s="376"/>
      <c r="LCK69" s="530"/>
      <c r="LCL69" s="376"/>
      <c r="LCM69" s="376"/>
      <c r="LCN69" s="376"/>
      <c r="LCO69" s="376"/>
      <c r="LCP69" s="376"/>
      <c r="LCQ69" s="376"/>
      <c r="LCR69" s="376"/>
      <c r="LCS69" s="376"/>
      <c r="LCT69" s="376"/>
      <c r="LCU69" s="1581"/>
      <c r="LCV69" s="1581"/>
      <c r="LCW69" s="1581"/>
      <c r="LCX69" s="529"/>
      <c r="LCY69" s="376"/>
      <c r="LCZ69" s="376"/>
      <c r="LDA69" s="376"/>
      <c r="LDB69" s="530"/>
      <c r="LDC69" s="376"/>
      <c r="LDD69" s="376"/>
      <c r="LDE69" s="376"/>
      <c r="LDF69" s="376"/>
      <c r="LDG69" s="376"/>
      <c r="LDH69" s="376"/>
      <c r="LDI69" s="376"/>
      <c r="LDJ69" s="376"/>
      <c r="LDK69" s="376"/>
      <c r="LDL69" s="1581"/>
      <c r="LDM69" s="1581"/>
      <c r="LDN69" s="1581"/>
      <c r="LDO69" s="529"/>
      <c r="LDP69" s="376"/>
      <c r="LDQ69" s="376"/>
      <c r="LDR69" s="376"/>
      <c r="LDS69" s="530"/>
      <c r="LDT69" s="376"/>
      <c r="LDU69" s="376"/>
      <c r="LDV69" s="376"/>
      <c r="LDW69" s="376"/>
      <c r="LDX69" s="376"/>
      <c r="LDY69" s="376"/>
      <c r="LDZ69" s="376"/>
      <c r="LEA69" s="376"/>
      <c r="LEB69" s="376"/>
      <c r="LEC69" s="1581"/>
      <c r="LED69" s="1581"/>
      <c r="LEE69" s="1581"/>
      <c r="LEF69" s="529"/>
      <c r="LEG69" s="376"/>
      <c r="LEH69" s="376"/>
      <c r="LEI69" s="376"/>
      <c r="LEJ69" s="530"/>
      <c r="LEK69" s="376"/>
      <c r="LEL69" s="376"/>
      <c r="LEM69" s="376"/>
      <c r="LEN69" s="376"/>
      <c r="LEO69" s="376"/>
      <c r="LEP69" s="376"/>
      <c r="LEQ69" s="376"/>
      <c r="LER69" s="376"/>
      <c r="LES69" s="376"/>
      <c r="LET69" s="1581"/>
      <c r="LEU69" s="1581"/>
      <c r="LEV69" s="1581"/>
      <c r="LEW69" s="529"/>
      <c r="LEX69" s="376"/>
      <c r="LEY69" s="376"/>
      <c r="LEZ69" s="376"/>
      <c r="LFA69" s="530"/>
      <c r="LFB69" s="376"/>
      <c r="LFC69" s="376"/>
      <c r="LFD69" s="376"/>
      <c r="LFE69" s="376"/>
      <c r="LFF69" s="376"/>
      <c r="LFG69" s="376"/>
      <c r="LFH69" s="376"/>
      <c r="LFI69" s="376"/>
      <c r="LFJ69" s="376"/>
      <c r="LFK69" s="1581"/>
      <c r="LFL69" s="1581"/>
      <c r="LFM69" s="1581"/>
      <c r="LFN69" s="529"/>
      <c r="LFO69" s="376"/>
      <c r="LFP69" s="376"/>
      <c r="LFQ69" s="376"/>
      <c r="LFR69" s="530"/>
      <c r="LFS69" s="376"/>
      <c r="LFT69" s="376"/>
      <c r="LFU69" s="376"/>
      <c r="LFV69" s="376"/>
      <c r="LFW69" s="376"/>
      <c r="LFX69" s="376"/>
      <c r="LFY69" s="376"/>
      <c r="LFZ69" s="376"/>
      <c r="LGA69" s="376"/>
      <c r="LGB69" s="1581"/>
      <c r="LGC69" s="1581"/>
      <c r="LGD69" s="1581"/>
      <c r="LGE69" s="529"/>
      <c r="LGF69" s="376"/>
      <c r="LGG69" s="376"/>
      <c r="LGH69" s="376"/>
      <c r="LGI69" s="530"/>
      <c r="LGJ69" s="376"/>
      <c r="LGK69" s="376"/>
      <c r="LGL69" s="376"/>
      <c r="LGM69" s="376"/>
      <c r="LGN69" s="376"/>
      <c r="LGO69" s="376"/>
      <c r="LGP69" s="376"/>
      <c r="LGQ69" s="376"/>
      <c r="LGR69" s="376"/>
      <c r="LGS69" s="1581"/>
      <c r="LGT69" s="1581"/>
      <c r="LGU69" s="1581"/>
      <c r="LGV69" s="529"/>
      <c r="LGW69" s="376"/>
      <c r="LGX69" s="376"/>
      <c r="LGY69" s="376"/>
      <c r="LGZ69" s="530"/>
      <c r="LHA69" s="376"/>
      <c r="LHB69" s="376"/>
      <c r="LHC69" s="376"/>
      <c r="LHD69" s="376"/>
      <c r="LHE69" s="376"/>
      <c r="LHF69" s="376"/>
      <c r="LHG69" s="376"/>
      <c r="LHH69" s="376"/>
      <c r="LHI69" s="376"/>
      <c r="LHJ69" s="1581"/>
      <c r="LHK69" s="1581"/>
      <c r="LHL69" s="1581"/>
      <c r="LHM69" s="529"/>
      <c r="LHN69" s="376"/>
      <c r="LHO69" s="376"/>
      <c r="LHP69" s="376"/>
      <c r="LHQ69" s="530"/>
      <c r="LHR69" s="376"/>
      <c r="LHS69" s="376"/>
      <c r="LHT69" s="376"/>
      <c r="LHU69" s="376"/>
      <c r="LHV69" s="376"/>
      <c r="LHW69" s="376"/>
      <c r="LHX69" s="376"/>
      <c r="LHY69" s="376"/>
      <c r="LHZ69" s="376"/>
      <c r="LIA69" s="1581"/>
      <c r="LIB69" s="1581"/>
      <c r="LIC69" s="1581"/>
      <c r="LID69" s="529"/>
      <c r="LIE69" s="376"/>
      <c r="LIF69" s="376"/>
      <c r="LIG69" s="376"/>
      <c r="LIH69" s="530"/>
      <c r="LII69" s="376"/>
      <c r="LIJ69" s="376"/>
      <c r="LIK69" s="376"/>
      <c r="LIL69" s="376"/>
      <c r="LIM69" s="376"/>
      <c r="LIN69" s="376"/>
      <c r="LIO69" s="376"/>
      <c r="LIP69" s="376"/>
      <c r="LIQ69" s="376"/>
      <c r="LIR69" s="1581"/>
      <c r="LIS69" s="1581"/>
      <c r="LIT69" s="1581"/>
      <c r="LIU69" s="529"/>
      <c r="LIV69" s="376"/>
      <c r="LIW69" s="376"/>
      <c r="LIX69" s="376"/>
      <c r="LIY69" s="530"/>
      <c r="LIZ69" s="376"/>
      <c r="LJA69" s="376"/>
      <c r="LJB69" s="376"/>
      <c r="LJC69" s="376"/>
      <c r="LJD69" s="376"/>
      <c r="LJE69" s="376"/>
      <c r="LJF69" s="376"/>
      <c r="LJG69" s="376"/>
      <c r="LJH69" s="376"/>
      <c r="LJI69" s="1581"/>
      <c r="LJJ69" s="1581"/>
      <c r="LJK69" s="1581"/>
      <c r="LJL69" s="529"/>
      <c r="LJM69" s="376"/>
      <c r="LJN69" s="376"/>
      <c r="LJO69" s="376"/>
      <c r="LJP69" s="530"/>
      <c r="LJQ69" s="376"/>
      <c r="LJR69" s="376"/>
      <c r="LJS69" s="376"/>
      <c r="LJT69" s="376"/>
      <c r="LJU69" s="376"/>
      <c r="LJV69" s="376"/>
      <c r="LJW69" s="376"/>
      <c r="LJX69" s="376"/>
      <c r="LJY69" s="376"/>
      <c r="LJZ69" s="1581"/>
      <c r="LKA69" s="1581"/>
      <c r="LKB69" s="1581"/>
      <c r="LKC69" s="529"/>
      <c r="LKD69" s="376"/>
      <c r="LKE69" s="376"/>
      <c r="LKF69" s="376"/>
      <c r="LKG69" s="530"/>
      <c r="LKH69" s="376"/>
      <c r="LKI69" s="376"/>
      <c r="LKJ69" s="376"/>
      <c r="LKK69" s="376"/>
      <c r="LKL69" s="376"/>
      <c r="LKM69" s="376"/>
      <c r="LKN69" s="376"/>
      <c r="LKO69" s="376"/>
      <c r="LKP69" s="376"/>
      <c r="LKQ69" s="1581"/>
      <c r="LKR69" s="1581"/>
      <c r="LKS69" s="1581"/>
      <c r="LKT69" s="529"/>
      <c r="LKU69" s="376"/>
      <c r="LKV69" s="376"/>
      <c r="LKW69" s="376"/>
      <c r="LKX69" s="530"/>
      <c r="LKY69" s="376"/>
      <c r="LKZ69" s="376"/>
      <c r="LLA69" s="376"/>
      <c r="LLB69" s="376"/>
      <c r="LLC69" s="376"/>
      <c r="LLD69" s="376"/>
      <c r="LLE69" s="376"/>
      <c r="LLF69" s="376"/>
      <c r="LLG69" s="376"/>
      <c r="LLH69" s="1581"/>
      <c r="LLI69" s="1581"/>
      <c r="LLJ69" s="1581"/>
      <c r="LLK69" s="529"/>
      <c r="LLL69" s="376"/>
      <c r="LLM69" s="376"/>
      <c r="LLN69" s="376"/>
      <c r="LLO69" s="530"/>
      <c r="LLP69" s="376"/>
      <c r="LLQ69" s="376"/>
      <c r="LLR69" s="376"/>
      <c r="LLS69" s="376"/>
      <c r="LLT69" s="376"/>
      <c r="LLU69" s="376"/>
      <c r="LLV69" s="376"/>
      <c r="LLW69" s="376"/>
      <c r="LLX69" s="376"/>
      <c r="LLY69" s="1581"/>
      <c r="LLZ69" s="1581"/>
      <c r="LMA69" s="1581"/>
      <c r="LMB69" s="529"/>
      <c r="LMC69" s="376"/>
      <c r="LMD69" s="376"/>
      <c r="LME69" s="376"/>
      <c r="LMF69" s="530"/>
      <c r="LMG69" s="376"/>
      <c r="LMH69" s="376"/>
      <c r="LMI69" s="376"/>
      <c r="LMJ69" s="376"/>
      <c r="LMK69" s="376"/>
      <c r="LML69" s="376"/>
      <c r="LMM69" s="376"/>
      <c r="LMN69" s="376"/>
      <c r="LMO69" s="376"/>
      <c r="LMP69" s="1581"/>
      <c r="LMQ69" s="1581"/>
      <c r="LMR69" s="1581"/>
      <c r="LMS69" s="529"/>
      <c r="LMT69" s="376"/>
      <c r="LMU69" s="376"/>
      <c r="LMV69" s="376"/>
      <c r="LMW69" s="530"/>
      <c r="LMX69" s="376"/>
      <c r="LMY69" s="376"/>
      <c r="LMZ69" s="376"/>
      <c r="LNA69" s="376"/>
      <c r="LNB69" s="376"/>
      <c r="LNC69" s="376"/>
      <c r="LND69" s="376"/>
      <c r="LNE69" s="376"/>
      <c r="LNF69" s="376"/>
      <c r="LNG69" s="1581"/>
      <c r="LNH69" s="1581"/>
      <c r="LNI69" s="1581"/>
      <c r="LNJ69" s="529"/>
      <c r="LNK69" s="376"/>
      <c r="LNL69" s="376"/>
      <c r="LNM69" s="376"/>
      <c r="LNN69" s="530"/>
      <c r="LNO69" s="376"/>
      <c r="LNP69" s="376"/>
      <c r="LNQ69" s="376"/>
      <c r="LNR69" s="376"/>
      <c r="LNS69" s="376"/>
      <c r="LNT69" s="376"/>
      <c r="LNU69" s="376"/>
      <c r="LNV69" s="376"/>
      <c r="LNW69" s="376"/>
      <c r="LNX69" s="1581"/>
      <c r="LNY69" s="1581"/>
      <c r="LNZ69" s="1581"/>
      <c r="LOA69" s="529"/>
      <c r="LOB69" s="376"/>
      <c r="LOC69" s="376"/>
      <c r="LOD69" s="376"/>
      <c r="LOE69" s="530"/>
      <c r="LOF69" s="376"/>
      <c r="LOG69" s="376"/>
      <c r="LOH69" s="376"/>
      <c r="LOI69" s="376"/>
      <c r="LOJ69" s="376"/>
      <c r="LOK69" s="376"/>
      <c r="LOL69" s="376"/>
      <c r="LOM69" s="376"/>
      <c r="LON69" s="376"/>
      <c r="LOO69" s="1581"/>
      <c r="LOP69" s="1581"/>
      <c r="LOQ69" s="1581"/>
      <c r="LOR69" s="529"/>
      <c r="LOS69" s="376"/>
      <c r="LOT69" s="376"/>
      <c r="LOU69" s="376"/>
      <c r="LOV69" s="530"/>
      <c r="LOW69" s="376"/>
      <c r="LOX69" s="376"/>
      <c r="LOY69" s="376"/>
      <c r="LOZ69" s="376"/>
      <c r="LPA69" s="376"/>
      <c r="LPB69" s="376"/>
      <c r="LPC69" s="376"/>
      <c r="LPD69" s="376"/>
      <c r="LPE69" s="376"/>
      <c r="LPF69" s="1581"/>
      <c r="LPG69" s="1581"/>
      <c r="LPH69" s="1581"/>
      <c r="LPI69" s="529"/>
      <c r="LPJ69" s="376"/>
      <c r="LPK69" s="376"/>
      <c r="LPL69" s="376"/>
      <c r="LPM69" s="530"/>
      <c r="LPN69" s="376"/>
      <c r="LPO69" s="376"/>
      <c r="LPP69" s="376"/>
      <c r="LPQ69" s="376"/>
      <c r="LPR69" s="376"/>
      <c r="LPS69" s="376"/>
      <c r="LPT69" s="376"/>
      <c r="LPU69" s="376"/>
      <c r="LPV69" s="376"/>
      <c r="LPW69" s="1581"/>
      <c r="LPX69" s="1581"/>
      <c r="LPY69" s="1581"/>
      <c r="LPZ69" s="529"/>
      <c r="LQA69" s="376"/>
      <c r="LQB69" s="376"/>
      <c r="LQC69" s="376"/>
      <c r="LQD69" s="530"/>
      <c r="LQE69" s="376"/>
      <c r="LQF69" s="376"/>
      <c r="LQG69" s="376"/>
      <c r="LQH69" s="376"/>
      <c r="LQI69" s="376"/>
      <c r="LQJ69" s="376"/>
      <c r="LQK69" s="376"/>
      <c r="LQL69" s="376"/>
      <c r="LQM69" s="376"/>
      <c r="LQN69" s="1581"/>
      <c r="LQO69" s="1581"/>
      <c r="LQP69" s="1581"/>
      <c r="LQQ69" s="529"/>
      <c r="LQR69" s="376"/>
      <c r="LQS69" s="376"/>
      <c r="LQT69" s="376"/>
      <c r="LQU69" s="530"/>
      <c r="LQV69" s="376"/>
      <c r="LQW69" s="376"/>
      <c r="LQX69" s="376"/>
      <c r="LQY69" s="376"/>
      <c r="LQZ69" s="376"/>
      <c r="LRA69" s="376"/>
      <c r="LRB69" s="376"/>
      <c r="LRC69" s="376"/>
      <c r="LRD69" s="376"/>
      <c r="LRE69" s="1581"/>
      <c r="LRF69" s="1581"/>
      <c r="LRG69" s="1581"/>
      <c r="LRH69" s="529"/>
      <c r="LRI69" s="376"/>
      <c r="LRJ69" s="376"/>
      <c r="LRK69" s="376"/>
      <c r="LRL69" s="530"/>
      <c r="LRM69" s="376"/>
      <c r="LRN69" s="376"/>
      <c r="LRO69" s="376"/>
      <c r="LRP69" s="376"/>
      <c r="LRQ69" s="376"/>
      <c r="LRR69" s="376"/>
      <c r="LRS69" s="376"/>
      <c r="LRT69" s="376"/>
      <c r="LRU69" s="376"/>
      <c r="LRV69" s="1581"/>
      <c r="LRW69" s="1581"/>
      <c r="LRX69" s="1581"/>
      <c r="LRY69" s="529"/>
      <c r="LRZ69" s="376"/>
      <c r="LSA69" s="376"/>
      <c r="LSB69" s="376"/>
      <c r="LSC69" s="530"/>
      <c r="LSD69" s="376"/>
      <c r="LSE69" s="376"/>
      <c r="LSF69" s="376"/>
      <c r="LSG69" s="376"/>
      <c r="LSH69" s="376"/>
      <c r="LSI69" s="376"/>
      <c r="LSJ69" s="376"/>
      <c r="LSK69" s="376"/>
      <c r="LSL69" s="376"/>
      <c r="LSM69" s="1581"/>
      <c r="LSN69" s="1581"/>
      <c r="LSO69" s="1581"/>
      <c r="LSP69" s="529"/>
      <c r="LSQ69" s="376"/>
      <c r="LSR69" s="376"/>
      <c r="LSS69" s="376"/>
      <c r="LST69" s="530"/>
      <c r="LSU69" s="376"/>
      <c r="LSV69" s="376"/>
      <c r="LSW69" s="376"/>
      <c r="LSX69" s="376"/>
      <c r="LSY69" s="376"/>
      <c r="LSZ69" s="376"/>
      <c r="LTA69" s="376"/>
      <c r="LTB69" s="376"/>
      <c r="LTC69" s="376"/>
      <c r="LTD69" s="1581"/>
      <c r="LTE69" s="1581"/>
      <c r="LTF69" s="1581"/>
      <c r="LTG69" s="529"/>
      <c r="LTH69" s="376"/>
      <c r="LTI69" s="376"/>
      <c r="LTJ69" s="376"/>
      <c r="LTK69" s="530"/>
      <c r="LTL69" s="376"/>
      <c r="LTM69" s="376"/>
      <c r="LTN69" s="376"/>
      <c r="LTO69" s="376"/>
      <c r="LTP69" s="376"/>
      <c r="LTQ69" s="376"/>
      <c r="LTR69" s="376"/>
      <c r="LTS69" s="376"/>
      <c r="LTT69" s="376"/>
      <c r="LTU69" s="1581"/>
      <c r="LTV69" s="1581"/>
      <c r="LTW69" s="1581"/>
      <c r="LTX69" s="529"/>
      <c r="LTY69" s="376"/>
      <c r="LTZ69" s="376"/>
      <c r="LUA69" s="376"/>
      <c r="LUB69" s="530"/>
      <c r="LUC69" s="376"/>
      <c r="LUD69" s="376"/>
      <c r="LUE69" s="376"/>
      <c r="LUF69" s="376"/>
      <c r="LUG69" s="376"/>
      <c r="LUH69" s="376"/>
      <c r="LUI69" s="376"/>
      <c r="LUJ69" s="376"/>
      <c r="LUK69" s="376"/>
      <c r="LUL69" s="1581"/>
      <c r="LUM69" s="1581"/>
      <c r="LUN69" s="1581"/>
      <c r="LUO69" s="529"/>
      <c r="LUP69" s="376"/>
      <c r="LUQ69" s="376"/>
      <c r="LUR69" s="376"/>
      <c r="LUS69" s="530"/>
      <c r="LUT69" s="376"/>
      <c r="LUU69" s="376"/>
      <c r="LUV69" s="376"/>
      <c r="LUW69" s="376"/>
      <c r="LUX69" s="376"/>
      <c r="LUY69" s="376"/>
      <c r="LUZ69" s="376"/>
      <c r="LVA69" s="376"/>
      <c r="LVB69" s="376"/>
      <c r="LVC69" s="1581"/>
      <c r="LVD69" s="1581"/>
      <c r="LVE69" s="1581"/>
      <c r="LVF69" s="529"/>
      <c r="LVG69" s="376"/>
      <c r="LVH69" s="376"/>
      <c r="LVI69" s="376"/>
      <c r="LVJ69" s="530"/>
      <c r="LVK69" s="376"/>
      <c r="LVL69" s="376"/>
      <c r="LVM69" s="376"/>
      <c r="LVN69" s="376"/>
      <c r="LVO69" s="376"/>
      <c r="LVP69" s="376"/>
      <c r="LVQ69" s="376"/>
      <c r="LVR69" s="376"/>
      <c r="LVS69" s="376"/>
      <c r="LVT69" s="1581"/>
      <c r="LVU69" s="1581"/>
      <c r="LVV69" s="1581"/>
      <c r="LVW69" s="529"/>
      <c r="LVX69" s="376"/>
      <c r="LVY69" s="376"/>
      <c r="LVZ69" s="376"/>
      <c r="LWA69" s="530"/>
      <c r="LWB69" s="376"/>
      <c r="LWC69" s="376"/>
      <c r="LWD69" s="376"/>
      <c r="LWE69" s="376"/>
      <c r="LWF69" s="376"/>
      <c r="LWG69" s="376"/>
      <c r="LWH69" s="376"/>
      <c r="LWI69" s="376"/>
      <c r="LWJ69" s="376"/>
      <c r="LWK69" s="1581"/>
      <c r="LWL69" s="1581"/>
      <c r="LWM69" s="1581"/>
      <c r="LWN69" s="529"/>
      <c r="LWO69" s="376"/>
      <c r="LWP69" s="376"/>
      <c r="LWQ69" s="376"/>
      <c r="LWR69" s="530"/>
      <c r="LWS69" s="376"/>
      <c r="LWT69" s="376"/>
      <c r="LWU69" s="376"/>
      <c r="LWV69" s="376"/>
      <c r="LWW69" s="376"/>
      <c r="LWX69" s="376"/>
      <c r="LWY69" s="376"/>
      <c r="LWZ69" s="376"/>
      <c r="LXA69" s="376"/>
      <c r="LXB69" s="1581"/>
      <c r="LXC69" s="1581"/>
      <c r="LXD69" s="1581"/>
      <c r="LXE69" s="529"/>
      <c r="LXF69" s="376"/>
      <c r="LXG69" s="376"/>
      <c r="LXH69" s="376"/>
      <c r="LXI69" s="530"/>
      <c r="LXJ69" s="376"/>
      <c r="LXK69" s="376"/>
      <c r="LXL69" s="376"/>
      <c r="LXM69" s="376"/>
      <c r="LXN69" s="376"/>
      <c r="LXO69" s="376"/>
      <c r="LXP69" s="376"/>
      <c r="LXQ69" s="376"/>
      <c r="LXR69" s="376"/>
      <c r="LXS69" s="1581"/>
      <c r="LXT69" s="1581"/>
      <c r="LXU69" s="1581"/>
      <c r="LXV69" s="529"/>
      <c r="LXW69" s="376"/>
      <c r="LXX69" s="376"/>
      <c r="LXY69" s="376"/>
      <c r="LXZ69" s="530"/>
      <c r="LYA69" s="376"/>
      <c r="LYB69" s="376"/>
      <c r="LYC69" s="376"/>
      <c r="LYD69" s="376"/>
      <c r="LYE69" s="376"/>
      <c r="LYF69" s="376"/>
      <c r="LYG69" s="376"/>
      <c r="LYH69" s="376"/>
      <c r="LYI69" s="376"/>
      <c r="LYJ69" s="1581"/>
      <c r="LYK69" s="1581"/>
      <c r="LYL69" s="1581"/>
      <c r="LYM69" s="529"/>
      <c r="LYN69" s="376"/>
      <c r="LYO69" s="376"/>
      <c r="LYP69" s="376"/>
      <c r="LYQ69" s="530"/>
      <c r="LYR69" s="376"/>
      <c r="LYS69" s="376"/>
      <c r="LYT69" s="376"/>
      <c r="LYU69" s="376"/>
      <c r="LYV69" s="376"/>
      <c r="LYW69" s="376"/>
      <c r="LYX69" s="376"/>
      <c r="LYY69" s="376"/>
      <c r="LYZ69" s="376"/>
      <c r="LZA69" s="1581"/>
      <c r="LZB69" s="1581"/>
      <c r="LZC69" s="1581"/>
      <c r="LZD69" s="529"/>
      <c r="LZE69" s="376"/>
      <c r="LZF69" s="376"/>
      <c r="LZG69" s="376"/>
      <c r="LZH69" s="530"/>
      <c r="LZI69" s="376"/>
      <c r="LZJ69" s="376"/>
      <c r="LZK69" s="376"/>
      <c r="LZL69" s="376"/>
      <c r="LZM69" s="376"/>
      <c r="LZN69" s="376"/>
      <c r="LZO69" s="376"/>
      <c r="LZP69" s="376"/>
      <c r="LZQ69" s="376"/>
      <c r="LZR69" s="1581"/>
      <c r="LZS69" s="1581"/>
      <c r="LZT69" s="1581"/>
      <c r="LZU69" s="529"/>
      <c r="LZV69" s="376"/>
      <c r="LZW69" s="376"/>
      <c r="LZX69" s="376"/>
      <c r="LZY69" s="530"/>
      <c r="LZZ69" s="376"/>
      <c r="MAA69" s="376"/>
      <c r="MAB69" s="376"/>
      <c r="MAC69" s="376"/>
      <c r="MAD69" s="376"/>
      <c r="MAE69" s="376"/>
      <c r="MAF69" s="376"/>
      <c r="MAG69" s="376"/>
      <c r="MAH69" s="376"/>
      <c r="MAI69" s="1581"/>
      <c r="MAJ69" s="1581"/>
      <c r="MAK69" s="1581"/>
      <c r="MAL69" s="529"/>
      <c r="MAM69" s="376"/>
      <c r="MAN69" s="376"/>
      <c r="MAO69" s="376"/>
      <c r="MAP69" s="530"/>
      <c r="MAQ69" s="376"/>
      <c r="MAR69" s="376"/>
      <c r="MAS69" s="376"/>
      <c r="MAT69" s="376"/>
      <c r="MAU69" s="376"/>
      <c r="MAV69" s="376"/>
      <c r="MAW69" s="376"/>
      <c r="MAX69" s="376"/>
      <c r="MAY69" s="376"/>
      <c r="MAZ69" s="1581"/>
      <c r="MBA69" s="1581"/>
      <c r="MBB69" s="1581"/>
      <c r="MBC69" s="529"/>
      <c r="MBD69" s="376"/>
      <c r="MBE69" s="376"/>
      <c r="MBF69" s="376"/>
      <c r="MBG69" s="530"/>
      <c r="MBH69" s="376"/>
      <c r="MBI69" s="376"/>
      <c r="MBJ69" s="376"/>
      <c r="MBK69" s="376"/>
      <c r="MBL69" s="376"/>
      <c r="MBM69" s="376"/>
      <c r="MBN69" s="376"/>
      <c r="MBO69" s="376"/>
      <c r="MBP69" s="376"/>
      <c r="MBQ69" s="1581"/>
      <c r="MBR69" s="1581"/>
      <c r="MBS69" s="1581"/>
      <c r="MBT69" s="529"/>
      <c r="MBU69" s="376"/>
      <c r="MBV69" s="376"/>
      <c r="MBW69" s="376"/>
      <c r="MBX69" s="530"/>
      <c r="MBY69" s="376"/>
      <c r="MBZ69" s="376"/>
      <c r="MCA69" s="376"/>
      <c r="MCB69" s="376"/>
      <c r="MCC69" s="376"/>
      <c r="MCD69" s="376"/>
      <c r="MCE69" s="376"/>
      <c r="MCF69" s="376"/>
      <c r="MCG69" s="376"/>
      <c r="MCH69" s="1581"/>
      <c r="MCI69" s="1581"/>
      <c r="MCJ69" s="1581"/>
      <c r="MCK69" s="529"/>
      <c r="MCL69" s="376"/>
      <c r="MCM69" s="376"/>
      <c r="MCN69" s="376"/>
      <c r="MCO69" s="530"/>
      <c r="MCP69" s="376"/>
      <c r="MCQ69" s="376"/>
      <c r="MCR69" s="376"/>
      <c r="MCS69" s="376"/>
      <c r="MCT69" s="376"/>
      <c r="MCU69" s="376"/>
      <c r="MCV69" s="376"/>
      <c r="MCW69" s="376"/>
      <c r="MCX69" s="376"/>
      <c r="MCY69" s="1581"/>
      <c r="MCZ69" s="1581"/>
      <c r="MDA69" s="1581"/>
      <c r="MDB69" s="529"/>
      <c r="MDC69" s="376"/>
      <c r="MDD69" s="376"/>
      <c r="MDE69" s="376"/>
      <c r="MDF69" s="530"/>
      <c r="MDG69" s="376"/>
      <c r="MDH69" s="376"/>
      <c r="MDI69" s="376"/>
      <c r="MDJ69" s="376"/>
      <c r="MDK69" s="376"/>
      <c r="MDL69" s="376"/>
      <c r="MDM69" s="376"/>
      <c r="MDN69" s="376"/>
      <c r="MDO69" s="376"/>
      <c r="MDP69" s="1581"/>
      <c r="MDQ69" s="1581"/>
      <c r="MDR69" s="1581"/>
      <c r="MDS69" s="529"/>
      <c r="MDT69" s="376"/>
      <c r="MDU69" s="376"/>
      <c r="MDV69" s="376"/>
      <c r="MDW69" s="530"/>
      <c r="MDX69" s="376"/>
      <c r="MDY69" s="376"/>
      <c r="MDZ69" s="376"/>
      <c r="MEA69" s="376"/>
      <c r="MEB69" s="376"/>
      <c r="MEC69" s="376"/>
      <c r="MED69" s="376"/>
      <c r="MEE69" s="376"/>
      <c r="MEF69" s="376"/>
      <c r="MEG69" s="1581"/>
      <c r="MEH69" s="1581"/>
      <c r="MEI69" s="1581"/>
      <c r="MEJ69" s="529"/>
      <c r="MEK69" s="376"/>
      <c r="MEL69" s="376"/>
      <c r="MEM69" s="376"/>
      <c r="MEN69" s="530"/>
      <c r="MEO69" s="376"/>
      <c r="MEP69" s="376"/>
      <c r="MEQ69" s="376"/>
      <c r="MER69" s="376"/>
      <c r="MES69" s="376"/>
      <c r="MET69" s="376"/>
      <c r="MEU69" s="376"/>
      <c r="MEV69" s="376"/>
      <c r="MEW69" s="376"/>
      <c r="MEX69" s="1581"/>
      <c r="MEY69" s="1581"/>
      <c r="MEZ69" s="1581"/>
      <c r="MFA69" s="529"/>
      <c r="MFB69" s="376"/>
      <c r="MFC69" s="376"/>
      <c r="MFD69" s="376"/>
      <c r="MFE69" s="530"/>
      <c r="MFF69" s="376"/>
      <c r="MFG69" s="376"/>
      <c r="MFH69" s="376"/>
      <c r="MFI69" s="376"/>
      <c r="MFJ69" s="376"/>
      <c r="MFK69" s="376"/>
      <c r="MFL69" s="376"/>
      <c r="MFM69" s="376"/>
      <c r="MFN69" s="376"/>
      <c r="MFO69" s="1581"/>
      <c r="MFP69" s="1581"/>
      <c r="MFQ69" s="1581"/>
      <c r="MFR69" s="529"/>
      <c r="MFS69" s="376"/>
      <c r="MFT69" s="376"/>
      <c r="MFU69" s="376"/>
      <c r="MFV69" s="530"/>
      <c r="MFW69" s="376"/>
      <c r="MFX69" s="376"/>
      <c r="MFY69" s="376"/>
      <c r="MFZ69" s="376"/>
      <c r="MGA69" s="376"/>
      <c r="MGB69" s="376"/>
      <c r="MGC69" s="376"/>
      <c r="MGD69" s="376"/>
      <c r="MGE69" s="376"/>
      <c r="MGF69" s="1581"/>
      <c r="MGG69" s="1581"/>
      <c r="MGH69" s="1581"/>
      <c r="MGI69" s="529"/>
      <c r="MGJ69" s="376"/>
      <c r="MGK69" s="376"/>
      <c r="MGL69" s="376"/>
      <c r="MGM69" s="530"/>
      <c r="MGN69" s="376"/>
      <c r="MGO69" s="376"/>
      <c r="MGP69" s="376"/>
      <c r="MGQ69" s="376"/>
      <c r="MGR69" s="376"/>
      <c r="MGS69" s="376"/>
      <c r="MGT69" s="376"/>
      <c r="MGU69" s="376"/>
      <c r="MGV69" s="376"/>
      <c r="MGW69" s="1581"/>
      <c r="MGX69" s="1581"/>
      <c r="MGY69" s="1581"/>
      <c r="MGZ69" s="529"/>
      <c r="MHA69" s="376"/>
      <c r="MHB69" s="376"/>
      <c r="MHC69" s="376"/>
      <c r="MHD69" s="530"/>
      <c r="MHE69" s="376"/>
      <c r="MHF69" s="376"/>
      <c r="MHG69" s="376"/>
      <c r="MHH69" s="376"/>
      <c r="MHI69" s="376"/>
      <c r="MHJ69" s="376"/>
      <c r="MHK69" s="376"/>
      <c r="MHL69" s="376"/>
      <c r="MHM69" s="376"/>
      <c r="MHN69" s="1581"/>
      <c r="MHO69" s="1581"/>
      <c r="MHP69" s="1581"/>
      <c r="MHQ69" s="529"/>
      <c r="MHR69" s="376"/>
      <c r="MHS69" s="376"/>
      <c r="MHT69" s="376"/>
      <c r="MHU69" s="530"/>
      <c r="MHV69" s="376"/>
      <c r="MHW69" s="376"/>
      <c r="MHX69" s="376"/>
      <c r="MHY69" s="376"/>
      <c r="MHZ69" s="376"/>
      <c r="MIA69" s="376"/>
      <c r="MIB69" s="376"/>
      <c r="MIC69" s="376"/>
      <c r="MID69" s="376"/>
      <c r="MIE69" s="1581"/>
      <c r="MIF69" s="1581"/>
      <c r="MIG69" s="1581"/>
      <c r="MIH69" s="529"/>
      <c r="MII69" s="376"/>
      <c r="MIJ69" s="376"/>
      <c r="MIK69" s="376"/>
      <c r="MIL69" s="530"/>
      <c r="MIM69" s="376"/>
      <c r="MIN69" s="376"/>
      <c r="MIO69" s="376"/>
      <c r="MIP69" s="376"/>
      <c r="MIQ69" s="376"/>
      <c r="MIR69" s="376"/>
      <c r="MIS69" s="376"/>
      <c r="MIT69" s="376"/>
      <c r="MIU69" s="376"/>
      <c r="MIV69" s="1581"/>
      <c r="MIW69" s="1581"/>
      <c r="MIX69" s="1581"/>
      <c r="MIY69" s="529"/>
      <c r="MIZ69" s="376"/>
      <c r="MJA69" s="376"/>
      <c r="MJB69" s="376"/>
      <c r="MJC69" s="530"/>
      <c r="MJD69" s="376"/>
      <c r="MJE69" s="376"/>
      <c r="MJF69" s="376"/>
      <c r="MJG69" s="376"/>
      <c r="MJH69" s="376"/>
      <c r="MJI69" s="376"/>
      <c r="MJJ69" s="376"/>
      <c r="MJK69" s="376"/>
      <c r="MJL69" s="376"/>
      <c r="MJM69" s="1581"/>
      <c r="MJN69" s="1581"/>
      <c r="MJO69" s="1581"/>
      <c r="MJP69" s="529"/>
      <c r="MJQ69" s="376"/>
      <c r="MJR69" s="376"/>
      <c r="MJS69" s="376"/>
      <c r="MJT69" s="530"/>
      <c r="MJU69" s="376"/>
      <c r="MJV69" s="376"/>
      <c r="MJW69" s="376"/>
      <c r="MJX69" s="376"/>
      <c r="MJY69" s="376"/>
      <c r="MJZ69" s="376"/>
      <c r="MKA69" s="376"/>
      <c r="MKB69" s="376"/>
      <c r="MKC69" s="376"/>
      <c r="MKD69" s="1581"/>
      <c r="MKE69" s="1581"/>
      <c r="MKF69" s="1581"/>
      <c r="MKG69" s="529"/>
      <c r="MKH69" s="376"/>
      <c r="MKI69" s="376"/>
      <c r="MKJ69" s="376"/>
      <c r="MKK69" s="530"/>
      <c r="MKL69" s="376"/>
      <c r="MKM69" s="376"/>
      <c r="MKN69" s="376"/>
      <c r="MKO69" s="376"/>
      <c r="MKP69" s="376"/>
      <c r="MKQ69" s="376"/>
      <c r="MKR69" s="376"/>
      <c r="MKS69" s="376"/>
      <c r="MKT69" s="376"/>
      <c r="MKU69" s="1581"/>
      <c r="MKV69" s="1581"/>
      <c r="MKW69" s="1581"/>
      <c r="MKX69" s="529"/>
      <c r="MKY69" s="376"/>
      <c r="MKZ69" s="376"/>
      <c r="MLA69" s="376"/>
      <c r="MLB69" s="530"/>
      <c r="MLC69" s="376"/>
      <c r="MLD69" s="376"/>
      <c r="MLE69" s="376"/>
      <c r="MLF69" s="376"/>
      <c r="MLG69" s="376"/>
      <c r="MLH69" s="376"/>
      <c r="MLI69" s="376"/>
      <c r="MLJ69" s="376"/>
      <c r="MLK69" s="376"/>
      <c r="MLL69" s="1581"/>
      <c r="MLM69" s="1581"/>
      <c r="MLN69" s="1581"/>
      <c r="MLO69" s="529"/>
      <c r="MLP69" s="376"/>
      <c r="MLQ69" s="376"/>
      <c r="MLR69" s="376"/>
      <c r="MLS69" s="530"/>
      <c r="MLT69" s="376"/>
      <c r="MLU69" s="376"/>
      <c r="MLV69" s="376"/>
      <c r="MLW69" s="376"/>
      <c r="MLX69" s="376"/>
      <c r="MLY69" s="376"/>
      <c r="MLZ69" s="376"/>
      <c r="MMA69" s="376"/>
      <c r="MMB69" s="376"/>
      <c r="MMC69" s="1581"/>
      <c r="MMD69" s="1581"/>
      <c r="MME69" s="1581"/>
      <c r="MMF69" s="529"/>
      <c r="MMG69" s="376"/>
      <c r="MMH69" s="376"/>
      <c r="MMI69" s="376"/>
      <c r="MMJ69" s="530"/>
      <c r="MMK69" s="376"/>
      <c r="MML69" s="376"/>
      <c r="MMM69" s="376"/>
      <c r="MMN69" s="376"/>
      <c r="MMO69" s="376"/>
      <c r="MMP69" s="376"/>
      <c r="MMQ69" s="376"/>
      <c r="MMR69" s="376"/>
      <c r="MMS69" s="376"/>
      <c r="MMT69" s="1581"/>
      <c r="MMU69" s="1581"/>
      <c r="MMV69" s="1581"/>
      <c r="MMW69" s="529"/>
      <c r="MMX69" s="376"/>
      <c r="MMY69" s="376"/>
      <c r="MMZ69" s="376"/>
      <c r="MNA69" s="530"/>
      <c r="MNB69" s="376"/>
      <c r="MNC69" s="376"/>
      <c r="MND69" s="376"/>
      <c r="MNE69" s="376"/>
      <c r="MNF69" s="376"/>
      <c r="MNG69" s="376"/>
      <c r="MNH69" s="376"/>
      <c r="MNI69" s="376"/>
      <c r="MNJ69" s="376"/>
      <c r="MNK69" s="1581"/>
      <c r="MNL69" s="1581"/>
      <c r="MNM69" s="1581"/>
      <c r="MNN69" s="529"/>
      <c r="MNO69" s="376"/>
      <c r="MNP69" s="376"/>
      <c r="MNQ69" s="376"/>
      <c r="MNR69" s="530"/>
      <c r="MNS69" s="376"/>
      <c r="MNT69" s="376"/>
      <c r="MNU69" s="376"/>
      <c r="MNV69" s="376"/>
      <c r="MNW69" s="376"/>
      <c r="MNX69" s="376"/>
      <c r="MNY69" s="376"/>
      <c r="MNZ69" s="376"/>
      <c r="MOA69" s="376"/>
      <c r="MOB69" s="1581"/>
      <c r="MOC69" s="1581"/>
      <c r="MOD69" s="1581"/>
      <c r="MOE69" s="529"/>
      <c r="MOF69" s="376"/>
      <c r="MOG69" s="376"/>
      <c r="MOH69" s="376"/>
      <c r="MOI69" s="530"/>
      <c r="MOJ69" s="376"/>
      <c r="MOK69" s="376"/>
      <c r="MOL69" s="376"/>
      <c r="MOM69" s="376"/>
      <c r="MON69" s="376"/>
      <c r="MOO69" s="376"/>
      <c r="MOP69" s="376"/>
      <c r="MOQ69" s="376"/>
      <c r="MOR69" s="376"/>
      <c r="MOS69" s="1581"/>
      <c r="MOT69" s="1581"/>
      <c r="MOU69" s="1581"/>
      <c r="MOV69" s="529"/>
      <c r="MOW69" s="376"/>
      <c r="MOX69" s="376"/>
      <c r="MOY69" s="376"/>
      <c r="MOZ69" s="530"/>
      <c r="MPA69" s="376"/>
      <c r="MPB69" s="376"/>
      <c r="MPC69" s="376"/>
      <c r="MPD69" s="376"/>
      <c r="MPE69" s="376"/>
      <c r="MPF69" s="376"/>
      <c r="MPG69" s="376"/>
      <c r="MPH69" s="376"/>
      <c r="MPI69" s="376"/>
      <c r="MPJ69" s="1581"/>
      <c r="MPK69" s="1581"/>
      <c r="MPL69" s="1581"/>
      <c r="MPM69" s="529"/>
      <c r="MPN69" s="376"/>
      <c r="MPO69" s="376"/>
      <c r="MPP69" s="376"/>
      <c r="MPQ69" s="530"/>
      <c r="MPR69" s="376"/>
      <c r="MPS69" s="376"/>
      <c r="MPT69" s="376"/>
      <c r="MPU69" s="376"/>
      <c r="MPV69" s="376"/>
      <c r="MPW69" s="376"/>
      <c r="MPX69" s="376"/>
      <c r="MPY69" s="376"/>
      <c r="MPZ69" s="376"/>
      <c r="MQA69" s="1581"/>
      <c r="MQB69" s="1581"/>
      <c r="MQC69" s="1581"/>
      <c r="MQD69" s="529"/>
      <c r="MQE69" s="376"/>
      <c r="MQF69" s="376"/>
      <c r="MQG69" s="376"/>
      <c r="MQH69" s="530"/>
      <c r="MQI69" s="376"/>
      <c r="MQJ69" s="376"/>
      <c r="MQK69" s="376"/>
      <c r="MQL69" s="376"/>
      <c r="MQM69" s="376"/>
      <c r="MQN69" s="376"/>
      <c r="MQO69" s="376"/>
      <c r="MQP69" s="376"/>
      <c r="MQQ69" s="376"/>
      <c r="MQR69" s="1581"/>
      <c r="MQS69" s="1581"/>
      <c r="MQT69" s="1581"/>
      <c r="MQU69" s="529"/>
      <c r="MQV69" s="376"/>
      <c r="MQW69" s="376"/>
      <c r="MQX69" s="376"/>
      <c r="MQY69" s="530"/>
      <c r="MQZ69" s="376"/>
      <c r="MRA69" s="376"/>
      <c r="MRB69" s="376"/>
      <c r="MRC69" s="376"/>
      <c r="MRD69" s="376"/>
      <c r="MRE69" s="376"/>
      <c r="MRF69" s="376"/>
      <c r="MRG69" s="376"/>
      <c r="MRH69" s="376"/>
      <c r="MRI69" s="1581"/>
      <c r="MRJ69" s="1581"/>
      <c r="MRK69" s="1581"/>
      <c r="MRL69" s="529"/>
      <c r="MRM69" s="376"/>
      <c r="MRN69" s="376"/>
      <c r="MRO69" s="376"/>
      <c r="MRP69" s="530"/>
      <c r="MRQ69" s="376"/>
      <c r="MRR69" s="376"/>
      <c r="MRS69" s="376"/>
      <c r="MRT69" s="376"/>
      <c r="MRU69" s="376"/>
      <c r="MRV69" s="376"/>
      <c r="MRW69" s="376"/>
      <c r="MRX69" s="376"/>
      <c r="MRY69" s="376"/>
      <c r="MRZ69" s="1581"/>
      <c r="MSA69" s="1581"/>
      <c r="MSB69" s="1581"/>
      <c r="MSC69" s="529"/>
      <c r="MSD69" s="376"/>
      <c r="MSE69" s="376"/>
      <c r="MSF69" s="376"/>
      <c r="MSG69" s="530"/>
      <c r="MSH69" s="376"/>
      <c r="MSI69" s="376"/>
      <c r="MSJ69" s="376"/>
      <c r="MSK69" s="376"/>
      <c r="MSL69" s="376"/>
      <c r="MSM69" s="376"/>
      <c r="MSN69" s="376"/>
      <c r="MSO69" s="376"/>
      <c r="MSP69" s="376"/>
      <c r="MSQ69" s="1581"/>
      <c r="MSR69" s="1581"/>
      <c r="MSS69" s="1581"/>
      <c r="MST69" s="529"/>
      <c r="MSU69" s="376"/>
      <c r="MSV69" s="376"/>
      <c r="MSW69" s="376"/>
      <c r="MSX69" s="530"/>
      <c r="MSY69" s="376"/>
      <c r="MSZ69" s="376"/>
      <c r="MTA69" s="376"/>
      <c r="MTB69" s="376"/>
      <c r="MTC69" s="376"/>
      <c r="MTD69" s="376"/>
      <c r="MTE69" s="376"/>
      <c r="MTF69" s="376"/>
      <c r="MTG69" s="376"/>
      <c r="MTH69" s="1581"/>
      <c r="MTI69" s="1581"/>
      <c r="MTJ69" s="1581"/>
      <c r="MTK69" s="529"/>
      <c r="MTL69" s="376"/>
      <c r="MTM69" s="376"/>
      <c r="MTN69" s="376"/>
      <c r="MTO69" s="530"/>
      <c r="MTP69" s="376"/>
      <c r="MTQ69" s="376"/>
      <c r="MTR69" s="376"/>
      <c r="MTS69" s="376"/>
      <c r="MTT69" s="376"/>
      <c r="MTU69" s="376"/>
      <c r="MTV69" s="376"/>
      <c r="MTW69" s="376"/>
      <c r="MTX69" s="376"/>
      <c r="MTY69" s="1581"/>
      <c r="MTZ69" s="1581"/>
      <c r="MUA69" s="1581"/>
      <c r="MUB69" s="529"/>
      <c r="MUC69" s="376"/>
      <c r="MUD69" s="376"/>
      <c r="MUE69" s="376"/>
      <c r="MUF69" s="530"/>
      <c r="MUG69" s="376"/>
      <c r="MUH69" s="376"/>
      <c r="MUI69" s="376"/>
      <c r="MUJ69" s="376"/>
      <c r="MUK69" s="376"/>
      <c r="MUL69" s="376"/>
      <c r="MUM69" s="376"/>
      <c r="MUN69" s="376"/>
      <c r="MUO69" s="376"/>
      <c r="MUP69" s="1581"/>
      <c r="MUQ69" s="1581"/>
      <c r="MUR69" s="1581"/>
      <c r="MUS69" s="529"/>
      <c r="MUT69" s="376"/>
      <c r="MUU69" s="376"/>
      <c r="MUV69" s="376"/>
      <c r="MUW69" s="530"/>
      <c r="MUX69" s="376"/>
      <c r="MUY69" s="376"/>
      <c r="MUZ69" s="376"/>
      <c r="MVA69" s="376"/>
      <c r="MVB69" s="376"/>
      <c r="MVC69" s="376"/>
      <c r="MVD69" s="376"/>
      <c r="MVE69" s="376"/>
      <c r="MVF69" s="376"/>
      <c r="MVG69" s="1581"/>
      <c r="MVH69" s="1581"/>
      <c r="MVI69" s="1581"/>
      <c r="MVJ69" s="529"/>
      <c r="MVK69" s="376"/>
      <c r="MVL69" s="376"/>
      <c r="MVM69" s="376"/>
      <c r="MVN69" s="530"/>
      <c r="MVO69" s="376"/>
      <c r="MVP69" s="376"/>
      <c r="MVQ69" s="376"/>
      <c r="MVR69" s="376"/>
      <c r="MVS69" s="376"/>
      <c r="MVT69" s="376"/>
      <c r="MVU69" s="376"/>
      <c r="MVV69" s="376"/>
      <c r="MVW69" s="376"/>
      <c r="MVX69" s="1581"/>
      <c r="MVY69" s="1581"/>
      <c r="MVZ69" s="1581"/>
      <c r="MWA69" s="529"/>
      <c r="MWB69" s="376"/>
      <c r="MWC69" s="376"/>
      <c r="MWD69" s="376"/>
      <c r="MWE69" s="530"/>
      <c r="MWF69" s="376"/>
      <c r="MWG69" s="376"/>
      <c r="MWH69" s="376"/>
      <c r="MWI69" s="376"/>
      <c r="MWJ69" s="376"/>
      <c r="MWK69" s="376"/>
      <c r="MWL69" s="376"/>
      <c r="MWM69" s="376"/>
      <c r="MWN69" s="376"/>
      <c r="MWO69" s="1581"/>
      <c r="MWP69" s="1581"/>
      <c r="MWQ69" s="1581"/>
      <c r="MWR69" s="529"/>
      <c r="MWS69" s="376"/>
      <c r="MWT69" s="376"/>
      <c r="MWU69" s="376"/>
      <c r="MWV69" s="530"/>
      <c r="MWW69" s="376"/>
      <c r="MWX69" s="376"/>
      <c r="MWY69" s="376"/>
      <c r="MWZ69" s="376"/>
      <c r="MXA69" s="376"/>
      <c r="MXB69" s="376"/>
      <c r="MXC69" s="376"/>
      <c r="MXD69" s="376"/>
      <c r="MXE69" s="376"/>
      <c r="MXF69" s="1581"/>
      <c r="MXG69" s="1581"/>
      <c r="MXH69" s="1581"/>
      <c r="MXI69" s="529"/>
      <c r="MXJ69" s="376"/>
      <c r="MXK69" s="376"/>
      <c r="MXL69" s="376"/>
      <c r="MXM69" s="530"/>
      <c r="MXN69" s="376"/>
      <c r="MXO69" s="376"/>
      <c r="MXP69" s="376"/>
      <c r="MXQ69" s="376"/>
      <c r="MXR69" s="376"/>
      <c r="MXS69" s="376"/>
      <c r="MXT69" s="376"/>
      <c r="MXU69" s="376"/>
      <c r="MXV69" s="376"/>
      <c r="MXW69" s="1581"/>
      <c r="MXX69" s="1581"/>
      <c r="MXY69" s="1581"/>
      <c r="MXZ69" s="529"/>
      <c r="MYA69" s="376"/>
      <c r="MYB69" s="376"/>
      <c r="MYC69" s="376"/>
      <c r="MYD69" s="530"/>
      <c r="MYE69" s="376"/>
      <c r="MYF69" s="376"/>
      <c r="MYG69" s="376"/>
      <c r="MYH69" s="376"/>
      <c r="MYI69" s="376"/>
      <c r="MYJ69" s="376"/>
      <c r="MYK69" s="376"/>
      <c r="MYL69" s="376"/>
      <c r="MYM69" s="376"/>
      <c r="MYN69" s="1581"/>
      <c r="MYO69" s="1581"/>
      <c r="MYP69" s="1581"/>
      <c r="MYQ69" s="529"/>
      <c r="MYR69" s="376"/>
      <c r="MYS69" s="376"/>
      <c r="MYT69" s="376"/>
      <c r="MYU69" s="530"/>
      <c r="MYV69" s="376"/>
      <c r="MYW69" s="376"/>
      <c r="MYX69" s="376"/>
      <c r="MYY69" s="376"/>
      <c r="MYZ69" s="376"/>
      <c r="MZA69" s="376"/>
      <c r="MZB69" s="376"/>
      <c r="MZC69" s="376"/>
      <c r="MZD69" s="376"/>
      <c r="MZE69" s="1581"/>
      <c r="MZF69" s="1581"/>
      <c r="MZG69" s="1581"/>
      <c r="MZH69" s="529"/>
      <c r="MZI69" s="376"/>
      <c r="MZJ69" s="376"/>
      <c r="MZK69" s="376"/>
      <c r="MZL69" s="530"/>
      <c r="MZM69" s="376"/>
      <c r="MZN69" s="376"/>
      <c r="MZO69" s="376"/>
      <c r="MZP69" s="376"/>
      <c r="MZQ69" s="376"/>
      <c r="MZR69" s="376"/>
      <c r="MZS69" s="376"/>
      <c r="MZT69" s="376"/>
      <c r="MZU69" s="376"/>
      <c r="MZV69" s="1581"/>
      <c r="MZW69" s="1581"/>
      <c r="MZX69" s="1581"/>
      <c r="MZY69" s="529"/>
      <c r="MZZ69" s="376"/>
      <c r="NAA69" s="376"/>
      <c r="NAB69" s="376"/>
      <c r="NAC69" s="530"/>
      <c r="NAD69" s="376"/>
      <c r="NAE69" s="376"/>
      <c r="NAF69" s="376"/>
      <c r="NAG69" s="376"/>
      <c r="NAH69" s="376"/>
      <c r="NAI69" s="376"/>
      <c r="NAJ69" s="376"/>
      <c r="NAK69" s="376"/>
      <c r="NAL69" s="376"/>
      <c r="NAM69" s="1581"/>
      <c r="NAN69" s="1581"/>
      <c r="NAO69" s="1581"/>
      <c r="NAP69" s="529"/>
      <c r="NAQ69" s="376"/>
      <c r="NAR69" s="376"/>
      <c r="NAS69" s="376"/>
      <c r="NAT69" s="530"/>
      <c r="NAU69" s="376"/>
      <c r="NAV69" s="376"/>
      <c r="NAW69" s="376"/>
      <c r="NAX69" s="376"/>
      <c r="NAY69" s="376"/>
      <c r="NAZ69" s="376"/>
      <c r="NBA69" s="376"/>
      <c r="NBB69" s="376"/>
      <c r="NBC69" s="376"/>
      <c r="NBD69" s="1581"/>
      <c r="NBE69" s="1581"/>
      <c r="NBF69" s="1581"/>
      <c r="NBG69" s="529"/>
      <c r="NBH69" s="376"/>
      <c r="NBI69" s="376"/>
      <c r="NBJ69" s="376"/>
      <c r="NBK69" s="530"/>
      <c r="NBL69" s="376"/>
      <c r="NBM69" s="376"/>
      <c r="NBN69" s="376"/>
      <c r="NBO69" s="376"/>
      <c r="NBP69" s="376"/>
      <c r="NBQ69" s="376"/>
      <c r="NBR69" s="376"/>
      <c r="NBS69" s="376"/>
      <c r="NBT69" s="376"/>
      <c r="NBU69" s="1581"/>
      <c r="NBV69" s="1581"/>
      <c r="NBW69" s="1581"/>
      <c r="NBX69" s="529"/>
      <c r="NBY69" s="376"/>
      <c r="NBZ69" s="376"/>
      <c r="NCA69" s="376"/>
      <c r="NCB69" s="530"/>
      <c r="NCC69" s="376"/>
      <c r="NCD69" s="376"/>
      <c r="NCE69" s="376"/>
      <c r="NCF69" s="376"/>
      <c r="NCG69" s="376"/>
      <c r="NCH69" s="376"/>
      <c r="NCI69" s="376"/>
      <c r="NCJ69" s="376"/>
      <c r="NCK69" s="376"/>
      <c r="NCL69" s="1581"/>
      <c r="NCM69" s="1581"/>
      <c r="NCN69" s="1581"/>
      <c r="NCO69" s="529"/>
      <c r="NCP69" s="376"/>
      <c r="NCQ69" s="376"/>
      <c r="NCR69" s="376"/>
      <c r="NCS69" s="530"/>
      <c r="NCT69" s="376"/>
      <c r="NCU69" s="376"/>
      <c r="NCV69" s="376"/>
      <c r="NCW69" s="376"/>
      <c r="NCX69" s="376"/>
      <c r="NCY69" s="376"/>
      <c r="NCZ69" s="376"/>
      <c r="NDA69" s="376"/>
      <c r="NDB69" s="376"/>
      <c r="NDC69" s="1581"/>
      <c r="NDD69" s="1581"/>
      <c r="NDE69" s="1581"/>
      <c r="NDF69" s="529"/>
      <c r="NDG69" s="376"/>
      <c r="NDH69" s="376"/>
      <c r="NDI69" s="376"/>
      <c r="NDJ69" s="530"/>
      <c r="NDK69" s="376"/>
      <c r="NDL69" s="376"/>
      <c r="NDM69" s="376"/>
      <c r="NDN69" s="376"/>
      <c r="NDO69" s="376"/>
      <c r="NDP69" s="376"/>
      <c r="NDQ69" s="376"/>
      <c r="NDR69" s="376"/>
      <c r="NDS69" s="376"/>
      <c r="NDT69" s="1581"/>
      <c r="NDU69" s="1581"/>
      <c r="NDV69" s="1581"/>
      <c r="NDW69" s="529"/>
      <c r="NDX69" s="376"/>
      <c r="NDY69" s="376"/>
      <c r="NDZ69" s="376"/>
      <c r="NEA69" s="530"/>
      <c r="NEB69" s="376"/>
      <c r="NEC69" s="376"/>
      <c r="NED69" s="376"/>
      <c r="NEE69" s="376"/>
      <c r="NEF69" s="376"/>
      <c r="NEG69" s="376"/>
      <c r="NEH69" s="376"/>
      <c r="NEI69" s="376"/>
      <c r="NEJ69" s="376"/>
      <c r="NEK69" s="1581"/>
      <c r="NEL69" s="1581"/>
      <c r="NEM69" s="1581"/>
      <c r="NEN69" s="529"/>
      <c r="NEO69" s="376"/>
      <c r="NEP69" s="376"/>
      <c r="NEQ69" s="376"/>
      <c r="NER69" s="530"/>
      <c r="NES69" s="376"/>
      <c r="NET69" s="376"/>
      <c r="NEU69" s="376"/>
      <c r="NEV69" s="376"/>
      <c r="NEW69" s="376"/>
      <c r="NEX69" s="376"/>
      <c r="NEY69" s="376"/>
      <c r="NEZ69" s="376"/>
      <c r="NFA69" s="376"/>
      <c r="NFB69" s="1581"/>
      <c r="NFC69" s="1581"/>
      <c r="NFD69" s="1581"/>
      <c r="NFE69" s="529"/>
      <c r="NFF69" s="376"/>
      <c r="NFG69" s="376"/>
      <c r="NFH69" s="376"/>
      <c r="NFI69" s="530"/>
      <c r="NFJ69" s="376"/>
      <c r="NFK69" s="376"/>
      <c r="NFL69" s="376"/>
      <c r="NFM69" s="376"/>
      <c r="NFN69" s="376"/>
      <c r="NFO69" s="376"/>
      <c r="NFP69" s="376"/>
      <c r="NFQ69" s="376"/>
      <c r="NFR69" s="376"/>
      <c r="NFS69" s="1581"/>
      <c r="NFT69" s="1581"/>
      <c r="NFU69" s="1581"/>
      <c r="NFV69" s="529"/>
      <c r="NFW69" s="376"/>
      <c r="NFX69" s="376"/>
      <c r="NFY69" s="376"/>
      <c r="NFZ69" s="530"/>
      <c r="NGA69" s="376"/>
      <c r="NGB69" s="376"/>
      <c r="NGC69" s="376"/>
      <c r="NGD69" s="376"/>
      <c r="NGE69" s="376"/>
      <c r="NGF69" s="376"/>
      <c r="NGG69" s="376"/>
      <c r="NGH69" s="376"/>
      <c r="NGI69" s="376"/>
      <c r="NGJ69" s="1581"/>
      <c r="NGK69" s="1581"/>
      <c r="NGL69" s="1581"/>
      <c r="NGM69" s="529"/>
      <c r="NGN69" s="376"/>
      <c r="NGO69" s="376"/>
      <c r="NGP69" s="376"/>
      <c r="NGQ69" s="530"/>
      <c r="NGR69" s="376"/>
      <c r="NGS69" s="376"/>
      <c r="NGT69" s="376"/>
      <c r="NGU69" s="376"/>
      <c r="NGV69" s="376"/>
      <c r="NGW69" s="376"/>
      <c r="NGX69" s="376"/>
      <c r="NGY69" s="376"/>
      <c r="NGZ69" s="376"/>
      <c r="NHA69" s="1581"/>
      <c r="NHB69" s="1581"/>
      <c r="NHC69" s="1581"/>
      <c r="NHD69" s="529"/>
      <c r="NHE69" s="376"/>
      <c r="NHF69" s="376"/>
      <c r="NHG69" s="376"/>
      <c r="NHH69" s="530"/>
      <c r="NHI69" s="376"/>
      <c r="NHJ69" s="376"/>
      <c r="NHK69" s="376"/>
      <c r="NHL69" s="376"/>
      <c r="NHM69" s="376"/>
      <c r="NHN69" s="376"/>
      <c r="NHO69" s="376"/>
      <c r="NHP69" s="376"/>
      <c r="NHQ69" s="376"/>
      <c r="NHR69" s="1581"/>
      <c r="NHS69" s="1581"/>
      <c r="NHT69" s="1581"/>
      <c r="NHU69" s="529"/>
      <c r="NHV69" s="376"/>
      <c r="NHW69" s="376"/>
      <c r="NHX69" s="376"/>
      <c r="NHY69" s="530"/>
      <c r="NHZ69" s="376"/>
      <c r="NIA69" s="376"/>
      <c r="NIB69" s="376"/>
      <c r="NIC69" s="376"/>
      <c r="NID69" s="376"/>
      <c r="NIE69" s="376"/>
      <c r="NIF69" s="376"/>
      <c r="NIG69" s="376"/>
      <c r="NIH69" s="376"/>
      <c r="NII69" s="1581"/>
      <c r="NIJ69" s="1581"/>
      <c r="NIK69" s="1581"/>
      <c r="NIL69" s="529"/>
      <c r="NIM69" s="376"/>
      <c r="NIN69" s="376"/>
      <c r="NIO69" s="376"/>
      <c r="NIP69" s="530"/>
      <c r="NIQ69" s="376"/>
      <c r="NIR69" s="376"/>
      <c r="NIS69" s="376"/>
      <c r="NIT69" s="376"/>
      <c r="NIU69" s="376"/>
      <c r="NIV69" s="376"/>
      <c r="NIW69" s="376"/>
      <c r="NIX69" s="376"/>
      <c r="NIY69" s="376"/>
      <c r="NIZ69" s="1581"/>
      <c r="NJA69" s="1581"/>
      <c r="NJB69" s="1581"/>
      <c r="NJC69" s="529"/>
      <c r="NJD69" s="376"/>
      <c r="NJE69" s="376"/>
      <c r="NJF69" s="376"/>
      <c r="NJG69" s="530"/>
      <c r="NJH69" s="376"/>
      <c r="NJI69" s="376"/>
      <c r="NJJ69" s="376"/>
      <c r="NJK69" s="376"/>
      <c r="NJL69" s="376"/>
      <c r="NJM69" s="376"/>
      <c r="NJN69" s="376"/>
      <c r="NJO69" s="376"/>
      <c r="NJP69" s="376"/>
      <c r="NJQ69" s="1581"/>
      <c r="NJR69" s="1581"/>
      <c r="NJS69" s="1581"/>
      <c r="NJT69" s="529"/>
      <c r="NJU69" s="376"/>
      <c r="NJV69" s="376"/>
      <c r="NJW69" s="376"/>
      <c r="NJX69" s="530"/>
      <c r="NJY69" s="376"/>
      <c r="NJZ69" s="376"/>
      <c r="NKA69" s="376"/>
      <c r="NKB69" s="376"/>
      <c r="NKC69" s="376"/>
      <c r="NKD69" s="376"/>
      <c r="NKE69" s="376"/>
      <c r="NKF69" s="376"/>
      <c r="NKG69" s="376"/>
      <c r="NKH69" s="1581"/>
      <c r="NKI69" s="1581"/>
      <c r="NKJ69" s="1581"/>
      <c r="NKK69" s="529"/>
      <c r="NKL69" s="376"/>
      <c r="NKM69" s="376"/>
      <c r="NKN69" s="376"/>
      <c r="NKO69" s="530"/>
      <c r="NKP69" s="376"/>
      <c r="NKQ69" s="376"/>
      <c r="NKR69" s="376"/>
      <c r="NKS69" s="376"/>
      <c r="NKT69" s="376"/>
      <c r="NKU69" s="376"/>
      <c r="NKV69" s="376"/>
      <c r="NKW69" s="376"/>
      <c r="NKX69" s="376"/>
      <c r="NKY69" s="1581"/>
      <c r="NKZ69" s="1581"/>
      <c r="NLA69" s="1581"/>
      <c r="NLB69" s="529"/>
      <c r="NLC69" s="376"/>
      <c r="NLD69" s="376"/>
      <c r="NLE69" s="376"/>
      <c r="NLF69" s="530"/>
      <c r="NLG69" s="376"/>
      <c r="NLH69" s="376"/>
      <c r="NLI69" s="376"/>
      <c r="NLJ69" s="376"/>
      <c r="NLK69" s="376"/>
      <c r="NLL69" s="376"/>
      <c r="NLM69" s="376"/>
      <c r="NLN69" s="376"/>
      <c r="NLO69" s="376"/>
      <c r="NLP69" s="1581"/>
      <c r="NLQ69" s="1581"/>
      <c r="NLR69" s="1581"/>
      <c r="NLS69" s="529"/>
      <c r="NLT69" s="376"/>
      <c r="NLU69" s="376"/>
      <c r="NLV69" s="376"/>
      <c r="NLW69" s="530"/>
      <c r="NLX69" s="376"/>
      <c r="NLY69" s="376"/>
      <c r="NLZ69" s="376"/>
      <c r="NMA69" s="376"/>
      <c r="NMB69" s="376"/>
      <c r="NMC69" s="376"/>
      <c r="NMD69" s="376"/>
      <c r="NME69" s="376"/>
      <c r="NMF69" s="376"/>
      <c r="NMG69" s="1581"/>
      <c r="NMH69" s="1581"/>
      <c r="NMI69" s="1581"/>
      <c r="NMJ69" s="529"/>
      <c r="NMK69" s="376"/>
      <c r="NML69" s="376"/>
      <c r="NMM69" s="376"/>
      <c r="NMN69" s="530"/>
      <c r="NMO69" s="376"/>
      <c r="NMP69" s="376"/>
      <c r="NMQ69" s="376"/>
      <c r="NMR69" s="376"/>
      <c r="NMS69" s="376"/>
      <c r="NMT69" s="376"/>
      <c r="NMU69" s="376"/>
      <c r="NMV69" s="376"/>
      <c r="NMW69" s="376"/>
      <c r="NMX69" s="1581"/>
      <c r="NMY69" s="1581"/>
      <c r="NMZ69" s="1581"/>
      <c r="NNA69" s="529"/>
      <c r="NNB69" s="376"/>
      <c r="NNC69" s="376"/>
      <c r="NND69" s="376"/>
      <c r="NNE69" s="530"/>
      <c r="NNF69" s="376"/>
      <c r="NNG69" s="376"/>
      <c r="NNH69" s="376"/>
      <c r="NNI69" s="376"/>
      <c r="NNJ69" s="376"/>
      <c r="NNK69" s="376"/>
      <c r="NNL69" s="376"/>
      <c r="NNM69" s="376"/>
      <c r="NNN69" s="376"/>
      <c r="NNO69" s="1581"/>
      <c r="NNP69" s="1581"/>
      <c r="NNQ69" s="1581"/>
      <c r="NNR69" s="529"/>
      <c r="NNS69" s="376"/>
      <c r="NNT69" s="376"/>
      <c r="NNU69" s="376"/>
      <c r="NNV69" s="530"/>
      <c r="NNW69" s="376"/>
      <c r="NNX69" s="376"/>
      <c r="NNY69" s="376"/>
      <c r="NNZ69" s="376"/>
      <c r="NOA69" s="376"/>
      <c r="NOB69" s="376"/>
      <c r="NOC69" s="376"/>
      <c r="NOD69" s="376"/>
      <c r="NOE69" s="376"/>
      <c r="NOF69" s="1581"/>
      <c r="NOG69" s="1581"/>
      <c r="NOH69" s="1581"/>
      <c r="NOI69" s="529"/>
      <c r="NOJ69" s="376"/>
      <c r="NOK69" s="376"/>
      <c r="NOL69" s="376"/>
      <c r="NOM69" s="530"/>
      <c r="NON69" s="376"/>
      <c r="NOO69" s="376"/>
      <c r="NOP69" s="376"/>
      <c r="NOQ69" s="376"/>
      <c r="NOR69" s="376"/>
      <c r="NOS69" s="376"/>
      <c r="NOT69" s="376"/>
      <c r="NOU69" s="376"/>
      <c r="NOV69" s="376"/>
      <c r="NOW69" s="1581"/>
      <c r="NOX69" s="1581"/>
      <c r="NOY69" s="1581"/>
      <c r="NOZ69" s="529"/>
      <c r="NPA69" s="376"/>
      <c r="NPB69" s="376"/>
      <c r="NPC69" s="376"/>
      <c r="NPD69" s="530"/>
      <c r="NPE69" s="376"/>
      <c r="NPF69" s="376"/>
      <c r="NPG69" s="376"/>
      <c r="NPH69" s="376"/>
      <c r="NPI69" s="376"/>
      <c r="NPJ69" s="376"/>
      <c r="NPK69" s="376"/>
      <c r="NPL69" s="376"/>
      <c r="NPM69" s="376"/>
      <c r="NPN69" s="1581"/>
      <c r="NPO69" s="1581"/>
      <c r="NPP69" s="1581"/>
      <c r="NPQ69" s="529"/>
      <c r="NPR69" s="376"/>
      <c r="NPS69" s="376"/>
      <c r="NPT69" s="376"/>
      <c r="NPU69" s="530"/>
      <c r="NPV69" s="376"/>
      <c r="NPW69" s="376"/>
      <c r="NPX69" s="376"/>
      <c r="NPY69" s="376"/>
      <c r="NPZ69" s="376"/>
      <c r="NQA69" s="376"/>
      <c r="NQB69" s="376"/>
      <c r="NQC69" s="376"/>
      <c r="NQD69" s="376"/>
      <c r="NQE69" s="1581"/>
      <c r="NQF69" s="1581"/>
      <c r="NQG69" s="1581"/>
      <c r="NQH69" s="529"/>
      <c r="NQI69" s="376"/>
      <c r="NQJ69" s="376"/>
      <c r="NQK69" s="376"/>
      <c r="NQL69" s="530"/>
      <c r="NQM69" s="376"/>
      <c r="NQN69" s="376"/>
      <c r="NQO69" s="376"/>
      <c r="NQP69" s="376"/>
      <c r="NQQ69" s="376"/>
      <c r="NQR69" s="376"/>
      <c r="NQS69" s="376"/>
      <c r="NQT69" s="376"/>
      <c r="NQU69" s="376"/>
      <c r="NQV69" s="1581"/>
      <c r="NQW69" s="1581"/>
      <c r="NQX69" s="1581"/>
      <c r="NQY69" s="529"/>
      <c r="NQZ69" s="376"/>
      <c r="NRA69" s="376"/>
      <c r="NRB69" s="376"/>
      <c r="NRC69" s="530"/>
      <c r="NRD69" s="376"/>
      <c r="NRE69" s="376"/>
      <c r="NRF69" s="376"/>
      <c r="NRG69" s="376"/>
      <c r="NRH69" s="376"/>
      <c r="NRI69" s="376"/>
      <c r="NRJ69" s="376"/>
      <c r="NRK69" s="376"/>
      <c r="NRL69" s="376"/>
      <c r="NRM69" s="1581"/>
      <c r="NRN69" s="1581"/>
      <c r="NRO69" s="1581"/>
      <c r="NRP69" s="529"/>
      <c r="NRQ69" s="376"/>
      <c r="NRR69" s="376"/>
      <c r="NRS69" s="376"/>
      <c r="NRT69" s="530"/>
      <c r="NRU69" s="376"/>
      <c r="NRV69" s="376"/>
      <c r="NRW69" s="376"/>
      <c r="NRX69" s="376"/>
      <c r="NRY69" s="376"/>
      <c r="NRZ69" s="376"/>
      <c r="NSA69" s="376"/>
      <c r="NSB69" s="376"/>
      <c r="NSC69" s="376"/>
      <c r="NSD69" s="1581"/>
      <c r="NSE69" s="1581"/>
      <c r="NSF69" s="1581"/>
      <c r="NSG69" s="529"/>
      <c r="NSH69" s="376"/>
      <c r="NSI69" s="376"/>
      <c r="NSJ69" s="376"/>
      <c r="NSK69" s="530"/>
      <c r="NSL69" s="376"/>
      <c r="NSM69" s="376"/>
      <c r="NSN69" s="376"/>
      <c r="NSO69" s="376"/>
      <c r="NSP69" s="376"/>
      <c r="NSQ69" s="376"/>
      <c r="NSR69" s="376"/>
      <c r="NSS69" s="376"/>
      <c r="NST69" s="376"/>
      <c r="NSU69" s="1581"/>
      <c r="NSV69" s="1581"/>
      <c r="NSW69" s="1581"/>
      <c r="NSX69" s="529"/>
      <c r="NSY69" s="376"/>
      <c r="NSZ69" s="376"/>
      <c r="NTA69" s="376"/>
      <c r="NTB69" s="530"/>
      <c r="NTC69" s="376"/>
      <c r="NTD69" s="376"/>
      <c r="NTE69" s="376"/>
      <c r="NTF69" s="376"/>
      <c r="NTG69" s="376"/>
      <c r="NTH69" s="376"/>
      <c r="NTI69" s="376"/>
      <c r="NTJ69" s="376"/>
      <c r="NTK69" s="376"/>
      <c r="NTL69" s="1581"/>
      <c r="NTM69" s="1581"/>
      <c r="NTN69" s="1581"/>
      <c r="NTO69" s="529"/>
      <c r="NTP69" s="376"/>
      <c r="NTQ69" s="376"/>
      <c r="NTR69" s="376"/>
      <c r="NTS69" s="530"/>
      <c r="NTT69" s="376"/>
      <c r="NTU69" s="376"/>
      <c r="NTV69" s="376"/>
      <c r="NTW69" s="376"/>
      <c r="NTX69" s="376"/>
      <c r="NTY69" s="376"/>
      <c r="NTZ69" s="376"/>
      <c r="NUA69" s="376"/>
      <c r="NUB69" s="376"/>
      <c r="NUC69" s="1581"/>
      <c r="NUD69" s="1581"/>
      <c r="NUE69" s="1581"/>
      <c r="NUF69" s="529"/>
      <c r="NUG69" s="376"/>
      <c r="NUH69" s="376"/>
      <c r="NUI69" s="376"/>
      <c r="NUJ69" s="530"/>
      <c r="NUK69" s="376"/>
      <c r="NUL69" s="376"/>
      <c r="NUM69" s="376"/>
      <c r="NUN69" s="376"/>
      <c r="NUO69" s="376"/>
      <c r="NUP69" s="376"/>
      <c r="NUQ69" s="376"/>
      <c r="NUR69" s="376"/>
      <c r="NUS69" s="376"/>
      <c r="NUT69" s="1581"/>
      <c r="NUU69" s="1581"/>
      <c r="NUV69" s="1581"/>
      <c r="NUW69" s="529"/>
      <c r="NUX69" s="376"/>
      <c r="NUY69" s="376"/>
      <c r="NUZ69" s="376"/>
      <c r="NVA69" s="530"/>
      <c r="NVB69" s="376"/>
      <c r="NVC69" s="376"/>
      <c r="NVD69" s="376"/>
      <c r="NVE69" s="376"/>
      <c r="NVF69" s="376"/>
      <c r="NVG69" s="376"/>
      <c r="NVH69" s="376"/>
      <c r="NVI69" s="376"/>
      <c r="NVJ69" s="376"/>
      <c r="NVK69" s="1581"/>
      <c r="NVL69" s="1581"/>
      <c r="NVM69" s="1581"/>
      <c r="NVN69" s="529"/>
      <c r="NVO69" s="376"/>
      <c r="NVP69" s="376"/>
      <c r="NVQ69" s="376"/>
      <c r="NVR69" s="530"/>
      <c r="NVS69" s="376"/>
      <c r="NVT69" s="376"/>
      <c r="NVU69" s="376"/>
      <c r="NVV69" s="376"/>
      <c r="NVW69" s="376"/>
      <c r="NVX69" s="376"/>
      <c r="NVY69" s="376"/>
      <c r="NVZ69" s="376"/>
      <c r="NWA69" s="376"/>
      <c r="NWB69" s="1581"/>
      <c r="NWC69" s="1581"/>
      <c r="NWD69" s="1581"/>
      <c r="NWE69" s="529"/>
      <c r="NWF69" s="376"/>
      <c r="NWG69" s="376"/>
      <c r="NWH69" s="376"/>
      <c r="NWI69" s="530"/>
      <c r="NWJ69" s="376"/>
      <c r="NWK69" s="376"/>
      <c r="NWL69" s="376"/>
      <c r="NWM69" s="376"/>
      <c r="NWN69" s="376"/>
      <c r="NWO69" s="376"/>
      <c r="NWP69" s="376"/>
      <c r="NWQ69" s="376"/>
      <c r="NWR69" s="376"/>
      <c r="NWS69" s="1581"/>
      <c r="NWT69" s="1581"/>
      <c r="NWU69" s="1581"/>
      <c r="NWV69" s="529"/>
      <c r="NWW69" s="376"/>
      <c r="NWX69" s="376"/>
      <c r="NWY69" s="376"/>
      <c r="NWZ69" s="530"/>
      <c r="NXA69" s="376"/>
      <c r="NXB69" s="376"/>
      <c r="NXC69" s="376"/>
      <c r="NXD69" s="376"/>
      <c r="NXE69" s="376"/>
      <c r="NXF69" s="376"/>
      <c r="NXG69" s="376"/>
      <c r="NXH69" s="376"/>
      <c r="NXI69" s="376"/>
      <c r="NXJ69" s="1581"/>
      <c r="NXK69" s="1581"/>
      <c r="NXL69" s="1581"/>
      <c r="NXM69" s="529"/>
      <c r="NXN69" s="376"/>
      <c r="NXO69" s="376"/>
      <c r="NXP69" s="376"/>
      <c r="NXQ69" s="530"/>
      <c r="NXR69" s="376"/>
      <c r="NXS69" s="376"/>
      <c r="NXT69" s="376"/>
      <c r="NXU69" s="376"/>
      <c r="NXV69" s="376"/>
      <c r="NXW69" s="376"/>
      <c r="NXX69" s="376"/>
      <c r="NXY69" s="376"/>
      <c r="NXZ69" s="376"/>
      <c r="NYA69" s="1581"/>
      <c r="NYB69" s="1581"/>
      <c r="NYC69" s="1581"/>
      <c r="NYD69" s="529"/>
      <c r="NYE69" s="376"/>
      <c r="NYF69" s="376"/>
      <c r="NYG69" s="376"/>
      <c r="NYH69" s="530"/>
      <c r="NYI69" s="376"/>
      <c r="NYJ69" s="376"/>
      <c r="NYK69" s="376"/>
      <c r="NYL69" s="376"/>
      <c r="NYM69" s="376"/>
      <c r="NYN69" s="376"/>
      <c r="NYO69" s="376"/>
      <c r="NYP69" s="376"/>
      <c r="NYQ69" s="376"/>
      <c r="NYR69" s="1581"/>
      <c r="NYS69" s="1581"/>
      <c r="NYT69" s="1581"/>
      <c r="NYU69" s="529"/>
      <c r="NYV69" s="376"/>
      <c r="NYW69" s="376"/>
      <c r="NYX69" s="376"/>
      <c r="NYY69" s="530"/>
      <c r="NYZ69" s="376"/>
      <c r="NZA69" s="376"/>
      <c r="NZB69" s="376"/>
      <c r="NZC69" s="376"/>
      <c r="NZD69" s="376"/>
      <c r="NZE69" s="376"/>
      <c r="NZF69" s="376"/>
      <c r="NZG69" s="376"/>
      <c r="NZH69" s="376"/>
      <c r="NZI69" s="1581"/>
      <c r="NZJ69" s="1581"/>
      <c r="NZK69" s="1581"/>
      <c r="NZL69" s="529"/>
      <c r="NZM69" s="376"/>
      <c r="NZN69" s="376"/>
      <c r="NZO69" s="376"/>
      <c r="NZP69" s="530"/>
      <c r="NZQ69" s="376"/>
      <c r="NZR69" s="376"/>
      <c r="NZS69" s="376"/>
      <c r="NZT69" s="376"/>
      <c r="NZU69" s="376"/>
      <c r="NZV69" s="376"/>
      <c r="NZW69" s="376"/>
      <c r="NZX69" s="376"/>
      <c r="NZY69" s="376"/>
      <c r="NZZ69" s="1581"/>
      <c r="OAA69" s="1581"/>
      <c r="OAB69" s="1581"/>
      <c r="OAC69" s="529"/>
      <c r="OAD69" s="376"/>
      <c r="OAE69" s="376"/>
      <c r="OAF69" s="376"/>
      <c r="OAG69" s="530"/>
      <c r="OAH69" s="376"/>
      <c r="OAI69" s="376"/>
      <c r="OAJ69" s="376"/>
      <c r="OAK69" s="376"/>
      <c r="OAL69" s="376"/>
      <c r="OAM69" s="376"/>
      <c r="OAN69" s="376"/>
      <c r="OAO69" s="376"/>
      <c r="OAP69" s="376"/>
      <c r="OAQ69" s="1581"/>
      <c r="OAR69" s="1581"/>
      <c r="OAS69" s="1581"/>
      <c r="OAT69" s="529"/>
      <c r="OAU69" s="376"/>
      <c r="OAV69" s="376"/>
      <c r="OAW69" s="376"/>
      <c r="OAX69" s="530"/>
      <c r="OAY69" s="376"/>
      <c r="OAZ69" s="376"/>
      <c r="OBA69" s="376"/>
      <c r="OBB69" s="376"/>
      <c r="OBC69" s="376"/>
      <c r="OBD69" s="376"/>
      <c r="OBE69" s="376"/>
      <c r="OBF69" s="376"/>
      <c r="OBG69" s="376"/>
      <c r="OBH69" s="1581"/>
      <c r="OBI69" s="1581"/>
      <c r="OBJ69" s="1581"/>
      <c r="OBK69" s="529"/>
      <c r="OBL69" s="376"/>
      <c r="OBM69" s="376"/>
      <c r="OBN69" s="376"/>
      <c r="OBO69" s="530"/>
      <c r="OBP69" s="376"/>
      <c r="OBQ69" s="376"/>
      <c r="OBR69" s="376"/>
      <c r="OBS69" s="376"/>
      <c r="OBT69" s="376"/>
      <c r="OBU69" s="376"/>
      <c r="OBV69" s="376"/>
      <c r="OBW69" s="376"/>
      <c r="OBX69" s="376"/>
      <c r="OBY69" s="1581"/>
      <c r="OBZ69" s="1581"/>
      <c r="OCA69" s="1581"/>
      <c r="OCB69" s="529"/>
      <c r="OCC69" s="376"/>
      <c r="OCD69" s="376"/>
      <c r="OCE69" s="376"/>
      <c r="OCF69" s="530"/>
      <c r="OCG69" s="376"/>
      <c r="OCH69" s="376"/>
      <c r="OCI69" s="376"/>
      <c r="OCJ69" s="376"/>
      <c r="OCK69" s="376"/>
      <c r="OCL69" s="376"/>
      <c r="OCM69" s="376"/>
      <c r="OCN69" s="376"/>
      <c r="OCO69" s="376"/>
      <c r="OCP69" s="1581"/>
      <c r="OCQ69" s="1581"/>
      <c r="OCR69" s="1581"/>
      <c r="OCS69" s="529"/>
      <c r="OCT69" s="376"/>
      <c r="OCU69" s="376"/>
      <c r="OCV69" s="376"/>
      <c r="OCW69" s="530"/>
      <c r="OCX69" s="376"/>
      <c r="OCY69" s="376"/>
      <c r="OCZ69" s="376"/>
      <c r="ODA69" s="376"/>
      <c r="ODB69" s="376"/>
      <c r="ODC69" s="376"/>
      <c r="ODD69" s="376"/>
      <c r="ODE69" s="376"/>
      <c r="ODF69" s="376"/>
      <c r="ODG69" s="1581"/>
      <c r="ODH69" s="1581"/>
      <c r="ODI69" s="1581"/>
      <c r="ODJ69" s="529"/>
      <c r="ODK69" s="376"/>
      <c r="ODL69" s="376"/>
      <c r="ODM69" s="376"/>
      <c r="ODN69" s="530"/>
      <c r="ODO69" s="376"/>
      <c r="ODP69" s="376"/>
      <c r="ODQ69" s="376"/>
      <c r="ODR69" s="376"/>
      <c r="ODS69" s="376"/>
      <c r="ODT69" s="376"/>
      <c r="ODU69" s="376"/>
      <c r="ODV69" s="376"/>
      <c r="ODW69" s="376"/>
      <c r="ODX69" s="1581"/>
      <c r="ODY69" s="1581"/>
      <c r="ODZ69" s="1581"/>
      <c r="OEA69" s="529"/>
      <c r="OEB69" s="376"/>
      <c r="OEC69" s="376"/>
      <c r="OED69" s="376"/>
      <c r="OEE69" s="530"/>
      <c r="OEF69" s="376"/>
      <c r="OEG69" s="376"/>
      <c r="OEH69" s="376"/>
      <c r="OEI69" s="376"/>
      <c r="OEJ69" s="376"/>
      <c r="OEK69" s="376"/>
      <c r="OEL69" s="376"/>
      <c r="OEM69" s="376"/>
      <c r="OEN69" s="376"/>
      <c r="OEO69" s="1581"/>
      <c r="OEP69" s="1581"/>
      <c r="OEQ69" s="1581"/>
      <c r="OER69" s="529"/>
      <c r="OES69" s="376"/>
      <c r="OET69" s="376"/>
      <c r="OEU69" s="376"/>
      <c r="OEV69" s="530"/>
      <c r="OEW69" s="376"/>
      <c r="OEX69" s="376"/>
      <c r="OEY69" s="376"/>
      <c r="OEZ69" s="376"/>
      <c r="OFA69" s="376"/>
      <c r="OFB69" s="376"/>
      <c r="OFC69" s="376"/>
      <c r="OFD69" s="376"/>
      <c r="OFE69" s="376"/>
      <c r="OFF69" s="1581"/>
      <c r="OFG69" s="1581"/>
      <c r="OFH69" s="1581"/>
      <c r="OFI69" s="529"/>
      <c r="OFJ69" s="376"/>
      <c r="OFK69" s="376"/>
      <c r="OFL69" s="376"/>
      <c r="OFM69" s="530"/>
      <c r="OFN69" s="376"/>
      <c r="OFO69" s="376"/>
      <c r="OFP69" s="376"/>
      <c r="OFQ69" s="376"/>
      <c r="OFR69" s="376"/>
      <c r="OFS69" s="376"/>
      <c r="OFT69" s="376"/>
      <c r="OFU69" s="376"/>
      <c r="OFV69" s="376"/>
      <c r="OFW69" s="1581"/>
      <c r="OFX69" s="1581"/>
      <c r="OFY69" s="1581"/>
      <c r="OFZ69" s="529"/>
      <c r="OGA69" s="376"/>
      <c r="OGB69" s="376"/>
      <c r="OGC69" s="376"/>
      <c r="OGD69" s="530"/>
      <c r="OGE69" s="376"/>
      <c r="OGF69" s="376"/>
      <c r="OGG69" s="376"/>
      <c r="OGH69" s="376"/>
      <c r="OGI69" s="376"/>
      <c r="OGJ69" s="376"/>
      <c r="OGK69" s="376"/>
      <c r="OGL69" s="376"/>
      <c r="OGM69" s="376"/>
      <c r="OGN69" s="1581"/>
      <c r="OGO69" s="1581"/>
      <c r="OGP69" s="1581"/>
      <c r="OGQ69" s="529"/>
      <c r="OGR69" s="376"/>
      <c r="OGS69" s="376"/>
      <c r="OGT69" s="376"/>
      <c r="OGU69" s="530"/>
      <c r="OGV69" s="376"/>
      <c r="OGW69" s="376"/>
      <c r="OGX69" s="376"/>
      <c r="OGY69" s="376"/>
      <c r="OGZ69" s="376"/>
      <c r="OHA69" s="376"/>
      <c r="OHB69" s="376"/>
      <c r="OHC69" s="376"/>
      <c r="OHD69" s="376"/>
      <c r="OHE69" s="1581"/>
      <c r="OHF69" s="1581"/>
      <c r="OHG69" s="1581"/>
      <c r="OHH69" s="529"/>
      <c r="OHI69" s="376"/>
      <c r="OHJ69" s="376"/>
      <c r="OHK69" s="376"/>
      <c r="OHL69" s="530"/>
      <c r="OHM69" s="376"/>
      <c r="OHN69" s="376"/>
      <c r="OHO69" s="376"/>
      <c r="OHP69" s="376"/>
      <c r="OHQ69" s="376"/>
      <c r="OHR69" s="376"/>
      <c r="OHS69" s="376"/>
      <c r="OHT69" s="376"/>
      <c r="OHU69" s="376"/>
      <c r="OHV69" s="1581"/>
      <c r="OHW69" s="1581"/>
      <c r="OHX69" s="1581"/>
      <c r="OHY69" s="529"/>
      <c r="OHZ69" s="376"/>
      <c r="OIA69" s="376"/>
      <c r="OIB69" s="376"/>
      <c r="OIC69" s="530"/>
      <c r="OID69" s="376"/>
      <c r="OIE69" s="376"/>
      <c r="OIF69" s="376"/>
      <c r="OIG69" s="376"/>
      <c r="OIH69" s="376"/>
      <c r="OII69" s="376"/>
      <c r="OIJ69" s="376"/>
      <c r="OIK69" s="376"/>
      <c r="OIL69" s="376"/>
      <c r="OIM69" s="1581"/>
      <c r="OIN69" s="1581"/>
      <c r="OIO69" s="1581"/>
      <c r="OIP69" s="529"/>
      <c r="OIQ69" s="376"/>
      <c r="OIR69" s="376"/>
      <c r="OIS69" s="376"/>
      <c r="OIT69" s="530"/>
      <c r="OIU69" s="376"/>
      <c r="OIV69" s="376"/>
      <c r="OIW69" s="376"/>
      <c r="OIX69" s="376"/>
      <c r="OIY69" s="376"/>
      <c r="OIZ69" s="376"/>
      <c r="OJA69" s="376"/>
      <c r="OJB69" s="376"/>
      <c r="OJC69" s="376"/>
      <c r="OJD69" s="1581"/>
      <c r="OJE69" s="1581"/>
      <c r="OJF69" s="1581"/>
      <c r="OJG69" s="529"/>
      <c r="OJH69" s="376"/>
      <c r="OJI69" s="376"/>
      <c r="OJJ69" s="376"/>
      <c r="OJK69" s="530"/>
      <c r="OJL69" s="376"/>
      <c r="OJM69" s="376"/>
      <c r="OJN69" s="376"/>
      <c r="OJO69" s="376"/>
      <c r="OJP69" s="376"/>
      <c r="OJQ69" s="376"/>
      <c r="OJR69" s="376"/>
      <c r="OJS69" s="376"/>
      <c r="OJT69" s="376"/>
      <c r="OJU69" s="1581"/>
      <c r="OJV69" s="1581"/>
      <c r="OJW69" s="1581"/>
      <c r="OJX69" s="529"/>
      <c r="OJY69" s="376"/>
      <c r="OJZ69" s="376"/>
      <c r="OKA69" s="376"/>
      <c r="OKB69" s="530"/>
      <c r="OKC69" s="376"/>
      <c r="OKD69" s="376"/>
      <c r="OKE69" s="376"/>
      <c r="OKF69" s="376"/>
      <c r="OKG69" s="376"/>
      <c r="OKH69" s="376"/>
      <c r="OKI69" s="376"/>
      <c r="OKJ69" s="376"/>
      <c r="OKK69" s="376"/>
      <c r="OKL69" s="1581"/>
      <c r="OKM69" s="1581"/>
      <c r="OKN69" s="1581"/>
      <c r="OKO69" s="529"/>
      <c r="OKP69" s="376"/>
      <c r="OKQ69" s="376"/>
      <c r="OKR69" s="376"/>
      <c r="OKS69" s="530"/>
      <c r="OKT69" s="376"/>
      <c r="OKU69" s="376"/>
      <c r="OKV69" s="376"/>
      <c r="OKW69" s="376"/>
      <c r="OKX69" s="376"/>
      <c r="OKY69" s="376"/>
      <c r="OKZ69" s="376"/>
      <c r="OLA69" s="376"/>
      <c r="OLB69" s="376"/>
      <c r="OLC69" s="1581"/>
      <c r="OLD69" s="1581"/>
      <c r="OLE69" s="1581"/>
      <c r="OLF69" s="529"/>
      <c r="OLG69" s="376"/>
      <c r="OLH69" s="376"/>
      <c r="OLI69" s="376"/>
      <c r="OLJ69" s="530"/>
      <c r="OLK69" s="376"/>
      <c r="OLL69" s="376"/>
      <c r="OLM69" s="376"/>
      <c r="OLN69" s="376"/>
      <c r="OLO69" s="376"/>
      <c r="OLP69" s="376"/>
      <c r="OLQ69" s="376"/>
      <c r="OLR69" s="376"/>
      <c r="OLS69" s="376"/>
      <c r="OLT69" s="1581"/>
      <c r="OLU69" s="1581"/>
      <c r="OLV69" s="1581"/>
      <c r="OLW69" s="529"/>
      <c r="OLX69" s="376"/>
      <c r="OLY69" s="376"/>
      <c r="OLZ69" s="376"/>
      <c r="OMA69" s="530"/>
      <c r="OMB69" s="376"/>
      <c r="OMC69" s="376"/>
      <c r="OMD69" s="376"/>
      <c r="OME69" s="376"/>
      <c r="OMF69" s="376"/>
      <c r="OMG69" s="376"/>
      <c r="OMH69" s="376"/>
      <c r="OMI69" s="376"/>
      <c r="OMJ69" s="376"/>
      <c r="OMK69" s="1581"/>
      <c r="OML69" s="1581"/>
      <c r="OMM69" s="1581"/>
      <c r="OMN69" s="529"/>
      <c r="OMO69" s="376"/>
      <c r="OMP69" s="376"/>
      <c r="OMQ69" s="376"/>
      <c r="OMR69" s="530"/>
      <c r="OMS69" s="376"/>
      <c r="OMT69" s="376"/>
      <c r="OMU69" s="376"/>
      <c r="OMV69" s="376"/>
      <c r="OMW69" s="376"/>
      <c r="OMX69" s="376"/>
      <c r="OMY69" s="376"/>
      <c r="OMZ69" s="376"/>
      <c r="ONA69" s="376"/>
      <c r="ONB69" s="1581"/>
      <c r="ONC69" s="1581"/>
      <c r="OND69" s="1581"/>
      <c r="ONE69" s="529"/>
      <c r="ONF69" s="376"/>
      <c r="ONG69" s="376"/>
      <c r="ONH69" s="376"/>
      <c r="ONI69" s="530"/>
      <c r="ONJ69" s="376"/>
      <c r="ONK69" s="376"/>
      <c r="ONL69" s="376"/>
      <c r="ONM69" s="376"/>
      <c r="ONN69" s="376"/>
      <c r="ONO69" s="376"/>
      <c r="ONP69" s="376"/>
      <c r="ONQ69" s="376"/>
      <c r="ONR69" s="376"/>
      <c r="ONS69" s="1581"/>
      <c r="ONT69" s="1581"/>
      <c r="ONU69" s="1581"/>
      <c r="ONV69" s="529"/>
      <c r="ONW69" s="376"/>
      <c r="ONX69" s="376"/>
      <c r="ONY69" s="376"/>
      <c r="ONZ69" s="530"/>
      <c r="OOA69" s="376"/>
      <c r="OOB69" s="376"/>
      <c r="OOC69" s="376"/>
      <c r="OOD69" s="376"/>
      <c r="OOE69" s="376"/>
      <c r="OOF69" s="376"/>
      <c r="OOG69" s="376"/>
      <c r="OOH69" s="376"/>
      <c r="OOI69" s="376"/>
      <c r="OOJ69" s="1581"/>
      <c r="OOK69" s="1581"/>
      <c r="OOL69" s="1581"/>
      <c r="OOM69" s="529"/>
      <c r="OON69" s="376"/>
      <c r="OOO69" s="376"/>
      <c r="OOP69" s="376"/>
      <c r="OOQ69" s="530"/>
      <c r="OOR69" s="376"/>
      <c r="OOS69" s="376"/>
      <c r="OOT69" s="376"/>
      <c r="OOU69" s="376"/>
      <c r="OOV69" s="376"/>
      <c r="OOW69" s="376"/>
      <c r="OOX69" s="376"/>
      <c r="OOY69" s="376"/>
      <c r="OOZ69" s="376"/>
      <c r="OPA69" s="1581"/>
      <c r="OPB69" s="1581"/>
      <c r="OPC69" s="1581"/>
      <c r="OPD69" s="529"/>
      <c r="OPE69" s="376"/>
      <c r="OPF69" s="376"/>
      <c r="OPG69" s="376"/>
      <c r="OPH69" s="530"/>
      <c r="OPI69" s="376"/>
      <c r="OPJ69" s="376"/>
      <c r="OPK69" s="376"/>
      <c r="OPL69" s="376"/>
      <c r="OPM69" s="376"/>
      <c r="OPN69" s="376"/>
      <c r="OPO69" s="376"/>
      <c r="OPP69" s="376"/>
      <c r="OPQ69" s="376"/>
      <c r="OPR69" s="1581"/>
      <c r="OPS69" s="1581"/>
      <c r="OPT69" s="1581"/>
      <c r="OPU69" s="529"/>
      <c r="OPV69" s="376"/>
      <c r="OPW69" s="376"/>
      <c r="OPX69" s="376"/>
      <c r="OPY69" s="530"/>
      <c r="OPZ69" s="376"/>
      <c r="OQA69" s="376"/>
      <c r="OQB69" s="376"/>
      <c r="OQC69" s="376"/>
      <c r="OQD69" s="376"/>
      <c r="OQE69" s="376"/>
      <c r="OQF69" s="376"/>
      <c r="OQG69" s="376"/>
      <c r="OQH69" s="376"/>
      <c r="OQI69" s="1581"/>
      <c r="OQJ69" s="1581"/>
      <c r="OQK69" s="1581"/>
      <c r="OQL69" s="529"/>
      <c r="OQM69" s="376"/>
      <c r="OQN69" s="376"/>
      <c r="OQO69" s="376"/>
      <c r="OQP69" s="530"/>
      <c r="OQQ69" s="376"/>
      <c r="OQR69" s="376"/>
      <c r="OQS69" s="376"/>
      <c r="OQT69" s="376"/>
      <c r="OQU69" s="376"/>
      <c r="OQV69" s="376"/>
      <c r="OQW69" s="376"/>
      <c r="OQX69" s="376"/>
      <c r="OQY69" s="376"/>
      <c r="OQZ69" s="1581"/>
      <c r="ORA69" s="1581"/>
      <c r="ORB69" s="1581"/>
      <c r="ORC69" s="529"/>
      <c r="ORD69" s="376"/>
      <c r="ORE69" s="376"/>
      <c r="ORF69" s="376"/>
      <c r="ORG69" s="530"/>
      <c r="ORH69" s="376"/>
      <c r="ORI69" s="376"/>
      <c r="ORJ69" s="376"/>
      <c r="ORK69" s="376"/>
      <c r="ORL69" s="376"/>
      <c r="ORM69" s="376"/>
      <c r="ORN69" s="376"/>
      <c r="ORO69" s="376"/>
      <c r="ORP69" s="376"/>
      <c r="ORQ69" s="1581"/>
      <c r="ORR69" s="1581"/>
      <c r="ORS69" s="1581"/>
      <c r="ORT69" s="529"/>
      <c r="ORU69" s="376"/>
      <c r="ORV69" s="376"/>
      <c r="ORW69" s="376"/>
      <c r="ORX69" s="530"/>
      <c r="ORY69" s="376"/>
      <c r="ORZ69" s="376"/>
      <c r="OSA69" s="376"/>
      <c r="OSB69" s="376"/>
      <c r="OSC69" s="376"/>
      <c r="OSD69" s="376"/>
      <c r="OSE69" s="376"/>
      <c r="OSF69" s="376"/>
      <c r="OSG69" s="376"/>
      <c r="OSH69" s="1581"/>
      <c r="OSI69" s="1581"/>
      <c r="OSJ69" s="1581"/>
      <c r="OSK69" s="529"/>
      <c r="OSL69" s="376"/>
      <c r="OSM69" s="376"/>
      <c r="OSN69" s="376"/>
      <c r="OSO69" s="530"/>
      <c r="OSP69" s="376"/>
      <c r="OSQ69" s="376"/>
      <c r="OSR69" s="376"/>
      <c r="OSS69" s="376"/>
      <c r="OST69" s="376"/>
      <c r="OSU69" s="376"/>
      <c r="OSV69" s="376"/>
      <c r="OSW69" s="376"/>
      <c r="OSX69" s="376"/>
      <c r="OSY69" s="1581"/>
      <c r="OSZ69" s="1581"/>
      <c r="OTA69" s="1581"/>
      <c r="OTB69" s="529"/>
      <c r="OTC69" s="376"/>
      <c r="OTD69" s="376"/>
      <c r="OTE69" s="376"/>
      <c r="OTF69" s="530"/>
      <c r="OTG69" s="376"/>
      <c r="OTH69" s="376"/>
      <c r="OTI69" s="376"/>
      <c r="OTJ69" s="376"/>
      <c r="OTK69" s="376"/>
      <c r="OTL69" s="376"/>
      <c r="OTM69" s="376"/>
      <c r="OTN69" s="376"/>
      <c r="OTO69" s="376"/>
      <c r="OTP69" s="1581"/>
      <c r="OTQ69" s="1581"/>
      <c r="OTR69" s="1581"/>
      <c r="OTS69" s="529"/>
      <c r="OTT69" s="376"/>
      <c r="OTU69" s="376"/>
      <c r="OTV69" s="376"/>
      <c r="OTW69" s="530"/>
      <c r="OTX69" s="376"/>
      <c r="OTY69" s="376"/>
      <c r="OTZ69" s="376"/>
      <c r="OUA69" s="376"/>
      <c r="OUB69" s="376"/>
      <c r="OUC69" s="376"/>
      <c r="OUD69" s="376"/>
      <c r="OUE69" s="376"/>
      <c r="OUF69" s="376"/>
      <c r="OUG69" s="1581"/>
      <c r="OUH69" s="1581"/>
      <c r="OUI69" s="1581"/>
      <c r="OUJ69" s="529"/>
      <c r="OUK69" s="376"/>
      <c r="OUL69" s="376"/>
      <c r="OUM69" s="376"/>
      <c r="OUN69" s="530"/>
      <c r="OUO69" s="376"/>
      <c r="OUP69" s="376"/>
      <c r="OUQ69" s="376"/>
      <c r="OUR69" s="376"/>
      <c r="OUS69" s="376"/>
      <c r="OUT69" s="376"/>
      <c r="OUU69" s="376"/>
      <c r="OUV69" s="376"/>
      <c r="OUW69" s="376"/>
      <c r="OUX69" s="1581"/>
      <c r="OUY69" s="1581"/>
      <c r="OUZ69" s="1581"/>
      <c r="OVA69" s="529"/>
      <c r="OVB69" s="376"/>
      <c r="OVC69" s="376"/>
      <c r="OVD69" s="376"/>
      <c r="OVE69" s="530"/>
      <c r="OVF69" s="376"/>
      <c r="OVG69" s="376"/>
      <c r="OVH69" s="376"/>
      <c r="OVI69" s="376"/>
      <c r="OVJ69" s="376"/>
      <c r="OVK69" s="376"/>
      <c r="OVL69" s="376"/>
      <c r="OVM69" s="376"/>
      <c r="OVN69" s="376"/>
      <c r="OVO69" s="1581"/>
      <c r="OVP69" s="1581"/>
      <c r="OVQ69" s="1581"/>
      <c r="OVR69" s="529"/>
      <c r="OVS69" s="376"/>
      <c r="OVT69" s="376"/>
      <c r="OVU69" s="376"/>
      <c r="OVV69" s="530"/>
      <c r="OVW69" s="376"/>
      <c r="OVX69" s="376"/>
      <c r="OVY69" s="376"/>
      <c r="OVZ69" s="376"/>
      <c r="OWA69" s="376"/>
      <c r="OWB69" s="376"/>
      <c r="OWC69" s="376"/>
      <c r="OWD69" s="376"/>
      <c r="OWE69" s="376"/>
      <c r="OWF69" s="1581"/>
      <c r="OWG69" s="1581"/>
      <c r="OWH69" s="1581"/>
      <c r="OWI69" s="529"/>
      <c r="OWJ69" s="376"/>
      <c r="OWK69" s="376"/>
      <c r="OWL69" s="376"/>
      <c r="OWM69" s="530"/>
      <c r="OWN69" s="376"/>
      <c r="OWO69" s="376"/>
      <c r="OWP69" s="376"/>
      <c r="OWQ69" s="376"/>
      <c r="OWR69" s="376"/>
      <c r="OWS69" s="376"/>
      <c r="OWT69" s="376"/>
      <c r="OWU69" s="376"/>
      <c r="OWV69" s="376"/>
      <c r="OWW69" s="1581"/>
      <c r="OWX69" s="1581"/>
      <c r="OWY69" s="1581"/>
      <c r="OWZ69" s="529"/>
      <c r="OXA69" s="376"/>
      <c r="OXB69" s="376"/>
      <c r="OXC69" s="376"/>
      <c r="OXD69" s="530"/>
      <c r="OXE69" s="376"/>
      <c r="OXF69" s="376"/>
      <c r="OXG69" s="376"/>
      <c r="OXH69" s="376"/>
      <c r="OXI69" s="376"/>
      <c r="OXJ69" s="376"/>
      <c r="OXK69" s="376"/>
      <c r="OXL69" s="376"/>
      <c r="OXM69" s="376"/>
      <c r="OXN69" s="1581"/>
      <c r="OXO69" s="1581"/>
      <c r="OXP69" s="1581"/>
      <c r="OXQ69" s="529"/>
      <c r="OXR69" s="376"/>
      <c r="OXS69" s="376"/>
      <c r="OXT69" s="376"/>
      <c r="OXU69" s="530"/>
      <c r="OXV69" s="376"/>
      <c r="OXW69" s="376"/>
      <c r="OXX69" s="376"/>
      <c r="OXY69" s="376"/>
      <c r="OXZ69" s="376"/>
      <c r="OYA69" s="376"/>
      <c r="OYB69" s="376"/>
      <c r="OYC69" s="376"/>
      <c r="OYD69" s="376"/>
      <c r="OYE69" s="1581"/>
      <c r="OYF69" s="1581"/>
      <c r="OYG69" s="1581"/>
      <c r="OYH69" s="529"/>
      <c r="OYI69" s="376"/>
      <c r="OYJ69" s="376"/>
      <c r="OYK69" s="376"/>
      <c r="OYL69" s="530"/>
      <c r="OYM69" s="376"/>
      <c r="OYN69" s="376"/>
      <c r="OYO69" s="376"/>
      <c r="OYP69" s="376"/>
      <c r="OYQ69" s="376"/>
      <c r="OYR69" s="376"/>
      <c r="OYS69" s="376"/>
      <c r="OYT69" s="376"/>
      <c r="OYU69" s="376"/>
      <c r="OYV69" s="1581"/>
      <c r="OYW69" s="1581"/>
      <c r="OYX69" s="1581"/>
      <c r="OYY69" s="529"/>
      <c r="OYZ69" s="376"/>
      <c r="OZA69" s="376"/>
      <c r="OZB69" s="376"/>
      <c r="OZC69" s="530"/>
      <c r="OZD69" s="376"/>
      <c r="OZE69" s="376"/>
      <c r="OZF69" s="376"/>
      <c r="OZG69" s="376"/>
      <c r="OZH69" s="376"/>
      <c r="OZI69" s="376"/>
      <c r="OZJ69" s="376"/>
      <c r="OZK69" s="376"/>
      <c r="OZL69" s="376"/>
      <c r="OZM69" s="1581"/>
      <c r="OZN69" s="1581"/>
      <c r="OZO69" s="1581"/>
      <c r="OZP69" s="529"/>
      <c r="OZQ69" s="376"/>
      <c r="OZR69" s="376"/>
      <c r="OZS69" s="376"/>
      <c r="OZT69" s="530"/>
      <c r="OZU69" s="376"/>
      <c r="OZV69" s="376"/>
      <c r="OZW69" s="376"/>
      <c r="OZX69" s="376"/>
      <c r="OZY69" s="376"/>
      <c r="OZZ69" s="376"/>
      <c r="PAA69" s="376"/>
      <c r="PAB69" s="376"/>
      <c r="PAC69" s="376"/>
      <c r="PAD69" s="1581"/>
      <c r="PAE69" s="1581"/>
      <c r="PAF69" s="1581"/>
      <c r="PAG69" s="529"/>
      <c r="PAH69" s="376"/>
      <c r="PAI69" s="376"/>
      <c r="PAJ69" s="376"/>
      <c r="PAK69" s="530"/>
      <c r="PAL69" s="376"/>
      <c r="PAM69" s="376"/>
      <c r="PAN69" s="376"/>
      <c r="PAO69" s="376"/>
      <c r="PAP69" s="376"/>
      <c r="PAQ69" s="376"/>
      <c r="PAR69" s="376"/>
      <c r="PAS69" s="376"/>
      <c r="PAT69" s="376"/>
      <c r="PAU69" s="1581"/>
      <c r="PAV69" s="1581"/>
      <c r="PAW69" s="1581"/>
      <c r="PAX69" s="529"/>
      <c r="PAY69" s="376"/>
      <c r="PAZ69" s="376"/>
      <c r="PBA69" s="376"/>
      <c r="PBB69" s="530"/>
      <c r="PBC69" s="376"/>
      <c r="PBD69" s="376"/>
      <c r="PBE69" s="376"/>
      <c r="PBF69" s="376"/>
      <c r="PBG69" s="376"/>
      <c r="PBH69" s="376"/>
      <c r="PBI69" s="376"/>
      <c r="PBJ69" s="376"/>
      <c r="PBK69" s="376"/>
      <c r="PBL69" s="1581"/>
      <c r="PBM69" s="1581"/>
      <c r="PBN69" s="1581"/>
      <c r="PBO69" s="529"/>
      <c r="PBP69" s="376"/>
      <c r="PBQ69" s="376"/>
      <c r="PBR69" s="376"/>
      <c r="PBS69" s="530"/>
      <c r="PBT69" s="376"/>
      <c r="PBU69" s="376"/>
      <c r="PBV69" s="376"/>
      <c r="PBW69" s="376"/>
      <c r="PBX69" s="376"/>
      <c r="PBY69" s="376"/>
      <c r="PBZ69" s="376"/>
      <c r="PCA69" s="376"/>
      <c r="PCB69" s="376"/>
      <c r="PCC69" s="1581"/>
      <c r="PCD69" s="1581"/>
      <c r="PCE69" s="1581"/>
      <c r="PCF69" s="529"/>
      <c r="PCG69" s="376"/>
      <c r="PCH69" s="376"/>
      <c r="PCI69" s="376"/>
      <c r="PCJ69" s="530"/>
      <c r="PCK69" s="376"/>
      <c r="PCL69" s="376"/>
      <c r="PCM69" s="376"/>
      <c r="PCN69" s="376"/>
      <c r="PCO69" s="376"/>
      <c r="PCP69" s="376"/>
      <c r="PCQ69" s="376"/>
      <c r="PCR69" s="376"/>
      <c r="PCS69" s="376"/>
      <c r="PCT69" s="1581"/>
      <c r="PCU69" s="1581"/>
      <c r="PCV69" s="1581"/>
      <c r="PCW69" s="529"/>
      <c r="PCX69" s="376"/>
      <c r="PCY69" s="376"/>
      <c r="PCZ69" s="376"/>
      <c r="PDA69" s="530"/>
      <c r="PDB69" s="376"/>
      <c r="PDC69" s="376"/>
      <c r="PDD69" s="376"/>
      <c r="PDE69" s="376"/>
      <c r="PDF69" s="376"/>
      <c r="PDG69" s="376"/>
      <c r="PDH69" s="376"/>
      <c r="PDI69" s="376"/>
      <c r="PDJ69" s="376"/>
      <c r="PDK69" s="1581"/>
      <c r="PDL69" s="1581"/>
      <c r="PDM69" s="1581"/>
      <c r="PDN69" s="529"/>
      <c r="PDO69" s="376"/>
      <c r="PDP69" s="376"/>
      <c r="PDQ69" s="376"/>
      <c r="PDR69" s="530"/>
      <c r="PDS69" s="376"/>
      <c r="PDT69" s="376"/>
      <c r="PDU69" s="376"/>
      <c r="PDV69" s="376"/>
      <c r="PDW69" s="376"/>
      <c r="PDX69" s="376"/>
      <c r="PDY69" s="376"/>
      <c r="PDZ69" s="376"/>
      <c r="PEA69" s="376"/>
      <c r="PEB69" s="1581"/>
      <c r="PEC69" s="1581"/>
      <c r="PED69" s="1581"/>
      <c r="PEE69" s="529"/>
      <c r="PEF69" s="376"/>
      <c r="PEG69" s="376"/>
      <c r="PEH69" s="376"/>
      <c r="PEI69" s="530"/>
      <c r="PEJ69" s="376"/>
      <c r="PEK69" s="376"/>
      <c r="PEL69" s="376"/>
      <c r="PEM69" s="376"/>
      <c r="PEN69" s="376"/>
      <c r="PEO69" s="376"/>
      <c r="PEP69" s="376"/>
      <c r="PEQ69" s="376"/>
      <c r="PER69" s="376"/>
      <c r="PES69" s="1581"/>
      <c r="PET69" s="1581"/>
      <c r="PEU69" s="1581"/>
      <c r="PEV69" s="529"/>
      <c r="PEW69" s="376"/>
      <c r="PEX69" s="376"/>
      <c r="PEY69" s="376"/>
      <c r="PEZ69" s="530"/>
      <c r="PFA69" s="376"/>
      <c r="PFB69" s="376"/>
      <c r="PFC69" s="376"/>
      <c r="PFD69" s="376"/>
      <c r="PFE69" s="376"/>
      <c r="PFF69" s="376"/>
      <c r="PFG69" s="376"/>
      <c r="PFH69" s="376"/>
      <c r="PFI69" s="376"/>
      <c r="PFJ69" s="1581"/>
      <c r="PFK69" s="1581"/>
      <c r="PFL69" s="1581"/>
      <c r="PFM69" s="529"/>
      <c r="PFN69" s="376"/>
      <c r="PFO69" s="376"/>
      <c r="PFP69" s="376"/>
      <c r="PFQ69" s="530"/>
      <c r="PFR69" s="376"/>
      <c r="PFS69" s="376"/>
      <c r="PFT69" s="376"/>
      <c r="PFU69" s="376"/>
      <c r="PFV69" s="376"/>
      <c r="PFW69" s="376"/>
      <c r="PFX69" s="376"/>
      <c r="PFY69" s="376"/>
      <c r="PFZ69" s="376"/>
      <c r="PGA69" s="1581"/>
      <c r="PGB69" s="1581"/>
      <c r="PGC69" s="1581"/>
      <c r="PGD69" s="529"/>
      <c r="PGE69" s="376"/>
      <c r="PGF69" s="376"/>
      <c r="PGG69" s="376"/>
      <c r="PGH69" s="530"/>
      <c r="PGI69" s="376"/>
      <c r="PGJ69" s="376"/>
      <c r="PGK69" s="376"/>
      <c r="PGL69" s="376"/>
      <c r="PGM69" s="376"/>
      <c r="PGN69" s="376"/>
      <c r="PGO69" s="376"/>
      <c r="PGP69" s="376"/>
      <c r="PGQ69" s="376"/>
      <c r="PGR69" s="1581"/>
      <c r="PGS69" s="1581"/>
      <c r="PGT69" s="1581"/>
      <c r="PGU69" s="529"/>
      <c r="PGV69" s="376"/>
      <c r="PGW69" s="376"/>
      <c r="PGX69" s="376"/>
      <c r="PGY69" s="530"/>
      <c r="PGZ69" s="376"/>
      <c r="PHA69" s="376"/>
      <c r="PHB69" s="376"/>
      <c r="PHC69" s="376"/>
      <c r="PHD69" s="376"/>
      <c r="PHE69" s="376"/>
      <c r="PHF69" s="376"/>
      <c r="PHG69" s="376"/>
      <c r="PHH69" s="376"/>
      <c r="PHI69" s="1581"/>
      <c r="PHJ69" s="1581"/>
      <c r="PHK69" s="1581"/>
      <c r="PHL69" s="529"/>
      <c r="PHM69" s="376"/>
      <c r="PHN69" s="376"/>
      <c r="PHO69" s="376"/>
      <c r="PHP69" s="530"/>
      <c r="PHQ69" s="376"/>
      <c r="PHR69" s="376"/>
      <c r="PHS69" s="376"/>
      <c r="PHT69" s="376"/>
      <c r="PHU69" s="376"/>
      <c r="PHV69" s="376"/>
      <c r="PHW69" s="376"/>
      <c r="PHX69" s="376"/>
      <c r="PHY69" s="376"/>
      <c r="PHZ69" s="1581"/>
      <c r="PIA69" s="1581"/>
      <c r="PIB69" s="1581"/>
      <c r="PIC69" s="529"/>
      <c r="PID69" s="376"/>
      <c r="PIE69" s="376"/>
      <c r="PIF69" s="376"/>
      <c r="PIG69" s="530"/>
      <c r="PIH69" s="376"/>
      <c r="PII69" s="376"/>
      <c r="PIJ69" s="376"/>
      <c r="PIK69" s="376"/>
      <c r="PIL69" s="376"/>
      <c r="PIM69" s="376"/>
      <c r="PIN69" s="376"/>
      <c r="PIO69" s="376"/>
      <c r="PIP69" s="376"/>
      <c r="PIQ69" s="1581"/>
      <c r="PIR69" s="1581"/>
      <c r="PIS69" s="1581"/>
      <c r="PIT69" s="529"/>
      <c r="PIU69" s="376"/>
      <c r="PIV69" s="376"/>
      <c r="PIW69" s="376"/>
      <c r="PIX69" s="530"/>
      <c r="PIY69" s="376"/>
      <c r="PIZ69" s="376"/>
      <c r="PJA69" s="376"/>
      <c r="PJB69" s="376"/>
      <c r="PJC69" s="376"/>
      <c r="PJD69" s="376"/>
      <c r="PJE69" s="376"/>
      <c r="PJF69" s="376"/>
      <c r="PJG69" s="376"/>
      <c r="PJH69" s="1581"/>
      <c r="PJI69" s="1581"/>
      <c r="PJJ69" s="1581"/>
      <c r="PJK69" s="529"/>
      <c r="PJL69" s="376"/>
      <c r="PJM69" s="376"/>
      <c r="PJN69" s="376"/>
      <c r="PJO69" s="530"/>
      <c r="PJP69" s="376"/>
      <c r="PJQ69" s="376"/>
      <c r="PJR69" s="376"/>
      <c r="PJS69" s="376"/>
      <c r="PJT69" s="376"/>
      <c r="PJU69" s="376"/>
      <c r="PJV69" s="376"/>
      <c r="PJW69" s="376"/>
      <c r="PJX69" s="376"/>
      <c r="PJY69" s="1581"/>
      <c r="PJZ69" s="1581"/>
      <c r="PKA69" s="1581"/>
      <c r="PKB69" s="529"/>
      <c r="PKC69" s="376"/>
      <c r="PKD69" s="376"/>
      <c r="PKE69" s="376"/>
      <c r="PKF69" s="530"/>
      <c r="PKG69" s="376"/>
      <c r="PKH69" s="376"/>
      <c r="PKI69" s="376"/>
      <c r="PKJ69" s="376"/>
      <c r="PKK69" s="376"/>
      <c r="PKL69" s="376"/>
      <c r="PKM69" s="376"/>
      <c r="PKN69" s="376"/>
      <c r="PKO69" s="376"/>
      <c r="PKP69" s="1581"/>
      <c r="PKQ69" s="1581"/>
      <c r="PKR69" s="1581"/>
      <c r="PKS69" s="529"/>
      <c r="PKT69" s="376"/>
      <c r="PKU69" s="376"/>
      <c r="PKV69" s="376"/>
      <c r="PKW69" s="530"/>
      <c r="PKX69" s="376"/>
      <c r="PKY69" s="376"/>
      <c r="PKZ69" s="376"/>
      <c r="PLA69" s="376"/>
      <c r="PLB69" s="376"/>
      <c r="PLC69" s="376"/>
      <c r="PLD69" s="376"/>
      <c r="PLE69" s="376"/>
      <c r="PLF69" s="376"/>
      <c r="PLG69" s="1581"/>
      <c r="PLH69" s="1581"/>
      <c r="PLI69" s="1581"/>
      <c r="PLJ69" s="529"/>
      <c r="PLK69" s="376"/>
      <c r="PLL69" s="376"/>
      <c r="PLM69" s="376"/>
      <c r="PLN69" s="530"/>
      <c r="PLO69" s="376"/>
      <c r="PLP69" s="376"/>
      <c r="PLQ69" s="376"/>
      <c r="PLR69" s="376"/>
      <c r="PLS69" s="376"/>
      <c r="PLT69" s="376"/>
      <c r="PLU69" s="376"/>
      <c r="PLV69" s="376"/>
      <c r="PLW69" s="376"/>
      <c r="PLX69" s="1581"/>
      <c r="PLY69" s="1581"/>
      <c r="PLZ69" s="1581"/>
      <c r="PMA69" s="529"/>
      <c r="PMB69" s="376"/>
      <c r="PMC69" s="376"/>
      <c r="PMD69" s="376"/>
      <c r="PME69" s="530"/>
      <c r="PMF69" s="376"/>
      <c r="PMG69" s="376"/>
      <c r="PMH69" s="376"/>
      <c r="PMI69" s="376"/>
      <c r="PMJ69" s="376"/>
      <c r="PMK69" s="376"/>
      <c r="PML69" s="376"/>
      <c r="PMM69" s="376"/>
      <c r="PMN69" s="376"/>
      <c r="PMO69" s="1581"/>
      <c r="PMP69" s="1581"/>
      <c r="PMQ69" s="1581"/>
      <c r="PMR69" s="529"/>
      <c r="PMS69" s="376"/>
      <c r="PMT69" s="376"/>
      <c r="PMU69" s="376"/>
      <c r="PMV69" s="530"/>
      <c r="PMW69" s="376"/>
      <c r="PMX69" s="376"/>
      <c r="PMY69" s="376"/>
      <c r="PMZ69" s="376"/>
      <c r="PNA69" s="376"/>
      <c r="PNB69" s="376"/>
      <c r="PNC69" s="376"/>
      <c r="PND69" s="376"/>
      <c r="PNE69" s="376"/>
      <c r="PNF69" s="1581"/>
      <c r="PNG69" s="1581"/>
      <c r="PNH69" s="1581"/>
      <c r="PNI69" s="529"/>
      <c r="PNJ69" s="376"/>
      <c r="PNK69" s="376"/>
      <c r="PNL69" s="376"/>
      <c r="PNM69" s="530"/>
      <c r="PNN69" s="376"/>
      <c r="PNO69" s="376"/>
      <c r="PNP69" s="376"/>
      <c r="PNQ69" s="376"/>
      <c r="PNR69" s="376"/>
      <c r="PNS69" s="376"/>
      <c r="PNT69" s="376"/>
      <c r="PNU69" s="376"/>
      <c r="PNV69" s="376"/>
      <c r="PNW69" s="1581"/>
      <c r="PNX69" s="1581"/>
      <c r="PNY69" s="1581"/>
      <c r="PNZ69" s="529"/>
      <c r="POA69" s="376"/>
      <c r="POB69" s="376"/>
      <c r="POC69" s="376"/>
      <c r="POD69" s="530"/>
      <c r="POE69" s="376"/>
      <c r="POF69" s="376"/>
      <c r="POG69" s="376"/>
      <c r="POH69" s="376"/>
      <c r="POI69" s="376"/>
      <c r="POJ69" s="376"/>
      <c r="POK69" s="376"/>
      <c r="POL69" s="376"/>
      <c r="POM69" s="376"/>
      <c r="PON69" s="1581"/>
      <c r="POO69" s="1581"/>
      <c r="POP69" s="1581"/>
      <c r="POQ69" s="529"/>
      <c r="POR69" s="376"/>
      <c r="POS69" s="376"/>
      <c r="POT69" s="376"/>
      <c r="POU69" s="530"/>
      <c r="POV69" s="376"/>
      <c r="POW69" s="376"/>
      <c r="POX69" s="376"/>
      <c r="POY69" s="376"/>
      <c r="POZ69" s="376"/>
      <c r="PPA69" s="376"/>
      <c r="PPB69" s="376"/>
      <c r="PPC69" s="376"/>
      <c r="PPD69" s="376"/>
      <c r="PPE69" s="1581"/>
      <c r="PPF69" s="1581"/>
      <c r="PPG69" s="1581"/>
      <c r="PPH69" s="529"/>
      <c r="PPI69" s="376"/>
      <c r="PPJ69" s="376"/>
      <c r="PPK69" s="376"/>
      <c r="PPL69" s="530"/>
      <c r="PPM69" s="376"/>
      <c r="PPN69" s="376"/>
      <c r="PPO69" s="376"/>
      <c r="PPP69" s="376"/>
      <c r="PPQ69" s="376"/>
      <c r="PPR69" s="376"/>
      <c r="PPS69" s="376"/>
      <c r="PPT69" s="376"/>
      <c r="PPU69" s="376"/>
      <c r="PPV69" s="1581"/>
      <c r="PPW69" s="1581"/>
      <c r="PPX69" s="1581"/>
      <c r="PPY69" s="529"/>
      <c r="PPZ69" s="376"/>
      <c r="PQA69" s="376"/>
      <c r="PQB69" s="376"/>
      <c r="PQC69" s="530"/>
      <c r="PQD69" s="376"/>
      <c r="PQE69" s="376"/>
      <c r="PQF69" s="376"/>
      <c r="PQG69" s="376"/>
      <c r="PQH69" s="376"/>
      <c r="PQI69" s="376"/>
      <c r="PQJ69" s="376"/>
      <c r="PQK69" s="376"/>
      <c r="PQL69" s="376"/>
      <c r="PQM69" s="1581"/>
      <c r="PQN69" s="1581"/>
      <c r="PQO69" s="1581"/>
      <c r="PQP69" s="529"/>
      <c r="PQQ69" s="376"/>
      <c r="PQR69" s="376"/>
      <c r="PQS69" s="376"/>
      <c r="PQT69" s="530"/>
      <c r="PQU69" s="376"/>
      <c r="PQV69" s="376"/>
      <c r="PQW69" s="376"/>
      <c r="PQX69" s="376"/>
      <c r="PQY69" s="376"/>
      <c r="PQZ69" s="376"/>
      <c r="PRA69" s="376"/>
      <c r="PRB69" s="376"/>
      <c r="PRC69" s="376"/>
      <c r="PRD69" s="1581"/>
      <c r="PRE69" s="1581"/>
      <c r="PRF69" s="1581"/>
      <c r="PRG69" s="529"/>
      <c r="PRH69" s="376"/>
      <c r="PRI69" s="376"/>
      <c r="PRJ69" s="376"/>
      <c r="PRK69" s="530"/>
      <c r="PRL69" s="376"/>
      <c r="PRM69" s="376"/>
      <c r="PRN69" s="376"/>
      <c r="PRO69" s="376"/>
      <c r="PRP69" s="376"/>
      <c r="PRQ69" s="376"/>
      <c r="PRR69" s="376"/>
      <c r="PRS69" s="376"/>
      <c r="PRT69" s="376"/>
      <c r="PRU69" s="1581"/>
      <c r="PRV69" s="1581"/>
      <c r="PRW69" s="1581"/>
      <c r="PRX69" s="529"/>
      <c r="PRY69" s="376"/>
      <c r="PRZ69" s="376"/>
      <c r="PSA69" s="376"/>
      <c r="PSB69" s="530"/>
      <c r="PSC69" s="376"/>
      <c r="PSD69" s="376"/>
      <c r="PSE69" s="376"/>
      <c r="PSF69" s="376"/>
      <c r="PSG69" s="376"/>
      <c r="PSH69" s="376"/>
      <c r="PSI69" s="376"/>
      <c r="PSJ69" s="376"/>
      <c r="PSK69" s="376"/>
      <c r="PSL69" s="1581"/>
      <c r="PSM69" s="1581"/>
      <c r="PSN69" s="1581"/>
      <c r="PSO69" s="529"/>
      <c r="PSP69" s="376"/>
      <c r="PSQ69" s="376"/>
      <c r="PSR69" s="376"/>
      <c r="PSS69" s="530"/>
      <c r="PST69" s="376"/>
      <c r="PSU69" s="376"/>
      <c r="PSV69" s="376"/>
      <c r="PSW69" s="376"/>
      <c r="PSX69" s="376"/>
      <c r="PSY69" s="376"/>
      <c r="PSZ69" s="376"/>
      <c r="PTA69" s="376"/>
      <c r="PTB69" s="376"/>
      <c r="PTC69" s="1581"/>
      <c r="PTD69" s="1581"/>
      <c r="PTE69" s="1581"/>
      <c r="PTF69" s="529"/>
      <c r="PTG69" s="376"/>
      <c r="PTH69" s="376"/>
      <c r="PTI69" s="376"/>
      <c r="PTJ69" s="530"/>
      <c r="PTK69" s="376"/>
      <c r="PTL69" s="376"/>
      <c r="PTM69" s="376"/>
      <c r="PTN69" s="376"/>
      <c r="PTO69" s="376"/>
      <c r="PTP69" s="376"/>
      <c r="PTQ69" s="376"/>
      <c r="PTR69" s="376"/>
      <c r="PTS69" s="376"/>
      <c r="PTT69" s="1581"/>
      <c r="PTU69" s="1581"/>
      <c r="PTV69" s="1581"/>
      <c r="PTW69" s="529"/>
      <c r="PTX69" s="376"/>
      <c r="PTY69" s="376"/>
      <c r="PTZ69" s="376"/>
      <c r="PUA69" s="530"/>
      <c r="PUB69" s="376"/>
      <c r="PUC69" s="376"/>
      <c r="PUD69" s="376"/>
      <c r="PUE69" s="376"/>
      <c r="PUF69" s="376"/>
      <c r="PUG69" s="376"/>
      <c r="PUH69" s="376"/>
      <c r="PUI69" s="376"/>
      <c r="PUJ69" s="376"/>
      <c r="PUK69" s="1581"/>
      <c r="PUL69" s="1581"/>
      <c r="PUM69" s="1581"/>
      <c r="PUN69" s="529"/>
      <c r="PUO69" s="376"/>
      <c r="PUP69" s="376"/>
      <c r="PUQ69" s="376"/>
      <c r="PUR69" s="530"/>
      <c r="PUS69" s="376"/>
      <c r="PUT69" s="376"/>
      <c r="PUU69" s="376"/>
      <c r="PUV69" s="376"/>
      <c r="PUW69" s="376"/>
      <c r="PUX69" s="376"/>
      <c r="PUY69" s="376"/>
      <c r="PUZ69" s="376"/>
      <c r="PVA69" s="376"/>
      <c r="PVB69" s="1581"/>
      <c r="PVC69" s="1581"/>
      <c r="PVD69" s="1581"/>
      <c r="PVE69" s="529"/>
      <c r="PVF69" s="376"/>
      <c r="PVG69" s="376"/>
      <c r="PVH69" s="376"/>
      <c r="PVI69" s="530"/>
      <c r="PVJ69" s="376"/>
      <c r="PVK69" s="376"/>
      <c r="PVL69" s="376"/>
      <c r="PVM69" s="376"/>
      <c r="PVN69" s="376"/>
      <c r="PVO69" s="376"/>
      <c r="PVP69" s="376"/>
      <c r="PVQ69" s="376"/>
      <c r="PVR69" s="376"/>
      <c r="PVS69" s="1581"/>
      <c r="PVT69" s="1581"/>
      <c r="PVU69" s="1581"/>
      <c r="PVV69" s="529"/>
      <c r="PVW69" s="376"/>
      <c r="PVX69" s="376"/>
      <c r="PVY69" s="376"/>
      <c r="PVZ69" s="530"/>
      <c r="PWA69" s="376"/>
      <c r="PWB69" s="376"/>
      <c r="PWC69" s="376"/>
      <c r="PWD69" s="376"/>
      <c r="PWE69" s="376"/>
      <c r="PWF69" s="376"/>
      <c r="PWG69" s="376"/>
      <c r="PWH69" s="376"/>
      <c r="PWI69" s="376"/>
      <c r="PWJ69" s="1581"/>
      <c r="PWK69" s="1581"/>
      <c r="PWL69" s="1581"/>
      <c r="PWM69" s="529"/>
      <c r="PWN69" s="376"/>
      <c r="PWO69" s="376"/>
      <c r="PWP69" s="376"/>
      <c r="PWQ69" s="530"/>
      <c r="PWR69" s="376"/>
      <c r="PWS69" s="376"/>
      <c r="PWT69" s="376"/>
      <c r="PWU69" s="376"/>
      <c r="PWV69" s="376"/>
      <c r="PWW69" s="376"/>
      <c r="PWX69" s="376"/>
      <c r="PWY69" s="376"/>
      <c r="PWZ69" s="376"/>
      <c r="PXA69" s="1581"/>
      <c r="PXB69" s="1581"/>
      <c r="PXC69" s="1581"/>
      <c r="PXD69" s="529"/>
      <c r="PXE69" s="376"/>
      <c r="PXF69" s="376"/>
      <c r="PXG69" s="376"/>
      <c r="PXH69" s="530"/>
      <c r="PXI69" s="376"/>
      <c r="PXJ69" s="376"/>
      <c r="PXK69" s="376"/>
      <c r="PXL69" s="376"/>
      <c r="PXM69" s="376"/>
      <c r="PXN69" s="376"/>
      <c r="PXO69" s="376"/>
      <c r="PXP69" s="376"/>
      <c r="PXQ69" s="376"/>
      <c r="PXR69" s="1581"/>
      <c r="PXS69" s="1581"/>
      <c r="PXT69" s="1581"/>
      <c r="PXU69" s="529"/>
      <c r="PXV69" s="376"/>
      <c r="PXW69" s="376"/>
      <c r="PXX69" s="376"/>
      <c r="PXY69" s="530"/>
      <c r="PXZ69" s="376"/>
      <c r="PYA69" s="376"/>
      <c r="PYB69" s="376"/>
      <c r="PYC69" s="376"/>
      <c r="PYD69" s="376"/>
      <c r="PYE69" s="376"/>
      <c r="PYF69" s="376"/>
      <c r="PYG69" s="376"/>
      <c r="PYH69" s="376"/>
      <c r="PYI69" s="1581"/>
      <c r="PYJ69" s="1581"/>
      <c r="PYK69" s="1581"/>
      <c r="PYL69" s="529"/>
      <c r="PYM69" s="376"/>
      <c r="PYN69" s="376"/>
      <c r="PYO69" s="376"/>
      <c r="PYP69" s="530"/>
      <c r="PYQ69" s="376"/>
      <c r="PYR69" s="376"/>
      <c r="PYS69" s="376"/>
      <c r="PYT69" s="376"/>
      <c r="PYU69" s="376"/>
      <c r="PYV69" s="376"/>
      <c r="PYW69" s="376"/>
      <c r="PYX69" s="376"/>
      <c r="PYY69" s="376"/>
      <c r="PYZ69" s="1581"/>
      <c r="PZA69" s="1581"/>
      <c r="PZB69" s="1581"/>
      <c r="PZC69" s="529"/>
      <c r="PZD69" s="376"/>
      <c r="PZE69" s="376"/>
      <c r="PZF69" s="376"/>
      <c r="PZG69" s="530"/>
      <c r="PZH69" s="376"/>
      <c r="PZI69" s="376"/>
      <c r="PZJ69" s="376"/>
      <c r="PZK69" s="376"/>
      <c r="PZL69" s="376"/>
      <c r="PZM69" s="376"/>
      <c r="PZN69" s="376"/>
      <c r="PZO69" s="376"/>
      <c r="PZP69" s="376"/>
      <c r="PZQ69" s="1581"/>
      <c r="PZR69" s="1581"/>
      <c r="PZS69" s="1581"/>
      <c r="PZT69" s="529"/>
      <c r="PZU69" s="376"/>
      <c r="PZV69" s="376"/>
      <c r="PZW69" s="376"/>
      <c r="PZX69" s="530"/>
      <c r="PZY69" s="376"/>
      <c r="PZZ69" s="376"/>
      <c r="QAA69" s="376"/>
      <c r="QAB69" s="376"/>
      <c r="QAC69" s="376"/>
      <c r="QAD69" s="376"/>
      <c r="QAE69" s="376"/>
      <c r="QAF69" s="376"/>
      <c r="QAG69" s="376"/>
      <c r="QAH69" s="1581"/>
      <c r="QAI69" s="1581"/>
      <c r="QAJ69" s="1581"/>
      <c r="QAK69" s="529"/>
      <c r="QAL69" s="376"/>
      <c r="QAM69" s="376"/>
      <c r="QAN69" s="376"/>
      <c r="QAO69" s="530"/>
      <c r="QAP69" s="376"/>
      <c r="QAQ69" s="376"/>
      <c r="QAR69" s="376"/>
      <c r="QAS69" s="376"/>
      <c r="QAT69" s="376"/>
      <c r="QAU69" s="376"/>
      <c r="QAV69" s="376"/>
      <c r="QAW69" s="376"/>
      <c r="QAX69" s="376"/>
      <c r="QAY69" s="1581"/>
      <c r="QAZ69" s="1581"/>
      <c r="QBA69" s="1581"/>
      <c r="QBB69" s="529"/>
      <c r="QBC69" s="376"/>
      <c r="QBD69" s="376"/>
      <c r="QBE69" s="376"/>
      <c r="QBF69" s="530"/>
      <c r="QBG69" s="376"/>
      <c r="QBH69" s="376"/>
      <c r="QBI69" s="376"/>
      <c r="QBJ69" s="376"/>
      <c r="QBK69" s="376"/>
      <c r="QBL69" s="376"/>
      <c r="QBM69" s="376"/>
      <c r="QBN69" s="376"/>
      <c r="QBO69" s="376"/>
      <c r="QBP69" s="1581"/>
      <c r="QBQ69" s="1581"/>
      <c r="QBR69" s="1581"/>
      <c r="QBS69" s="529"/>
      <c r="QBT69" s="376"/>
      <c r="QBU69" s="376"/>
      <c r="QBV69" s="376"/>
      <c r="QBW69" s="530"/>
      <c r="QBX69" s="376"/>
      <c r="QBY69" s="376"/>
      <c r="QBZ69" s="376"/>
      <c r="QCA69" s="376"/>
      <c r="QCB69" s="376"/>
      <c r="QCC69" s="376"/>
      <c r="QCD69" s="376"/>
      <c r="QCE69" s="376"/>
      <c r="QCF69" s="376"/>
      <c r="QCG69" s="1581"/>
      <c r="QCH69" s="1581"/>
      <c r="QCI69" s="1581"/>
      <c r="QCJ69" s="529"/>
      <c r="QCK69" s="376"/>
      <c r="QCL69" s="376"/>
      <c r="QCM69" s="376"/>
      <c r="QCN69" s="530"/>
      <c r="QCO69" s="376"/>
      <c r="QCP69" s="376"/>
      <c r="QCQ69" s="376"/>
      <c r="QCR69" s="376"/>
      <c r="QCS69" s="376"/>
      <c r="QCT69" s="376"/>
      <c r="QCU69" s="376"/>
      <c r="QCV69" s="376"/>
      <c r="QCW69" s="376"/>
      <c r="QCX69" s="1581"/>
      <c r="QCY69" s="1581"/>
      <c r="QCZ69" s="1581"/>
      <c r="QDA69" s="529"/>
      <c r="QDB69" s="376"/>
      <c r="QDC69" s="376"/>
      <c r="QDD69" s="376"/>
      <c r="QDE69" s="530"/>
      <c r="QDF69" s="376"/>
      <c r="QDG69" s="376"/>
      <c r="QDH69" s="376"/>
      <c r="QDI69" s="376"/>
      <c r="QDJ69" s="376"/>
      <c r="QDK69" s="376"/>
      <c r="QDL69" s="376"/>
      <c r="QDM69" s="376"/>
      <c r="QDN69" s="376"/>
      <c r="QDO69" s="1581"/>
      <c r="QDP69" s="1581"/>
      <c r="QDQ69" s="1581"/>
      <c r="QDR69" s="529"/>
      <c r="QDS69" s="376"/>
      <c r="QDT69" s="376"/>
      <c r="QDU69" s="376"/>
      <c r="QDV69" s="530"/>
      <c r="QDW69" s="376"/>
      <c r="QDX69" s="376"/>
      <c r="QDY69" s="376"/>
      <c r="QDZ69" s="376"/>
      <c r="QEA69" s="376"/>
      <c r="QEB69" s="376"/>
      <c r="QEC69" s="376"/>
      <c r="QED69" s="376"/>
      <c r="QEE69" s="376"/>
      <c r="QEF69" s="1581"/>
      <c r="QEG69" s="1581"/>
      <c r="QEH69" s="1581"/>
      <c r="QEI69" s="529"/>
      <c r="QEJ69" s="376"/>
      <c r="QEK69" s="376"/>
      <c r="QEL69" s="376"/>
      <c r="QEM69" s="530"/>
      <c r="QEN69" s="376"/>
      <c r="QEO69" s="376"/>
      <c r="QEP69" s="376"/>
      <c r="QEQ69" s="376"/>
      <c r="QER69" s="376"/>
      <c r="QES69" s="376"/>
      <c r="QET69" s="376"/>
      <c r="QEU69" s="376"/>
      <c r="QEV69" s="376"/>
      <c r="QEW69" s="1581"/>
      <c r="QEX69" s="1581"/>
      <c r="QEY69" s="1581"/>
      <c r="QEZ69" s="529"/>
      <c r="QFA69" s="376"/>
      <c r="QFB69" s="376"/>
      <c r="QFC69" s="376"/>
      <c r="QFD69" s="530"/>
      <c r="QFE69" s="376"/>
      <c r="QFF69" s="376"/>
      <c r="QFG69" s="376"/>
      <c r="QFH69" s="376"/>
      <c r="QFI69" s="376"/>
      <c r="QFJ69" s="376"/>
      <c r="QFK69" s="376"/>
      <c r="QFL69" s="376"/>
      <c r="QFM69" s="376"/>
      <c r="QFN69" s="1581"/>
      <c r="QFO69" s="1581"/>
      <c r="QFP69" s="1581"/>
      <c r="QFQ69" s="529"/>
      <c r="QFR69" s="376"/>
      <c r="QFS69" s="376"/>
      <c r="QFT69" s="376"/>
      <c r="QFU69" s="530"/>
      <c r="QFV69" s="376"/>
      <c r="QFW69" s="376"/>
      <c r="QFX69" s="376"/>
      <c r="QFY69" s="376"/>
      <c r="QFZ69" s="376"/>
      <c r="QGA69" s="376"/>
      <c r="QGB69" s="376"/>
      <c r="QGC69" s="376"/>
      <c r="QGD69" s="376"/>
      <c r="QGE69" s="1581"/>
      <c r="QGF69" s="1581"/>
      <c r="QGG69" s="1581"/>
      <c r="QGH69" s="529"/>
      <c r="QGI69" s="376"/>
      <c r="QGJ69" s="376"/>
      <c r="QGK69" s="376"/>
      <c r="QGL69" s="530"/>
      <c r="QGM69" s="376"/>
      <c r="QGN69" s="376"/>
      <c r="QGO69" s="376"/>
      <c r="QGP69" s="376"/>
      <c r="QGQ69" s="376"/>
      <c r="QGR69" s="376"/>
      <c r="QGS69" s="376"/>
      <c r="QGT69" s="376"/>
      <c r="QGU69" s="376"/>
      <c r="QGV69" s="1581"/>
      <c r="QGW69" s="1581"/>
      <c r="QGX69" s="1581"/>
      <c r="QGY69" s="529"/>
      <c r="QGZ69" s="376"/>
      <c r="QHA69" s="376"/>
      <c r="QHB69" s="376"/>
      <c r="QHC69" s="530"/>
      <c r="QHD69" s="376"/>
      <c r="QHE69" s="376"/>
      <c r="QHF69" s="376"/>
      <c r="QHG69" s="376"/>
      <c r="QHH69" s="376"/>
      <c r="QHI69" s="376"/>
      <c r="QHJ69" s="376"/>
      <c r="QHK69" s="376"/>
      <c r="QHL69" s="376"/>
      <c r="QHM69" s="1581"/>
      <c r="QHN69" s="1581"/>
      <c r="QHO69" s="1581"/>
      <c r="QHP69" s="529"/>
      <c r="QHQ69" s="376"/>
      <c r="QHR69" s="376"/>
      <c r="QHS69" s="376"/>
      <c r="QHT69" s="530"/>
      <c r="QHU69" s="376"/>
      <c r="QHV69" s="376"/>
      <c r="QHW69" s="376"/>
      <c r="QHX69" s="376"/>
      <c r="QHY69" s="376"/>
      <c r="QHZ69" s="376"/>
      <c r="QIA69" s="376"/>
      <c r="QIB69" s="376"/>
      <c r="QIC69" s="376"/>
      <c r="QID69" s="1581"/>
      <c r="QIE69" s="1581"/>
      <c r="QIF69" s="1581"/>
      <c r="QIG69" s="529"/>
      <c r="QIH69" s="376"/>
      <c r="QII69" s="376"/>
      <c r="QIJ69" s="376"/>
      <c r="QIK69" s="530"/>
      <c r="QIL69" s="376"/>
      <c r="QIM69" s="376"/>
      <c r="QIN69" s="376"/>
      <c r="QIO69" s="376"/>
      <c r="QIP69" s="376"/>
      <c r="QIQ69" s="376"/>
      <c r="QIR69" s="376"/>
      <c r="QIS69" s="376"/>
      <c r="QIT69" s="376"/>
      <c r="QIU69" s="1581"/>
      <c r="QIV69" s="1581"/>
      <c r="QIW69" s="1581"/>
      <c r="QIX69" s="529"/>
      <c r="QIY69" s="376"/>
      <c r="QIZ69" s="376"/>
      <c r="QJA69" s="376"/>
      <c r="QJB69" s="530"/>
      <c r="QJC69" s="376"/>
      <c r="QJD69" s="376"/>
      <c r="QJE69" s="376"/>
      <c r="QJF69" s="376"/>
      <c r="QJG69" s="376"/>
      <c r="QJH69" s="376"/>
      <c r="QJI69" s="376"/>
      <c r="QJJ69" s="376"/>
      <c r="QJK69" s="376"/>
      <c r="QJL69" s="1581"/>
      <c r="QJM69" s="1581"/>
      <c r="QJN69" s="1581"/>
      <c r="QJO69" s="529"/>
      <c r="QJP69" s="376"/>
      <c r="QJQ69" s="376"/>
      <c r="QJR69" s="376"/>
      <c r="QJS69" s="530"/>
      <c r="QJT69" s="376"/>
      <c r="QJU69" s="376"/>
      <c r="QJV69" s="376"/>
      <c r="QJW69" s="376"/>
      <c r="QJX69" s="376"/>
      <c r="QJY69" s="376"/>
      <c r="QJZ69" s="376"/>
      <c r="QKA69" s="376"/>
      <c r="QKB69" s="376"/>
      <c r="QKC69" s="1581"/>
      <c r="QKD69" s="1581"/>
      <c r="QKE69" s="1581"/>
      <c r="QKF69" s="529"/>
      <c r="QKG69" s="376"/>
      <c r="QKH69" s="376"/>
      <c r="QKI69" s="376"/>
      <c r="QKJ69" s="530"/>
      <c r="QKK69" s="376"/>
      <c r="QKL69" s="376"/>
      <c r="QKM69" s="376"/>
      <c r="QKN69" s="376"/>
      <c r="QKO69" s="376"/>
      <c r="QKP69" s="376"/>
      <c r="QKQ69" s="376"/>
      <c r="QKR69" s="376"/>
      <c r="QKS69" s="376"/>
      <c r="QKT69" s="1581"/>
      <c r="QKU69" s="1581"/>
      <c r="QKV69" s="1581"/>
      <c r="QKW69" s="529"/>
      <c r="QKX69" s="376"/>
      <c r="QKY69" s="376"/>
      <c r="QKZ69" s="376"/>
      <c r="QLA69" s="530"/>
      <c r="QLB69" s="376"/>
      <c r="QLC69" s="376"/>
      <c r="QLD69" s="376"/>
      <c r="QLE69" s="376"/>
      <c r="QLF69" s="376"/>
      <c r="QLG69" s="376"/>
      <c r="QLH69" s="376"/>
      <c r="QLI69" s="376"/>
      <c r="QLJ69" s="376"/>
      <c r="QLK69" s="1581"/>
      <c r="QLL69" s="1581"/>
      <c r="QLM69" s="1581"/>
      <c r="QLN69" s="529"/>
      <c r="QLO69" s="376"/>
      <c r="QLP69" s="376"/>
      <c r="QLQ69" s="376"/>
      <c r="QLR69" s="530"/>
      <c r="QLS69" s="376"/>
      <c r="QLT69" s="376"/>
      <c r="QLU69" s="376"/>
      <c r="QLV69" s="376"/>
      <c r="QLW69" s="376"/>
      <c r="QLX69" s="376"/>
      <c r="QLY69" s="376"/>
      <c r="QLZ69" s="376"/>
      <c r="QMA69" s="376"/>
      <c r="QMB69" s="1581"/>
      <c r="QMC69" s="1581"/>
      <c r="QMD69" s="1581"/>
      <c r="QME69" s="529"/>
      <c r="QMF69" s="376"/>
      <c r="QMG69" s="376"/>
      <c r="QMH69" s="376"/>
      <c r="QMI69" s="530"/>
      <c r="QMJ69" s="376"/>
      <c r="QMK69" s="376"/>
      <c r="QML69" s="376"/>
      <c r="QMM69" s="376"/>
      <c r="QMN69" s="376"/>
      <c r="QMO69" s="376"/>
      <c r="QMP69" s="376"/>
      <c r="QMQ69" s="376"/>
      <c r="QMR69" s="376"/>
      <c r="QMS69" s="1581"/>
      <c r="QMT69" s="1581"/>
      <c r="QMU69" s="1581"/>
      <c r="QMV69" s="529"/>
      <c r="QMW69" s="376"/>
      <c r="QMX69" s="376"/>
      <c r="QMY69" s="376"/>
      <c r="QMZ69" s="530"/>
      <c r="QNA69" s="376"/>
      <c r="QNB69" s="376"/>
      <c r="QNC69" s="376"/>
      <c r="QND69" s="376"/>
      <c r="QNE69" s="376"/>
      <c r="QNF69" s="376"/>
      <c r="QNG69" s="376"/>
      <c r="QNH69" s="376"/>
      <c r="QNI69" s="376"/>
      <c r="QNJ69" s="1581"/>
      <c r="QNK69" s="1581"/>
      <c r="QNL69" s="1581"/>
      <c r="QNM69" s="529"/>
      <c r="QNN69" s="376"/>
      <c r="QNO69" s="376"/>
      <c r="QNP69" s="376"/>
      <c r="QNQ69" s="530"/>
      <c r="QNR69" s="376"/>
      <c r="QNS69" s="376"/>
      <c r="QNT69" s="376"/>
      <c r="QNU69" s="376"/>
      <c r="QNV69" s="376"/>
      <c r="QNW69" s="376"/>
      <c r="QNX69" s="376"/>
      <c r="QNY69" s="376"/>
      <c r="QNZ69" s="376"/>
      <c r="QOA69" s="1581"/>
      <c r="QOB69" s="1581"/>
      <c r="QOC69" s="1581"/>
      <c r="QOD69" s="529"/>
      <c r="QOE69" s="376"/>
      <c r="QOF69" s="376"/>
      <c r="QOG69" s="376"/>
      <c r="QOH69" s="530"/>
      <c r="QOI69" s="376"/>
      <c r="QOJ69" s="376"/>
      <c r="QOK69" s="376"/>
      <c r="QOL69" s="376"/>
      <c r="QOM69" s="376"/>
      <c r="QON69" s="376"/>
      <c r="QOO69" s="376"/>
      <c r="QOP69" s="376"/>
      <c r="QOQ69" s="376"/>
      <c r="QOR69" s="1581"/>
      <c r="QOS69" s="1581"/>
      <c r="QOT69" s="1581"/>
      <c r="QOU69" s="529"/>
      <c r="QOV69" s="376"/>
      <c r="QOW69" s="376"/>
      <c r="QOX69" s="376"/>
      <c r="QOY69" s="530"/>
      <c r="QOZ69" s="376"/>
      <c r="QPA69" s="376"/>
      <c r="QPB69" s="376"/>
      <c r="QPC69" s="376"/>
      <c r="QPD69" s="376"/>
      <c r="QPE69" s="376"/>
      <c r="QPF69" s="376"/>
      <c r="QPG69" s="376"/>
      <c r="QPH69" s="376"/>
      <c r="QPI69" s="1581"/>
      <c r="QPJ69" s="1581"/>
      <c r="QPK69" s="1581"/>
      <c r="QPL69" s="529"/>
      <c r="QPM69" s="376"/>
      <c r="QPN69" s="376"/>
      <c r="QPO69" s="376"/>
      <c r="QPP69" s="530"/>
      <c r="QPQ69" s="376"/>
      <c r="QPR69" s="376"/>
      <c r="QPS69" s="376"/>
      <c r="QPT69" s="376"/>
      <c r="QPU69" s="376"/>
      <c r="QPV69" s="376"/>
      <c r="QPW69" s="376"/>
      <c r="QPX69" s="376"/>
      <c r="QPY69" s="376"/>
      <c r="QPZ69" s="1581"/>
      <c r="QQA69" s="1581"/>
      <c r="QQB69" s="1581"/>
      <c r="QQC69" s="529"/>
      <c r="QQD69" s="376"/>
      <c r="QQE69" s="376"/>
      <c r="QQF69" s="376"/>
      <c r="QQG69" s="530"/>
      <c r="QQH69" s="376"/>
      <c r="QQI69" s="376"/>
      <c r="QQJ69" s="376"/>
      <c r="QQK69" s="376"/>
      <c r="QQL69" s="376"/>
      <c r="QQM69" s="376"/>
      <c r="QQN69" s="376"/>
      <c r="QQO69" s="376"/>
      <c r="QQP69" s="376"/>
      <c r="QQQ69" s="1581"/>
      <c r="QQR69" s="1581"/>
      <c r="QQS69" s="1581"/>
      <c r="QQT69" s="529"/>
      <c r="QQU69" s="376"/>
      <c r="QQV69" s="376"/>
      <c r="QQW69" s="376"/>
      <c r="QQX69" s="530"/>
      <c r="QQY69" s="376"/>
      <c r="QQZ69" s="376"/>
      <c r="QRA69" s="376"/>
      <c r="QRB69" s="376"/>
      <c r="QRC69" s="376"/>
      <c r="QRD69" s="376"/>
      <c r="QRE69" s="376"/>
      <c r="QRF69" s="376"/>
      <c r="QRG69" s="376"/>
      <c r="QRH69" s="1581"/>
      <c r="QRI69" s="1581"/>
      <c r="QRJ69" s="1581"/>
      <c r="QRK69" s="529"/>
      <c r="QRL69" s="376"/>
      <c r="QRM69" s="376"/>
      <c r="QRN69" s="376"/>
      <c r="QRO69" s="530"/>
      <c r="QRP69" s="376"/>
      <c r="QRQ69" s="376"/>
      <c r="QRR69" s="376"/>
      <c r="QRS69" s="376"/>
      <c r="QRT69" s="376"/>
      <c r="QRU69" s="376"/>
      <c r="QRV69" s="376"/>
      <c r="QRW69" s="376"/>
      <c r="QRX69" s="376"/>
      <c r="QRY69" s="1581"/>
      <c r="QRZ69" s="1581"/>
      <c r="QSA69" s="1581"/>
      <c r="QSB69" s="529"/>
      <c r="QSC69" s="376"/>
      <c r="QSD69" s="376"/>
      <c r="QSE69" s="376"/>
      <c r="QSF69" s="530"/>
      <c r="QSG69" s="376"/>
      <c r="QSH69" s="376"/>
      <c r="QSI69" s="376"/>
      <c r="QSJ69" s="376"/>
      <c r="QSK69" s="376"/>
      <c r="QSL69" s="376"/>
      <c r="QSM69" s="376"/>
      <c r="QSN69" s="376"/>
      <c r="QSO69" s="376"/>
      <c r="QSP69" s="1581"/>
      <c r="QSQ69" s="1581"/>
      <c r="QSR69" s="1581"/>
      <c r="QSS69" s="529"/>
      <c r="QST69" s="376"/>
      <c r="QSU69" s="376"/>
      <c r="QSV69" s="376"/>
      <c r="QSW69" s="530"/>
      <c r="QSX69" s="376"/>
      <c r="QSY69" s="376"/>
      <c r="QSZ69" s="376"/>
      <c r="QTA69" s="376"/>
      <c r="QTB69" s="376"/>
      <c r="QTC69" s="376"/>
      <c r="QTD69" s="376"/>
      <c r="QTE69" s="376"/>
      <c r="QTF69" s="376"/>
      <c r="QTG69" s="1581"/>
      <c r="QTH69" s="1581"/>
      <c r="QTI69" s="1581"/>
      <c r="QTJ69" s="529"/>
      <c r="QTK69" s="376"/>
      <c r="QTL69" s="376"/>
      <c r="QTM69" s="376"/>
      <c r="QTN69" s="530"/>
      <c r="QTO69" s="376"/>
      <c r="QTP69" s="376"/>
      <c r="QTQ69" s="376"/>
      <c r="QTR69" s="376"/>
      <c r="QTS69" s="376"/>
      <c r="QTT69" s="376"/>
      <c r="QTU69" s="376"/>
      <c r="QTV69" s="376"/>
      <c r="QTW69" s="376"/>
      <c r="QTX69" s="1581"/>
      <c r="QTY69" s="1581"/>
      <c r="QTZ69" s="1581"/>
      <c r="QUA69" s="529"/>
      <c r="QUB69" s="376"/>
      <c r="QUC69" s="376"/>
      <c r="QUD69" s="376"/>
      <c r="QUE69" s="530"/>
      <c r="QUF69" s="376"/>
      <c r="QUG69" s="376"/>
      <c r="QUH69" s="376"/>
      <c r="QUI69" s="376"/>
      <c r="QUJ69" s="376"/>
      <c r="QUK69" s="376"/>
      <c r="QUL69" s="376"/>
      <c r="QUM69" s="376"/>
      <c r="QUN69" s="376"/>
      <c r="QUO69" s="1581"/>
      <c r="QUP69" s="1581"/>
      <c r="QUQ69" s="1581"/>
      <c r="QUR69" s="529"/>
      <c r="QUS69" s="376"/>
      <c r="QUT69" s="376"/>
      <c r="QUU69" s="376"/>
      <c r="QUV69" s="530"/>
      <c r="QUW69" s="376"/>
      <c r="QUX69" s="376"/>
      <c r="QUY69" s="376"/>
      <c r="QUZ69" s="376"/>
      <c r="QVA69" s="376"/>
      <c r="QVB69" s="376"/>
      <c r="QVC69" s="376"/>
      <c r="QVD69" s="376"/>
      <c r="QVE69" s="376"/>
      <c r="QVF69" s="1581"/>
      <c r="QVG69" s="1581"/>
      <c r="QVH69" s="1581"/>
      <c r="QVI69" s="529"/>
      <c r="QVJ69" s="376"/>
      <c r="QVK69" s="376"/>
      <c r="QVL69" s="376"/>
      <c r="QVM69" s="530"/>
      <c r="QVN69" s="376"/>
      <c r="QVO69" s="376"/>
      <c r="QVP69" s="376"/>
      <c r="QVQ69" s="376"/>
      <c r="QVR69" s="376"/>
      <c r="QVS69" s="376"/>
      <c r="QVT69" s="376"/>
      <c r="QVU69" s="376"/>
      <c r="QVV69" s="376"/>
      <c r="QVW69" s="1581"/>
      <c r="QVX69" s="1581"/>
      <c r="QVY69" s="1581"/>
      <c r="QVZ69" s="529"/>
      <c r="QWA69" s="376"/>
      <c r="QWB69" s="376"/>
      <c r="QWC69" s="376"/>
      <c r="QWD69" s="530"/>
      <c r="QWE69" s="376"/>
      <c r="QWF69" s="376"/>
      <c r="QWG69" s="376"/>
      <c r="QWH69" s="376"/>
      <c r="QWI69" s="376"/>
      <c r="QWJ69" s="376"/>
      <c r="QWK69" s="376"/>
      <c r="QWL69" s="376"/>
      <c r="QWM69" s="376"/>
      <c r="QWN69" s="1581"/>
      <c r="QWO69" s="1581"/>
      <c r="QWP69" s="1581"/>
      <c r="QWQ69" s="529"/>
      <c r="QWR69" s="376"/>
      <c r="QWS69" s="376"/>
      <c r="QWT69" s="376"/>
      <c r="QWU69" s="530"/>
      <c r="QWV69" s="376"/>
      <c r="QWW69" s="376"/>
      <c r="QWX69" s="376"/>
      <c r="QWY69" s="376"/>
      <c r="QWZ69" s="376"/>
      <c r="QXA69" s="376"/>
      <c r="QXB69" s="376"/>
      <c r="QXC69" s="376"/>
      <c r="QXD69" s="376"/>
      <c r="QXE69" s="1581"/>
      <c r="QXF69" s="1581"/>
      <c r="QXG69" s="1581"/>
      <c r="QXH69" s="529"/>
      <c r="QXI69" s="376"/>
      <c r="QXJ69" s="376"/>
      <c r="QXK69" s="376"/>
      <c r="QXL69" s="530"/>
      <c r="QXM69" s="376"/>
      <c r="QXN69" s="376"/>
      <c r="QXO69" s="376"/>
      <c r="QXP69" s="376"/>
      <c r="QXQ69" s="376"/>
      <c r="QXR69" s="376"/>
      <c r="QXS69" s="376"/>
      <c r="QXT69" s="376"/>
      <c r="QXU69" s="376"/>
      <c r="QXV69" s="1581"/>
      <c r="QXW69" s="1581"/>
      <c r="QXX69" s="1581"/>
      <c r="QXY69" s="529"/>
      <c r="QXZ69" s="376"/>
      <c r="QYA69" s="376"/>
      <c r="QYB69" s="376"/>
      <c r="QYC69" s="530"/>
      <c r="QYD69" s="376"/>
      <c r="QYE69" s="376"/>
      <c r="QYF69" s="376"/>
      <c r="QYG69" s="376"/>
      <c r="QYH69" s="376"/>
      <c r="QYI69" s="376"/>
      <c r="QYJ69" s="376"/>
      <c r="QYK69" s="376"/>
      <c r="QYL69" s="376"/>
      <c r="QYM69" s="1581"/>
      <c r="QYN69" s="1581"/>
      <c r="QYO69" s="1581"/>
      <c r="QYP69" s="529"/>
      <c r="QYQ69" s="376"/>
      <c r="QYR69" s="376"/>
      <c r="QYS69" s="376"/>
      <c r="QYT69" s="530"/>
      <c r="QYU69" s="376"/>
      <c r="QYV69" s="376"/>
      <c r="QYW69" s="376"/>
      <c r="QYX69" s="376"/>
      <c r="QYY69" s="376"/>
      <c r="QYZ69" s="376"/>
      <c r="QZA69" s="376"/>
      <c r="QZB69" s="376"/>
      <c r="QZC69" s="376"/>
      <c r="QZD69" s="1581"/>
      <c r="QZE69" s="1581"/>
      <c r="QZF69" s="1581"/>
      <c r="QZG69" s="529"/>
      <c r="QZH69" s="376"/>
      <c r="QZI69" s="376"/>
      <c r="QZJ69" s="376"/>
      <c r="QZK69" s="530"/>
      <c r="QZL69" s="376"/>
      <c r="QZM69" s="376"/>
      <c r="QZN69" s="376"/>
      <c r="QZO69" s="376"/>
      <c r="QZP69" s="376"/>
      <c r="QZQ69" s="376"/>
      <c r="QZR69" s="376"/>
      <c r="QZS69" s="376"/>
      <c r="QZT69" s="376"/>
      <c r="QZU69" s="1581"/>
      <c r="QZV69" s="1581"/>
      <c r="QZW69" s="1581"/>
      <c r="QZX69" s="529"/>
      <c r="QZY69" s="376"/>
      <c r="QZZ69" s="376"/>
      <c r="RAA69" s="376"/>
      <c r="RAB69" s="530"/>
      <c r="RAC69" s="376"/>
      <c r="RAD69" s="376"/>
      <c r="RAE69" s="376"/>
      <c r="RAF69" s="376"/>
      <c r="RAG69" s="376"/>
      <c r="RAH69" s="376"/>
      <c r="RAI69" s="376"/>
      <c r="RAJ69" s="376"/>
      <c r="RAK69" s="376"/>
      <c r="RAL69" s="1581"/>
      <c r="RAM69" s="1581"/>
      <c r="RAN69" s="1581"/>
      <c r="RAO69" s="529"/>
      <c r="RAP69" s="376"/>
      <c r="RAQ69" s="376"/>
      <c r="RAR69" s="376"/>
      <c r="RAS69" s="530"/>
      <c r="RAT69" s="376"/>
      <c r="RAU69" s="376"/>
      <c r="RAV69" s="376"/>
      <c r="RAW69" s="376"/>
      <c r="RAX69" s="376"/>
      <c r="RAY69" s="376"/>
      <c r="RAZ69" s="376"/>
      <c r="RBA69" s="376"/>
      <c r="RBB69" s="376"/>
      <c r="RBC69" s="1581"/>
      <c r="RBD69" s="1581"/>
      <c r="RBE69" s="1581"/>
      <c r="RBF69" s="529"/>
      <c r="RBG69" s="376"/>
      <c r="RBH69" s="376"/>
      <c r="RBI69" s="376"/>
      <c r="RBJ69" s="530"/>
      <c r="RBK69" s="376"/>
      <c r="RBL69" s="376"/>
      <c r="RBM69" s="376"/>
      <c r="RBN69" s="376"/>
      <c r="RBO69" s="376"/>
      <c r="RBP69" s="376"/>
      <c r="RBQ69" s="376"/>
      <c r="RBR69" s="376"/>
      <c r="RBS69" s="376"/>
      <c r="RBT69" s="1581"/>
      <c r="RBU69" s="1581"/>
      <c r="RBV69" s="1581"/>
      <c r="RBW69" s="529"/>
      <c r="RBX69" s="376"/>
      <c r="RBY69" s="376"/>
      <c r="RBZ69" s="376"/>
      <c r="RCA69" s="530"/>
      <c r="RCB69" s="376"/>
      <c r="RCC69" s="376"/>
      <c r="RCD69" s="376"/>
      <c r="RCE69" s="376"/>
      <c r="RCF69" s="376"/>
      <c r="RCG69" s="376"/>
      <c r="RCH69" s="376"/>
      <c r="RCI69" s="376"/>
      <c r="RCJ69" s="376"/>
      <c r="RCK69" s="1581"/>
      <c r="RCL69" s="1581"/>
      <c r="RCM69" s="1581"/>
      <c r="RCN69" s="529"/>
      <c r="RCO69" s="376"/>
      <c r="RCP69" s="376"/>
      <c r="RCQ69" s="376"/>
      <c r="RCR69" s="530"/>
      <c r="RCS69" s="376"/>
      <c r="RCT69" s="376"/>
      <c r="RCU69" s="376"/>
      <c r="RCV69" s="376"/>
      <c r="RCW69" s="376"/>
      <c r="RCX69" s="376"/>
      <c r="RCY69" s="376"/>
      <c r="RCZ69" s="376"/>
      <c r="RDA69" s="376"/>
      <c r="RDB69" s="1581"/>
      <c r="RDC69" s="1581"/>
      <c r="RDD69" s="1581"/>
      <c r="RDE69" s="529"/>
      <c r="RDF69" s="376"/>
      <c r="RDG69" s="376"/>
      <c r="RDH69" s="376"/>
      <c r="RDI69" s="530"/>
      <c r="RDJ69" s="376"/>
      <c r="RDK69" s="376"/>
      <c r="RDL69" s="376"/>
      <c r="RDM69" s="376"/>
      <c r="RDN69" s="376"/>
      <c r="RDO69" s="376"/>
      <c r="RDP69" s="376"/>
      <c r="RDQ69" s="376"/>
      <c r="RDR69" s="376"/>
      <c r="RDS69" s="1581"/>
      <c r="RDT69" s="1581"/>
      <c r="RDU69" s="1581"/>
      <c r="RDV69" s="529"/>
      <c r="RDW69" s="376"/>
      <c r="RDX69" s="376"/>
      <c r="RDY69" s="376"/>
      <c r="RDZ69" s="530"/>
      <c r="REA69" s="376"/>
      <c r="REB69" s="376"/>
      <c r="REC69" s="376"/>
      <c r="RED69" s="376"/>
      <c r="REE69" s="376"/>
      <c r="REF69" s="376"/>
      <c r="REG69" s="376"/>
      <c r="REH69" s="376"/>
      <c r="REI69" s="376"/>
      <c r="REJ69" s="1581"/>
      <c r="REK69" s="1581"/>
      <c r="REL69" s="1581"/>
      <c r="REM69" s="529"/>
      <c r="REN69" s="376"/>
      <c r="REO69" s="376"/>
      <c r="REP69" s="376"/>
      <c r="REQ69" s="530"/>
      <c r="RER69" s="376"/>
      <c r="RES69" s="376"/>
      <c r="RET69" s="376"/>
      <c r="REU69" s="376"/>
      <c r="REV69" s="376"/>
      <c r="REW69" s="376"/>
      <c r="REX69" s="376"/>
      <c r="REY69" s="376"/>
      <c r="REZ69" s="376"/>
      <c r="RFA69" s="1581"/>
      <c r="RFB69" s="1581"/>
      <c r="RFC69" s="1581"/>
      <c r="RFD69" s="529"/>
      <c r="RFE69" s="376"/>
      <c r="RFF69" s="376"/>
      <c r="RFG69" s="376"/>
      <c r="RFH69" s="530"/>
      <c r="RFI69" s="376"/>
      <c r="RFJ69" s="376"/>
      <c r="RFK69" s="376"/>
      <c r="RFL69" s="376"/>
      <c r="RFM69" s="376"/>
      <c r="RFN69" s="376"/>
      <c r="RFO69" s="376"/>
      <c r="RFP69" s="376"/>
      <c r="RFQ69" s="376"/>
      <c r="RFR69" s="1581"/>
      <c r="RFS69" s="1581"/>
      <c r="RFT69" s="1581"/>
      <c r="RFU69" s="529"/>
      <c r="RFV69" s="376"/>
      <c r="RFW69" s="376"/>
      <c r="RFX69" s="376"/>
      <c r="RFY69" s="530"/>
      <c r="RFZ69" s="376"/>
      <c r="RGA69" s="376"/>
      <c r="RGB69" s="376"/>
      <c r="RGC69" s="376"/>
      <c r="RGD69" s="376"/>
      <c r="RGE69" s="376"/>
      <c r="RGF69" s="376"/>
      <c r="RGG69" s="376"/>
      <c r="RGH69" s="376"/>
      <c r="RGI69" s="1581"/>
      <c r="RGJ69" s="1581"/>
      <c r="RGK69" s="1581"/>
      <c r="RGL69" s="529"/>
      <c r="RGM69" s="376"/>
      <c r="RGN69" s="376"/>
      <c r="RGO69" s="376"/>
      <c r="RGP69" s="530"/>
      <c r="RGQ69" s="376"/>
      <c r="RGR69" s="376"/>
      <c r="RGS69" s="376"/>
      <c r="RGT69" s="376"/>
      <c r="RGU69" s="376"/>
      <c r="RGV69" s="376"/>
      <c r="RGW69" s="376"/>
      <c r="RGX69" s="376"/>
      <c r="RGY69" s="376"/>
      <c r="RGZ69" s="1581"/>
      <c r="RHA69" s="1581"/>
      <c r="RHB69" s="1581"/>
      <c r="RHC69" s="529"/>
      <c r="RHD69" s="376"/>
      <c r="RHE69" s="376"/>
      <c r="RHF69" s="376"/>
      <c r="RHG69" s="530"/>
      <c r="RHH69" s="376"/>
      <c r="RHI69" s="376"/>
      <c r="RHJ69" s="376"/>
      <c r="RHK69" s="376"/>
      <c r="RHL69" s="376"/>
      <c r="RHM69" s="376"/>
      <c r="RHN69" s="376"/>
      <c r="RHO69" s="376"/>
      <c r="RHP69" s="376"/>
      <c r="RHQ69" s="1581"/>
      <c r="RHR69" s="1581"/>
      <c r="RHS69" s="1581"/>
      <c r="RHT69" s="529"/>
      <c r="RHU69" s="376"/>
      <c r="RHV69" s="376"/>
      <c r="RHW69" s="376"/>
      <c r="RHX69" s="530"/>
      <c r="RHY69" s="376"/>
      <c r="RHZ69" s="376"/>
      <c r="RIA69" s="376"/>
      <c r="RIB69" s="376"/>
      <c r="RIC69" s="376"/>
      <c r="RID69" s="376"/>
      <c r="RIE69" s="376"/>
      <c r="RIF69" s="376"/>
      <c r="RIG69" s="376"/>
      <c r="RIH69" s="1581"/>
      <c r="RII69" s="1581"/>
      <c r="RIJ69" s="1581"/>
      <c r="RIK69" s="529"/>
      <c r="RIL69" s="376"/>
      <c r="RIM69" s="376"/>
      <c r="RIN69" s="376"/>
      <c r="RIO69" s="530"/>
      <c r="RIP69" s="376"/>
      <c r="RIQ69" s="376"/>
      <c r="RIR69" s="376"/>
      <c r="RIS69" s="376"/>
      <c r="RIT69" s="376"/>
      <c r="RIU69" s="376"/>
      <c r="RIV69" s="376"/>
      <c r="RIW69" s="376"/>
      <c r="RIX69" s="376"/>
      <c r="RIY69" s="1581"/>
      <c r="RIZ69" s="1581"/>
      <c r="RJA69" s="1581"/>
      <c r="RJB69" s="529"/>
      <c r="RJC69" s="376"/>
      <c r="RJD69" s="376"/>
      <c r="RJE69" s="376"/>
      <c r="RJF69" s="530"/>
      <c r="RJG69" s="376"/>
      <c r="RJH69" s="376"/>
      <c r="RJI69" s="376"/>
      <c r="RJJ69" s="376"/>
      <c r="RJK69" s="376"/>
      <c r="RJL69" s="376"/>
      <c r="RJM69" s="376"/>
      <c r="RJN69" s="376"/>
      <c r="RJO69" s="376"/>
      <c r="RJP69" s="1581"/>
      <c r="RJQ69" s="1581"/>
      <c r="RJR69" s="1581"/>
      <c r="RJS69" s="529"/>
      <c r="RJT69" s="376"/>
      <c r="RJU69" s="376"/>
      <c r="RJV69" s="376"/>
      <c r="RJW69" s="530"/>
      <c r="RJX69" s="376"/>
      <c r="RJY69" s="376"/>
      <c r="RJZ69" s="376"/>
      <c r="RKA69" s="376"/>
      <c r="RKB69" s="376"/>
      <c r="RKC69" s="376"/>
      <c r="RKD69" s="376"/>
      <c r="RKE69" s="376"/>
      <c r="RKF69" s="376"/>
      <c r="RKG69" s="1581"/>
      <c r="RKH69" s="1581"/>
      <c r="RKI69" s="1581"/>
      <c r="RKJ69" s="529"/>
      <c r="RKK69" s="376"/>
      <c r="RKL69" s="376"/>
      <c r="RKM69" s="376"/>
      <c r="RKN69" s="530"/>
      <c r="RKO69" s="376"/>
      <c r="RKP69" s="376"/>
      <c r="RKQ69" s="376"/>
      <c r="RKR69" s="376"/>
      <c r="RKS69" s="376"/>
      <c r="RKT69" s="376"/>
      <c r="RKU69" s="376"/>
      <c r="RKV69" s="376"/>
      <c r="RKW69" s="376"/>
      <c r="RKX69" s="1581"/>
      <c r="RKY69" s="1581"/>
      <c r="RKZ69" s="1581"/>
      <c r="RLA69" s="529"/>
      <c r="RLB69" s="376"/>
      <c r="RLC69" s="376"/>
      <c r="RLD69" s="376"/>
      <c r="RLE69" s="530"/>
      <c r="RLF69" s="376"/>
      <c r="RLG69" s="376"/>
      <c r="RLH69" s="376"/>
      <c r="RLI69" s="376"/>
      <c r="RLJ69" s="376"/>
      <c r="RLK69" s="376"/>
      <c r="RLL69" s="376"/>
      <c r="RLM69" s="376"/>
      <c r="RLN69" s="376"/>
      <c r="RLO69" s="1581"/>
      <c r="RLP69" s="1581"/>
      <c r="RLQ69" s="1581"/>
      <c r="RLR69" s="529"/>
      <c r="RLS69" s="376"/>
      <c r="RLT69" s="376"/>
      <c r="RLU69" s="376"/>
      <c r="RLV69" s="530"/>
      <c r="RLW69" s="376"/>
      <c r="RLX69" s="376"/>
      <c r="RLY69" s="376"/>
      <c r="RLZ69" s="376"/>
      <c r="RMA69" s="376"/>
      <c r="RMB69" s="376"/>
      <c r="RMC69" s="376"/>
      <c r="RMD69" s="376"/>
      <c r="RME69" s="376"/>
      <c r="RMF69" s="1581"/>
      <c r="RMG69" s="1581"/>
      <c r="RMH69" s="1581"/>
      <c r="RMI69" s="529"/>
      <c r="RMJ69" s="376"/>
      <c r="RMK69" s="376"/>
      <c r="RML69" s="376"/>
      <c r="RMM69" s="530"/>
      <c r="RMN69" s="376"/>
      <c r="RMO69" s="376"/>
      <c r="RMP69" s="376"/>
      <c r="RMQ69" s="376"/>
      <c r="RMR69" s="376"/>
      <c r="RMS69" s="376"/>
      <c r="RMT69" s="376"/>
      <c r="RMU69" s="376"/>
      <c r="RMV69" s="376"/>
      <c r="RMW69" s="1581"/>
      <c r="RMX69" s="1581"/>
      <c r="RMY69" s="1581"/>
      <c r="RMZ69" s="529"/>
      <c r="RNA69" s="376"/>
      <c r="RNB69" s="376"/>
      <c r="RNC69" s="376"/>
      <c r="RND69" s="530"/>
      <c r="RNE69" s="376"/>
      <c r="RNF69" s="376"/>
      <c r="RNG69" s="376"/>
      <c r="RNH69" s="376"/>
      <c r="RNI69" s="376"/>
      <c r="RNJ69" s="376"/>
      <c r="RNK69" s="376"/>
      <c r="RNL69" s="376"/>
      <c r="RNM69" s="376"/>
      <c r="RNN69" s="1581"/>
      <c r="RNO69" s="1581"/>
      <c r="RNP69" s="1581"/>
      <c r="RNQ69" s="529"/>
      <c r="RNR69" s="376"/>
      <c r="RNS69" s="376"/>
      <c r="RNT69" s="376"/>
      <c r="RNU69" s="530"/>
      <c r="RNV69" s="376"/>
      <c r="RNW69" s="376"/>
      <c r="RNX69" s="376"/>
      <c r="RNY69" s="376"/>
      <c r="RNZ69" s="376"/>
      <c r="ROA69" s="376"/>
      <c r="ROB69" s="376"/>
      <c r="ROC69" s="376"/>
      <c r="ROD69" s="376"/>
      <c r="ROE69" s="1581"/>
      <c r="ROF69" s="1581"/>
      <c r="ROG69" s="1581"/>
      <c r="ROH69" s="529"/>
      <c r="ROI69" s="376"/>
      <c r="ROJ69" s="376"/>
      <c r="ROK69" s="376"/>
      <c r="ROL69" s="530"/>
      <c r="ROM69" s="376"/>
      <c r="RON69" s="376"/>
      <c r="ROO69" s="376"/>
      <c r="ROP69" s="376"/>
      <c r="ROQ69" s="376"/>
      <c r="ROR69" s="376"/>
      <c r="ROS69" s="376"/>
      <c r="ROT69" s="376"/>
      <c r="ROU69" s="376"/>
      <c r="ROV69" s="1581"/>
      <c r="ROW69" s="1581"/>
      <c r="ROX69" s="1581"/>
      <c r="ROY69" s="529"/>
      <c r="ROZ69" s="376"/>
      <c r="RPA69" s="376"/>
      <c r="RPB69" s="376"/>
      <c r="RPC69" s="530"/>
      <c r="RPD69" s="376"/>
      <c r="RPE69" s="376"/>
      <c r="RPF69" s="376"/>
      <c r="RPG69" s="376"/>
      <c r="RPH69" s="376"/>
      <c r="RPI69" s="376"/>
      <c r="RPJ69" s="376"/>
      <c r="RPK69" s="376"/>
      <c r="RPL69" s="376"/>
      <c r="RPM69" s="1581"/>
      <c r="RPN69" s="1581"/>
      <c r="RPO69" s="1581"/>
      <c r="RPP69" s="529"/>
      <c r="RPQ69" s="376"/>
      <c r="RPR69" s="376"/>
      <c r="RPS69" s="376"/>
      <c r="RPT69" s="530"/>
      <c r="RPU69" s="376"/>
      <c r="RPV69" s="376"/>
      <c r="RPW69" s="376"/>
      <c r="RPX69" s="376"/>
      <c r="RPY69" s="376"/>
      <c r="RPZ69" s="376"/>
      <c r="RQA69" s="376"/>
      <c r="RQB69" s="376"/>
      <c r="RQC69" s="376"/>
      <c r="RQD69" s="1581"/>
      <c r="RQE69" s="1581"/>
      <c r="RQF69" s="1581"/>
      <c r="RQG69" s="529"/>
      <c r="RQH69" s="376"/>
      <c r="RQI69" s="376"/>
      <c r="RQJ69" s="376"/>
      <c r="RQK69" s="530"/>
      <c r="RQL69" s="376"/>
      <c r="RQM69" s="376"/>
      <c r="RQN69" s="376"/>
      <c r="RQO69" s="376"/>
      <c r="RQP69" s="376"/>
      <c r="RQQ69" s="376"/>
      <c r="RQR69" s="376"/>
      <c r="RQS69" s="376"/>
      <c r="RQT69" s="376"/>
      <c r="RQU69" s="1581"/>
      <c r="RQV69" s="1581"/>
      <c r="RQW69" s="1581"/>
      <c r="RQX69" s="529"/>
      <c r="RQY69" s="376"/>
      <c r="RQZ69" s="376"/>
      <c r="RRA69" s="376"/>
      <c r="RRB69" s="530"/>
      <c r="RRC69" s="376"/>
      <c r="RRD69" s="376"/>
      <c r="RRE69" s="376"/>
      <c r="RRF69" s="376"/>
      <c r="RRG69" s="376"/>
      <c r="RRH69" s="376"/>
      <c r="RRI69" s="376"/>
      <c r="RRJ69" s="376"/>
      <c r="RRK69" s="376"/>
      <c r="RRL69" s="1581"/>
      <c r="RRM69" s="1581"/>
      <c r="RRN69" s="1581"/>
      <c r="RRO69" s="529"/>
      <c r="RRP69" s="376"/>
      <c r="RRQ69" s="376"/>
      <c r="RRR69" s="376"/>
      <c r="RRS69" s="530"/>
      <c r="RRT69" s="376"/>
      <c r="RRU69" s="376"/>
      <c r="RRV69" s="376"/>
      <c r="RRW69" s="376"/>
      <c r="RRX69" s="376"/>
      <c r="RRY69" s="376"/>
      <c r="RRZ69" s="376"/>
      <c r="RSA69" s="376"/>
      <c r="RSB69" s="376"/>
      <c r="RSC69" s="1581"/>
      <c r="RSD69" s="1581"/>
      <c r="RSE69" s="1581"/>
      <c r="RSF69" s="529"/>
      <c r="RSG69" s="376"/>
      <c r="RSH69" s="376"/>
      <c r="RSI69" s="376"/>
      <c r="RSJ69" s="530"/>
      <c r="RSK69" s="376"/>
      <c r="RSL69" s="376"/>
      <c r="RSM69" s="376"/>
      <c r="RSN69" s="376"/>
      <c r="RSO69" s="376"/>
      <c r="RSP69" s="376"/>
      <c r="RSQ69" s="376"/>
      <c r="RSR69" s="376"/>
      <c r="RSS69" s="376"/>
      <c r="RST69" s="1581"/>
      <c r="RSU69" s="1581"/>
      <c r="RSV69" s="1581"/>
      <c r="RSW69" s="529"/>
      <c r="RSX69" s="376"/>
      <c r="RSY69" s="376"/>
      <c r="RSZ69" s="376"/>
      <c r="RTA69" s="530"/>
      <c r="RTB69" s="376"/>
      <c r="RTC69" s="376"/>
      <c r="RTD69" s="376"/>
      <c r="RTE69" s="376"/>
      <c r="RTF69" s="376"/>
      <c r="RTG69" s="376"/>
      <c r="RTH69" s="376"/>
      <c r="RTI69" s="376"/>
      <c r="RTJ69" s="376"/>
      <c r="RTK69" s="1581"/>
      <c r="RTL69" s="1581"/>
      <c r="RTM69" s="1581"/>
      <c r="RTN69" s="529"/>
      <c r="RTO69" s="376"/>
      <c r="RTP69" s="376"/>
      <c r="RTQ69" s="376"/>
      <c r="RTR69" s="530"/>
      <c r="RTS69" s="376"/>
      <c r="RTT69" s="376"/>
      <c r="RTU69" s="376"/>
      <c r="RTV69" s="376"/>
      <c r="RTW69" s="376"/>
      <c r="RTX69" s="376"/>
      <c r="RTY69" s="376"/>
      <c r="RTZ69" s="376"/>
      <c r="RUA69" s="376"/>
      <c r="RUB69" s="1581"/>
      <c r="RUC69" s="1581"/>
      <c r="RUD69" s="1581"/>
      <c r="RUE69" s="529"/>
      <c r="RUF69" s="376"/>
      <c r="RUG69" s="376"/>
      <c r="RUH69" s="376"/>
      <c r="RUI69" s="530"/>
      <c r="RUJ69" s="376"/>
      <c r="RUK69" s="376"/>
      <c r="RUL69" s="376"/>
      <c r="RUM69" s="376"/>
      <c r="RUN69" s="376"/>
      <c r="RUO69" s="376"/>
      <c r="RUP69" s="376"/>
      <c r="RUQ69" s="376"/>
      <c r="RUR69" s="376"/>
      <c r="RUS69" s="1581"/>
      <c r="RUT69" s="1581"/>
      <c r="RUU69" s="1581"/>
      <c r="RUV69" s="529"/>
      <c r="RUW69" s="376"/>
      <c r="RUX69" s="376"/>
      <c r="RUY69" s="376"/>
      <c r="RUZ69" s="530"/>
      <c r="RVA69" s="376"/>
      <c r="RVB69" s="376"/>
      <c r="RVC69" s="376"/>
      <c r="RVD69" s="376"/>
      <c r="RVE69" s="376"/>
      <c r="RVF69" s="376"/>
      <c r="RVG69" s="376"/>
      <c r="RVH69" s="376"/>
      <c r="RVI69" s="376"/>
      <c r="RVJ69" s="1581"/>
      <c r="RVK69" s="1581"/>
      <c r="RVL69" s="1581"/>
      <c r="RVM69" s="529"/>
      <c r="RVN69" s="376"/>
      <c r="RVO69" s="376"/>
      <c r="RVP69" s="376"/>
      <c r="RVQ69" s="530"/>
      <c r="RVR69" s="376"/>
      <c r="RVS69" s="376"/>
      <c r="RVT69" s="376"/>
      <c r="RVU69" s="376"/>
      <c r="RVV69" s="376"/>
      <c r="RVW69" s="376"/>
      <c r="RVX69" s="376"/>
      <c r="RVY69" s="376"/>
      <c r="RVZ69" s="376"/>
      <c r="RWA69" s="1581"/>
      <c r="RWB69" s="1581"/>
      <c r="RWC69" s="1581"/>
      <c r="RWD69" s="529"/>
      <c r="RWE69" s="376"/>
      <c r="RWF69" s="376"/>
      <c r="RWG69" s="376"/>
      <c r="RWH69" s="530"/>
      <c r="RWI69" s="376"/>
      <c r="RWJ69" s="376"/>
      <c r="RWK69" s="376"/>
      <c r="RWL69" s="376"/>
      <c r="RWM69" s="376"/>
      <c r="RWN69" s="376"/>
      <c r="RWO69" s="376"/>
      <c r="RWP69" s="376"/>
      <c r="RWQ69" s="376"/>
      <c r="RWR69" s="1581"/>
      <c r="RWS69" s="1581"/>
      <c r="RWT69" s="1581"/>
      <c r="RWU69" s="529"/>
      <c r="RWV69" s="376"/>
      <c r="RWW69" s="376"/>
      <c r="RWX69" s="376"/>
      <c r="RWY69" s="530"/>
      <c r="RWZ69" s="376"/>
      <c r="RXA69" s="376"/>
      <c r="RXB69" s="376"/>
      <c r="RXC69" s="376"/>
      <c r="RXD69" s="376"/>
      <c r="RXE69" s="376"/>
      <c r="RXF69" s="376"/>
      <c r="RXG69" s="376"/>
      <c r="RXH69" s="376"/>
      <c r="RXI69" s="1581"/>
      <c r="RXJ69" s="1581"/>
      <c r="RXK69" s="1581"/>
      <c r="RXL69" s="529"/>
      <c r="RXM69" s="376"/>
      <c r="RXN69" s="376"/>
      <c r="RXO69" s="376"/>
      <c r="RXP69" s="530"/>
      <c r="RXQ69" s="376"/>
      <c r="RXR69" s="376"/>
      <c r="RXS69" s="376"/>
      <c r="RXT69" s="376"/>
      <c r="RXU69" s="376"/>
      <c r="RXV69" s="376"/>
      <c r="RXW69" s="376"/>
      <c r="RXX69" s="376"/>
      <c r="RXY69" s="376"/>
      <c r="RXZ69" s="1581"/>
      <c r="RYA69" s="1581"/>
      <c r="RYB69" s="1581"/>
      <c r="RYC69" s="529"/>
      <c r="RYD69" s="376"/>
      <c r="RYE69" s="376"/>
      <c r="RYF69" s="376"/>
      <c r="RYG69" s="530"/>
      <c r="RYH69" s="376"/>
      <c r="RYI69" s="376"/>
      <c r="RYJ69" s="376"/>
      <c r="RYK69" s="376"/>
      <c r="RYL69" s="376"/>
      <c r="RYM69" s="376"/>
      <c r="RYN69" s="376"/>
      <c r="RYO69" s="376"/>
      <c r="RYP69" s="376"/>
      <c r="RYQ69" s="1581"/>
      <c r="RYR69" s="1581"/>
      <c r="RYS69" s="1581"/>
      <c r="RYT69" s="529"/>
      <c r="RYU69" s="376"/>
      <c r="RYV69" s="376"/>
      <c r="RYW69" s="376"/>
      <c r="RYX69" s="530"/>
      <c r="RYY69" s="376"/>
      <c r="RYZ69" s="376"/>
      <c r="RZA69" s="376"/>
      <c r="RZB69" s="376"/>
      <c r="RZC69" s="376"/>
      <c r="RZD69" s="376"/>
      <c r="RZE69" s="376"/>
      <c r="RZF69" s="376"/>
      <c r="RZG69" s="376"/>
      <c r="RZH69" s="1581"/>
      <c r="RZI69" s="1581"/>
      <c r="RZJ69" s="1581"/>
      <c r="RZK69" s="529"/>
      <c r="RZL69" s="376"/>
      <c r="RZM69" s="376"/>
      <c r="RZN69" s="376"/>
      <c r="RZO69" s="530"/>
      <c r="RZP69" s="376"/>
      <c r="RZQ69" s="376"/>
      <c r="RZR69" s="376"/>
      <c r="RZS69" s="376"/>
      <c r="RZT69" s="376"/>
      <c r="RZU69" s="376"/>
      <c r="RZV69" s="376"/>
      <c r="RZW69" s="376"/>
      <c r="RZX69" s="376"/>
      <c r="RZY69" s="1581"/>
      <c r="RZZ69" s="1581"/>
      <c r="SAA69" s="1581"/>
      <c r="SAB69" s="529"/>
      <c r="SAC69" s="376"/>
      <c r="SAD69" s="376"/>
      <c r="SAE69" s="376"/>
      <c r="SAF69" s="530"/>
      <c r="SAG69" s="376"/>
      <c r="SAH69" s="376"/>
      <c r="SAI69" s="376"/>
      <c r="SAJ69" s="376"/>
      <c r="SAK69" s="376"/>
      <c r="SAL69" s="376"/>
      <c r="SAM69" s="376"/>
      <c r="SAN69" s="376"/>
      <c r="SAO69" s="376"/>
      <c r="SAP69" s="1581"/>
      <c r="SAQ69" s="1581"/>
      <c r="SAR69" s="1581"/>
      <c r="SAS69" s="529"/>
      <c r="SAT69" s="376"/>
      <c r="SAU69" s="376"/>
      <c r="SAV69" s="376"/>
      <c r="SAW69" s="530"/>
      <c r="SAX69" s="376"/>
      <c r="SAY69" s="376"/>
      <c r="SAZ69" s="376"/>
      <c r="SBA69" s="376"/>
      <c r="SBB69" s="376"/>
      <c r="SBC69" s="376"/>
      <c r="SBD69" s="376"/>
      <c r="SBE69" s="376"/>
      <c r="SBF69" s="376"/>
      <c r="SBG69" s="1581"/>
      <c r="SBH69" s="1581"/>
      <c r="SBI69" s="1581"/>
      <c r="SBJ69" s="529"/>
      <c r="SBK69" s="376"/>
      <c r="SBL69" s="376"/>
      <c r="SBM69" s="376"/>
      <c r="SBN69" s="530"/>
      <c r="SBO69" s="376"/>
      <c r="SBP69" s="376"/>
      <c r="SBQ69" s="376"/>
      <c r="SBR69" s="376"/>
      <c r="SBS69" s="376"/>
      <c r="SBT69" s="376"/>
      <c r="SBU69" s="376"/>
      <c r="SBV69" s="376"/>
      <c r="SBW69" s="376"/>
      <c r="SBX69" s="1581"/>
      <c r="SBY69" s="1581"/>
      <c r="SBZ69" s="1581"/>
      <c r="SCA69" s="529"/>
      <c r="SCB69" s="376"/>
      <c r="SCC69" s="376"/>
      <c r="SCD69" s="376"/>
      <c r="SCE69" s="530"/>
      <c r="SCF69" s="376"/>
      <c r="SCG69" s="376"/>
      <c r="SCH69" s="376"/>
      <c r="SCI69" s="376"/>
      <c r="SCJ69" s="376"/>
      <c r="SCK69" s="376"/>
      <c r="SCL69" s="376"/>
      <c r="SCM69" s="376"/>
      <c r="SCN69" s="376"/>
      <c r="SCO69" s="1581"/>
      <c r="SCP69" s="1581"/>
      <c r="SCQ69" s="1581"/>
      <c r="SCR69" s="529"/>
      <c r="SCS69" s="376"/>
      <c r="SCT69" s="376"/>
      <c r="SCU69" s="376"/>
      <c r="SCV69" s="530"/>
      <c r="SCW69" s="376"/>
      <c r="SCX69" s="376"/>
      <c r="SCY69" s="376"/>
      <c r="SCZ69" s="376"/>
      <c r="SDA69" s="376"/>
      <c r="SDB69" s="376"/>
      <c r="SDC69" s="376"/>
      <c r="SDD69" s="376"/>
      <c r="SDE69" s="376"/>
      <c r="SDF69" s="1581"/>
      <c r="SDG69" s="1581"/>
      <c r="SDH69" s="1581"/>
      <c r="SDI69" s="529"/>
      <c r="SDJ69" s="376"/>
      <c r="SDK69" s="376"/>
      <c r="SDL69" s="376"/>
      <c r="SDM69" s="530"/>
      <c r="SDN69" s="376"/>
      <c r="SDO69" s="376"/>
      <c r="SDP69" s="376"/>
      <c r="SDQ69" s="376"/>
      <c r="SDR69" s="376"/>
      <c r="SDS69" s="376"/>
      <c r="SDT69" s="376"/>
      <c r="SDU69" s="376"/>
      <c r="SDV69" s="376"/>
      <c r="SDW69" s="1581"/>
      <c r="SDX69" s="1581"/>
      <c r="SDY69" s="1581"/>
      <c r="SDZ69" s="529"/>
      <c r="SEA69" s="376"/>
      <c r="SEB69" s="376"/>
      <c r="SEC69" s="376"/>
      <c r="SED69" s="530"/>
      <c r="SEE69" s="376"/>
      <c r="SEF69" s="376"/>
      <c r="SEG69" s="376"/>
      <c r="SEH69" s="376"/>
      <c r="SEI69" s="376"/>
      <c r="SEJ69" s="376"/>
      <c r="SEK69" s="376"/>
      <c r="SEL69" s="376"/>
      <c r="SEM69" s="376"/>
      <c r="SEN69" s="1581"/>
      <c r="SEO69" s="1581"/>
      <c r="SEP69" s="1581"/>
      <c r="SEQ69" s="529"/>
      <c r="SER69" s="376"/>
      <c r="SES69" s="376"/>
      <c r="SET69" s="376"/>
      <c r="SEU69" s="530"/>
      <c r="SEV69" s="376"/>
      <c r="SEW69" s="376"/>
      <c r="SEX69" s="376"/>
      <c r="SEY69" s="376"/>
      <c r="SEZ69" s="376"/>
      <c r="SFA69" s="376"/>
      <c r="SFB69" s="376"/>
      <c r="SFC69" s="376"/>
      <c r="SFD69" s="376"/>
      <c r="SFE69" s="1581"/>
      <c r="SFF69" s="1581"/>
      <c r="SFG69" s="1581"/>
      <c r="SFH69" s="529"/>
      <c r="SFI69" s="376"/>
      <c r="SFJ69" s="376"/>
      <c r="SFK69" s="376"/>
      <c r="SFL69" s="530"/>
      <c r="SFM69" s="376"/>
      <c r="SFN69" s="376"/>
      <c r="SFO69" s="376"/>
      <c r="SFP69" s="376"/>
      <c r="SFQ69" s="376"/>
      <c r="SFR69" s="376"/>
      <c r="SFS69" s="376"/>
      <c r="SFT69" s="376"/>
      <c r="SFU69" s="376"/>
      <c r="SFV69" s="1581"/>
      <c r="SFW69" s="1581"/>
      <c r="SFX69" s="1581"/>
      <c r="SFY69" s="529"/>
      <c r="SFZ69" s="376"/>
      <c r="SGA69" s="376"/>
      <c r="SGB69" s="376"/>
      <c r="SGC69" s="530"/>
      <c r="SGD69" s="376"/>
      <c r="SGE69" s="376"/>
      <c r="SGF69" s="376"/>
      <c r="SGG69" s="376"/>
      <c r="SGH69" s="376"/>
      <c r="SGI69" s="376"/>
      <c r="SGJ69" s="376"/>
      <c r="SGK69" s="376"/>
      <c r="SGL69" s="376"/>
      <c r="SGM69" s="1581"/>
      <c r="SGN69" s="1581"/>
      <c r="SGO69" s="1581"/>
      <c r="SGP69" s="529"/>
      <c r="SGQ69" s="376"/>
      <c r="SGR69" s="376"/>
      <c r="SGS69" s="376"/>
      <c r="SGT69" s="530"/>
      <c r="SGU69" s="376"/>
      <c r="SGV69" s="376"/>
      <c r="SGW69" s="376"/>
      <c r="SGX69" s="376"/>
      <c r="SGY69" s="376"/>
      <c r="SGZ69" s="376"/>
      <c r="SHA69" s="376"/>
      <c r="SHB69" s="376"/>
      <c r="SHC69" s="376"/>
      <c r="SHD69" s="1581"/>
      <c r="SHE69" s="1581"/>
      <c r="SHF69" s="1581"/>
      <c r="SHG69" s="529"/>
      <c r="SHH69" s="376"/>
      <c r="SHI69" s="376"/>
      <c r="SHJ69" s="376"/>
      <c r="SHK69" s="530"/>
      <c r="SHL69" s="376"/>
      <c r="SHM69" s="376"/>
      <c r="SHN69" s="376"/>
      <c r="SHO69" s="376"/>
      <c r="SHP69" s="376"/>
      <c r="SHQ69" s="376"/>
      <c r="SHR69" s="376"/>
      <c r="SHS69" s="376"/>
      <c r="SHT69" s="376"/>
      <c r="SHU69" s="1581"/>
      <c r="SHV69" s="1581"/>
      <c r="SHW69" s="1581"/>
      <c r="SHX69" s="529"/>
      <c r="SHY69" s="376"/>
      <c r="SHZ69" s="376"/>
      <c r="SIA69" s="376"/>
      <c r="SIB69" s="530"/>
      <c r="SIC69" s="376"/>
      <c r="SID69" s="376"/>
      <c r="SIE69" s="376"/>
      <c r="SIF69" s="376"/>
      <c r="SIG69" s="376"/>
      <c r="SIH69" s="376"/>
      <c r="SII69" s="376"/>
      <c r="SIJ69" s="376"/>
      <c r="SIK69" s="376"/>
      <c r="SIL69" s="1581"/>
      <c r="SIM69" s="1581"/>
      <c r="SIN69" s="1581"/>
      <c r="SIO69" s="529"/>
      <c r="SIP69" s="376"/>
      <c r="SIQ69" s="376"/>
      <c r="SIR69" s="376"/>
      <c r="SIS69" s="530"/>
      <c r="SIT69" s="376"/>
      <c r="SIU69" s="376"/>
      <c r="SIV69" s="376"/>
      <c r="SIW69" s="376"/>
      <c r="SIX69" s="376"/>
      <c r="SIY69" s="376"/>
      <c r="SIZ69" s="376"/>
      <c r="SJA69" s="376"/>
      <c r="SJB69" s="376"/>
      <c r="SJC69" s="1581"/>
      <c r="SJD69" s="1581"/>
      <c r="SJE69" s="1581"/>
      <c r="SJF69" s="529"/>
      <c r="SJG69" s="376"/>
      <c r="SJH69" s="376"/>
      <c r="SJI69" s="376"/>
      <c r="SJJ69" s="530"/>
      <c r="SJK69" s="376"/>
      <c r="SJL69" s="376"/>
      <c r="SJM69" s="376"/>
      <c r="SJN69" s="376"/>
      <c r="SJO69" s="376"/>
      <c r="SJP69" s="376"/>
      <c r="SJQ69" s="376"/>
      <c r="SJR69" s="376"/>
      <c r="SJS69" s="376"/>
      <c r="SJT69" s="1581"/>
      <c r="SJU69" s="1581"/>
      <c r="SJV69" s="1581"/>
      <c r="SJW69" s="529"/>
      <c r="SJX69" s="376"/>
      <c r="SJY69" s="376"/>
      <c r="SJZ69" s="376"/>
      <c r="SKA69" s="530"/>
      <c r="SKB69" s="376"/>
      <c r="SKC69" s="376"/>
      <c r="SKD69" s="376"/>
      <c r="SKE69" s="376"/>
      <c r="SKF69" s="376"/>
      <c r="SKG69" s="376"/>
      <c r="SKH69" s="376"/>
      <c r="SKI69" s="376"/>
      <c r="SKJ69" s="376"/>
      <c r="SKK69" s="1581"/>
      <c r="SKL69" s="1581"/>
      <c r="SKM69" s="1581"/>
      <c r="SKN69" s="529"/>
      <c r="SKO69" s="376"/>
      <c r="SKP69" s="376"/>
      <c r="SKQ69" s="376"/>
      <c r="SKR69" s="530"/>
      <c r="SKS69" s="376"/>
      <c r="SKT69" s="376"/>
      <c r="SKU69" s="376"/>
      <c r="SKV69" s="376"/>
      <c r="SKW69" s="376"/>
      <c r="SKX69" s="376"/>
      <c r="SKY69" s="376"/>
      <c r="SKZ69" s="376"/>
      <c r="SLA69" s="376"/>
      <c r="SLB69" s="1581"/>
      <c r="SLC69" s="1581"/>
      <c r="SLD69" s="1581"/>
      <c r="SLE69" s="529"/>
      <c r="SLF69" s="376"/>
      <c r="SLG69" s="376"/>
      <c r="SLH69" s="376"/>
      <c r="SLI69" s="530"/>
      <c r="SLJ69" s="376"/>
      <c r="SLK69" s="376"/>
      <c r="SLL69" s="376"/>
      <c r="SLM69" s="376"/>
      <c r="SLN69" s="376"/>
      <c r="SLO69" s="376"/>
      <c r="SLP69" s="376"/>
      <c r="SLQ69" s="376"/>
      <c r="SLR69" s="376"/>
      <c r="SLS69" s="1581"/>
      <c r="SLT69" s="1581"/>
      <c r="SLU69" s="1581"/>
      <c r="SLV69" s="529"/>
      <c r="SLW69" s="376"/>
      <c r="SLX69" s="376"/>
      <c r="SLY69" s="376"/>
      <c r="SLZ69" s="530"/>
      <c r="SMA69" s="376"/>
      <c r="SMB69" s="376"/>
      <c r="SMC69" s="376"/>
      <c r="SMD69" s="376"/>
      <c r="SME69" s="376"/>
      <c r="SMF69" s="376"/>
      <c r="SMG69" s="376"/>
      <c r="SMH69" s="376"/>
      <c r="SMI69" s="376"/>
      <c r="SMJ69" s="1581"/>
      <c r="SMK69" s="1581"/>
      <c r="SML69" s="1581"/>
      <c r="SMM69" s="529"/>
      <c r="SMN69" s="376"/>
      <c r="SMO69" s="376"/>
      <c r="SMP69" s="376"/>
      <c r="SMQ69" s="530"/>
      <c r="SMR69" s="376"/>
      <c r="SMS69" s="376"/>
      <c r="SMT69" s="376"/>
      <c r="SMU69" s="376"/>
      <c r="SMV69" s="376"/>
      <c r="SMW69" s="376"/>
      <c r="SMX69" s="376"/>
      <c r="SMY69" s="376"/>
      <c r="SMZ69" s="376"/>
      <c r="SNA69" s="1581"/>
      <c r="SNB69" s="1581"/>
      <c r="SNC69" s="1581"/>
      <c r="SND69" s="529"/>
      <c r="SNE69" s="376"/>
      <c r="SNF69" s="376"/>
      <c r="SNG69" s="376"/>
      <c r="SNH69" s="530"/>
      <c r="SNI69" s="376"/>
      <c r="SNJ69" s="376"/>
      <c r="SNK69" s="376"/>
      <c r="SNL69" s="376"/>
      <c r="SNM69" s="376"/>
      <c r="SNN69" s="376"/>
      <c r="SNO69" s="376"/>
      <c r="SNP69" s="376"/>
      <c r="SNQ69" s="376"/>
      <c r="SNR69" s="1581"/>
      <c r="SNS69" s="1581"/>
      <c r="SNT69" s="1581"/>
      <c r="SNU69" s="529"/>
      <c r="SNV69" s="376"/>
      <c r="SNW69" s="376"/>
      <c r="SNX69" s="376"/>
      <c r="SNY69" s="530"/>
      <c r="SNZ69" s="376"/>
      <c r="SOA69" s="376"/>
      <c r="SOB69" s="376"/>
      <c r="SOC69" s="376"/>
      <c r="SOD69" s="376"/>
      <c r="SOE69" s="376"/>
      <c r="SOF69" s="376"/>
      <c r="SOG69" s="376"/>
      <c r="SOH69" s="376"/>
      <c r="SOI69" s="1581"/>
      <c r="SOJ69" s="1581"/>
      <c r="SOK69" s="1581"/>
      <c r="SOL69" s="529"/>
      <c r="SOM69" s="376"/>
      <c r="SON69" s="376"/>
      <c r="SOO69" s="376"/>
      <c r="SOP69" s="530"/>
      <c r="SOQ69" s="376"/>
      <c r="SOR69" s="376"/>
      <c r="SOS69" s="376"/>
      <c r="SOT69" s="376"/>
      <c r="SOU69" s="376"/>
      <c r="SOV69" s="376"/>
      <c r="SOW69" s="376"/>
      <c r="SOX69" s="376"/>
      <c r="SOY69" s="376"/>
      <c r="SOZ69" s="1581"/>
      <c r="SPA69" s="1581"/>
      <c r="SPB69" s="1581"/>
      <c r="SPC69" s="529"/>
      <c r="SPD69" s="376"/>
      <c r="SPE69" s="376"/>
      <c r="SPF69" s="376"/>
      <c r="SPG69" s="530"/>
      <c r="SPH69" s="376"/>
      <c r="SPI69" s="376"/>
      <c r="SPJ69" s="376"/>
      <c r="SPK69" s="376"/>
      <c r="SPL69" s="376"/>
      <c r="SPM69" s="376"/>
      <c r="SPN69" s="376"/>
      <c r="SPO69" s="376"/>
      <c r="SPP69" s="376"/>
      <c r="SPQ69" s="1581"/>
      <c r="SPR69" s="1581"/>
      <c r="SPS69" s="1581"/>
      <c r="SPT69" s="529"/>
      <c r="SPU69" s="376"/>
      <c r="SPV69" s="376"/>
      <c r="SPW69" s="376"/>
      <c r="SPX69" s="530"/>
      <c r="SPY69" s="376"/>
      <c r="SPZ69" s="376"/>
      <c r="SQA69" s="376"/>
      <c r="SQB69" s="376"/>
      <c r="SQC69" s="376"/>
      <c r="SQD69" s="376"/>
      <c r="SQE69" s="376"/>
      <c r="SQF69" s="376"/>
      <c r="SQG69" s="376"/>
      <c r="SQH69" s="1581"/>
      <c r="SQI69" s="1581"/>
      <c r="SQJ69" s="1581"/>
      <c r="SQK69" s="529"/>
      <c r="SQL69" s="376"/>
      <c r="SQM69" s="376"/>
      <c r="SQN69" s="376"/>
      <c r="SQO69" s="530"/>
      <c r="SQP69" s="376"/>
      <c r="SQQ69" s="376"/>
      <c r="SQR69" s="376"/>
      <c r="SQS69" s="376"/>
      <c r="SQT69" s="376"/>
      <c r="SQU69" s="376"/>
      <c r="SQV69" s="376"/>
      <c r="SQW69" s="376"/>
      <c r="SQX69" s="376"/>
      <c r="SQY69" s="1581"/>
      <c r="SQZ69" s="1581"/>
      <c r="SRA69" s="1581"/>
      <c r="SRB69" s="529"/>
      <c r="SRC69" s="376"/>
      <c r="SRD69" s="376"/>
      <c r="SRE69" s="376"/>
      <c r="SRF69" s="530"/>
      <c r="SRG69" s="376"/>
      <c r="SRH69" s="376"/>
      <c r="SRI69" s="376"/>
      <c r="SRJ69" s="376"/>
      <c r="SRK69" s="376"/>
      <c r="SRL69" s="376"/>
      <c r="SRM69" s="376"/>
      <c r="SRN69" s="376"/>
      <c r="SRO69" s="376"/>
      <c r="SRP69" s="1581"/>
      <c r="SRQ69" s="1581"/>
      <c r="SRR69" s="1581"/>
      <c r="SRS69" s="529"/>
      <c r="SRT69" s="376"/>
      <c r="SRU69" s="376"/>
      <c r="SRV69" s="376"/>
      <c r="SRW69" s="530"/>
      <c r="SRX69" s="376"/>
      <c r="SRY69" s="376"/>
      <c r="SRZ69" s="376"/>
      <c r="SSA69" s="376"/>
      <c r="SSB69" s="376"/>
      <c r="SSC69" s="376"/>
      <c r="SSD69" s="376"/>
      <c r="SSE69" s="376"/>
      <c r="SSF69" s="376"/>
      <c r="SSG69" s="1581"/>
      <c r="SSH69" s="1581"/>
      <c r="SSI69" s="1581"/>
      <c r="SSJ69" s="529"/>
      <c r="SSK69" s="376"/>
      <c r="SSL69" s="376"/>
      <c r="SSM69" s="376"/>
      <c r="SSN69" s="530"/>
      <c r="SSO69" s="376"/>
      <c r="SSP69" s="376"/>
      <c r="SSQ69" s="376"/>
      <c r="SSR69" s="376"/>
      <c r="SSS69" s="376"/>
      <c r="SST69" s="376"/>
      <c r="SSU69" s="376"/>
      <c r="SSV69" s="376"/>
      <c r="SSW69" s="376"/>
      <c r="SSX69" s="1581"/>
      <c r="SSY69" s="1581"/>
      <c r="SSZ69" s="1581"/>
      <c r="STA69" s="529"/>
      <c r="STB69" s="376"/>
      <c r="STC69" s="376"/>
      <c r="STD69" s="376"/>
      <c r="STE69" s="530"/>
      <c r="STF69" s="376"/>
      <c r="STG69" s="376"/>
      <c r="STH69" s="376"/>
      <c r="STI69" s="376"/>
      <c r="STJ69" s="376"/>
      <c r="STK69" s="376"/>
      <c r="STL69" s="376"/>
      <c r="STM69" s="376"/>
      <c r="STN69" s="376"/>
      <c r="STO69" s="1581"/>
      <c r="STP69" s="1581"/>
      <c r="STQ69" s="1581"/>
      <c r="STR69" s="529"/>
      <c r="STS69" s="376"/>
      <c r="STT69" s="376"/>
      <c r="STU69" s="376"/>
      <c r="STV69" s="530"/>
      <c r="STW69" s="376"/>
      <c r="STX69" s="376"/>
      <c r="STY69" s="376"/>
      <c r="STZ69" s="376"/>
      <c r="SUA69" s="376"/>
      <c r="SUB69" s="376"/>
      <c r="SUC69" s="376"/>
      <c r="SUD69" s="376"/>
      <c r="SUE69" s="376"/>
      <c r="SUF69" s="1581"/>
      <c r="SUG69" s="1581"/>
      <c r="SUH69" s="1581"/>
      <c r="SUI69" s="529"/>
      <c r="SUJ69" s="376"/>
      <c r="SUK69" s="376"/>
      <c r="SUL69" s="376"/>
      <c r="SUM69" s="530"/>
      <c r="SUN69" s="376"/>
      <c r="SUO69" s="376"/>
      <c r="SUP69" s="376"/>
      <c r="SUQ69" s="376"/>
      <c r="SUR69" s="376"/>
      <c r="SUS69" s="376"/>
      <c r="SUT69" s="376"/>
      <c r="SUU69" s="376"/>
      <c r="SUV69" s="376"/>
      <c r="SUW69" s="1581"/>
      <c r="SUX69" s="1581"/>
      <c r="SUY69" s="1581"/>
      <c r="SUZ69" s="529"/>
      <c r="SVA69" s="376"/>
      <c r="SVB69" s="376"/>
      <c r="SVC69" s="376"/>
      <c r="SVD69" s="530"/>
      <c r="SVE69" s="376"/>
      <c r="SVF69" s="376"/>
      <c r="SVG69" s="376"/>
      <c r="SVH69" s="376"/>
      <c r="SVI69" s="376"/>
      <c r="SVJ69" s="376"/>
      <c r="SVK69" s="376"/>
      <c r="SVL69" s="376"/>
      <c r="SVM69" s="376"/>
      <c r="SVN69" s="1581"/>
      <c r="SVO69" s="1581"/>
      <c r="SVP69" s="1581"/>
      <c r="SVQ69" s="529"/>
      <c r="SVR69" s="376"/>
      <c r="SVS69" s="376"/>
      <c r="SVT69" s="376"/>
      <c r="SVU69" s="530"/>
      <c r="SVV69" s="376"/>
      <c r="SVW69" s="376"/>
      <c r="SVX69" s="376"/>
      <c r="SVY69" s="376"/>
      <c r="SVZ69" s="376"/>
      <c r="SWA69" s="376"/>
      <c r="SWB69" s="376"/>
      <c r="SWC69" s="376"/>
      <c r="SWD69" s="376"/>
      <c r="SWE69" s="1581"/>
      <c r="SWF69" s="1581"/>
      <c r="SWG69" s="1581"/>
      <c r="SWH69" s="529"/>
      <c r="SWI69" s="376"/>
      <c r="SWJ69" s="376"/>
      <c r="SWK69" s="376"/>
      <c r="SWL69" s="530"/>
      <c r="SWM69" s="376"/>
      <c r="SWN69" s="376"/>
      <c r="SWO69" s="376"/>
      <c r="SWP69" s="376"/>
      <c r="SWQ69" s="376"/>
      <c r="SWR69" s="376"/>
      <c r="SWS69" s="376"/>
      <c r="SWT69" s="376"/>
      <c r="SWU69" s="376"/>
      <c r="SWV69" s="1581"/>
      <c r="SWW69" s="1581"/>
      <c r="SWX69" s="1581"/>
      <c r="SWY69" s="529"/>
      <c r="SWZ69" s="376"/>
      <c r="SXA69" s="376"/>
      <c r="SXB69" s="376"/>
      <c r="SXC69" s="530"/>
      <c r="SXD69" s="376"/>
      <c r="SXE69" s="376"/>
      <c r="SXF69" s="376"/>
      <c r="SXG69" s="376"/>
      <c r="SXH69" s="376"/>
      <c r="SXI69" s="376"/>
      <c r="SXJ69" s="376"/>
      <c r="SXK69" s="376"/>
      <c r="SXL69" s="376"/>
      <c r="SXM69" s="1581"/>
      <c r="SXN69" s="1581"/>
      <c r="SXO69" s="1581"/>
      <c r="SXP69" s="529"/>
      <c r="SXQ69" s="376"/>
      <c r="SXR69" s="376"/>
      <c r="SXS69" s="376"/>
      <c r="SXT69" s="530"/>
      <c r="SXU69" s="376"/>
      <c r="SXV69" s="376"/>
      <c r="SXW69" s="376"/>
      <c r="SXX69" s="376"/>
      <c r="SXY69" s="376"/>
      <c r="SXZ69" s="376"/>
      <c r="SYA69" s="376"/>
      <c r="SYB69" s="376"/>
      <c r="SYC69" s="376"/>
      <c r="SYD69" s="1581"/>
      <c r="SYE69" s="1581"/>
      <c r="SYF69" s="1581"/>
      <c r="SYG69" s="529"/>
      <c r="SYH69" s="376"/>
      <c r="SYI69" s="376"/>
      <c r="SYJ69" s="376"/>
      <c r="SYK69" s="530"/>
      <c r="SYL69" s="376"/>
      <c r="SYM69" s="376"/>
      <c r="SYN69" s="376"/>
      <c r="SYO69" s="376"/>
      <c r="SYP69" s="376"/>
      <c r="SYQ69" s="376"/>
      <c r="SYR69" s="376"/>
      <c r="SYS69" s="376"/>
      <c r="SYT69" s="376"/>
      <c r="SYU69" s="1581"/>
      <c r="SYV69" s="1581"/>
      <c r="SYW69" s="1581"/>
      <c r="SYX69" s="529"/>
      <c r="SYY69" s="376"/>
      <c r="SYZ69" s="376"/>
      <c r="SZA69" s="376"/>
      <c r="SZB69" s="530"/>
      <c r="SZC69" s="376"/>
      <c r="SZD69" s="376"/>
      <c r="SZE69" s="376"/>
      <c r="SZF69" s="376"/>
      <c r="SZG69" s="376"/>
      <c r="SZH69" s="376"/>
      <c r="SZI69" s="376"/>
      <c r="SZJ69" s="376"/>
      <c r="SZK69" s="376"/>
      <c r="SZL69" s="1581"/>
      <c r="SZM69" s="1581"/>
      <c r="SZN69" s="1581"/>
      <c r="SZO69" s="529"/>
      <c r="SZP69" s="376"/>
      <c r="SZQ69" s="376"/>
      <c r="SZR69" s="376"/>
      <c r="SZS69" s="530"/>
      <c r="SZT69" s="376"/>
      <c r="SZU69" s="376"/>
      <c r="SZV69" s="376"/>
      <c r="SZW69" s="376"/>
      <c r="SZX69" s="376"/>
      <c r="SZY69" s="376"/>
      <c r="SZZ69" s="376"/>
      <c r="TAA69" s="376"/>
      <c r="TAB69" s="376"/>
      <c r="TAC69" s="1581"/>
      <c r="TAD69" s="1581"/>
      <c r="TAE69" s="1581"/>
      <c r="TAF69" s="529"/>
      <c r="TAG69" s="376"/>
      <c r="TAH69" s="376"/>
      <c r="TAI69" s="376"/>
      <c r="TAJ69" s="530"/>
      <c r="TAK69" s="376"/>
      <c r="TAL69" s="376"/>
      <c r="TAM69" s="376"/>
      <c r="TAN69" s="376"/>
      <c r="TAO69" s="376"/>
      <c r="TAP69" s="376"/>
      <c r="TAQ69" s="376"/>
      <c r="TAR69" s="376"/>
      <c r="TAS69" s="376"/>
      <c r="TAT69" s="1581"/>
      <c r="TAU69" s="1581"/>
      <c r="TAV69" s="1581"/>
      <c r="TAW69" s="529"/>
      <c r="TAX69" s="376"/>
      <c r="TAY69" s="376"/>
      <c r="TAZ69" s="376"/>
      <c r="TBA69" s="530"/>
      <c r="TBB69" s="376"/>
      <c r="TBC69" s="376"/>
      <c r="TBD69" s="376"/>
      <c r="TBE69" s="376"/>
      <c r="TBF69" s="376"/>
      <c r="TBG69" s="376"/>
      <c r="TBH69" s="376"/>
      <c r="TBI69" s="376"/>
      <c r="TBJ69" s="376"/>
      <c r="TBK69" s="1581"/>
      <c r="TBL69" s="1581"/>
      <c r="TBM69" s="1581"/>
      <c r="TBN69" s="529"/>
      <c r="TBO69" s="376"/>
      <c r="TBP69" s="376"/>
      <c r="TBQ69" s="376"/>
      <c r="TBR69" s="530"/>
      <c r="TBS69" s="376"/>
      <c r="TBT69" s="376"/>
      <c r="TBU69" s="376"/>
      <c r="TBV69" s="376"/>
      <c r="TBW69" s="376"/>
      <c r="TBX69" s="376"/>
      <c r="TBY69" s="376"/>
      <c r="TBZ69" s="376"/>
      <c r="TCA69" s="376"/>
      <c r="TCB69" s="1581"/>
      <c r="TCC69" s="1581"/>
      <c r="TCD69" s="1581"/>
      <c r="TCE69" s="529"/>
      <c r="TCF69" s="376"/>
      <c r="TCG69" s="376"/>
      <c r="TCH69" s="376"/>
      <c r="TCI69" s="530"/>
      <c r="TCJ69" s="376"/>
      <c r="TCK69" s="376"/>
      <c r="TCL69" s="376"/>
      <c r="TCM69" s="376"/>
      <c r="TCN69" s="376"/>
      <c r="TCO69" s="376"/>
      <c r="TCP69" s="376"/>
      <c r="TCQ69" s="376"/>
      <c r="TCR69" s="376"/>
      <c r="TCS69" s="1581"/>
      <c r="TCT69" s="1581"/>
      <c r="TCU69" s="1581"/>
      <c r="TCV69" s="529"/>
      <c r="TCW69" s="376"/>
      <c r="TCX69" s="376"/>
      <c r="TCY69" s="376"/>
      <c r="TCZ69" s="530"/>
      <c r="TDA69" s="376"/>
      <c r="TDB69" s="376"/>
      <c r="TDC69" s="376"/>
      <c r="TDD69" s="376"/>
      <c r="TDE69" s="376"/>
      <c r="TDF69" s="376"/>
      <c r="TDG69" s="376"/>
      <c r="TDH69" s="376"/>
      <c r="TDI69" s="376"/>
      <c r="TDJ69" s="1581"/>
      <c r="TDK69" s="1581"/>
      <c r="TDL69" s="1581"/>
      <c r="TDM69" s="529"/>
      <c r="TDN69" s="376"/>
      <c r="TDO69" s="376"/>
      <c r="TDP69" s="376"/>
      <c r="TDQ69" s="530"/>
      <c r="TDR69" s="376"/>
      <c r="TDS69" s="376"/>
      <c r="TDT69" s="376"/>
      <c r="TDU69" s="376"/>
      <c r="TDV69" s="376"/>
      <c r="TDW69" s="376"/>
      <c r="TDX69" s="376"/>
      <c r="TDY69" s="376"/>
      <c r="TDZ69" s="376"/>
      <c r="TEA69" s="1581"/>
      <c r="TEB69" s="1581"/>
      <c r="TEC69" s="1581"/>
      <c r="TED69" s="529"/>
      <c r="TEE69" s="376"/>
      <c r="TEF69" s="376"/>
      <c r="TEG69" s="376"/>
      <c r="TEH69" s="530"/>
      <c r="TEI69" s="376"/>
      <c r="TEJ69" s="376"/>
      <c r="TEK69" s="376"/>
      <c r="TEL69" s="376"/>
      <c r="TEM69" s="376"/>
      <c r="TEN69" s="376"/>
      <c r="TEO69" s="376"/>
      <c r="TEP69" s="376"/>
      <c r="TEQ69" s="376"/>
      <c r="TER69" s="1581"/>
      <c r="TES69" s="1581"/>
      <c r="TET69" s="1581"/>
      <c r="TEU69" s="529"/>
      <c r="TEV69" s="376"/>
      <c r="TEW69" s="376"/>
      <c r="TEX69" s="376"/>
      <c r="TEY69" s="530"/>
      <c r="TEZ69" s="376"/>
      <c r="TFA69" s="376"/>
      <c r="TFB69" s="376"/>
      <c r="TFC69" s="376"/>
      <c r="TFD69" s="376"/>
      <c r="TFE69" s="376"/>
      <c r="TFF69" s="376"/>
      <c r="TFG69" s="376"/>
      <c r="TFH69" s="376"/>
      <c r="TFI69" s="1581"/>
      <c r="TFJ69" s="1581"/>
      <c r="TFK69" s="1581"/>
      <c r="TFL69" s="529"/>
      <c r="TFM69" s="376"/>
      <c r="TFN69" s="376"/>
      <c r="TFO69" s="376"/>
      <c r="TFP69" s="530"/>
      <c r="TFQ69" s="376"/>
      <c r="TFR69" s="376"/>
      <c r="TFS69" s="376"/>
      <c r="TFT69" s="376"/>
      <c r="TFU69" s="376"/>
      <c r="TFV69" s="376"/>
      <c r="TFW69" s="376"/>
      <c r="TFX69" s="376"/>
      <c r="TFY69" s="376"/>
      <c r="TFZ69" s="1581"/>
      <c r="TGA69" s="1581"/>
      <c r="TGB69" s="1581"/>
      <c r="TGC69" s="529"/>
      <c r="TGD69" s="376"/>
      <c r="TGE69" s="376"/>
      <c r="TGF69" s="376"/>
      <c r="TGG69" s="530"/>
      <c r="TGH69" s="376"/>
      <c r="TGI69" s="376"/>
      <c r="TGJ69" s="376"/>
      <c r="TGK69" s="376"/>
      <c r="TGL69" s="376"/>
      <c r="TGM69" s="376"/>
      <c r="TGN69" s="376"/>
      <c r="TGO69" s="376"/>
      <c r="TGP69" s="376"/>
      <c r="TGQ69" s="1581"/>
      <c r="TGR69" s="1581"/>
      <c r="TGS69" s="1581"/>
      <c r="TGT69" s="529"/>
      <c r="TGU69" s="376"/>
      <c r="TGV69" s="376"/>
      <c r="TGW69" s="376"/>
      <c r="TGX69" s="530"/>
      <c r="TGY69" s="376"/>
      <c r="TGZ69" s="376"/>
      <c r="THA69" s="376"/>
      <c r="THB69" s="376"/>
      <c r="THC69" s="376"/>
      <c r="THD69" s="376"/>
      <c r="THE69" s="376"/>
      <c r="THF69" s="376"/>
      <c r="THG69" s="376"/>
      <c r="THH69" s="1581"/>
      <c r="THI69" s="1581"/>
      <c r="THJ69" s="1581"/>
      <c r="THK69" s="529"/>
      <c r="THL69" s="376"/>
      <c r="THM69" s="376"/>
      <c r="THN69" s="376"/>
      <c r="THO69" s="530"/>
      <c r="THP69" s="376"/>
      <c r="THQ69" s="376"/>
      <c r="THR69" s="376"/>
      <c r="THS69" s="376"/>
      <c r="THT69" s="376"/>
      <c r="THU69" s="376"/>
      <c r="THV69" s="376"/>
      <c r="THW69" s="376"/>
      <c r="THX69" s="376"/>
      <c r="THY69" s="1581"/>
      <c r="THZ69" s="1581"/>
      <c r="TIA69" s="1581"/>
      <c r="TIB69" s="529"/>
      <c r="TIC69" s="376"/>
      <c r="TID69" s="376"/>
      <c r="TIE69" s="376"/>
      <c r="TIF69" s="530"/>
      <c r="TIG69" s="376"/>
      <c r="TIH69" s="376"/>
      <c r="TII69" s="376"/>
      <c r="TIJ69" s="376"/>
      <c r="TIK69" s="376"/>
      <c r="TIL69" s="376"/>
      <c r="TIM69" s="376"/>
      <c r="TIN69" s="376"/>
      <c r="TIO69" s="376"/>
      <c r="TIP69" s="1581"/>
      <c r="TIQ69" s="1581"/>
      <c r="TIR69" s="1581"/>
      <c r="TIS69" s="529"/>
      <c r="TIT69" s="376"/>
      <c r="TIU69" s="376"/>
      <c r="TIV69" s="376"/>
      <c r="TIW69" s="530"/>
      <c r="TIX69" s="376"/>
      <c r="TIY69" s="376"/>
      <c r="TIZ69" s="376"/>
      <c r="TJA69" s="376"/>
      <c r="TJB69" s="376"/>
      <c r="TJC69" s="376"/>
      <c r="TJD69" s="376"/>
      <c r="TJE69" s="376"/>
      <c r="TJF69" s="376"/>
      <c r="TJG69" s="1581"/>
      <c r="TJH69" s="1581"/>
      <c r="TJI69" s="1581"/>
      <c r="TJJ69" s="529"/>
      <c r="TJK69" s="376"/>
      <c r="TJL69" s="376"/>
      <c r="TJM69" s="376"/>
      <c r="TJN69" s="530"/>
      <c r="TJO69" s="376"/>
      <c r="TJP69" s="376"/>
      <c r="TJQ69" s="376"/>
      <c r="TJR69" s="376"/>
      <c r="TJS69" s="376"/>
      <c r="TJT69" s="376"/>
      <c r="TJU69" s="376"/>
      <c r="TJV69" s="376"/>
      <c r="TJW69" s="376"/>
      <c r="TJX69" s="1581"/>
      <c r="TJY69" s="1581"/>
      <c r="TJZ69" s="1581"/>
      <c r="TKA69" s="529"/>
      <c r="TKB69" s="376"/>
      <c r="TKC69" s="376"/>
      <c r="TKD69" s="376"/>
      <c r="TKE69" s="530"/>
      <c r="TKF69" s="376"/>
      <c r="TKG69" s="376"/>
      <c r="TKH69" s="376"/>
      <c r="TKI69" s="376"/>
      <c r="TKJ69" s="376"/>
      <c r="TKK69" s="376"/>
      <c r="TKL69" s="376"/>
      <c r="TKM69" s="376"/>
      <c r="TKN69" s="376"/>
      <c r="TKO69" s="1581"/>
      <c r="TKP69" s="1581"/>
      <c r="TKQ69" s="1581"/>
      <c r="TKR69" s="529"/>
      <c r="TKS69" s="376"/>
      <c r="TKT69" s="376"/>
      <c r="TKU69" s="376"/>
      <c r="TKV69" s="530"/>
      <c r="TKW69" s="376"/>
      <c r="TKX69" s="376"/>
      <c r="TKY69" s="376"/>
      <c r="TKZ69" s="376"/>
      <c r="TLA69" s="376"/>
      <c r="TLB69" s="376"/>
      <c r="TLC69" s="376"/>
      <c r="TLD69" s="376"/>
      <c r="TLE69" s="376"/>
      <c r="TLF69" s="1581"/>
      <c r="TLG69" s="1581"/>
      <c r="TLH69" s="1581"/>
      <c r="TLI69" s="529"/>
      <c r="TLJ69" s="376"/>
      <c r="TLK69" s="376"/>
      <c r="TLL69" s="376"/>
      <c r="TLM69" s="530"/>
      <c r="TLN69" s="376"/>
      <c r="TLO69" s="376"/>
      <c r="TLP69" s="376"/>
      <c r="TLQ69" s="376"/>
      <c r="TLR69" s="376"/>
      <c r="TLS69" s="376"/>
      <c r="TLT69" s="376"/>
      <c r="TLU69" s="376"/>
      <c r="TLV69" s="376"/>
      <c r="TLW69" s="1581"/>
      <c r="TLX69" s="1581"/>
      <c r="TLY69" s="1581"/>
      <c r="TLZ69" s="529"/>
      <c r="TMA69" s="376"/>
      <c r="TMB69" s="376"/>
      <c r="TMC69" s="376"/>
      <c r="TMD69" s="530"/>
      <c r="TME69" s="376"/>
      <c r="TMF69" s="376"/>
      <c r="TMG69" s="376"/>
      <c r="TMH69" s="376"/>
      <c r="TMI69" s="376"/>
      <c r="TMJ69" s="376"/>
      <c r="TMK69" s="376"/>
      <c r="TML69" s="376"/>
      <c r="TMM69" s="376"/>
      <c r="TMN69" s="1581"/>
      <c r="TMO69" s="1581"/>
      <c r="TMP69" s="1581"/>
      <c r="TMQ69" s="529"/>
      <c r="TMR69" s="376"/>
      <c r="TMS69" s="376"/>
      <c r="TMT69" s="376"/>
      <c r="TMU69" s="530"/>
      <c r="TMV69" s="376"/>
      <c r="TMW69" s="376"/>
      <c r="TMX69" s="376"/>
      <c r="TMY69" s="376"/>
      <c r="TMZ69" s="376"/>
      <c r="TNA69" s="376"/>
      <c r="TNB69" s="376"/>
      <c r="TNC69" s="376"/>
      <c r="TND69" s="376"/>
      <c r="TNE69" s="1581"/>
      <c r="TNF69" s="1581"/>
      <c r="TNG69" s="1581"/>
      <c r="TNH69" s="529"/>
      <c r="TNI69" s="376"/>
      <c r="TNJ69" s="376"/>
      <c r="TNK69" s="376"/>
      <c r="TNL69" s="530"/>
      <c r="TNM69" s="376"/>
      <c r="TNN69" s="376"/>
      <c r="TNO69" s="376"/>
      <c r="TNP69" s="376"/>
      <c r="TNQ69" s="376"/>
      <c r="TNR69" s="376"/>
      <c r="TNS69" s="376"/>
      <c r="TNT69" s="376"/>
      <c r="TNU69" s="376"/>
      <c r="TNV69" s="1581"/>
      <c r="TNW69" s="1581"/>
      <c r="TNX69" s="1581"/>
      <c r="TNY69" s="529"/>
      <c r="TNZ69" s="376"/>
      <c r="TOA69" s="376"/>
      <c r="TOB69" s="376"/>
      <c r="TOC69" s="530"/>
      <c r="TOD69" s="376"/>
      <c r="TOE69" s="376"/>
      <c r="TOF69" s="376"/>
      <c r="TOG69" s="376"/>
      <c r="TOH69" s="376"/>
      <c r="TOI69" s="376"/>
      <c r="TOJ69" s="376"/>
      <c r="TOK69" s="376"/>
      <c r="TOL69" s="376"/>
      <c r="TOM69" s="1581"/>
      <c r="TON69" s="1581"/>
      <c r="TOO69" s="1581"/>
      <c r="TOP69" s="529"/>
      <c r="TOQ69" s="376"/>
      <c r="TOR69" s="376"/>
      <c r="TOS69" s="376"/>
      <c r="TOT69" s="530"/>
      <c r="TOU69" s="376"/>
      <c r="TOV69" s="376"/>
      <c r="TOW69" s="376"/>
      <c r="TOX69" s="376"/>
      <c r="TOY69" s="376"/>
      <c r="TOZ69" s="376"/>
      <c r="TPA69" s="376"/>
      <c r="TPB69" s="376"/>
      <c r="TPC69" s="376"/>
      <c r="TPD69" s="1581"/>
      <c r="TPE69" s="1581"/>
      <c r="TPF69" s="1581"/>
      <c r="TPG69" s="529"/>
      <c r="TPH69" s="376"/>
      <c r="TPI69" s="376"/>
      <c r="TPJ69" s="376"/>
      <c r="TPK69" s="530"/>
      <c r="TPL69" s="376"/>
      <c r="TPM69" s="376"/>
      <c r="TPN69" s="376"/>
      <c r="TPO69" s="376"/>
      <c r="TPP69" s="376"/>
      <c r="TPQ69" s="376"/>
      <c r="TPR69" s="376"/>
      <c r="TPS69" s="376"/>
      <c r="TPT69" s="376"/>
      <c r="TPU69" s="1581"/>
      <c r="TPV69" s="1581"/>
      <c r="TPW69" s="1581"/>
      <c r="TPX69" s="529"/>
      <c r="TPY69" s="376"/>
      <c r="TPZ69" s="376"/>
      <c r="TQA69" s="376"/>
      <c r="TQB69" s="530"/>
      <c r="TQC69" s="376"/>
      <c r="TQD69" s="376"/>
      <c r="TQE69" s="376"/>
      <c r="TQF69" s="376"/>
      <c r="TQG69" s="376"/>
      <c r="TQH69" s="376"/>
      <c r="TQI69" s="376"/>
      <c r="TQJ69" s="376"/>
      <c r="TQK69" s="376"/>
      <c r="TQL69" s="1581"/>
      <c r="TQM69" s="1581"/>
      <c r="TQN69" s="1581"/>
      <c r="TQO69" s="529"/>
      <c r="TQP69" s="376"/>
      <c r="TQQ69" s="376"/>
      <c r="TQR69" s="376"/>
      <c r="TQS69" s="530"/>
      <c r="TQT69" s="376"/>
      <c r="TQU69" s="376"/>
      <c r="TQV69" s="376"/>
      <c r="TQW69" s="376"/>
      <c r="TQX69" s="376"/>
      <c r="TQY69" s="376"/>
      <c r="TQZ69" s="376"/>
      <c r="TRA69" s="376"/>
      <c r="TRB69" s="376"/>
      <c r="TRC69" s="1581"/>
      <c r="TRD69" s="1581"/>
      <c r="TRE69" s="1581"/>
      <c r="TRF69" s="529"/>
      <c r="TRG69" s="376"/>
      <c r="TRH69" s="376"/>
      <c r="TRI69" s="376"/>
      <c r="TRJ69" s="530"/>
      <c r="TRK69" s="376"/>
      <c r="TRL69" s="376"/>
      <c r="TRM69" s="376"/>
      <c r="TRN69" s="376"/>
      <c r="TRO69" s="376"/>
      <c r="TRP69" s="376"/>
      <c r="TRQ69" s="376"/>
      <c r="TRR69" s="376"/>
      <c r="TRS69" s="376"/>
      <c r="TRT69" s="1581"/>
      <c r="TRU69" s="1581"/>
      <c r="TRV69" s="1581"/>
      <c r="TRW69" s="529"/>
      <c r="TRX69" s="376"/>
      <c r="TRY69" s="376"/>
      <c r="TRZ69" s="376"/>
      <c r="TSA69" s="530"/>
      <c r="TSB69" s="376"/>
      <c r="TSC69" s="376"/>
      <c r="TSD69" s="376"/>
      <c r="TSE69" s="376"/>
      <c r="TSF69" s="376"/>
      <c r="TSG69" s="376"/>
      <c r="TSH69" s="376"/>
      <c r="TSI69" s="376"/>
      <c r="TSJ69" s="376"/>
      <c r="TSK69" s="1581"/>
      <c r="TSL69" s="1581"/>
      <c r="TSM69" s="1581"/>
      <c r="TSN69" s="529"/>
      <c r="TSO69" s="376"/>
      <c r="TSP69" s="376"/>
      <c r="TSQ69" s="376"/>
      <c r="TSR69" s="530"/>
      <c r="TSS69" s="376"/>
      <c r="TST69" s="376"/>
      <c r="TSU69" s="376"/>
      <c r="TSV69" s="376"/>
      <c r="TSW69" s="376"/>
      <c r="TSX69" s="376"/>
      <c r="TSY69" s="376"/>
      <c r="TSZ69" s="376"/>
      <c r="TTA69" s="376"/>
      <c r="TTB69" s="1581"/>
      <c r="TTC69" s="1581"/>
      <c r="TTD69" s="1581"/>
      <c r="TTE69" s="529"/>
      <c r="TTF69" s="376"/>
      <c r="TTG69" s="376"/>
      <c r="TTH69" s="376"/>
      <c r="TTI69" s="530"/>
      <c r="TTJ69" s="376"/>
      <c r="TTK69" s="376"/>
      <c r="TTL69" s="376"/>
      <c r="TTM69" s="376"/>
      <c r="TTN69" s="376"/>
      <c r="TTO69" s="376"/>
      <c r="TTP69" s="376"/>
      <c r="TTQ69" s="376"/>
      <c r="TTR69" s="376"/>
      <c r="TTS69" s="1581"/>
      <c r="TTT69" s="1581"/>
      <c r="TTU69" s="1581"/>
      <c r="TTV69" s="529"/>
      <c r="TTW69" s="376"/>
      <c r="TTX69" s="376"/>
      <c r="TTY69" s="376"/>
      <c r="TTZ69" s="530"/>
      <c r="TUA69" s="376"/>
      <c r="TUB69" s="376"/>
      <c r="TUC69" s="376"/>
      <c r="TUD69" s="376"/>
      <c r="TUE69" s="376"/>
      <c r="TUF69" s="376"/>
      <c r="TUG69" s="376"/>
      <c r="TUH69" s="376"/>
      <c r="TUI69" s="376"/>
      <c r="TUJ69" s="1581"/>
      <c r="TUK69" s="1581"/>
      <c r="TUL69" s="1581"/>
      <c r="TUM69" s="529"/>
      <c r="TUN69" s="376"/>
      <c r="TUO69" s="376"/>
      <c r="TUP69" s="376"/>
      <c r="TUQ69" s="530"/>
      <c r="TUR69" s="376"/>
      <c r="TUS69" s="376"/>
      <c r="TUT69" s="376"/>
      <c r="TUU69" s="376"/>
      <c r="TUV69" s="376"/>
      <c r="TUW69" s="376"/>
      <c r="TUX69" s="376"/>
      <c r="TUY69" s="376"/>
      <c r="TUZ69" s="376"/>
      <c r="TVA69" s="1581"/>
      <c r="TVB69" s="1581"/>
      <c r="TVC69" s="1581"/>
      <c r="TVD69" s="529"/>
      <c r="TVE69" s="376"/>
      <c r="TVF69" s="376"/>
      <c r="TVG69" s="376"/>
      <c r="TVH69" s="530"/>
      <c r="TVI69" s="376"/>
      <c r="TVJ69" s="376"/>
      <c r="TVK69" s="376"/>
      <c r="TVL69" s="376"/>
      <c r="TVM69" s="376"/>
      <c r="TVN69" s="376"/>
      <c r="TVO69" s="376"/>
      <c r="TVP69" s="376"/>
      <c r="TVQ69" s="376"/>
      <c r="TVR69" s="1581"/>
      <c r="TVS69" s="1581"/>
      <c r="TVT69" s="1581"/>
      <c r="TVU69" s="529"/>
      <c r="TVV69" s="376"/>
      <c r="TVW69" s="376"/>
      <c r="TVX69" s="376"/>
      <c r="TVY69" s="530"/>
      <c r="TVZ69" s="376"/>
      <c r="TWA69" s="376"/>
      <c r="TWB69" s="376"/>
      <c r="TWC69" s="376"/>
      <c r="TWD69" s="376"/>
      <c r="TWE69" s="376"/>
      <c r="TWF69" s="376"/>
      <c r="TWG69" s="376"/>
      <c r="TWH69" s="376"/>
      <c r="TWI69" s="1581"/>
      <c r="TWJ69" s="1581"/>
      <c r="TWK69" s="1581"/>
      <c r="TWL69" s="529"/>
      <c r="TWM69" s="376"/>
      <c r="TWN69" s="376"/>
      <c r="TWO69" s="376"/>
      <c r="TWP69" s="530"/>
      <c r="TWQ69" s="376"/>
      <c r="TWR69" s="376"/>
      <c r="TWS69" s="376"/>
      <c r="TWT69" s="376"/>
      <c r="TWU69" s="376"/>
      <c r="TWV69" s="376"/>
      <c r="TWW69" s="376"/>
      <c r="TWX69" s="376"/>
      <c r="TWY69" s="376"/>
      <c r="TWZ69" s="1581"/>
      <c r="TXA69" s="1581"/>
      <c r="TXB69" s="1581"/>
      <c r="TXC69" s="529"/>
      <c r="TXD69" s="376"/>
      <c r="TXE69" s="376"/>
      <c r="TXF69" s="376"/>
      <c r="TXG69" s="530"/>
      <c r="TXH69" s="376"/>
      <c r="TXI69" s="376"/>
      <c r="TXJ69" s="376"/>
      <c r="TXK69" s="376"/>
      <c r="TXL69" s="376"/>
      <c r="TXM69" s="376"/>
      <c r="TXN69" s="376"/>
      <c r="TXO69" s="376"/>
      <c r="TXP69" s="376"/>
      <c r="TXQ69" s="1581"/>
      <c r="TXR69" s="1581"/>
      <c r="TXS69" s="1581"/>
      <c r="TXT69" s="529"/>
      <c r="TXU69" s="376"/>
      <c r="TXV69" s="376"/>
      <c r="TXW69" s="376"/>
      <c r="TXX69" s="530"/>
      <c r="TXY69" s="376"/>
      <c r="TXZ69" s="376"/>
      <c r="TYA69" s="376"/>
      <c r="TYB69" s="376"/>
      <c r="TYC69" s="376"/>
      <c r="TYD69" s="376"/>
      <c r="TYE69" s="376"/>
      <c r="TYF69" s="376"/>
      <c r="TYG69" s="376"/>
      <c r="TYH69" s="1581"/>
      <c r="TYI69" s="1581"/>
      <c r="TYJ69" s="1581"/>
      <c r="TYK69" s="529"/>
      <c r="TYL69" s="376"/>
      <c r="TYM69" s="376"/>
      <c r="TYN69" s="376"/>
      <c r="TYO69" s="530"/>
      <c r="TYP69" s="376"/>
      <c r="TYQ69" s="376"/>
      <c r="TYR69" s="376"/>
      <c r="TYS69" s="376"/>
      <c r="TYT69" s="376"/>
      <c r="TYU69" s="376"/>
      <c r="TYV69" s="376"/>
      <c r="TYW69" s="376"/>
      <c r="TYX69" s="376"/>
      <c r="TYY69" s="1581"/>
      <c r="TYZ69" s="1581"/>
      <c r="TZA69" s="1581"/>
      <c r="TZB69" s="529"/>
      <c r="TZC69" s="376"/>
      <c r="TZD69" s="376"/>
      <c r="TZE69" s="376"/>
      <c r="TZF69" s="530"/>
      <c r="TZG69" s="376"/>
      <c r="TZH69" s="376"/>
      <c r="TZI69" s="376"/>
      <c r="TZJ69" s="376"/>
      <c r="TZK69" s="376"/>
      <c r="TZL69" s="376"/>
      <c r="TZM69" s="376"/>
      <c r="TZN69" s="376"/>
      <c r="TZO69" s="376"/>
      <c r="TZP69" s="1581"/>
      <c r="TZQ69" s="1581"/>
      <c r="TZR69" s="1581"/>
      <c r="TZS69" s="529"/>
      <c r="TZT69" s="376"/>
      <c r="TZU69" s="376"/>
      <c r="TZV69" s="376"/>
      <c r="TZW69" s="530"/>
      <c r="TZX69" s="376"/>
      <c r="TZY69" s="376"/>
      <c r="TZZ69" s="376"/>
      <c r="UAA69" s="376"/>
      <c r="UAB69" s="376"/>
      <c r="UAC69" s="376"/>
      <c r="UAD69" s="376"/>
      <c r="UAE69" s="376"/>
      <c r="UAF69" s="376"/>
      <c r="UAG69" s="1581"/>
      <c r="UAH69" s="1581"/>
      <c r="UAI69" s="1581"/>
      <c r="UAJ69" s="529"/>
      <c r="UAK69" s="376"/>
      <c r="UAL69" s="376"/>
      <c r="UAM69" s="376"/>
      <c r="UAN69" s="530"/>
      <c r="UAO69" s="376"/>
      <c r="UAP69" s="376"/>
      <c r="UAQ69" s="376"/>
      <c r="UAR69" s="376"/>
      <c r="UAS69" s="376"/>
      <c r="UAT69" s="376"/>
      <c r="UAU69" s="376"/>
      <c r="UAV69" s="376"/>
      <c r="UAW69" s="376"/>
      <c r="UAX69" s="1581"/>
      <c r="UAY69" s="1581"/>
      <c r="UAZ69" s="1581"/>
      <c r="UBA69" s="529"/>
      <c r="UBB69" s="376"/>
      <c r="UBC69" s="376"/>
      <c r="UBD69" s="376"/>
      <c r="UBE69" s="530"/>
      <c r="UBF69" s="376"/>
      <c r="UBG69" s="376"/>
      <c r="UBH69" s="376"/>
      <c r="UBI69" s="376"/>
      <c r="UBJ69" s="376"/>
      <c r="UBK69" s="376"/>
      <c r="UBL69" s="376"/>
      <c r="UBM69" s="376"/>
      <c r="UBN69" s="376"/>
      <c r="UBO69" s="1581"/>
      <c r="UBP69" s="1581"/>
      <c r="UBQ69" s="1581"/>
      <c r="UBR69" s="529"/>
      <c r="UBS69" s="376"/>
      <c r="UBT69" s="376"/>
      <c r="UBU69" s="376"/>
      <c r="UBV69" s="530"/>
      <c r="UBW69" s="376"/>
      <c r="UBX69" s="376"/>
      <c r="UBY69" s="376"/>
      <c r="UBZ69" s="376"/>
      <c r="UCA69" s="376"/>
      <c r="UCB69" s="376"/>
      <c r="UCC69" s="376"/>
      <c r="UCD69" s="376"/>
      <c r="UCE69" s="376"/>
      <c r="UCF69" s="1581"/>
      <c r="UCG69" s="1581"/>
      <c r="UCH69" s="1581"/>
      <c r="UCI69" s="529"/>
      <c r="UCJ69" s="376"/>
      <c r="UCK69" s="376"/>
      <c r="UCL69" s="376"/>
      <c r="UCM69" s="530"/>
      <c r="UCN69" s="376"/>
      <c r="UCO69" s="376"/>
      <c r="UCP69" s="376"/>
      <c r="UCQ69" s="376"/>
      <c r="UCR69" s="376"/>
      <c r="UCS69" s="376"/>
      <c r="UCT69" s="376"/>
      <c r="UCU69" s="376"/>
      <c r="UCV69" s="376"/>
      <c r="UCW69" s="1581"/>
      <c r="UCX69" s="1581"/>
      <c r="UCY69" s="1581"/>
      <c r="UCZ69" s="529"/>
      <c r="UDA69" s="376"/>
      <c r="UDB69" s="376"/>
      <c r="UDC69" s="376"/>
      <c r="UDD69" s="530"/>
      <c r="UDE69" s="376"/>
      <c r="UDF69" s="376"/>
      <c r="UDG69" s="376"/>
      <c r="UDH69" s="376"/>
      <c r="UDI69" s="376"/>
      <c r="UDJ69" s="376"/>
      <c r="UDK69" s="376"/>
      <c r="UDL69" s="376"/>
      <c r="UDM69" s="376"/>
      <c r="UDN69" s="1581"/>
      <c r="UDO69" s="1581"/>
      <c r="UDP69" s="1581"/>
      <c r="UDQ69" s="529"/>
      <c r="UDR69" s="376"/>
      <c r="UDS69" s="376"/>
      <c r="UDT69" s="376"/>
      <c r="UDU69" s="530"/>
      <c r="UDV69" s="376"/>
      <c r="UDW69" s="376"/>
      <c r="UDX69" s="376"/>
      <c r="UDY69" s="376"/>
      <c r="UDZ69" s="376"/>
      <c r="UEA69" s="376"/>
      <c r="UEB69" s="376"/>
      <c r="UEC69" s="376"/>
      <c r="UED69" s="376"/>
      <c r="UEE69" s="1581"/>
      <c r="UEF69" s="1581"/>
      <c r="UEG69" s="1581"/>
      <c r="UEH69" s="529"/>
      <c r="UEI69" s="376"/>
      <c r="UEJ69" s="376"/>
      <c r="UEK69" s="376"/>
      <c r="UEL69" s="530"/>
      <c r="UEM69" s="376"/>
      <c r="UEN69" s="376"/>
      <c r="UEO69" s="376"/>
      <c r="UEP69" s="376"/>
      <c r="UEQ69" s="376"/>
      <c r="UER69" s="376"/>
      <c r="UES69" s="376"/>
      <c r="UET69" s="376"/>
      <c r="UEU69" s="376"/>
      <c r="UEV69" s="1581"/>
      <c r="UEW69" s="1581"/>
      <c r="UEX69" s="1581"/>
      <c r="UEY69" s="529"/>
      <c r="UEZ69" s="376"/>
      <c r="UFA69" s="376"/>
      <c r="UFB69" s="376"/>
      <c r="UFC69" s="530"/>
      <c r="UFD69" s="376"/>
      <c r="UFE69" s="376"/>
      <c r="UFF69" s="376"/>
      <c r="UFG69" s="376"/>
      <c r="UFH69" s="376"/>
      <c r="UFI69" s="376"/>
      <c r="UFJ69" s="376"/>
      <c r="UFK69" s="376"/>
      <c r="UFL69" s="376"/>
      <c r="UFM69" s="1581"/>
      <c r="UFN69" s="1581"/>
      <c r="UFO69" s="1581"/>
      <c r="UFP69" s="529"/>
      <c r="UFQ69" s="376"/>
      <c r="UFR69" s="376"/>
      <c r="UFS69" s="376"/>
      <c r="UFT69" s="530"/>
      <c r="UFU69" s="376"/>
      <c r="UFV69" s="376"/>
      <c r="UFW69" s="376"/>
      <c r="UFX69" s="376"/>
      <c r="UFY69" s="376"/>
      <c r="UFZ69" s="376"/>
      <c r="UGA69" s="376"/>
      <c r="UGB69" s="376"/>
      <c r="UGC69" s="376"/>
      <c r="UGD69" s="1581"/>
      <c r="UGE69" s="1581"/>
      <c r="UGF69" s="1581"/>
      <c r="UGG69" s="529"/>
      <c r="UGH69" s="376"/>
      <c r="UGI69" s="376"/>
      <c r="UGJ69" s="376"/>
      <c r="UGK69" s="530"/>
      <c r="UGL69" s="376"/>
      <c r="UGM69" s="376"/>
      <c r="UGN69" s="376"/>
      <c r="UGO69" s="376"/>
      <c r="UGP69" s="376"/>
      <c r="UGQ69" s="376"/>
      <c r="UGR69" s="376"/>
      <c r="UGS69" s="376"/>
      <c r="UGT69" s="376"/>
      <c r="UGU69" s="1581"/>
      <c r="UGV69" s="1581"/>
      <c r="UGW69" s="1581"/>
      <c r="UGX69" s="529"/>
      <c r="UGY69" s="376"/>
      <c r="UGZ69" s="376"/>
      <c r="UHA69" s="376"/>
      <c r="UHB69" s="530"/>
      <c r="UHC69" s="376"/>
      <c r="UHD69" s="376"/>
      <c r="UHE69" s="376"/>
      <c r="UHF69" s="376"/>
      <c r="UHG69" s="376"/>
      <c r="UHH69" s="376"/>
      <c r="UHI69" s="376"/>
      <c r="UHJ69" s="376"/>
      <c r="UHK69" s="376"/>
      <c r="UHL69" s="1581"/>
      <c r="UHM69" s="1581"/>
      <c r="UHN69" s="1581"/>
      <c r="UHO69" s="529"/>
      <c r="UHP69" s="376"/>
      <c r="UHQ69" s="376"/>
      <c r="UHR69" s="376"/>
      <c r="UHS69" s="530"/>
      <c r="UHT69" s="376"/>
      <c r="UHU69" s="376"/>
      <c r="UHV69" s="376"/>
      <c r="UHW69" s="376"/>
      <c r="UHX69" s="376"/>
      <c r="UHY69" s="376"/>
      <c r="UHZ69" s="376"/>
      <c r="UIA69" s="376"/>
      <c r="UIB69" s="376"/>
      <c r="UIC69" s="1581"/>
      <c r="UID69" s="1581"/>
      <c r="UIE69" s="1581"/>
      <c r="UIF69" s="529"/>
      <c r="UIG69" s="376"/>
      <c r="UIH69" s="376"/>
      <c r="UII69" s="376"/>
      <c r="UIJ69" s="530"/>
      <c r="UIK69" s="376"/>
      <c r="UIL69" s="376"/>
      <c r="UIM69" s="376"/>
      <c r="UIN69" s="376"/>
      <c r="UIO69" s="376"/>
      <c r="UIP69" s="376"/>
      <c r="UIQ69" s="376"/>
      <c r="UIR69" s="376"/>
      <c r="UIS69" s="376"/>
      <c r="UIT69" s="1581"/>
      <c r="UIU69" s="1581"/>
      <c r="UIV69" s="1581"/>
      <c r="UIW69" s="529"/>
      <c r="UIX69" s="376"/>
      <c r="UIY69" s="376"/>
      <c r="UIZ69" s="376"/>
      <c r="UJA69" s="530"/>
      <c r="UJB69" s="376"/>
      <c r="UJC69" s="376"/>
      <c r="UJD69" s="376"/>
      <c r="UJE69" s="376"/>
      <c r="UJF69" s="376"/>
      <c r="UJG69" s="376"/>
      <c r="UJH69" s="376"/>
      <c r="UJI69" s="376"/>
      <c r="UJJ69" s="376"/>
      <c r="UJK69" s="1581"/>
      <c r="UJL69" s="1581"/>
      <c r="UJM69" s="1581"/>
      <c r="UJN69" s="529"/>
      <c r="UJO69" s="376"/>
      <c r="UJP69" s="376"/>
      <c r="UJQ69" s="376"/>
      <c r="UJR69" s="530"/>
      <c r="UJS69" s="376"/>
      <c r="UJT69" s="376"/>
      <c r="UJU69" s="376"/>
      <c r="UJV69" s="376"/>
      <c r="UJW69" s="376"/>
      <c r="UJX69" s="376"/>
      <c r="UJY69" s="376"/>
      <c r="UJZ69" s="376"/>
      <c r="UKA69" s="376"/>
      <c r="UKB69" s="1581"/>
      <c r="UKC69" s="1581"/>
      <c r="UKD69" s="1581"/>
      <c r="UKE69" s="529"/>
      <c r="UKF69" s="376"/>
      <c r="UKG69" s="376"/>
      <c r="UKH69" s="376"/>
      <c r="UKI69" s="530"/>
      <c r="UKJ69" s="376"/>
      <c r="UKK69" s="376"/>
      <c r="UKL69" s="376"/>
      <c r="UKM69" s="376"/>
      <c r="UKN69" s="376"/>
      <c r="UKO69" s="376"/>
      <c r="UKP69" s="376"/>
      <c r="UKQ69" s="376"/>
      <c r="UKR69" s="376"/>
      <c r="UKS69" s="1581"/>
      <c r="UKT69" s="1581"/>
      <c r="UKU69" s="1581"/>
      <c r="UKV69" s="529"/>
      <c r="UKW69" s="376"/>
      <c r="UKX69" s="376"/>
      <c r="UKY69" s="376"/>
      <c r="UKZ69" s="530"/>
      <c r="ULA69" s="376"/>
      <c r="ULB69" s="376"/>
      <c r="ULC69" s="376"/>
      <c r="ULD69" s="376"/>
      <c r="ULE69" s="376"/>
      <c r="ULF69" s="376"/>
      <c r="ULG69" s="376"/>
      <c r="ULH69" s="376"/>
      <c r="ULI69" s="376"/>
      <c r="ULJ69" s="1581"/>
      <c r="ULK69" s="1581"/>
      <c r="ULL69" s="1581"/>
      <c r="ULM69" s="529"/>
      <c r="ULN69" s="376"/>
      <c r="ULO69" s="376"/>
      <c r="ULP69" s="376"/>
      <c r="ULQ69" s="530"/>
      <c r="ULR69" s="376"/>
      <c r="ULS69" s="376"/>
      <c r="ULT69" s="376"/>
      <c r="ULU69" s="376"/>
      <c r="ULV69" s="376"/>
      <c r="ULW69" s="376"/>
      <c r="ULX69" s="376"/>
      <c r="ULY69" s="376"/>
      <c r="ULZ69" s="376"/>
      <c r="UMA69" s="1581"/>
      <c r="UMB69" s="1581"/>
      <c r="UMC69" s="1581"/>
      <c r="UMD69" s="529"/>
      <c r="UME69" s="376"/>
      <c r="UMF69" s="376"/>
      <c r="UMG69" s="376"/>
      <c r="UMH69" s="530"/>
      <c r="UMI69" s="376"/>
      <c r="UMJ69" s="376"/>
      <c r="UMK69" s="376"/>
      <c r="UML69" s="376"/>
      <c r="UMM69" s="376"/>
      <c r="UMN69" s="376"/>
      <c r="UMO69" s="376"/>
      <c r="UMP69" s="376"/>
      <c r="UMQ69" s="376"/>
      <c r="UMR69" s="1581"/>
      <c r="UMS69" s="1581"/>
      <c r="UMT69" s="1581"/>
      <c r="UMU69" s="529"/>
      <c r="UMV69" s="376"/>
      <c r="UMW69" s="376"/>
      <c r="UMX69" s="376"/>
      <c r="UMY69" s="530"/>
      <c r="UMZ69" s="376"/>
      <c r="UNA69" s="376"/>
      <c r="UNB69" s="376"/>
      <c r="UNC69" s="376"/>
      <c r="UND69" s="376"/>
      <c r="UNE69" s="376"/>
      <c r="UNF69" s="376"/>
      <c r="UNG69" s="376"/>
      <c r="UNH69" s="376"/>
      <c r="UNI69" s="1581"/>
      <c r="UNJ69" s="1581"/>
      <c r="UNK69" s="1581"/>
      <c r="UNL69" s="529"/>
      <c r="UNM69" s="376"/>
      <c r="UNN69" s="376"/>
      <c r="UNO69" s="376"/>
      <c r="UNP69" s="530"/>
      <c r="UNQ69" s="376"/>
      <c r="UNR69" s="376"/>
      <c r="UNS69" s="376"/>
      <c r="UNT69" s="376"/>
      <c r="UNU69" s="376"/>
      <c r="UNV69" s="376"/>
      <c r="UNW69" s="376"/>
      <c r="UNX69" s="376"/>
      <c r="UNY69" s="376"/>
      <c r="UNZ69" s="1581"/>
      <c r="UOA69" s="1581"/>
      <c r="UOB69" s="1581"/>
      <c r="UOC69" s="529"/>
      <c r="UOD69" s="376"/>
      <c r="UOE69" s="376"/>
      <c r="UOF69" s="376"/>
      <c r="UOG69" s="530"/>
      <c r="UOH69" s="376"/>
      <c r="UOI69" s="376"/>
      <c r="UOJ69" s="376"/>
      <c r="UOK69" s="376"/>
      <c r="UOL69" s="376"/>
      <c r="UOM69" s="376"/>
      <c r="UON69" s="376"/>
      <c r="UOO69" s="376"/>
      <c r="UOP69" s="376"/>
      <c r="UOQ69" s="1581"/>
      <c r="UOR69" s="1581"/>
      <c r="UOS69" s="1581"/>
      <c r="UOT69" s="529"/>
      <c r="UOU69" s="376"/>
      <c r="UOV69" s="376"/>
      <c r="UOW69" s="376"/>
      <c r="UOX69" s="530"/>
      <c r="UOY69" s="376"/>
      <c r="UOZ69" s="376"/>
      <c r="UPA69" s="376"/>
      <c r="UPB69" s="376"/>
      <c r="UPC69" s="376"/>
      <c r="UPD69" s="376"/>
      <c r="UPE69" s="376"/>
      <c r="UPF69" s="376"/>
      <c r="UPG69" s="376"/>
      <c r="UPH69" s="1581"/>
      <c r="UPI69" s="1581"/>
      <c r="UPJ69" s="1581"/>
      <c r="UPK69" s="529"/>
      <c r="UPL69" s="376"/>
      <c r="UPM69" s="376"/>
      <c r="UPN69" s="376"/>
      <c r="UPO69" s="530"/>
      <c r="UPP69" s="376"/>
      <c r="UPQ69" s="376"/>
      <c r="UPR69" s="376"/>
      <c r="UPS69" s="376"/>
      <c r="UPT69" s="376"/>
      <c r="UPU69" s="376"/>
      <c r="UPV69" s="376"/>
      <c r="UPW69" s="376"/>
      <c r="UPX69" s="376"/>
      <c r="UPY69" s="1581"/>
      <c r="UPZ69" s="1581"/>
      <c r="UQA69" s="1581"/>
      <c r="UQB69" s="529"/>
      <c r="UQC69" s="376"/>
      <c r="UQD69" s="376"/>
      <c r="UQE69" s="376"/>
      <c r="UQF69" s="530"/>
      <c r="UQG69" s="376"/>
      <c r="UQH69" s="376"/>
      <c r="UQI69" s="376"/>
      <c r="UQJ69" s="376"/>
      <c r="UQK69" s="376"/>
      <c r="UQL69" s="376"/>
      <c r="UQM69" s="376"/>
      <c r="UQN69" s="376"/>
      <c r="UQO69" s="376"/>
      <c r="UQP69" s="1581"/>
      <c r="UQQ69" s="1581"/>
      <c r="UQR69" s="1581"/>
      <c r="UQS69" s="529"/>
      <c r="UQT69" s="376"/>
      <c r="UQU69" s="376"/>
      <c r="UQV69" s="376"/>
      <c r="UQW69" s="530"/>
      <c r="UQX69" s="376"/>
      <c r="UQY69" s="376"/>
      <c r="UQZ69" s="376"/>
      <c r="URA69" s="376"/>
      <c r="URB69" s="376"/>
      <c r="URC69" s="376"/>
      <c r="URD69" s="376"/>
      <c r="URE69" s="376"/>
      <c r="URF69" s="376"/>
      <c r="URG69" s="1581"/>
      <c r="URH69" s="1581"/>
      <c r="URI69" s="1581"/>
      <c r="URJ69" s="529"/>
      <c r="URK69" s="376"/>
      <c r="URL69" s="376"/>
      <c r="URM69" s="376"/>
      <c r="URN69" s="530"/>
      <c r="URO69" s="376"/>
      <c r="URP69" s="376"/>
      <c r="URQ69" s="376"/>
      <c r="URR69" s="376"/>
      <c r="URS69" s="376"/>
      <c r="URT69" s="376"/>
      <c r="URU69" s="376"/>
      <c r="URV69" s="376"/>
      <c r="URW69" s="376"/>
      <c r="URX69" s="1581"/>
      <c r="URY69" s="1581"/>
      <c r="URZ69" s="1581"/>
      <c r="USA69" s="529"/>
      <c r="USB69" s="376"/>
      <c r="USC69" s="376"/>
      <c r="USD69" s="376"/>
      <c r="USE69" s="530"/>
      <c r="USF69" s="376"/>
      <c r="USG69" s="376"/>
      <c r="USH69" s="376"/>
      <c r="USI69" s="376"/>
      <c r="USJ69" s="376"/>
      <c r="USK69" s="376"/>
      <c r="USL69" s="376"/>
      <c r="USM69" s="376"/>
      <c r="USN69" s="376"/>
      <c r="USO69" s="1581"/>
      <c r="USP69" s="1581"/>
      <c r="USQ69" s="1581"/>
      <c r="USR69" s="529"/>
      <c r="USS69" s="376"/>
      <c r="UST69" s="376"/>
      <c r="USU69" s="376"/>
      <c r="USV69" s="530"/>
      <c r="USW69" s="376"/>
      <c r="USX69" s="376"/>
      <c r="USY69" s="376"/>
      <c r="USZ69" s="376"/>
      <c r="UTA69" s="376"/>
      <c r="UTB69" s="376"/>
      <c r="UTC69" s="376"/>
      <c r="UTD69" s="376"/>
      <c r="UTE69" s="376"/>
      <c r="UTF69" s="1581"/>
      <c r="UTG69" s="1581"/>
      <c r="UTH69" s="1581"/>
      <c r="UTI69" s="529"/>
      <c r="UTJ69" s="376"/>
      <c r="UTK69" s="376"/>
      <c r="UTL69" s="376"/>
      <c r="UTM69" s="530"/>
      <c r="UTN69" s="376"/>
      <c r="UTO69" s="376"/>
      <c r="UTP69" s="376"/>
      <c r="UTQ69" s="376"/>
      <c r="UTR69" s="376"/>
      <c r="UTS69" s="376"/>
      <c r="UTT69" s="376"/>
      <c r="UTU69" s="376"/>
      <c r="UTV69" s="376"/>
      <c r="UTW69" s="1581"/>
      <c r="UTX69" s="1581"/>
      <c r="UTY69" s="1581"/>
      <c r="UTZ69" s="529"/>
      <c r="UUA69" s="376"/>
      <c r="UUB69" s="376"/>
      <c r="UUC69" s="376"/>
      <c r="UUD69" s="530"/>
      <c r="UUE69" s="376"/>
      <c r="UUF69" s="376"/>
      <c r="UUG69" s="376"/>
      <c r="UUH69" s="376"/>
      <c r="UUI69" s="376"/>
      <c r="UUJ69" s="376"/>
      <c r="UUK69" s="376"/>
      <c r="UUL69" s="376"/>
      <c r="UUM69" s="376"/>
      <c r="UUN69" s="1581"/>
      <c r="UUO69" s="1581"/>
      <c r="UUP69" s="1581"/>
      <c r="UUQ69" s="529"/>
      <c r="UUR69" s="376"/>
      <c r="UUS69" s="376"/>
      <c r="UUT69" s="376"/>
      <c r="UUU69" s="530"/>
      <c r="UUV69" s="376"/>
      <c r="UUW69" s="376"/>
      <c r="UUX69" s="376"/>
      <c r="UUY69" s="376"/>
      <c r="UUZ69" s="376"/>
      <c r="UVA69" s="376"/>
      <c r="UVB69" s="376"/>
      <c r="UVC69" s="376"/>
      <c r="UVD69" s="376"/>
      <c r="UVE69" s="1581"/>
      <c r="UVF69" s="1581"/>
      <c r="UVG69" s="1581"/>
      <c r="UVH69" s="529"/>
      <c r="UVI69" s="376"/>
      <c r="UVJ69" s="376"/>
      <c r="UVK69" s="376"/>
      <c r="UVL69" s="530"/>
      <c r="UVM69" s="376"/>
      <c r="UVN69" s="376"/>
      <c r="UVO69" s="376"/>
      <c r="UVP69" s="376"/>
      <c r="UVQ69" s="376"/>
      <c r="UVR69" s="376"/>
      <c r="UVS69" s="376"/>
      <c r="UVT69" s="376"/>
      <c r="UVU69" s="376"/>
      <c r="UVV69" s="1581"/>
      <c r="UVW69" s="1581"/>
      <c r="UVX69" s="1581"/>
      <c r="UVY69" s="529"/>
      <c r="UVZ69" s="376"/>
      <c r="UWA69" s="376"/>
      <c r="UWB69" s="376"/>
      <c r="UWC69" s="530"/>
      <c r="UWD69" s="376"/>
      <c r="UWE69" s="376"/>
      <c r="UWF69" s="376"/>
      <c r="UWG69" s="376"/>
      <c r="UWH69" s="376"/>
      <c r="UWI69" s="376"/>
      <c r="UWJ69" s="376"/>
      <c r="UWK69" s="376"/>
      <c r="UWL69" s="376"/>
      <c r="UWM69" s="1581"/>
      <c r="UWN69" s="1581"/>
      <c r="UWO69" s="1581"/>
      <c r="UWP69" s="529"/>
      <c r="UWQ69" s="376"/>
      <c r="UWR69" s="376"/>
      <c r="UWS69" s="376"/>
      <c r="UWT69" s="530"/>
      <c r="UWU69" s="376"/>
      <c r="UWV69" s="376"/>
      <c r="UWW69" s="376"/>
      <c r="UWX69" s="376"/>
      <c r="UWY69" s="376"/>
      <c r="UWZ69" s="376"/>
      <c r="UXA69" s="376"/>
      <c r="UXB69" s="376"/>
      <c r="UXC69" s="376"/>
      <c r="UXD69" s="1581"/>
      <c r="UXE69" s="1581"/>
      <c r="UXF69" s="1581"/>
      <c r="UXG69" s="529"/>
      <c r="UXH69" s="376"/>
      <c r="UXI69" s="376"/>
      <c r="UXJ69" s="376"/>
      <c r="UXK69" s="530"/>
      <c r="UXL69" s="376"/>
      <c r="UXM69" s="376"/>
      <c r="UXN69" s="376"/>
      <c r="UXO69" s="376"/>
      <c r="UXP69" s="376"/>
      <c r="UXQ69" s="376"/>
      <c r="UXR69" s="376"/>
      <c r="UXS69" s="376"/>
      <c r="UXT69" s="376"/>
      <c r="UXU69" s="1581"/>
      <c r="UXV69" s="1581"/>
      <c r="UXW69" s="1581"/>
      <c r="UXX69" s="529"/>
      <c r="UXY69" s="376"/>
      <c r="UXZ69" s="376"/>
      <c r="UYA69" s="376"/>
      <c r="UYB69" s="530"/>
      <c r="UYC69" s="376"/>
      <c r="UYD69" s="376"/>
      <c r="UYE69" s="376"/>
      <c r="UYF69" s="376"/>
      <c r="UYG69" s="376"/>
      <c r="UYH69" s="376"/>
      <c r="UYI69" s="376"/>
      <c r="UYJ69" s="376"/>
      <c r="UYK69" s="376"/>
      <c r="UYL69" s="1581"/>
      <c r="UYM69" s="1581"/>
      <c r="UYN69" s="1581"/>
      <c r="UYO69" s="529"/>
      <c r="UYP69" s="376"/>
      <c r="UYQ69" s="376"/>
      <c r="UYR69" s="376"/>
      <c r="UYS69" s="530"/>
      <c r="UYT69" s="376"/>
      <c r="UYU69" s="376"/>
      <c r="UYV69" s="376"/>
      <c r="UYW69" s="376"/>
      <c r="UYX69" s="376"/>
      <c r="UYY69" s="376"/>
      <c r="UYZ69" s="376"/>
      <c r="UZA69" s="376"/>
      <c r="UZB69" s="376"/>
      <c r="UZC69" s="1581"/>
      <c r="UZD69" s="1581"/>
      <c r="UZE69" s="1581"/>
      <c r="UZF69" s="529"/>
      <c r="UZG69" s="376"/>
      <c r="UZH69" s="376"/>
      <c r="UZI69" s="376"/>
      <c r="UZJ69" s="530"/>
      <c r="UZK69" s="376"/>
      <c r="UZL69" s="376"/>
      <c r="UZM69" s="376"/>
      <c r="UZN69" s="376"/>
      <c r="UZO69" s="376"/>
      <c r="UZP69" s="376"/>
      <c r="UZQ69" s="376"/>
      <c r="UZR69" s="376"/>
      <c r="UZS69" s="376"/>
      <c r="UZT69" s="1581"/>
      <c r="UZU69" s="1581"/>
      <c r="UZV69" s="1581"/>
      <c r="UZW69" s="529"/>
      <c r="UZX69" s="376"/>
      <c r="UZY69" s="376"/>
      <c r="UZZ69" s="376"/>
      <c r="VAA69" s="530"/>
      <c r="VAB69" s="376"/>
      <c r="VAC69" s="376"/>
      <c r="VAD69" s="376"/>
      <c r="VAE69" s="376"/>
      <c r="VAF69" s="376"/>
      <c r="VAG69" s="376"/>
      <c r="VAH69" s="376"/>
      <c r="VAI69" s="376"/>
      <c r="VAJ69" s="376"/>
      <c r="VAK69" s="1581"/>
      <c r="VAL69" s="1581"/>
      <c r="VAM69" s="1581"/>
      <c r="VAN69" s="529"/>
      <c r="VAO69" s="376"/>
      <c r="VAP69" s="376"/>
      <c r="VAQ69" s="376"/>
      <c r="VAR69" s="530"/>
      <c r="VAS69" s="376"/>
      <c r="VAT69" s="376"/>
      <c r="VAU69" s="376"/>
      <c r="VAV69" s="376"/>
      <c r="VAW69" s="376"/>
      <c r="VAX69" s="376"/>
      <c r="VAY69" s="376"/>
      <c r="VAZ69" s="376"/>
      <c r="VBA69" s="376"/>
      <c r="VBB69" s="1581"/>
      <c r="VBC69" s="1581"/>
      <c r="VBD69" s="1581"/>
      <c r="VBE69" s="529"/>
      <c r="VBF69" s="376"/>
      <c r="VBG69" s="376"/>
      <c r="VBH69" s="376"/>
      <c r="VBI69" s="530"/>
      <c r="VBJ69" s="376"/>
      <c r="VBK69" s="376"/>
      <c r="VBL69" s="376"/>
      <c r="VBM69" s="376"/>
      <c r="VBN69" s="376"/>
      <c r="VBO69" s="376"/>
      <c r="VBP69" s="376"/>
      <c r="VBQ69" s="376"/>
      <c r="VBR69" s="376"/>
      <c r="VBS69" s="1581"/>
      <c r="VBT69" s="1581"/>
      <c r="VBU69" s="1581"/>
      <c r="VBV69" s="529"/>
      <c r="VBW69" s="376"/>
      <c r="VBX69" s="376"/>
      <c r="VBY69" s="376"/>
      <c r="VBZ69" s="530"/>
      <c r="VCA69" s="376"/>
      <c r="VCB69" s="376"/>
      <c r="VCC69" s="376"/>
      <c r="VCD69" s="376"/>
      <c r="VCE69" s="376"/>
      <c r="VCF69" s="376"/>
      <c r="VCG69" s="376"/>
      <c r="VCH69" s="376"/>
      <c r="VCI69" s="376"/>
      <c r="VCJ69" s="1581"/>
      <c r="VCK69" s="1581"/>
      <c r="VCL69" s="1581"/>
      <c r="VCM69" s="529"/>
      <c r="VCN69" s="376"/>
      <c r="VCO69" s="376"/>
      <c r="VCP69" s="376"/>
      <c r="VCQ69" s="530"/>
      <c r="VCR69" s="376"/>
      <c r="VCS69" s="376"/>
      <c r="VCT69" s="376"/>
      <c r="VCU69" s="376"/>
      <c r="VCV69" s="376"/>
      <c r="VCW69" s="376"/>
      <c r="VCX69" s="376"/>
      <c r="VCY69" s="376"/>
      <c r="VCZ69" s="376"/>
      <c r="VDA69" s="1581"/>
      <c r="VDB69" s="1581"/>
      <c r="VDC69" s="1581"/>
      <c r="VDD69" s="529"/>
      <c r="VDE69" s="376"/>
      <c r="VDF69" s="376"/>
      <c r="VDG69" s="376"/>
      <c r="VDH69" s="530"/>
      <c r="VDI69" s="376"/>
      <c r="VDJ69" s="376"/>
      <c r="VDK69" s="376"/>
      <c r="VDL69" s="376"/>
      <c r="VDM69" s="376"/>
      <c r="VDN69" s="376"/>
      <c r="VDO69" s="376"/>
      <c r="VDP69" s="376"/>
      <c r="VDQ69" s="376"/>
      <c r="VDR69" s="1581"/>
      <c r="VDS69" s="1581"/>
      <c r="VDT69" s="1581"/>
      <c r="VDU69" s="529"/>
      <c r="VDV69" s="376"/>
      <c r="VDW69" s="376"/>
      <c r="VDX69" s="376"/>
      <c r="VDY69" s="530"/>
      <c r="VDZ69" s="376"/>
      <c r="VEA69" s="376"/>
      <c r="VEB69" s="376"/>
      <c r="VEC69" s="376"/>
      <c r="VED69" s="376"/>
      <c r="VEE69" s="376"/>
      <c r="VEF69" s="376"/>
      <c r="VEG69" s="376"/>
      <c r="VEH69" s="376"/>
      <c r="VEI69" s="1581"/>
      <c r="VEJ69" s="1581"/>
      <c r="VEK69" s="1581"/>
      <c r="VEL69" s="529"/>
      <c r="VEM69" s="376"/>
      <c r="VEN69" s="376"/>
      <c r="VEO69" s="376"/>
      <c r="VEP69" s="530"/>
      <c r="VEQ69" s="376"/>
      <c r="VER69" s="376"/>
      <c r="VES69" s="376"/>
      <c r="VET69" s="376"/>
      <c r="VEU69" s="376"/>
      <c r="VEV69" s="376"/>
      <c r="VEW69" s="376"/>
      <c r="VEX69" s="376"/>
      <c r="VEY69" s="376"/>
      <c r="VEZ69" s="1581"/>
      <c r="VFA69" s="1581"/>
      <c r="VFB69" s="1581"/>
      <c r="VFC69" s="529"/>
      <c r="VFD69" s="376"/>
      <c r="VFE69" s="376"/>
      <c r="VFF69" s="376"/>
      <c r="VFG69" s="530"/>
      <c r="VFH69" s="376"/>
      <c r="VFI69" s="376"/>
      <c r="VFJ69" s="376"/>
      <c r="VFK69" s="376"/>
      <c r="VFL69" s="376"/>
      <c r="VFM69" s="376"/>
      <c r="VFN69" s="376"/>
      <c r="VFO69" s="376"/>
      <c r="VFP69" s="376"/>
      <c r="VFQ69" s="1581"/>
      <c r="VFR69" s="1581"/>
      <c r="VFS69" s="1581"/>
      <c r="VFT69" s="529"/>
      <c r="VFU69" s="376"/>
      <c r="VFV69" s="376"/>
      <c r="VFW69" s="376"/>
      <c r="VFX69" s="530"/>
      <c r="VFY69" s="376"/>
      <c r="VFZ69" s="376"/>
      <c r="VGA69" s="376"/>
      <c r="VGB69" s="376"/>
      <c r="VGC69" s="376"/>
      <c r="VGD69" s="376"/>
      <c r="VGE69" s="376"/>
      <c r="VGF69" s="376"/>
      <c r="VGG69" s="376"/>
      <c r="VGH69" s="1581"/>
      <c r="VGI69" s="1581"/>
      <c r="VGJ69" s="1581"/>
      <c r="VGK69" s="529"/>
      <c r="VGL69" s="376"/>
      <c r="VGM69" s="376"/>
      <c r="VGN69" s="376"/>
      <c r="VGO69" s="530"/>
      <c r="VGP69" s="376"/>
      <c r="VGQ69" s="376"/>
      <c r="VGR69" s="376"/>
      <c r="VGS69" s="376"/>
      <c r="VGT69" s="376"/>
      <c r="VGU69" s="376"/>
      <c r="VGV69" s="376"/>
      <c r="VGW69" s="376"/>
      <c r="VGX69" s="376"/>
      <c r="VGY69" s="1581"/>
      <c r="VGZ69" s="1581"/>
      <c r="VHA69" s="1581"/>
      <c r="VHB69" s="529"/>
      <c r="VHC69" s="376"/>
      <c r="VHD69" s="376"/>
      <c r="VHE69" s="376"/>
      <c r="VHF69" s="530"/>
      <c r="VHG69" s="376"/>
      <c r="VHH69" s="376"/>
      <c r="VHI69" s="376"/>
      <c r="VHJ69" s="376"/>
      <c r="VHK69" s="376"/>
      <c r="VHL69" s="376"/>
      <c r="VHM69" s="376"/>
      <c r="VHN69" s="376"/>
      <c r="VHO69" s="376"/>
      <c r="VHP69" s="1581"/>
      <c r="VHQ69" s="1581"/>
      <c r="VHR69" s="1581"/>
      <c r="VHS69" s="529"/>
      <c r="VHT69" s="376"/>
      <c r="VHU69" s="376"/>
      <c r="VHV69" s="376"/>
      <c r="VHW69" s="530"/>
      <c r="VHX69" s="376"/>
      <c r="VHY69" s="376"/>
      <c r="VHZ69" s="376"/>
      <c r="VIA69" s="376"/>
      <c r="VIB69" s="376"/>
      <c r="VIC69" s="376"/>
      <c r="VID69" s="376"/>
      <c r="VIE69" s="376"/>
      <c r="VIF69" s="376"/>
      <c r="VIG69" s="1581"/>
      <c r="VIH69" s="1581"/>
      <c r="VII69" s="1581"/>
      <c r="VIJ69" s="529"/>
      <c r="VIK69" s="376"/>
      <c r="VIL69" s="376"/>
      <c r="VIM69" s="376"/>
      <c r="VIN69" s="530"/>
      <c r="VIO69" s="376"/>
      <c r="VIP69" s="376"/>
      <c r="VIQ69" s="376"/>
      <c r="VIR69" s="376"/>
      <c r="VIS69" s="376"/>
      <c r="VIT69" s="376"/>
      <c r="VIU69" s="376"/>
      <c r="VIV69" s="376"/>
      <c r="VIW69" s="376"/>
      <c r="VIX69" s="1581"/>
      <c r="VIY69" s="1581"/>
      <c r="VIZ69" s="1581"/>
      <c r="VJA69" s="529"/>
      <c r="VJB69" s="376"/>
      <c r="VJC69" s="376"/>
      <c r="VJD69" s="376"/>
      <c r="VJE69" s="530"/>
      <c r="VJF69" s="376"/>
      <c r="VJG69" s="376"/>
      <c r="VJH69" s="376"/>
      <c r="VJI69" s="376"/>
      <c r="VJJ69" s="376"/>
      <c r="VJK69" s="376"/>
      <c r="VJL69" s="376"/>
      <c r="VJM69" s="376"/>
      <c r="VJN69" s="376"/>
      <c r="VJO69" s="1581"/>
      <c r="VJP69" s="1581"/>
      <c r="VJQ69" s="1581"/>
      <c r="VJR69" s="529"/>
      <c r="VJS69" s="376"/>
      <c r="VJT69" s="376"/>
      <c r="VJU69" s="376"/>
      <c r="VJV69" s="530"/>
      <c r="VJW69" s="376"/>
      <c r="VJX69" s="376"/>
      <c r="VJY69" s="376"/>
      <c r="VJZ69" s="376"/>
      <c r="VKA69" s="376"/>
      <c r="VKB69" s="376"/>
      <c r="VKC69" s="376"/>
      <c r="VKD69" s="376"/>
      <c r="VKE69" s="376"/>
      <c r="VKF69" s="1581"/>
      <c r="VKG69" s="1581"/>
      <c r="VKH69" s="1581"/>
      <c r="VKI69" s="529"/>
      <c r="VKJ69" s="376"/>
      <c r="VKK69" s="376"/>
      <c r="VKL69" s="376"/>
      <c r="VKM69" s="530"/>
      <c r="VKN69" s="376"/>
      <c r="VKO69" s="376"/>
      <c r="VKP69" s="376"/>
      <c r="VKQ69" s="376"/>
      <c r="VKR69" s="376"/>
      <c r="VKS69" s="376"/>
      <c r="VKT69" s="376"/>
      <c r="VKU69" s="376"/>
      <c r="VKV69" s="376"/>
      <c r="VKW69" s="1581"/>
      <c r="VKX69" s="1581"/>
      <c r="VKY69" s="1581"/>
      <c r="VKZ69" s="529"/>
      <c r="VLA69" s="376"/>
      <c r="VLB69" s="376"/>
      <c r="VLC69" s="376"/>
      <c r="VLD69" s="530"/>
      <c r="VLE69" s="376"/>
      <c r="VLF69" s="376"/>
      <c r="VLG69" s="376"/>
      <c r="VLH69" s="376"/>
      <c r="VLI69" s="376"/>
      <c r="VLJ69" s="376"/>
      <c r="VLK69" s="376"/>
      <c r="VLL69" s="376"/>
      <c r="VLM69" s="376"/>
      <c r="VLN69" s="1581"/>
      <c r="VLO69" s="1581"/>
      <c r="VLP69" s="1581"/>
      <c r="VLQ69" s="529"/>
      <c r="VLR69" s="376"/>
      <c r="VLS69" s="376"/>
      <c r="VLT69" s="376"/>
      <c r="VLU69" s="530"/>
      <c r="VLV69" s="376"/>
      <c r="VLW69" s="376"/>
      <c r="VLX69" s="376"/>
      <c r="VLY69" s="376"/>
      <c r="VLZ69" s="376"/>
      <c r="VMA69" s="376"/>
      <c r="VMB69" s="376"/>
      <c r="VMC69" s="376"/>
      <c r="VMD69" s="376"/>
      <c r="VME69" s="1581"/>
      <c r="VMF69" s="1581"/>
      <c r="VMG69" s="1581"/>
      <c r="VMH69" s="529"/>
      <c r="VMI69" s="376"/>
      <c r="VMJ69" s="376"/>
      <c r="VMK69" s="376"/>
      <c r="VML69" s="530"/>
      <c r="VMM69" s="376"/>
      <c r="VMN69" s="376"/>
      <c r="VMO69" s="376"/>
      <c r="VMP69" s="376"/>
      <c r="VMQ69" s="376"/>
      <c r="VMR69" s="376"/>
      <c r="VMS69" s="376"/>
      <c r="VMT69" s="376"/>
      <c r="VMU69" s="376"/>
      <c r="VMV69" s="1581"/>
      <c r="VMW69" s="1581"/>
      <c r="VMX69" s="1581"/>
      <c r="VMY69" s="529"/>
      <c r="VMZ69" s="376"/>
      <c r="VNA69" s="376"/>
      <c r="VNB69" s="376"/>
      <c r="VNC69" s="530"/>
      <c r="VND69" s="376"/>
      <c r="VNE69" s="376"/>
      <c r="VNF69" s="376"/>
      <c r="VNG69" s="376"/>
      <c r="VNH69" s="376"/>
      <c r="VNI69" s="376"/>
      <c r="VNJ69" s="376"/>
      <c r="VNK69" s="376"/>
      <c r="VNL69" s="376"/>
      <c r="VNM69" s="1581"/>
      <c r="VNN69" s="1581"/>
      <c r="VNO69" s="1581"/>
      <c r="VNP69" s="529"/>
      <c r="VNQ69" s="376"/>
      <c r="VNR69" s="376"/>
      <c r="VNS69" s="376"/>
      <c r="VNT69" s="530"/>
      <c r="VNU69" s="376"/>
      <c r="VNV69" s="376"/>
      <c r="VNW69" s="376"/>
      <c r="VNX69" s="376"/>
      <c r="VNY69" s="376"/>
      <c r="VNZ69" s="376"/>
      <c r="VOA69" s="376"/>
      <c r="VOB69" s="376"/>
      <c r="VOC69" s="376"/>
      <c r="VOD69" s="1581"/>
      <c r="VOE69" s="1581"/>
      <c r="VOF69" s="1581"/>
      <c r="VOG69" s="529"/>
      <c r="VOH69" s="376"/>
      <c r="VOI69" s="376"/>
      <c r="VOJ69" s="376"/>
      <c r="VOK69" s="530"/>
      <c r="VOL69" s="376"/>
      <c r="VOM69" s="376"/>
      <c r="VON69" s="376"/>
      <c r="VOO69" s="376"/>
      <c r="VOP69" s="376"/>
      <c r="VOQ69" s="376"/>
      <c r="VOR69" s="376"/>
      <c r="VOS69" s="376"/>
      <c r="VOT69" s="376"/>
      <c r="VOU69" s="1581"/>
      <c r="VOV69" s="1581"/>
      <c r="VOW69" s="1581"/>
      <c r="VOX69" s="529"/>
      <c r="VOY69" s="376"/>
      <c r="VOZ69" s="376"/>
      <c r="VPA69" s="376"/>
      <c r="VPB69" s="530"/>
      <c r="VPC69" s="376"/>
      <c r="VPD69" s="376"/>
      <c r="VPE69" s="376"/>
      <c r="VPF69" s="376"/>
      <c r="VPG69" s="376"/>
      <c r="VPH69" s="376"/>
      <c r="VPI69" s="376"/>
      <c r="VPJ69" s="376"/>
      <c r="VPK69" s="376"/>
      <c r="VPL69" s="1581"/>
      <c r="VPM69" s="1581"/>
      <c r="VPN69" s="1581"/>
      <c r="VPO69" s="529"/>
      <c r="VPP69" s="376"/>
      <c r="VPQ69" s="376"/>
      <c r="VPR69" s="376"/>
      <c r="VPS69" s="530"/>
      <c r="VPT69" s="376"/>
      <c r="VPU69" s="376"/>
      <c r="VPV69" s="376"/>
      <c r="VPW69" s="376"/>
      <c r="VPX69" s="376"/>
      <c r="VPY69" s="376"/>
      <c r="VPZ69" s="376"/>
      <c r="VQA69" s="376"/>
      <c r="VQB69" s="376"/>
      <c r="VQC69" s="1581"/>
      <c r="VQD69" s="1581"/>
      <c r="VQE69" s="1581"/>
      <c r="VQF69" s="529"/>
      <c r="VQG69" s="376"/>
      <c r="VQH69" s="376"/>
      <c r="VQI69" s="376"/>
      <c r="VQJ69" s="530"/>
      <c r="VQK69" s="376"/>
      <c r="VQL69" s="376"/>
      <c r="VQM69" s="376"/>
      <c r="VQN69" s="376"/>
      <c r="VQO69" s="376"/>
      <c r="VQP69" s="376"/>
      <c r="VQQ69" s="376"/>
      <c r="VQR69" s="376"/>
      <c r="VQS69" s="376"/>
      <c r="VQT69" s="1581"/>
      <c r="VQU69" s="1581"/>
      <c r="VQV69" s="1581"/>
      <c r="VQW69" s="529"/>
      <c r="VQX69" s="376"/>
      <c r="VQY69" s="376"/>
      <c r="VQZ69" s="376"/>
      <c r="VRA69" s="530"/>
      <c r="VRB69" s="376"/>
      <c r="VRC69" s="376"/>
      <c r="VRD69" s="376"/>
      <c r="VRE69" s="376"/>
      <c r="VRF69" s="376"/>
      <c r="VRG69" s="376"/>
      <c r="VRH69" s="376"/>
      <c r="VRI69" s="376"/>
      <c r="VRJ69" s="376"/>
      <c r="VRK69" s="1581"/>
      <c r="VRL69" s="1581"/>
      <c r="VRM69" s="1581"/>
      <c r="VRN69" s="529"/>
      <c r="VRO69" s="376"/>
      <c r="VRP69" s="376"/>
      <c r="VRQ69" s="376"/>
      <c r="VRR69" s="530"/>
      <c r="VRS69" s="376"/>
      <c r="VRT69" s="376"/>
      <c r="VRU69" s="376"/>
      <c r="VRV69" s="376"/>
      <c r="VRW69" s="376"/>
      <c r="VRX69" s="376"/>
      <c r="VRY69" s="376"/>
      <c r="VRZ69" s="376"/>
      <c r="VSA69" s="376"/>
      <c r="VSB69" s="1581"/>
      <c r="VSC69" s="1581"/>
      <c r="VSD69" s="1581"/>
      <c r="VSE69" s="529"/>
      <c r="VSF69" s="376"/>
      <c r="VSG69" s="376"/>
      <c r="VSH69" s="376"/>
      <c r="VSI69" s="530"/>
      <c r="VSJ69" s="376"/>
      <c r="VSK69" s="376"/>
      <c r="VSL69" s="376"/>
      <c r="VSM69" s="376"/>
      <c r="VSN69" s="376"/>
      <c r="VSO69" s="376"/>
      <c r="VSP69" s="376"/>
      <c r="VSQ69" s="376"/>
      <c r="VSR69" s="376"/>
      <c r="VSS69" s="1581"/>
      <c r="VST69" s="1581"/>
      <c r="VSU69" s="1581"/>
      <c r="VSV69" s="529"/>
      <c r="VSW69" s="376"/>
      <c r="VSX69" s="376"/>
      <c r="VSY69" s="376"/>
      <c r="VSZ69" s="530"/>
      <c r="VTA69" s="376"/>
      <c r="VTB69" s="376"/>
      <c r="VTC69" s="376"/>
      <c r="VTD69" s="376"/>
      <c r="VTE69" s="376"/>
      <c r="VTF69" s="376"/>
      <c r="VTG69" s="376"/>
      <c r="VTH69" s="376"/>
      <c r="VTI69" s="376"/>
      <c r="VTJ69" s="1581"/>
      <c r="VTK69" s="1581"/>
      <c r="VTL69" s="1581"/>
      <c r="VTM69" s="529"/>
      <c r="VTN69" s="376"/>
      <c r="VTO69" s="376"/>
      <c r="VTP69" s="376"/>
      <c r="VTQ69" s="530"/>
      <c r="VTR69" s="376"/>
      <c r="VTS69" s="376"/>
      <c r="VTT69" s="376"/>
      <c r="VTU69" s="376"/>
      <c r="VTV69" s="376"/>
      <c r="VTW69" s="376"/>
      <c r="VTX69" s="376"/>
      <c r="VTY69" s="376"/>
      <c r="VTZ69" s="376"/>
      <c r="VUA69" s="1581"/>
      <c r="VUB69" s="1581"/>
      <c r="VUC69" s="1581"/>
      <c r="VUD69" s="529"/>
      <c r="VUE69" s="376"/>
      <c r="VUF69" s="376"/>
      <c r="VUG69" s="376"/>
      <c r="VUH69" s="530"/>
      <c r="VUI69" s="376"/>
      <c r="VUJ69" s="376"/>
      <c r="VUK69" s="376"/>
      <c r="VUL69" s="376"/>
      <c r="VUM69" s="376"/>
      <c r="VUN69" s="376"/>
      <c r="VUO69" s="376"/>
      <c r="VUP69" s="376"/>
      <c r="VUQ69" s="376"/>
      <c r="VUR69" s="1581"/>
      <c r="VUS69" s="1581"/>
      <c r="VUT69" s="1581"/>
      <c r="VUU69" s="529"/>
      <c r="VUV69" s="376"/>
      <c r="VUW69" s="376"/>
      <c r="VUX69" s="376"/>
      <c r="VUY69" s="530"/>
      <c r="VUZ69" s="376"/>
      <c r="VVA69" s="376"/>
      <c r="VVB69" s="376"/>
      <c r="VVC69" s="376"/>
      <c r="VVD69" s="376"/>
      <c r="VVE69" s="376"/>
      <c r="VVF69" s="376"/>
      <c r="VVG69" s="376"/>
      <c r="VVH69" s="376"/>
      <c r="VVI69" s="1581"/>
      <c r="VVJ69" s="1581"/>
      <c r="VVK69" s="1581"/>
      <c r="VVL69" s="529"/>
      <c r="VVM69" s="376"/>
      <c r="VVN69" s="376"/>
      <c r="VVO69" s="376"/>
      <c r="VVP69" s="530"/>
      <c r="VVQ69" s="376"/>
      <c r="VVR69" s="376"/>
      <c r="VVS69" s="376"/>
      <c r="VVT69" s="376"/>
      <c r="VVU69" s="376"/>
      <c r="VVV69" s="376"/>
      <c r="VVW69" s="376"/>
      <c r="VVX69" s="376"/>
      <c r="VVY69" s="376"/>
      <c r="VVZ69" s="1581"/>
      <c r="VWA69" s="1581"/>
      <c r="VWB69" s="1581"/>
      <c r="VWC69" s="529"/>
      <c r="VWD69" s="376"/>
      <c r="VWE69" s="376"/>
      <c r="VWF69" s="376"/>
      <c r="VWG69" s="530"/>
      <c r="VWH69" s="376"/>
      <c r="VWI69" s="376"/>
      <c r="VWJ69" s="376"/>
      <c r="VWK69" s="376"/>
      <c r="VWL69" s="376"/>
      <c r="VWM69" s="376"/>
      <c r="VWN69" s="376"/>
      <c r="VWO69" s="376"/>
      <c r="VWP69" s="376"/>
      <c r="VWQ69" s="1581"/>
      <c r="VWR69" s="1581"/>
      <c r="VWS69" s="1581"/>
      <c r="VWT69" s="529"/>
      <c r="VWU69" s="376"/>
      <c r="VWV69" s="376"/>
      <c r="VWW69" s="376"/>
      <c r="VWX69" s="530"/>
      <c r="VWY69" s="376"/>
      <c r="VWZ69" s="376"/>
      <c r="VXA69" s="376"/>
      <c r="VXB69" s="376"/>
      <c r="VXC69" s="376"/>
      <c r="VXD69" s="376"/>
      <c r="VXE69" s="376"/>
      <c r="VXF69" s="376"/>
      <c r="VXG69" s="376"/>
      <c r="VXH69" s="1581"/>
      <c r="VXI69" s="1581"/>
      <c r="VXJ69" s="1581"/>
      <c r="VXK69" s="529"/>
      <c r="VXL69" s="376"/>
      <c r="VXM69" s="376"/>
      <c r="VXN69" s="376"/>
      <c r="VXO69" s="530"/>
      <c r="VXP69" s="376"/>
      <c r="VXQ69" s="376"/>
      <c r="VXR69" s="376"/>
      <c r="VXS69" s="376"/>
      <c r="VXT69" s="376"/>
      <c r="VXU69" s="376"/>
      <c r="VXV69" s="376"/>
      <c r="VXW69" s="376"/>
      <c r="VXX69" s="376"/>
      <c r="VXY69" s="1581"/>
      <c r="VXZ69" s="1581"/>
      <c r="VYA69" s="1581"/>
      <c r="VYB69" s="529"/>
      <c r="VYC69" s="376"/>
      <c r="VYD69" s="376"/>
      <c r="VYE69" s="376"/>
      <c r="VYF69" s="530"/>
      <c r="VYG69" s="376"/>
      <c r="VYH69" s="376"/>
      <c r="VYI69" s="376"/>
      <c r="VYJ69" s="376"/>
      <c r="VYK69" s="376"/>
      <c r="VYL69" s="376"/>
      <c r="VYM69" s="376"/>
      <c r="VYN69" s="376"/>
      <c r="VYO69" s="376"/>
      <c r="VYP69" s="1581"/>
      <c r="VYQ69" s="1581"/>
      <c r="VYR69" s="1581"/>
      <c r="VYS69" s="529"/>
      <c r="VYT69" s="376"/>
      <c r="VYU69" s="376"/>
      <c r="VYV69" s="376"/>
      <c r="VYW69" s="530"/>
      <c r="VYX69" s="376"/>
      <c r="VYY69" s="376"/>
      <c r="VYZ69" s="376"/>
      <c r="VZA69" s="376"/>
      <c r="VZB69" s="376"/>
      <c r="VZC69" s="376"/>
      <c r="VZD69" s="376"/>
      <c r="VZE69" s="376"/>
      <c r="VZF69" s="376"/>
      <c r="VZG69" s="1581"/>
      <c r="VZH69" s="1581"/>
      <c r="VZI69" s="1581"/>
      <c r="VZJ69" s="529"/>
      <c r="VZK69" s="376"/>
      <c r="VZL69" s="376"/>
      <c r="VZM69" s="376"/>
      <c r="VZN69" s="530"/>
      <c r="VZO69" s="376"/>
      <c r="VZP69" s="376"/>
      <c r="VZQ69" s="376"/>
      <c r="VZR69" s="376"/>
      <c r="VZS69" s="376"/>
      <c r="VZT69" s="376"/>
      <c r="VZU69" s="376"/>
      <c r="VZV69" s="376"/>
      <c r="VZW69" s="376"/>
      <c r="VZX69" s="1581"/>
      <c r="VZY69" s="1581"/>
      <c r="VZZ69" s="1581"/>
      <c r="WAA69" s="529"/>
      <c r="WAB69" s="376"/>
      <c r="WAC69" s="376"/>
      <c r="WAD69" s="376"/>
      <c r="WAE69" s="530"/>
      <c r="WAF69" s="376"/>
      <c r="WAG69" s="376"/>
      <c r="WAH69" s="376"/>
      <c r="WAI69" s="376"/>
      <c r="WAJ69" s="376"/>
      <c r="WAK69" s="376"/>
      <c r="WAL69" s="376"/>
      <c r="WAM69" s="376"/>
      <c r="WAN69" s="376"/>
      <c r="WAO69" s="1581"/>
      <c r="WAP69" s="1581"/>
      <c r="WAQ69" s="1581"/>
      <c r="WAR69" s="529"/>
      <c r="WAS69" s="376"/>
      <c r="WAT69" s="376"/>
      <c r="WAU69" s="376"/>
      <c r="WAV69" s="530"/>
      <c r="WAW69" s="376"/>
      <c r="WAX69" s="376"/>
      <c r="WAY69" s="376"/>
      <c r="WAZ69" s="376"/>
      <c r="WBA69" s="376"/>
      <c r="WBB69" s="376"/>
      <c r="WBC69" s="376"/>
      <c r="WBD69" s="376"/>
      <c r="WBE69" s="376"/>
      <c r="WBF69" s="1581"/>
      <c r="WBG69" s="1581"/>
      <c r="WBH69" s="1581"/>
      <c r="WBI69" s="529"/>
      <c r="WBJ69" s="376"/>
      <c r="WBK69" s="376"/>
      <c r="WBL69" s="376"/>
      <c r="WBM69" s="530"/>
      <c r="WBN69" s="376"/>
      <c r="WBO69" s="376"/>
      <c r="WBP69" s="376"/>
      <c r="WBQ69" s="376"/>
      <c r="WBR69" s="376"/>
      <c r="WBS69" s="376"/>
      <c r="WBT69" s="376"/>
      <c r="WBU69" s="376"/>
      <c r="WBV69" s="376"/>
      <c r="WBW69" s="1581"/>
      <c r="WBX69" s="1581"/>
      <c r="WBY69" s="1581"/>
      <c r="WBZ69" s="529"/>
      <c r="WCA69" s="376"/>
      <c r="WCB69" s="376"/>
      <c r="WCC69" s="376"/>
      <c r="WCD69" s="530"/>
      <c r="WCE69" s="376"/>
      <c r="WCF69" s="376"/>
      <c r="WCG69" s="376"/>
      <c r="WCH69" s="376"/>
      <c r="WCI69" s="376"/>
      <c r="WCJ69" s="376"/>
      <c r="WCK69" s="376"/>
      <c r="WCL69" s="376"/>
      <c r="WCM69" s="376"/>
      <c r="WCN69" s="1581"/>
      <c r="WCO69" s="1581"/>
      <c r="WCP69" s="1581"/>
      <c r="WCQ69" s="529"/>
      <c r="WCR69" s="376"/>
      <c r="WCS69" s="376"/>
      <c r="WCT69" s="376"/>
      <c r="WCU69" s="530"/>
      <c r="WCV69" s="376"/>
      <c r="WCW69" s="376"/>
      <c r="WCX69" s="376"/>
      <c r="WCY69" s="376"/>
      <c r="WCZ69" s="376"/>
      <c r="WDA69" s="376"/>
      <c r="WDB69" s="376"/>
      <c r="WDC69" s="376"/>
      <c r="WDD69" s="376"/>
      <c r="WDE69" s="1581"/>
      <c r="WDF69" s="1581"/>
      <c r="WDG69" s="1581"/>
      <c r="WDH69" s="529"/>
      <c r="WDI69" s="376"/>
      <c r="WDJ69" s="376"/>
      <c r="WDK69" s="376"/>
      <c r="WDL69" s="530"/>
      <c r="WDM69" s="376"/>
      <c r="WDN69" s="376"/>
      <c r="WDO69" s="376"/>
      <c r="WDP69" s="376"/>
      <c r="WDQ69" s="376"/>
      <c r="WDR69" s="376"/>
      <c r="WDS69" s="376"/>
      <c r="WDT69" s="376"/>
      <c r="WDU69" s="376"/>
      <c r="WDV69" s="1581"/>
      <c r="WDW69" s="1581"/>
      <c r="WDX69" s="1581"/>
      <c r="WDY69" s="529"/>
      <c r="WDZ69" s="376"/>
      <c r="WEA69" s="376"/>
      <c r="WEB69" s="376"/>
      <c r="WEC69" s="530"/>
      <c r="WED69" s="376"/>
      <c r="WEE69" s="376"/>
      <c r="WEF69" s="376"/>
      <c r="WEG69" s="376"/>
      <c r="WEH69" s="376"/>
      <c r="WEI69" s="376"/>
      <c r="WEJ69" s="376"/>
      <c r="WEK69" s="376"/>
      <c r="WEL69" s="376"/>
      <c r="WEM69" s="1581"/>
      <c r="WEN69" s="1581"/>
      <c r="WEO69" s="1581"/>
      <c r="WEP69" s="529"/>
      <c r="WEQ69" s="376"/>
      <c r="WER69" s="376"/>
      <c r="WES69" s="376"/>
      <c r="WET69" s="530"/>
      <c r="WEU69" s="376"/>
      <c r="WEV69" s="376"/>
      <c r="WEW69" s="376"/>
      <c r="WEX69" s="376"/>
      <c r="WEY69" s="376"/>
      <c r="WEZ69" s="376"/>
      <c r="WFA69" s="376"/>
      <c r="WFB69" s="376"/>
      <c r="WFC69" s="376"/>
      <c r="WFD69" s="1581"/>
      <c r="WFE69" s="1581"/>
      <c r="WFF69" s="1581"/>
      <c r="WFG69" s="529"/>
      <c r="WFH69" s="376"/>
      <c r="WFI69" s="376"/>
      <c r="WFJ69" s="376"/>
      <c r="WFK69" s="530"/>
      <c r="WFL69" s="376"/>
      <c r="WFM69" s="376"/>
      <c r="WFN69" s="376"/>
      <c r="WFO69" s="376"/>
      <c r="WFP69" s="376"/>
      <c r="WFQ69" s="376"/>
      <c r="WFR69" s="376"/>
      <c r="WFS69" s="376"/>
      <c r="WFT69" s="376"/>
      <c r="WFU69" s="1581"/>
      <c r="WFV69" s="1581"/>
      <c r="WFW69" s="1581"/>
      <c r="WFX69" s="529"/>
      <c r="WFY69" s="376"/>
      <c r="WFZ69" s="376"/>
      <c r="WGA69" s="376"/>
      <c r="WGB69" s="530"/>
      <c r="WGC69" s="376"/>
      <c r="WGD69" s="376"/>
      <c r="WGE69" s="376"/>
      <c r="WGF69" s="376"/>
      <c r="WGG69" s="376"/>
      <c r="WGH69" s="376"/>
      <c r="WGI69" s="376"/>
      <c r="WGJ69" s="376"/>
      <c r="WGK69" s="376"/>
      <c r="WGL69" s="1581"/>
      <c r="WGM69" s="1581"/>
      <c r="WGN69" s="1581"/>
      <c r="WGO69" s="529"/>
      <c r="WGP69" s="376"/>
      <c r="WGQ69" s="376"/>
      <c r="WGR69" s="376"/>
      <c r="WGS69" s="530"/>
      <c r="WGT69" s="376"/>
      <c r="WGU69" s="376"/>
      <c r="WGV69" s="376"/>
      <c r="WGW69" s="376"/>
      <c r="WGX69" s="376"/>
      <c r="WGY69" s="376"/>
      <c r="WGZ69" s="376"/>
      <c r="WHA69" s="376"/>
      <c r="WHB69" s="376"/>
      <c r="WHC69" s="1581"/>
      <c r="WHD69" s="1581"/>
      <c r="WHE69" s="1581"/>
      <c r="WHF69" s="529"/>
      <c r="WHG69" s="376"/>
      <c r="WHH69" s="376"/>
      <c r="WHI69" s="376"/>
      <c r="WHJ69" s="530"/>
      <c r="WHK69" s="376"/>
      <c r="WHL69" s="376"/>
      <c r="WHM69" s="376"/>
      <c r="WHN69" s="376"/>
      <c r="WHO69" s="376"/>
      <c r="WHP69" s="376"/>
      <c r="WHQ69" s="376"/>
      <c r="WHR69" s="376"/>
      <c r="WHS69" s="376"/>
      <c r="WHT69" s="1581"/>
      <c r="WHU69" s="1581"/>
      <c r="WHV69" s="1581"/>
      <c r="WHW69" s="529"/>
      <c r="WHX69" s="376"/>
      <c r="WHY69" s="376"/>
      <c r="WHZ69" s="376"/>
      <c r="WIA69" s="530"/>
      <c r="WIB69" s="376"/>
      <c r="WIC69" s="376"/>
      <c r="WID69" s="376"/>
      <c r="WIE69" s="376"/>
      <c r="WIF69" s="376"/>
      <c r="WIG69" s="376"/>
      <c r="WIH69" s="376"/>
      <c r="WII69" s="376"/>
      <c r="WIJ69" s="376"/>
      <c r="WIK69" s="1581"/>
      <c r="WIL69" s="1581"/>
      <c r="WIM69" s="1581"/>
      <c r="WIN69" s="529"/>
      <c r="WIO69" s="376"/>
      <c r="WIP69" s="376"/>
      <c r="WIQ69" s="376"/>
      <c r="WIR69" s="530"/>
      <c r="WIS69" s="376"/>
      <c r="WIT69" s="376"/>
      <c r="WIU69" s="376"/>
      <c r="WIV69" s="376"/>
      <c r="WIW69" s="376"/>
      <c r="WIX69" s="376"/>
      <c r="WIY69" s="376"/>
      <c r="WIZ69" s="376"/>
      <c r="WJA69" s="376"/>
      <c r="WJB69" s="1581"/>
      <c r="WJC69" s="1581"/>
      <c r="WJD69" s="1581"/>
      <c r="WJE69" s="529"/>
      <c r="WJF69" s="376"/>
      <c r="WJG69" s="376"/>
      <c r="WJH69" s="376"/>
      <c r="WJI69" s="530"/>
      <c r="WJJ69" s="376"/>
      <c r="WJK69" s="376"/>
      <c r="WJL69" s="376"/>
      <c r="WJM69" s="376"/>
      <c r="WJN69" s="376"/>
      <c r="WJO69" s="376"/>
      <c r="WJP69" s="376"/>
      <c r="WJQ69" s="376"/>
      <c r="WJR69" s="376"/>
      <c r="WJS69" s="1581"/>
      <c r="WJT69" s="1581"/>
      <c r="WJU69" s="1581"/>
      <c r="WJV69" s="529"/>
      <c r="WJW69" s="376"/>
      <c r="WJX69" s="376"/>
      <c r="WJY69" s="376"/>
      <c r="WJZ69" s="530"/>
      <c r="WKA69" s="376"/>
      <c r="WKB69" s="376"/>
      <c r="WKC69" s="376"/>
      <c r="WKD69" s="376"/>
      <c r="WKE69" s="376"/>
      <c r="WKF69" s="376"/>
      <c r="WKG69" s="376"/>
      <c r="WKH69" s="376"/>
      <c r="WKI69" s="376"/>
      <c r="WKJ69" s="1581"/>
      <c r="WKK69" s="1581"/>
      <c r="WKL69" s="1581"/>
      <c r="WKM69" s="529"/>
      <c r="WKN69" s="376"/>
      <c r="WKO69" s="376"/>
      <c r="WKP69" s="376"/>
      <c r="WKQ69" s="530"/>
      <c r="WKR69" s="376"/>
      <c r="WKS69" s="376"/>
      <c r="WKT69" s="376"/>
      <c r="WKU69" s="376"/>
      <c r="WKV69" s="376"/>
      <c r="WKW69" s="376"/>
      <c r="WKX69" s="376"/>
      <c r="WKY69" s="376"/>
      <c r="WKZ69" s="376"/>
      <c r="WLA69" s="1581"/>
      <c r="WLB69" s="1581"/>
      <c r="WLC69" s="1581"/>
      <c r="WLD69" s="529"/>
      <c r="WLE69" s="376"/>
      <c r="WLF69" s="376"/>
      <c r="WLG69" s="376"/>
      <c r="WLH69" s="530"/>
      <c r="WLI69" s="376"/>
      <c r="WLJ69" s="376"/>
      <c r="WLK69" s="376"/>
      <c r="WLL69" s="376"/>
      <c r="WLM69" s="376"/>
      <c r="WLN69" s="376"/>
      <c r="WLO69" s="376"/>
      <c r="WLP69" s="376"/>
      <c r="WLQ69" s="376"/>
      <c r="WLR69" s="1581"/>
      <c r="WLS69" s="1581"/>
      <c r="WLT69" s="1581"/>
      <c r="WLU69" s="529"/>
      <c r="WLV69" s="376"/>
      <c r="WLW69" s="376"/>
      <c r="WLX69" s="376"/>
      <c r="WLY69" s="530"/>
      <c r="WLZ69" s="376"/>
      <c r="WMA69" s="376"/>
      <c r="WMB69" s="376"/>
      <c r="WMC69" s="376"/>
      <c r="WMD69" s="376"/>
      <c r="WME69" s="376"/>
      <c r="WMF69" s="376"/>
      <c r="WMG69" s="376"/>
      <c r="WMH69" s="376"/>
      <c r="WMI69" s="1581"/>
      <c r="WMJ69" s="1581"/>
      <c r="WMK69" s="1581"/>
      <c r="WML69" s="529"/>
      <c r="WMM69" s="376"/>
      <c r="WMN69" s="376"/>
      <c r="WMO69" s="376"/>
      <c r="WMP69" s="530"/>
      <c r="WMQ69" s="376"/>
      <c r="WMR69" s="376"/>
      <c r="WMS69" s="376"/>
      <c r="WMT69" s="376"/>
      <c r="WMU69" s="376"/>
      <c r="WMV69" s="376"/>
      <c r="WMW69" s="376"/>
      <c r="WMX69" s="376"/>
      <c r="WMY69" s="376"/>
      <c r="WMZ69" s="1581"/>
      <c r="WNA69" s="1581"/>
      <c r="WNB69" s="1581"/>
      <c r="WNC69" s="529"/>
      <c r="WND69" s="376"/>
      <c r="WNE69" s="376"/>
      <c r="WNF69" s="376"/>
      <c r="WNG69" s="530"/>
      <c r="WNH69" s="376"/>
      <c r="WNI69" s="376"/>
      <c r="WNJ69" s="376"/>
      <c r="WNK69" s="376"/>
      <c r="WNL69" s="376"/>
      <c r="WNM69" s="376"/>
      <c r="WNN69" s="376"/>
      <c r="WNO69" s="376"/>
      <c r="WNP69" s="376"/>
      <c r="WNQ69" s="1581"/>
      <c r="WNR69" s="1581"/>
      <c r="WNS69" s="1581"/>
      <c r="WNT69" s="529"/>
      <c r="WNU69" s="376"/>
      <c r="WNV69" s="376"/>
      <c r="WNW69" s="376"/>
      <c r="WNX69" s="530"/>
      <c r="WNY69" s="376"/>
      <c r="WNZ69" s="376"/>
      <c r="WOA69" s="376"/>
      <c r="WOB69" s="376"/>
      <c r="WOC69" s="376"/>
      <c r="WOD69" s="376"/>
      <c r="WOE69" s="376"/>
      <c r="WOF69" s="376"/>
      <c r="WOG69" s="376"/>
      <c r="WOH69" s="1581"/>
      <c r="WOI69" s="1581"/>
      <c r="WOJ69" s="1581"/>
      <c r="WOK69" s="529"/>
      <c r="WOL69" s="376"/>
      <c r="WOM69" s="376"/>
      <c r="WON69" s="376"/>
      <c r="WOO69" s="530"/>
      <c r="WOP69" s="376"/>
      <c r="WOQ69" s="376"/>
      <c r="WOR69" s="376"/>
      <c r="WOS69" s="376"/>
      <c r="WOT69" s="376"/>
      <c r="WOU69" s="376"/>
      <c r="WOV69" s="376"/>
      <c r="WOW69" s="376"/>
      <c r="WOX69" s="376"/>
      <c r="WOY69" s="1581"/>
      <c r="WOZ69" s="1581"/>
      <c r="WPA69" s="1581"/>
      <c r="WPB69" s="529"/>
      <c r="WPC69" s="376"/>
      <c r="WPD69" s="376"/>
      <c r="WPE69" s="376"/>
      <c r="WPF69" s="530"/>
      <c r="WPG69" s="376"/>
      <c r="WPH69" s="376"/>
      <c r="WPI69" s="376"/>
      <c r="WPJ69" s="376"/>
      <c r="WPK69" s="376"/>
      <c r="WPL69" s="376"/>
      <c r="WPM69" s="376"/>
      <c r="WPN69" s="376"/>
      <c r="WPO69" s="376"/>
      <c r="WPP69" s="1581"/>
      <c r="WPQ69" s="1581"/>
      <c r="WPR69" s="1581"/>
      <c r="WPS69" s="529"/>
      <c r="WPT69" s="376"/>
      <c r="WPU69" s="376"/>
      <c r="WPV69" s="376"/>
      <c r="WPW69" s="530"/>
      <c r="WPX69" s="376"/>
      <c r="WPY69" s="376"/>
      <c r="WPZ69" s="376"/>
      <c r="WQA69" s="376"/>
      <c r="WQB69" s="376"/>
      <c r="WQC69" s="376"/>
      <c r="WQD69" s="376"/>
      <c r="WQE69" s="376"/>
      <c r="WQF69" s="376"/>
      <c r="WQG69" s="1581"/>
      <c r="WQH69" s="1581"/>
      <c r="WQI69" s="1581"/>
      <c r="WQJ69" s="529"/>
      <c r="WQK69" s="376"/>
      <c r="WQL69" s="376"/>
      <c r="WQM69" s="376"/>
      <c r="WQN69" s="530"/>
      <c r="WQO69" s="376"/>
      <c r="WQP69" s="376"/>
      <c r="WQQ69" s="376"/>
      <c r="WQR69" s="376"/>
      <c r="WQS69" s="376"/>
      <c r="WQT69" s="376"/>
      <c r="WQU69" s="376"/>
      <c r="WQV69" s="376"/>
      <c r="WQW69" s="376"/>
      <c r="WQX69" s="1581"/>
      <c r="WQY69" s="1581"/>
      <c r="WQZ69" s="1581"/>
      <c r="WRA69" s="529"/>
      <c r="WRB69" s="376"/>
      <c r="WRC69" s="376"/>
      <c r="WRD69" s="376"/>
      <c r="WRE69" s="530"/>
      <c r="WRF69" s="376"/>
      <c r="WRG69" s="376"/>
      <c r="WRH69" s="376"/>
      <c r="WRI69" s="376"/>
      <c r="WRJ69" s="376"/>
      <c r="WRK69" s="376"/>
      <c r="WRL69" s="376"/>
      <c r="WRM69" s="376"/>
      <c r="WRN69" s="376"/>
      <c r="WRO69" s="1581"/>
      <c r="WRP69" s="1581"/>
      <c r="WRQ69" s="1581"/>
      <c r="WRR69" s="529"/>
      <c r="WRS69" s="376"/>
      <c r="WRT69" s="376"/>
      <c r="WRU69" s="376"/>
      <c r="WRV69" s="530"/>
      <c r="WRW69" s="376"/>
      <c r="WRX69" s="376"/>
      <c r="WRY69" s="376"/>
      <c r="WRZ69" s="376"/>
      <c r="WSA69" s="376"/>
      <c r="WSB69" s="376"/>
      <c r="WSC69" s="376"/>
      <c r="WSD69" s="376"/>
      <c r="WSE69" s="376"/>
      <c r="WSF69" s="1581"/>
      <c r="WSG69" s="1581"/>
      <c r="WSH69" s="1581"/>
      <c r="WSI69" s="529"/>
      <c r="WSJ69" s="376"/>
      <c r="WSK69" s="376"/>
      <c r="WSL69" s="376"/>
      <c r="WSM69" s="530"/>
      <c r="WSN69" s="376"/>
      <c r="WSO69" s="376"/>
      <c r="WSP69" s="376"/>
      <c r="WSQ69" s="376"/>
      <c r="WSR69" s="376"/>
      <c r="WSS69" s="376"/>
      <c r="WST69" s="376"/>
      <c r="WSU69" s="376"/>
      <c r="WSV69" s="376"/>
      <c r="WSW69" s="1581"/>
      <c r="WSX69" s="1581"/>
      <c r="WSY69" s="1581"/>
      <c r="WSZ69" s="529"/>
      <c r="WTA69" s="376"/>
      <c r="WTB69" s="376"/>
      <c r="WTC69" s="376"/>
      <c r="WTD69" s="530"/>
      <c r="WTE69" s="376"/>
      <c r="WTF69" s="376"/>
      <c r="WTG69" s="376"/>
      <c r="WTH69" s="376"/>
      <c r="WTI69" s="376"/>
      <c r="WTJ69" s="376"/>
      <c r="WTK69" s="376"/>
      <c r="WTL69" s="376"/>
      <c r="WTM69" s="376"/>
      <c r="WTN69" s="1581"/>
      <c r="WTO69" s="1581"/>
      <c r="WTP69" s="1581"/>
      <c r="WTQ69" s="529"/>
      <c r="WTR69" s="376"/>
      <c r="WTS69" s="376"/>
      <c r="WTT69" s="376"/>
      <c r="WTU69" s="530"/>
      <c r="WTV69" s="376"/>
      <c r="WTW69" s="376"/>
      <c r="WTX69" s="376"/>
      <c r="WTY69" s="376"/>
      <c r="WTZ69" s="376"/>
      <c r="WUA69" s="376"/>
      <c r="WUB69" s="376"/>
      <c r="WUC69" s="376"/>
      <c r="WUD69" s="376"/>
      <c r="WUE69" s="1581"/>
      <c r="WUF69" s="1581"/>
      <c r="WUG69" s="1581"/>
      <c r="WUH69" s="529"/>
      <c r="WUI69" s="376"/>
      <c r="WUJ69" s="376"/>
      <c r="WUK69" s="376"/>
      <c r="WUL69" s="530"/>
      <c r="WUM69" s="376"/>
      <c r="WUN69" s="376"/>
      <c r="WUO69" s="376"/>
      <c r="WUP69" s="376"/>
      <c r="WUQ69" s="376"/>
      <c r="WUR69" s="376"/>
      <c r="WUS69" s="376"/>
      <c r="WUT69" s="376"/>
      <c r="WUU69" s="376"/>
      <c r="WUV69" s="1581"/>
      <c r="WUW69" s="1581"/>
      <c r="WUX69" s="1581"/>
      <c r="WUY69" s="529"/>
      <c r="WUZ69" s="376"/>
      <c r="WVA69" s="376"/>
      <c r="WVB69" s="376"/>
      <c r="WVC69" s="530"/>
      <c r="WVD69" s="376"/>
      <c r="WVE69" s="376"/>
      <c r="WVF69" s="376"/>
      <c r="WVG69" s="376"/>
      <c r="WVH69" s="376"/>
      <c r="WVI69" s="376"/>
      <c r="WVJ69" s="376"/>
      <c r="WVK69" s="376"/>
      <c r="WVL69" s="376"/>
      <c r="WVM69" s="1581"/>
      <c r="WVN69" s="1581"/>
      <c r="WVO69" s="1581"/>
      <c r="WVP69" s="529"/>
      <c r="WVQ69" s="376"/>
      <c r="WVR69" s="376"/>
      <c r="WVS69" s="376"/>
      <c r="WVT69" s="530"/>
      <c r="WVU69" s="376"/>
      <c r="WVV69" s="376"/>
      <c r="WVW69" s="376"/>
      <c r="WVX69" s="376"/>
      <c r="WVY69" s="376"/>
      <c r="WVZ69" s="376"/>
      <c r="WWA69" s="376"/>
      <c r="WWB69" s="376"/>
      <c r="WWC69" s="376"/>
      <c r="WWD69" s="1581"/>
      <c r="WWE69" s="1581"/>
      <c r="WWF69" s="1581"/>
      <c r="WWG69" s="529"/>
      <c r="WWH69" s="376"/>
      <c r="WWI69" s="376"/>
      <c r="WWJ69" s="376"/>
      <c r="WWK69" s="530"/>
      <c r="WWL69" s="376"/>
      <c r="WWM69" s="376"/>
      <c r="WWN69" s="376"/>
      <c r="WWO69" s="376"/>
      <c r="WWP69" s="376"/>
      <c r="WWQ69" s="376"/>
      <c r="WWR69" s="376"/>
      <c r="WWS69" s="376"/>
      <c r="WWT69" s="376"/>
      <c r="WWU69" s="1581"/>
      <c r="WWV69" s="1581"/>
      <c r="WWW69" s="1581"/>
      <c r="WWX69" s="529"/>
      <c r="WWY69" s="376"/>
      <c r="WWZ69" s="376"/>
      <c r="WXA69" s="376"/>
      <c r="WXB69" s="530"/>
      <c r="WXC69" s="376"/>
      <c r="WXD69" s="376"/>
      <c r="WXE69" s="376"/>
      <c r="WXF69" s="376"/>
      <c r="WXG69" s="376"/>
      <c r="WXH69" s="376"/>
      <c r="WXI69" s="376"/>
      <c r="WXJ69" s="376"/>
      <c r="WXK69" s="376"/>
      <c r="WXL69" s="1581"/>
      <c r="WXM69" s="1581"/>
      <c r="WXN69" s="1581"/>
      <c r="WXO69" s="529"/>
      <c r="WXP69" s="376"/>
      <c r="WXQ69" s="376"/>
      <c r="WXR69" s="376"/>
      <c r="WXS69" s="530"/>
      <c r="WXT69" s="376"/>
      <c r="WXU69" s="376"/>
      <c r="WXV69" s="376"/>
      <c r="WXW69" s="376"/>
      <c r="WXX69" s="376"/>
      <c r="WXY69" s="376"/>
      <c r="WXZ69" s="376"/>
      <c r="WYA69" s="376"/>
      <c r="WYB69" s="376"/>
      <c r="WYC69" s="1581"/>
      <c r="WYD69" s="1581"/>
      <c r="WYE69" s="1581"/>
      <c r="WYF69" s="529"/>
      <c r="WYG69" s="376"/>
      <c r="WYH69" s="376"/>
      <c r="WYI69" s="376"/>
      <c r="WYJ69" s="530"/>
      <c r="WYK69" s="376"/>
      <c r="WYL69" s="376"/>
      <c r="WYM69" s="376"/>
      <c r="WYN69" s="376"/>
      <c r="WYO69" s="376"/>
      <c r="WYP69" s="376"/>
      <c r="WYQ69" s="376"/>
      <c r="WYR69" s="376"/>
      <c r="WYS69" s="376"/>
      <c r="WYT69" s="1581"/>
      <c r="WYU69" s="1581"/>
      <c r="WYV69" s="1581"/>
      <c r="WYW69" s="529"/>
      <c r="WYX69" s="376"/>
      <c r="WYY69" s="376"/>
      <c r="WYZ69" s="376"/>
      <c r="WZA69" s="530"/>
      <c r="WZB69" s="376"/>
      <c r="WZC69" s="376"/>
      <c r="WZD69" s="376"/>
      <c r="WZE69" s="376"/>
      <c r="WZF69" s="376"/>
      <c r="WZG69" s="376"/>
      <c r="WZH69" s="376"/>
      <c r="WZI69" s="376"/>
      <c r="WZJ69" s="376"/>
      <c r="WZK69" s="1581"/>
      <c r="WZL69" s="1581"/>
      <c r="WZM69" s="1581"/>
      <c r="WZN69" s="529"/>
      <c r="WZO69" s="376"/>
      <c r="WZP69" s="376"/>
      <c r="WZQ69" s="376"/>
      <c r="WZR69" s="530"/>
      <c r="WZS69" s="376"/>
      <c r="WZT69" s="376"/>
      <c r="WZU69" s="376"/>
      <c r="WZV69" s="376"/>
      <c r="WZW69" s="376"/>
      <c r="WZX69" s="376"/>
      <c r="WZY69" s="376"/>
      <c r="WZZ69" s="376"/>
      <c r="XAA69" s="376"/>
      <c r="XAB69" s="1581"/>
      <c r="XAC69" s="1581"/>
      <c r="XAD69" s="1581"/>
      <c r="XAE69" s="529"/>
      <c r="XAF69" s="376"/>
      <c r="XAG69" s="376"/>
      <c r="XAH69" s="376"/>
      <c r="XAI69" s="530"/>
      <c r="XAJ69" s="376"/>
      <c r="XAK69" s="376"/>
      <c r="XAL69" s="376"/>
      <c r="XAM69" s="376"/>
      <c r="XAN69" s="376"/>
      <c r="XAO69" s="376"/>
      <c r="XAP69" s="376"/>
      <c r="XAQ69" s="376"/>
      <c r="XAR69" s="376"/>
      <c r="XAS69" s="1581"/>
      <c r="XAT69" s="1581"/>
      <c r="XAU69" s="1581"/>
      <c r="XAV69" s="529"/>
      <c r="XAW69" s="376"/>
      <c r="XAX69" s="376"/>
      <c r="XAY69" s="376"/>
      <c r="XAZ69" s="530"/>
      <c r="XBA69" s="376"/>
      <c r="XBB69" s="376"/>
      <c r="XBC69" s="376"/>
      <c r="XBD69" s="376"/>
      <c r="XBE69" s="376"/>
      <c r="XBF69" s="376"/>
      <c r="XBG69" s="376"/>
      <c r="XBH69" s="376"/>
      <c r="XBI69" s="376"/>
      <c r="XBJ69" s="1581"/>
      <c r="XBK69" s="1581"/>
      <c r="XBL69" s="1581"/>
      <c r="XBM69" s="529"/>
      <c r="XBN69" s="376"/>
      <c r="XBO69" s="376"/>
      <c r="XBP69" s="376"/>
      <c r="XBQ69" s="530"/>
      <c r="XBR69" s="376"/>
      <c r="XBS69" s="376"/>
      <c r="XBT69" s="376"/>
      <c r="XBU69" s="376"/>
      <c r="XBV69" s="376"/>
      <c r="XBW69" s="376"/>
      <c r="XBX69" s="376"/>
      <c r="XBY69" s="376"/>
      <c r="XBZ69" s="376"/>
      <c r="XCA69" s="1581"/>
      <c r="XCB69" s="1581"/>
      <c r="XCC69" s="1581"/>
      <c r="XCD69" s="529"/>
      <c r="XCE69" s="376"/>
      <c r="XCF69" s="376"/>
      <c r="XCG69" s="376"/>
      <c r="XCH69" s="530"/>
      <c r="XCI69" s="376"/>
      <c r="XCJ69" s="376"/>
      <c r="XCK69" s="376"/>
      <c r="XCL69" s="376"/>
      <c r="XCM69" s="376"/>
      <c r="XCN69" s="376"/>
      <c r="XCO69" s="376"/>
      <c r="XCP69" s="376"/>
      <c r="XCQ69" s="376"/>
      <c r="XCR69" s="1581"/>
      <c r="XCS69" s="1581"/>
      <c r="XCT69" s="1581"/>
      <c r="XCU69" s="529"/>
      <c r="XCV69" s="376"/>
      <c r="XCW69" s="376"/>
      <c r="XCX69" s="376"/>
      <c r="XCY69" s="530"/>
      <c r="XCZ69" s="376"/>
      <c r="XDA69" s="376"/>
      <c r="XDB69" s="376"/>
      <c r="XDC69" s="376"/>
      <c r="XDD69" s="376"/>
      <c r="XDE69" s="376"/>
      <c r="XDF69" s="376"/>
      <c r="XDG69" s="376"/>
      <c r="XDH69" s="376"/>
      <c r="XDI69" s="1581"/>
      <c r="XDJ69" s="1581"/>
      <c r="XDK69" s="1581"/>
      <c r="XDL69" s="529"/>
      <c r="XDM69" s="376"/>
      <c r="XDN69" s="376"/>
      <c r="XDO69" s="376"/>
      <c r="XDP69" s="530"/>
      <c r="XDQ69" s="376"/>
      <c r="XDR69" s="376"/>
      <c r="XDS69" s="376"/>
      <c r="XDT69" s="376"/>
      <c r="XDU69" s="376"/>
      <c r="XDV69" s="376"/>
      <c r="XDW69" s="376"/>
      <c r="XDX69" s="376"/>
      <c r="XDY69" s="376"/>
      <c r="XDZ69" s="1581"/>
      <c r="XEA69" s="1581"/>
      <c r="XEB69" s="1581"/>
      <c r="XEC69" s="529"/>
      <c r="XED69" s="376"/>
      <c r="XEE69" s="376"/>
      <c r="XEF69" s="376"/>
      <c r="XEG69" s="530"/>
      <c r="XEH69" s="376"/>
      <c r="XEI69" s="376"/>
      <c r="XEJ69" s="376"/>
      <c r="XEK69" s="376"/>
      <c r="XEL69" s="376"/>
      <c r="XEM69" s="376"/>
      <c r="XEN69" s="376"/>
      <c r="XEO69" s="376"/>
      <c r="XEP69" s="376"/>
      <c r="XEQ69" s="1581"/>
      <c r="XER69" s="1581"/>
      <c r="XES69" s="1581"/>
      <c r="XET69" s="529"/>
      <c r="XEU69" s="376"/>
      <c r="XEV69" s="376"/>
      <c r="XEW69" s="376"/>
      <c r="XEX69" s="530"/>
      <c r="XEY69" s="376"/>
      <c r="XEZ69" s="376"/>
      <c r="XFA69" s="376"/>
      <c r="XFB69" s="376"/>
      <c r="XFC69" s="376"/>
    </row>
    <row r="70" spans="1:16383" s="39" customFormat="1" x14ac:dyDescent="0.2">
      <c r="A70" s="450" t="s">
        <v>123</v>
      </c>
      <c r="B70" s="1589" t="s">
        <v>161</v>
      </c>
      <c r="C70" s="1589"/>
      <c r="D70" s="371">
        <f t="shared" si="34"/>
        <v>0</v>
      </c>
      <c r="E70" s="371">
        <f t="shared" ref="E70" si="47">+I70+L70+O70</f>
        <v>7199</v>
      </c>
      <c r="F70" s="371">
        <f t="shared" ref="F70" si="48">+J70+M70+P70</f>
        <v>6770</v>
      </c>
      <c r="G70" s="388">
        <f t="shared" si="35"/>
        <v>0.9404083900541742</v>
      </c>
      <c r="H70" s="371">
        <f>+'6.a. mell. PH'!D75</f>
        <v>0</v>
      </c>
      <c r="I70" s="371">
        <f>+'6.a. mell. PH'!E75</f>
        <v>4257</v>
      </c>
      <c r="J70" s="371">
        <f>+'6.a. mell. PH'!F75</f>
        <v>3828</v>
      </c>
      <c r="K70" s="371">
        <f>+'6.b. mell. Óvoda'!D75</f>
        <v>0</v>
      </c>
      <c r="L70" s="371">
        <f>+'6.b. mell. Óvoda'!E75</f>
        <v>2144</v>
      </c>
      <c r="M70" s="371">
        <f>+'6.b. mell. Óvoda'!F75</f>
        <v>2144</v>
      </c>
      <c r="N70" s="371">
        <f>+'6.c. mell. BBKP'!D76</f>
        <v>0</v>
      </c>
      <c r="O70" s="371">
        <f>+'6.c. mell. BBKP'!E76</f>
        <v>798</v>
      </c>
      <c r="P70" s="373">
        <f>+'6.c. mell. BBKP'!F76</f>
        <v>798</v>
      </c>
    </row>
    <row r="71" spans="1:16383" hidden="1" x14ac:dyDescent="0.2">
      <c r="A71" s="1584"/>
      <c r="B71" s="1585"/>
      <c r="C71" s="1585"/>
      <c r="D71" s="377"/>
      <c r="E71" s="377"/>
      <c r="F71" s="377"/>
      <c r="G71" s="388" t="e">
        <f t="shared" si="35"/>
        <v>#DIV/0!</v>
      </c>
      <c r="H71" s="377"/>
      <c r="I71" s="377"/>
      <c r="J71" s="377"/>
      <c r="K71" s="377"/>
      <c r="L71" s="377"/>
      <c r="M71" s="377"/>
      <c r="N71" s="377"/>
      <c r="O71" s="377"/>
      <c r="P71" s="378"/>
      <c r="Q71" s="1581"/>
      <c r="R71" s="1581"/>
      <c r="S71" s="1581"/>
      <c r="T71" s="529"/>
      <c r="U71" s="376"/>
      <c r="V71" s="376"/>
      <c r="W71" s="376"/>
      <c r="X71" s="530"/>
      <c r="Y71" s="376"/>
      <c r="Z71" s="376"/>
      <c r="AA71" s="376"/>
      <c r="AB71" s="376"/>
      <c r="AC71" s="376"/>
      <c r="AD71" s="376"/>
      <c r="AE71" s="376"/>
      <c r="AF71" s="376"/>
      <c r="AG71" s="376"/>
      <c r="AH71" s="1581"/>
      <c r="AI71" s="1581"/>
      <c r="AJ71" s="1581"/>
      <c r="AK71" s="529"/>
      <c r="AL71" s="376"/>
      <c r="AM71" s="376"/>
      <c r="AN71" s="376"/>
      <c r="AO71" s="530"/>
      <c r="AP71" s="376"/>
      <c r="AQ71" s="376"/>
      <c r="AR71" s="376"/>
      <c r="AS71" s="376"/>
      <c r="AT71" s="376"/>
      <c r="AU71" s="376"/>
      <c r="AV71" s="376"/>
      <c r="AW71" s="376"/>
      <c r="AX71" s="376"/>
      <c r="AY71" s="1581"/>
      <c r="AZ71" s="1581"/>
      <c r="BA71" s="1581"/>
      <c r="BB71" s="529"/>
      <c r="BC71" s="376"/>
      <c r="BD71" s="376"/>
      <c r="BE71" s="376"/>
      <c r="BF71" s="530"/>
      <c r="BG71" s="376"/>
      <c r="BH71" s="376"/>
      <c r="BI71" s="376"/>
      <c r="BJ71" s="376"/>
      <c r="BK71" s="376"/>
      <c r="BL71" s="376"/>
      <c r="BM71" s="376"/>
      <c r="BN71" s="376"/>
      <c r="BO71" s="376"/>
      <c r="BP71" s="1581"/>
      <c r="BQ71" s="1581"/>
      <c r="BR71" s="1581"/>
      <c r="BS71" s="529"/>
      <c r="BT71" s="376"/>
      <c r="BU71" s="376"/>
      <c r="BV71" s="376"/>
      <c r="BW71" s="530"/>
      <c r="BX71" s="376"/>
      <c r="BY71" s="376"/>
      <c r="BZ71" s="376"/>
      <c r="CA71" s="376"/>
      <c r="CB71" s="376"/>
      <c r="CC71" s="376"/>
      <c r="CD71" s="376"/>
      <c r="CE71" s="376"/>
      <c r="CF71" s="376"/>
      <c r="CG71" s="1581"/>
      <c r="CH71" s="1581"/>
      <c r="CI71" s="1581"/>
      <c r="CJ71" s="529"/>
      <c r="CK71" s="376"/>
      <c r="CL71" s="376"/>
      <c r="CM71" s="376"/>
      <c r="CN71" s="530"/>
      <c r="CO71" s="376"/>
      <c r="CP71" s="376"/>
      <c r="CQ71" s="376"/>
      <c r="CR71" s="376"/>
      <c r="CS71" s="376"/>
      <c r="CT71" s="376"/>
      <c r="CU71" s="376"/>
      <c r="CV71" s="376"/>
      <c r="CW71" s="376"/>
      <c r="CX71" s="1581"/>
      <c r="CY71" s="1581"/>
      <c r="CZ71" s="1581"/>
      <c r="DA71" s="529"/>
      <c r="DB71" s="376"/>
      <c r="DC71" s="376"/>
      <c r="DD71" s="376"/>
      <c r="DE71" s="530"/>
      <c r="DF71" s="376"/>
      <c r="DG71" s="376"/>
      <c r="DH71" s="376"/>
      <c r="DI71" s="376"/>
      <c r="DJ71" s="376"/>
      <c r="DK71" s="376"/>
      <c r="DL71" s="376"/>
      <c r="DM71" s="376"/>
      <c r="DN71" s="376"/>
      <c r="DO71" s="1581"/>
      <c r="DP71" s="1581"/>
      <c r="DQ71" s="1581"/>
      <c r="DR71" s="529"/>
      <c r="DS71" s="376"/>
      <c r="DT71" s="376"/>
      <c r="DU71" s="376"/>
      <c r="DV71" s="530"/>
      <c r="DW71" s="376"/>
      <c r="DX71" s="376"/>
      <c r="DY71" s="376"/>
      <c r="DZ71" s="376"/>
      <c r="EA71" s="376"/>
      <c r="EB71" s="376"/>
      <c r="EC71" s="376"/>
      <c r="ED71" s="376"/>
      <c r="EE71" s="376"/>
      <c r="EF71" s="1581"/>
      <c r="EG71" s="1581"/>
      <c r="EH71" s="1581"/>
      <c r="EI71" s="529"/>
      <c r="EJ71" s="376"/>
      <c r="EK71" s="376"/>
      <c r="EL71" s="376"/>
      <c r="EM71" s="530"/>
      <c r="EN71" s="376"/>
      <c r="EO71" s="376"/>
      <c r="EP71" s="376"/>
      <c r="EQ71" s="376"/>
      <c r="ER71" s="376"/>
      <c r="ES71" s="376"/>
      <c r="ET71" s="376"/>
      <c r="EU71" s="376"/>
      <c r="EV71" s="376"/>
      <c r="EW71" s="1581"/>
      <c r="EX71" s="1581"/>
      <c r="EY71" s="1581"/>
      <c r="EZ71" s="529"/>
      <c r="FA71" s="376"/>
      <c r="FB71" s="376"/>
      <c r="FC71" s="376"/>
      <c r="FD71" s="530"/>
      <c r="FE71" s="376"/>
      <c r="FF71" s="376"/>
      <c r="FG71" s="376"/>
      <c r="FH71" s="376"/>
      <c r="FI71" s="376"/>
      <c r="FJ71" s="376"/>
      <c r="FK71" s="376"/>
      <c r="FL71" s="376"/>
      <c r="FM71" s="376"/>
      <c r="FN71" s="1581"/>
      <c r="FO71" s="1581"/>
      <c r="FP71" s="1581"/>
      <c r="FQ71" s="529"/>
      <c r="FR71" s="376"/>
      <c r="FS71" s="376"/>
      <c r="FT71" s="376"/>
      <c r="FU71" s="530"/>
      <c r="FV71" s="376"/>
      <c r="FW71" s="376"/>
      <c r="FX71" s="376"/>
      <c r="FY71" s="376"/>
      <c r="FZ71" s="376"/>
      <c r="GA71" s="376"/>
      <c r="GB71" s="376"/>
      <c r="GC71" s="376"/>
      <c r="GD71" s="376"/>
      <c r="GE71" s="1581"/>
      <c r="GF71" s="1581"/>
      <c r="GG71" s="1581"/>
      <c r="GH71" s="529"/>
      <c r="GI71" s="376"/>
      <c r="GJ71" s="376"/>
      <c r="GK71" s="376"/>
      <c r="GL71" s="530"/>
      <c r="GM71" s="376"/>
      <c r="GN71" s="376"/>
      <c r="GO71" s="376"/>
      <c r="GP71" s="376"/>
      <c r="GQ71" s="376"/>
      <c r="GR71" s="376"/>
      <c r="GS71" s="376"/>
      <c r="GT71" s="376"/>
      <c r="GU71" s="376"/>
      <c r="GV71" s="1581"/>
      <c r="GW71" s="1581"/>
      <c r="GX71" s="1581"/>
      <c r="GY71" s="529"/>
      <c r="GZ71" s="376"/>
      <c r="HA71" s="376"/>
      <c r="HB71" s="376"/>
      <c r="HC71" s="530"/>
      <c r="HD71" s="376"/>
      <c r="HE71" s="376"/>
      <c r="HF71" s="376"/>
      <c r="HG71" s="376"/>
      <c r="HH71" s="376"/>
      <c r="HI71" s="376"/>
      <c r="HJ71" s="376"/>
      <c r="HK71" s="376"/>
      <c r="HL71" s="376"/>
      <c r="HM71" s="1581"/>
      <c r="HN71" s="1581"/>
      <c r="HO71" s="1581"/>
      <c r="HP71" s="529"/>
      <c r="HQ71" s="376"/>
      <c r="HR71" s="376"/>
      <c r="HS71" s="376"/>
      <c r="HT71" s="530"/>
      <c r="HU71" s="376"/>
      <c r="HV71" s="376"/>
      <c r="HW71" s="376"/>
      <c r="HX71" s="376"/>
      <c r="HY71" s="376"/>
      <c r="HZ71" s="376"/>
      <c r="IA71" s="376"/>
      <c r="IB71" s="376"/>
      <c r="IC71" s="376"/>
      <c r="ID71" s="1581"/>
      <c r="IE71" s="1581"/>
      <c r="IF71" s="1581"/>
      <c r="IG71" s="529"/>
      <c r="IH71" s="376"/>
      <c r="II71" s="376"/>
      <c r="IJ71" s="376"/>
      <c r="IK71" s="530"/>
      <c r="IL71" s="376"/>
      <c r="IM71" s="376"/>
      <c r="IN71" s="376"/>
      <c r="IO71" s="376"/>
      <c r="IP71" s="376"/>
      <c r="IQ71" s="376"/>
      <c r="IR71" s="376"/>
      <c r="IS71" s="376"/>
      <c r="IT71" s="376"/>
      <c r="IU71" s="1581"/>
      <c r="IV71" s="1581"/>
      <c r="IW71" s="1581"/>
      <c r="IX71" s="529"/>
      <c r="IY71" s="376"/>
      <c r="IZ71" s="376"/>
      <c r="JA71" s="376"/>
      <c r="JB71" s="530"/>
      <c r="JC71" s="376"/>
      <c r="JD71" s="376"/>
      <c r="JE71" s="376"/>
      <c r="JF71" s="376"/>
      <c r="JG71" s="376"/>
      <c r="JH71" s="376"/>
      <c r="JI71" s="376"/>
      <c r="JJ71" s="376"/>
      <c r="JK71" s="376"/>
      <c r="JL71" s="1581"/>
      <c r="JM71" s="1581"/>
      <c r="JN71" s="1581"/>
      <c r="JO71" s="529"/>
      <c r="JP71" s="376"/>
      <c r="JQ71" s="376"/>
      <c r="JR71" s="376"/>
      <c r="JS71" s="530"/>
      <c r="JT71" s="376"/>
      <c r="JU71" s="376"/>
      <c r="JV71" s="376"/>
      <c r="JW71" s="376"/>
      <c r="JX71" s="376"/>
      <c r="JY71" s="376"/>
      <c r="JZ71" s="376"/>
      <c r="KA71" s="376"/>
      <c r="KB71" s="376"/>
      <c r="KC71" s="1581"/>
      <c r="KD71" s="1581"/>
      <c r="KE71" s="1581"/>
      <c r="KF71" s="529"/>
      <c r="KG71" s="376"/>
      <c r="KH71" s="376"/>
      <c r="KI71" s="376"/>
      <c r="KJ71" s="530"/>
      <c r="KK71" s="376"/>
      <c r="KL71" s="376"/>
      <c r="KM71" s="376"/>
      <c r="KN71" s="376"/>
      <c r="KO71" s="376"/>
      <c r="KP71" s="376"/>
      <c r="KQ71" s="376"/>
      <c r="KR71" s="376"/>
      <c r="KS71" s="376"/>
      <c r="KT71" s="1581"/>
      <c r="KU71" s="1581"/>
      <c r="KV71" s="1581"/>
      <c r="KW71" s="529"/>
      <c r="KX71" s="376"/>
      <c r="KY71" s="376"/>
      <c r="KZ71" s="376"/>
      <c r="LA71" s="530"/>
      <c r="LB71" s="376"/>
      <c r="LC71" s="376"/>
      <c r="LD71" s="376"/>
      <c r="LE71" s="376"/>
      <c r="LF71" s="376"/>
      <c r="LG71" s="376"/>
      <c r="LH71" s="376"/>
      <c r="LI71" s="376"/>
      <c r="LJ71" s="376"/>
      <c r="LK71" s="1581"/>
      <c r="LL71" s="1581"/>
      <c r="LM71" s="1581"/>
      <c r="LN71" s="529"/>
      <c r="LO71" s="376"/>
      <c r="LP71" s="376"/>
      <c r="LQ71" s="376"/>
      <c r="LR71" s="530"/>
      <c r="LS71" s="376"/>
      <c r="LT71" s="376"/>
      <c r="LU71" s="376"/>
      <c r="LV71" s="376"/>
      <c r="LW71" s="376"/>
      <c r="LX71" s="376"/>
      <c r="LY71" s="376"/>
      <c r="LZ71" s="376"/>
      <c r="MA71" s="376"/>
      <c r="MB71" s="1581"/>
      <c r="MC71" s="1581"/>
      <c r="MD71" s="1581"/>
      <c r="ME71" s="529"/>
      <c r="MF71" s="376"/>
      <c r="MG71" s="376"/>
      <c r="MH71" s="376"/>
      <c r="MI71" s="530"/>
      <c r="MJ71" s="376"/>
      <c r="MK71" s="376"/>
      <c r="ML71" s="376"/>
      <c r="MM71" s="376"/>
      <c r="MN71" s="376"/>
      <c r="MO71" s="376"/>
      <c r="MP71" s="376"/>
      <c r="MQ71" s="376"/>
      <c r="MR71" s="376"/>
      <c r="MS71" s="1581"/>
      <c r="MT71" s="1581"/>
      <c r="MU71" s="1581"/>
      <c r="MV71" s="529"/>
      <c r="MW71" s="376"/>
      <c r="MX71" s="376"/>
      <c r="MY71" s="376"/>
      <c r="MZ71" s="530"/>
      <c r="NA71" s="376"/>
      <c r="NB71" s="376"/>
      <c r="NC71" s="376"/>
      <c r="ND71" s="376"/>
      <c r="NE71" s="376"/>
      <c r="NF71" s="376"/>
      <c r="NG71" s="376"/>
      <c r="NH71" s="376"/>
      <c r="NI71" s="376"/>
      <c r="NJ71" s="1581"/>
      <c r="NK71" s="1581"/>
      <c r="NL71" s="1581"/>
      <c r="NM71" s="529"/>
      <c r="NN71" s="376"/>
      <c r="NO71" s="376"/>
      <c r="NP71" s="376"/>
      <c r="NQ71" s="530"/>
      <c r="NR71" s="376"/>
      <c r="NS71" s="376"/>
      <c r="NT71" s="376"/>
      <c r="NU71" s="376"/>
      <c r="NV71" s="376"/>
      <c r="NW71" s="376"/>
      <c r="NX71" s="376"/>
      <c r="NY71" s="376"/>
      <c r="NZ71" s="376"/>
      <c r="OA71" s="1581"/>
      <c r="OB71" s="1581"/>
      <c r="OC71" s="1581"/>
      <c r="OD71" s="529"/>
      <c r="OE71" s="376"/>
      <c r="OF71" s="376"/>
      <c r="OG71" s="376"/>
      <c r="OH71" s="530"/>
      <c r="OI71" s="376"/>
      <c r="OJ71" s="376"/>
      <c r="OK71" s="376"/>
      <c r="OL71" s="376"/>
      <c r="OM71" s="376"/>
      <c r="ON71" s="376"/>
      <c r="OO71" s="376"/>
      <c r="OP71" s="376"/>
      <c r="OQ71" s="376"/>
      <c r="OR71" s="1581"/>
      <c r="OS71" s="1581"/>
      <c r="OT71" s="1581"/>
      <c r="OU71" s="529"/>
      <c r="OV71" s="376"/>
      <c r="OW71" s="376"/>
      <c r="OX71" s="376"/>
      <c r="OY71" s="530"/>
      <c r="OZ71" s="376"/>
      <c r="PA71" s="376"/>
      <c r="PB71" s="376"/>
      <c r="PC71" s="376"/>
      <c r="PD71" s="376"/>
      <c r="PE71" s="376"/>
      <c r="PF71" s="376"/>
      <c r="PG71" s="376"/>
      <c r="PH71" s="376"/>
      <c r="PI71" s="1581"/>
      <c r="PJ71" s="1581"/>
      <c r="PK71" s="1581"/>
      <c r="PL71" s="529"/>
      <c r="PM71" s="376"/>
      <c r="PN71" s="376"/>
      <c r="PO71" s="376"/>
      <c r="PP71" s="530"/>
      <c r="PQ71" s="376"/>
      <c r="PR71" s="376"/>
      <c r="PS71" s="376"/>
      <c r="PT71" s="376"/>
      <c r="PU71" s="376"/>
      <c r="PV71" s="376"/>
      <c r="PW71" s="376"/>
      <c r="PX71" s="376"/>
      <c r="PY71" s="376"/>
      <c r="PZ71" s="1581"/>
      <c r="QA71" s="1581"/>
      <c r="QB71" s="1581"/>
      <c r="QC71" s="529"/>
      <c r="QD71" s="376"/>
      <c r="QE71" s="376"/>
      <c r="QF71" s="376"/>
      <c r="QG71" s="530"/>
      <c r="QH71" s="376"/>
      <c r="QI71" s="376"/>
      <c r="QJ71" s="376"/>
      <c r="QK71" s="376"/>
      <c r="QL71" s="376"/>
      <c r="QM71" s="376"/>
      <c r="QN71" s="376"/>
      <c r="QO71" s="376"/>
      <c r="QP71" s="376"/>
      <c r="QQ71" s="1581"/>
      <c r="QR71" s="1581"/>
      <c r="QS71" s="1581"/>
      <c r="QT71" s="529"/>
      <c r="QU71" s="376"/>
      <c r="QV71" s="376"/>
      <c r="QW71" s="376"/>
      <c r="QX71" s="530"/>
      <c r="QY71" s="376"/>
      <c r="QZ71" s="376"/>
      <c r="RA71" s="376"/>
      <c r="RB71" s="376"/>
      <c r="RC71" s="376"/>
      <c r="RD71" s="376"/>
      <c r="RE71" s="376"/>
      <c r="RF71" s="376"/>
      <c r="RG71" s="376"/>
      <c r="RH71" s="1581"/>
      <c r="RI71" s="1581"/>
      <c r="RJ71" s="1581"/>
      <c r="RK71" s="529"/>
      <c r="RL71" s="376"/>
      <c r="RM71" s="376"/>
      <c r="RN71" s="376"/>
      <c r="RO71" s="530"/>
      <c r="RP71" s="376"/>
      <c r="RQ71" s="376"/>
      <c r="RR71" s="376"/>
      <c r="RS71" s="376"/>
      <c r="RT71" s="376"/>
      <c r="RU71" s="376"/>
      <c r="RV71" s="376"/>
      <c r="RW71" s="376"/>
      <c r="RX71" s="376"/>
      <c r="RY71" s="1581"/>
      <c r="RZ71" s="1581"/>
      <c r="SA71" s="1581"/>
      <c r="SB71" s="529"/>
      <c r="SC71" s="376"/>
      <c r="SD71" s="376"/>
      <c r="SE71" s="376"/>
      <c r="SF71" s="530"/>
      <c r="SG71" s="376"/>
      <c r="SH71" s="376"/>
      <c r="SI71" s="376"/>
      <c r="SJ71" s="376"/>
      <c r="SK71" s="376"/>
      <c r="SL71" s="376"/>
      <c r="SM71" s="376"/>
      <c r="SN71" s="376"/>
      <c r="SO71" s="376"/>
      <c r="SP71" s="1581"/>
      <c r="SQ71" s="1581"/>
      <c r="SR71" s="1581"/>
      <c r="SS71" s="529"/>
      <c r="ST71" s="376"/>
      <c r="SU71" s="376"/>
      <c r="SV71" s="376"/>
      <c r="SW71" s="530"/>
      <c r="SX71" s="376"/>
      <c r="SY71" s="376"/>
      <c r="SZ71" s="376"/>
      <c r="TA71" s="376"/>
      <c r="TB71" s="376"/>
      <c r="TC71" s="376"/>
      <c r="TD71" s="376"/>
      <c r="TE71" s="376"/>
      <c r="TF71" s="376"/>
      <c r="TG71" s="1581"/>
      <c r="TH71" s="1581"/>
      <c r="TI71" s="1581"/>
      <c r="TJ71" s="529"/>
      <c r="TK71" s="376"/>
      <c r="TL71" s="376"/>
      <c r="TM71" s="376"/>
      <c r="TN71" s="530"/>
      <c r="TO71" s="376"/>
      <c r="TP71" s="376"/>
      <c r="TQ71" s="376"/>
      <c r="TR71" s="376"/>
      <c r="TS71" s="376"/>
      <c r="TT71" s="376"/>
      <c r="TU71" s="376"/>
      <c r="TV71" s="376"/>
      <c r="TW71" s="376"/>
      <c r="TX71" s="1581"/>
      <c r="TY71" s="1581"/>
      <c r="TZ71" s="1581"/>
      <c r="UA71" s="529"/>
      <c r="UB71" s="376"/>
      <c r="UC71" s="376"/>
      <c r="UD71" s="376"/>
      <c r="UE71" s="530"/>
      <c r="UF71" s="376"/>
      <c r="UG71" s="376"/>
      <c r="UH71" s="376"/>
      <c r="UI71" s="376"/>
      <c r="UJ71" s="376"/>
      <c r="UK71" s="376"/>
      <c r="UL71" s="376"/>
      <c r="UM71" s="376"/>
      <c r="UN71" s="376"/>
      <c r="UO71" s="1581"/>
      <c r="UP71" s="1581"/>
      <c r="UQ71" s="1581"/>
      <c r="UR71" s="529"/>
      <c r="US71" s="376"/>
      <c r="UT71" s="376"/>
      <c r="UU71" s="376"/>
      <c r="UV71" s="530"/>
      <c r="UW71" s="376"/>
      <c r="UX71" s="376"/>
      <c r="UY71" s="376"/>
      <c r="UZ71" s="376"/>
      <c r="VA71" s="376"/>
      <c r="VB71" s="376"/>
      <c r="VC71" s="376"/>
      <c r="VD71" s="376"/>
      <c r="VE71" s="376"/>
      <c r="VF71" s="1581"/>
      <c r="VG71" s="1581"/>
      <c r="VH71" s="1581"/>
      <c r="VI71" s="529"/>
      <c r="VJ71" s="376"/>
      <c r="VK71" s="376"/>
      <c r="VL71" s="376"/>
      <c r="VM71" s="530"/>
      <c r="VN71" s="376"/>
      <c r="VO71" s="376"/>
      <c r="VP71" s="376"/>
      <c r="VQ71" s="376"/>
      <c r="VR71" s="376"/>
      <c r="VS71" s="376"/>
      <c r="VT71" s="376"/>
      <c r="VU71" s="376"/>
      <c r="VV71" s="376"/>
      <c r="VW71" s="1581"/>
      <c r="VX71" s="1581"/>
      <c r="VY71" s="1581"/>
      <c r="VZ71" s="529"/>
      <c r="WA71" s="376"/>
      <c r="WB71" s="376"/>
      <c r="WC71" s="376"/>
      <c r="WD71" s="530"/>
      <c r="WE71" s="376"/>
      <c r="WF71" s="376"/>
      <c r="WG71" s="376"/>
      <c r="WH71" s="376"/>
      <c r="WI71" s="376"/>
      <c r="WJ71" s="376"/>
      <c r="WK71" s="376"/>
      <c r="WL71" s="376"/>
      <c r="WM71" s="376"/>
      <c r="WN71" s="1581"/>
      <c r="WO71" s="1581"/>
      <c r="WP71" s="1581"/>
      <c r="WQ71" s="529"/>
      <c r="WR71" s="376"/>
      <c r="WS71" s="376"/>
      <c r="WT71" s="376"/>
      <c r="WU71" s="530"/>
      <c r="WV71" s="376"/>
      <c r="WW71" s="376"/>
      <c r="WX71" s="376"/>
      <c r="WY71" s="376"/>
      <c r="WZ71" s="376"/>
      <c r="XA71" s="376"/>
      <c r="XB71" s="376"/>
      <c r="XC71" s="376"/>
      <c r="XD71" s="376"/>
      <c r="XE71" s="1581"/>
      <c r="XF71" s="1581"/>
      <c r="XG71" s="1581"/>
      <c r="XH71" s="529"/>
      <c r="XI71" s="376"/>
      <c r="XJ71" s="376"/>
      <c r="XK71" s="376"/>
      <c r="XL71" s="530"/>
      <c r="XM71" s="376"/>
      <c r="XN71" s="376"/>
      <c r="XO71" s="376"/>
      <c r="XP71" s="376"/>
      <c r="XQ71" s="376"/>
      <c r="XR71" s="376"/>
      <c r="XS71" s="376"/>
      <c r="XT71" s="376"/>
      <c r="XU71" s="376"/>
      <c r="XV71" s="1581"/>
      <c r="XW71" s="1581"/>
      <c r="XX71" s="1581"/>
      <c r="XY71" s="529"/>
      <c r="XZ71" s="376"/>
      <c r="YA71" s="376"/>
      <c r="YB71" s="376"/>
      <c r="YC71" s="530"/>
      <c r="YD71" s="376"/>
      <c r="YE71" s="376"/>
      <c r="YF71" s="376"/>
      <c r="YG71" s="376"/>
      <c r="YH71" s="376"/>
      <c r="YI71" s="376"/>
      <c r="YJ71" s="376"/>
      <c r="YK71" s="376"/>
      <c r="YL71" s="376"/>
      <c r="YM71" s="1581"/>
      <c r="YN71" s="1581"/>
      <c r="YO71" s="1581"/>
      <c r="YP71" s="529"/>
      <c r="YQ71" s="376"/>
      <c r="YR71" s="376"/>
      <c r="YS71" s="376"/>
      <c r="YT71" s="530"/>
      <c r="YU71" s="376"/>
      <c r="YV71" s="376"/>
      <c r="YW71" s="376"/>
      <c r="YX71" s="376"/>
      <c r="YY71" s="376"/>
      <c r="YZ71" s="376"/>
      <c r="ZA71" s="376"/>
      <c r="ZB71" s="376"/>
      <c r="ZC71" s="376"/>
      <c r="ZD71" s="1581"/>
      <c r="ZE71" s="1581"/>
      <c r="ZF71" s="1581"/>
      <c r="ZG71" s="529"/>
      <c r="ZH71" s="376"/>
      <c r="ZI71" s="376"/>
      <c r="ZJ71" s="376"/>
      <c r="ZK71" s="530"/>
      <c r="ZL71" s="376"/>
      <c r="ZM71" s="376"/>
      <c r="ZN71" s="376"/>
      <c r="ZO71" s="376"/>
      <c r="ZP71" s="376"/>
      <c r="ZQ71" s="376"/>
      <c r="ZR71" s="376"/>
      <c r="ZS71" s="376"/>
      <c r="ZT71" s="376"/>
      <c r="ZU71" s="1581"/>
      <c r="ZV71" s="1581"/>
      <c r="ZW71" s="1581"/>
      <c r="ZX71" s="529"/>
      <c r="ZY71" s="376"/>
      <c r="ZZ71" s="376"/>
      <c r="AAA71" s="376"/>
      <c r="AAB71" s="530"/>
      <c r="AAC71" s="376"/>
      <c r="AAD71" s="376"/>
      <c r="AAE71" s="376"/>
      <c r="AAF71" s="376"/>
      <c r="AAG71" s="376"/>
      <c r="AAH71" s="376"/>
      <c r="AAI71" s="376"/>
      <c r="AAJ71" s="376"/>
      <c r="AAK71" s="376"/>
      <c r="AAL71" s="1581"/>
      <c r="AAM71" s="1581"/>
      <c r="AAN71" s="1581"/>
      <c r="AAO71" s="529"/>
      <c r="AAP71" s="376"/>
      <c r="AAQ71" s="376"/>
      <c r="AAR71" s="376"/>
      <c r="AAS71" s="530"/>
      <c r="AAT71" s="376"/>
      <c r="AAU71" s="376"/>
      <c r="AAV71" s="376"/>
      <c r="AAW71" s="376"/>
      <c r="AAX71" s="376"/>
      <c r="AAY71" s="376"/>
      <c r="AAZ71" s="376"/>
      <c r="ABA71" s="376"/>
      <c r="ABB71" s="376"/>
      <c r="ABC71" s="1581"/>
      <c r="ABD71" s="1581"/>
      <c r="ABE71" s="1581"/>
      <c r="ABF71" s="529"/>
      <c r="ABG71" s="376"/>
      <c r="ABH71" s="376"/>
      <c r="ABI71" s="376"/>
      <c r="ABJ71" s="530"/>
      <c r="ABK71" s="376"/>
      <c r="ABL71" s="376"/>
      <c r="ABM71" s="376"/>
      <c r="ABN71" s="376"/>
      <c r="ABO71" s="376"/>
      <c r="ABP71" s="376"/>
      <c r="ABQ71" s="376"/>
      <c r="ABR71" s="376"/>
      <c r="ABS71" s="376"/>
      <c r="ABT71" s="1581"/>
      <c r="ABU71" s="1581"/>
      <c r="ABV71" s="1581"/>
      <c r="ABW71" s="529"/>
      <c r="ABX71" s="376"/>
      <c r="ABY71" s="376"/>
      <c r="ABZ71" s="376"/>
      <c r="ACA71" s="530"/>
      <c r="ACB71" s="376"/>
      <c r="ACC71" s="376"/>
      <c r="ACD71" s="376"/>
      <c r="ACE71" s="376"/>
      <c r="ACF71" s="376"/>
      <c r="ACG71" s="376"/>
      <c r="ACH71" s="376"/>
      <c r="ACI71" s="376"/>
      <c r="ACJ71" s="376"/>
      <c r="ACK71" s="1581"/>
      <c r="ACL71" s="1581"/>
      <c r="ACM71" s="1581"/>
      <c r="ACN71" s="529"/>
      <c r="ACO71" s="376"/>
      <c r="ACP71" s="376"/>
      <c r="ACQ71" s="376"/>
      <c r="ACR71" s="530"/>
      <c r="ACS71" s="376"/>
      <c r="ACT71" s="376"/>
      <c r="ACU71" s="376"/>
      <c r="ACV71" s="376"/>
      <c r="ACW71" s="376"/>
      <c r="ACX71" s="376"/>
      <c r="ACY71" s="376"/>
      <c r="ACZ71" s="376"/>
      <c r="ADA71" s="376"/>
      <c r="ADB71" s="1581"/>
      <c r="ADC71" s="1581"/>
      <c r="ADD71" s="1581"/>
      <c r="ADE71" s="529"/>
      <c r="ADF71" s="376"/>
      <c r="ADG71" s="376"/>
      <c r="ADH71" s="376"/>
      <c r="ADI71" s="530"/>
      <c r="ADJ71" s="376"/>
      <c r="ADK71" s="376"/>
      <c r="ADL71" s="376"/>
      <c r="ADM71" s="376"/>
      <c r="ADN71" s="376"/>
      <c r="ADO71" s="376"/>
      <c r="ADP71" s="376"/>
      <c r="ADQ71" s="376"/>
      <c r="ADR71" s="376"/>
      <c r="ADS71" s="1581"/>
      <c r="ADT71" s="1581"/>
      <c r="ADU71" s="1581"/>
      <c r="ADV71" s="529"/>
      <c r="ADW71" s="376"/>
      <c r="ADX71" s="376"/>
      <c r="ADY71" s="376"/>
      <c r="ADZ71" s="530"/>
      <c r="AEA71" s="376"/>
      <c r="AEB71" s="376"/>
      <c r="AEC71" s="376"/>
      <c r="AED71" s="376"/>
      <c r="AEE71" s="376"/>
      <c r="AEF71" s="376"/>
      <c r="AEG71" s="376"/>
      <c r="AEH71" s="376"/>
      <c r="AEI71" s="376"/>
      <c r="AEJ71" s="1581"/>
      <c r="AEK71" s="1581"/>
      <c r="AEL71" s="1581"/>
      <c r="AEM71" s="529"/>
      <c r="AEN71" s="376"/>
      <c r="AEO71" s="376"/>
      <c r="AEP71" s="376"/>
      <c r="AEQ71" s="530"/>
      <c r="AER71" s="376"/>
      <c r="AES71" s="376"/>
      <c r="AET71" s="376"/>
      <c r="AEU71" s="376"/>
      <c r="AEV71" s="376"/>
      <c r="AEW71" s="376"/>
      <c r="AEX71" s="376"/>
      <c r="AEY71" s="376"/>
      <c r="AEZ71" s="376"/>
      <c r="AFA71" s="1581"/>
      <c r="AFB71" s="1581"/>
      <c r="AFC71" s="1581"/>
      <c r="AFD71" s="529"/>
      <c r="AFE71" s="376"/>
      <c r="AFF71" s="376"/>
      <c r="AFG71" s="376"/>
      <c r="AFH71" s="530"/>
      <c r="AFI71" s="376"/>
      <c r="AFJ71" s="376"/>
      <c r="AFK71" s="376"/>
      <c r="AFL71" s="376"/>
      <c r="AFM71" s="376"/>
      <c r="AFN71" s="376"/>
      <c r="AFO71" s="376"/>
      <c r="AFP71" s="376"/>
      <c r="AFQ71" s="376"/>
      <c r="AFR71" s="1581"/>
      <c r="AFS71" s="1581"/>
      <c r="AFT71" s="1581"/>
      <c r="AFU71" s="529"/>
      <c r="AFV71" s="376"/>
      <c r="AFW71" s="376"/>
      <c r="AFX71" s="376"/>
      <c r="AFY71" s="530"/>
      <c r="AFZ71" s="376"/>
      <c r="AGA71" s="376"/>
      <c r="AGB71" s="376"/>
      <c r="AGC71" s="376"/>
      <c r="AGD71" s="376"/>
      <c r="AGE71" s="376"/>
      <c r="AGF71" s="376"/>
      <c r="AGG71" s="376"/>
      <c r="AGH71" s="376"/>
      <c r="AGI71" s="1581"/>
      <c r="AGJ71" s="1581"/>
      <c r="AGK71" s="1581"/>
      <c r="AGL71" s="529"/>
      <c r="AGM71" s="376"/>
      <c r="AGN71" s="376"/>
      <c r="AGO71" s="376"/>
      <c r="AGP71" s="530"/>
      <c r="AGQ71" s="376"/>
      <c r="AGR71" s="376"/>
      <c r="AGS71" s="376"/>
      <c r="AGT71" s="376"/>
      <c r="AGU71" s="376"/>
      <c r="AGV71" s="376"/>
      <c r="AGW71" s="376"/>
      <c r="AGX71" s="376"/>
      <c r="AGY71" s="376"/>
      <c r="AGZ71" s="1581"/>
      <c r="AHA71" s="1581"/>
      <c r="AHB71" s="1581"/>
      <c r="AHC71" s="529"/>
      <c r="AHD71" s="376"/>
      <c r="AHE71" s="376"/>
      <c r="AHF71" s="376"/>
      <c r="AHG71" s="530"/>
      <c r="AHH71" s="376"/>
      <c r="AHI71" s="376"/>
      <c r="AHJ71" s="376"/>
      <c r="AHK71" s="376"/>
      <c r="AHL71" s="376"/>
      <c r="AHM71" s="376"/>
      <c r="AHN71" s="376"/>
      <c r="AHO71" s="376"/>
      <c r="AHP71" s="376"/>
      <c r="AHQ71" s="1581"/>
      <c r="AHR71" s="1581"/>
      <c r="AHS71" s="1581"/>
      <c r="AHT71" s="529"/>
      <c r="AHU71" s="376"/>
      <c r="AHV71" s="376"/>
      <c r="AHW71" s="376"/>
      <c r="AHX71" s="530"/>
      <c r="AHY71" s="376"/>
      <c r="AHZ71" s="376"/>
      <c r="AIA71" s="376"/>
      <c r="AIB71" s="376"/>
      <c r="AIC71" s="376"/>
      <c r="AID71" s="376"/>
      <c r="AIE71" s="376"/>
      <c r="AIF71" s="376"/>
      <c r="AIG71" s="376"/>
      <c r="AIH71" s="1581"/>
      <c r="AII71" s="1581"/>
      <c r="AIJ71" s="1581"/>
      <c r="AIK71" s="529"/>
      <c r="AIL71" s="376"/>
      <c r="AIM71" s="376"/>
      <c r="AIN71" s="376"/>
      <c r="AIO71" s="530"/>
      <c r="AIP71" s="376"/>
      <c r="AIQ71" s="376"/>
      <c r="AIR71" s="376"/>
      <c r="AIS71" s="376"/>
      <c r="AIT71" s="376"/>
      <c r="AIU71" s="376"/>
      <c r="AIV71" s="376"/>
      <c r="AIW71" s="376"/>
      <c r="AIX71" s="376"/>
      <c r="AIY71" s="1581"/>
      <c r="AIZ71" s="1581"/>
      <c r="AJA71" s="1581"/>
      <c r="AJB71" s="529"/>
      <c r="AJC71" s="376"/>
      <c r="AJD71" s="376"/>
      <c r="AJE71" s="376"/>
      <c r="AJF71" s="530"/>
      <c r="AJG71" s="376"/>
      <c r="AJH71" s="376"/>
      <c r="AJI71" s="376"/>
      <c r="AJJ71" s="376"/>
      <c r="AJK71" s="376"/>
      <c r="AJL71" s="376"/>
      <c r="AJM71" s="376"/>
      <c r="AJN71" s="376"/>
      <c r="AJO71" s="376"/>
      <c r="AJP71" s="1581"/>
      <c r="AJQ71" s="1581"/>
      <c r="AJR71" s="1581"/>
      <c r="AJS71" s="529"/>
      <c r="AJT71" s="376"/>
      <c r="AJU71" s="376"/>
      <c r="AJV71" s="376"/>
      <c r="AJW71" s="530"/>
      <c r="AJX71" s="376"/>
      <c r="AJY71" s="376"/>
      <c r="AJZ71" s="376"/>
      <c r="AKA71" s="376"/>
      <c r="AKB71" s="376"/>
      <c r="AKC71" s="376"/>
      <c r="AKD71" s="376"/>
      <c r="AKE71" s="376"/>
      <c r="AKF71" s="376"/>
      <c r="AKG71" s="1581"/>
      <c r="AKH71" s="1581"/>
      <c r="AKI71" s="1581"/>
      <c r="AKJ71" s="529"/>
      <c r="AKK71" s="376"/>
      <c r="AKL71" s="376"/>
      <c r="AKM71" s="376"/>
      <c r="AKN71" s="530"/>
      <c r="AKO71" s="376"/>
      <c r="AKP71" s="376"/>
      <c r="AKQ71" s="376"/>
      <c r="AKR71" s="376"/>
      <c r="AKS71" s="376"/>
      <c r="AKT71" s="376"/>
      <c r="AKU71" s="376"/>
      <c r="AKV71" s="376"/>
      <c r="AKW71" s="376"/>
      <c r="AKX71" s="1581"/>
      <c r="AKY71" s="1581"/>
      <c r="AKZ71" s="1581"/>
      <c r="ALA71" s="529"/>
      <c r="ALB71" s="376"/>
      <c r="ALC71" s="376"/>
      <c r="ALD71" s="376"/>
      <c r="ALE71" s="530"/>
      <c r="ALF71" s="376"/>
      <c r="ALG71" s="376"/>
      <c r="ALH71" s="376"/>
      <c r="ALI71" s="376"/>
      <c r="ALJ71" s="376"/>
      <c r="ALK71" s="376"/>
      <c r="ALL71" s="376"/>
      <c r="ALM71" s="376"/>
      <c r="ALN71" s="376"/>
      <c r="ALO71" s="1581"/>
      <c r="ALP71" s="1581"/>
      <c r="ALQ71" s="1581"/>
      <c r="ALR71" s="529"/>
      <c r="ALS71" s="376"/>
      <c r="ALT71" s="376"/>
      <c r="ALU71" s="376"/>
      <c r="ALV71" s="530"/>
      <c r="ALW71" s="376"/>
      <c r="ALX71" s="376"/>
      <c r="ALY71" s="376"/>
      <c r="ALZ71" s="376"/>
      <c r="AMA71" s="376"/>
      <c r="AMB71" s="376"/>
      <c r="AMC71" s="376"/>
      <c r="AMD71" s="376"/>
      <c r="AME71" s="376"/>
      <c r="AMF71" s="1581"/>
      <c r="AMG71" s="1581"/>
      <c r="AMH71" s="1581"/>
      <c r="AMI71" s="529"/>
      <c r="AMJ71" s="376"/>
      <c r="AMK71" s="376"/>
      <c r="AML71" s="376"/>
      <c r="AMM71" s="530"/>
      <c r="AMN71" s="376"/>
      <c r="AMO71" s="376"/>
      <c r="AMP71" s="376"/>
      <c r="AMQ71" s="376"/>
      <c r="AMR71" s="376"/>
      <c r="AMS71" s="376"/>
      <c r="AMT71" s="376"/>
      <c r="AMU71" s="376"/>
      <c r="AMV71" s="376"/>
      <c r="AMW71" s="1581"/>
      <c r="AMX71" s="1581"/>
      <c r="AMY71" s="1581"/>
      <c r="AMZ71" s="529"/>
      <c r="ANA71" s="376"/>
      <c r="ANB71" s="376"/>
      <c r="ANC71" s="376"/>
      <c r="AND71" s="530"/>
      <c r="ANE71" s="376"/>
      <c r="ANF71" s="376"/>
      <c r="ANG71" s="376"/>
      <c r="ANH71" s="376"/>
      <c r="ANI71" s="376"/>
      <c r="ANJ71" s="376"/>
      <c r="ANK71" s="376"/>
      <c r="ANL71" s="376"/>
      <c r="ANM71" s="376"/>
      <c r="ANN71" s="1581"/>
      <c r="ANO71" s="1581"/>
      <c r="ANP71" s="1581"/>
      <c r="ANQ71" s="529"/>
      <c r="ANR71" s="376"/>
      <c r="ANS71" s="376"/>
      <c r="ANT71" s="376"/>
      <c r="ANU71" s="530"/>
      <c r="ANV71" s="376"/>
      <c r="ANW71" s="376"/>
      <c r="ANX71" s="376"/>
      <c r="ANY71" s="376"/>
      <c r="ANZ71" s="376"/>
      <c r="AOA71" s="376"/>
      <c r="AOB71" s="376"/>
      <c r="AOC71" s="376"/>
      <c r="AOD71" s="376"/>
      <c r="AOE71" s="1581"/>
      <c r="AOF71" s="1581"/>
      <c r="AOG71" s="1581"/>
      <c r="AOH71" s="529"/>
      <c r="AOI71" s="376"/>
      <c r="AOJ71" s="376"/>
      <c r="AOK71" s="376"/>
      <c r="AOL71" s="530"/>
      <c r="AOM71" s="376"/>
      <c r="AON71" s="376"/>
      <c r="AOO71" s="376"/>
      <c r="AOP71" s="376"/>
      <c r="AOQ71" s="376"/>
      <c r="AOR71" s="376"/>
      <c r="AOS71" s="376"/>
      <c r="AOT71" s="376"/>
      <c r="AOU71" s="376"/>
      <c r="AOV71" s="1581"/>
      <c r="AOW71" s="1581"/>
      <c r="AOX71" s="1581"/>
      <c r="AOY71" s="529"/>
      <c r="AOZ71" s="376"/>
      <c r="APA71" s="376"/>
      <c r="APB71" s="376"/>
      <c r="APC71" s="530"/>
      <c r="APD71" s="376"/>
      <c r="APE71" s="376"/>
      <c r="APF71" s="376"/>
      <c r="APG71" s="376"/>
      <c r="APH71" s="376"/>
      <c r="API71" s="376"/>
      <c r="APJ71" s="376"/>
      <c r="APK71" s="376"/>
      <c r="APL71" s="376"/>
      <c r="APM71" s="1581"/>
      <c r="APN71" s="1581"/>
      <c r="APO71" s="1581"/>
      <c r="APP71" s="529"/>
      <c r="APQ71" s="376"/>
      <c r="APR71" s="376"/>
      <c r="APS71" s="376"/>
      <c r="APT71" s="530"/>
      <c r="APU71" s="376"/>
      <c r="APV71" s="376"/>
      <c r="APW71" s="376"/>
      <c r="APX71" s="376"/>
      <c r="APY71" s="376"/>
      <c r="APZ71" s="376"/>
      <c r="AQA71" s="376"/>
      <c r="AQB71" s="376"/>
      <c r="AQC71" s="376"/>
      <c r="AQD71" s="1581"/>
      <c r="AQE71" s="1581"/>
      <c r="AQF71" s="1581"/>
      <c r="AQG71" s="529"/>
      <c r="AQH71" s="376"/>
      <c r="AQI71" s="376"/>
      <c r="AQJ71" s="376"/>
      <c r="AQK71" s="530"/>
      <c r="AQL71" s="376"/>
      <c r="AQM71" s="376"/>
      <c r="AQN71" s="376"/>
      <c r="AQO71" s="376"/>
      <c r="AQP71" s="376"/>
      <c r="AQQ71" s="376"/>
      <c r="AQR71" s="376"/>
      <c r="AQS71" s="376"/>
      <c r="AQT71" s="376"/>
      <c r="AQU71" s="1581"/>
      <c r="AQV71" s="1581"/>
      <c r="AQW71" s="1581"/>
      <c r="AQX71" s="529"/>
      <c r="AQY71" s="376"/>
      <c r="AQZ71" s="376"/>
      <c r="ARA71" s="376"/>
      <c r="ARB71" s="530"/>
      <c r="ARC71" s="376"/>
      <c r="ARD71" s="376"/>
      <c r="ARE71" s="376"/>
      <c r="ARF71" s="376"/>
      <c r="ARG71" s="376"/>
      <c r="ARH71" s="376"/>
      <c r="ARI71" s="376"/>
      <c r="ARJ71" s="376"/>
      <c r="ARK71" s="376"/>
      <c r="ARL71" s="1581"/>
      <c r="ARM71" s="1581"/>
      <c r="ARN71" s="1581"/>
      <c r="ARO71" s="529"/>
      <c r="ARP71" s="376"/>
      <c r="ARQ71" s="376"/>
      <c r="ARR71" s="376"/>
      <c r="ARS71" s="530"/>
      <c r="ART71" s="376"/>
      <c r="ARU71" s="376"/>
      <c r="ARV71" s="376"/>
      <c r="ARW71" s="376"/>
      <c r="ARX71" s="376"/>
      <c r="ARY71" s="376"/>
      <c r="ARZ71" s="376"/>
      <c r="ASA71" s="376"/>
      <c r="ASB71" s="376"/>
      <c r="ASC71" s="1581"/>
      <c r="ASD71" s="1581"/>
      <c r="ASE71" s="1581"/>
      <c r="ASF71" s="529"/>
      <c r="ASG71" s="376"/>
      <c r="ASH71" s="376"/>
      <c r="ASI71" s="376"/>
      <c r="ASJ71" s="530"/>
      <c r="ASK71" s="376"/>
      <c r="ASL71" s="376"/>
      <c r="ASM71" s="376"/>
      <c r="ASN71" s="376"/>
      <c r="ASO71" s="376"/>
      <c r="ASP71" s="376"/>
      <c r="ASQ71" s="376"/>
      <c r="ASR71" s="376"/>
      <c r="ASS71" s="376"/>
      <c r="AST71" s="1581"/>
      <c r="ASU71" s="1581"/>
      <c r="ASV71" s="1581"/>
      <c r="ASW71" s="529"/>
      <c r="ASX71" s="376"/>
      <c r="ASY71" s="376"/>
      <c r="ASZ71" s="376"/>
      <c r="ATA71" s="530"/>
      <c r="ATB71" s="376"/>
      <c r="ATC71" s="376"/>
      <c r="ATD71" s="376"/>
      <c r="ATE71" s="376"/>
      <c r="ATF71" s="376"/>
      <c r="ATG71" s="376"/>
      <c r="ATH71" s="376"/>
      <c r="ATI71" s="376"/>
      <c r="ATJ71" s="376"/>
      <c r="ATK71" s="1581"/>
      <c r="ATL71" s="1581"/>
      <c r="ATM71" s="1581"/>
      <c r="ATN71" s="529"/>
      <c r="ATO71" s="376"/>
      <c r="ATP71" s="376"/>
      <c r="ATQ71" s="376"/>
      <c r="ATR71" s="530"/>
      <c r="ATS71" s="376"/>
      <c r="ATT71" s="376"/>
      <c r="ATU71" s="376"/>
      <c r="ATV71" s="376"/>
      <c r="ATW71" s="376"/>
      <c r="ATX71" s="376"/>
      <c r="ATY71" s="376"/>
      <c r="ATZ71" s="376"/>
      <c r="AUA71" s="376"/>
      <c r="AUB71" s="1581"/>
      <c r="AUC71" s="1581"/>
      <c r="AUD71" s="1581"/>
      <c r="AUE71" s="529"/>
      <c r="AUF71" s="376"/>
      <c r="AUG71" s="376"/>
      <c r="AUH71" s="376"/>
      <c r="AUI71" s="530"/>
      <c r="AUJ71" s="376"/>
      <c r="AUK71" s="376"/>
      <c r="AUL71" s="376"/>
      <c r="AUM71" s="376"/>
      <c r="AUN71" s="376"/>
      <c r="AUO71" s="376"/>
      <c r="AUP71" s="376"/>
      <c r="AUQ71" s="376"/>
      <c r="AUR71" s="376"/>
      <c r="AUS71" s="1581"/>
      <c r="AUT71" s="1581"/>
      <c r="AUU71" s="1581"/>
      <c r="AUV71" s="529"/>
      <c r="AUW71" s="376"/>
      <c r="AUX71" s="376"/>
      <c r="AUY71" s="376"/>
      <c r="AUZ71" s="530"/>
      <c r="AVA71" s="376"/>
      <c r="AVB71" s="376"/>
      <c r="AVC71" s="376"/>
      <c r="AVD71" s="376"/>
      <c r="AVE71" s="376"/>
      <c r="AVF71" s="376"/>
      <c r="AVG71" s="376"/>
      <c r="AVH71" s="376"/>
      <c r="AVI71" s="376"/>
      <c r="AVJ71" s="1581"/>
      <c r="AVK71" s="1581"/>
      <c r="AVL71" s="1581"/>
      <c r="AVM71" s="529"/>
      <c r="AVN71" s="376"/>
      <c r="AVO71" s="376"/>
      <c r="AVP71" s="376"/>
      <c r="AVQ71" s="530"/>
      <c r="AVR71" s="376"/>
      <c r="AVS71" s="376"/>
      <c r="AVT71" s="376"/>
      <c r="AVU71" s="376"/>
      <c r="AVV71" s="376"/>
      <c r="AVW71" s="376"/>
      <c r="AVX71" s="376"/>
      <c r="AVY71" s="376"/>
      <c r="AVZ71" s="376"/>
      <c r="AWA71" s="1581"/>
      <c r="AWB71" s="1581"/>
      <c r="AWC71" s="1581"/>
      <c r="AWD71" s="529"/>
      <c r="AWE71" s="376"/>
      <c r="AWF71" s="376"/>
      <c r="AWG71" s="376"/>
      <c r="AWH71" s="530"/>
      <c r="AWI71" s="376"/>
      <c r="AWJ71" s="376"/>
      <c r="AWK71" s="376"/>
      <c r="AWL71" s="376"/>
      <c r="AWM71" s="376"/>
      <c r="AWN71" s="376"/>
      <c r="AWO71" s="376"/>
      <c r="AWP71" s="376"/>
      <c r="AWQ71" s="376"/>
      <c r="AWR71" s="1581"/>
      <c r="AWS71" s="1581"/>
      <c r="AWT71" s="1581"/>
      <c r="AWU71" s="529"/>
      <c r="AWV71" s="376"/>
      <c r="AWW71" s="376"/>
      <c r="AWX71" s="376"/>
      <c r="AWY71" s="530"/>
      <c r="AWZ71" s="376"/>
      <c r="AXA71" s="376"/>
      <c r="AXB71" s="376"/>
      <c r="AXC71" s="376"/>
      <c r="AXD71" s="376"/>
      <c r="AXE71" s="376"/>
      <c r="AXF71" s="376"/>
      <c r="AXG71" s="376"/>
      <c r="AXH71" s="376"/>
      <c r="AXI71" s="1581"/>
      <c r="AXJ71" s="1581"/>
      <c r="AXK71" s="1581"/>
      <c r="AXL71" s="529"/>
      <c r="AXM71" s="376"/>
      <c r="AXN71" s="376"/>
      <c r="AXO71" s="376"/>
      <c r="AXP71" s="530"/>
      <c r="AXQ71" s="376"/>
      <c r="AXR71" s="376"/>
      <c r="AXS71" s="376"/>
      <c r="AXT71" s="376"/>
      <c r="AXU71" s="376"/>
      <c r="AXV71" s="376"/>
      <c r="AXW71" s="376"/>
      <c r="AXX71" s="376"/>
      <c r="AXY71" s="376"/>
      <c r="AXZ71" s="1581"/>
      <c r="AYA71" s="1581"/>
      <c r="AYB71" s="1581"/>
      <c r="AYC71" s="529"/>
      <c r="AYD71" s="376"/>
      <c r="AYE71" s="376"/>
      <c r="AYF71" s="376"/>
      <c r="AYG71" s="530"/>
      <c r="AYH71" s="376"/>
      <c r="AYI71" s="376"/>
      <c r="AYJ71" s="376"/>
      <c r="AYK71" s="376"/>
      <c r="AYL71" s="376"/>
      <c r="AYM71" s="376"/>
      <c r="AYN71" s="376"/>
      <c r="AYO71" s="376"/>
      <c r="AYP71" s="376"/>
      <c r="AYQ71" s="1581"/>
      <c r="AYR71" s="1581"/>
      <c r="AYS71" s="1581"/>
      <c r="AYT71" s="529"/>
      <c r="AYU71" s="376"/>
      <c r="AYV71" s="376"/>
      <c r="AYW71" s="376"/>
      <c r="AYX71" s="530"/>
      <c r="AYY71" s="376"/>
      <c r="AYZ71" s="376"/>
      <c r="AZA71" s="376"/>
      <c r="AZB71" s="376"/>
      <c r="AZC71" s="376"/>
      <c r="AZD71" s="376"/>
      <c r="AZE71" s="376"/>
      <c r="AZF71" s="376"/>
      <c r="AZG71" s="376"/>
      <c r="AZH71" s="1581"/>
      <c r="AZI71" s="1581"/>
      <c r="AZJ71" s="1581"/>
      <c r="AZK71" s="529"/>
      <c r="AZL71" s="376"/>
      <c r="AZM71" s="376"/>
      <c r="AZN71" s="376"/>
      <c r="AZO71" s="530"/>
      <c r="AZP71" s="376"/>
      <c r="AZQ71" s="376"/>
      <c r="AZR71" s="376"/>
      <c r="AZS71" s="376"/>
      <c r="AZT71" s="376"/>
      <c r="AZU71" s="376"/>
      <c r="AZV71" s="376"/>
      <c r="AZW71" s="376"/>
      <c r="AZX71" s="376"/>
      <c r="AZY71" s="1581"/>
      <c r="AZZ71" s="1581"/>
      <c r="BAA71" s="1581"/>
      <c r="BAB71" s="529"/>
      <c r="BAC71" s="376"/>
      <c r="BAD71" s="376"/>
      <c r="BAE71" s="376"/>
      <c r="BAF71" s="530"/>
      <c r="BAG71" s="376"/>
      <c r="BAH71" s="376"/>
      <c r="BAI71" s="376"/>
      <c r="BAJ71" s="376"/>
      <c r="BAK71" s="376"/>
      <c r="BAL71" s="376"/>
      <c r="BAM71" s="376"/>
      <c r="BAN71" s="376"/>
      <c r="BAO71" s="376"/>
      <c r="BAP71" s="1581"/>
      <c r="BAQ71" s="1581"/>
      <c r="BAR71" s="1581"/>
      <c r="BAS71" s="529"/>
      <c r="BAT71" s="376"/>
      <c r="BAU71" s="376"/>
      <c r="BAV71" s="376"/>
      <c r="BAW71" s="530"/>
      <c r="BAX71" s="376"/>
      <c r="BAY71" s="376"/>
      <c r="BAZ71" s="376"/>
      <c r="BBA71" s="376"/>
      <c r="BBB71" s="376"/>
      <c r="BBC71" s="376"/>
      <c r="BBD71" s="376"/>
      <c r="BBE71" s="376"/>
      <c r="BBF71" s="376"/>
      <c r="BBG71" s="1581"/>
      <c r="BBH71" s="1581"/>
      <c r="BBI71" s="1581"/>
      <c r="BBJ71" s="529"/>
      <c r="BBK71" s="376"/>
      <c r="BBL71" s="376"/>
      <c r="BBM71" s="376"/>
      <c r="BBN71" s="530"/>
      <c r="BBO71" s="376"/>
      <c r="BBP71" s="376"/>
      <c r="BBQ71" s="376"/>
      <c r="BBR71" s="376"/>
      <c r="BBS71" s="376"/>
      <c r="BBT71" s="376"/>
      <c r="BBU71" s="376"/>
      <c r="BBV71" s="376"/>
      <c r="BBW71" s="376"/>
      <c r="BBX71" s="1581"/>
      <c r="BBY71" s="1581"/>
      <c r="BBZ71" s="1581"/>
      <c r="BCA71" s="529"/>
      <c r="BCB71" s="376"/>
      <c r="BCC71" s="376"/>
      <c r="BCD71" s="376"/>
      <c r="BCE71" s="530"/>
      <c r="BCF71" s="376"/>
      <c r="BCG71" s="376"/>
      <c r="BCH71" s="376"/>
      <c r="BCI71" s="376"/>
      <c r="BCJ71" s="376"/>
      <c r="BCK71" s="376"/>
      <c r="BCL71" s="376"/>
      <c r="BCM71" s="376"/>
      <c r="BCN71" s="376"/>
      <c r="BCO71" s="1581"/>
      <c r="BCP71" s="1581"/>
      <c r="BCQ71" s="1581"/>
      <c r="BCR71" s="529"/>
      <c r="BCS71" s="376"/>
      <c r="BCT71" s="376"/>
      <c r="BCU71" s="376"/>
      <c r="BCV71" s="530"/>
      <c r="BCW71" s="376"/>
      <c r="BCX71" s="376"/>
      <c r="BCY71" s="376"/>
      <c r="BCZ71" s="376"/>
      <c r="BDA71" s="376"/>
      <c r="BDB71" s="376"/>
      <c r="BDC71" s="376"/>
      <c r="BDD71" s="376"/>
      <c r="BDE71" s="376"/>
      <c r="BDF71" s="1581"/>
      <c r="BDG71" s="1581"/>
      <c r="BDH71" s="1581"/>
      <c r="BDI71" s="529"/>
      <c r="BDJ71" s="376"/>
      <c r="BDK71" s="376"/>
      <c r="BDL71" s="376"/>
      <c r="BDM71" s="530"/>
      <c r="BDN71" s="376"/>
      <c r="BDO71" s="376"/>
      <c r="BDP71" s="376"/>
      <c r="BDQ71" s="376"/>
      <c r="BDR71" s="376"/>
      <c r="BDS71" s="376"/>
      <c r="BDT71" s="376"/>
      <c r="BDU71" s="376"/>
      <c r="BDV71" s="376"/>
      <c r="BDW71" s="1581"/>
      <c r="BDX71" s="1581"/>
      <c r="BDY71" s="1581"/>
      <c r="BDZ71" s="529"/>
      <c r="BEA71" s="376"/>
      <c r="BEB71" s="376"/>
      <c r="BEC71" s="376"/>
      <c r="BED71" s="530"/>
      <c r="BEE71" s="376"/>
      <c r="BEF71" s="376"/>
      <c r="BEG71" s="376"/>
      <c r="BEH71" s="376"/>
      <c r="BEI71" s="376"/>
      <c r="BEJ71" s="376"/>
      <c r="BEK71" s="376"/>
      <c r="BEL71" s="376"/>
      <c r="BEM71" s="376"/>
      <c r="BEN71" s="1581"/>
      <c r="BEO71" s="1581"/>
      <c r="BEP71" s="1581"/>
      <c r="BEQ71" s="529"/>
      <c r="BER71" s="376"/>
      <c r="BES71" s="376"/>
      <c r="BET71" s="376"/>
      <c r="BEU71" s="530"/>
      <c r="BEV71" s="376"/>
      <c r="BEW71" s="376"/>
      <c r="BEX71" s="376"/>
      <c r="BEY71" s="376"/>
      <c r="BEZ71" s="376"/>
      <c r="BFA71" s="376"/>
      <c r="BFB71" s="376"/>
      <c r="BFC71" s="376"/>
      <c r="BFD71" s="376"/>
      <c r="BFE71" s="1581"/>
      <c r="BFF71" s="1581"/>
      <c r="BFG71" s="1581"/>
      <c r="BFH71" s="529"/>
      <c r="BFI71" s="376"/>
      <c r="BFJ71" s="376"/>
      <c r="BFK71" s="376"/>
      <c r="BFL71" s="530"/>
      <c r="BFM71" s="376"/>
      <c r="BFN71" s="376"/>
      <c r="BFO71" s="376"/>
      <c r="BFP71" s="376"/>
      <c r="BFQ71" s="376"/>
      <c r="BFR71" s="376"/>
      <c r="BFS71" s="376"/>
      <c r="BFT71" s="376"/>
      <c r="BFU71" s="376"/>
      <c r="BFV71" s="1581"/>
      <c r="BFW71" s="1581"/>
      <c r="BFX71" s="1581"/>
      <c r="BFY71" s="529"/>
      <c r="BFZ71" s="376"/>
      <c r="BGA71" s="376"/>
      <c r="BGB71" s="376"/>
      <c r="BGC71" s="530"/>
      <c r="BGD71" s="376"/>
      <c r="BGE71" s="376"/>
      <c r="BGF71" s="376"/>
      <c r="BGG71" s="376"/>
      <c r="BGH71" s="376"/>
      <c r="BGI71" s="376"/>
      <c r="BGJ71" s="376"/>
      <c r="BGK71" s="376"/>
      <c r="BGL71" s="376"/>
      <c r="BGM71" s="1581"/>
      <c r="BGN71" s="1581"/>
      <c r="BGO71" s="1581"/>
      <c r="BGP71" s="529"/>
      <c r="BGQ71" s="376"/>
      <c r="BGR71" s="376"/>
      <c r="BGS71" s="376"/>
      <c r="BGT71" s="530"/>
      <c r="BGU71" s="376"/>
      <c r="BGV71" s="376"/>
      <c r="BGW71" s="376"/>
      <c r="BGX71" s="376"/>
      <c r="BGY71" s="376"/>
      <c r="BGZ71" s="376"/>
      <c r="BHA71" s="376"/>
      <c r="BHB71" s="376"/>
      <c r="BHC71" s="376"/>
      <c r="BHD71" s="1581"/>
      <c r="BHE71" s="1581"/>
      <c r="BHF71" s="1581"/>
      <c r="BHG71" s="529"/>
      <c r="BHH71" s="376"/>
      <c r="BHI71" s="376"/>
      <c r="BHJ71" s="376"/>
      <c r="BHK71" s="530"/>
      <c r="BHL71" s="376"/>
      <c r="BHM71" s="376"/>
      <c r="BHN71" s="376"/>
      <c r="BHO71" s="376"/>
      <c r="BHP71" s="376"/>
      <c r="BHQ71" s="376"/>
      <c r="BHR71" s="376"/>
      <c r="BHS71" s="376"/>
      <c r="BHT71" s="376"/>
      <c r="BHU71" s="1581"/>
      <c r="BHV71" s="1581"/>
      <c r="BHW71" s="1581"/>
      <c r="BHX71" s="529"/>
      <c r="BHY71" s="376"/>
      <c r="BHZ71" s="376"/>
      <c r="BIA71" s="376"/>
      <c r="BIB71" s="530"/>
      <c r="BIC71" s="376"/>
      <c r="BID71" s="376"/>
      <c r="BIE71" s="376"/>
      <c r="BIF71" s="376"/>
      <c r="BIG71" s="376"/>
      <c r="BIH71" s="376"/>
      <c r="BII71" s="376"/>
      <c r="BIJ71" s="376"/>
      <c r="BIK71" s="376"/>
      <c r="BIL71" s="1581"/>
      <c r="BIM71" s="1581"/>
      <c r="BIN71" s="1581"/>
      <c r="BIO71" s="529"/>
      <c r="BIP71" s="376"/>
      <c r="BIQ71" s="376"/>
      <c r="BIR71" s="376"/>
      <c r="BIS71" s="530"/>
      <c r="BIT71" s="376"/>
      <c r="BIU71" s="376"/>
      <c r="BIV71" s="376"/>
      <c r="BIW71" s="376"/>
      <c r="BIX71" s="376"/>
      <c r="BIY71" s="376"/>
      <c r="BIZ71" s="376"/>
      <c r="BJA71" s="376"/>
      <c r="BJB71" s="376"/>
      <c r="BJC71" s="1581"/>
      <c r="BJD71" s="1581"/>
      <c r="BJE71" s="1581"/>
      <c r="BJF71" s="529"/>
      <c r="BJG71" s="376"/>
      <c r="BJH71" s="376"/>
      <c r="BJI71" s="376"/>
      <c r="BJJ71" s="530"/>
      <c r="BJK71" s="376"/>
      <c r="BJL71" s="376"/>
      <c r="BJM71" s="376"/>
      <c r="BJN71" s="376"/>
      <c r="BJO71" s="376"/>
      <c r="BJP71" s="376"/>
      <c r="BJQ71" s="376"/>
      <c r="BJR71" s="376"/>
      <c r="BJS71" s="376"/>
      <c r="BJT71" s="1581"/>
      <c r="BJU71" s="1581"/>
      <c r="BJV71" s="1581"/>
      <c r="BJW71" s="529"/>
      <c r="BJX71" s="376"/>
      <c r="BJY71" s="376"/>
      <c r="BJZ71" s="376"/>
      <c r="BKA71" s="530"/>
      <c r="BKB71" s="376"/>
      <c r="BKC71" s="376"/>
      <c r="BKD71" s="376"/>
      <c r="BKE71" s="376"/>
      <c r="BKF71" s="376"/>
      <c r="BKG71" s="376"/>
      <c r="BKH71" s="376"/>
      <c r="BKI71" s="376"/>
      <c r="BKJ71" s="376"/>
      <c r="BKK71" s="1581"/>
      <c r="BKL71" s="1581"/>
      <c r="BKM71" s="1581"/>
      <c r="BKN71" s="529"/>
      <c r="BKO71" s="376"/>
      <c r="BKP71" s="376"/>
      <c r="BKQ71" s="376"/>
      <c r="BKR71" s="530"/>
      <c r="BKS71" s="376"/>
      <c r="BKT71" s="376"/>
      <c r="BKU71" s="376"/>
      <c r="BKV71" s="376"/>
      <c r="BKW71" s="376"/>
      <c r="BKX71" s="376"/>
      <c r="BKY71" s="376"/>
      <c r="BKZ71" s="376"/>
      <c r="BLA71" s="376"/>
      <c r="BLB71" s="1581"/>
      <c r="BLC71" s="1581"/>
      <c r="BLD71" s="1581"/>
      <c r="BLE71" s="529"/>
      <c r="BLF71" s="376"/>
      <c r="BLG71" s="376"/>
      <c r="BLH71" s="376"/>
      <c r="BLI71" s="530"/>
      <c r="BLJ71" s="376"/>
      <c r="BLK71" s="376"/>
      <c r="BLL71" s="376"/>
      <c r="BLM71" s="376"/>
      <c r="BLN71" s="376"/>
      <c r="BLO71" s="376"/>
      <c r="BLP71" s="376"/>
      <c r="BLQ71" s="376"/>
      <c r="BLR71" s="376"/>
      <c r="BLS71" s="1581"/>
      <c r="BLT71" s="1581"/>
      <c r="BLU71" s="1581"/>
      <c r="BLV71" s="529"/>
      <c r="BLW71" s="376"/>
      <c r="BLX71" s="376"/>
      <c r="BLY71" s="376"/>
      <c r="BLZ71" s="530"/>
      <c r="BMA71" s="376"/>
      <c r="BMB71" s="376"/>
      <c r="BMC71" s="376"/>
      <c r="BMD71" s="376"/>
      <c r="BME71" s="376"/>
      <c r="BMF71" s="376"/>
      <c r="BMG71" s="376"/>
      <c r="BMH71" s="376"/>
      <c r="BMI71" s="376"/>
      <c r="BMJ71" s="1581"/>
      <c r="BMK71" s="1581"/>
      <c r="BML71" s="1581"/>
      <c r="BMM71" s="529"/>
      <c r="BMN71" s="376"/>
      <c r="BMO71" s="376"/>
      <c r="BMP71" s="376"/>
      <c r="BMQ71" s="530"/>
      <c r="BMR71" s="376"/>
      <c r="BMS71" s="376"/>
      <c r="BMT71" s="376"/>
      <c r="BMU71" s="376"/>
      <c r="BMV71" s="376"/>
      <c r="BMW71" s="376"/>
      <c r="BMX71" s="376"/>
      <c r="BMY71" s="376"/>
      <c r="BMZ71" s="376"/>
      <c r="BNA71" s="1581"/>
      <c r="BNB71" s="1581"/>
      <c r="BNC71" s="1581"/>
      <c r="BND71" s="529"/>
      <c r="BNE71" s="376"/>
      <c r="BNF71" s="376"/>
      <c r="BNG71" s="376"/>
      <c r="BNH71" s="530"/>
      <c r="BNI71" s="376"/>
      <c r="BNJ71" s="376"/>
      <c r="BNK71" s="376"/>
      <c r="BNL71" s="376"/>
      <c r="BNM71" s="376"/>
      <c r="BNN71" s="376"/>
      <c r="BNO71" s="376"/>
      <c r="BNP71" s="376"/>
      <c r="BNQ71" s="376"/>
      <c r="BNR71" s="1581"/>
      <c r="BNS71" s="1581"/>
      <c r="BNT71" s="1581"/>
      <c r="BNU71" s="529"/>
      <c r="BNV71" s="376"/>
      <c r="BNW71" s="376"/>
      <c r="BNX71" s="376"/>
      <c r="BNY71" s="530"/>
      <c r="BNZ71" s="376"/>
      <c r="BOA71" s="376"/>
      <c r="BOB71" s="376"/>
      <c r="BOC71" s="376"/>
      <c r="BOD71" s="376"/>
      <c r="BOE71" s="376"/>
      <c r="BOF71" s="376"/>
      <c r="BOG71" s="376"/>
      <c r="BOH71" s="376"/>
      <c r="BOI71" s="1581"/>
      <c r="BOJ71" s="1581"/>
      <c r="BOK71" s="1581"/>
      <c r="BOL71" s="529"/>
      <c r="BOM71" s="376"/>
      <c r="BON71" s="376"/>
      <c r="BOO71" s="376"/>
      <c r="BOP71" s="530"/>
      <c r="BOQ71" s="376"/>
      <c r="BOR71" s="376"/>
      <c r="BOS71" s="376"/>
      <c r="BOT71" s="376"/>
      <c r="BOU71" s="376"/>
      <c r="BOV71" s="376"/>
      <c r="BOW71" s="376"/>
      <c r="BOX71" s="376"/>
      <c r="BOY71" s="376"/>
      <c r="BOZ71" s="1581"/>
      <c r="BPA71" s="1581"/>
      <c r="BPB71" s="1581"/>
      <c r="BPC71" s="529"/>
      <c r="BPD71" s="376"/>
      <c r="BPE71" s="376"/>
      <c r="BPF71" s="376"/>
      <c r="BPG71" s="530"/>
      <c r="BPH71" s="376"/>
      <c r="BPI71" s="376"/>
      <c r="BPJ71" s="376"/>
      <c r="BPK71" s="376"/>
      <c r="BPL71" s="376"/>
      <c r="BPM71" s="376"/>
      <c r="BPN71" s="376"/>
      <c r="BPO71" s="376"/>
      <c r="BPP71" s="376"/>
      <c r="BPQ71" s="1581"/>
      <c r="BPR71" s="1581"/>
      <c r="BPS71" s="1581"/>
      <c r="BPT71" s="529"/>
      <c r="BPU71" s="376"/>
      <c r="BPV71" s="376"/>
      <c r="BPW71" s="376"/>
      <c r="BPX71" s="530"/>
      <c r="BPY71" s="376"/>
      <c r="BPZ71" s="376"/>
      <c r="BQA71" s="376"/>
      <c r="BQB71" s="376"/>
      <c r="BQC71" s="376"/>
      <c r="BQD71" s="376"/>
      <c r="BQE71" s="376"/>
      <c r="BQF71" s="376"/>
      <c r="BQG71" s="376"/>
      <c r="BQH71" s="1581"/>
      <c r="BQI71" s="1581"/>
      <c r="BQJ71" s="1581"/>
      <c r="BQK71" s="529"/>
      <c r="BQL71" s="376"/>
      <c r="BQM71" s="376"/>
      <c r="BQN71" s="376"/>
      <c r="BQO71" s="530"/>
      <c r="BQP71" s="376"/>
      <c r="BQQ71" s="376"/>
      <c r="BQR71" s="376"/>
      <c r="BQS71" s="376"/>
      <c r="BQT71" s="376"/>
      <c r="BQU71" s="376"/>
      <c r="BQV71" s="376"/>
      <c r="BQW71" s="376"/>
      <c r="BQX71" s="376"/>
      <c r="BQY71" s="1581"/>
      <c r="BQZ71" s="1581"/>
      <c r="BRA71" s="1581"/>
      <c r="BRB71" s="529"/>
      <c r="BRC71" s="376"/>
      <c r="BRD71" s="376"/>
      <c r="BRE71" s="376"/>
      <c r="BRF71" s="530"/>
      <c r="BRG71" s="376"/>
      <c r="BRH71" s="376"/>
      <c r="BRI71" s="376"/>
      <c r="BRJ71" s="376"/>
      <c r="BRK71" s="376"/>
      <c r="BRL71" s="376"/>
      <c r="BRM71" s="376"/>
      <c r="BRN71" s="376"/>
      <c r="BRO71" s="376"/>
      <c r="BRP71" s="1581"/>
      <c r="BRQ71" s="1581"/>
      <c r="BRR71" s="1581"/>
      <c r="BRS71" s="529"/>
      <c r="BRT71" s="376"/>
      <c r="BRU71" s="376"/>
      <c r="BRV71" s="376"/>
      <c r="BRW71" s="530"/>
      <c r="BRX71" s="376"/>
      <c r="BRY71" s="376"/>
      <c r="BRZ71" s="376"/>
      <c r="BSA71" s="376"/>
      <c r="BSB71" s="376"/>
      <c r="BSC71" s="376"/>
      <c r="BSD71" s="376"/>
      <c r="BSE71" s="376"/>
      <c r="BSF71" s="376"/>
      <c r="BSG71" s="1581"/>
      <c r="BSH71" s="1581"/>
      <c r="BSI71" s="1581"/>
      <c r="BSJ71" s="529"/>
      <c r="BSK71" s="376"/>
      <c r="BSL71" s="376"/>
      <c r="BSM71" s="376"/>
      <c r="BSN71" s="530"/>
      <c r="BSO71" s="376"/>
      <c r="BSP71" s="376"/>
      <c r="BSQ71" s="376"/>
      <c r="BSR71" s="376"/>
      <c r="BSS71" s="376"/>
      <c r="BST71" s="376"/>
      <c r="BSU71" s="376"/>
      <c r="BSV71" s="376"/>
      <c r="BSW71" s="376"/>
      <c r="BSX71" s="1581"/>
      <c r="BSY71" s="1581"/>
      <c r="BSZ71" s="1581"/>
      <c r="BTA71" s="529"/>
      <c r="BTB71" s="376"/>
      <c r="BTC71" s="376"/>
      <c r="BTD71" s="376"/>
      <c r="BTE71" s="530"/>
      <c r="BTF71" s="376"/>
      <c r="BTG71" s="376"/>
      <c r="BTH71" s="376"/>
      <c r="BTI71" s="376"/>
      <c r="BTJ71" s="376"/>
      <c r="BTK71" s="376"/>
      <c r="BTL71" s="376"/>
      <c r="BTM71" s="376"/>
      <c r="BTN71" s="376"/>
      <c r="BTO71" s="1581"/>
      <c r="BTP71" s="1581"/>
      <c r="BTQ71" s="1581"/>
      <c r="BTR71" s="529"/>
      <c r="BTS71" s="376"/>
      <c r="BTT71" s="376"/>
      <c r="BTU71" s="376"/>
      <c r="BTV71" s="530"/>
      <c r="BTW71" s="376"/>
      <c r="BTX71" s="376"/>
      <c r="BTY71" s="376"/>
      <c r="BTZ71" s="376"/>
      <c r="BUA71" s="376"/>
      <c r="BUB71" s="376"/>
      <c r="BUC71" s="376"/>
      <c r="BUD71" s="376"/>
      <c r="BUE71" s="376"/>
      <c r="BUF71" s="1581"/>
      <c r="BUG71" s="1581"/>
      <c r="BUH71" s="1581"/>
      <c r="BUI71" s="529"/>
      <c r="BUJ71" s="376"/>
      <c r="BUK71" s="376"/>
      <c r="BUL71" s="376"/>
      <c r="BUM71" s="530"/>
      <c r="BUN71" s="376"/>
      <c r="BUO71" s="376"/>
      <c r="BUP71" s="376"/>
      <c r="BUQ71" s="376"/>
      <c r="BUR71" s="376"/>
      <c r="BUS71" s="376"/>
      <c r="BUT71" s="376"/>
      <c r="BUU71" s="376"/>
      <c r="BUV71" s="376"/>
      <c r="BUW71" s="1581"/>
      <c r="BUX71" s="1581"/>
      <c r="BUY71" s="1581"/>
      <c r="BUZ71" s="529"/>
      <c r="BVA71" s="376"/>
      <c r="BVB71" s="376"/>
      <c r="BVC71" s="376"/>
      <c r="BVD71" s="530"/>
      <c r="BVE71" s="376"/>
      <c r="BVF71" s="376"/>
      <c r="BVG71" s="376"/>
      <c r="BVH71" s="376"/>
      <c r="BVI71" s="376"/>
      <c r="BVJ71" s="376"/>
      <c r="BVK71" s="376"/>
      <c r="BVL71" s="376"/>
      <c r="BVM71" s="376"/>
      <c r="BVN71" s="1581"/>
      <c r="BVO71" s="1581"/>
      <c r="BVP71" s="1581"/>
      <c r="BVQ71" s="529"/>
      <c r="BVR71" s="376"/>
      <c r="BVS71" s="376"/>
      <c r="BVT71" s="376"/>
      <c r="BVU71" s="530"/>
      <c r="BVV71" s="376"/>
      <c r="BVW71" s="376"/>
      <c r="BVX71" s="376"/>
      <c r="BVY71" s="376"/>
      <c r="BVZ71" s="376"/>
      <c r="BWA71" s="376"/>
      <c r="BWB71" s="376"/>
      <c r="BWC71" s="376"/>
      <c r="BWD71" s="376"/>
      <c r="BWE71" s="1581"/>
      <c r="BWF71" s="1581"/>
      <c r="BWG71" s="1581"/>
      <c r="BWH71" s="529"/>
      <c r="BWI71" s="376"/>
      <c r="BWJ71" s="376"/>
      <c r="BWK71" s="376"/>
      <c r="BWL71" s="530"/>
      <c r="BWM71" s="376"/>
      <c r="BWN71" s="376"/>
      <c r="BWO71" s="376"/>
      <c r="BWP71" s="376"/>
      <c r="BWQ71" s="376"/>
      <c r="BWR71" s="376"/>
      <c r="BWS71" s="376"/>
      <c r="BWT71" s="376"/>
      <c r="BWU71" s="376"/>
      <c r="BWV71" s="1581"/>
      <c r="BWW71" s="1581"/>
      <c r="BWX71" s="1581"/>
      <c r="BWY71" s="529"/>
      <c r="BWZ71" s="376"/>
      <c r="BXA71" s="376"/>
      <c r="BXB71" s="376"/>
      <c r="BXC71" s="530"/>
      <c r="BXD71" s="376"/>
      <c r="BXE71" s="376"/>
      <c r="BXF71" s="376"/>
      <c r="BXG71" s="376"/>
      <c r="BXH71" s="376"/>
      <c r="BXI71" s="376"/>
      <c r="BXJ71" s="376"/>
      <c r="BXK71" s="376"/>
      <c r="BXL71" s="376"/>
      <c r="BXM71" s="1581"/>
      <c r="BXN71" s="1581"/>
      <c r="BXO71" s="1581"/>
      <c r="BXP71" s="529"/>
      <c r="BXQ71" s="376"/>
      <c r="BXR71" s="376"/>
      <c r="BXS71" s="376"/>
      <c r="BXT71" s="530"/>
      <c r="BXU71" s="376"/>
      <c r="BXV71" s="376"/>
      <c r="BXW71" s="376"/>
      <c r="BXX71" s="376"/>
      <c r="BXY71" s="376"/>
      <c r="BXZ71" s="376"/>
      <c r="BYA71" s="376"/>
      <c r="BYB71" s="376"/>
      <c r="BYC71" s="376"/>
      <c r="BYD71" s="1581"/>
      <c r="BYE71" s="1581"/>
      <c r="BYF71" s="1581"/>
      <c r="BYG71" s="529"/>
      <c r="BYH71" s="376"/>
      <c r="BYI71" s="376"/>
      <c r="BYJ71" s="376"/>
      <c r="BYK71" s="530"/>
      <c r="BYL71" s="376"/>
      <c r="BYM71" s="376"/>
      <c r="BYN71" s="376"/>
      <c r="BYO71" s="376"/>
      <c r="BYP71" s="376"/>
      <c r="BYQ71" s="376"/>
      <c r="BYR71" s="376"/>
      <c r="BYS71" s="376"/>
      <c r="BYT71" s="376"/>
      <c r="BYU71" s="1581"/>
      <c r="BYV71" s="1581"/>
      <c r="BYW71" s="1581"/>
      <c r="BYX71" s="529"/>
      <c r="BYY71" s="376"/>
      <c r="BYZ71" s="376"/>
      <c r="BZA71" s="376"/>
      <c r="BZB71" s="530"/>
      <c r="BZC71" s="376"/>
      <c r="BZD71" s="376"/>
      <c r="BZE71" s="376"/>
      <c r="BZF71" s="376"/>
      <c r="BZG71" s="376"/>
      <c r="BZH71" s="376"/>
      <c r="BZI71" s="376"/>
      <c r="BZJ71" s="376"/>
      <c r="BZK71" s="376"/>
      <c r="BZL71" s="1581"/>
      <c r="BZM71" s="1581"/>
      <c r="BZN71" s="1581"/>
      <c r="BZO71" s="529"/>
      <c r="BZP71" s="376"/>
      <c r="BZQ71" s="376"/>
      <c r="BZR71" s="376"/>
      <c r="BZS71" s="530"/>
      <c r="BZT71" s="376"/>
      <c r="BZU71" s="376"/>
      <c r="BZV71" s="376"/>
      <c r="BZW71" s="376"/>
      <c r="BZX71" s="376"/>
      <c r="BZY71" s="376"/>
      <c r="BZZ71" s="376"/>
      <c r="CAA71" s="376"/>
      <c r="CAB71" s="376"/>
      <c r="CAC71" s="1581"/>
      <c r="CAD71" s="1581"/>
      <c r="CAE71" s="1581"/>
      <c r="CAF71" s="529"/>
      <c r="CAG71" s="376"/>
      <c r="CAH71" s="376"/>
      <c r="CAI71" s="376"/>
      <c r="CAJ71" s="530"/>
      <c r="CAK71" s="376"/>
      <c r="CAL71" s="376"/>
      <c r="CAM71" s="376"/>
      <c r="CAN71" s="376"/>
      <c r="CAO71" s="376"/>
      <c r="CAP71" s="376"/>
      <c r="CAQ71" s="376"/>
      <c r="CAR71" s="376"/>
      <c r="CAS71" s="376"/>
      <c r="CAT71" s="1581"/>
      <c r="CAU71" s="1581"/>
      <c r="CAV71" s="1581"/>
      <c r="CAW71" s="529"/>
      <c r="CAX71" s="376"/>
      <c r="CAY71" s="376"/>
      <c r="CAZ71" s="376"/>
      <c r="CBA71" s="530"/>
      <c r="CBB71" s="376"/>
      <c r="CBC71" s="376"/>
      <c r="CBD71" s="376"/>
      <c r="CBE71" s="376"/>
      <c r="CBF71" s="376"/>
      <c r="CBG71" s="376"/>
      <c r="CBH71" s="376"/>
      <c r="CBI71" s="376"/>
      <c r="CBJ71" s="376"/>
      <c r="CBK71" s="1581"/>
      <c r="CBL71" s="1581"/>
      <c r="CBM71" s="1581"/>
      <c r="CBN71" s="529"/>
      <c r="CBO71" s="376"/>
      <c r="CBP71" s="376"/>
      <c r="CBQ71" s="376"/>
      <c r="CBR71" s="530"/>
      <c r="CBS71" s="376"/>
      <c r="CBT71" s="376"/>
      <c r="CBU71" s="376"/>
      <c r="CBV71" s="376"/>
      <c r="CBW71" s="376"/>
      <c r="CBX71" s="376"/>
      <c r="CBY71" s="376"/>
      <c r="CBZ71" s="376"/>
      <c r="CCA71" s="376"/>
      <c r="CCB71" s="1581"/>
      <c r="CCC71" s="1581"/>
      <c r="CCD71" s="1581"/>
      <c r="CCE71" s="529"/>
      <c r="CCF71" s="376"/>
      <c r="CCG71" s="376"/>
      <c r="CCH71" s="376"/>
      <c r="CCI71" s="530"/>
      <c r="CCJ71" s="376"/>
      <c r="CCK71" s="376"/>
      <c r="CCL71" s="376"/>
      <c r="CCM71" s="376"/>
      <c r="CCN71" s="376"/>
      <c r="CCO71" s="376"/>
      <c r="CCP71" s="376"/>
      <c r="CCQ71" s="376"/>
      <c r="CCR71" s="376"/>
      <c r="CCS71" s="1581"/>
      <c r="CCT71" s="1581"/>
      <c r="CCU71" s="1581"/>
      <c r="CCV71" s="529"/>
      <c r="CCW71" s="376"/>
      <c r="CCX71" s="376"/>
      <c r="CCY71" s="376"/>
      <c r="CCZ71" s="530"/>
      <c r="CDA71" s="376"/>
      <c r="CDB71" s="376"/>
      <c r="CDC71" s="376"/>
      <c r="CDD71" s="376"/>
      <c r="CDE71" s="376"/>
      <c r="CDF71" s="376"/>
      <c r="CDG71" s="376"/>
      <c r="CDH71" s="376"/>
      <c r="CDI71" s="376"/>
      <c r="CDJ71" s="1581"/>
      <c r="CDK71" s="1581"/>
      <c r="CDL71" s="1581"/>
      <c r="CDM71" s="529"/>
      <c r="CDN71" s="376"/>
      <c r="CDO71" s="376"/>
      <c r="CDP71" s="376"/>
      <c r="CDQ71" s="530"/>
      <c r="CDR71" s="376"/>
      <c r="CDS71" s="376"/>
      <c r="CDT71" s="376"/>
      <c r="CDU71" s="376"/>
      <c r="CDV71" s="376"/>
      <c r="CDW71" s="376"/>
      <c r="CDX71" s="376"/>
      <c r="CDY71" s="376"/>
      <c r="CDZ71" s="376"/>
      <c r="CEA71" s="1581"/>
      <c r="CEB71" s="1581"/>
      <c r="CEC71" s="1581"/>
      <c r="CED71" s="529"/>
      <c r="CEE71" s="376"/>
      <c r="CEF71" s="376"/>
      <c r="CEG71" s="376"/>
      <c r="CEH71" s="530"/>
      <c r="CEI71" s="376"/>
      <c r="CEJ71" s="376"/>
      <c r="CEK71" s="376"/>
      <c r="CEL71" s="376"/>
      <c r="CEM71" s="376"/>
      <c r="CEN71" s="376"/>
      <c r="CEO71" s="376"/>
      <c r="CEP71" s="376"/>
      <c r="CEQ71" s="376"/>
      <c r="CER71" s="1581"/>
      <c r="CES71" s="1581"/>
      <c r="CET71" s="1581"/>
      <c r="CEU71" s="529"/>
      <c r="CEV71" s="376"/>
      <c r="CEW71" s="376"/>
      <c r="CEX71" s="376"/>
      <c r="CEY71" s="530"/>
      <c r="CEZ71" s="376"/>
      <c r="CFA71" s="376"/>
      <c r="CFB71" s="376"/>
      <c r="CFC71" s="376"/>
      <c r="CFD71" s="376"/>
      <c r="CFE71" s="376"/>
      <c r="CFF71" s="376"/>
      <c r="CFG71" s="376"/>
      <c r="CFH71" s="376"/>
      <c r="CFI71" s="1581"/>
      <c r="CFJ71" s="1581"/>
      <c r="CFK71" s="1581"/>
      <c r="CFL71" s="529"/>
      <c r="CFM71" s="376"/>
      <c r="CFN71" s="376"/>
      <c r="CFO71" s="376"/>
      <c r="CFP71" s="530"/>
      <c r="CFQ71" s="376"/>
      <c r="CFR71" s="376"/>
      <c r="CFS71" s="376"/>
      <c r="CFT71" s="376"/>
      <c r="CFU71" s="376"/>
      <c r="CFV71" s="376"/>
      <c r="CFW71" s="376"/>
      <c r="CFX71" s="376"/>
      <c r="CFY71" s="376"/>
      <c r="CFZ71" s="1581"/>
      <c r="CGA71" s="1581"/>
      <c r="CGB71" s="1581"/>
      <c r="CGC71" s="529"/>
      <c r="CGD71" s="376"/>
      <c r="CGE71" s="376"/>
      <c r="CGF71" s="376"/>
      <c r="CGG71" s="530"/>
      <c r="CGH71" s="376"/>
      <c r="CGI71" s="376"/>
      <c r="CGJ71" s="376"/>
      <c r="CGK71" s="376"/>
      <c r="CGL71" s="376"/>
      <c r="CGM71" s="376"/>
      <c r="CGN71" s="376"/>
      <c r="CGO71" s="376"/>
      <c r="CGP71" s="376"/>
      <c r="CGQ71" s="1581"/>
      <c r="CGR71" s="1581"/>
      <c r="CGS71" s="1581"/>
      <c r="CGT71" s="529"/>
      <c r="CGU71" s="376"/>
      <c r="CGV71" s="376"/>
      <c r="CGW71" s="376"/>
      <c r="CGX71" s="530"/>
      <c r="CGY71" s="376"/>
      <c r="CGZ71" s="376"/>
      <c r="CHA71" s="376"/>
      <c r="CHB71" s="376"/>
      <c r="CHC71" s="376"/>
      <c r="CHD71" s="376"/>
      <c r="CHE71" s="376"/>
      <c r="CHF71" s="376"/>
      <c r="CHG71" s="376"/>
      <c r="CHH71" s="1581"/>
      <c r="CHI71" s="1581"/>
      <c r="CHJ71" s="1581"/>
      <c r="CHK71" s="529"/>
      <c r="CHL71" s="376"/>
      <c r="CHM71" s="376"/>
      <c r="CHN71" s="376"/>
      <c r="CHO71" s="530"/>
      <c r="CHP71" s="376"/>
      <c r="CHQ71" s="376"/>
      <c r="CHR71" s="376"/>
      <c r="CHS71" s="376"/>
      <c r="CHT71" s="376"/>
      <c r="CHU71" s="376"/>
      <c r="CHV71" s="376"/>
      <c r="CHW71" s="376"/>
      <c r="CHX71" s="376"/>
      <c r="CHY71" s="1581"/>
      <c r="CHZ71" s="1581"/>
      <c r="CIA71" s="1581"/>
      <c r="CIB71" s="529"/>
      <c r="CIC71" s="376"/>
      <c r="CID71" s="376"/>
      <c r="CIE71" s="376"/>
      <c r="CIF71" s="530"/>
      <c r="CIG71" s="376"/>
      <c r="CIH71" s="376"/>
      <c r="CII71" s="376"/>
      <c r="CIJ71" s="376"/>
      <c r="CIK71" s="376"/>
      <c r="CIL71" s="376"/>
      <c r="CIM71" s="376"/>
      <c r="CIN71" s="376"/>
      <c r="CIO71" s="376"/>
      <c r="CIP71" s="1581"/>
      <c r="CIQ71" s="1581"/>
      <c r="CIR71" s="1581"/>
      <c r="CIS71" s="529"/>
      <c r="CIT71" s="376"/>
      <c r="CIU71" s="376"/>
      <c r="CIV71" s="376"/>
      <c r="CIW71" s="530"/>
      <c r="CIX71" s="376"/>
      <c r="CIY71" s="376"/>
      <c r="CIZ71" s="376"/>
      <c r="CJA71" s="376"/>
      <c r="CJB71" s="376"/>
      <c r="CJC71" s="376"/>
      <c r="CJD71" s="376"/>
      <c r="CJE71" s="376"/>
      <c r="CJF71" s="376"/>
      <c r="CJG71" s="1581"/>
      <c r="CJH71" s="1581"/>
      <c r="CJI71" s="1581"/>
      <c r="CJJ71" s="529"/>
      <c r="CJK71" s="376"/>
      <c r="CJL71" s="376"/>
      <c r="CJM71" s="376"/>
      <c r="CJN71" s="530"/>
      <c r="CJO71" s="376"/>
      <c r="CJP71" s="376"/>
      <c r="CJQ71" s="376"/>
      <c r="CJR71" s="376"/>
      <c r="CJS71" s="376"/>
      <c r="CJT71" s="376"/>
      <c r="CJU71" s="376"/>
      <c r="CJV71" s="376"/>
      <c r="CJW71" s="376"/>
      <c r="CJX71" s="1581"/>
      <c r="CJY71" s="1581"/>
      <c r="CJZ71" s="1581"/>
      <c r="CKA71" s="529"/>
      <c r="CKB71" s="376"/>
      <c r="CKC71" s="376"/>
      <c r="CKD71" s="376"/>
      <c r="CKE71" s="530"/>
      <c r="CKF71" s="376"/>
      <c r="CKG71" s="376"/>
      <c r="CKH71" s="376"/>
      <c r="CKI71" s="376"/>
      <c r="CKJ71" s="376"/>
      <c r="CKK71" s="376"/>
      <c r="CKL71" s="376"/>
      <c r="CKM71" s="376"/>
      <c r="CKN71" s="376"/>
      <c r="CKO71" s="1581"/>
      <c r="CKP71" s="1581"/>
      <c r="CKQ71" s="1581"/>
      <c r="CKR71" s="529"/>
      <c r="CKS71" s="376"/>
      <c r="CKT71" s="376"/>
      <c r="CKU71" s="376"/>
      <c r="CKV71" s="530"/>
      <c r="CKW71" s="376"/>
      <c r="CKX71" s="376"/>
      <c r="CKY71" s="376"/>
      <c r="CKZ71" s="376"/>
      <c r="CLA71" s="376"/>
      <c r="CLB71" s="376"/>
      <c r="CLC71" s="376"/>
      <c r="CLD71" s="376"/>
      <c r="CLE71" s="376"/>
      <c r="CLF71" s="1581"/>
      <c r="CLG71" s="1581"/>
      <c r="CLH71" s="1581"/>
      <c r="CLI71" s="529"/>
      <c r="CLJ71" s="376"/>
      <c r="CLK71" s="376"/>
      <c r="CLL71" s="376"/>
      <c r="CLM71" s="530"/>
      <c r="CLN71" s="376"/>
      <c r="CLO71" s="376"/>
      <c r="CLP71" s="376"/>
      <c r="CLQ71" s="376"/>
      <c r="CLR71" s="376"/>
      <c r="CLS71" s="376"/>
      <c r="CLT71" s="376"/>
      <c r="CLU71" s="376"/>
      <c r="CLV71" s="376"/>
      <c r="CLW71" s="1581"/>
      <c r="CLX71" s="1581"/>
      <c r="CLY71" s="1581"/>
      <c r="CLZ71" s="529"/>
      <c r="CMA71" s="376"/>
      <c r="CMB71" s="376"/>
      <c r="CMC71" s="376"/>
      <c r="CMD71" s="530"/>
      <c r="CME71" s="376"/>
      <c r="CMF71" s="376"/>
      <c r="CMG71" s="376"/>
      <c r="CMH71" s="376"/>
      <c r="CMI71" s="376"/>
      <c r="CMJ71" s="376"/>
      <c r="CMK71" s="376"/>
      <c r="CML71" s="376"/>
      <c r="CMM71" s="376"/>
      <c r="CMN71" s="1581"/>
      <c r="CMO71" s="1581"/>
      <c r="CMP71" s="1581"/>
      <c r="CMQ71" s="529"/>
      <c r="CMR71" s="376"/>
      <c r="CMS71" s="376"/>
      <c r="CMT71" s="376"/>
      <c r="CMU71" s="530"/>
      <c r="CMV71" s="376"/>
      <c r="CMW71" s="376"/>
      <c r="CMX71" s="376"/>
      <c r="CMY71" s="376"/>
      <c r="CMZ71" s="376"/>
      <c r="CNA71" s="376"/>
      <c r="CNB71" s="376"/>
      <c r="CNC71" s="376"/>
      <c r="CND71" s="376"/>
      <c r="CNE71" s="1581"/>
      <c r="CNF71" s="1581"/>
      <c r="CNG71" s="1581"/>
      <c r="CNH71" s="529"/>
      <c r="CNI71" s="376"/>
      <c r="CNJ71" s="376"/>
      <c r="CNK71" s="376"/>
      <c r="CNL71" s="530"/>
      <c r="CNM71" s="376"/>
      <c r="CNN71" s="376"/>
      <c r="CNO71" s="376"/>
      <c r="CNP71" s="376"/>
      <c r="CNQ71" s="376"/>
      <c r="CNR71" s="376"/>
      <c r="CNS71" s="376"/>
      <c r="CNT71" s="376"/>
      <c r="CNU71" s="376"/>
      <c r="CNV71" s="1581"/>
      <c r="CNW71" s="1581"/>
      <c r="CNX71" s="1581"/>
      <c r="CNY71" s="529"/>
      <c r="CNZ71" s="376"/>
      <c r="COA71" s="376"/>
      <c r="COB71" s="376"/>
      <c r="COC71" s="530"/>
      <c r="COD71" s="376"/>
      <c r="COE71" s="376"/>
      <c r="COF71" s="376"/>
      <c r="COG71" s="376"/>
      <c r="COH71" s="376"/>
      <c r="COI71" s="376"/>
      <c r="COJ71" s="376"/>
      <c r="COK71" s="376"/>
      <c r="COL71" s="376"/>
      <c r="COM71" s="1581"/>
      <c r="CON71" s="1581"/>
      <c r="COO71" s="1581"/>
      <c r="COP71" s="529"/>
      <c r="COQ71" s="376"/>
      <c r="COR71" s="376"/>
      <c r="COS71" s="376"/>
      <c r="COT71" s="530"/>
      <c r="COU71" s="376"/>
      <c r="COV71" s="376"/>
      <c r="COW71" s="376"/>
      <c r="COX71" s="376"/>
      <c r="COY71" s="376"/>
      <c r="COZ71" s="376"/>
      <c r="CPA71" s="376"/>
      <c r="CPB71" s="376"/>
      <c r="CPC71" s="376"/>
      <c r="CPD71" s="1581"/>
      <c r="CPE71" s="1581"/>
      <c r="CPF71" s="1581"/>
      <c r="CPG71" s="529"/>
      <c r="CPH71" s="376"/>
      <c r="CPI71" s="376"/>
      <c r="CPJ71" s="376"/>
      <c r="CPK71" s="530"/>
      <c r="CPL71" s="376"/>
      <c r="CPM71" s="376"/>
      <c r="CPN71" s="376"/>
      <c r="CPO71" s="376"/>
      <c r="CPP71" s="376"/>
      <c r="CPQ71" s="376"/>
      <c r="CPR71" s="376"/>
      <c r="CPS71" s="376"/>
      <c r="CPT71" s="376"/>
      <c r="CPU71" s="1581"/>
      <c r="CPV71" s="1581"/>
      <c r="CPW71" s="1581"/>
      <c r="CPX71" s="529"/>
      <c r="CPY71" s="376"/>
      <c r="CPZ71" s="376"/>
      <c r="CQA71" s="376"/>
      <c r="CQB71" s="530"/>
      <c r="CQC71" s="376"/>
      <c r="CQD71" s="376"/>
      <c r="CQE71" s="376"/>
      <c r="CQF71" s="376"/>
      <c r="CQG71" s="376"/>
      <c r="CQH71" s="376"/>
      <c r="CQI71" s="376"/>
      <c r="CQJ71" s="376"/>
      <c r="CQK71" s="376"/>
      <c r="CQL71" s="1581"/>
      <c r="CQM71" s="1581"/>
      <c r="CQN71" s="1581"/>
      <c r="CQO71" s="529"/>
      <c r="CQP71" s="376"/>
      <c r="CQQ71" s="376"/>
      <c r="CQR71" s="376"/>
      <c r="CQS71" s="530"/>
      <c r="CQT71" s="376"/>
      <c r="CQU71" s="376"/>
      <c r="CQV71" s="376"/>
      <c r="CQW71" s="376"/>
      <c r="CQX71" s="376"/>
      <c r="CQY71" s="376"/>
      <c r="CQZ71" s="376"/>
      <c r="CRA71" s="376"/>
      <c r="CRB71" s="376"/>
      <c r="CRC71" s="1581"/>
      <c r="CRD71" s="1581"/>
      <c r="CRE71" s="1581"/>
      <c r="CRF71" s="529"/>
      <c r="CRG71" s="376"/>
      <c r="CRH71" s="376"/>
      <c r="CRI71" s="376"/>
      <c r="CRJ71" s="530"/>
      <c r="CRK71" s="376"/>
      <c r="CRL71" s="376"/>
      <c r="CRM71" s="376"/>
      <c r="CRN71" s="376"/>
      <c r="CRO71" s="376"/>
      <c r="CRP71" s="376"/>
      <c r="CRQ71" s="376"/>
      <c r="CRR71" s="376"/>
      <c r="CRS71" s="376"/>
      <c r="CRT71" s="1581"/>
      <c r="CRU71" s="1581"/>
      <c r="CRV71" s="1581"/>
      <c r="CRW71" s="529"/>
      <c r="CRX71" s="376"/>
      <c r="CRY71" s="376"/>
      <c r="CRZ71" s="376"/>
      <c r="CSA71" s="530"/>
      <c r="CSB71" s="376"/>
      <c r="CSC71" s="376"/>
      <c r="CSD71" s="376"/>
      <c r="CSE71" s="376"/>
      <c r="CSF71" s="376"/>
      <c r="CSG71" s="376"/>
      <c r="CSH71" s="376"/>
      <c r="CSI71" s="376"/>
      <c r="CSJ71" s="376"/>
      <c r="CSK71" s="1581"/>
      <c r="CSL71" s="1581"/>
      <c r="CSM71" s="1581"/>
      <c r="CSN71" s="529"/>
      <c r="CSO71" s="376"/>
      <c r="CSP71" s="376"/>
      <c r="CSQ71" s="376"/>
      <c r="CSR71" s="530"/>
      <c r="CSS71" s="376"/>
      <c r="CST71" s="376"/>
      <c r="CSU71" s="376"/>
      <c r="CSV71" s="376"/>
      <c r="CSW71" s="376"/>
      <c r="CSX71" s="376"/>
      <c r="CSY71" s="376"/>
      <c r="CSZ71" s="376"/>
      <c r="CTA71" s="376"/>
      <c r="CTB71" s="1581"/>
      <c r="CTC71" s="1581"/>
      <c r="CTD71" s="1581"/>
      <c r="CTE71" s="529"/>
      <c r="CTF71" s="376"/>
      <c r="CTG71" s="376"/>
      <c r="CTH71" s="376"/>
      <c r="CTI71" s="530"/>
      <c r="CTJ71" s="376"/>
      <c r="CTK71" s="376"/>
      <c r="CTL71" s="376"/>
      <c r="CTM71" s="376"/>
      <c r="CTN71" s="376"/>
      <c r="CTO71" s="376"/>
      <c r="CTP71" s="376"/>
      <c r="CTQ71" s="376"/>
      <c r="CTR71" s="376"/>
      <c r="CTS71" s="1581"/>
      <c r="CTT71" s="1581"/>
      <c r="CTU71" s="1581"/>
      <c r="CTV71" s="529"/>
      <c r="CTW71" s="376"/>
      <c r="CTX71" s="376"/>
      <c r="CTY71" s="376"/>
      <c r="CTZ71" s="530"/>
      <c r="CUA71" s="376"/>
      <c r="CUB71" s="376"/>
      <c r="CUC71" s="376"/>
      <c r="CUD71" s="376"/>
      <c r="CUE71" s="376"/>
      <c r="CUF71" s="376"/>
      <c r="CUG71" s="376"/>
      <c r="CUH71" s="376"/>
      <c r="CUI71" s="376"/>
      <c r="CUJ71" s="1581"/>
      <c r="CUK71" s="1581"/>
      <c r="CUL71" s="1581"/>
      <c r="CUM71" s="529"/>
      <c r="CUN71" s="376"/>
      <c r="CUO71" s="376"/>
      <c r="CUP71" s="376"/>
      <c r="CUQ71" s="530"/>
      <c r="CUR71" s="376"/>
      <c r="CUS71" s="376"/>
      <c r="CUT71" s="376"/>
      <c r="CUU71" s="376"/>
      <c r="CUV71" s="376"/>
      <c r="CUW71" s="376"/>
      <c r="CUX71" s="376"/>
      <c r="CUY71" s="376"/>
      <c r="CUZ71" s="376"/>
      <c r="CVA71" s="1581"/>
      <c r="CVB71" s="1581"/>
      <c r="CVC71" s="1581"/>
      <c r="CVD71" s="529"/>
      <c r="CVE71" s="376"/>
      <c r="CVF71" s="376"/>
      <c r="CVG71" s="376"/>
      <c r="CVH71" s="530"/>
      <c r="CVI71" s="376"/>
      <c r="CVJ71" s="376"/>
      <c r="CVK71" s="376"/>
      <c r="CVL71" s="376"/>
      <c r="CVM71" s="376"/>
      <c r="CVN71" s="376"/>
      <c r="CVO71" s="376"/>
      <c r="CVP71" s="376"/>
      <c r="CVQ71" s="376"/>
      <c r="CVR71" s="1581"/>
      <c r="CVS71" s="1581"/>
      <c r="CVT71" s="1581"/>
      <c r="CVU71" s="529"/>
      <c r="CVV71" s="376"/>
      <c r="CVW71" s="376"/>
      <c r="CVX71" s="376"/>
      <c r="CVY71" s="530"/>
      <c r="CVZ71" s="376"/>
      <c r="CWA71" s="376"/>
      <c r="CWB71" s="376"/>
      <c r="CWC71" s="376"/>
      <c r="CWD71" s="376"/>
      <c r="CWE71" s="376"/>
      <c r="CWF71" s="376"/>
      <c r="CWG71" s="376"/>
      <c r="CWH71" s="376"/>
      <c r="CWI71" s="1581"/>
      <c r="CWJ71" s="1581"/>
      <c r="CWK71" s="1581"/>
      <c r="CWL71" s="529"/>
      <c r="CWM71" s="376"/>
      <c r="CWN71" s="376"/>
      <c r="CWO71" s="376"/>
      <c r="CWP71" s="530"/>
      <c r="CWQ71" s="376"/>
      <c r="CWR71" s="376"/>
      <c r="CWS71" s="376"/>
      <c r="CWT71" s="376"/>
      <c r="CWU71" s="376"/>
      <c r="CWV71" s="376"/>
      <c r="CWW71" s="376"/>
      <c r="CWX71" s="376"/>
      <c r="CWY71" s="376"/>
      <c r="CWZ71" s="1581"/>
      <c r="CXA71" s="1581"/>
      <c r="CXB71" s="1581"/>
      <c r="CXC71" s="529"/>
      <c r="CXD71" s="376"/>
      <c r="CXE71" s="376"/>
      <c r="CXF71" s="376"/>
      <c r="CXG71" s="530"/>
      <c r="CXH71" s="376"/>
      <c r="CXI71" s="376"/>
      <c r="CXJ71" s="376"/>
      <c r="CXK71" s="376"/>
      <c r="CXL71" s="376"/>
      <c r="CXM71" s="376"/>
      <c r="CXN71" s="376"/>
      <c r="CXO71" s="376"/>
      <c r="CXP71" s="376"/>
      <c r="CXQ71" s="1581"/>
      <c r="CXR71" s="1581"/>
      <c r="CXS71" s="1581"/>
      <c r="CXT71" s="529"/>
      <c r="CXU71" s="376"/>
      <c r="CXV71" s="376"/>
      <c r="CXW71" s="376"/>
      <c r="CXX71" s="530"/>
      <c r="CXY71" s="376"/>
      <c r="CXZ71" s="376"/>
      <c r="CYA71" s="376"/>
      <c r="CYB71" s="376"/>
      <c r="CYC71" s="376"/>
      <c r="CYD71" s="376"/>
      <c r="CYE71" s="376"/>
      <c r="CYF71" s="376"/>
      <c r="CYG71" s="376"/>
      <c r="CYH71" s="1581"/>
      <c r="CYI71" s="1581"/>
      <c r="CYJ71" s="1581"/>
      <c r="CYK71" s="529"/>
      <c r="CYL71" s="376"/>
      <c r="CYM71" s="376"/>
      <c r="CYN71" s="376"/>
      <c r="CYO71" s="530"/>
      <c r="CYP71" s="376"/>
      <c r="CYQ71" s="376"/>
      <c r="CYR71" s="376"/>
      <c r="CYS71" s="376"/>
      <c r="CYT71" s="376"/>
      <c r="CYU71" s="376"/>
      <c r="CYV71" s="376"/>
      <c r="CYW71" s="376"/>
      <c r="CYX71" s="376"/>
      <c r="CYY71" s="1581"/>
      <c r="CYZ71" s="1581"/>
      <c r="CZA71" s="1581"/>
      <c r="CZB71" s="529"/>
      <c r="CZC71" s="376"/>
      <c r="CZD71" s="376"/>
      <c r="CZE71" s="376"/>
      <c r="CZF71" s="530"/>
      <c r="CZG71" s="376"/>
      <c r="CZH71" s="376"/>
      <c r="CZI71" s="376"/>
      <c r="CZJ71" s="376"/>
      <c r="CZK71" s="376"/>
      <c r="CZL71" s="376"/>
      <c r="CZM71" s="376"/>
      <c r="CZN71" s="376"/>
      <c r="CZO71" s="376"/>
      <c r="CZP71" s="1581"/>
      <c r="CZQ71" s="1581"/>
      <c r="CZR71" s="1581"/>
      <c r="CZS71" s="529"/>
      <c r="CZT71" s="376"/>
      <c r="CZU71" s="376"/>
      <c r="CZV71" s="376"/>
      <c r="CZW71" s="530"/>
      <c r="CZX71" s="376"/>
      <c r="CZY71" s="376"/>
      <c r="CZZ71" s="376"/>
      <c r="DAA71" s="376"/>
      <c r="DAB71" s="376"/>
      <c r="DAC71" s="376"/>
      <c r="DAD71" s="376"/>
      <c r="DAE71" s="376"/>
      <c r="DAF71" s="376"/>
      <c r="DAG71" s="1581"/>
      <c r="DAH71" s="1581"/>
      <c r="DAI71" s="1581"/>
      <c r="DAJ71" s="529"/>
      <c r="DAK71" s="376"/>
      <c r="DAL71" s="376"/>
      <c r="DAM71" s="376"/>
      <c r="DAN71" s="530"/>
      <c r="DAO71" s="376"/>
      <c r="DAP71" s="376"/>
      <c r="DAQ71" s="376"/>
      <c r="DAR71" s="376"/>
      <c r="DAS71" s="376"/>
      <c r="DAT71" s="376"/>
      <c r="DAU71" s="376"/>
      <c r="DAV71" s="376"/>
      <c r="DAW71" s="376"/>
      <c r="DAX71" s="1581"/>
      <c r="DAY71" s="1581"/>
      <c r="DAZ71" s="1581"/>
      <c r="DBA71" s="529"/>
      <c r="DBB71" s="376"/>
      <c r="DBC71" s="376"/>
      <c r="DBD71" s="376"/>
      <c r="DBE71" s="530"/>
      <c r="DBF71" s="376"/>
      <c r="DBG71" s="376"/>
      <c r="DBH71" s="376"/>
      <c r="DBI71" s="376"/>
      <c r="DBJ71" s="376"/>
      <c r="DBK71" s="376"/>
      <c r="DBL71" s="376"/>
      <c r="DBM71" s="376"/>
      <c r="DBN71" s="376"/>
      <c r="DBO71" s="1581"/>
      <c r="DBP71" s="1581"/>
      <c r="DBQ71" s="1581"/>
      <c r="DBR71" s="529"/>
      <c r="DBS71" s="376"/>
      <c r="DBT71" s="376"/>
      <c r="DBU71" s="376"/>
      <c r="DBV71" s="530"/>
      <c r="DBW71" s="376"/>
      <c r="DBX71" s="376"/>
      <c r="DBY71" s="376"/>
      <c r="DBZ71" s="376"/>
      <c r="DCA71" s="376"/>
      <c r="DCB71" s="376"/>
      <c r="DCC71" s="376"/>
      <c r="DCD71" s="376"/>
      <c r="DCE71" s="376"/>
      <c r="DCF71" s="1581"/>
      <c r="DCG71" s="1581"/>
      <c r="DCH71" s="1581"/>
      <c r="DCI71" s="529"/>
      <c r="DCJ71" s="376"/>
      <c r="DCK71" s="376"/>
      <c r="DCL71" s="376"/>
      <c r="DCM71" s="530"/>
      <c r="DCN71" s="376"/>
      <c r="DCO71" s="376"/>
      <c r="DCP71" s="376"/>
      <c r="DCQ71" s="376"/>
      <c r="DCR71" s="376"/>
      <c r="DCS71" s="376"/>
      <c r="DCT71" s="376"/>
      <c r="DCU71" s="376"/>
      <c r="DCV71" s="376"/>
      <c r="DCW71" s="1581"/>
      <c r="DCX71" s="1581"/>
      <c r="DCY71" s="1581"/>
      <c r="DCZ71" s="529"/>
      <c r="DDA71" s="376"/>
      <c r="DDB71" s="376"/>
      <c r="DDC71" s="376"/>
      <c r="DDD71" s="530"/>
      <c r="DDE71" s="376"/>
      <c r="DDF71" s="376"/>
      <c r="DDG71" s="376"/>
      <c r="DDH71" s="376"/>
      <c r="DDI71" s="376"/>
      <c r="DDJ71" s="376"/>
      <c r="DDK71" s="376"/>
      <c r="DDL71" s="376"/>
      <c r="DDM71" s="376"/>
      <c r="DDN71" s="1581"/>
      <c r="DDO71" s="1581"/>
      <c r="DDP71" s="1581"/>
      <c r="DDQ71" s="529"/>
      <c r="DDR71" s="376"/>
      <c r="DDS71" s="376"/>
      <c r="DDT71" s="376"/>
      <c r="DDU71" s="530"/>
      <c r="DDV71" s="376"/>
      <c r="DDW71" s="376"/>
      <c r="DDX71" s="376"/>
      <c r="DDY71" s="376"/>
      <c r="DDZ71" s="376"/>
      <c r="DEA71" s="376"/>
      <c r="DEB71" s="376"/>
      <c r="DEC71" s="376"/>
      <c r="DED71" s="376"/>
      <c r="DEE71" s="1581"/>
      <c r="DEF71" s="1581"/>
      <c r="DEG71" s="1581"/>
      <c r="DEH71" s="529"/>
      <c r="DEI71" s="376"/>
      <c r="DEJ71" s="376"/>
      <c r="DEK71" s="376"/>
      <c r="DEL71" s="530"/>
      <c r="DEM71" s="376"/>
      <c r="DEN71" s="376"/>
      <c r="DEO71" s="376"/>
      <c r="DEP71" s="376"/>
      <c r="DEQ71" s="376"/>
      <c r="DER71" s="376"/>
      <c r="DES71" s="376"/>
      <c r="DET71" s="376"/>
      <c r="DEU71" s="376"/>
      <c r="DEV71" s="1581"/>
      <c r="DEW71" s="1581"/>
      <c r="DEX71" s="1581"/>
      <c r="DEY71" s="529"/>
      <c r="DEZ71" s="376"/>
      <c r="DFA71" s="376"/>
      <c r="DFB71" s="376"/>
      <c r="DFC71" s="530"/>
      <c r="DFD71" s="376"/>
      <c r="DFE71" s="376"/>
      <c r="DFF71" s="376"/>
      <c r="DFG71" s="376"/>
      <c r="DFH71" s="376"/>
      <c r="DFI71" s="376"/>
      <c r="DFJ71" s="376"/>
      <c r="DFK71" s="376"/>
      <c r="DFL71" s="376"/>
      <c r="DFM71" s="1581"/>
      <c r="DFN71" s="1581"/>
      <c r="DFO71" s="1581"/>
      <c r="DFP71" s="529"/>
      <c r="DFQ71" s="376"/>
      <c r="DFR71" s="376"/>
      <c r="DFS71" s="376"/>
      <c r="DFT71" s="530"/>
      <c r="DFU71" s="376"/>
      <c r="DFV71" s="376"/>
      <c r="DFW71" s="376"/>
      <c r="DFX71" s="376"/>
      <c r="DFY71" s="376"/>
      <c r="DFZ71" s="376"/>
      <c r="DGA71" s="376"/>
      <c r="DGB71" s="376"/>
      <c r="DGC71" s="376"/>
      <c r="DGD71" s="1581"/>
      <c r="DGE71" s="1581"/>
      <c r="DGF71" s="1581"/>
      <c r="DGG71" s="529"/>
      <c r="DGH71" s="376"/>
      <c r="DGI71" s="376"/>
      <c r="DGJ71" s="376"/>
      <c r="DGK71" s="530"/>
      <c r="DGL71" s="376"/>
      <c r="DGM71" s="376"/>
      <c r="DGN71" s="376"/>
      <c r="DGO71" s="376"/>
      <c r="DGP71" s="376"/>
      <c r="DGQ71" s="376"/>
      <c r="DGR71" s="376"/>
      <c r="DGS71" s="376"/>
      <c r="DGT71" s="376"/>
      <c r="DGU71" s="1581"/>
      <c r="DGV71" s="1581"/>
      <c r="DGW71" s="1581"/>
      <c r="DGX71" s="529"/>
      <c r="DGY71" s="376"/>
      <c r="DGZ71" s="376"/>
      <c r="DHA71" s="376"/>
      <c r="DHB71" s="530"/>
      <c r="DHC71" s="376"/>
      <c r="DHD71" s="376"/>
      <c r="DHE71" s="376"/>
      <c r="DHF71" s="376"/>
      <c r="DHG71" s="376"/>
      <c r="DHH71" s="376"/>
      <c r="DHI71" s="376"/>
      <c r="DHJ71" s="376"/>
      <c r="DHK71" s="376"/>
      <c r="DHL71" s="1581"/>
      <c r="DHM71" s="1581"/>
      <c r="DHN71" s="1581"/>
      <c r="DHO71" s="529"/>
      <c r="DHP71" s="376"/>
      <c r="DHQ71" s="376"/>
      <c r="DHR71" s="376"/>
      <c r="DHS71" s="530"/>
      <c r="DHT71" s="376"/>
      <c r="DHU71" s="376"/>
      <c r="DHV71" s="376"/>
      <c r="DHW71" s="376"/>
      <c r="DHX71" s="376"/>
      <c r="DHY71" s="376"/>
      <c r="DHZ71" s="376"/>
      <c r="DIA71" s="376"/>
      <c r="DIB71" s="376"/>
      <c r="DIC71" s="1581"/>
      <c r="DID71" s="1581"/>
      <c r="DIE71" s="1581"/>
      <c r="DIF71" s="529"/>
      <c r="DIG71" s="376"/>
      <c r="DIH71" s="376"/>
      <c r="DII71" s="376"/>
      <c r="DIJ71" s="530"/>
      <c r="DIK71" s="376"/>
      <c r="DIL71" s="376"/>
      <c r="DIM71" s="376"/>
      <c r="DIN71" s="376"/>
      <c r="DIO71" s="376"/>
      <c r="DIP71" s="376"/>
      <c r="DIQ71" s="376"/>
      <c r="DIR71" s="376"/>
      <c r="DIS71" s="376"/>
      <c r="DIT71" s="1581"/>
      <c r="DIU71" s="1581"/>
      <c r="DIV71" s="1581"/>
      <c r="DIW71" s="529"/>
      <c r="DIX71" s="376"/>
      <c r="DIY71" s="376"/>
      <c r="DIZ71" s="376"/>
      <c r="DJA71" s="530"/>
      <c r="DJB71" s="376"/>
      <c r="DJC71" s="376"/>
      <c r="DJD71" s="376"/>
      <c r="DJE71" s="376"/>
      <c r="DJF71" s="376"/>
      <c r="DJG71" s="376"/>
      <c r="DJH71" s="376"/>
      <c r="DJI71" s="376"/>
      <c r="DJJ71" s="376"/>
      <c r="DJK71" s="1581"/>
      <c r="DJL71" s="1581"/>
      <c r="DJM71" s="1581"/>
      <c r="DJN71" s="529"/>
      <c r="DJO71" s="376"/>
      <c r="DJP71" s="376"/>
      <c r="DJQ71" s="376"/>
      <c r="DJR71" s="530"/>
      <c r="DJS71" s="376"/>
      <c r="DJT71" s="376"/>
      <c r="DJU71" s="376"/>
      <c r="DJV71" s="376"/>
      <c r="DJW71" s="376"/>
      <c r="DJX71" s="376"/>
      <c r="DJY71" s="376"/>
      <c r="DJZ71" s="376"/>
      <c r="DKA71" s="376"/>
      <c r="DKB71" s="1581"/>
      <c r="DKC71" s="1581"/>
      <c r="DKD71" s="1581"/>
      <c r="DKE71" s="529"/>
      <c r="DKF71" s="376"/>
      <c r="DKG71" s="376"/>
      <c r="DKH71" s="376"/>
      <c r="DKI71" s="530"/>
      <c r="DKJ71" s="376"/>
      <c r="DKK71" s="376"/>
      <c r="DKL71" s="376"/>
      <c r="DKM71" s="376"/>
      <c r="DKN71" s="376"/>
      <c r="DKO71" s="376"/>
      <c r="DKP71" s="376"/>
      <c r="DKQ71" s="376"/>
      <c r="DKR71" s="376"/>
      <c r="DKS71" s="1581"/>
      <c r="DKT71" s="1581"/>
      <c r="DKU71" s="1581"/>
      <c r="DKV71" s="529"/>
      <c r="DKW71" s="376"/>
      <c r="DKX71" s="376"/>
      <c r="DKY71" s="376"/>
      <c r="DKZ71" s="530"/>
      <c r="DLA71" s="376"/>
      <c r="DLB71" s="376"/>
      <c r="DLC71" s="376"/>
      <c r="DLD71" s="376"/>
      <c r="DLE71" s="376"/>
      <c r="DLF71" s="376"/>
      <c r="DLG71" s="376"/>
      <c r="DLH71" s="376"/>
      <c r="DLI71" s="376"/>
      <c r="DLJ71" s="1581"/>
      <c r="DLK71" s="1581"/>
      <c r="DLL71" s="1581"/>
      <c r="DLM71" s="529"/>
      <c r="DLN71" s="376"/>
      <c r="DLO71" s="376"/>
      <c r="DLP71" s="376"/>
      <c r="DLQ71" s="530"/>
      <c r="DLR71" s="376"/>
      <c r="DLS71" s="376"/>
      <c r="DLT71" s="376"/>
      <c r="DLU71" s="376"/>
      <c r="DLV71" s="376"/>
      <c r="DLW71" s="376"/>
      <c r="DLX71" s="376"/>
      <c r="DLY71" s="376"/>
      <c r="DLZ71" s="376"/>
      <c r="DMA71" s="1581"/>
      <c r="DMB71" s="1581"/>
      <c r="DMC71" s="1581"/>
      <c r="DMD71" s="529"/>
      <c r="DME71" s="376"/>
      <c r="DMF71" s="376"/>
      <c r="DMG71" s="376"/>
      <c r="DMH71" s="530"/>
      <c r="DMI71" s="376"/>
      <c r="DMJ71" s="376"/>
      <c r="DMK71" s="376"/>
      <c r="DML71" s="376"/>
      <c r="DMM71" s="376"/>
      <c r="DMN71" s="376"/>
      <c r="DMO71" s="376"/>
      <c r="DMP71" s="376"/>
      <c r="DMQ71" s="376"/>
      <c r="DMR71" s="1581"/>
      <c r="DMS71" s="1581"/>
      <c r="DMT71" s="1581"/>
      <c r="DMU71" s="529"/>
      <c r="DMV71" s="376"/>
      <c r="DMW71" s="376"/>
      <c r="DMX71" s="376"/>
      <c r="DMY71" s="530"/>
      <c r="DMZ71" s="376"/>
      <c r="DNA71" s="376"/>
      <c r="DNB71" s="376"/>
      <c r="DNC71" s="376"/>
      <c r="DND71" s="376"/>
      <c r="DNE71" s="376"/>
      <c r="DNF71" s="376"/>
      <c r="DNG71" s="376"/>
      <c r="DNH71" s="376"/>
      <c r="DNI71" s="1581"/>
      <c r="DNJ71" s="1581"/>
      <c r="DNK71" s="1581"/>
      <c r="DNL71" s="529"/>
      <c r="DNM71" s="376"/>
      <c r="DNN71" s="376"/>
      <c r="DNO71" s="376"/>
      <c r="DNP71" s="530"/>
      <c r="DNQ71" s="376"/>
      <c r="DNR71" s="376"/>
      <c r="DNS71" s="376"/>
      <c r="DNT71" s="376"/>
      <c r="DNU71" s="376"/>
      <c r="DNV71" s="376"/>
      <c r="DNW71" s="376"/>
      <c r="DNX71" s="376"/>
      <c r="DNY71" s="376"/>
      <c r="DNZ71" s="1581"/>
      <c r="DOA71" s="1581"/>
      <c r="DOB71" s="1581"/>
      <c r="DOC71" s="529"/>
      <c r="DOD71" s="376"/>
      <c r="DOE71" s="376"/>
      <c r="DOF71" s="376"/>
      <c r="DOG71" s="530"/>
      <c r="DOH71" s="376"/>
      <c r="DOI71" s="376"/>
      <c r="DOJ71" s="376"/>
      <c r="DOK71" s="376"/>
      <c r="DOL71" s="376"/>
      <c r="DOM71" s="376"/>
      <c r="DON71" s="376"/>
      <c r="DOO71" s="376"/>
      <c r="DOP71" s="376"/>
      <c r="DOQ71" s="1581"/>
      <c r="DOR71" s="1581"/>
      <c r="DOS71" s="1581"/>
      <c r="DOT71" s="529"/>
      <c r="DOU71" s="376"/>
      <c r="DOV71" s="376"/>
      <c r="DOW71" s="376"/>
      <c r="DOX71" s="530"/>
      <c r="DOY71" s="376"/>
      <c r="DOZ71" s="376"/>
      <c r="DPA71" s="376"/>
      <c r="DPB71" s="376"/>
      <c r="DPC71" s="376"/>
      <c r="DPD71" s="376"/>
      <c r="DPE71" s="376"/>
      <c r="DPF71" s="376"/>
      <c r="DPG71" s="376"/>
      <c r="DPH71" s="1581"/>
      <c r="DPI71" s="1581"/>
      <c r="DPJ71" s="1581"/>
      <c r="DPK71" s="529"/>
      <c r="DPL71" s="376"/>
      <c r="DPM71" s="376"/>
      <c r="DPN71" s="376"/>
      <c r="DPO71" s="530"/>
      <c r="DPP71" s="376"/>
      <c r="DPQ71" s="376"/>
      <c r="DPR71" s="376"/>
      <c r="DPS71" s="376"/>
      <c r="DPT71" s="376"/>
      <c r="DPU71" s="376"/>
      <c r="DPV71" s="376"/>
      <c r="DPW71" s="376"/>
      <c r="DPX71" s="376"/>
      <c r="DPY71" s="1581"/>
      <c r="DPZ71" s="1581"/>
      <c r="DQA71" s="1581"/>
      <c r="DQB71" s="529"/>
      <c r="DQC71" s="376"/>
      <c r="DQD71" s="376"/>
      <c r="DQE71" s="376"/>
      <c r="DQF71" s="530"/>
      <c r="DQG71" s="376"/>
      <c r="DQH71" s="376"/>
      <c r="DQI71" s="376"/>
      <c r="DQJ71" s="376"/>
      <c r="DQK71" s="376"/>
      <c r="DQL71" s="376"/>
      <c r="DQM71" s="376"/>
      <c r="DQN71" s="376"/>
      <c r="DQO71" s="376"/>
      <c r="DQP71" s="1581"/>
      <c r="DQQ71" s="1581"/>
      <c r="DQR71" s="1581"/>
      <c r="DQS71" s="529"/>
      <c r="DQT71" s="376"/>
      <c r="DQU71" s="376"/>
      <c r="DQV71" s="376"/>
      <c r="DQW71" s="530"/>
      <c r="DQX71" s="376"/>
      <c r="DQY71" s="376"/>
      <c r="DQZ71" s="376"/>
      <c r="DRA71" s="376"/>
      <c r="DRB71" s="376"/>
      <c r="DRC71" s="376"/>
      <c r="DRD71" s="376"/>
      <c r="DRE71" s="376"/>
      <c r="DRF71" s="376"/>
      <c r="DRG71" s="1581"/>
      <c r="DRH71" s="1581"/>
      <c r="DRI71" s="1581"/>
      <c r="DRJ71" s="529"/>
      <c r="DRK71" s="376"/>
      <c r="DRL71" s="376"/>
      <c r="DRM71" s="376"/>
      <c r="DRN71" s="530"/>
      <c r="DRO71" s="376"/>
      <c r="DRP71" s="376"/>
      <c r="DRQ71" s="376"/>
      <c r="DRR71" s="376"/>
      <c r="DRS71" s="376"/>
      <c r="DRT71" s="376"/>
      <c r="DRU71" s="376"/>
      <c r="DRV71" s="376"/>
      <c r="DRW71" s="376"/>
      <c r="DRX71" s="1581"/>
      <c r="DRY71" s="1581"/>
      <c r="DRZ71" s="1581"/>
      <c r="DSA71" s="529"/>
      <c r="DSB71" s="376"/>
      <c r="DSC71" s="376"/>
      <c r="DSD71" s="376"/>
      <c r="DSE71" s="530"/>
      <c r="DSF71" s="376"/>
      <c r="DSG71" s="376"/>
      <c r="DSH71" s="376"/>
      <c r="DSI71" s="376"/>
      <c r="DSJ71" s="376"/>
      <c r="DSK71" s="376"/>
      <c r="DSL71" s="376"/>
      <c r="DSM71" s="376"/>
      <c r="DSN71" s="376"/>
      <c r="DSO71" s="1581"/>
      <c r="DSP71" s="1581"/>
      <c r="DSQ71" s="1581"/>
      <c r="DSR71" s="529"/>
      <c r="DSS71" s="376"/>
      <c r="DST71" s="376"/>
      <c r="DSU71" s="376"/>
      <c r="DSV71" s="530"/>
      <c r="DSW71" s="376"/>
      <c r="DSX71" s="376"/>
      <c r="DSY71" s="376"/>
      <c r="DSZ71" s="376"/>
      <c r="DTA71" s="376"/>
      <c r="DTB71" s="376"/>
      <c r="DTC71" s="376"/>
      <c r="DTD71" s="376"/>
      <c r="DTE71" s="376"/>
      <c r="DTF71" s="1581"/>
      <c r="DTG71" s="1581"/>
      <c r="DTH71" s="1581"/>
      <c r="DTI71" s="529"/>
      <c r="DTJ71" s="376"/>
      <c r="DTK71" s="376"/>
      <c r="DTL71" s="376"/>
      <c r="DTM71" s="530"/>
      <c r="DTN71" s="376"/>
      <c r="DTO71" s="376"/>
      <c r="DTP71" s="376"/>
      <c r="DTQ71" s="376"/>
      <c r="DTR71" s="376"/>
      <c r="DTS71" s="376"/>
      <c r="DTT71" s="376"/>
      <c r="DTU71" s="376"/>
      <c r="DTV71" s="376"/>
      <c r="DTW71" s="1581"/>
      <c r="DTX71" s="1581"/>
      <c r="DTY71" s="1581"/>
      <c r="DTZ71" s="529"/>
      <c r="DUA71" s="376"/>
      <c r="DUB71" s="376"/>
      <c r="DUC71" s="376"/>
      <c r="DUD71" s="530"/>
      <c r="DUE71" s="376"/>
      <c r="DUF71" s="376"/>
      <c r="DUG71" s="376"/>
      <c r="DUH71" s="376"/>
      <c r="DUI71" s="376"/>
      <c r="DUJ71" s="376"/>
      <c r="DUK71" s="376"/>
      <c r="DUL71" s="376"/>
      <c r="DUM71" s="376"/>
      <c r="DUN71" s="1581"/>
      <c r="DUO71" s="1581"/>
      <c r="DUP71" s="1581"/>
      <c r="DUQ71" s="529"/>
      <c r="DUR71" s="376"/>
      <c r="DUS71" s="376"/>
      <c r="DUT71" s="376"/>
      <c r="DUU71" s="530"/>
      <c r="DUV71" s="376"/>
      <c r="DUW71" s="376"/>
      <c r="DUX71" s="376"/>
      <c r="DUY71" s="376"/>
      <c r="DUZ71" s="376"/>
      <c r="DVA71" s="376"/>
      <c r="DVB71" s="376"/>
      <c r="DVC71" s="376"/>
      <c r="DVD71" s="376"/>
      <c r="DVE71" s="1581"/>
      <c r="DVF71" s="1581"/>
      <c r="DVG71" s="1581"/>
      <c r="DVH71" s="529"/>
      <c r="DVI71" s="376"/>
      <c r="DVJ71" s="376"/>
      <c r="DVK71" s="376"/>
      <c r="DVL71" s="530"/>
      <c r="DVM71" s="376"/>
      <c r="DVN71" s="376"/>
      <c r="DVO71" s="376"/>
      <c r="DVP71" s="376"/>
      <c r="DVQ71" s="376"/>
      <c r="DVR71" s="376"/>
      <c r="DVS71" s="376"/>
      <c r="DVT71" s="376"/>
      <c r="DVU71" s="376"/>
      <c r="DVV71" s="1581"/>
      <c r="DVW71" s="1581"/>
      <c r="DVX71" s="1581"/>
      <c r="DVY71" s="529"/>
      <c r="DVZ71" s="376"/>
      <c r="DWA71" s="376"/>
      <c r="DWB71" s="376"/>
      <c r="DWC71" s="530"/>
      <c r="DWD71" s="376"/>
      <c r="DWE71" s="376"/>
      <c r="DWF71" s="376"/>
      <c r="DWG71" s="376"/>
      <c r="DWH71" s="376"/>
      <c r="DWI71" s="376"/>
      <c r="DWJ71" s="376"/>
      <c r="DWK71" s="376"/>
      <c r="DWL71" s="376"/>
      <c r="DWM71" s="1581"/>
      <c r="DWN71" s="1581"/>
      <c r="DWO71" s="1581"/>
      <c r="DWP71" s="529"/>
      <c r="DWQ71" s="376"/>
      <c r="DWR71" s="376"/>
      <c r="DWS71" s="376"/>
      <c r="DWT71" s="530"/>
      <c r="DWU71" s="376"/>
      <c r="DWV71" s="376"/>
      <c r="DWW71" s="376"/>
      <c r="DWX71" s="376"/>
      <c r="DWY71" s="376"/>
      <c r="DWZ71" s="376"/>
      <c r="DXA71" s="376"/>
      <c r="DXB71" s="376"/>
      <c r="DXC71" s="376"/>
      <c r="DXD71" s="1581"/>
      <c r="DXE71" s="1581"/>
      <c r="DXF71" s="1581"/>
      <c r="DXG71" s="529"/>
      <c r="DXH71" s="376"/>
      <c r="DXI71" s="376"/>
      <c r="DXJ71" s="376"/>
      <c r="DXK71" s="530"/>
      <c r="DXL71" s="376"/>
      <c r="DXM71" s="376"/>
      <c r="DXN71" s="376"/>
      <c r="DXO71" s="376"/>
      <c r="DXP71" s="376"/>
      <c r="DXQ71" s="376"/>
      <c r="DXR71" s="376"/>
      <c r="DXS71" s="376"/>
      <c r="DXT71" s="376"/>
      <c r="DXU71" s="1581"/>
      <c r="DXV71" s="1581"/>
      <c r="DXW71" s="1581"/>
      <c r="DXX71" s="529"/>
      <c r="DXY71" s="376"/>
      <c r="DXZ71" s="376"/>
      <c r="DYA71" s="376"/>
      <c r="DYB71" s="530"/>
      <c r="DYC71" s="376"/>
      <c r="DYD71" s="376"/>
      <c r="DYE71" s="376"/>
      <c r="DYF71" s="376"/>
      <c r="DYG71" s="376"/>
      <c r="DYH71" s="376"/>
      <c r="DYI71" s="376"/>
      <c r="DYJ71" s="376"/>
      <c r="DYK71" s="376"/>
      <c r="DYL71" s="1581"/>
      <c r="DYM71" s="1581"/>
      <c r="DYN71" s="1581"/>
      <c r="DYO71" s="529"/>
      <c r="DYP71" s="376"/>
      <c r="DYQ71" s="376"/>
      <c r="DYR71" s="376"/>
      <c r="DYS71" s="530"/>
      <c r="DYT71" s="376"/>
      <c r="DYU71" s="376"/>
      <c r="DYV71" s="376"/>
      <c r="DYW71" s="376"/>
      <c r="DYX71" s="376"/>
      <c r="DYY71" s="376"/>
      <c r="DYZ71" s="376"/>
      <c r="DZA71" s="376"/>
      <c r="DZB71" s="376"/>
      <c r="DZC71" s="1581"/>
      <c r="DZD71" s="1581"/>
      <c r="DZE71" s="1581"/>
      <c r="DZF71" s="529"/>
      <c r="DZG71" s="376"/>
      <c r="DZH71" s="376"/>
      <c r="DZI71" s="376"/>
      <c r="DZJ71" s="530"/>
      <c r="DZK71" s="376"/>
      <c r="DZL71" s="376"/>
      <c r="DZM71" s="376"/>
      <c r="DZN71" s="376"/>
      <c r="DZO71" s="376"/>
      <c r="DZP71" s="376"/>
      <c r="DZQ71" s="376"/>
      <c r="DZR71" s="376"/>
      <c r="DZS71" s="376"/>
      <c r="DZT71" s="1581"/>
      <c r="DZU71" s="1581"/>
      <c r="DZV71" s="1581"/>
      <c r="DZW71" s="529"/>
      <c r="DZX71" s="376"/>
      <c r="DZY71" s="376"/>
      <c r="DZZ71" s="376"/>
      <c r="EAA71" s="530"/>
      <c r="EAB71" s="376"/>
      <c r="EAC71" s="376"/>
      <c r="EAD71" s="376"/>
      <c r="EAE71" s="376"/>
      <c r="EAF71" s="376"/>
      <c r="EAG71" s="376"/>
      <c r="EAH71" s="376"/>
      <c r="EAI71" s="376"/>
      <c r="EAJ71" s="376"/>
      <c r="EAK71" s="1581"/>
      <c r="EAL71" s="1581"/>
      <c r="EAM71" s="1581"/>
      <c r="EAN71" s="529"/>
      <c r="EAO71" s="376"/>
      <c r="EAP71" s="376"/>
      <c r="EAQ71" s="376"/>
      <c r="EAR71" s="530"/>
      <c r="EAS71" s="376"/>
      <c r="EAT71" s="376"/>
      <c r="EAU71" s="376"/>
      <c r="EAV71" s="376"/>
      <c r="EAW71" s="376"/>
      <c r="EAX71" s="376"/>
      <c r="EAY71" s="376"/>
      <c r="EAZ71" s="376"/>
      <c r="EBA71" s="376"/>
      <c r="EBB71" s="1581"/>
      <c r="EBC71" s="1581"/>
      <c r="EBD71" s="1581"/>
      <c r="EBE71" s="529"/>
      <c r="EBF71" s="376"/>
      <c r="EBG71" s="376"/>
      <c r="EBH71" s="376"/>
      <c r="EBI71" s="530"/>
      <c r="EBJ71" s="376"/>
      <c r="EBK71" s="376"/>
      <c r="EBL71" s="376"/>
      <c r="EBM71" s="376"/>
      <c r="EBN71" s="376"/>
      <c r="EBO71" s="376"/>
      <c r="EBP71" s="376"/>
      <c r="EBQ71" s="376"/>
      <c r="EBR71" s="376"/>
      <c r="EBS71" s="1581"/>
      <c r="EBT71" s="1581"/>
      <c r="EBU71" s="1581"/>
      <c r="EBV71" s="529"/>
      <c r="EBW71" s="376"/>
      <c r="EBX71" s="376"/>
      <c r="EBY71" s="376"/>
      <c r="EBZ71" s="530"/>
      <c r="ECA71" s="376"/>
      <c r="ECB71" s="376"/>
      <c r="ECC71" s="376"/>
      <c r="ECD71" s="376"/>
      <c r="ECE71" s="376"/>
      <c r="ECF71" s="376"/>
      <c r="ECG71" s="376"/>
      <c r="ECH71" s="376"/>
      <c r="ECI71" s="376"/>
      <c r="ECJ71" s="1581"/>
      <c r="ECK71" s="1581"/>
      <c r="ECL71" s="1581"/>
      <c r="ECM71" s="529"/>
      <c r="ECN71" s="376"/>
      <c r="ECO71" s="376"/>
      <c r="ECP71" s="376"/>
      <c r="ECQ71" s="530"/>
      <c r="ECR71" s="376"/>
      <c r="ECS71" s="376"/>
      <c r="ECT71" s="376"/>
      <c r="ECU71" s="376"/>
      <c r="ECV71" s="376"/>
      <c r="ECW71" s="376"/>
      <c r="ECX71" s="376"/>
      <c r="ECY71" s="376"/>
      <c r="ECZ71" s="376"/>
      <c r="EDA71" s="1581"/>
      <c r="EDB71" s="1581"/>
      <c r="EDC71" s="1581"/>
      <c r="EDD71" s="529"/>
      <c r="EDE71" s="376"/>
      <c r="EDF71" s="376"/>
      <c r="EDG71" s="376"/>
      <c r="EDH71" s="530"/>
      <c r="EDI71" s="376"/>
      <c r="EDJ71" s="376"/>
      <c r="EDK71" s="376"/>
      <c r="EDL71" s="376"/>
      <c r="EDM71" s="376"/>
      <c r="EDN71" s="376"/>
      <c r="EDO71" s="376"/>
      <c r="EDP71" s="376"/>
      <c r="EDQ71" s="376"/>
      <c r="EDR71" s="1581"/>
      <c r="EDS71" s="1581"/>
      <c r="EDT71" s="1581"/>
      <c r="EDU71" s="529"/>
      <c r="EDV71" s="376"/>
      <c r="EDW71" s="376"/>
      <c r="EDX71" s="376"/>
      <c r="EDY71" s="530"/>
      <c r="EDZ71" s="376"/>
      <c r="EEA71" s="376"/>
      <c r="EEB71" s="376"/>
      <c r="EEC71" s="376"/>
      <c r="EED71" s="376"/>
      <c r="EEE71" s="376"/>
      <c r="EEF71" s="376"/>
      <c r="EEG71" s="376"/>
      <c r="EEH71" s="376"/>
      <c r="EEI71" s="1581"/>
      <c r="EEJ71" s="1581"/>
      <c r="EEK71" s="1581"/>
      <c r="EEL71" s="529"/>
      <c r="EEM71" s="376"/>
      <c r="EEN71" s="376"/>
      <c r="EEO71" s="376"/>
      <c r="EEP71" s="530"/>
      <c r="EEQ71" s="376"/>
      <c r="EER71" s="376"/>
      <c r="EES71" s="376"/>
      <c r="EET71" s="376"/>
      <c r="EEU71" s="376"/>
      <c r="EEV71" s="376"/>
      <c r="EEW71" s="376"/>
      <c r="EEX71" s="376"/>
      <c r="EEY71" s="376"/>
      <c r="EEZ71" s="1581"/>
      <c r="EFA71" s="1581"/>
      <c r="EFB71" s="1581"/>
      <c r="EFC71" s="529"/>
      <c r="EFD71" s="376"/>
      <c r="EFE71" s="376"/>
      <c r="EFF71" s="376"/>
      <c r="EFG71" s="530"/>
      <c r="EFH71" s="376"/>
      <c r="EFI71" s="376"/>
      <c r="EFJ71" s="376"/>
      <c r="EFK71" s="376"/>
      <c r="EFL71" s="376"/>
      <c r="EFM71" s="376"/>
      <c r="EFN71" s="376"/>
      <c r="EFO71" s="376"/>
      <c r="EFP71" s="376"/>
      <c r="EFQ71" s="1581"/>
      <c r="EFR71" s="1581"/>
      <c r="EFS71" s="1581"/>
      <c r="EFT71" s="529"/>
      <c r="EFU71" s="376"/>
      <c r="EFV71" s="376"/>
      <c r="EFW71" s="376"/>
      <c r="EFX71" s="530"/>
      <c r="EFY71" s="376"/>
      <c r="EFZ71" s="376"/>
      <c r="EGA71" s="376"/>
      <c r="EGB71" s="376"/>
      <c r="EGC71" s="376"/>
      <c r="EGD71" s="376"/>
      <c r="EGE71" s="376"/>
      <c r="EGF71" s="376"/>
      <c r="EGG71" s="376"/>
      <c r="EGH71" s="1581"/>
      <c r="EGI71" s="1581"/>
      <c r="EGJ71" s="1581"/>
      <c r="EGK71" s="529"/>
      <c r="EGL71" s="376"/>
      <c r="EGM71" s="376"/>
      <c r="EGN71" s="376"/>
      <c r="EGO71" s="530"/>
      <c r="EGP71" s="376"/>
      <c r="EGQ71" s="376"/>
      <c r="EGR71" s="376"/>
      <c r="EGS71" s="376"/>
      <c r="EGT71" s="376"/>
      <c r="EGU71" s="376"/>
      <c r="EGV71" s="376"/>
      <c r="EGW71" s="376"/>
      <c r="EGX71" s="376"/>
      <c r="EGY71" s="1581"/>
      <c r="EGZ71" s="1581"/>
      <c r="EHA71" s="1581"/>
      <c r="EHB71" s="529"/>
      <c r="EHC71" s="376"/>
      <c r="EHD71" s="376"/>
      <c r="EHE71" s="376"/>
      <c r="EHF71" s="530"/>
      <c r="EHG71" s="376"/>
      <c r="EHH71" s="376"/>
      <c r="EHI71" s="376"/>
      <c r="EHJ71" s="376"/>
      <c r="EHK71" s="376"/>
      <c r="EHL71" s="376"/>
      <c r="EHM71" s="376"/>
      <c r="EHN71" s="376"/>
      <c r="EHO71" s="376"/>
      <c r="EHP71" s="1581"/>
      <c r="EHQ71" s="1581"/>
      <c r="EHR71" s="1581"/>
      <c r="EHS71" s="529"/>
      <c r="EHT71" s="376"/>
      <c r="EHU71" s="376"/>
      <c r="EHV71" s="376"/>
      <c r="EHW71" s="530"/>
      <c r="EHX71" s="376"/>
      <c r="EHY71" s="376"/>
      <c r="EHZ71" s="376"/>
      <c r="EIA71" s="376"/>
      <c r="EIB71" s="376"/>
      <c r="EIC71" s="376"/>
      <c r="EID71" s="376"/>
      <c r="EIE71" s="376"/>
      <c r="EIF71" s="376"/>
      <c r="EIG71" s="1581"/>
      <c r="EIH71" s="1581"/>
      <c r="EII71" s="1581"/>
      <c r="EIJ71" s="529"/>
      <c r="EIK71" s="376"/>
      <c r="EIL71" s="376"/>
      <c r="EIM71" s="376"/>
      <c r="EIN71" s="530"/>
      <c r="EIO71" s="376"/>
      <c r="EIP71" s="376"/>
      <c r="EIQ71" s="376"/>
      <c r="EIR71" s="376"/>
      <c r="EIS71" s="376"/>
      <c r="EIT71" s="376"/>
      <c r="EIU71" s="376"/>
      <c r="EIV71" s="376"/>
      <c r="EIW71" s="376"/>
      <c r="EIX71" s="1581"/>
      <c r="EIY71" s="1581"/>
      <c r="EIZ71" s="1581"/>
      <c r="EJA71" s="529"/>
      <c r="EJB71" s="376"/>
      <c r="EJC71" s="376"/>
      <c r="EJD71" s="376"/>
      <c r="EJE71" s="530"/>
      <c r="EJF71" s="376"/>
      <c r="EJG71" s="376"/>
      <c r="EJH71" s="376"/>
      <c r="EJI71" s="376"/>
      <c r="EJJ71" s="376"/>
      <c r="EJK71" s="376"/>
      <c r="EJL71" s="376"/>
      <c r="EJM71" s="376"/>
      <c r="EJN71" s="376"/>
      <c r="EJO71" s="1581"/>
      <c r="EJP71" s="1581"/>
      <c r="EJQ71" s="1581"/>
      <c r="EJR71" s="529"/>
      <c r="EJS71" s="376"/>
      <c r="EJT71" s="376"/>
      <c r="EJU71" s="376"/>
      <c r="EJV71" s="530"/>
      <c r="EJW71" s="376"/>
      <c r="EJX71" s="376"/>
      <c r="EJY71" s="376"/>
      <c r="EJZ71" s="376"/>
      <c r="EKA71" s="376"/>
      <c r="EKB71" s="376"/>
      <c r="EKC71" s="376"/>
      <c r="EKD71" s="376"/>
      <c r="EKE71" s="376"/>
      <c r="EKF71" s="1581"/>
      <c r="EKG71" s="1581"/>
      <c r="EKH71" s="1581"/>
      <c r="EKI71" s="529"/>
      <c r="EKJ71" s="376"/>
      <c r="EKK71" s="376"/>
      <c r="EKL71" s="376"/>
      <c r="EKM71" s="530"/>
      <c r="EKN71" s="376"/>
      <c r="EKO71" s="376"/>
      <c r="EKP71" s="376"/>
      <c r="EKQ71" s="376"/>
      <c r="EKR71" s="376"/>
      <c r="EKS71" s="376"/>
      <c r="EKT71" s="376"/>
      <c r="EKU71" s="376"/>
      <c r="EKV71" s="376"/>
      <c r="EKW71" s="1581"/>
      <c r="EKX71" s="1581"/>
      <c r="EKY71" s="1581"/>
      <c r="EKZ71" s="529"/>
      <c r="ELA71" s="376"/>
      <c r="ELB71" s="376"/>
      <c r="ELC71" s="376"/>
      <c r="ELD71" s="530"/>
      <c r="ELE71" s="376"/>
      <c r="ELF71" s="376"/>
      <c r="ELG71" s="376"/>
      <c r="ELH71" s="376"/>
      <c r="ELI71" s="376"/>
      <c r="ELJ71" s="376"/>
      <c r="ELK71" s="376"/>
      <c r="ELL71" s="376"/>
      <c r="ELM71" s="376"/>
      <c r="ELN71" s="1581"/>
      <c r="ELO71" s="1581"/>
      <c r="ELP71" s="1581"/>
      <c r="ELQ71" s="529"/>
      <c r="ELR71" s="376"/>
      <c r="ELS71" s="376"/>
      <c r="ELT71" s="376"/>
      <c r="ELU71" s="530"/>
      <c r="ELV71" s="376"/>
      <c r="ELW71" s="376"/>
      <c r="ELX71" s="376"/>
      <c r="ELY71" s="376"/>
      <c r="ELZ71" s="376"/>
      <c r="EMA71" s="376"/>
      <c r="EMB71" s="376"/>
      <c r="EMC71" s="376"/>
      <c r="EMD71" s="376"/>
      <c r="EME71" s="1581"/>
      <c r="EMF71" s="1581"/>
      <c r="EMG71" s="1581"/>
      <c r="EMH71" s="529"/>
      <c r="EMI71" s="376"/>
      <c r="EMJ71" s="376"/>
      <c r="EMK71" s="376"/>
      <c r="EML71" s="530"/>
      <c r="EMM71" s="376"/>
      <c r="EMN71" s="376"/>
      <c r="EMO71" s="376"/>
      <c r="EMP71" s="376"/>
      <c r="EMQ71" s="376"/>
      <c r="EMR71" s="376"/>
      <c r="EMS71" s="376"/>
      <c r="EMT71" s="376"/>
      <c r="EMU71" s="376"/>
      <c r="EMV71" s="1581"/>
      <c r="EMW71" s="1581"/>
      <c r="EMX71" s="1581"/>
      <c r="EMY71" s="529"/>
      <c r="EMZ71" s="376"/>
      <c r="ENA71" s="376"/>
      <c r="ENB71" s="376"/>
      <c r="ENC71" s="530"/>
      <c r="END71" s="376"/>
      <c r="ENE71" s="376"/>
      <c r="ENF71" s="376"/>
      <c r="ENG71" s="376"/>
      <c r="ENH71" s="376"/>
      <c r="ENI71" s="376"/>
      <c r="ENJ71" s="376"/>
      <c r="ENK71" s="376"/>
      <c r="ENL71" s="376"/>
      <c r="ENM71" s="1581"/>
      <c r="ENN71" s="1581"/>
      <c r="ENO71" s="1581"/>
      <c r="ENP71" s="529"/>
      <c r="ENQ71" s="376"/>
      <c r="ENR71" s="376"/>
      <c r="ENS71" s="376"/>
      <c r="ENT71" s="530"/>
      <c r="ENU71" s="376"/>
      <c r="ENV71" s="376"/>
      <c r="ENW71" s="376"/>
      <c r="ENX71" s="376"/>
      <c r="ENY71" s="376"/>
      <c r="ENZ71" s="376"/>
      <c r="EOA71" s="376"/>
      <c r="EOB71" s="376"/>
      <c r="EOC71" s="376"/>
      <c r="EOD71" s="1581"/>
      <c r="EOE71" s="1581"/>
      <c r="EOF71" s="1581"/>
      <c r="EOG71" s="529"/>
      <c r="EOH71" s="376"/>
      <c r="EOI71" s="376"/>
      <c r="EOJ71" s="376"/>
      <c r="EOK71" s="530"/>
      <c r="EOL71" s="376"/>
      <c r="EOM71" s="376"/>
      <c r="EON71" s="376"/>
      <c r="EOO71" s="376"/>
      <c r="EOP71" s="376"/>
      <c r="EOQ71" s="376"/>
      <c r="EOR71" s="376"/>
      <c r="EOS71" s="376"/>
      <c r="EOT71" s="376"/>
      <c r="EOU71" s="1581"/>
      <c r="EOV71" s="1581"/>
      <c r="EOW71" s="1581"/>
      <c r="EOX71" s="529"/>
      <c r="EOY71" s="376"/>
      <c r="EOZ71" s="376"/>
      <c r="EPA71" s="376"/>
      <c r="EPB71" s="530"/>
      <c r="EPC71" s="376"/>
      <c r="EPD71" s="376"/>
      <c r="EPE71" s="376"/>
      <c r="EPF71" s="376"/>
      <c r="EPG71" s="376"/>
      <c r="EPH71" s="376"/>
      <c r="EPI71" s="376"/>
      <c r="EPJ71" s="376"/>
      <c r="EPK71" s="376"/>
      <c r="EPL71" s="1581"/>
      <c r="EPM71" s="1581"/>
      <c r="EPN71" s="1581"/>
      <c r="EPO71" s="529"/>
      <c r="EPP71" s="376"/>
      <c r="EPQ71" s="376"/>
      <c r="EPR71" s="376"/>
      <c r="EPS71" s="530"/>
      <c r="EPT71" s="376"/>
      <c r="EPU71" s="376"/>
      <c r="EPV71" s="376"/>
      <c r="EPW71" s="376"/>
      <c r="EPX71" s="376"/>
      <c r="EPY71" s="376"/>
      <c r="EPZ71" s="376"/>
      <c r="EQA71" s="376"/>
      <c r="EQB71" s="376"/>
      <c r="EQC71" s="1581"/>
      <c r="EQD71" s="1581"/>
      <c r="EQE71" s="1581"/>
      <c r="EQF71" s="529"/>
      <c r="EQG71" s="376"/>
      <c r="EQH71" s="376"/>
      <c r="EQI71" s="376"/>
      <c r="EQJ71" s="530"/>
      <c r="EQK71" s="376"/>
      <c r="EQL71" s="376"/>
      <c r="EQM71" s="376"/>
      <c r="EQN71" s="376"/>
      <c r="EQO71" s="376"/>
      <c r="EQP71" s="376"/>
      <c r="EQQ71" s="376"/>
      <c r="EQR71" s="376"/>
      <c r="EQS71" s="376"/>
      <c r="EQT71" s="1581"/>
      <c r="EQU71" s="1581"/>
      <c r="EQV71" s="1581"/>
      <c r="EQW71" s="529"/>
      <c r="EQX71" s="376"/>
      <c r="EQY71" s="376"/>
      <c r="EQZ71" s="376"/>
      <c r="ERA71" s="530"/>
      <c r="ERB71" s="376"/>
      <c r="ERC71" s="376"/>
      <c r="ERD71" s="376"/>
      <c r="ERE71" s="376"/>
      <c r="ERF71" s="376"/>
      <c r="ERG71" s="376"/>
      <c r="ERH71" s="376"/>
      <c r="ERI71" s="376"/>
      <c r="ERJ71" s="376"/>
      <c r="ERK71" s="1581"/>
      <c r="ERL71" s="1581"/>
      <c r="ERM71" s="1581"/>
      <c r="ERN71" s="529"/>
      <c r="ERO71" s="376"/>
      <c r="ERP71" s="376"/>
      <c r="ERQ71" s="376"/>
      <c r="ERR71" s="530"/>
      <c r="ERS71" s="376"/>
      <c r="ERT71" s="376"/>
      <c r="ERU71" s="376"/>
      <c r="ERV71" s="376"/>
      <c r="ERW71" s="376"/>
      <c r="ERX71" s="376"/>
      <c r="ERY71" s="376"/>
      <c r="ERZ71" s="376"/>
      <c r="ESA71" s="376"/>
      <c r="ESB71" s="1581"/>
      <c r="ESC71" s="1581"/>
      <c r="ESD71" s="1581"/>
      <c r="ESE71" s="529"/>
      <c r="ESF71" s="376"/>
      <c r="ESG71" s="376"/>
      <c r="ESH71" s="376"/>
      <c r="ESI71" s="530"/>
      <c r="ESJ71" s="376"/>
      <c r="ESK71" s="376"/>
      <c r="ESL71" s="376"/>
      <c r="ESM71" s="376"/>
      <c r="ESN71" s="376"/>
      <c r="ESO71" s="376"/>
      <c r="ESP71" s="376"/>
      <c r="ESQ71" s="376"/>
      <c r="ESR71" s="376"/>
      <c r="ESS71" s="1581"/>
      <c r="EST71" s="1581"/>
      <c r="ESU71" s="1581"/>
      <c r="ESV71" s="529"/>
      <c r="ESW71" s="376"/>
      <c r="ESX71" s="376"/>
      <c r="ESY71" s="376"/>
      <c r="ESZ71" s="530"/>
      <c r="ETA71" s="376"/>
      <c r="ETB71" s="376"/>
      <c r="ETC71" s="376"/>
      <c r="ETD71" s="376"/>
      <c r="ETE71" s="376"/>
      <c r="ETF71" s="376"/>
      <c r="ETG71" s="376"/>
      <c r="ETH71" s="376"/>
      <c r="ETI71" s="376"/>
      <c r="ETJ71" s="1581"/>
      <c r="ETK71" s="1581"/>
      <c r="ETL71" s="1581"/>
      <c r="ETM71" s="529"/>
      <c r="ETN71" s="376"/>
      <c r="ETO71" s="376"/>
      <c r="ETP71" s="376"/>
      <c r="ETQ71" s="530"/>
      <c r="ETR71" s="376"/>
      <c r="ETS71" s="376"/>
      <c r="ETT71" s="376"/>
      <c r="ETU71" s="376"/>
      <c r="ETV71" s="376"/>
      <c r="ETW71" s="376"/>
      <c r="ETX71" s="376"/>
      <c r="ETY71" s="376"/>
      <c r="ETZ71" s="376"/>
      <c r="EUA71" s="1581"/>
      <c r="EUB71" s="1581"/>
      <c r="EUC71" s="1581"/>
      <c r="EUD71" s="529"/>
      <c r="EUE71" s="376"/>
      <c r="EUF71" s="376"/>
      <c r="EUG71" s="376"/>
      <c r="EUH71" s="530"/>
      <c r="EUI71" s="376"/>
      <c r="EUJ71" s="376"/>
      <c r="EUK71" s="376"/>
      <c r="EUL71" s="376"/>
      <c r="EUM71" s="376"/>
      <c r="EUN71" s="376"/>
      <c r="EUO71" s="376"/>
      <c r="EUP71" s="376"/>
      <c r="EUQ71" s="376"/>
      <c r="EUR71" s="1581"/>
      <c r="EUS71" s="1581"/>
      <c r="EUT71" s="1581"/>
      <c r="EUU71" s="529"/>
      <c r="EUV71" s="376"/>
      <c r="EUW71" s="376"/>
      <c r="EUX71" s="376"/>
      <c r="EUY71" s="530"/>
      <c r="EUZ71" s="376"/>
      <c r="EVA71" s="376"/>
      <c r="EVB71" s="376"/>
      <c r="EVC71" s="376"/>
      <c r="EVD71" s="376"/>
      <c r="EVE71" s="376"/>
      <c r="EVF71" s="376"/>
      <c r="EVG71" s="376"/>
      <c r="EVH71" s="376"/>
      <c r="EVI71" s="1581"/>
      <c r="EVJ71" s="1581"/>
      <c r="EVK71" s="1581"/>
      <c r="EVL71" s="529"/>
      <c r="EVM71" s="376"/>
      <c r="EVN71" s="376"/>
      <c r="EVO71" s="376"/>
      <c r="EVP71" s="530"/>
      <c r="EVQ71" s="376"/>
      <c r="EVR71" s="376"/>
      <c r="EVS71" s="376"/>
      <c r="EVT71" s="376"/>
      <c r="EVU71" s="376"/>
      <c r="EVV71" s="376"/>
      <c r="EVW71" s="376"/>
      <c r="EVX71" s="376"/>
      <c r="EVY71" s="376"/>
      <c r="EVZ71" s="1581"/>
      <c r="EWA71" s="1581"/>
      <c r="EWB71" s="1581"/>
      <c r="EWC71" s="529"/>
      <c r="EWD71" s="376"/>
      <c r="EWE71" s="376"/>
      <c r="EWF71" s="376"/>
      <c r="EWG71" s="530"/>
      <c r="EWH71" s="376"/>
      <c r="EWI71" s="376"/>
      <c r="EWJ71" s="376"/>
      <c r="EWK71" s="376"/>
      <c r="EWL71" s="376"/>
      <c r="EWM71" s="376"/>
      <c r="EWN71" s="376"/>
      <c r="EWO71" s="376"/>
      <c r="EWP71" s="376"/>
      <c r="EWQ71" s="1581"/>
      <c r="EWR71" s="1581"/>
      <c r="EWS71" s="1581"/>
      <c r="EWT71" s="529"/>
      <c r="EWU71" s="376"/>
      <c r="EWV71" s="376"/>
      <c r="EWW71" s="376"/>
      <c r="EWX71" s="530"/>
      <c r="EWY71" s="376"/>
      <c r="EWZ71" s="376"/>
      <c r="EXA71" s="376"/>
      <c r="EXB71" s="376"/>
      <c r="EXC71" s="376"/>
      <c r="EXD71" s="376"/>
      <c r="EXE71" s="376"/>
      <c r="EXF71" s="376"/>
      <c r="EXG71" s="376"/>
      <c r="EXH71" s="1581"/>
      <c r="EXI71" s="1581"/>
      <c r="EXJ71" s="1581"/>
      <c r="EXK71" s="529"/>
      <c r="EXL71" s="376"/>
      <c r="EXM71" s="376"/>
      <c r="EXN71" s="376"/>
      <c r="EXO71" s="530"/>
      <c r="EXP71" s="376"/>
      <c r="EXQ71" s="376"/>
      <c r="EXR71" s="376"/>
      <c r="EXS71" s="376"/>
      <c r="EXT71" s="376"/>
      <c r="EXU71" s="376"/>
      <c r="EXV71" s="376"/>
      <c r="EXW71" s="376"/>
      <c r="EXX71" s="376"/>
      <c r="EXY71" s="1581"/>
      <c r="EXZ71" s="1581"/>
      <c r="EYA71" s="1581"/>
      <c r="EYB71" s="529"/>
      <c r="EYC71" s="376"/>
      <c r="EYD71" s="376"/>
      <c r="EYE71" s="376"/>
      <c r="EYF71" s="530"/>
      <c r="EYG71" s="376"/>
      <c r="EYH71" s="376"/>
      <c r="EYI71" s="376"/>
      <c r="EYJ71" s="376"/>
      <c r="EYK71" s="376"/>
      <c r="EYL71" s="376"/>
      <c r="EYM71" s="376"/>
      <c r="EYN71" s="376"/>
      <c r="EYO71" s="376"/>
      <c r="EYP71" s="1581"/>
      <c r="EYQ71" s="1581"/>
      <c r="EYR71" s="1581"/>
      <c r="EYS71" s="529"/>
      <c r="EYT71" s="376"/>
      <c r="EYU71" s="376"/>
      <c r="EYV71" s="376"/>
      <c r="EYW71" s="530"/>
      <c r="EYX71" s="376"/>
      <c r="EYY71" s="376"/>
      <c r="EYZ71" s="376"/>
      <c r="EZA71" s="376"/>
      <c r="EZB71" s="376"/>
      <c r="EZC71" s="376"/>
      <c r="EZD71" s="376"/>
      <c r="EZE71" s="376"/>
      <c r="EZF71" s="376"/>
      <c r="EZG71" s="1581"/>
      <c r="EZH71" s="1581"/>
      <c r="EZI71" s="1581"/>
      <c r="EZJ71" s="529"/>
      <c r="EZK71" s="376"/>
      <c r="EZL71" s="376"/>
      <c r="EZM71" s="376"/>
      <c r="EZN71" s="530"/>
      <c r="EZO71" s="376"/>
      <c r="EZP71" s="376"/>
      <c r="EZQ71" s="376"/>
      <c r="EZR71" s="376"/>
      <c r="EZS71" s="376"/>
      <c r="EZT71" s="376"/>
      <c r="EZU71" s="376"/>
      <c r="EZV71" s="376"/>
      <c r="EZW71" s="376"/>
      <c r="EZX71" s="1581"/>
      <c r="EZY71" s="1581"/>
      <c r="EZZ71" s="1581"/>
      <c r="FAA71" s="529"/>
      <c r="FAB71" s="376"/>
      <c r="FAC71" s="376"/>
      <c r="FAD71" s="376"/>
      <c r="FAE71" s="530"/>
      <c r="FAF71" s="376"/>
      <c r="FAG71" s="376"/>
      <c r="FAH71" s="376"/>
      <c r="FAI71" s="376"/>
      <c r="FAJ71" s="376"/>
      <c r="FAK71" s="376"/>
      <c r="FAL71" s="376"/>
      <c r="FAM71" s="376"/>
      <c r="FAN71" s="376"/>
      <c r="FAO71" s="1581"/>
      <c r="FAP71" s="1581"/>
      <c r="FAQ71" s="1581"/>
      <c r="FAR71" s="529"/>
      <c r="FAS71" s="376"/>
      <c r="FAT71" s="376"/>
      <c r="FAU71" s="376"/>
      <c r="FAV71" s="530"/>
      <c r="FAW71" s="376"/>
      <c r="FAX71" s="376"/>
      <c r="FAY71" s="376"/>
      <c r="FAZ71" s="376"/>
      <c r="FBA71" s="376"/>
      <c r="FBB71" s="376"/>
      <c r="FBC71" s="376"/>
      <c r="FBD71" s="376"/>
      <c r="FBE71" s="376"/>
      <c r="FBF71" s="1581"/>
      <c r="FBG71" s="1581"/>
      <c r="FBH71" s="1581"/>
      <c r="FBI71" s="529"/>
      <c r="FBJ71" s="376"/>
      <c r="FBK71" s="376"/>
      <c r="FBL71" s="376"/>
      <c r="FBM71" s="530"/>
      <c r="FBN71" s="376"/>
      <c r="FBO71" s="376"/>
      <c r="FBP71" s="376"/>
      <c r="FBQ71" s="376"/>
      <c r="FBR71" s="376"/>
      <c r="FBS71" s="376"/>
      <c r="FBT71" s="376"/>
      <c r="FBU71" s="376"/>
      <c r="FBV71" s="376"/>
      <c r="FBW71" s="1581"/>
      <c r="FBX71" s="1581"/>
      <c r="FBY71" s="1581"/>
      <c r="FBZ71" s="529"/>
      <c r="FCA71" s="376"/>
      <c r="FCB71" s="376"/>
      <c r="FCC71" s="376"/>
      <c r="FCD71" s="530"/>
      <c r="FCE71" s="376"/>
      <c r="FCF71" s="376"/>
      <c r="FCG71" s="376"/>
      <c r="FCH71" s="376"/>
      <c r="FCI71" s="376"/>
      <c r="FCJ71" s="376"/>
      <c r="FCK71" s="376"/>
      <c r="FCL71" s="376"/>
      <c r="FCM71" s="376"/>
      <c r="FCN71" s="1581"/>
      <c r="FCO71" s="1581"/>
      <c r="FCP71" s="1581"/>
      <c r="FCQ71" s="529"/>
      <c r="FCR71" s="376"/>
      <c r="FCS71" s="376"/>
      <c r="FCT71" s="376"/>
      <c r="FCU71" s="530"/>
      <c r="FCV71" s="376"/>
      <c r="FCW71" s="376"/>
      <c r="FCX71" s="376"/>
      <c r="FCY71" s="376"/>
      <c r="FCZ71" s="376"/>
      <c r="FDA71" s="376"/>
      <c r="FDB71" s="376"/>
      <c r="FDC71" s="376"/>
      <c r="FDD71" s="376"/>
      <c r="FDE71" s="1581"/>
      <c r="FDF71" s="1581"/>
      <c r="FDG71" s="1581"/>
      <c r="FDH71" s="529"/>
      <c r="FDI71" s="376"/>
      <c r="FDJ71" s="376"/>
      <c r="FDK71" s="376"/>
      <c r="FDL71" s="530"/>
      <c r="FDM71" s="376"/>
      <c r="FDN71" s="376"/>
      <c r="FDO71" s="376"/>
      <c r="FDP71" s="376"/>
      <c r="FDQ71" s="376"/>
      <c r="FDR71" s="376"/>
      <c r="FDS71" s="376"/>
      <c r="FDT71" s="376"/>
      <c r="FDU71" s="376"/>
      <c r="FDV71" s="1581"/>
      <c r="FDW71" s="1581"/>
      <c r="FDX71" s="1581"/>
      <c r="FDY71" s="529"/>
      <c r="FDZ71" s="376"/>
      <c r="FEA71" s="376"/>
      <c r="FEB71" s="376"/>
      <c r="FEC71" s="530"/>
      <c r="FED71" s="376"/>
      <c r="FEE71" s="376"/>
      <c r="FEF71" s="376"/>
      <c r="FEG71" s="376"/>
      <c r="FEH71" s="376"/>
      <c r="FEI71" s="376"/>
      <c r="FEJ71" s="376"/>
      <c r="FEK71" s="376"/>
      <c r="FEL71" s="376"/>
      <c r="FEM71" s="1581"/>
      <c r="FEN71" s="1581"/>
      <c r="FEO71" s="1581"/>
      <c r="FEP71" s="529"/>
      <c r="FEQ71" s="376"/>
      <c r="FER71" s="376"/>
      <c r="FES71" s="376"/>
      <c r="FET71" s="530"/>
      <c r="FEU71" s="376"/>
      <c r="FEV71" s="376"/>
      <c r="FEW71" s="376"/>
      <c r="FEX71" s="376"/>
      <c r="FEY71" s="376"/>
      <c r="FEZ71" s="376"/>
      <c r="FFA71" s="376"/>
      <c r="FFB71" s="376"/>
      <c r="FFC71" s="376"/>
      <c r="FFD71" s="1581"/>
      <c r="FFE71" s="1581"/>
      <c r="FFF71" s="1581"/>
      <c r="FFG71" s="529"/>
      <c r="FFH71" s="376"/>
      <c r="FFI71" s="376"/>
      <c r="FFJ71" s="376"/>
      <c r="FFK71" s="530"/>
      <c r="FFL71" s="376"/>
      <c r="FFM71" s="376"/>
      <c r="FFN71" s="376"/>
      <c r="FFO71" s="376"/>
      <c r="FFP71" s="376"/>
      <c r="FFQ71" s="376"/>
      <c r="FFR71" s="376"/>
      <c r="FFS71" s="376"/>
      <c r="FFT71" s="376"/>
      <c r="FFU71" s="1581"/>
      <c r="FFV71" s="1581"/>
      <c r="FFW71" s="1581"/>
      <c r="FFX71" s="529"/>
      <c r="FFY71" s="376"/>
      <c r="FFZ71" s="376"/>
      <c r="FGA71" s="376"/>
      <c r="FGB71" s="530"/>
      <c r="FGC71" s="376"/>
      <c r="FGD71" s="376"/>
      <c r="FGE71" s="376"/>
      <c r="FGF71" s="376"/>
      <c r="FGG71" s="376"/>
      <c r="FGH71" s="376"/>
      <c r="FGI71" s="376"/>
      <c r="FGJ71" s="376"/>
      <c r="FGK71" s="376"/>
      <c r="FGL71" s="1581"/>
      <c r="FGM71" s="1581"/>
      <c r="FGN71" s="1581"/>
      <c r="FGO71" s="529"/>
      <c r="FGP71" s="376"/>
      <c r="FGQ71" s="376"/>
      <c r="FGR71" s="376"/>
      <c r="FGS71" s="530"/>
      <c r="FGT71" s="376"/>
      <c r="FGU71" s="376"/>
      <c r="FGV71" s="376"/>
      <c r="FGW71" s="376"/>
      <c r="FGX71" s="376"/>
      <c r="FGY71" s="376"/>
      <c r="FGZ71" s="376"/>
      <c r="FHA71" s="376"/>
      <c r="FHB71" s="376"/>
      <c r="FHC71" s="1581"/>
      <c r="FHD71" s="1581"/>
      <c r="FHE71" s="1581"/>
      <c r="FHF71" s="529"/>
      <c r="FHG71" s="376"/>
      <c r="FHH71" s="376"/>
      <c r="FHI71" s="376"/>
      <c r="FHJ71" s="530"/>
      <c r="FHK71" s="376"/>
      <c r="FHL71" s="376"/>
      <c r="FHM71" s="376"/>
      <c r="FHN71" s="376"/>
      <c r="FHO71" s="376"/>
      <c r="FHP71" s="376"/>
      <c r="FHQ71" s="376"/>
      <c r="FHR71" s="376"/>
      <c r="FHS71" s="376"/>
      <c r="FHT71" s="1581"/>
      <c r="FHU71" s="1581"/>
      <c r="FHV71" s="1581"/>
      <c r="FHW71" s="529"/>
      <c r="FHX71" s="376"/>
      <c r="FHY71" s="376"/>
      <c r="FHZ71" s="376"/>
      <c r="FIA71" s="530"/>
      <c r="FIB71" s="376"/>
      <c r="FIC71" s="376"/>
      <c r="FID71" s="376"/>
      <c r="FIE71" s="376"/>
      <c r="FIF71" s="376"/>
      <c r="FIG71" s="376"/>
      <c r="FIH71" s="376"/>
      <c r="FII71" s="376"/>
      <c r="FIJ71" s="376"/>
      <c r="FIK71" s="1581"/>
      <c r="FIL71" s="1581"/>
      <c r="FIM71" s="1581"/>
      <c r="FIN71" s="529"/>
      <c r="FIO71" s="376"/>
      <c r="FIP71" s="376"/>
      <c r="FIQ71" s="376"/>
      <c r="FIR71" s="530"/>
      <c r="FIS71" s="376"/>
      <c r="FIT71" s="376"/>
      <c r="FIU71" s="376"/>
      <c r="FIV71" s="376"/>
      <c r="FIW71" s="376"/>
      <c r="FIX71" s="376"/>
      <c r="FIY71" s="376"/>
      <c r="FIZ71" s="376"/>
      <c r="FJA71" s="376"/>
      <c r="FJB71" s="1581"/>
      <c r="FJC71" s="1581"/>
      <c r="FJD71" s="1581"/>
      <c r="FJE71" s="529"/>
      <c r="FJF71" s="376"/>
      <c r="FJG71" s="376"/>
      <c r="FJH71" s="376"/>
      <c r="FJI71" s="530"/>
      <c r="FJJ71" s="376"/>
      <c r="FJK71" s="376"/>
      <c r="FJL71" s="376"/>
      <c r="FJM71" s="376"/>
      <c r="FJN71" s="376"/>
      <c r="FJO71" s="376"/>
      <c r="FJP71" s="376"/>
      <c r="FJQ71" s="376"/>
      <c r="FJR71" s="376"/>
      <c r="FJS71" s="1581"/>
      <c r="FJT71" s="1581"/>
      <c r="FJU71" s="1581"/>
      <c r="FJV71" s="529"/>
      <c r="FJW71" s="376"/>
      <c r="FJX71" s="376"/>
      <c r="FJY71" s="376"/>
      <c r="FJZ71" s="530"/>
      <c r="FKA71" s="376"/>
      <c r="FKB71" s="376"/>
      <c r="FKC71" s="376"/>
      <c r="FKD71" s="376"/>
      <c r="FKE71" s="376"/>
      <c r="FKF71" s="376"/>
      <c r="FKG71" s="376"/>
      <c r="FKH71" s="376"/>
      <c r="FKI71" s="376"/>
      <c r="FKJ71" s="1581"/>
      <c r="FKK71" s="1581"/>
      <c r="FKL71" s="1581"/>
      <c r="FKM71" s="529"/>
      <c r="FKN71" s="376"/>
      <c r="FKO71" s="376"/>
      <c r="FKP71" s="376"/>
      <c r="FKQ71" s="530"/>
      <c r="FKR71" s="376"/>
      <c r="FKS71" s="376"/>
      <c r="FKT71" s="376"/>
      <c r="FKU71" s="376"/>
      <c r="FKV71" s="376"/>
      <c r="FKW71" s="376"/>
      <c r="FKX71" s="376"/>
      <c r="FKY71" s="376"/>
      <c r="FKZ71" s="376"/>
      <c r="FLA71" s="1581"/>
      <c r="FLB71" s="1581"/>
      <c r="FLC71" s="1581"/>
      <c r="FLD71" s="529"/>
      <c r="FLE71" s="376"/>
      <c r="FLF71" s="376"/>
      <c r="FLG71" s="376"/>
      <c r="FLH71" s="530"/>
      <c r="FLI71" s="376"/>
      <c r="FLJ71" s="376"/>
      <c r="FLK71" s="376"/>
      <c r="FLL71" s="376"/>
      <c r="FLM71" s="376"/>
      <c r="FLN71" s="376"/>
      <c r="FLO71" s="376"/>
      <c r="FLP71" s="376"/>
      <c r="FLQ71" s="376"/>
      <c r="FLR71" s="1581"/>
      <c r="FLS71" s="1581"/>
      <c r="FLT71" s="1581"/>
      <c r="FLU71" s="529"/>
      <c r="FLV71" s="376"/>
      <c r="FLW71" s="376"/>
      <c r="FLX71" s="376"/>
      <c r="FLY71" s="530"/>
      <c r="FLZ71" s="376"/>
      <c r="FMA71" s="376"/>
      <c r="FMB71" s="376"/>
      <c r="FMC71" s="376"/>
      <c r="FMD71" s="376"/>
      <c r="FME71" s="376"/>
      <c r="FMF71" s="376"/>
      <c r="FMG71" s="376"/>
      <c r="FMH71" s="376"/>
      <c r="FMI71" s="1581"/>
      <c r="FMJ71" s="1581"/>
      <c r="FMK71" s="1581"/>
      <c r="FML71" s="529"/>
      <c r="FMM71" s="376"/>
      <c r="FMN71" s="376"/>
      <c r="FMO71" s="376"/>
      <c r="FMP71" s="530"/>
      <c r="FMQ71" s="376"/>
      <c r="FMR71" s="376"/>
      <c r="FMS71" s="376"/>
      <c r="FMT71" s="376"/>
      <c r="FMU71" s="376"/>
      <c r="FMV71" s="376"/>
      <c r="FMW71" s="376"/>
      <c r="FMX71" s="376"/>
      <c r="FMY71" s="376"/>
      <c r="FMZ71" s="1581"/>
      <c r="FNA71" s="1581"/>
      <c r="FNB71" s="1581"/>
      <c r="FNC71" s="529"/>
      <c r="FND71" s="376"/>
      <c r="FNE71" s="376"/>
      <c r="FNF71" s="376"/>
      <c r="FNG71" s="530"/>
      <c r="FNH71" s="376"/>
      <c r="FNI71" s="376"/>
      <c r="FNJ71" s="376"/>
      <c r="FNK71" s="376"/>
      <c r="FNL71" s="376"/>
      <c r="FNM71" s="376"/>
      <c r="FNN71" s="376"/>
      <c r="FNO71" s="376"/>
      <c r="FNP71" s="376"/>
      <c r="FNQ71" s="1581"/>
      <c r="FNR71" s="1581"/>
      <c r="FNS71" s="1581"/>
      <c r="FNT71" s="529"/>
      <c r="FNU71" s="376"/>
      <c r="FNV71" s="376"/>
      <c r="FNW71" s="376"/>
      <c r="FNX71" s="530"/>
      <c r="FNY71" s="376"/>
      <c r="FNZ71" s="376"/>
      <c r="FOA71" s="376"/>
      <c r="FOB71" s="376"/>
      <c r="FOC71" s="376"/>
      <c r="FOD71" s="376"/>
      <c r="FOE71" s="376"/>
      <c r="FOF71" s="376"/>
      <c r="FOG71" s="376"/>
      <c r="FOH71" s="1581"/>
      <c r="FOI71" s="1581"/>
      <c r="FOJ71" s="1581"/>
      <c r="FOK71" s="529"/>
      <c r="FOL71" s="376"/>
      <c r="FOM71" s="376"/>
      <c r="FON71" s="376"/>
      <c r="FOO71" s="530"/>
      <c r="FOP71" s="376"/>
      <c r="FOQ71" s="376"/>
      <c r="FOR71" s="376"/>
      <c r="FOS71" s="376"/>
      <c r="FOT71" s="376"/>
      <c r="FOU71" s="376"/>
      <c r="FOV71" s="376"/>
      <c r="FOW71" s="376"/>
      <c r="FOX71" s="376"/>
      <c r="FOY71" s="1581"/>
      <c r="FOZ71" s="1581"/>
      <c r="FPA71" s="1581"/>
      <c r="FPB71" s="529"/>
      <c r="FPC71" s="376"/>
      <c r="FPD71" s="376"/>
      <c r="FPE71" s="376"/>
      <c r="FPF71" s="530"/>
      <c r="FPG71" s="376"/>
      <c r="FPH71" s="376"/>
      <c r="FPI71" s="376"/>
      <c r="FPJ71" s="376"/>
      <c r="FPK71" s="376"/>
      <c r="FPL71" s="376"/>
      <c r="FPM71" s="376"/>
      <c r="FPN71" s="376"/>
      <c r="FPO71" s="376"/>
      <c r="FPP71" s="1581"/>
      <c r="FPQ71" s="1581"/>
      <c r="FPR71" s="1581"/>
      <c r="FPS71" s="529"/>
      <c r="FPT71" s="376"/>
      <c r="FPU71" s="376"/>
      <c r="FPV71" s="376"/>
      <c r="FPW71" s="530"/>
      <c r="FPX71" s="376"/>
      <c r="FPY71" s="376"/>
      <c r="FPZ71" s="376"/>
      <c r="FQA71" s="376"/>
      <c r="FQB71" s="376"/>
      <c r="FQC71" s="376"/>
      <c r="FQD71" s="376"/>
      <c r="FQE71" s="376"/>
      <c r="FQF71" s="376"/>
      <c r="FQG71" s="1581"/>
      <c r="FQH71" s="1581"/>
      <c r="FQI71" s="1581"/>
      <c r="FQJ71" s="529"/>
      <c r="FQK71" s="376"/>
      <c r="FQL71" s="376"/>
      <c r="FQM71" s="376"/>
      <c r="FQN71" s="530"/>
      <c r="FQO71" s="376"/>
      <c r="FQP71" s="376"/>
      <c r="FQQ71" s="376"/>
      <c r="FQR71" s="376"/>
      <c r="FQS71" s="376"/>
      <c r="FQT71" s="376"/>
      <c r="FQU71" s="376"/>
      <c r="FQV71" s="376"/>
      <c r="FQW71" s="376"/>
      <c r="FQX71" s="1581"/>
      <c r="FQY71" s="1581"/>
      <c r="FQZ71" s="1581"/>
      <c r="FRA71" s="529"/>
      <c r="FRB71" s="376"/>
      <c r="FRC71" s="376"/>
      <c r="FRD71" s="376"/>
      <c r="FRE71" s="530"/>
      <c r="FRF71" s="376"/>
      <c r="FRG71" s="376"/>
      <c r="FRH71" s="376"/>
      <c r="FRI71" s="376"/>
      <c r="FRJ71" s="376"/>
      <c r="FRK71" s="376"/>
      <c r="FRL71" s="376"/>
      <c r="FRM71" s="376"/>
      <c r="FRN71" s="376"/>
      <c r="FRO71" s="1581"/>
      <c r="FRP71" s="1581"/>
      <c r="FRQ71" s="1581"/>
      <c r="FRR71" s="529"/>
      <c r="FRS71" s="376"/>
      <c r="FRT71" s="376"/>
      <c r="FRU71" s="376"/>
      <c r="FRV71" s="530"/>
      <c r="FRW71" s="376"/>
      <c r="FRX71" s="376"/>
      <c r="FRY71" s="376"/>
      <c r="FRZ71" s="376"/>
      <c r="FSA71" s="376"/>
      <c r="FSB71" s="376"/>
      <c r="FSC71" s="376"/>
      <c r="FSD71" s="376"/>
      <c r="FSE71" s="376"/>
      <c r="FSF71" s="1581"/>
      <c r="FSG71" s="1581"/>
      <c r="FSH71" s="1581"/>
      <c r="FSI71" s="529"/>
      <c r="FSJ71" s="376"/>
      <c r="FSK71" s="376"/>
      <c r="FSL71" s="376"/>
      <c r="FSM71" s="530"/>
      <c r="FSN71" s="376"/>
      <c r="FSO71" s="376"/>
      <c r="FSP71" s="376"/>
      <c r="FSQ71" s="376"/>
      <c r="FSR71" s="376"/>
      <c r="FSS71" s="376"/>
      <c r="FST71" s="376"/>
      <c r="FSU71" s="376"/>
      <c r="FSV71" s="376"/>
      <c r="FSW71" s="1581"/>
      <c r="FSX71" s="1581"/>
      <c r="FSY71" s="1581"/>
      <c r="FSZ71" s="529"/>
      <c r="FTA71" s="376"/>
      <c r="FTB71" s="376"/>
      <c r="FTC71" s="376"/>
      <c r="FTD71" s="530"/>
      <c r="FTE71" s="376"/>
      <c r="FTF71" s="376"/>
      <c r="FTG71" s="376"/>
      <c r="FTH71" s="376"/>
      <c r="FTI71" s="376"/>
      <c r="FTJ71" s="376"/>
      <c r="FTK71" s="376"/>
      <c r="FTL71" s="376"/>
      <c r="FTM71" s="376"/>
      <c r="FTN71" s="1581"/>
      <c r="FTO71" s="1581"/>
      <c r="FTP71" s="1581"/>
      <c r="FTQ71" s="529"/>
      <c r="FTR71" s="376"/>
      <c r="FTS71" s="376"/>
      <c r="FTT71" s="376"/>
      <c r="FTU71" s="530"/>
      <c r="FTV71" s="376"/>
      <c r="FTW71" s="376"/>
      <c r="FTX71" s="376"/>
      <c r="FTY71" s="376"/>
      <c r="FTZ71" s="376"/>
      <c r="FUA71" s="376"/>
      <c r="FUB71" s="376"/>
      <c r="FUC71" s="376"/>
      <c r="FUD71" s="376"/>
      <c r="FUE71" s="1581"/>
      <c r="FUF71" s="1581"/>
      <c r="FUG71" s="1581"/>
      <c r="FUH71" s="529"/>
      <c r="FUI71" s="376"/>
      <c r="FUJ71" s="376"/>
      <c r="FUK71" s="376"/>
      <c r="FUL71" s="530"/>
      <c r="FUM71" s="376"/>
      <c r="FUN71" s="376"/>
      <c r="FUO71" s="376"/>
      <c r="FUP71" s="376"/>
      <c r="FUQ71" s="376"/>
      <c r="FUR71" s="376"/>
      <c r="FUS71" s="376"/>
      <c r="FUT71" s="376"/>
      <c r="FUU71" s="376"/>
      <c r="FUV71" s="1581"/>
      <c r="FUW71" s="1581"/>
      <c r="FUX71" s="1581"/>
      <c r="FUY71" s="529"/>
      <c r="FUZ71" s="376"/>
      <c r="FVA71" s="376"/>
      <c r="FVB71" s="376"/>
      <c r="FVC71" s="530"/>
      <c r="FVD71" s="376"/>
      <c r="FVE71" s="376"/>
      <c r="FVF71" s="376"/>
      <c r="FVG71" s="376"/>
      <c r="FVH71" s="376"/>
      <c r="FVI71" s="376"/>
      <c r="FVJ71" s="376"/>
      <c r="FVK71" s="376"/>
      <c r="FVL71" s="376"/>
      <c r="FVM71" s="1581"/>
      <c r="FVN71" s="1581"/>
      <c r="FVO71" s="1581"/>
      <c r="FVP71" s="529"/>
      <c r="FVQ71" s="376"/>
      <c r="FVR71" s="376"/>
      <c r="FVS71" s="376"/>
      <c r="FVT71" s="530"/>
      <c r="FVU71" s="376"/>
      <c r="FVV71" s="376"/>
      <c r="FVW71" s="376"/>
      <c r="FVX71" s="376"/>
      <c r="FVY71" s="376"/>
      <c r="FVZ71" s="376"/>
      <c r="FWA71" s="376"/>
      <c r="FWB71" s="376"/>
      <c r="FWC71" s="376"/>
      <c r="FWD71" s="1581"/>
      <c r="FWE71" s="1581"/>
      <c r="FWF71" s="1581"/>
      <c r="FWG71" s="529"/>
      <c r="FWH71" s="376"/>
      <c r="FWI71" s="376"/>
      <c r="FWJ71" s="376"/>
      <c r="FWK71" s="530"/>
      <c r="FWL71" s="376"/>
      <c r="FWM71" s="376"/>
      <c r="FWN71" s="376"/>
      <c r="FWO71" s="376"/>
      <c r="FWP71" s="376"/>
      <c r="FWQ71" s="376"/>
      <c r="FWR71" s="376"/>
      <c r="FWS71" s="376"/>
      <c r="FWT71" s="376"/>
      <c r="FWU71" s="1581"/>
      <c r="FWV71" s="1581"/>
      <c r="FWW71" s="1581"/>
      <c r="FWX71" s="529"/>
      <c r="FWY71" s="376"/>
      <c r="FWZ71" s="376"/>
      <c r="FXA71" s="376"/>
      <c r="FXB71" s="530"/>
      <c r="FXC71" s="376"/>
      <c r="FXD71" s="376"/>
      <c r="FXE71" s="376"/>
      <c r="FXF71" s="376"/>
      <c r="FXG71" s="376"/>
      <c r="FXH71" s="376"/>
      <c r="FXI71" s="376"/>
      <c r="FXJ71" s="376"/>
      <c r="FXK71" s="376"/>
      <c r="FXL71" s="1581"/>
      <c r="FXM71" s="1581"/>
      <c r="FXN71" s="1581"/>
      <c r="FXO71" s="529"/>
      <c r="FXP71" s="376"/>
      <c r="FXQ71" s="376"/>
      <c r="FXR71" s="376"/>
      <c r="FXS71" s="530"/>
      <c r="FXT71" s="376"/>
      <c r="FXU71" s="376"/>
      <c r="FXV71" s="376"/>
      <c r="FXW71" s="376"/>
      <c r="FXX71" s="376"/>
      <c r="FXY71" s="376"/>
      <c r="FXZ71" s="376"/>
      <c r="FYA71" s="376"/>
      <c r="FYB71" s="376"/>
      <c r="FYC71" s="1581"/>
      <c r="FYD71" s="1581"/>
      <c r="FYE71" s="1581"/>
      <c r="FYF71" s="529"/>
      <c r="FYG71" s="376"/>
      <c r="FYH71" s="376"/>
      <c r="FYI71" s="376"/>
      <c r="FYJ71" s="530"/>
      <c r="FYK71" s="376"/>
      <c r="FYL71" s="376"/>
      <c r="FYM71" s="376"/>
      <c r="FYN71" s="376"/>
      <c r="FYO71" s="376"/>
      <c r="FYP71" s="376"/>
      <c r="FYQ71" s="376"/>
      <c r="FYR71" s="376"/>
      <c r="FYS71" s="376"/>
      <c r="FYT71" s="1581"/>
      <c r="FYU71" s="1581"/>
      <c r="FYV71" s="1581"/>
      <c r="FYW71" s="529"/>
      <c r="FYX71" s="376"/>
      <c r="FYY71" s="376"/>
      <c r="FYZ71" s="376"/>
      <c r="FZA71" s="530"/>
      <c r="FZB71" s="376"/>
      <c r="FZC71" s="376"/>
      <c r="FZD71" s="376"/>
      <c r="FZE71" s="376"/>
      <c r="FZF71" s="376"/>
      <c r="FZG71" s="376"/>
      <c r="FZH71" s="376"/>
      <c r="FZI71" s="376"/>
      <c r="FZJ71" s="376"/>
      <c r="FZK71" s="1581"/>
      <c r="FZL71" s="1581"/>
      <c r="FZM71" s="1581"/>
      <c r="FZN71" s="529"/>
      <c r="FZO71" s="376"/>
      <c r="FZP71" s="376"/>
      <c r="FZQ71" s="376"/>
      <c r="FZR71" s="530"/>
      <c r="FZS71" s="376"/>
      <c r="FZT71" s="376"/>
      <c r="FZU71" s="376"/>
      <c r="FZV71" s="376"/>
      <c r="FZW71" s="376"/>
      <c r="FZX71" s="376"/>
      <c r="FZY71" s="376"/>
      <c r="FZZ71" s="376"/>
      <c r="GAA71" s="376"/>
      <c r="GAB71" s="1581"/>
      <c r="GAC71" s="1581"/>
      <c r="GAD71" s="1581"/>
      <c r="GAE71" s="529"/>
      <c r="GAF71" s="376"/>
      <c r="GAG71" s="376"/>
      <c r="GAH71" s="376"/>
      <c r="GAI71" s="530"/>
      <c r="GAJ71" s="376"/>
      <c r="GAK71" s="376"/>
      <c r="GAL71" s="376"/>
      <c r="GAM71" s="376"/>
      <c r="GAN71" s="376"/>
      <c r="GAO71" s="376"/>
      <c r="GAP71" s="376"/>
      <c r="GAQ71" s="376"/>
      <c r="GAR71" s="376"/>
      <c r="GAS71" s="1581"/>
      <c r="GAT71" s="1581"/>
      <c r="GAU71" s="1581"/>
      <c r="GAV71" s="529"/>
      <c r="GAW71" s="376"/>
      <c r="GAX71" s="376"/>
      <c r="GAY71" s="376"/>
      <c r="GAZ71" s="530"/>
      <c r="GBA71" s="376"/>
      <c r="GBB71" s="376"/>
      <c r="GBC71" s="376"/>
      <c r="GBD71" s="376"/>
      <c r="GBE71" s="376"/>
      <c r="GBF71" s="376"/>
      <c r="GBG71" s="376"/>
      <c r="GBH71" s="376"/>
      <c r="GBI71" s="376"/>
      <c r="GBJ71" s="1581"/>
      <c r="GBK71" s="1581"/>
      <c r="GBL71" s="1581"/>
      <c r="GBM71" s="529"/>
      <c r="GBN71" s="376"/>
      <c r="GBO71" s="376"/>
      <c r="GBP71" s="376"/>
      <c r="GBQ71" s="530"/>
      <c r="GBR71" s="376"/>
      <c r="GBS71" s="376"/>
      <c r="GBT71" s="376"/>
      <c r="GBU71" s="376"/>
      <c r="GBV71" s="376"/>
      <c r="GBW71" s="376"/>
      <c r="GBX71" s="376"/>
      <c r="GBY71" s="376"/>
      <c r="GBZ71" s="376"/>
      <c r="GCA71" s="1581"/>
      <c r="GCB71" s="1581"/>
      <c r="GCC71" s="1581"/>
      <c r="GCD71" s="529"/>
      <c r="GCE71" s="376"/>
      <c r="GCF71" s="376"/>
      <c r="GCG71" s="376"/>
      <c r="GCH71" s="530"/>
      <c r="GCI71" s="376"/>
      <c r="GCJ71" s="376"/>
      <c r="GCK71" s="376"/>
      <c r="GCL71" s="376"/>
      <c r="GCM71" s="376"/>
      <c r="GCN71" s="376"/>
      <c r="GCO71" s="376"/>
      <c r="GCP71" s="376"/>
      <c r="GCQ71" s="376"/>
      <c r="GCR71" s="1581"/>
      <c r="GCS71" s="1581"/>
      <c r="GCT71" s="1581"/>
      <c r="GCU71" s="529"/>
      <c r="GCV71" s="376"/>
      <c r="GCW71" s="376"/>
      <c r="GCX71" s="376"/>
      <c r="GCY71" s="530"/>
      <c r="GCZ71" s="376"/>
      <c r="GDA71" s="376"/>
      <c r="GDB71" s="376"/>
      <c r="GDC71" s="376"/>
      <c r="GDD71" s="376"/>
      <c r="GDE71" s="376"/>
      <c r="GDF71" s="376"/>
      <c r="GDG71" s="376"/>
      <c r="GDH71" s="376"/>
      <c r="GDI71" s="1581"/>
      <c r="GDJ71" s="1581"/>
      <c r="GDK71" s="1581"/>
      <c r="GDL71" s="529"/>
      <c r="GDM71" s="376"/>
      <c r="GDN71" s="376"/>
      <c r="GDO71" s="376"/>
      <c r="GDP71" s="530"/>
      <c r="GDQ71" s="376"/>
      <c r="GDR71" s="376"/>
      <c r="GDS71" s="376"/>
      <c r="GDT71" s="376"/>
      <c r="GDU71" s="376"/>
      <c r="GDV71" s="376"/>
      <c r="GDW71" s="376"/>
      <c r="GDX71" s="376"/>
      <c r="GDY71" s="376"/>
      <c r="GDZ71" s="1581"/>
      <c r="GEA71" s="1581"/>
      <c r="GEB71" s="1581"/>
      <c r="GEC71" s="529"/>
      <c r="GED71" s="376"/>
      <c r="GEE71" s="376"/>
      <c r="GEF71" s="376"/>
      <c r="GEG71" s="530"/>
      <c r="GEH71" s="376"/>
      <c r="GEI71" s="376"/>
      <c r="GEJ71" s="376"/>
      <c r="GEK71" s="376"/>
      <c r="GEL71" s="376"/>
      <c r="GEM71" s="376"/>
      <c r="GEN71" s="376"/>
      <c r="GEO71" s="376"/>
      <c r="GEP71" s="376"/>
      <c r="GEQ71" s="1581"/>
      <c r="GER71" s="1581"/>
      <c r="GES71" s="1581"/>
      <c r="GET71" s="529"/>
      <c r="GEU71" s="376"/>
      <c r="GEV71" s="376"/>
      <c r="GEW71" s="376"/>
      <c r="GEX71" s="530"/>
      <c r="GEY71" s="376"/>
      <c r="GEZ71" s="376"/>
      <c r="GFA71" s="376"/>
      <c r="GFB71" s="376"/>
      <c r="GFC71" s="376"/>
      <c r="GFD71" s="376"/>
      <c r="GFE71" s="376"/>
      <c r="GFF71" s="376"/>
      <c r="GFG71" s="376"/>
      <c r="GFH71" s="1581"/>
      <c r="GFI71" s="1581"/>
      <c r="GFJ71" s="1581"/>
      <c r="GFK71" s="529"/>
      <c r="GFL71" s="376"/>
      <c r="GFM71" s="376"/>
      <c r="GFN71" s="376"/>
      <c r="GFO71" s="530"/>
      <c r="GFP71" s="376"/>
      <c r="GFQ71" s="376"/>
      <c r="GFR71" s="376"/>
      <c r="GFS71" s="376"/>
      <c r="GFT71" s="376"/>
      <c r="GFU71" s="376"/>
      <c r="GFV71" s="376"/>
      <c r="GFW71" s="376"/>
      <c r="GFX71" s="376"/>
      <c r="GFY71" s="1581"/>
      <c r="GFZ71" s="1581"/>
      <c r="GGA71" s="1581"/>
      <c r="GGB71" s="529"/>
      <c r="GGC71" s="376"/>
      <c r="GGD71" s="376"/>
      <c r="GGE71" s="376"/>
      <c r="GGF71" s="530"/>
      <c r="GGG71" s="376"/>
      <c r="GGH71" s="376"/>
      <c r="GGI71" s="376"/>
      <c r="GGJ71" s="376"/>
      <c r="GGK71" s="376"/>
      <c r="GGL71" s="376"/>
      <c r="GGM71" s="376"/>
      <c r="GGN71" s="376"/>
      <c r="GGO71" s="376"/>
      <c r="GGP71" s="1581"/>
      <c r="GGQ71" s="1581"/>
      <c r="GGR71" s="1581"/>
      <c r="GGS71" s="529"/>
      <c r="GGT71" s="376"/>
      <c r="GGU71" s="376"/>
      <c r="GGV71" s="376"/>
      <c r="GGW71" s="530"/>
      <c r="GGX71" s="376"/>
      <c r="GGY71" s="376"/>
      <c r="GGZ71" s="376"/>
      <c r="GHA71" s="376"/>
      <c r="GHB71" s="376"/>
      <c r="GHC71" s="376"/>
      <c r="GHD71" s="376"/>
      <c r="GHE71" s="376"/>
      <c r="GHF71" s="376"/>
      <c r="GHG71" s="1581"/>
      <c r="GHH71" s="1581"/>
      <c r="GHI71" s="1581"/>
      <c r="GHJ71" s="529"/>
      <c r="GHK71" s="376"/>
      <c r="GHL71" s="376"/>
      <c r="GHM71" s="376"/>
      <c r="GHN71" s="530"/>
      <c r="GHO71" s="376"/>
      <c r="GHP71" s="376"/>
      <c r="GHQ71" s="376"/>
      <c r="GHR71" s="376"/>
      <c r="GHS71" s="376"/>
      <c r="GHT71" s="376"/>
      <c r="GHU71" s="376"/>
      <c r="GHV71" s="376"/>
      <c r="GHW71" s="376"/>
      <c r="GHX71" s="1581"/>
      <c r="GHY71" s="1581"/>
      <c r="GHZ71" s="1581"/>
      <c r="GIA71" s="529"/>
      <c r="GIB71" s="376"/>
      <c r="GIC71" s="376"/>
      <c r="GID71" s="376"/>
      <c r="GIE71" s="530"/>
      <c r="GIF71" s="376"/>
      <c r="GIG71" s="376"/>
      <c r="GIH71" s="376"/>
      <c r="GII71" s="376"/>
      <c r="GIJ71" s="376"/>
      <c r="GIK71" s="376"/>
      <c r="GIL71" s="376"/>
      <c r="GIM71" s="376"/>
      <c r="GIN71" s="376"/>
      <c r="GIO71" s="1581"/>
      <c r="GIP71" s="1581"/>
      <c r="GIQ71" s="1581"/>
      <c r="GIR71" s="529"/>
      <c r="GIS71" s="376"/>
      <c r="GIT71" s="376"/>
      <c r="GIU71" s="376"/>
      <c r="GIV71" s="530"/>
      <c r="GIW71" s="376"/>
      <c r="GIX71" s="376"/>
      <c r="GIY71" s="376"/>
      <c r="GIZ71" s="376"/>
      <c r="GJA71" s="376"/>
      <c r="GJB71" s="376"/>
      <c r="GJC71" s="376"/>
      <c r="GJD71" s="376"/>
      <c r="GJE71" s="376"/>
      <c r="GJF71" s="1581"/>
      <c r="GJG71" s="1581"/>
      <c r="GJH71" s="1581"/>
      <c r="GJI71" s="529"/>
      <c r="GJJ71" s="376"/>
      <c r="GJK71" s="376"/>
      <c r="GJL71" s="376"/>
      <c r="GJM71" s="530"/>
      <c r="GJN71" s="376"/>
      <c r="GJO71" s="376"/>
      <c r="GJP71" s="376"/>
      <c r="GJQ71" s="376"/>
      <c r="GJR71" s="376"/>
      <c r="GJS71" s="376"/>
      <c r="GJT71" s="376"/>
      <c r="GJU71" s="376"/>
      <c r="GJV71" s="376"/>
      <c r="GJW71" s="1581"/>
      <c r="GJX71" s="1581"/>
      <c r="GJY71" s="1581"/>
      <c r="GJZ71" s="529"/>
      <c r="GKA71" s="376"/>
      <c r="GKB71" s="376"/>
      <c r="GKC71" s="376"/>
      <c r="GKD71" s="530"/>
      <c r="GKE71" s="376"/>
      <c r="GKF71" s="376"/>
      <c r="GKG71" s="376"/>
      <c r="GKH71" s="376"/>
      <c r="GKI71" s="376"/>
      <c r="GKJ71" s="376"/>
      <c r="GKK71" s="376"/>
      <c r="GKL71" s="376"/>
      <c r="GKM71" s="376"/>
      <c r="GKN71" s="1581"/>
      <c r="GKO71" s="1581"/>
      <c r="GKP71" s="1581"/>
      <c r="GKQ71" s="529"/>
      <c r="GKR71" s="376"/>
      <c r="GKS71" s="376"/>
      <c r="GKT71" s="376"/>
      <c r="GKU71" s="530"/>
      <c r="GKV71" s="376"/>
      <c r="GKW71" s="376"/>
      <c r="GKX71" s="376"/>
      <c r="GKY71" s="376"/>
      <c r="GKZ71" s="376"/>
      <c r="GLA71" s="376"/>
      <c r="GLB71" s="376"/>
      <c r="GLC71" s="376"/>
      <c r="GLD71" s="376"/>
      <c r="GLE71" s="1581"/>
      <c r="GLF71" s="1581"/>
      <c r="GLG71" s="1581"/>
      <c r="GLH71" s="529"/>
      <c r="GLI71" s="376"/>
      <c r="GLJ71" s="376"/>
      <c r="GLK71" s="376"/>
      <c r="GLL71" s="530"/>
      <c r="GLM71" s="376"/>
      <c r="GLN71" s="376"/>
      <c r="GLO71" s="376"/>
      <c r="GLP71" s="376"/>
      <c r="GLQ71" s="376"/>
      <c r="GLR71" s="376"/>
      <c r="GLS71" s="376"/>
      <c r="GLT71" s="376"/>
      <c r="GLU71" s="376"/>
      <c r="GLV71" s="1581"/>
      <c r="GLW71" s="1581"/>
      <c r="GLX71" s="1581"/>
      <c r="GLY71" s="529"/>
      <c r="GLZ71" s="376"/>
      <c r="GMA71" s="376"/>
      <c r="GMB71" s="376"/>
      <c r="GMC71" s="530"/>
      <c r="GMD71" s="376"/>
      <c r="GME71" s="376"/>
      <c r="GMF71" s="376"/>
      <c r="GMG71" s="376"/>
      <c r="GMH71" s="376"/>
      <c r="GMI71" s="376"/>
      <c r="GMJ71" s="376"/>
      <c r="GMK71" s="376"/>
      <c r="GML71" s="376"/>
      <c r="GMM71" s="1581"/>
      <c r="GMN71" s="1581"/>
      <c r="GMO71" s="1581"/>
      <c r="GMP71" s="529"/>
      <c r="GMQ71" s="376"/>
      <c r="GMR71" s="376"/>
      <c r="GMS71" s="376"/>
      <c r="GMT71" s="530"/>
      <c r="GMU71" s="376"/>
      <c r="GMV71" s="376"/>
      <c r="GMW71" s="376"/>
      <c r="GMX71" s="376"/>
      <c r="GMY71" s="376"/>
      <c r="GMZ71" s="376"/>
      <c r="GNA71" s="376"/>
      <c r="GNB71" s="376"/>
      <c r="GNC71" s="376"/>
      <c r="GND71" s="1581"/>
      <c r="GNE71" s="1581"/>
      <c r="GNF71" s="1581"/>
      <c r="GNG71" s="529"/>
      <c r="GNH71" s="376"/>
      <c r="GNI71" s="376"/>
      <c r="GNJ71" s="376"/>
      <c r="GNK71" s="530"/>
      <c r="GNL71" s="376"/>
      <c r="GNM71" s="376"/>
      <c r="GNN71" s="376"/>
      <c r="GNO71" s="376"/>
      <c r="GNP71" s="376"/>
      <c r="GNQ71" s="376"/>
      <c r="GNR71" s="376"/>
      <c r="GNS71" s="376"/>
      <c r="GNT71" s="376"/>
      <c r="GNU71" s="1581"/>
      <c r="GNV71" s="1581"/>
      <c r="GNW71" s="1581"/>
      <c r="GNX71" s="529"/>
      <c r="GNY71" s="376"/>
      <c r="GNZ71" s="376"/>
      <c r="GOA71" s="376"/>
      <c r="GOB71" s="530"/>
      <c r="GOC71" s="376"/>
      <c r="GOD71" s="376"/>
      <c r="GOE71" s="376"/>
      <c r="GOF71" s="376"/>
      <c r="GOG71" s="376"/>
      <c r="GOH71" s="376"/>
      <c r="GOI71" s="376"/>
      <c r="GOJ71" s="376"/>
      <c r="GOK71" s="376"/>
      <c r="GOL71" s="1581"/>
      <c r="GOM71" s="1581"/>
      <c r="GON71" s="1581"/>
      <c r="GOO71" s="529"/>
      <c r="GOP71" s="376"/>
      <c r="GOQ71" s="376"/>
      <c r="GOR71" s="376"/>
      <c r="GOS71" s="530"/>
      <c r="GOT71" s="376"/>
      <c r="GOU71" s="376"/>
      <c r="GOV71" s="376"/>
      <c r="GOW71" s="376"/>
      <c r="GOX71" s="376"/>
      <c r="GOY71" s="376"/>
      <c r="GOZ71" s="376"/>
      <c r="GPA71" s="376"/>
      <c r="GPB71" s="376"/>
      <c r="GPC71" s="1581"/>
      <c r="GPD71" s="1581"/>
      <c r="GPE71" s="1581"/>
      <c r="GPF71" s="529"/>
      <c r="GPG71" s="376"/>
      <c r="GPH71" s="376"/>
      <c r="GPI71" s="376"/>
      <c r="GPJ71" s="530"/>
      <c r="GPK71" s="376"/>
      <c r="GPL71" s="376"/>
      <c r="GPM71" s="376"/>
      <c r="GPN71" s="376"/>
      <c r="GPO71" s="376"/>
      <c r="GPP71" s="376"/>
      <c r="GPQ71" s="376"/>
      <c r="GPR71" s="376"/>
      <c r="GPS71" s="376"/>
      <c r="GPT71" s="1581"/>
      <c r="GPU71" s="1581"/>
      <c r="GPV71" s="1581"/>
      <c r="GPW71" s="529"/>
      <c r="GPX71" s="376"/>
      <c r="GPY71" s="376"/>
      <c r="GPZ71" s="376"/>
      <c r="GQA71" s="530"/>
      <c r="GQB71" s="376"/>
      <c r="GQC71" s="376"/>
      <c r="GQD71" s="376"/>
      <c r="GQE71" s="376"/>
      <c r="GQF71" s="376"/>
      <c r="GQG71" s="376"/>
      <c r="GQH71" s="376"/>
      <c r="GQI71" s="376"/>
      <c r="GQJ71" s="376"/>
      <c r="GQK71" s="1581"/>
      <c r="GQL71" s="1581"/>
      <c r="GQM71" s="1581"/>
      <c r="GQN71" s="529"/>
      <c r="GQO71" s="376"/>
      <c r="GQP71" s="376"/>
      <c r="GQQ71" s="376"/>
      <c r="GQR71" s="530"/>
      <c r="GQS71" s="376"/>
      <c r="GQT71" s="376"/>
      <c r="GQU71" s="376"/>
      <c r="GQV71" s="376"/>
      <c r="GQW71" s="376"/>
      <c r="GQX71" s="376"/>
      <c r="GQY71" s="376"/>
      <c r="GQZ71" s="376"/>
      <c r="GRA71" s="376"/>
      <c r="GRB71" s="1581"/>
      <c r="GRC71" s="1581"/>
      <c r="GRD71" s="1581"/>
      <c r="GRE71" s="529"/>
      <c r="GRF71" s="376"/>
      <c r="GRG71" s="376"/>
      <c r="GRH71" s="376"/>
      <c r="GRI71" s="530"/>
      <c r="GRJ71" s="376"/>
      <c r="GRK71" s="376"/>
      <c r="GRL71" s="376"/>
      <c r="GRM71" s="376"/>
      <c r="GRN71" s="376"/>
      <c r="GRO71" s="376"/>
      <c r="GRP71" s="376"/>
      <c r="GRQ71" s="376"/>
      <c r="GRR71" s="376"/>
      <c r="GRS71" s="1581"/>
      <c r="GRT71" s="1581"/>
      <c r="GRU71" s="1581"/>
      <c r="GRV71" s="529"/>
      <c r="GRW71" s="376"/>
      <c r="GRX71" s="376"/>
      <c r="GRY71" s="376"/>
      <c r="GRZ71" s="530"/>
      <c r="GSA71" s="376"/>
      <c r="GSB71" s="376"/>
      <c r="GSC71" s="376"/>
      <c r="GSD71" s="376"/>
      <c r="GSE71" s="376"/>
      <c r="GSF71" s="376"/>
      <c r="GSG71" s="376"/>
      <c r="GSH71" s="376"/>
      <c r="GSI71" s="376"/>
      <c r="GSJ71" s="1581"/>
      <c r="GSK71" s="1581"/>
      <c r="GSL71" s="1581"/>
      <c r="GSM71" s="529"/>
      <c r="GSN71" s="376"/>
      <c r="GSO71" s="376"/>
      <c r="GSP71" s="376"/>
      <c r="GSQ71" s="530"/>
      <c r="GSR71" s="376"/>
      <c r="GSS71" s="376"/>
      <c r="GST71" s="376"/>
      <c r="GSU71" s="376"/>
      <c r="GSV71" s="376"/>
      <c r="GSW71" s="376"/>
      <c r="GSX71" s="376"/>
      <c r="GSY71" s="376"/>
      <c r="GSZ71" s="376"/>
      <c r="GTA71" s="1581"/>
      <c r="GTB71" s="1581"/>
      <c r="GTC71" s="1581"/>
      <c r="GTD71" s="529"/>
      <c r="GTE71" s="376"/>
      <c r="GTF71" s="376"/>
      <c r="GTG71" s="376"/>
      <c r="GTH71" s="530"/>
      <c r="GTI71" s="376"/>
      <c r="GTJ71" s="376"/>
      <c r="GTK71" s="376"/>
      <c r="GTL71" s="376"/>
      <c r="GTM71" s="376"/>
      <c r="GTN71" s="376"/>
      <c r="GTO71" s="376"/>
      <c r="GTP71" s="376"/>
      <c r="GTQ71" s="376"/>
      <c r="GTR71" s="1581"/>
      <c r="GTS71" s="1581"/>
      <c r="GTT71" s="1581"/>
      <c r="GTU71" s="529"/>
      <c r="GTV71" s="376"/>
      <c r="GTW71" s="376"/>
      <c r="GTX71" s="376"/>
      <c r="GTY71" s="530"/>
      <c r="GTZ71" s="376"/>
      <c r="GUA71" s="376"/>
      <c r="GUB71" s="376"/>
      <c r="GUC71" s="376"/>
      <c r="GUD71" s="376"/>
      <c r="GUE71" s="376"/>
      <c r="GUF71" s="376"/>
      <c r="GUG71" s="376"/>
      <c r="GUH71" s="376"/>
      <c r="GUI71" s="1581"/>
      <c r="GUJ71" s="1581"/>
      <c r="GUK71" s="1581"/>
      <c r="GUL71" s="529"/>
      <c r="GUM71" s="376"/>
      <c r="GUN71" s="376"/>
      <c r="GUO71" s="376"/>
      <c r="GUP71" s="530"/>
      <c r="GUQ71" s="376"/>
      <c r="GUR71" s="376"/>
      <c r="GUS71" s="376"/>
      <c r="GUT71" s="376"/>
      <c r="GUU71" s="376"/>
      <c r="GUV71" s="376"/>
      <c r="GUW71" s="376"/>
      <c r="GUX71" s="376"/>
      <c r="GUY71" s="376"/>
      <c r="GUZ71" s="1581"/>
      <c r="GVA71" s="1581"/>
      <c r="GVB71" s="1581"/>
      <c r="GVC71" s="529"/>
      <c r="GVD71" s="376"/>
      <c r="GVE71" s="376"/>
      <c r="GVF71" s="376"/>
      <c r="GVG71" s="530"/>
      <c r="GVH71" s="376"/>
      <c r="GVI71" s="376"/>
      <c r="GVJ71" s="376"/>
      <c r="GVK71" s="376"/>
      <c r="GVL71" s="376"/>
      <c r="GVM71" s="376"/>
      <c r="GVN71" s="376"/>
      <c r="GVO71" s="376"/>
      <c r="GVP71" s="376"/>
      <c r="GVQ71" s="1581"/>
      <c r="GVR71" s="1581"/>
      <c r="GVS71" s="1581"/>
      <c r="GVT71" s="529"/>
      <c r="GVU71" s="376"/>
      <c r="GVV71" s="376"/>
      <c r="GVW71" s="376"/>
      <c r="GVX71" s="530"/>
      <c r="GVY71" s="376"/>
      <c r="GVZ71" s="376"/>
      <c r="GWA71" s="376"/>
      <c r="GWB71" s="376"/>
      <c r="GWC71" s="376"/>
      <c r="GWD71" s="376"/>
      <c r="GWE71" s="376"/>
      <c r="GWF71" s="376"/>
      <c r="GWG71" s="376"/>
      <c r="GWH71" s="1581"/>
      <c r="GWI71" s="1581"/>
      <c r="GWJ71" s="1581"/>
      <c r="GWK71" s="529"/>
      <c r="GWL71" s="376"/>
      <c r="GWM71" s="376"/>
      <c r="GWN71" s="376"/>
      <c r="GWO71" s="530"/>
      <c r="GWP71" s="376"/>
      <c r="GWQ71" s="376"/>
      <c r="GWR71" s="376"/>
      <c r="GWS71" s="376"/>
      <c r="GWT71" s="376"/>
      <c r="GWU71" s="376"/>
      <c r="GWV71" s="376"/>
      <c r="GWW71" s="376"/>
      <c r="GWX71" s="376"/>
      <c r="GWY71" s="1581"/>
      <c r="GWZ71" s="1581"/>
      <c r="GXA71" s="1581"/>
      <c r="GXB71" s="529"/>
      <c r="GXC71" s="376"/>
      <c r="GXD71" s="376"/>
      <c r="GXE71" s="376"/>
      <c r="GXF71" s="530"/>
      <c r="GXG71" s="376"/>
      <c r="GXH71" s="376"/>
      <c r="GXI71" s="376"/>
      <c r="GXJ71" s="376"/>
      <c r="GXK71" s="376"/>
      <c r="GXL71" s="376"/>
      <c r="GXM71" s="376"/>
      <c r="GXN71" s="376"/>
      <c r="GXO71" s="376"/>
      <c r="GXP71" s="1581"/>
      <c r="GXQ71" s="1581"/>
      <c r="GXR71" s="1581"/>
      <c r="GXS71" s="529"/>
      <c r="GXT71" s="376"/>
      <c r="GXU71" s="376"/>
      <c r="GXV71" s="376"/>
      <c r="GXW71" s="530"/>
      <c r="GXX71" s="376"/>
      <c r="GXY71" s="376"/>
      <c r="GXZ71" s="376"/>
      <c r="GYA71" s="376"/>
      <c r="GYB71" s="376"/>
      <c r="GYC71" s="376"/>
      <c r="GYD71" s="376"/>
      <c r="GYE71" s="376"/>
      <c r="GYF71" s="376"/>
      <c r="GYG71" s="1581"/>
      <c r="GYH71" s="1581"/>
      <c r="GYI71" s="1581"/>
      <c r="GYJ71" s="529"/>
      <c r="GYK71" s="376"/>
      <c r="GYL71" s="376"/>
      <c r="GYM71" s="376"/>
      <c r="GYN71" s="530"/>
      <c r="GYO71" s="376"/>
      <c r="GYP71" s="376"/>
      <c r="GYQ71" s="376"/>
      <c r="GYR71" s="376"/>
      <c r="GYS71" s="376"/>
      <c r="GYT71" s="376"/>
      <c r="GYU71" s="376"/>
      <c r="GYV71" s="376"/>
      <c r="GYW71" s="376"/>
      <c r="GYX71" s="1581"/>
      <c r="GYY71" s="1581"/>
      <c r="GYZ71" s="1581"/>
      <c r="GZA71" s="529"/>
      <c r="GZB71" s="376"/>
      <c r="GZC71" s="376"/>
      <c r="GZD71" s="376"/>
      <c r="GZE71" s="530"/>
      <c r="GZF71" s="376"/>
      <c r="GZG71" s="376"/>
      <c r="GZH71" s="376"/>
      <c r="GZI71" s="376"/>
      <c r="GZJ71" s="376"/>
      <c r="GZK71" s="376"/>
      <c r="GZL71" s="376"/>
      <c r="GZM71" s="376"/>
      <c r="GZN71" s="376"/>
      <c r="GZO71" s="1581"/>
      <c r="GZP71" s="1581"/>
      <c r="GZQ71" s="1581"/>
      <c r="GZR71" s="529"/>
      <c r="GZS71" s="376"/>
      <c r="GZT71" s="376"/>
      <c r="GZU71" s="376"/>
      <c r="GZV71" s="530"/>
      <c r="GZW71" s="376"/>
      <c r="GZX71" s="376"/>
      <c r="GZY71" s="376"/>
      <c r="GZZ71" s="376"/>
      <c r="HAA71" s="376"/>
      <c r="HAB71" s="376"/>
      <c r="HAC71" s="376"/>
      <c r="HAD71" s="376"/>
      <c r="HAE71" s="376"/>
      <c r="HAF71" s="1581"/>
      <c r="HAG71" s="1581"/>
      <c r="HAH71" s="1581"/>
      <c r="HAI71" s="529"/>
      <c r="HAJ71" s="376"/>
      <c r="HAK71" s="376"/>
      <c r="HAL71" s="376"/>
      <c r="HAM71" s="530"/>
      <c r="HAN71" s="376"/>
      <c r="HAO71" s="376"/>
      <c r="HAP71" s="376"/>
      <c r="HAQ71" s="376"/>
      <c r="HAR71" s="376"/>
      <c r="HAS71" s="376"/>
      <c r="HAT71" s="376"/>
      <c r="HAU71" s="376"/>
      <c r="HAV71" s="376"/>
      <c r="HAW71" s="1581"/>
      <c r="HAX71" s="1581"/>
      <c r="HAY71" s="1581"/>
      <c r="HAZ71" s="529"/>
      <c r="HBA71" s="376"/>
      <c r="HBB71" s="376"/>
      <c r="HBC71" s="376"/>
      <c r="HBD71" s="530"/>
      <c r="HBE71" s="376"/>
      <c r="HBF71" s="376"/>
      <c r="HBG71" s="376"/>
      <c r="HBH71" s="376"/>
      <c r="HBI71" s="376"/>
      <c r="HBJ71" s="376"/>
      <c r="HBK71" s="376"/>
      <c r="HBL71" s="376"/>
      <c r="HBM71" s="376"/>
      <c r="HBN71" s="1581"/>
      <c r="HBO71" s="1581"/>
      <c r="HBP71" s="1581"/>
      <c r="HBQ71" s="529"/>
      <c r="HBR71" s="376"/>
      <c r="HBS71" s="376"/>
      <c r="HBT71" s="376"/>
      <c r="HBU71" s="530"/>
      <c r="HBV71" s="376"/>
      <c r="HBW71" s="376"/>
      <c r="HBX71" s="376"/>
      <c r="HBY71" s="376"/>
      <c r="HBZ71" s="376"/>
      <c r="HCA71" s="376"/>
      <c r="HCB71" s="376"/>
      <c r="HCC71" s="376"/>
      <c r="HCD71" s="376"/>
      <c r="HCE71" s="1581"/>
      <c r="HCF71" s="1581"/>
      <c r="HCG71" s="1581"/>
      <c r="HCH71" s="529"/>
      <c r="HCI71" s="376"/>
      <c r="HCJ71" s="376"/>
      <c r="HCK71" s="376"/>
      <c r="HCL71" s="530"/>
      <c r="HCM71" s="376"/>
      <c r="HCN71" s="376"/>
      <c r="HCO71" s="376"/>
      <c r="HCP71" s="376"/>
      <c r="HCQ71" s="376"/>
      <c r="HCR71" s="376"/>
      <c r="HCS71" s="376"/>
      <c r="HCT71" s="376"/>
      <c r="HCU71" s="376"/>
      <c r="HCV71" s="1581"/>
      <c r="HCW71" s="1581"/>
      <c r="HCX71" s="1581"/>
      <c r="HCY71" s="529"/>
      <c r="HCZ71" s="376"/>
      <c r="HDA71" s="376"/>
      <c r="HDB71" s="376"/>
      <c r="HDC71" s="530"/>
      <c r="HDD71" s="376"/>
      <c r="HDE71" s="376"/>
      <c r="HDF71" s="376"/>
      <c r="HDG71" s="376"/>
      <c r="HDH71" s="376"/>
      <c r="HDI71" s="376"/>
      <c r="HDJ71" s="376"/>
      <c r="HDK71" s="376"/>
      <c r="HDL71" s="376"/>
      <c r="HDM71" s="1581"/>
      <c r="HDN71" s="1581"/>
      <c r="HDO71" s="1581"/>
      <c r="HDP71" s="529"/>
      <c r="HDQ71" s="376"/>
      <c r="HDR71" s="376"/>
      <c r="HDS71" s="376"/>
      <c r="HDT71" s="530"/>
      <c r="HDU71" s="376"/>
      <c r="HDV71" s="376"/>
      <c r="HDW71" s="376"/>
      <c r="HDX71" s="376"/>
      <c r="HDY71" s="376"/>
      <c r="HDZ71" s="376"/>
      <c r="HEA71" s="376"/>
      <c r="HEB71" s="376"/>
      <c r="HEC71" s="376"/>
      <c r="HED71" s="1581"/>
      <c r="HEE71" s="1581"/>
      <c r="HEF71" s="1581"/>
      <c r="HEG71" s="529"/>
      <c r="HEH71" s="376"/>
      <c r="HEI71" s="376"/>
      <c r="HEJ71" s="376"/>
      <c r="HEK71" s="530"/>
      <c r="HEL71" s="376"/>
      <c r="HEM71" s="376"/>
      <c r="HEN71" s="376"/>
      <c r="HEO71" s="376"/>
      <c r="HEP71" s="376"/>
      <c r="HEQ71" s="376"/>
      <c r="HER71" s="376"/>
      <c r="HES71" s="376"/>
      <c r="HET71" s="376"/>
      <c r="HEU71" s="1581"/>
      <c r="HEV71" s="1581"/>
      <c r="HEW71" s="1581"/>
      <c r="HEX71" s="529"/>
      <c r="HEY71" s="376"/>
      <c r="HEZ71" s="376"/>
      <c r="HFA71" s="376"/>
      <c r="HFB71" s="530"/>
      <c r="HFC71" s="376"/>
      <c r="HFD71" s="376"/>
      <c r="HFE71" s="376"/>
      <c r="HFF71" s="376"/>
      <c r="HFG71" s="376"/>
      <c r="HFH71" s="376"/>
      <c r="HFI71" s="376"/>
      <c r="HFJ71" s="376"/>
      <c r="HFK71" s="376"/>
      <c r="HFL71" s="1581"/>
      <c r="HFM71" s="1581"/>
      <c r="HFN71" s="1581"/>
      <c r="HFO71" s="529"/>
      <c r="HFP71" s="376"/>
      <c r="HFQ71" s="376"/>
      <c r="HFR71" s="376"/>
      <c r="HFS71" s="530"/>
      <c r="HFT71" s="376"/>
      <c r="HFU71" s="376"/>
      <c r="HFV71" s="376"/>
      <c r="HFW71" s="376"/>
      <c r="HFX71" s="376"/>
      <c r="HFY71" s="376"/>
      <c r="HFZ71" s="376"/>
      <c r="HGA71" s="376"/>
      <c r="HGB71" s="376"/>
      <c r="HGC71" s="1581"/>
      <c r="HGD71" s="1581"/>
      <c r="HGE71" s="1581"/>
      <c r="HGF71" s="529"/>
      <c r="HGG71" s="376"/>
      <c r="HGH71" s="376"/>
      <c r="HGI71" s="376"/>
      <c r="HGJ71" s="530"/>
      <c r="HGK71" s="376"/>
      <c r="HGL71" s="376"/>
      <c r="HGM71" s="376"/>
      <c r="HGN71" s="376"/>
      <c r="HGO71" s="376"/>
      <c r="HGP71" s="376"/>
      <c r="HGQ71" s="376"/>
      <c r="HGR71" s="376"/>
      <c r="HGS71" s="376"/>
      <c r="HGT71" s="1581"/>
      <c r="HGU71" s="1581"/>
      <c r="HGV71" s="1581"/>
      <c r="HGW71" s="529"/>
      <c r="HGX71" s="376"/>
      <c r="HGY71" s="376"/>
      <c r="HGZ71" s="376"/>
      <c r="HHA71" s="530"/>
      <c r="HHB71" s="376"/>
      <c r="HHC71" s="376"/>
      <c r="HHD71" s="376"/>
      <c r="HHE71" s="376"/>
      <c r="HHF71" s="376"/>
      <c r="HHG71" s="376"/>
      <c r="HHH71" s="376"/>
      <c r="HHI71" s="376"/>
      <c r="HHJ71" s="376"/>
      <c r="HHK71" s="1581"/>
      <c r="HHL71" s="1581"/>
      <c r="HHM71" s="1581"/>
      <c r="HHN71" s="529"/>
      <c r="HHO71" s="376"/>
      <c r="HHP71" s="376"/>
      <c r="HHQ71" s="376"/>
      <c r="HHR71" s="530"/>
      <c r="HHS71" s="376"/>
      <c r="HHT71" s="376"/>
      <c r="HHU71" s="376"/>
      <c r="HHV71" s="376"/>
      <c r="HHW71" s="376"/>
      <c r="HHX71" s="376"/>
      <c r="HHY71" s="376"/>
      <c r="HHZ71" s="376"/>
      <c r="HIA71" s="376"/>
      <c r="HIB71" s="1581"/>
      <c r="HIC71" s="1581"/>
      <c r="HID71" s="1581"/>
      <c r="HIE71" s="529"/>
      <c r="HIF71" s="376"/>
      <c r="HIG71" s="376"/>
      <c r="HIH71" s="376"/>
      <c r="HII71" s="530"/>
      <c r="HIJ71" s="376"/>
      <c r="HIK71" s="376"/>
      <c r="HIL71" s="376"/>
      <c r="HIM71" s="376"/>
      <c r="HIN71" s="376"/>
      <c r="HIO71" s="376"/>
      <c r="HIP71" s="376"/>
      <c r="HIQ71" s="376"/>
      <c r="HIR71" s="376"/>
      <c r="HIS71" s="1581"/>
      <c r="HIT71" s="1581"/>
      <c r="HIU71" s="1581"/>
      <c r="HIV71" s="529"/>
      <c r="HIW71" s="376"/>
      <c r="HIX71" s="376"/>
      <c r="HIY71" s="376"/>
      <c r="HIZ71" s="530"/>
      <c r="HJA71" s="376"/>
      <c r="HJB71" s="376"/>
      <c r="HJC71" s="376"/>
      <c r="HJD71" s="376"/>
      <c r="HJE71" s="376"/>
      <c r="HJF71" s="376"/>
      <c r="HJG71" s="376"/>
      <c r="HJH71" s="376"/>
      <c r="HJI71" s="376"/>
      <c r="HJJ71" s="1581"/>
      <c r="HJK71" s="1581"/>
      <c r="HJL71" s="1581"/>
      <c r="HJM71" s="529"/>
      <c r="HJN71" s="376"/>
      <c r="HJO71" s="376"/>
      <c r="HJP71" s="376"/>
      <c r="HJQ71" s="530"/>
      <c r="HJR71" s="376"/>
      <c r="HJS71" s="376"/>
      <c r="HJT71" s="376"/>
      <c r="HJU71" s="376"/>
      <c r="HJV71" s="376"/>
      <c r="HJW71" s="376"/>
      <c r="HJX71" s="376"/>
      <c r="HJY71" s="376"/>
      <c r="HJZ71" s="376"/>
      <c r="HKA71" s="1581"/>
      <c r="HKB71" s="1581"/>
      <c r="HKC71" s="1581"/>
      <c r="HKD71" s="529"/>
      <c r="HKE71" s="376"/>
      <c r="HKF71" s="376"/>
      <c r="HKG71" s="376"/>
      <c r="HKH71" s="530"/>
      <c r="HKI71" s="376"/>
      <c r="HKJ71" s="376"/>
      <c r="HKK71" s="376"/>
      <c r="HKL71" s="376"/>
      <c r="HKM71" s="376"/>
      <c r="HKN71" s="376"/>
      <c r="HKO71" s="376"/>
      <c r="HKP71" s="376"/>
      <c r="HKQ71" s="376"/>
      <c r="HKR71" s="1581"/>
      <c r="HKS71" s="1581"/>
      <c r="HKT71" s="1581"/>
      <c r="HKU71" s="529"/>
      <c r="HKV71" s="376"/>
      <c r="HKW71" s="376"/>
      <c r="HKX71" s="376"/>
      <c r="HKY71" s="530"/>
      <c r="HKZ71" s="376"/>
      <c r="HLA71" s="376"/>
      <c r="HLB71" s="376"/>
      <c r="HLC71" s="376"/>
      <c r="HLD71" s="376"/>
      <c r="HLE71" s="376"/>
      <c r="HLF71" s="376"/>
      <c r="HLG71" s="376"/>
      <c r="HLH71" s="376"/>
      <c r="HLI71" s="1581"/>
      <c r="HLJ71" s="1581"/>
      <c r="HLK71" s="1581"/>
      <c r="HLL71" s="529"/>
      <c r="HLM71" s="376"/>
      <c r="HLN71" s="376"/>
      <c r="HLO71" s="376"/>
      <c r="HLP71" s="530"/>
      <c r="HLQ71" s="376"/>
      <c r="HLR71" s="376"/>
      <c r="HLS71" s="376"/>
      <c r="HLT71" s="376"/>
      <c r="HLU71" s="376"/>
      <c r="HLV71" s="376"/>
      <c r="HLW71" s="376"/>
      <c r="HLX71" s="376"/>
      <c r="HLY71" s="376"/>
      <c r="HLZ71" s="1581"/>
      <c r="HMA71" s="1581"/>
      <c r="HMB71" s="1581"/>
      <c r="HMC71" s="529"/>
      <c r="HMD71" s="376"/>
      <c r="HME71" s="376"/>
      <c r="HMF71" s="376"/>
      <c r="HMG71" s="530"/>
      <c r="HMH71" s="376"/>
      <c r="HMI71" s="376"/>
      <c r="HMJ71" s="376"/>
      <c r="HMK71" s="376"/>
      <c r="HML71" s="376"/>
      <c r="HMM71" s="376"/>
      <c r="HMN71" s="376"/>
      <c r="HMO71" s="376"/>
      <c r="HMP71" s="376"/>
      <c r="HMQ71" s="1581"/>
      <c r="HMR71" s="1581"/>
      <c r="HMS71" s="1581"/>
      <c r="HMT71" s="529"/>
      <c r="HMU71" s="376"/>
      <c r="HMV71" s="376"/>
      <c r="HMW71" s="376"/>
      <c r="HMX71" s="530"/>
      <c r="HMY71" s="376"/>
      <c r="HMZ71" s="376"/>
      <c r="HNA71" s="376"/>
      <c r="HNB71" s="376"/>
      <c r="HNC71" s="376"/>
      <c r="HND71" s="376"/>
      <c r="HNE71" s="376"/>
      <c r="HNF71" s="376"/>
      <c r="HNG71" s="376"/>
      <c r="HNH71" s="1581"/>
      <c r="HNI71" s="1581"/>
      <c r="HNJ71" s="1581"/>
      <c r="HNK71" s="529"/>
      <c r="HNL71" s="376"/>
      <c r="HNM71" s="376"/>
      <c r="HNN71" s="376"/>
      <c r="HNO71" s="530"/>
      <c r="HNP71" s="376"/>
      <c r="HNQ71" s="376"/>
      <c r="HNR71" s="376"/>
      <c r="HNS71" s="376"/>
      <c r="HNT71" s="376"/>
      <c r="HNU71" s="376"/>
      <c r="HNV71" s="376"/>
      <c r="HNW71" s="376"/>
      <c r="HNX71" s="376"/>
      <c r="HNY71" s="1581"/>
      <c r="HNZ71" s="1581"/>
      <c r="HOA71" s="1581"/>
      <c r="HOB71" s="529"/>
      <c r="HOC71" s="376"/>
      <c r="HOD71" s="376"/>
      <c r="HOE71" s="376"/>
      <c r="HOF71" s="530"/>
      <c r="HOG71" s="376"/>
      <c r="HOH71" s="376"/>
      <c r="HOI71" s="376"/>
      <c r="HOJ71" s="376"/>
      <c r="HOK71" s="376"/>
      <c r="HOL71" s="376"/>
      <c r="HOM71" s="376"/>
      <c r="HON71" s="376"/>
      <c r="HOO71" s="376"/>
      <c r="HOP71" s="1581"/>
      <c r="HOQ71" s="1581"/>
      <c r="HOR71" s="1581"/>
      <c r="HOS71" s="529"/>
      <c r="HOT71" s="376"/>
      <c r="HOU71" s="376"/>
      <c r="HOV71" s="376"/>
      <c r="HOW71" s="530"/>
      <c r="HOX71" s="376"/>
      <c r="HOY71" s="376"/>
      <c r="HOZ71" s="376"/>
      <c r="HPA71" s="376"/>
      <c r="HPB71" s="376"/>
      <c r="HPC71" s="376"/>
      <c r="HPD71" s="376"/>
      <c r="HPE71" s="376"/>
      <c r="HPF71" s="376"/>
      <c r="HPG71" s="1581"/>
      <c r="HPH71" s="1581"/>
      <c r="HPI71" s="1581"/>
      <c r="HPJ71" s="529"/>
      <c r="HPK71" s="376"/>
      <c r="HPL71" s="376"/>
      <c r="HPM71" s="376"/>
      <c r="HPN71" s="530"/>
      <c r="HPO71" s="376"/>
      <c r="HPP71" s="376"/>
      <c r="HPQ71" s="376"/>
      <c r="HPR71" s="376"/>
      <c r="HPS71" s="376"/>
      <c r="HPT71" s="376"/>
      <c r="HPU71" s="376"/>
      <c r="HPV71" s="376"/>
      <c r="HPW71" s="376"/>
      <c r="HPX71" s="1581"/>
      <c r="HPY71" s="1581"/>
      <c r="HPZ71" s="1581"/>
      <c r="HQA71" s="529"/>
      <c r="HQB71" s="376"/>
      <c r="HQC71" s="376"/>
      <c r="HQD71" s="376"/>
      <c r="HQE71" s="530"/>
      <c r="HQF71" s="376"/>
      <c r="HQG71" s="376"/>
      <c r="HQH71" s="376"/>
      <c r="HQI71" s="376"/>
      <c r="HQJ71" s="376"/>
      <c r="HQK71" s="376"/>
      <c r="HQL71" s="376"/>
      <c r="HQM71" s="376"/>
      <c r="HQN71" s="376"/>
      <c r="HQO71" s="1581"/>
      <c r="HQP71" s="1581"/>
      <c r="HQQ71" s="1581"/>
      <c r="HQR71" s="529"/>
      <c r="HQS71" s="376"/>
      <c r="HQT71" s="376"/>
      <c r="HQU71" s="376"/>
      <c r="HQV71" s="530"/>
      <c r="HQW71" s="376"/>
      <c r="HQX71" s="376"/>
      <c r="HQY71" s="376"/>
      <c r="HQZ71" s="376"/>
      <c r="HRA71" s="376"/>
      <c r="HRB71" s="376"/>
      <c r="HRC71" s="376"/>
      <c r="HRD71" s="376"/>
      <c r="HRE71" s="376"/>
      <c r="HRF71" s="1581"/>
      <c r="HRG71" s="1581"/>
      <c r="HRH71" s="1581"/>
      <c r="HRI71" s="529"/>
      <c r="HRJ71" s="376"/>
      <c r="HRK71" s="376"/>
      <c r="HRL71" s="376"/>
      <c r="HRM71" s="530"/>
      <c r="HRN71" s="376"/>
      <c r="HRO71" s="376"/>
      <c r="HRP71" s="376"/>
      <c r="HRQ71" s="376"/>
      <c r="HRR71" s="376"/>
      <c r="HRS71" s="376"/>
      <c r="HRT71" s="376"/>
      <c r="HRU71" s="376"/>
      <c r="HRV71" s="376"/>
      <c r="HRW71" s="1581"/>
      <c r="HRX71" s="1581"/>
      <c r="HRY71" s="1581"/>
      <c r="HRZ71" s="529"/>
      <c r="HSA71" s="376"/>
      <c r="HSB71" s="376"/>
      <c r="HSC71" s="376"/>
      <c r="HSD71" s="530"/>
      <c r="HSE71" s="376"/>
      <c r="HSF71" s="376"/>
      <c r="HSG71" s="376"/>
      <c r="HSH71" s="376"/>
      <c r="HSI71" s="376"/>
      <c r="HSJ71" s="376"/>
      <c r="HSK71" s="376"/>
      <c r="HSL71" s="376"/>
      <c r="HSM71" s="376"/>
      <c r="HSN71" s="1581"/>
      <c r="HSO71" s="1581"/>
      <c r="HSP71" s="1581"/>
      <c r="HSQ71" s="529"/>
      <c r="HSR71" s="376"/>
      <c r="HSS71" s="376"/>
      <c r="HST71" s="376"/>
      <c r="HSU71" s="530"/>
      <c r="HSV71" s="376"/>
      <c r="HSW71" s="376"/>
      <c r="HSX71" s="376"/>
      <c r="HSY71" s="376"/>
      <c r="HSZ71" s="376"/>
      <c r="HTA71" s="376"/>
      <c r="HTB71" s="376"/>
      <c r="HTC71" s="376"/>
      <c r="HTD71" s="376"/>
      <c r="HTE71" s="1581"/>
      <c r="HTF71" s="1581"/>
      <c r="HTG71" s="1581"/>
      <c r="HTH71" s="529"/>
      <c r="HTI71" s="376"/>
      <c r="HTJ71" s="376"/>
      <c r="HTK71" s="376"/>
      <c r="HTL71" s="530"/>
      <c r="HTM71" s="376"/>
      <c r="HTN71" s="376"/>
      <c r="HTO71" s="376"/>
      <c r="HTP71" s="376"/>
      <c r="HTQ71" s="376"/>
      <c r="HTR71" s="376"/>
      <c r="HTS71" s="376"/>
      <c r="HTT71" s="376"/>
      <c r="HTU71" s="376"/>
      <c r="HTV71" s="1581"/>
      <c r="HTW71" s="1581"/>
      <c r="HTX71" s="1581"/>
      <c r="HTY71" s="529"/>
      <c r="HTZ71" s="376"/>
      <c r="HUA71" s="376"/>
      <c r="HUB71" s="376"/>
      <c r="HUC71" s="530"/>
      <c r="HUD71" s="376"/>
      <c r="HUE71" s="376"/>
      <c r="HUF71" s="376"/>
      <c r="HUG71" s="376"/>
      <c r="HUH71" s="376"/>
      <c r="HUI71" s="376"/>
      <c r="HUJ71" s="376"/>
      <c r="HUK71" s="376"/>
      <c r="HUL71" s="376"/>
      <c r="HUM71" s="1581"/>
      <c r="HUN71" s="1581"/>
      <c r="HUO71" s="1581"/>
      <c r="HUP71" s="529"/>
      <c r="HUQ71" s="376"/>
      <c r="HUR71" s="376"/>
      <c r="HUS71" s="376"/>
      <c r="HUT71" s="530"/>
      <c r="HUU71" s="376"/>
      <c r="HUV71" s="376"/>
      <c r="HUW71" s="376"/>
      <c r="HUX71" s="376"/>
      <c r="HUY71" s="376"/>
      <c r="HUZ71" s="376"/>
      <c r="HVA71" s="376"/>
      <c r="HVB71" s="376"/>
      <c r="HVC71" s="376"/>
      <c r="HVD71" s="1581"/>
      <c r="HVE71" s="1581"/>
      <c r="HVF71" s="1581"/>
      <c r="HVG71" s="529"/>
      <c r="HVH71" s="376"/>
      <c r="HVI71" s="376"/>
      <c r="HVJ71" s="376"/>
      <c r="HVK71" s="530"/>
      <c r="HVL71" s="376"/>
      <c r="HVM71" s="376"/>
      <c r="HVN71" s="376"/>
      <c r="HVO71" s="376"/>
      <c r="HVP71" s="376"/>
      <c r="HVQ71" s="376"/>
      <c r="HVR71" s="376"/>
      <c r="HVS71" s="376"/>
      <c r="HVT71" s="376"/>
      <c r="HVU71" s="1581"/>
      <c r="HVV71" s="1581"/>
      <c r="HVW71" s="1581"/>
      <c r="HVX71" s="529"/>
      <c r="HVY71" s="376"/>
      <c r="HVZ71" s="376"/>
      <c r="HWA71" s="376"/>
      <c r="HWB71" s="530"/>
      <c r="HWC71" s="376"/>
      <c r="HWD71" s="376"/>
      <c r="HWE71" s="376"/>
      <c r="HWF71" s="376"/>
      <c r="HWG71" s="376"/>
      <c r="HWH71" s="376"/>
      <c r="HWI71" s="376"/>
      <c r="HWJ71" s="376"/>
      <c r="HWK71" s="376"/>
      <c r="HWL71" s="1581"/>
      <c r="HWM71" s="1581"/>
      <c r="HWN71" s="1581"/>
      <c r="HWO71" s="529"/>
      <c r="HWP71" s="376"/>
      <c r="HWQ71" s="376"/>
      <c r="HWR71" s="376"/>
      <c r="HWS71" s="530"/>
      <c r="HWT71" s="376"/>
      <c r="HWU71" s="376"/>
      <c r="HWV71" s="376"/>
      <c r="HWW71" s="376"/>
      <c r="HWX71" s="376"/>
      <c r="HWY71" s="376"/>
      <c r="HWZ71" s="376"/>
      <c r="HXA71" s="376"/>
      <c r="HXB71" s="376"/>
      <c r="HXC71" s="1581"/>
      <c r="HXD71" s="1581"/>
      <c r="HXE71" s="1581"/>
      <c r="HXF71" s="529"/>
      <c r="HXG71" s="376"/>
      <c r="HXH71" s="376"/>
      <c r="HXI71" s="376"/>
      <c r="HXJ71" s="530"/>
      <c r="HXK71" s="376"/>
      <c r="HXL71" s="376"/>
      <c r="HXM71" s="376"/>
      <c r="HXN71" s="376"/>
      <c r="HXO71" s="376"/>
      <c r="HXP71" s="376"/>
      <c r="HXQ71" s="376"/>
      <c r="HXR71" s="376"/>
      <c r="HXS71" s="376"/>
      <c r="HXT71" s="1581"/>
      <c r="HXU71" s="1581"/>
      <c r="HXV71" s="1581"/>
      <c r="HXW71" s="529"/>
      <c r="HXX71" s="376"/>
      <c r="HXY71" s="376"/>
      <c r="HXZ71" s="376"/>
      <c r="HYA71" s="530"/>
      <c r="HYB71" s="376"/>
      <c r="HYC71" s="376"/>
      <c r="HYD71" s="376"/>
      <c r="HYE71" s="376"/>
      <c r="HYF71" s="376"/>
      <c r="HYG71" s="376"/>
      <c r="HYH71" s="376"/>
      <c r="HYI71" s="376"/>
      <c r="HYJ71" s="376"/>
      <c r="HYK71" s="1581"/>
      <c r="HYL71" s="1581"/>
      <c r="HYM71" s="1581"/>
      <c r="HYN71" s="529"/>
      <c r="HYO71" s="376"/>
      <c r="HYP71" s="376"/>
      <c r="HYQ71" s="376"/>
      <c r="HYR71" s="530"/>
      <c r="HYS71" s="376"/>
      <c r="HYT71" s="376"/>
      <c r="HYU71" s="376"/>
      <c r="HYV71" s="376"/>
      <c r="HYW71" s="376"/>
      <c r="HYX71" s="376"/>
      <c r="HYY71" s="376"/>
      <c r="HYZ71" s="376"/>
      <c r="HZA71" s="376"/>
      <c r="HZB71" s="1581"/>
      <c r="HZC71" s="1581"/>
      <c r="HZD71" s="1581"/>
      <c r="HZE71" s="529"/>
      <c r="HZF71" s="376"/>
      <c r="HZG71" s="376"/>
      <c r="HZH71" s="376"/>
      <c r="HZI71" s="530"/>
      <c r="HZJ71" s="376"/>
      <c r="HZK71" s="376"/>
      <c r="HZL71" s="376"/>
      <c r="HZM71" s="376"/>
      <c r="HZN71" s="376"/>
      <c r="HZO71" s="376"/>
      <c r="HZP71" s="376"/>
      <c r="HZQ71" s="376"/>
      <c r="HZR71" s="376"/>
      <c r="HZS71" s="1581"/>
      <c r="HZT71" s="1581"/>
      <c r="HZU71" s="1581"/>
      <c r="HZV71" s="529"/>
      <c r="HZW71" s="376"/>
      <c r="HZX71" s="376"/>
      <c r="HZY71" s="376"/>
      <c r="HZZ71" s="530"/>
      <c r="IAA71" s="376"/>
      <c r="IAB71" s="376"/>
      <c r="IAC71" s="376"/>
      <c r="IAD71" s="376"/>
      <c r="IAE71" s="376"/>
      <c r="IAF71" s="376"/>
      <c r="IAG71" s="376"/>
      <c r="IAH71" s="376"/>
      <c r="IAI71" s="376"/>
      <c r="IAJ71" s="1581"/>
      <c r="IAK71" s="1581"/>
      <c r="IAL71" s="1581"/>
      <c r="IAM71" s="529"/>
      <c r="IAN71" s="376"/>
      <c r="IAO71" s="376"/>
      <c r="IAP71" s="376"/>
      <c r="IAQ71" s="530"/>
      <c r="IAR71" s="376"/>
      <c r="IAS71" s="376"/>
      <c r="IAT71" s="376"/>
      <c r="IAU71" s="376"/>
      <c r="IAV71" s="376"/>
      <c r="IAW71" s="376"/>
      <c r="IAX71" s="376"/>
      <c r="IAY71" s="376"/>
      <c r="IAZ71" s="376"/>
      <c r="IBA71" s="1581"/>
      <c r="IBB71" s="1581"/>
      <c r="IBC71" s="1581"/>
      <c r="IBD71" s="529"/>
      <c r="IBE71" s="376"/>
      <c r="IBF71" s="376"/>
      <c r="IBG71" s="376"/>
      <c r="IBH71" s="530"/>
      <c r="IBI71" s="376"/>
      <c r="IBJ71" s="376"/>
      <c r="IBK71" s="376"/>
      <c r="IBL71" s="376"/>
      <c r="IBM71" s="376"/>
      <c r="IBN71" s="376"/>
      <c r="IBO71" s="376"/>
      <c r="IBP71" s="376"/>
      <c r="IBQ71" s="376"/>
      <c r="IBR71" s="1581"/>
      <c r="IBS71" s="1581"/>
      <c r="IBT71" s="1581"/>
      <c r="IBU71" s="529"/>
      <c r="IBV71" s="376"/>
      <c r="IBW71" s="376"/>
      <c r="IBX71" s="376"/>
      <c r="IBY71" s="530"/>
      <c r="IBZ71" s="376"/>
      <c r="ICA71" s="376"/>
      <c r="ICB71" s="376"/>
      <c r="ICC71" s="376"/>
      <c r="ICD71" s="376"/>
      <c r="ICE71" s="376"/>
      <c r="ICF71" s="376"/>
      <c r="ICG71" s="376"/>
      <c r="ICH71" s="376"/>
      <c r="ICI71" s="1581"/>
      <c r="ICJ71" s="1581"/>
      <c r="ICK71" s="1581"/>
      <c r="ICL71" s="529"/>
      <c r="ICM71" s="376"/>
      <c r="ICN71" s="376"/>
      <c r="ICO71" s="376"/>
      <c r="ICP71" s="530"/>
      <c r="ICQ71" s="376"/>
      <c r="ICR71" s="376"/>
      <c r="ICS71" s="376"/>
      <c r="ICT71" s="376"/>
      <c r="ICU71" s="376"/>
      <c r="ICV71" s="376"/>
      <c r="ICW71" s="376"/>
      <c r="ICX71" s="376"/>
      <c r="ICY71" s="376"/>
      <c r="ICZ71" s="1581"/>
      <c r="IDA71" s="1581"/>
      <c r="IDB71" s="1581"/>
      <c r="IDC71" s="529"/>
      <c r="IDD71" s="376"/>
      <c r="IDE71" s="376"/>
      <c r="IDF71" s="376"/>
      <c r="IDG71" s="530"/>
      <c r="IDH71" s="376"/>
      <c r="IDI71" s="376"/>
      <c r="IDJ71" s="376"/>
      <c r="IDK71" s="376"/>
      <c r="IDL71" s="376"/>
      <c r="IDM71" s="376"/>
      <c r="IDN71" s="376"/>
      <c r="IDO71" s="376"/>
      <c r="IDP71" s="376"/>
      <c r="IDQ71" s="1581"/>
      <c r="IDR71" s="1581"/>
      <c r="IDS71" s="1581"/>
      <c r="IDT71" s="529"/>
      <c r="IDU71" s="376"/>
      <c r="IDV71" s="376"/>
      <c r="IDW71" s="376"/>
      <c r="IDX71" s="530"/>
      <c r="IDY71" s="376"/>
      <c r="IDZ71" s="376"/>
      <c r="IEA71" s="376"/>
      <c r="IEB71" s="376"/>
      <c r="IEC71" s="376"/>
      <c r="IED71" s="376"/>
      <c r="IEE71" s="376"/>
      <c r="IEF71" s="376"/>
      <c r="IEG71" s="376"/>
      <c r="IEH71" s="1581"/>
      <c r="IEI71" s="1581"/>
      <c r="IEJ71" s="1581"/>
      <c r="IEK71" s="529"/>
      <c r="IEL71" s="376"/>
      <c r="IEM71" s="376"/>
      <c r="IEN71" s="376"/>
      <c r="IEO71" s="530"/>
      <c r="IEP71" s="376"/>
      <c r="IEQ71" s="376"/>
      <c r="IER71" s="376"/>
      <c r="IES71" s="376"/>
      <c r="IET71" s="376"/>
      <c r="IEU71" s="376"/>
      <c r="IEV71" s="376"/>
      <c r="IEW71" s="376"/>
      <c r="IEX71" s="376"/>
      <c r="IEY71" s="1581"/>
      <c r="IEZ71" s="1581"/>
      <c r="IFA71" s="1581"/>
      <c r="IFB71" s="529"/>
      <c r="IFC71" s="376"/>
      <c r="IFD71" s="376"/>
      <c r="IFE71" s="376"/>
      <c r="IFF71" s="530"/>
      <c r="IFG71" s="376"/>
      <c r="IFH71" s="376"/>
      <c r="IFI71" s="376"/>
      <c r="IFJ71" s="376"/>
      <c r="IFK71" s="376"/>
      <c r="IFL71" s="376"/>
      <c r="IFM71" s="376"/>
      <c r="IFN71" s="376"/>
      <c r="IFO71" s="376"/>
      <c r="IFP71" s="1581"/>
      <c r="IFQ71" s="1581"/>
      <c r="IFR71" s="1581"/>
      <c r="IFS71" s="529"/>
      <c r="IFT71" s="376"/>
      <c r="IFU71" s="376"/>
      <c r="IFV71" s="376"/>
      <c r="IFW71" s="530"/>
      <c r="IFX71" s="376"/>
      <c r="IFY71" s="376"/>
      <c r="IFZ71" s="376"/>
      <c r="IGA71" s="376"/>
      <c r="IGB71" s="376"/>
      <c r="IGC71" s="376"/>
      <c r="IGD71" s="376"/>
      <c r="IGE71" s="376"/>
      <c r="IGF71" s="376"/>
      <c r="IGG71" s="1581"/>
      <c r="IGH71" s="1581"/>
      <c r="IGI71" s="1581"/>
      <c r="IGJ71" s="529"/>
      <c r="IGK71" s="376"/>
      <c r="IGL71" s="376"/>
      <c r="IGM71" s="376"/>
      <c r="IGN71" s="530"/>
      <c r="IGO71" s="376"/>
      <c r="IGP71" s="376"/>
      <c r="IGQ71" s="376"/>
      <c r="IGR71" s="376"/>
      <c r="IGS71" s="376"/>
      <c r="IGT71" s="376"/>
      <c r="IGU71" s="376"/>
      <c r="IGV71" s="376"/>
      <c r="IGW71" s="376"/>
      <c r="IGX71" s="1581"/>
      <c r="IGY71" s="1581"/>
      <c r="IGZ71" s="1581"/>
      <c r="IHA71" s="529"/>
      <c r="IHB71" s="376"/>
      <c r="IHC71" s="376"/>
      <c r="IHD71" s="376"/>
      <c r="IHE71" s="530"/>
      <c r="IHF71" s="376"/>
      <c r="IHG71" s="376"/>
      <c r="IHH71" s="376"/>
      <c r="IHI71" s="376"/>
      <c r="IHJ71" s="376"/>
      <c r="IHK71" s="376"/>
      <c r="IHL71" s="376"/>
      <c r="IHM71" s="376"/>
      <c r="IHN71" s="376"/>
      <c r="IHO71" s="1581"/>
      <c r="IHP71" s="1581"/>
      <c r="IHQ71" s="1581"/>
      <c r="IHR71" s="529"/>
      <c r="IHS71" s="376"/>
      <c r="IHT71" s="376"/>
      <c r="IHU71" s="376"/>
      <c r="IHV71" s="530"/>
      <c r="IHW71" s="376"/>
      <c r="IHX71" s="376"/>
      <c r="IHY71" s="376"/>
      <c r="IHZ71" s="376"/>
      <c r="IIA71" s="376"/>
      <c r="IIB71" s="376"/>
      <c r="IIC71" s="376"/>
      <c r="IID71" s="376"/>
      <c r="IIE71" s="376"/>
      <c r="IIF71" s="1581"/>
      <c r="IIG71" s="1581"/>
      <c r="IIH71" s="1581"/>
      <c r="III71" s="529"/>
      <c r="IIJ71" s="376"/>
      <c r="IIK71" s="376"/>
      <c r="IIL71" s="376"/>
      <c r="IIM71" s="530"/>
      <c r="IIN71" s="376"/>
      <c r="IIO71" s="376"/>
      <c r="IIP71" s="376"/>
      <c r="IIQ71" s="376"/>
      <c r="IIR71" s="376"/>
      <c r="IIS71" s="376"/>
      <c r="IIT71" s="376"/>
      <c r="IIU71" s="376"/>
      <c r="IIV71" s="376"/>
      <c r="IIW71" s="1581"/>
      <c r="IIX71" s="1581"/>
      <c r="IIY71" s="1581"/>
      <c r="IIZ71" s="529"/>
      <c r="IJA71" s="376"/>
      <c r="IJB71" s="376"/>
      <c r="IJC71" s="376"/>
      <c r="IJD71" s="530"/>
      <c r="IJE71" s="376"/>
      <c r="IJF71" s="376"/>
      <c r="IJG71" s="376"/>
      <c r="IJH71" s="376"/>
      <c r="IJI71" s="376"/>
      <c r="IJJ71" s="376"/>
      <c r="IJK71" s="376"/>
      <c r="IJL71" s="376"/>
      <c r="IJM71" s="376"/>
      <c r="IJN71" s="1581"/>
      <c r="IJO71" s="1581"/>
      <c r="IJP71" s="1581"/>
      <c r="IJQ71" s="529"/>
      <c r="IJR71" s="376"/>
      <c r="IJS71" s="376"/>
      <c r="IJT71" s="376"/>
      <c r="IJU71" s="530"/>
      <c r="IJV71" s="376"/>
      <c r="IJW71" s="376"/>
      <c r="IJX71" s="376"/>
      <c r="IJY71" s="376"/>
      <c r="IJZ71" s="376"/>
      <c r="IKA71" s="376"/>
      <c r="IKB71" s="376"/>
      <c r="IKC71" s="376"/>
      <c r="IKD71" s="376"/>
      <c r="IKE71" s="1581"/>
      <c r="IKF71" s="1581"/>
      <c r="IKG71" s="1581"/>
      <c r="IKH71" s="529"/>
      <c r="IKI71" s="376"/>
      <c r="IKJ71" s="376"/>
      <c r="IKK71" s="376"/>
      <c r="IKL71" s="530"/>
      <c r="IKM71" s="376"/>
      <c r="IKN71" s="376"/>
      <c r="IKO71" s="376"/>
      <c r="IKP71" s="376"/>
      <c r="IKQ71" s="376"/>
      <c r="IKR71" s="376"/>
      <c r="IKS71" s="376"/>
      <c r="IKT71" s="376"/>
      <c r="IKU71" s="376"/>
      <c r="IKV71" s="1581"/>
      <c r="IKW71" s="1581"/>
      <c r="IKX71" s="1581"/>
      <c r="IKY71" s="529"/>
      <c r="IKZ71" s="376"/>
      <c r="ILA71" s="376"/>
      <c r="ILB71" s="376"/>
      <c r="ILC71" s="530"/>
      <c r="ILD71" s="376"/>
      <c r="ILE71" s="376"/>
      <c r="ILF71" s="376"/>
      <c r="ILG71" s="376"/>
      <c r="ILH71" s="376"/>
      <c r="ILI71" s="376"/>
      <c r="ILJ71" s="376"/>
      <c r="ILK71" s="376"/>
      <c r="ILL71" s="376"/>
      <c r="ILM71" s="1581"/>
      <c r="ILN71" s="1581"/>
      <c r="ILO71" s="1581"/>
      <c r="ILP71" s="529"/>
      <c r="ILQ71" s="376"/>
      <c r="ILR71" s="376"/>
      <c r="ILS71" s="376"/>
      <c r="ILT71" s="530"/>
      <c r="ILU71" s="376"/>
      <c r="ILV71" s="376"/>
      <c r="ILW71" s="376"/>
      <c r="ILX71" s="376"/>
      <c r="ILY71" s="376"/>
      <c r="ILZ71" s="376"/>
      <c r="IMA71" s="376"/>
      <c r="IMB71" s="376"/>
      <c r="IMC71" s="376"/>
      <c r="IMD71" s="1581"/>
      <c r="IME71" s="1581"/>
      <c r="IMF71" s="1581"/>
      <c r="IMG71" s="529"/>
      <c r="IMH71" s="376"/>
      <c r="IMI71" s="376"/>
      <c r="IMJ71" s="376"/>
      <c r="IMK71" s="530"/>
      <c r="IML71" s="376"/>
      <c r="IMM71" s="376"/>
      <c r="IMN71" s="376"/>
      <c r="IMO71" s="376"/>
      <c r="IMP71" s="376"/>
      <c r="IMQ71" s="376"/>
      <c r="IMR71" s="376"/>
      <c r="IMS71" s="376"/>
      <c r="IMT71" s="376"/>
      <c r="IMU71" s="1581"/>
      <c r="IMV71" s="1581"/>
      <c r="IMW71" s="1581"/>
      <c r="IMX71" s="529"/>
      <c r="IMY71" s="376"/>
      <c r="IMZ71" s="376"/>
      <c r="INA71" s="376"/>
      <c r="INB71" s="530"/>
      <c r="INC71" s="376"/>
      <c r="IND71" s="376"/>
      <c r="INE71" s="376"/>
      <c r="INF71" s="376"/>
      <c r="ING71" s="376"/>
      <c r="INH71" s="376"/>
      <c r="INI71" s="376"/>
      <c r="INJ71" s="376"/>
      <c r="INK71" s="376"/>
      <c r="INL71" s="1581"/>
      <c r="INM71" s="1581"/>
      <c r="INN71" s="1581"/>
      <c r="INO71" s="529"/>
      <c r="INP71" s="376"/>
      <c r="INQ71" s="376"/>
      <c r="INR71" s="376"/>
      <c r="INS71" s="530"/>
      <c r="INT71" s="376"/>
      <c r="INU71" s="376"/>
      <c r="INV71" s="376"/>
      <c r="INW71" s="376"/>
      <c r="INX71" s="376"/>
      <c r="INY71" s="376"/>
      <c r="INZ71" s="376"/>
      <c r="IOA71" s="376"/>
      <c r="IOB71" s="376"/>
      <c r="IOC71" s="1581"/>
      <c r="IOD71" s="1581"/>
      <c r="IOE71" s="1581"/>
      <c r="IOF71" s="529"/>
      <c r="IOG71" s="376"/>
      <c r="IOH71" s="376"/>
      <c r="IOI71" s="376"/>
      <c r="IOJ71" s="530"/>
      <c r="IOK71" s="376"/>
      <c r="IOL71" s="376"/>
      <c r="IOM71" s="376"/>
      <c r="ION71" s="376"/>
      <c r="IOO71" s="376"/>
      <c r="IOP71" s="376"/>
      <c r="IOQ71" s="376"/>
      <c r="IOR71" s="376"/>
      <c r="IOS71" s="376"/>
      <c r="IOT71" s="1581"/>
      <c r="IOU71" s="1581"/>
      <c r="IOV71" s="1581"/>
      <c r="IOW71" s="529"/>
      <c r="IOX71" s="376"/>
      <c r="IOY71" s="376"/>
      <c r="IOZ71" s="376"/>
      <c r="IPA71" s="530"/>
      <c r="IPB71" s="376"/>
      <c r="IPC71" s="376"/>
      <c r="IPD71" s="376"/>
      <c r="IPE71" s="376"/>
      <c r="IPF71" s="376"/>
      <c r="IPG71" s="376"/>
      <c r="IPH71" s="376"/>
      <c r="IPI71" s="376"/>
      <c r="IPJ71" s="376"/>
      <c r="IPK71" s="1581"/>
      <c r="IPL71" s="1581"/>
      <c r="IPM71" s="1581"/>
      <c r="IPN71" s="529"/>
      <c r="IPO71" s="376"/>
      <c r="IPP71" s="376"/>
      <c r="IPQ71" s="376"/>
      <c r="IPR71" s="530"/>
      <c r="IPS71" s="376"/>
      <c r="IPT71" s="376"/>
      <c r="IPU71" s="376"/>
      <c r="IPV71" s="376"/>
      <c r="IPW71" s="376"/>
      <c r="IPX71" s="376"/>
      <c r="IPY71" s="376"/>
      <c r="IPZ71" s="376"/>
      <c r="IQA71" s="376"/>
      <c r="IQB71" s="1581"/>
      <c r="IQC71" s="1581"/>
      <c r="IQD71" s="1581"/>
      <c r="IQE71" s="529"/>
      <c r="IQF71" s="376"/>
      <c r="IQG71" s="376"/>
      <c r="IQH71" s="376"/>
      <c r="IQI71" s="530"/>
      <c r="IQJ71" s="376"/>
      <c r="IQK71" s="376"/>
      <c r="IQL71" s="376"/>
      <c r="IQM71" s="376"/>
      <c r="IQN71" s="376"/>
      <c r="IQO71" s="376"/>
      <c r="IQP71" s="376"/>
      <c r="IQQ71" s="376"/>
      <c r="IQR71" s="376"/>
      <c r="IQS71" s="1581"/>
      <c r="IQT71" s="1581"/>
      <c r="IQU71" s="1581"/>
      <c r="IQV71" s="529"/>
      <c r="IQW71" s="376"/>
      <c r="IQX71" s="376"/>
      <c r="IQY71" s="376"/>
      <c r="IQZ71" s="530"/>
      <c r="IRA71" s="376"/>
      <c r="IRB71" s="376"/>
      <c r="IRC71" s="376"/>
      <c r="IRD71" s="376"/>
      <c r="IRE71" s="376"/>
      <c r="IRF71" s="376"/>
      <c r="IRG71" s="376"/>
      <c r="IRH71" s="376"/>
      <c r="IRI71" s="376"/>
      <c r="IRJ71" s="1581"/>
      <c r="IRK71" s="1581"/>
      <c r="IRL71" s="1581"/>
      <c r="IRM71" s="529"/>
      <c r="IRN71" s="376"/>
      <c r="IRO71" s="376"/>
      <c r="IRP71" s="376"/>
      <c r="IRQ71" s="530"/>
      <c r="IRR71" s="376"/>
      <c r="IRS71" s="376"/>
      <c r="IRT71" s="376"/>
      <c r="IRU71" s="376"/>
      <c r="IRV71" s="376"/>
      <c r="IRW71" s="376"/>
      <c r="IRX71" s="376"/>
      <c r="IRY71" s="376"/>
      <c r="IRZ71" s="376"/>
      <c r="ISA71" s="1581"/>
      <c r="ISB71" s="1581"/>
      <c r="ISC71" s="1581"/>
      <c r="ISD71" s="529"/>
      <c r="ISE71" s="376"/>
      <c r="ISF71" s="376"/>
      <c r="ISG71" s="376"/>
      <c r="ISH71" s="530"/>
      <c r="ISI71" s="376"/>
      <c r="ISJ71" s="376"/>
      <c r="ISK71" s="376"/>
      <c r="ISL71" s="376"/>
      <c r="ISM71" s="376"/>
      <c r="ISN71" s="376"/>
      <c r="ISO71" s="376"/>
      <c r="ISP71" s="376"/>
      <c r="ISQ71" s="376"/>
      <c r="ISR71" s="1581"/>
      <c r="ISS71" s="1581"/>
      <c r="IST71" s="1581"/>
      <c r="ISU71" s="529"/>
      <c r="ISV71" s="376"/>
      <c r="ISW71" s="376"/>
      <c r="ISX71" s="376"/>
      <c r="ISY71" s="530"/>
      <c r="ISZ71" s="376"/>
      <c r="ITA71" s="376"/>
      <c r="ITB71" s="376"/>
      <c r="ITC71" s="376"/>
      <c r="ITD71" s="376"/>
      <c r="ITE71" s="376"/>
      <c r="ITF71" s="376"/>
      <c r="ITG71" s="376"/>
      <c r="ITH71" s="376"/>
      <c r="ITI71" s="1581"/>
      <c r="ITJ71" s="1581"/>
      <c r="ITK71" s="1581"/>
      <c r="ITL71" s="529"/>
      <c r="ITM71" s="376"/>
      <c r="ITN71" s="376"/>
      <c r="ITO71" s="376"/>
      <c r="ITP71" s="530"/>
      <c r="ITQ71" s="376"/>
      <c r="ITR71" s="376"/>
      <c r="ITS71" s="376"/>
      <c r="ITT71" s="376"/>
      <c r="ITU71" s="376"/>
      <c r="ITV71" s="376"/>
      <c r="ITW71" s="376"/>
      <c r="ITX71" s="376"/>
      <c r="ITY71" s="376"/>
      <c r="ITZ71" s="1581"/>
      <c r="IUA71" s="1581"/>
      <c r="IUB71" s="1581"/>
      <c r="IUC71" s="529"/>
      <c r="IUD71" s="376"/>
      <c r="IUE71" s="376"/>
      <c r="IUF71" s="376"/>
      <c r="IUG71" s="530"/>
      <c r="IUH71" s="376"/>
      <c r="IUI71" s="376"/>
      <c r="IUJ71" s="376"/>
      <c r="IUK71" s="376"/>
      <c r="IUL71" s="376"/>
      <c r="IUM71" s="376"/>
      <c r="IUN71" s="376"/>
      <c r="IUO71" s="376"/>
      <c r="IUP71" s="376"/>
      <c r="IUQ71" s="1581"/>
      <c r="IUR71" s="1581"/>
      <c r="IUS71" s="1581"/>
      <c r="IUT71" s="529"/>
      <c r="IUU71" s="376"/>
      <c r="IUV71" s="376"/>
      <c r="IUW71" s="376"/>
      <c r="IUX71" s="530"/>
      <c r="IUY71" s="376"/>
      <c r="IUZ71" s="376"/>
      <c r="IVA71" s="376"/>
      <c r="IVB71" s="376"/>
      <c r="IVC71" s="376"/>
      <c r="IVD71" s="376"/>
      <c r="IVE71" s="376"/>
      <c r="IVF71" s="376"/>
      <c r="IVG71" s="376"/>
      <c r="IVH71" s="1581"/>
      <c r="IVI71" s="1581"/>
      <c r="IVJ71" s="1581"/>
      <c r="IVK71" s="529"/>
      <c r="IVL71" s="376"/>
      <c r="IVM71" s="376"/>
      <c r="IVN71" s="376"/>
      <c r="IVO71" s="530"/>
      <c r="IVP71" s="376"/>
      <c r="IVQ71" s="376"/>
      <c r="IVR71" s="376"/>
      <c r="IVS71" s="376"/>
      <c r="IVT71" s="376"/>
      <c r="IVU71" s="376"/>
      <c r="IVV71" s="376"/>
      <c r="IVW71" s="376"/>
      <c r="IVX71" s="376"/>
      <c r="IVY71" s="1581"/>
      <c r="IVZ71" s="1581"/>
      <c r="IWA71" s="1581"/>
      <c r="IWB71" s="529"/>
      <c r="IWC71" s="376"/>
      <c r="IWD71" s="376"/>
      <c r="IWE71" s="376"/>
      <c r="IWF71" s="530"/>
      <c r="IWG71" s="376"/>
      <c r="IWH71" s="376"/>
      <c r="IWI71" s="376"/>
      <c r="IWJ71" s="376"/>
      <c r="IWK71" s="376"/>
      <c r="IWL71" s="376"/>
      <c r="IWM71" s="376"/>
      <c r="IWN71" s="376"/>
      <c r="IWO71" s="376"/>
      <c r="IWP71" s="1581"/>
      <c r="IWQ71" s="1581"/>
      <c r="IWR71" s="1581"/>
      <c r="IWS71" s="529"/>
      <c r="IWT71" s="376"/>
      <c r="IWU71" s="376"/>
      <c r="IWV71" s="376"/>
      <c r="IWW71" s="530"/>
      <c r="IWX71" s="376"/>
      <c r="IWY71" s="376"/>
      <c r="IWZ71" s="376"/>
      <c r="IXA71" s="376"/>
      <c r="IXB71" s="376"/>
      <c r="IXC71" s="376"/>
      <c r="IXD71" s="376"/>
      <c r="IXE71" s="376"/>
      <c r="IXF71" s="376"/>
      <c r="IXG71" s="1581"/>
      <c r="IXH71" s="1581"/>
      <c r="IXI71" s="1581"/>
      <c r="IXJ71" s="529"/>
      <c r="IXK71" s="376"/>
      <c r="IXL71" s="376"/>
      <c r="IXM71" s="376"/>
      <c r="IXN71" s="530"/>
      <c r="IXO71" s="376"/>
      <c r="IXP71" s="376"/>
      <c r="IXQ71" s="376"/>
      <c r="IXR71" s="376"/>
      <c r="IXS71" s="376"/>
      <c r="IXT71" s="376"/>
      <c r="IXU71" s="376"/>
      <c r="IXV71" s="376"/>
      <c r="IXW71" s="376"/>
      <c r="IXX71" s="1581"/>
      <c r="IXY71" s="1581"/>
      <c r="IXZ71" s="1581"/>
      <c r="IYA71" s="529"/>
      <c r="IYB71" s="376"/>
      <c r="IYC71" s="376"/>
      <c r="IYD71" s="376"/>
      <c r="IYE71" s="530"/>
      <c r="IYF71" s="376"/>
      <c r="IYG71" s="376"/>
      <c r="IYH71" s="376"/>
      <c r="IYI71" s="376"/>
      <c r="IYJ71" s="376"/>
      <c r="IYK71" s="376"/>
      <c r="IYL71" s="376"/>
      <c r="IYM71" s="376"/>
      <c r="IYN71" s="376"/>
      <c r="IYO71" s="1581"/>
      <c r="IYP71" s="1581"/>
      <c r="IYQ71" s="1581"/>
      <c r="IYR71" s="529"/>
      <c r="IYS71" s="376"/>
      <c r="IYT71" s="376"/>
      <c r="IYU71" s="376"/>
      <c r="IYV71" s="530"/>
      <c r="IYW71" s="376"/>
      <c r="IYX71" s="376"/>
      <c r="IYY71" s="376"/>
      <c r="IYZ71" s="376"/>
      <c r="IZA71" s="376"/>
      <c r="IZB71" s="376"/>
      <c r="IZC71" s="376"/>
      <c r="IZD71" s="376"/>
      <c r="IZE71" s="376"/>
      <c r="IZF71" s="1581"/>
      <c r="IZG71" s="1581"/>
      <c r="IZH71" s="1581"/>
      <c r="IZI71" s="529"/>
      <c r="IZJ71" s="376"/>
      <c r="IZK71" s="376"/>
      <c r="IZL71" s="376"/>
      <c r="IZM71" s="530"/>
      <c r="IZN71" s="376"/>
      <c r="IZO71" s="376"/>
      <c r="IZP71" s="376"/>
      <c r="IZQ71" s="376"/>
      <c r="IZR71" s="376"/>
      <c r="IZS71" s="376"/>
      <c r="IZT71" s="376"/>
      <c r="IZU71" s="376"/>
      <c r="IZV71" s="376"/>
      <c r="IZW71" s="1581"/>
      <c r="IZX71" s="1581"/>
      <c r="IZY71" s="1581"/>
      <c r="IZZ71" s="529"/>
      <c r="JAA71" s="376"/>
      <c r="JAB71" s="376"/>
      <c r="JAC71" s="376"/>
      <c r="JAD71" s="530"/>
      <c r="JAE71" s="376"/>
      <c r="JAF71" s="376"/>
      <c r="JAG71" s="376"/>
      <c r="JAH71" s="376"/>
      <c r="JAI71" s="376"/>
      <c r="JAJ71" s="376"/>
      <c r="JAK71" s="376"/>
      <c r="JAL71" s="376"/>
      <c r="JAM71" s="376"/>
      <c r="JAN71" s="1581"/>
      <c r="JAO71" s="1581"/>
      <c r="JAP71" s="1581"/>
      <c r="JAQ71" s="529"/>
      <c r="JAR71" s="376"/>
      <c r="JAS71" s="376"/>
      <c r="JAT71" s="376"/>
      <c r="JAU71" s="530"/>
      <c r="JAV71" s="376"/>
      <c r="JAW71" s="376"/>
      <c r="JAX71" s="376"/>
      <c r="JAY71" s="376"/>
      <c r="JAZ71" s="376"/>
      <c r="JBA71" s="376"/>
      <c r="JBB71" s="376"/>
      <c r="JBC71" s="376"/>
      <c r="JBD71" s="376"/>
      <c r="JBE71" s="1581"/>
      <c r="JBF71" s="1581"/>
      <c r="JBG71" s="1581"/>
      <c r="JBH71" s="529"/>
      <c r="JBI71" s="376"/>
      <c r="JBJ71" s="376"/>
      <c r="JBK71" s="376"/>
      <c r="JBL71" s="530"/>
      <c r="JBM71" s="376"/>
      <c r="JBN71" s="376"/>
      <c r="JBO71" s="376"/>
      <c r="JBP71" s="376"/>
      <c r="JBQ71" s="376"/>
      <c r="JBR71" s="376"/>
      <c r="JBS71" s="376"/>
      <c r="JBT71" s="376"/>
      <c r="JBU71" s="376"/>
      <c r="JBV71" s="1581"/>
      <c r="JBW71" s="1581"/>
      <c r="JBX71" s="1581"/>
      <c r="JBY71" s="529"/>
      <c r="JBZ71" s="376"/>
      <c r="JCA71" s="376"/>
      <c r="JCB71" s="376"/>
      <c r="JCC71" s="530"/>
      <c r="JCD71" s="376"/>
      <c r="JCE71" s="376"/>
      <c r="JCF71" s="376"/>
      <c r="JCG71" s="376"/>
      <c r="JCH71" s="376"/>
      <c r="JCI71" s="376"/>
      <c r="JCJ71" s="376"/>
      <c r="JCK71" s="376"/>
      <c r="JCL71" s="376"/>
      <c r="JCM71" s="1581"/>
      <c r="JCN71" s="1581"/>
      <c r="JCO71" s="1581"/>
      <c r="JCP71" s="529"/>
      <c r="JCQ71" s="376"/>
      <c r="JCR71" s="376"/>
      <c r="JCS71" s="376"/>
      <c r="JCT71" s="530"/>
      <c r="JCU71" s="376"/>
      <c r="JCV71" s="376"/>
      <c r="JCW71" s="376"/>
      <c r="JCX71" s="376"/>
      <c r="JCY71" s="376"/>
      <c r="JCZ71" s="376"/>
      <c r="JDA71" s="376"/>
      <c r="JDB71" s="376"/>
      <c r="JDC71" s="376"/>
      <c r="JDD71" s="1581"/>
      <c r="JDE71" s="1581"/>
      <c r="JDF71" s="1581"/>
      <c r="JDG71" s="529"/>
      <c r="JDH71" s="376"/>
      <c r="JDI71" s="376"/>
      <c r="JDJ71" s="376"/>
      <c r="JDK71" s="530"/>
      <c r="JDL71" s="376"/>
      <c r="JDM71" s="376"/>
      <c r="JDN71" s="376"/>
      <c r="JDO71" s="376"/>
      <c r="JDP71" s="376"/>
      <c r="JDQ71" s="376"/>
      <c r="JDR71" s="376"/>
      <c r="JDS71" s="376"/>
      <c r="JDT71" s="376"/>
      <c r="JDU71" s="1581"/>
      <c r="JDV71" s="1581"/>
      <c r="JDW71" s="1581"/>
      <c r="JDX71" s="529"/>
      <c r="JDY71" s="376"/>
      <c r="JDZ71" s="376"/>
      <c r="JEA71" s="376"/>
      <c r="JEB71" s="530"/>
      <c r="JEC71" s="376"/>
      <c r="JED71" s="376"/>
      <c r="JEE71" s="376"/>
      <c r="JEF71" s="376"/>
      <c r="JEG71" s="376"/>
      <c r="JEH71" s="376"/>
      <c r="JEI71" s="376"/>
      <c r="JEJ71" s="376"/>
      <c r="JEK71" s="376"/>
      <c r="JEL71" s="1581"/>
      <c r="JEM71" s="1581"/>
      <c r="JEN71" s="1581"/>
      <c r="JEO71" s="529"/>
      <c r="JEP71" s="376"/>
      <c r="JEQ71" s="376"/>
      <c r="JER71" s="376"/>
      <c r="JES71" s="530"/>
      <c r="JET71" s="376"/>
      <c r="JEU71" s="376"/>
      <c r="JEV71" s="376"/>
      <c r="JEW71" s="376"/>
      <c r="JEX71" s="376"/>
      <c r="JEY71" s="376"/>
      <c r="JEZ71" s="376"/>
      <c r="JFA71" s="376"/>
      <c r="JFB71" s="376"/>
      <c r="JFC71" s="1581"/>
      <c r="JFD71" s="1581"/>
      <c r="JFE71" s="1581"/>
      <c r="JFF71" s="529"/>
      <c r="JFG71" s="376"/>
      <c r="JFH71" s="376"/>
      <c r="JFI71" s="376"/>
      <c r="JFJ71" s="530"/>
      <c r="JFK71" s="376"/>
      <c r="JFL71" s="376"/>
      <c r="JFM71" s="376"/>
      <c r="JFN71" s="376"/>
      <c r="JFO71" s="376"/>
      <c r="JFP71" s="376"/>
      <c r="JFQ71" s="376"/>
      <c r="JFR71" s="376"/>
      <c r="JFS71" s="376"/>
      <c r="JFT71" s="1581"/>
      <c r="JFU71" s="1581"/>
      <c r="JFV71" s="1581"/>
      <c r="JFW71" s="529"/>
      <c r="JFX71" s="376"/>
      <c r="JFY71" s="376"/>
      <c r="JFZ71" s="376"/>
      <c r="JGA71" s="530"/>
      <c r="JGB71" s="376"/>
      <c r="JGC71" s="376"/>
      <c r="JGD71" s="376"/>
      <c r="JGE71" s="376"/>
      <c r="JGF71" s="376"/>
      <c r="JGG71" s="376"/>
      <c r="JGH71" s="376"/>
      <c r="JGI71" s="376"/>
      <c r="JGJ71" s="376"/>
      <c r="JGK71" s="1581"/>
      <c r="JGL71" s="1581"/>
      <c r="JGM71" s="1581"/>
      <c r="JGN71" s="529"/>
      <c r="JGO71" s="376"/>
      <c r="JGP71" s="376"/>
      <c r="JGQ71" s="376"/>
      <c r="JGR71" s="530"/>
      <c r="JGS71" s="376"/>
      <c r="JGT71" s="376"/>
      <c r="JGU71" s="376"/>
      <c r="JGV71" s="376"/>
      <c r="JGW71" s="376"/>
      <c r="JGX71" s="376"/>
      <c r="JGY71" s="376"/>
      <c r="JGZ71" s="376"/>
      <c r="JHA71" s="376"/>
      <c r="JHB71" s="1581"/>
      <c r="JHC71" s="1581"/>
      <c r="JHD71" s="1581"/>
      <c r="JHE71" s="529"/>
      <c r="JHF71" s="376"/>
      <c r="JHG71" s="376"/>
      <c r="JHH71" s="376"/>
      <c r="JHI71" s="530"/>
      <c r="JHJ71" s="376"/>
      <c r="JHK71" s="376"/>
      <c r="JHL71" s="376"/>
      <c r="JHM71" s="376"/>
      <c r="JHN71" s="376"/>
      <c r="JHO71" s="376"/>
      <c r="JHP71" s="376"/>
      <c r="JHQ71" s="376"/>
      <c r="JHR71" s="376"/>
      <c r="JHS71" s="1581"/>
      <c r="JHT71" s="1581"/>
      <c r="JHU71" s="1581"/>
      <c r="JHV71" s="529"/>
      <c r="JHW71" s="376"/>
      <c r="JHX71" s="376"/>
      <c r="JHY71" s="376"/>
      <c r="JHZ71" s="530"/>
      <c r="JIA71" s="376"/>
      <c r="JIB71" s="376"/>
      <c r="JIC71" s="376"/>
      <c r="JID71" s="376"/>
      <c r="JIE71" s="376"/>
      <c r="JIF71" s="376"/>
      <c r="JIG71" s="376"/>
      <c r="JIH71" s="376"/>
      <c r="JII71" s="376"/>
      <c r="JIJ71" s="1581"/>
      <c r="JIK71" s="1581"/>
      <c r="JIL71" s="1581"/>
      <c r="JIM71" s="529"/>
      <c r="JIN71" s="376"/>
      <c r="JIO71" s="376"/>
      <c r="JIP71" s="376"/>
      <c r="JIQ71" s="530"/>
      <c r="JIR71" s="376"/>
      <c r="JIS71" s="376"/>
      <c r="JIT71" s="376"/>
      <c r="JIU71" s="376"/>
      <c r="JIV71" s="376"/>
      <c r="JIW71" s="376"/>
      <c r="JIX71" s="376"/>
      <c r="JIY71" s="376"/>
      <c r="JIZ71" s="376"/>
      <c r="JJA71" s="1581"/>
      <c r="JJB71" s="1581"/>
      <c r="JJC71" s="1581"/>
      <c r="JJD71" s="529"/>
      <c r="JJE71" s="376"/>
      <c r="JJF71" s="376"/>
      <c r="JJG71" s="376"/>
      <c r="JJH71" s="530"/>
      <c r="JJI71" s="376"/>
      <c r="JJJ71" s="376"/>
      <c r="JJK71" s="376"/>
      <c r="JJL71" s="376"/>
      <c r="JJM71" s="376"/>
      <c r="JJN71" s="376"/>
      <c r="JJO71" s="376"/>
      <c r="JJP71" s="376"/>
      <c r="JJQ71" s="376"/>
      <c r="JJR71" s="1581"/>
      <c r="JJS71" s="1581"/>
      <c r="JJT71" s="1581"/>
      <c r="JJU71" s="529"/>
      <c r="JJV71" s="376"/>
      <c r="JJW71" s="376"/>
      <c r="JJX71" s="376"/>
      <c r="JJY71" s="530"/>
      <c r="JJZ71" s="376"/>
      <c r="JKA71" s="376"/>
      <c r="JKB71" s="376"/>
      <c r="JKC71" s="376"/>
      <c r="JKD71" s="376"/>
      <c r="JKE71" s="376"/>
      <c r="JKF71" s="376"/>
      <c r="JKG71" s="376"/>
      <c r="JKH71" s="376"/>
      <c r="JKI71" s="1581"/>
      <c r="JKJ71" s="1581"/>
      <c r="JKK71" s="1581"/>
      <c r="JKL71" s="529"/>
      <c r="JKM71" s="376"/>
      <c r="JKN71" s="376"/>
      <c r="JKO71" s="376"/>
      <c r="JKP71" s="530"/>
      <c r="JKQ71" s="376"/>
      <c r="JKR71" s="376"/>
      <c r="JKS71" s="376"/>
      <c r="JKT71" s="376"/>
      <c r="JKU71" s="376"/>
      <c r="JKV71" s="376"/>
      <c r="JKW71" s="376"/>
      <c r="JKX71" s="376"/>
      <c r="JKY71" s="376"/>
      <c r="JKZ71" s="1581"/>
      <c r="JLA71" s="1581"/>
      <c r="JLB71" s="1581"/>
      <c r="JLC71" s="529"/>
      <c r="JLD71" s="376"/>
      <c r="JLE71" s="376"/>
      <c r="JLF71" s="376"/>
      <c r="JLG71" s="530"/>
      <c r="JLH71" s="376"/>
      <c r="JLI71" s="376"/>
      <c r="JLJ71" s="376"/>
      <c r="JLK71" s="376"/>
      <c r="JLL71" s="376"/>
      <c r="JLM71" s="376"/>
      <c r="JLN71" s="376"/>
      <c r="JLO71" s="376"/>
      <c r="JLP71" s="376"/>
      <c r="JLQ71" s="1581"/>
      <c r="JLR71" s="1581"/>
      <c r="JLS71" s="1581"/>
      <c r="JLT71" s="529"/>
      <c r="JLU71" s="376"/>
      <c r="JLV71" s="376"/>
      <c r="JLW71" s="376"/>
      <c r="JLX71" s="530"/>
      <c r="JLY71" s="376"/>
      <c r="JLZ71" s="376"/>
      <c r="JMA71" s="376"/>
      <c r="JMB71" s="376"/>
      <c r="JMC71" s="376"/>
      <c r="JMD71" s="376"/>
      <c r="JME71" s="376"/>
      <c r="JMF71" s="376"/>
      <c r="JMG71" s="376"/>
      <c r="JMH71" s="1581"/>
      <c r="JMI71" s="1581"/>
      <c r="JMJ71" s="1581"/>
      <c r="JMK71" s="529"/>
      <c r="JML71" s="376"/>
      <c r="JMM71" s="376"/>
      <c r="JMN71" s="376"/>
      <c r="JMO71" s="530"/>
      <c r="JMP71" s="376"/>
      <c r="JMQ71" s="376"/>
      <c r="JMR71" s="376"/>
      <c r="JMS71" s="376"/>
      <c r="JMT71" s="376"/>
      <c r="JMU71" s="376"/>
      <c r="JMV71" s="376"/>
      <c r="JMW71" s="376"/>
      <c r="JMX71" s="376"/>
      <c r="JMY71" s="1581"/>
      <c r="JMZ71" s="1581"/>
      <c r="JNA71" s="1581"/>
      <c r="JNB71" s="529"/>
      <c r="JNC71" s="376"/>
      <c r="JND71" s="376"/>
      <c r="JNE71" s="376"/>
      <c r="JNF71" s="530"/>
      <c r="JNG71" s="376"/>
      <c r="JNH71" s="376"/>
      <c r="JNI71" s="376"/>
      <c r="JNJ71" s="376"/>
      <c r="JNK71" s="376"/>
      <c r="JNL71" s="376"/>
      <c r="JNM71" s="376"/>
      <c r="JNN71" s="376"/>
      <c r="JNO71" s="376"/>
      <c r="JNP71" s="1581"/>
      <c r="JNQ71" s="1581"/>
      <c r="JNR71" s="1581"/>
      <c r="JNS71" s="529"/>
      <c r="JNT71" s="376"/>
      <c r="JNU71" s="376"/>
      <c r="JNV71" s="376"/>
      <c r="JNW71" s="530"/>
      <c r="JNX71" s="376"/>
      <c r="JNY71" s="376"/>
      <c r="JNZ71" s="376"/>
      <c r="JOA71" s="376"/>
      <c r="JOB71" s="376"/>
      <c r="JOC71" s="376"/>
      <c r="JOD71" s="376"/>
      <c r="JOE71" s="376"/>
      <c r="JOF71" s="376"/>
      <c r="JOG71" s="1581"/>
      <c r="JOH71" s="1581"/>
      <c r="JOI71" s="1581"/>
      <c r="JOJ71" s="529"/>
      <c r="JOK71" s="376"/>
      <c r="JOL71" s="376"/>
      <c r="JOM71" s="376"/>
      <c r="JON71" s="530"/>
      <c r="JOO71" s="376"/>
      <c r="JOP71" s="376"/>
      <c r="JOQ71" s="376"/>
      <c r="JOR71" s="376"/>
      <c r="JOS71" s="376"/>
      <c r="JOT71" s="376"/>
      <c r="JOU71" s="376"/>
      <c r="JOV71" s="376"/>
      <c r="JOW71" s="376"/>
      <c r="JOX71" s="1581"/>
      <c r="JOY71" s="1581"/>
      <c r="JOZ71" s="1581"/>
      <c r="JPA71" s="529"/>
      <c r="JPB71" s="376"/>
      <c r="JPC71" s="376"/>
      <c r="JPD71" s="376"/>
      <c r="JPE71" s="530"/>
      <c r="JPF71" s="376"/>
      <c r="JPG71" s="376"/>
      <c r="JPH71" s="376"/>
      <c r="JPI71" s="376"/>
      <c r="JPJ71" s="376"/>
      <c r="JPK71" s="376"/>
      <c r="JPL71" s="376"/>
      <c r="JPM71" s="376"/>
      <c r="JPN71" s="376"/>
      <c r="JPO71" s="1581"/>
      <c r="JPP71" s="1581"/>
      <c r="JPQ71" s="1581"/>
      <c r="JPR71" s="529"/>
      <c r="JPS71" s="376"/>
      <c r="JPT71" s="376"/>
      <c r="JPU71" s="376"/>
      <c r="JPV71" s="530"/>
      <c r="JPW71" s="376"/>
      <c r="JPX71" s="376"/>
      <c r="JPY71" s="376"/>
      <c r="JPZ71" s="376"/>
      <c r="JQA71" s="376"/>
      <c r="JQB71" s="376"/>
      <c r="JQC71" s="376"/>
      <c r="JQD71" s="376"/>
      <c r="JQE71" s="376"/>
      <c r="JQF71" s="1581"/>
      <c r="JQG71" s="1581"/>
      <c r="JQH71" s="1581"/>
      <c r="JQI71" s="529"/>
      <c r="JQJ71" s="376"/>
      <c r="JQK71" s="376"/>
      <c r="JQL71" s="376"/>
      <c r="JQM71" s="530"/>
      <c r="JQN71" s="376"/>
      <c r="JQO71" s="376"/>
      <c r="JQP71" s="376"/>
      <c r="JQQ71" s="376"/>
      <c r="JQR71" s="376"/>
      <c r="JQS71" s="376"/>
      <c r="JQT71" s="376"/>
      <c r="JQU71" s="376"/>
      <c r="JQV71" s="376"/>
      <c r="JQW71" s="1581"/>
      <c r="JQX71" s="1581"/>
      <c r="JQY71" s="1581"/>
      <c r="JQZ71" s="529"/>
      <c r="JRA71" s="376"/>
      <c r="JRB71" s="376"/>
      <c r="JRC71" s="376"/>
      <c r="JRD71" s="530"/>
      <c r="JRE71" s="376"/>
      <c r="JRF71" s="376"/>
      <c r="JRG71" s="376"/>
      <c r="JRH71" s="376"/>
      <c r="JRI71" s="376"/>
      <c r="JRJ71" s="376"/>
      <c r="JRK71" s="376"/>
      <c r="JRL71" s="376"/>
      <c r="JRM71" s="376"/>
      <c r="JRN71" s="1581"/>
      <c r="JRO71" s="1581"/>
      <c r="JRP71" s="1581"/>
      <c r="JRQ71" s="529"/>
      <c r="JRR71" s="376"/>
      <c r="JRS71" s="376"/>
      <c r="JRT71" s="376"/>
      <c r="JRU71" s="530"/>
      <c r="JRV71" s="376"/>
      <c r="JRW71" s="376"/>
      <c r="JRX71" s="376"/>
      <c r="JRY71" s="376"/>
      <c r="JRZ71" s="376"/>
      <c r="JSA71" s="376"/>
      <c r="JSB71" s="376"/>
      <c r="JSC71" s="376"/>
      <c r="JSD71" s="376"/>
      <c r="JSE71" s="1581"/>
      <c r="JSF71" s="1581"/>
      <c r="JSG71" s="1581"/>
      <c r="JSH71" s="529"/>
      <c r="JSI71" s="376"/>
      <c r="JSJ71" s="376"/>
      <c r="JSK71" s="376"/>
      <c r="JSL71" s="530"/>
      <c r="JSM71" s="376"/>
      <c r="JSN71" s="376"/>
      <c r="JSO71" s="376"/>
      <c r="JSP71" s="376"/>
      <c r="JSQ71" s="376"/>
      <c r="JSR71" s="376"/>
      <c r="JSS71" s="376"/>
      <c r="JST71" s="376"/>
      <c r="JSU71" s="376"/>
      <c r="JSV71" s="1581"/>
      <c r="JSW71" s="1581"/>
      <c r="JSX71" s="1581"/>
      <c r="JSY71" s="529"/>
      <c r="JSZ71" s="376"/>
      <c r="JTA71" s="376"/>
      <c r="JTB71" s="376"/>
      <c r="JTC71" s="530"/>
      <c r="JTD71" s="376"/>
      <c r="JTE71" s="376"/>
      <c r="JTF71" s="376"/>
      <c r="JTG71" s="376"/>
      <c r="JTH71" s="376"/>
      <c r="JTI71" s="376"/>
      <c r="JTJ71" s="376"/>
      <c r="JTK71" s="376"/>
      <c r="JTL71" s="376"/>
      <c r="JTM71" s="1581"/>
      <c r="JTN71" s="1581"/>
      <c r="JTO71" s="1581"/>
      <c r="JTP71" s="529"/>
      <c r="JTQ71" s="376"/>
      <c r="JTR71" s="376"/>
      <c r="JTS71" s="376"/>
      <c r="JTT71" s="530"/>
      <c r="JTU71" s="376"/>
      <c r="JTV71" s="376"/>
      <c r="JTW71" s="376"/>
      <c r="JTX71" s="376"/>
      <c r="JTY71" s="376"/>
      <c r="JTZ71" s="376"/>
      <c r="JUA71" s="376"/>
      <c r="JUB71" s="376"/>
      <c r="JUC71" s="376"/>
      <c r="JUD71" s="1581"/>
      <c r="JUE71" s="1581"/>
      <c r="JUF71" s="1581"/>
      <c r="JUG71" s="529"/>
      <c r="JUH71" s="376"/>
      <c r="JUI71" s="376"/>
      <c r="JUJ71" s="376"/>
      <c r="JUK71" s="530"/>
      <c r="JUL71" s="376"/>
      <c r="JUM71" s="376"/>
      <c r="JUN71" s="376"/>
      <c r="JUO71" s="376"/>
      <c r="JUP71" s="376"/>
      <c r="JUQ71" s="376"/>
      <c r="JUR71" s="376"/>
      <c r="JUS71" s="376"/>
      <c r="JUT71" s="376"/>
      <c r="JUU71" s="1581"/>
      <c r="JUV71" s="1581"/>
      <c r="JUW71" s="1581"/>
      <c r="JUX71" s="529"/>
      <c r="JUY71" s="376"/>
      <c r="JUZ71" s="376"/>
      <c r="JVA71" s="376"/>
      <c r="JVB71" s="530"/>
      <c r="JVC71" s="376"/>
      <c r="JVD71" s="376"/>
      <c r="JVE71" s="376"/>
      <c r="JVF71" s="376"/>
      <c r="JVG71" s="376"/>
      <c r="JVH71" s="376"/>
      <c r="JVI71" s="376"/>
      <c r="JVJ71" s="376"/>
      <c r="JVK71" s="376"/>
      <c r="JVL71" s="1581"/>
      <c r="JVM71" s="1581"/>
      <c r="JVN71" s="1581"/>
      <c r="JVO71" s="529"/>
      <c r="JVP71" s="376"/>
      <c r="JVQ71" s="376"/>
      <c r="JVR71" s="376"/>
      <c r="JVS71" s="530"/>
      <c r="JVT71" s="376"/>
      <c r="JVU71" s="376"/>
      <c r="JVV71" s="376"/>
      <c r="JVW71" s="376"/>
      <c r="JVX71" s="376"/>
      <c r="JVY71" s="376"/>
      <c r="JVZ71" s="376"/>
      <c r="JWA71" s="376"/>
      <c r="JWB71" s="376"/>
      <c r="JWC71" s="1581"/>
      <c r="JWD71" s="1581"/>
      <c r="JWE71" s="1581"/>
      <c r="JWF71" s="529"/>
      <c r="JWG71" s="376"/>
      <c r="JWH71" s="376"/>
      <c r="JWI71" s="376"/>
      <c r="JWJ71" s="530"/>
      <c r="JWK71" s="376"/>
      <c r="JWL71" s="376"/>
      <c r="JWM71" s="376"/>
      <c r="JWN71" s="376"/>
      <c r="JWO71" s="376"/>
      <c r="JWP71" s="376"/>
      <c r="JWQ71" s="376"/>
      <c r="JWR71" s="376"/>
      <c r="JWS71" s="376"/>
      <c r="JWT71" s="1581"/>
      <c r="JWU71" s="1581"/>
      <c r="JWV71" s="1581"/>
      <c r="JWW71" s="529"/>
      <c r="JWX71" s="376"/>
      <c r="JWY71" s="376"/>
      <c r="JWZ71" s="376"/>
      <c r="JXA71" s="530"/>
      <c r="JXB71" s="376"/>
      <c r="JXC71" s="376"/>
      <c r="JXD71" s="376"/>
      <c r="JXE71" s="376"/>
      <c r="JXF71" s="376"/>
      <c r="JXG71" s="376"/>
      <c r="JXH71" s="376"/>
      <c r="JXI71" s="376"/>
      <c r="JXJ71" s="376"/>
      <c r="JXK71" s="1581"/>
      <c r="JXL71" s="1581"/>
      <c r="JXM71" s="1581"/>
      <c r="JXN71" s="529"/>
      <c r="JXO71" s="376"/>
      <c r="JXP71" s="376"/>
      <c r="JXQ71" s="376"/>
      <c r="JXR71" s="530"/>
      <c r="JXS71" s="376"/>
      <c r="JXT71" s="376"/>
      <c r="JXU71" s="376"/>
      <c r="JXV71" s="376"/>
      <c r="JXW71" s="376"/>
      <c r="JXX71" s="376"/>
      <c r="JXY71" s="376"/>
      <c r="JXZ71" s="376"/>
      <c r="JYA71" s="376"/>
      <c r="JYB71" s="1581"/>
      <c r="JYC71" s="1581"/>
      <c r="JYD71" s="1581"/>
      <c r="JYE71" s="529"/>
      <c r="JYF71" s="376"/>
      <c r="JYG71" s="376"/>
      <c r="JYH71" s="376"/>
      <c r="JYI71" s="530"/>
      <c r="JYJ71" s="376"/>
      <c r="JYK71" s="376"/>
      <c r="JYL71" s="376"/>
      <c r="JYM71" s="376"/>
      <c r="JYN71" s="376"/>
      <c r="JYO71" s="376"/>
      <c r="JYP71" s="376"/>
      <c r="JYQ71" s="376"/>
      <c r="JYR71" s="376"/>
      <c r="JYS71" s="1581"/>
      <c r="JYT71" s="1581"/>
      <c r="JYU71" s="1581"/>
      <c r="JYV71" s="529"/>
      <c r="JYW71" s="376"/>
      <c r="JYX71" s="376"/>
      <c r="JYY71" s="376"/>
      <c r="JYZ71" s="530"/>
      <c r="JZA71" s="376"/>
      <c r="JZB71" s="376"/>
      <c r="JZC71" s="376"/>
      <c r="JZD71" s="376"/>
      <c r="JZE71" s="376"/>
      <c r="JZF71" s="376"/>
      <c r="JZG71" s="376"/>
      <c r="JZH71" s="376"/>
      <c r="JZI71" s="376"/>
      <c r="JZJ71" s="1581"/>
      <c r="JZK71" s="1581"/>
      <c r="JZL71" s="1581"/>
      <c r="JZM71" s="529"/>
      <c r="JZN71" s="376"/>
      <c r="JZO71" s="376"/>
      <c r="JZP71" s="376"/>
      <c r="JZQ71" s="530"/>
      <c r="JZR71" s="376"/>
      <c r="JZS71" s="376"/>
      <c r="JZT71" s="376"/>
      <c r="JZU71" s="376"/>
      <c r="JZV71" s="376"/>
      <c r="JZW71" s="376"/>
      <c r="JZX71" s="376"/>
      <c r="JZY71" s="376"/>
      <c r="JZZ71" s="376"/>
      <c r="KAA71" s="1581"/>
      <c r="KAB71" s="1581"/>
      <c r="KAC71" s="1581"/>
      <c r="KAD71" s="529"/>
      <c r="KAE71" s="376"/>
      <c r="KAF71" s="376"/>
      <c r="KAG71" s="376"/>
      <c r="KAH71" s="530"/>
      <c r="KAI71" s="376"/>
      <c r="KAJ71" s="376"/>
      <c r="KAK71" s="376"/>
      <c r="KAL71" s="376"/>
      <c r="KAM71" s="376"/>
      <c r="KAN71" s="376"/>
      <c r="KAO71" s="376"/>
      <c r="KAP71" s="376"/>
      <c r="KAQ71" s="376"/>
      <c r="KAR71" s="1581"/>
      <c r="KAS71" s="1581"/>
      <c r="KAT71" s="1581"/>
      <c r="KAU71" s="529"/>
      <c r="KAV71" s="376"/>
      <c r="KAW71" s="376"/>
      <c r="KAX71" s="376"/>
      <c r="KAY71" s="530"/>
      <c r="KAZ71" s="376"/>
      <c r="KBA71" s="376"/>
      <c r="KBB71" s="376"/>
      <c r="KBC71" s="376"/>
      <c r="KBD71" s="376"/>
      <c r="KBE71" s="376"/>
      <c r="KBF71" s="376"/>
      <c r="KBG71" s="376"/>
      <c r="KBH71" s="376"/>
      <c r="KBI71" s="1581"/>
      <c r="KBJ71" s="1581"/>
      <c r="KBK71" s="1581"/>
      <c r="KBL71" s="529"/>
      <c r="KBM71" s="376"/>
      <c r="KBN71" s="376"/>
      <c r="KBO71" s="376"/>
      <c r="KBP71" s="530"/>
      <c r="KBQ71" s="376"/>
      <c r="KBR71" s="376"/>
      <c r="KBS71" s="376"/>
      <c r="KBT71" s="376"/>
      <c r="KBU71" s="376"/>
      <c r="KBV71" s="376"/>
      <c r="KBW71" s="376"/>
      <c r="KBX71" s="376"/>
      <c r="KBY71" s="376"/>
      <c r="KBZ71" s="1581"/>
      <c r="KCA71" s="1581"/>
      <c r="KCB71" s="1581"/>
      <c r="KCC71" s="529"/>
      <c r="KCD71" s="376"/>
      <c r="KCE71" s="376"/>
      <c r="KCF71" s="376"/>
      <c r="KCG71" s="530"/>
      <c r="KCH71" s="376"/>
      <c r="KCI71" s="376"/>
      <c r="KCJ71" s="376"/>
      <c r="KCK71" s="376"/>
      <c r="KCL71" s="376"/>
      <c r="KCM71" s="376"/>
      <c r="KCN71" s="376"/>
      <c r="KCO71" s="376"/>
      <c r="KCP71" s="376"/>
      <c r="KCQ71" s="1581"/>
      <c r="KCR71" s="1581"/>
      <c r="KCS71" s="1581"/>
      <c r="KCT71" s="529"/>
      <c r="KCU71" s="376"/>
      <c r="KCV71" s="376"/>
      <c r="KCW71" s="376"/>
      <c r="KCX71" s="530"/>
      <c r="KCY71" s="376"/>
      <c r="KCZ71" s="376"/>
      <c r="KDA71" s="376"/>
      <c r="KDB71" s="376"/>
      <c r="KDC71" s="376"/>
      <c r="KDD71" s="376"/>
      <c r="KDE71" s="376"/>
      <c r="KDF71" s="376"/>
      <c r="KDG71" s="376"/>
      <c r="KDH71" s="1581"/>
      <c r="KDI71" s="1581"/>
      <c r="KDJ71" s="1581"/>
      <c r="KDK71" s="529"/>
      <c r="KDL71" s="376"/>
      <c r="KDM71" s="376"/>
      <c r="KDN71" s="376"/>
      <c r="KDO71" s="530"/>
      <c r="KDP71" s="376"/>
      <c r="KDQ71" s="376"/>
      <c r="KDR71" s="376"/>
      <c r="KDS71" s="376"/>
      <c r="KDT71" s="376"/>
      <c r="KDU71" s="376"/>
      <c r="KDV71" s="376"/>
      <c r="KDW71" s="376"/>
      <c r="KDX71" s="376"/>
      <c r="KDY71" s="1581"/>
      <c r="KDZ71" s="1581"/>
      <c r="KEA71" s="1581"/>
      <c r="KEB71" s="529"/>
      <c r="KEC71" s="376"/>
      <c r="KED71" s="376"/>
      <c r="KEE71" s="376"/>
      <c r="KEF71" s="530"/>
      <c r="KEG71" s="376"/>
      <c r="KEH71" s="376"/>
      <c r="KEI71" s="376"/>
      <c r="KEJ71" s="376"/>
      <c r="KEK71" s="376"/>
      <c r="KEL71" s="376"/>
      <c r="KEM71" s="376"/>
      <c r="KEN71" s="376"/>
      <c r="KEO71" s="376"/>
      <c r="KEP71" s="1581"/>
      <c r="KEQ71" s="1581"/>
      <c r="KER71" s="1581"/>
      <c r="KES71" s="529"/>
      <c r="KET71" s="376"/>
      <c r="KEU71" s="376"/>
      <c r="KEV71" s="376"/>
      <c r="KEW71" s="530"/>
      <c r="KEX71" s="376"/>
      <c r="KEY71" s="376"/>
      <c r="KEZ71" s="376"/>
      <c r="KFA71" s="376"/>
      <c r="KFB71" s="376"/>
      <c r="KFC71" s="376"/>
      <c r="KFD71" s="376"/>
      <c r="KFE71" s="376"/>
      <c r="KFF71" s="376"/>
      <c r="KFG71" s="1581"/>
      <c r="KFH71" s="1581"/>
      <c r="KFI71" s="1581"/>
      <c r="KFJ71" s="529"/>
      <c r="KFK71" s="376"/>
      <c r="KFL71" s="376"/>
      <c r="KFM71" s="376"/>
      <c r="KFN71" s="530"/>
      <c r="KFO71" s="376"/>
      <c r="KFP71" s="376"/>
      <c r="KFQ71" s="376"/>
      <c r="KFR71" s="376"/>
      <c r="KFS71" s="376"/>
      <c r="KFT71" s="376"/>
      <c r="KFU71" s="376"/>
      <c r="KFV71" s="376"/>
      <c r="KFW71" s="376"/>
      <c r="KFX71" s="1581"/>
      <c r="KFY71" s="1581"/>
      <c r="KFZ71" s="1581"/>
      <c r="KGA71" s="529"/>
      <c r="KGB71" s="376"/>
      <c r="KGC71" s="376"/>
      <c r="KGD71" s="376"/>
      <c r="KGE71" s="530"/>
      <c r="KGF71" s="376"/>
      <c r="KGG71" s="376"/>
      <c r="KGH71" s="376"/>
      <c r="KGI71" s="376"/>
      <c r="KGJ71" s="376"/>
      <c r="KGK71" s="376"/>
      <c r="KGL71" s="376"/>
      <c r="KGM71" s="376"/>
      <c r="KGN71" s="376"/>
      <c r="KGO71" s="1581"/>
      <c r="KGP71" s="1581"/>
      <c r="KGQ71" s="1581"/>
      <c r="KGR71" s="529"/>
      <c r="KGS71" s="376"/>
      <c r="KGT71" s="376"/>
      <c r="KGU71" s="376"/>
      <c r="KGV71" s="530"/>
      <c r="KGW71" s="376"/>
      <c r="KGX71" s="376"/>
      <c r="KGY71" s="376"/>
      <c r="KGZ71" s="376"/>
      <c r="KHA71" s="376"/>
      <c r="KHB71" s="376"/>
      <c r="KHC71" s="376"/>
      <c r="KHD71" s="376"/>
      <c r="KHE71" s="376"/>
      <c r="KHF71" s="1581"/>
      <c r="KHG71" s="1581"/>
      <c r="KHH71" s="1581"/>
      <c r="KHI71" s="529"/>
      <c r="KHJ71" s="376"/>
      <c r="KHK71" s="376"/>
      <c r="KHL71" s="376"/>
      <c r="KHM71" s="530"/>
      <c r="KHN71" s="376"/>
      <c r="KHO71" s="376"/>
      <c r="KHP71" s="376"/>
      <c r="KHQ71" s="376"/>
      <c r="KHR71" s="376"/>
      <c r="KHS71" s="376"/>
      <c r="KHT71" s="376"/>
      <c r="KHU71" s="376"/>
      <c r="KHV71" s="376"/>
      <c r="KHW71" s="1581"/>
      <c r="KHX71" s="1581"/>
      <c r="KHY71" s="1581"/>
      <c r="KHZ71" s="529"/>
      <c r="KIA71" s="376"/>
      <c r="KIB71" s="376"/>
      <c r="KIC71" s="376"/>
      <c r="KID71" s="530"/>
      <c r="KIE71" s="376"/>
      <c r="KIF71" s="376"/>
      <c r="KIG71" s="376"/>
      <c r="KIH71" s="376"/>
      <c r="KII71" s="376"/>
      <c r="KIJ71" s="376"/>
      <c r="KIK71" s="376"/>
      <c r="KIL71" s="376"/>
      <c r="KIM71" s="376"/>
      <c r="KIN71" s="1581"/>
      <c r="KIO71" s="1581"/>
      <c r="KIP71" s="1581"/>
      <c r="KIQ71" s="529"/>
      <c r="KIR71" s="376"/>
      <c r="KIS71" s="376"/>
      <c r="KIT71" s="376"/>
      <c r="KIU71" s="530"/>
      <c r="KIV71" s="376"/>
      <c r="KIW71" s="376"/>
      <c r="KIX71" s="376"/>
      <c r="KIY71" s="376"/>
      <c r="KIZ71" s="376"/>
      <c r="KJA71" s="376"/>
      <c r="KJB71" s="376"/>
      <c r="KJC71" s="376"/>
      <c r="KJD71" s="376"/>
      <c r="KJE71" s="1581"/>
      <c r="KJF71" s="1581"/>
      <c r="KJG71" s="1581"/>
      <c r="KJH71" s="529"/>
      <c r="KJI71" s="376"/>
      <c r="KJJ71" s="376"/>
      <c r="KJK71" s="376"/>
      <c r="KJL71" s="530"/>
      <c r="KJM71" s="376"/>
      <c r="KJN71" s="376"/>
      <c r="KJO71" s="376"/>
      <c r="KJP71" s="376"/>
      <c r="KJQ71" s="376"/>
      <c r="KJR71" s="376"/>
      <c r="KJS71" s="376"/>
      <c r="KJT71" s="376"/>
      <c r="KJU71" s="376"/>
      <c r="KJV71" s="1581"/>
      <c r="KJW71" s="1581"/>
      <c r="KJX71" s="1581"/>
      <c r="KJY71" s="529"/>
      <c r="KJZ71" s="376"/>
      <c r="KKA71" s="376"/>
      <c r="KKB71" s="376"/>
      <c r="KKC71" s="530"/>
      <c r="KKD71" s="376"/>
      <c r="KKE71" s="376"/>
      <c r="KKF71" s="376"/>
      <c r="KKG71" s="376"/>
      <c r="KKH71" s="376"/>
      <c r="KKI71" s="376"/>
      <c r="KKJ71" s="376"/>
      <c r="KKK71" s="376"/>
      <c r="KKL71" s="376"/>
      <c r="KKM71" s="1581"/>
      <c r="KKN71" s="1581"/>
      <c r="KKO71" s="1581"/>
      <c r="KKP71" s="529"/>
      <c r="KKQ71" s="376"/>
      <c r="KKR71" s="376"/>
      <c r="KKS71" s="376"/>
      <c r="KKT71" s="530"/>
      <c r="KKU71" s="376"/>
      <c r="KKV71" s="376"/>
      <c r="KKW71" s="376"/>
      <c r="KKX71" s="376"/>
      <c r="KKY71" s="376"/>
      <c r="KKZ71" s="376"/>
      <c r="KLA71" s="376"/>
      <c r="KLB71" s="376"/>
      <c r="KLC71" s="376"/>
      <c r="KLD71" s="1581"/>
      <c r="KLE71" s="1581"/>
      <c r="KLF71" s="1581"/>
      <c r="KLG71" s="529"/>
      <c r="KLH71" s="376"/>
      <c r="KLI71" s="376"/>
      <c r="KLJ71" s="376"/>
      <c r="KLK71" s="530"/>
      <c r="KLL71" s="376"/>
      <c r="KLM71" s="376"/>
      <c r="KLN71" s="376"/>
      <c r="KLO71" s="376"/>
      <c r="KLP71" s="376"/>
      <c r="KLQ71" s="376"/>
      <c r="KLR71" s="376"/>
      <c r="KLS71" s="376"/>
      <c r="KLT71" s="376"/>
      <c r="KLU71" s="1581"/>
      <c r="KLV71" s="1581"/>
      <c r="KLW71" s="1581"/>
      <c r="KLX71" s="529"/>
      <c r="KLY71" s="376"/>
      <c r="KLZ71" s="376"/>
      <c r="KMA71" s="376"/>
      <c r="KMB71" s="530"/>
      <c r="KMC71" s="376"/>
      <c r="KMD71" s="376"/>
      <c r="KME71" s="376"/>
      <c r="KMF71" s="376"/>
      <c r="KMG71" s="376"/>
      <c r="KMH71" s="376"/>
      <c r="KMI71" s="376"/>
      <c r="KMJ71" s="376"/>
      <c r="KMK71" s="376"/>
      <c r="KML71" s="1581"/>
      <c r="KMM71" s="1581"/>
      <c r="KMN71" s="1581"/>
      <c r="KMO71" s="529"/>
      <c r="KMP71" s="376"/>
      <c r="KMQ71" s="376"/>
      <c r="KMR71" s="376"/>
      <c r="KMS71" s="530"/>
      <c r="KMT71" s="376"/>
      <c r="KMU71" s="376"/>
      <c r="KMV71" s="376"/>
      <c r="KMW71" s="376"/>
      <c r="KMX71" s="376"/>
      <c r="KMY71" s="376"/>
      <c r="KMZ71" s="376"/>
      <c r="KNA71" s="376"/>
      <c r="KNB71" s="376"/>
      <c r="KNC71" s="1581"/>
      <c r="KND71" s="1581"/>
      <c r="KNE71" s="1581"/>
      <c r="KNF71" s="529"/>
      <c r="KNG71" s="376"/>
      <c r="KNH71" s="376"/>
      <c r="KNI71" s="376"/>
      <c r="KNJ71" s="530"/>
      <c r="KNK71" s="376"/>
      <c r="KNL71" s="376"/>
      <c r="KNM71" s="376"/>
      <c r="KNN71" s="376"/>
      <c r="KNO71" s="376"/>
      <c r="KNP71" s="376"/>
      <c r="KNQ71" s="376"/>
      <c r="KNR71" s="376"/>
      <c r="KNS71" s="376"/>
      <c r="KNT71" s="1581"/>
      <c r="KNU71" s="1581"/>
      <c r="KNV71" s="1581"/>
      <c r="KNW71" s="529"/>
      <c r="KNX71" s="376"/>
      <c r="KNY71" s="376"/>
      <c r="KNZ71" s="376"/>
      <c r="KOA71" s="530"/>
      <c r="KOB71" s="376"/>
      <c r="KOC71" s="376"/>
      <c r="KOD71" s="376"/>
      <c r="KOE71" s="376"/>
      <c r="KOF71" s="376"/>
      <c r="KOG71" s="376"/>
      <c r="KOH71" s="376"/>
      <c r="KOI71" s="376"/>
      <c r="KOJ71" s="376"/>
      <c r="KOK71" s="1581"/>
      <c r="KOL71" s="1581"/>
      <c r="KOM71" s="1581"/>
      <c r="KON71" s="529"/>
      <c r="KOO71" s="376"/>
      <c r="KOP71" s="376"/>
      <c r="KOQ71" s="376"/>
      <c r="KOR71" s="530"/>
      <c r="KOS71" s="376"/>
      <c r="KOT71" s="376"/>
      <c r="KOU71" s="376"/>
      <c r="KOV71" s="376"/>
      <c r="KOW71" s="376"/>
      <c r="KOX71" s="376"/>
      <c r="KOY71" s="376"/>
      <c r="KOZ71" s="376"/>
      <c r="KPA71" s="376"/>
      <c r="KPB71" s="1581"/>
      <c r="KPC71" s="1581"/>
      <c r="KPD71" s="1581"/>
      <c r="KPE71" s="529"/>
      <c r="KPF71" s="376"/>
      <c r="KPG71" s="376"/>
      <c r="KPH71" s="376"/>
      <c r="KPI71" s="530"/>
      <c r="KPJ71" s="376"/>
      <c r="KPK71" s="376"/>
      <c r="KPL71" s="376"/>
      <c r="KPM71" s="376"/>
      <c r="KPN71" s="376"/>
      <c r="KPO71" s="376"/>
      <c r="KPP71" s="376"/>
      <c r="KPQ71" s="376"/>
      <c r="KPR71" s="376"/>
      <c r="KPS71" s="1581"/>
      <c r="KPT71" s="1581"/>
      <c r="KPU71" s="1581"/>
      <c r="KPV71" s="529"/>
      <c r="KPW71" s="376"/>
      <c r="KPX71" s="376"/>
      <c r="KPY71" s="376"/>
      <c r="KPZ71" s="530"/>
      <c r="KQA71" s="376"/>
      <c r="KQB71" s="376"/>
      <c r="KQC71" s="376"/>
      <c r="KQD71" s="376"/>
      <c r="KQE71" s="376"/>
      <c r="KQF71" s="376"/>
      <c r="KQG71" s="376"/>
      <c r="KQH71" s="376"/>
      <c r="KQI71" s="376"/>
      <c r="KQJ71" s="1581"/>
      <c r="KQK71" s="1581"/>
      <c r="KQL71" s="1581"/>
      <c r="KQM71" s="529"/>
      <c r="KQN71" s="376"/>
      <c r="KQO71" s="376"/>
      <c r="KQP71" s="376"/>
      <c r="KQQ71" s="530"/>
      <c r="KQR71" s="376"/>
      <c r="KQS71" s="376"/>
      <c r="KQT71" s="376"/>
      <c r="KQU71" s="376"/>
      <c r="KQV71" s="376"/>
      <c r="KQW71" s="376"/>
      <c r="KQX71" s="376"/>
      <c r="KQY71" s="376"/>
      <c r="KQZ71" s="376"/>
      <c r="KRA71" s="1581"/>
      <c r="KRB71" s="1581"/>
      <c r="KRC71" s="1581"/>
      <c r="KRD71" s="529"/>
      <c r="KRE71" s="376"/>
      <c r="KRF71" s="376"/>
      <c r="KRG71" s="376"/>
      <c r="KRH71" s="530"/>
      <c r="KRI71" s="376"/>
      <c r="KRJ71" s="376"/>
      <c r="KRK71" s="376"/>
      <c r="KRL71" s="376"/>
      <c r="KRM71" s="376"/>
      <c r="KRN71" s="376"/>
      <c r="KRO71" s="376"/>
      <c r="KRP71" s="376"/>
      <c r="KRQ71" s="376"/>
      <c r="KRR71" s="1581"/>
      <c r="KRS71" s="1581"/>
      <c r="KRT71" s="1581"/>
      <c r="KRU71" s="529"/>
      <c r="KRV71" s="376"/>
      <c r="KRW71" s="376"/>
      <c r="KRX71" s="376"/>
      <c r="KRY71" s="530"/>
      <c r="KRZ71" s="376"/>
      <c r="KSA71" s="376"/>
      <c r="KSB71" s="376"/>
      <c r="KSC71" s="376"/>
      <c r="KSD71" s="376"/>
      <c r="KSE71" s="376"/>
      <c r="KSF71" s="376"/>
      <c r="KSG71" s="376"/>
      <c r="KSH71" s="376"/>
      <c r="KSI71" s="1581"/>
      <c r="KSJ71" s="1581"/>
      <c r="KSK71" s="1581"/>
      <c r="KSL71" s="529"/>
      <c r="KSM71" s="376"/>
      <c r="KSN71" s="376"/>
      <c r="KSO71" s="376"/>
      <c r="KSP71" s="530"/>
      <c r="KSQ71" s="376"/>
      <c r="KSR71" s="376"/>
      <c r="KSS71" s="376"/>
      <c r="KST71" s="376"/>
      <c r="KSU71" s="376"/>
      <c r="KSV71" s="376"/>
      <c r="KSW71" s="376"/>
      <c r="KSX71" s="376"/>
      <c r="KSY71" s="376"/>
      <c r="KSZ71" s="1581"/>
      <c r="KTA71" s="1581"/>
      <c r="KTB71" s="1581"/>
      <c r="KTC71" s="529"/>
      <c r="KTD71" s="376"/>
      <c r="KTE71" s="376"/>
      <c r="KTF71" s="376"/>
      <c r="KTG71" s="530"/>
      <c r="KTH71" s="376"/>
      <c r="KTI71" s="376"/>
      <c r="KTJ71" s="376"/>
      <c r="KTK71" s="376"/>
      <c r="KTL71" s="376"/>
      <c r="KTM71" s="376"/>
      <c r="KTN71" s="376"/>
      <c r="KTO71" s="376"/>
      <c r="KTP71" s="376"/>
      <c r="KTQ71" s="1581"/>
      <c r="KTR71" s="1581"/>
      <c r="KTS71" s="1581"/>
      <c r="KTT71" s="529"/>
      <c r="KTU71" s="376"/>
      <c r="KTV71" s="376"/>
      <c r="KTW71" s="376"/>
      <c r="KTX71" s="530"/>
      <c r="KTY71" s="376"/>
      <c r="KTZ71" s="376"/>
      <c r="KUA71" s="376"/>
      <c r="KUB71" s="376"/>
      <c r="KUC71" s="376"/>
      <c r="KUD71" s="376"/>
      <c r="KUE71" s="376"/>
      <c r="KUF71" s="376"/>
      <c r="KUG71" s="376"/>
      <c r="KUH71" s="1581"/>
      <c r="KUI71" s="1581"/>
      <c r="KUJ71" s="1581"/>
      <c r="KUK71" s="529"/>
      <c r="KUL71" s="376"/>
      <c r="KUM71" s="376"/>
      <c r="KUN71" s="376"/>
      <c r="KUO71" s="530"/>
      <c r="KUP71" s="376"/>
      <c r="KUQ71" s="376"/>
      <c r="KUR71" s="376"/>
      <c r="KUS71" s="376"/>
      <c r="KUT71" s="376"/>
      <c r="KUU71" s="376"/>
      <c r="KUV71" s="376"/>
      <c r="KUW71" s="376"/>
      <c r="KUX71" s="376"/>
      <c r="KUY71" s="1581"/>
      <c r="KUZ71" s="1581"/>
      <c r="KVA71" s="1581"/>
      <c r="KVB71" s="529"/>
      <c r="KVC71" s="376"/>
      <c r="KVD71" s="376"/>
      <c r="KVE71" s="376"/>
      <c r="KVF71" s="530"/>
      <c r="KVG71" s="376"/>
      <c r="KVH71" s="376"/>
      <c r="KVI71" s="376"/>
      <c r="KVJ71" s="376"/>
      <c r="KVK71" s="376"/>
      <c r="KVL71" s="376"/>
      <c r="KVM71" s="376"/>
      <c r="KVN71" s="376"/>
      <c r="KVO71" s="376"/>
      <c r="KVP71" s="1581"/>
      <c r="KVQ71" s="1581"/>
      <c r="KVR71" s="1581"/>
      <c r="KVS71" s="529"/>
      <c r="KVT71" s="376"/>
      <c r="KVU71" s="376"/>
      <c r="KVV71" s="376"/>
      <c r="KVW71" s="530"/>
      <c r="KVX71" s="376"/>
      <c r="KVY71" s="376"/>
      <c r="KVZ71" s="376"/>
      <c r="KWA71" s="376"/>
      <c r="KWB71" s="376"/>
      <c r="KWC71" s="376"/>
      <c r="KWD71" s="376"/>
      <c r="KWE71" s="376"/>
      <c r="KWF71" s="376"/>
      <c r="KWG71" s="1581"/>
      <c r="KWH71" s="1581"/>
      <c r="KWI71" s="1581"/>
      <c r="KWJ71" s="529"/>
      <c r="KWK71" s="376"/>
      <c r="KWL71" s="376"/>
      <c r="KWM71" s="376"/>
      <c r="KWN71" s="530"/>
      <c r="KWO71" s="376"/>
      <c r="KWP71" s="376"/>
      <c r="KWQ71" s="376"/>
      <c r="KWR71" s="376"/>
      <c r="KWS71" s="376"/>
      <c r="KWT71" s="376"/>
      <c r="KWU71" s="376"/>
      <c r="KWV71" s="376"/>
      <c r="KWW71" s="376"/>
      <c r="KWX71" s="1581"/>
      <c r="KWY71" s="1581"/>
      <c r="KWZ71" s="1581"/>
      <c r="KXA71" s="529"/>
      <c r="KXB71" s="376"/>
      <c r="KXC71" s="376"/>
      <c r="KXD71" s="376"/>
      <c r="KXE71" s="530"/>
      <c r="KXF71" s="376"/>
      <c r="KXG71" s="376"/>
      <c r="KXH71" s="376"/>
      <c r="KXI71" s="376"/>
      <c r="KXJ71" s="376"/>
      <c r="KXK71" s="376"/>
      <c r="KXL71" s="376"/>
      <c r="KXM71" s="376"/>
      <c r="KXN71" s="376"/>
      <c r="KXO71" s="1581"/>
      <c r="KXP71" s="1581"/>
      <c r="KXQ71" s="1581"/>
      <c r="KXR71" s="529"/>
      <c r="KXS71" s="376"/>
      <c r="KXT71" s="376"/>
      <c r="KXU71" s="376"/>
      <c r="KXV71" s="530"/>
      <c r="KXW71" s="376"/>
      <c r="KXX71" s="376"/>
      <c r="KXY71" s="376"/>
      <c r="KXZ71" s="376"/>
      <c r="KYA71" s="376"/>
      <c r="KYB71" s="376"/>
      <c r="KYC71" s="376"/>
      <c r="KYD71" s="376"/>
      <c r="KYE71" s="376"/>
      <c r="KYF71" s="1581"/>
      <c r="KYG71" s="1581"/>
      <c r="KYH71" s="1581"/>
      <c r="KYI71" s="529"/>
      <c r="KYJ71" s="376"/>
      <c r="KYK71" s="376"/>
      <c r="KYL71" s="376"/>
      <c r="KYM71" s="530"/>
      <c r="KYN71" s="376"/>
      <c r="KYO71" s="376"/>
      <c r="KYP71" s="376"/>
      <c r="KYQ71" s="376"/>
      <c r="KYR71" s="376"/>
      <c r="KYS71" s="376"/>
      <c r="KYT71" s="376"/>
      <c r="KYU71" s="376"/>
      <c r="KYV71" s="376"/>
      <c r="KYW71" s="1581"/>
      <c r="KYX71" s="1581"/>
      <c r="KYY71" s="1581"/>
      <c r="KYZ71" s="529"/>
      <c r="KZA71" s="376"/>
      <c r="KZB71" s="376"/>
      <c r="KZC71" s="376"/>
      <c r="KZD71" s="530"/>
      <c r="KZE71" s="376"/>
      <c r="KZF71" s="376"/>
      <c r="KZG71" s="376"/>
      <c r="KZH71" s="376"/>
      <c r="KZI71" s="376"/>
      <c r="KZJ71" s="376"/>
      <c r="KZK71" s="376"/>
      <c r="KZL71" s="376"/>
      <c r="KZM71" s="376"/>
      <c r="KZN71" s="1581"/>
      <c r="KZO71" s="1581"/>
      <c r="KZP71" s="1581"/>
      <c r="KZQ71" s="529"/>
      <c r="KZR71" s="376"/>
      <c r="KZS71" s="376"/>
      <c r="KZT71" s="376"/>
      <c r="KZU71" s="530"/>
      <c r="KZV71" s="376"/>
      <c r="KZW71" s="376"/>
      <c r="KZX71" s="376"/>
      <c r="KZY71" s="376"/>
      <c r="KZZ71" s="376"/>
      <c r="LAA71" s="376"/>
      <c r="LAB71" s="376"/>
      <c r="LAC71" s="376"/>
      <c r="LAD71" s="376"/>
      <c r="LAE71" s="1581"/>
      <c r="LAF71" s="1581"/>
      <c r="LAG71" s="1581"/>
      <c r="LAH71" s="529"/>
      <c r="LAI71" s="376"/>
      <c r="LAJ71" s="376"/>
      <c r="LAK71" s="376"/>
      <c r="LAL71" s="530"/>
      <c r="LAM71" s="376"/>
      <c r="LAN71" s="376"/>
      <c r="LAO71" s="376"/>
      <c r="LAP71" s="376"/>
      <c r="LAQ71" s="376"/>
      <c r="LAR71" s="376"/>
      <c r="LAS71" s="376"/>
      <c r="LAT71" s="376"/>
      <c r="LAU71" s="376"/>
      <c r="LAV71" s="1581"/>
      <c r="LAW71" s="1581"/>
      <c r="LAX71" s="1581"/>
      <c r="LAY71" s="529"/>
      <c r="LAZ71" s="376"/>
      <c r="LBA71" s="376"/>
      <c r="LBB71" s="376"/>
      <c r="LBC71" s="530"/>
      <c r="LBD71" s="376"/>
      <c r="LBE71" s="376"/>
      <c r="LBF71" s="376"/>
      <c r="LBG71" s="376"/>
      <c r="LBH71" s="376"/>
      <c r="LBI71" s="376"/>
      <c r="LBJ71" s="376"/>
      <c r="LBK71" s="376"/>
      <c r="LBL71" s="376"/>
      <c r="LBM71" s="1581"/>
      <c r="LBN71" s="1581"/>
      <c r="LBO71" s="1581"/>
      <c r="LBP71" s="529"/>
      <c r="LBQ71" s="376"/>
      <c r="LBR71" s="376"/>
      <c r="LBS71" s="376"/>
      <c r="LBT71" s="530"/>
      <c r="LBU71" s="376"/>
      <c r="LBV71" s="376"/>
      <c r="LBW71" s="376"/>
      <c r="LBX71" s="376"/>
      <c r="LBY71" s="376"/>
      <c r="LBZ71" s="376"/>
      <c r="LCA71" s="376"/>
      <c r="LCB71" s="376"/>
      <c r="LCC71" s="376"/>
      <c r="LCD71" s="1581"/>
      <c r="LCE71" s="1581"/>
      <c r="LCF71" s="1581"/>
      <c r="LCG71" s="529"/>
      <c r="LCH71" s="376"/>
      <c r="LCI71" s="376"/>
      <c r="LCJ71" s="376"/>
      <c r="LCK71" s="530"/>
      <c r="LCL71" s="376"/>
      <c r="LCM71" s="376"/>
      <c r="LCN71" s="376"/>
      <c r="LCO71" s="376"/>
      <c r="LCP71" s="376"/>
      <c r="LCQ71" s="376"/>
      <c r="LCR71" s="376"/>
      <c r="LCS71" s="376"/>
      <c r="LCT71" s="376"/>
      <c r="LCU71" s="1581"/>
      <c r="LCV71" s="1581"/>
      <c r="LCW71" s="1581"/>
      <c r="LCX71" s="529"/>
      <c r="LCY71" s="376"/>
      <c r="LCZ71" s="376"/>
      <c r="LDA71" s="376"/>
      <c r="LDB71" s="530"/>
      <c r="LDC71" s="376"/>
      <c r="LDD71" s="376"/>
      <c r="LDE71" s="376"/>
      <c r="LDF71" s="376"/>
      <c r="LDG71" s="376"/>
      <c r="LDH71" s="376"/>
      <c r="LDI71" s="376"/>
      <c r="LDJ71" s="376"/>
      <c r="LDK71" s="376"/>
      <c r="LDL71" s="1581"/>
      <c r="LDM71" s="1581"/>
      <c r="LDN71" s="1581"/>
      <c r="LDO71" s="529"/>
      <c r="LDP71" s="376"/>
      <c r="LDQ71" s="376"/>
      <c r="LDR71" s="376"/>
      <c r="LDS71" s="530"/>
      <c r="LDT71" s="376"/>
      <c r="LDU71" s="376"/>
      <c r="LDV71" s="376"/>
      <c r="LDW71" s="376"/>
      <c r="LDX71" s="376"/>
      <c r="LDY71" s="376"/>
      <c r="LDZ71" s="376"/>
      <c r="LEA71" s="376"/>
      <c r="LEB71" s="376"/>
      <c r="LEC71" s="1581"/>
      <c r="LED71" s="1581"/>
      <c r="LEE71" s="1581"/>
      <c r="LEF71" s="529"/>
      <c r="LEG71" s="376"/>
      <c r="LEH71" s="376"/>
      <c r="LEI71" s="376"/>
      <c r="LEJ71" s="530"/>
      <c r="LEK71" s="376"/>
      <c r="LEL71" s="376"/>
      <c r="LEM71" s="376"/>
      <c r="LEN71" s="376"/>
      <c r="LEO71" s="376"/>
      <c r="LEP71" s="376"/>
      <c r="LEQ71" s="376"/>
      <c r="LER71" s="376"/>
      <c r="LES71" s="376"/>
      <c r="LET71" s="1581"/>
      <c r="LEU71" s="1581"/>
      <c r="LEV71" s="1581"/>
      <c r="LEW71" s="529"/>
      <c r="LEX71" s="376"/>
      <c r="LEY71" s="376"/>
      <c r="LEZ71" s="376"/>
      <c r="LFA71" s="530"/>
      <c r="LFB71" s="376"/>
      <c r="LFC71" s="376"/>
      <c r="LFD71" s="376"/>
      <c r="LFE71" s="376"/>
      <c r="LFF71" s="376"/>
      <c r="LFG71" s="376"/>
      <c r="LFH71" s="376"/>
      <c r="LFI71" s="376"/>
      <c r="LFJ71" s="376"/>
      <c r="LFK71" s="1581"/>
      <c r="LFL71" s="1581"/>
      <c r="LFM71" s="1581"/>
      <c r="LFN71" s="529"/>
      <c r="LFO71" s="376"/>
      <c r="LFP71" s="376"/>
      <c r="LFQ71" s="376"/>
      <c r="LFR71" s="530"/>
      <c r="LFS71" s="376"/>
      <c r="LFT71" s="376"/>
      <c r="LFU71" s="376"/>
      <c r="LFV71" s="376"/>
      <c r="LFW71" s="376"/>
      <c r="LFX71" s="376"/>
      <c r="LFY71" s="376"/>
      <c r="LFZ71" s="376"/>
      <c r="LGA71" s="376"/>
      <c r="LGB71" s="1581"/>
      <c r="LGC71" s="1581"/>
      <c r="LGD71" s="1581"/>
      <c r="LGE71" s="529"/>
      <c r="LGF71" s="376"/>
      <c r="LGG71" s="376"/>
      <c r="LGH71" s="376"/>
      <c r="LGI71" s="530"/>
      <c r="LGJ71" s="376"/>
      <c r="LGK71" s="376"/>
      <c r="LGL71" s="376"/>
      <c r="LGM71" s="376"/>
      <c r="LGN71" s="376"/>
      <c r="LGO71" s="376"/>
      <c r="LGP71" s="376"/>
      <c r="LGQ71" s="376"/>
      <c r="LGR71" s="376"/>
      <c r="LGS71" s="1581"/>
      <c r="LGT71" s="1581"/>
      <c r="LGU71" s="1581"/>
      <c r="LGV71" s="529"/>
      <c r="LGW71" s="376"/>
      <c r="LGX71" s="376"/>
      <c r="LGY71" s="376"/>
      <c r="LGZ71" s="530"/>
      <c r="LHA71" s="376"/>
      <c r="LHB71" s="376"/>
      <c r="LHC71" s="376"/>
      <c r="LHD71" s="376"/>
      <c r="LHE71" s="376"/>
      <c r="LHF71" s="376"/>
      <c r="LHG71" s="376"/>
      <c r="LHH71" s="376"/>
      <c r="LHI71" s="376"/>
      <c r="LHJ71" s="1581"/>
      <c r="LHK71" s="1581"/>
      <c r="LHL71" s="1581"/>
      <c r="LHM71" s="529"/>
      <c r="LHN71" s="376"/>
      <c r="LHO71" s="376"/>
      <c r="LHP71" s="376"/>
      <c r="LHQ71" s="530"/>
      <c r="LHR71" s="376"/>
      <c r="LHS71" s="376"/>
      <c r="LHT71" s="376"/>
      <c r="LHU71" s="376"/>
      <c r="LHV71" s="376"/>
      <c r="LHW71" s="376"/>
      <c r="LHX71" s="376"/>
      <c r="LHY71" s="376"/>
      <c r="LHZ71" s="376"/>
      <c r="LIA71" s="1581"/>
      <c r="LIB71" s="1581"/>
      <c r="LIC71" s="1581"/>
      <c r="LID71" s="529"/>
      <c r="LIE71" s="376"/>
      <c r="LIF71" s="376"/>
      <c r="LIG71" s="376"/>
      <c r="LIH71" s="530"/>
      <c r="LII71" s="376"/>
      <c r="LIJ71" s="376"/>
      <c r="LIK71" s="376"/>
      <c r="LIL71" s="376"/>
      <c r="LIM71" s="376"/>
      <c r="LIN71" s="376"/>
      <c r="LIO71" s="376"/>
      <c r="LIP71" s="376"/>
      <c r="LIQ71" s="376"/>
      <c r="LIR71" s="1581"/>
      <c r="LIS71" s="1581"/>
      <c r="LIT71" s="1581"/>
      <c r="LIU71" s="529"/>
      <c r="LIV71" s="376"/>
      <c r="LIW71" s="376"/>
      <c r="LIX71" s="376"/>
      <c r="LIY71" s="530"/>
      <c r="LIZ71" s="376"/>
      <c r="LJA71" s="376"/>
      <c r="LJB71" s="376"/>
      <c r="LJC71" s="376"/>
      <c r="LJD71" s="376"/>
      <c r="LJE71" s="376"/>
      <c r="LJF71" s="376"/>
      <c r="LJG71" s="376"/>
      <c r="LJH71" s="376"/>
      <c r="LJI71" s="1581"/>
      <c r="LJJ71" s="1581"/>
      <c r="LJK71" s="1581"/>
      <c r="LJL71" s="529"/>
      <c r="LJM71" s="376"/>
      <c r="LJN71" s="376"/>
      <c r="LJO71" s="376"/>
      <c r="LJP71" s="530"/>
      <c r="LJQ71" s="376"/>
      <c r="LJR71" s="376"/>
      <c r="LJS71" s="376"/>
      <c r="LJT71" s="376"/>
      <c r="LJU71" s="376"/>
      <c r="LJV71" s="376"/>
      <c r="LJW71" s="376"/>
      <c r="LJX71" s="376"/>
      <c r="LJY71" s="376"/>
      <c r="LJZ71" s="1581"/>
      <c r="LKA71" s="1581"/>
      <c r="LKB71" s="1581"/>
      <c r="LKC71" s="529"/>
      <c r="LKD71" s="376"/>
      <c r="LKE71" s="376"/>
      <c r="LKF71" s="376"/>
      <c r="LKG71" s="530"/>
      <c r="LKH71" s="376"/>
      <c r="LKI71" s="376"/>
      <c r="LKJ71" s="376"/>
      <c r="LKK71" s="376"/>
      <c r="LKL71" s="376"/>
      <c r="LKM71" s="376"/>
      <c r="LKN71" s="376"/>
      <c r="LKO71" s="376"/>
      <c r="LKP71" s="376"/>
      <c r="LKQ71" s="1581"/>
      <c r="LKR71" s="1581"/>
      <c r="LKS71" s="1581"/>
      <c r="LKT71" s="529"/>
      <c r="LKU71" s="376"/>
      <c r="LKV71" s="376"/>
      <c r="LKW71" s="376"/>
      <c r="LKX71" s="530"/>
      <c r="LKY71" s="376"/>
      <c r="LKZ71" s="376"/>
      <c r="LLA71" s="376"/>
      <c r="LLB71" s="376"/>
      <c r="LLC71" s="376"/>
      <c r="LLD71" s="376"/>
      <c r="LLE71" s="376"/>
      <c r="LLF71" s="376"/>
      <c r="LLG71" s="376"/>
      <c r="LLH71" s="1581"/>
      <c r="LLI71" s="1581"/>
      <c r="LLJ71" s="1581"/>
      <c r="LLK71" s="529"/>
      <c r="LLL71" s="376"/>
      <c r="LLM71" s="376"/>
      <c r="LLN71" s="376"/>
      <c r="LLO71" s="530"/>
      <c r="LLP71" s="376"/>
      <c r="LLQ71" s="376"/>
      <c r="LLR71" s="376"/>
      <c r="LLS71" s="376"/>
      <c r="LLT71" s="376"/>
      <c r="LLU71" s="376"/>
      <c r="LLV71" s="376"/>
      <c r="LLW71" s="376"/>
      <c r="LLX71" s="376"/>
      <c r="LLY71" s="1581"/>
      <c r="LLZ71" s="1581"/>
      <c r="LMA71" s="1581"/>
      <c r="LMB71" s="529"/>
      <c r="LMC71" s="376"/>
      <c r="LMD71" s="376"/>
      <c r="LME71" s="376"/>
      <c r="LMF71" s="530"/>
      <c r="LMG71" s="376"/>
      <c r="LMH71" s="376"/>
      <c r="LMI71" s="376"/>
      <c r="LMJ71" s="376"/>
      <c r="LMK71" s="376"/>
      <c r="LML71" s="376"/>
      <c r="LMM71" s="376"/>
      <c r="LMN71" s="376"/>
      <c r="LMO71" s="376"/>
      <c r="LMP71" s="1581"/>
      <c r="LMQ71" s="1581"/>
      <c r="LMR71" s="1581"/>
      <c r="LMS71" s="529"/>
      <c r="LMT71" s="376"/>
      <c r="LMU71" s="376"/>
      <c r="LMV71" s="376"/>
      <c r="LMW71" s="530"/>
      <c r="LMX71" s="376"/>
      <c r="LMY71" s="376"/>
      <c r="LMZ71" s="376"/>
      <c r="LNA71" s="376"/>
      <c r="LNB71" s="376"/>
      <c r="LNC71" s="376"/>
      <c r="LND71" s="376"/>
      <c r="LNE71" s="376"/>
      <c r="LNF71" s="376"/>
      <c r="LNG71" s="1581"/>
      <c r="LNH71" s="1581"/>
      <c r="LNI71" s="1581"/>
      <c r="LNJ71" s="529"/>
      <c r="LNK71" s="376"/>
      <c r="LNL71" s="376"/>
      <c r="LNM71" s="376"/>
      <c r="LNN71" s="530"/>
      <c r="LNO71" s="376"/>
      <c r="LNP71" s="376"/>
      <c r="LNQ71" s="376"/>
      <c r="LNR71" s="376"/>
      <c r="LNS71" s="376"/>
      <c r="LNT71" s="376"/>
      <c r="LNU71" s="376"/>
      <c r="LNV71" s="376"/>
      <c r="LNW71" s="376"/>
      <c r="LNX71" s="1581"/>
      <c r="LNY71" s="1581"/>
      <c r="LNZ71" s="1581"/>
      <c r="LOA71" s="529"/>
      <c r="LOB71" s="376"/>
      <c r="LOC71" s="376"/>
      <c r="LOD71" s="376"/>
      <c r="LOE71" s="530"/>
      <c r="LOF71" s="376"/>
      <c r="LOG71" s="376"/>
      <c r="LOH71" s="376"/>
      <c r="LOI71" s="376"/>
      <c r="LOJ71" s="376"/>
      <c r="LOK71" s="376"/>
      <c r="LOL71" s="376"/>
      <c r="LOM71" s="376"/>
      <c r="LON71" s="376"/>
      <c r="LOO71" s="1581"/>
      <c r="LOP71" s="1581"/>
      <c r="LOQ71" s="1581"/>
      <c r="LOR71" s="529"/>
      <c r="LOS71" s="376"/>
      <c r="LOT71" s="376"/>
      <c r="LOU71" s="376"/>
      <c r="LOV71" s="530"/>
      <c r="LOW71" s="376"/>
      <c r="LOX71" s="376"/>
      <c r="LOY71" s="376"/>
      <c r="LOZ71" s="376"/>
      <c r="LPA71" s="376"/>
      <c r="LPB71" s="376"/>
      <c r="LPC71" s="376"/>
      <c r="LPD71" s="376"/>
      <c r="LPE71" s="376"/>
      <c r="LPF71" s="1581"/>
      <c r="LPG71" s="1581"/>
      <c r="LPH71" s="1581"/>
      <c r="LPI71" s="529"/>
      <c r="LPJ71" s="376"/>
      <c r="LPK71" s="376"/>
      <c r="LPL71" s="376"/>
      <c r="LPM71" s="530"/>
      <c r="LPN71" s="376"/>
      <c r="LPO71" s="376"/>
      <c r="LPP71" s="376"/>
      <c r="LPQ71" s="376"/>
      <c r="LPR71" s="376"/>
      <c r="LPS71" s="376"/>
      <c r="LPT71" s="376"/>
      <c r="LPU71" s="376"/>
      <c r="LPV71" s="376"/>
      <c r="LPW71" s="1581"/>
      <c r="LPX71" s="1581"/>
      <c r="LPY71" s="1581"/>
      <c r="LPZ71" s="529"/>
      <c r="LQA71" s="376"/>
      <c r="LQB71" s="376"/>
      <c r="LQC71" s="376"/>
      <c r="LQD71" s="530"/>
      <c r="LQE71" s="376"/>
      <c r="LQF71" s="376"/>
      <c r="LQG71" s="376"/>
      <c r="LQH71" s="376"/>
      <c r="LQI71" s="376"/>
      <c r="LQJ71" s="376"/>
      <c r="LQK71" s="376"/>
      <c r="LQL71" s="376"/>
      <c r="LQM71" s="376"/>
      <c r="LQN71" s="1581"/>
      <c r="LQO71" s="1581"/>
      <c r="LQP71" s="1581"/>
      <c r="LQQ71" s="529"/>
      <c r="LQR71" s="376"/>
      <c r="LQS71" s="376"/>
      <c r="LQT71" s="376"/>
      <c r="LQU71" s="530"/>
      <c r="LQV71" s="376"/>
      <c r="LQW71" s="376"/>
      <c r="LQX71" s="376"/>
      <c r="LQY71" s="376"/>
      <c r="LQZ71" s="376"/>
      <c r="LRA71" s="376"/>
      <c r="LRB71" s="376"/>
      <c r="LRC71" s="376"/>
      <c r="LRD71" s="376"/>
      <c r="LRE71" s="1581"/>
      <c r="LRF71" s="1581"/>
      <c r="LRG71" s="1581"/>
      <c r="LRH71" s="529"/>
      <c r="LRI71" s="376"/>
      <c r="LRJ71" s="376"/>
      <c r="LRK71" s="376"/>
      <c r="LRL71" s="530"/>
      <c r="LRM71" s="376"/>
      <c r="LRN71" s="376"/>
      <c r="LRO71" s="376"/>
      <c r="LRP71" s="376"/>
      <c r="LRQ71" s="376"/>
      <c r="LRR71" s="376"/>
      <c r="LRS71" s="376"/>
      <c r="LRT71" s="376"/>
      <c r="LRU71" s="376"/>
      <c r="LRV71" s="1581"/>
      <c r="LRW71" s="1581"/>
      <c r="LRX71" s="1581"/>
      <c r="LRY71" s="529"/>
      <c r="LRZ71" s="376"/>
      <c r="LSA71" s="376"/>
      <c r="LSB71" s="376"/>
      <c r="LSC71" s="530"/>
      <c r="LSD71" s="376"/>
      <c r="LSE71" s="376"/>
      <c r="LSF71" s="376"/>
      <c r="LSG71" s="376"/>
      <c r="LSH71" s="376"/>
      <c r="LSI71" s="376"/>
      <c r="LSJ71" s="376"/>
      <c r="LSK71" s="376"/>
      <c r="LSL71" s="376"/>
      <c r="LSM71" s="1581"/>
      <c r="LSN71" s="1581"/>
      <c r="LSO71" s="1581"/>
      <c r="LSP71" s="529"/>
      <c r="LSQ71" s="376"/>
      <c r="LSR71" s="376"/>
      <c r="LSS71" s="376"/>
      <c r="LST71" s="530"/>
      <c r="LSU71" s="376"/>
      <c r="LSV71" s="376"/>
      <c r="LSW71" s="376"/>
      <c r="LSX71" s="376"/>
      <c r="LSY71" s="376"/>
      <c r="LSZ71" s="376"/>
      <c r="LTA71" s="376"/>
      <c r="LTB71" s="376"/>
      <c r="LTC71" s="376"/>
      <c r="LTD71" s="1581"/>
      <c r="LTE71" s="1581"/>
      <c r="LTF71" s="1581"/>
      <c r="LTG71" s="529"/>
      <c r="LTH71" s="376"/>
      <c r="LTI71" s="376"/>
      <c r="LTJ71" s="376"/>
      <c r="LTK71" s="530"/>
      <c r="LTL71" s="376"/>
      <c r="LTM71" s="376"/>
      <c r="LTN71" s="376"/>
      <c r="LTO71" s="376"/>
      <c r="LTP71" s="376"/>
      <c r="LTQ71" s="376"/>
      <c r="LTR71" s="376"/>
      <c r="LTS71" s="376"/>
      <c r="LTT71" s="376"/>
      <c r="LTU71" s="1581"/>
      <c r="LTV71" s="1581"/>
      <c r="LTW71" s="1581"/>
      <c r="LTX71" s="529"/>
      <c r="LTY71" s="376"/>
      <c r="LTZ71" s="376"/>
      <c r="LUA71" s="376"/>
      <c r="LUB71" s="530"/>
      <c r="LUC71" s="376"/>
      <c r="LUD71" s="376"/>
      <c r="LUE71" s="376"/>
      <c r="LUF71" s="376"/>
      <c r="LUG71" s="376"/>
      <c r="LUH71" s="376"/>
      <c r="LUI71" s="376"/>
      <c r="LUJ71" s="376"/>
      <c r="LUK71" s="376"/>
      <c r="LUL71" s="1581"/>
      <c r="LUM71" s="1581"/>
      <c r="LUN71" s="1581"/>
      <c r="LUO71" s="529"/>
      <c r="LUP71" s="376"/>
      <c r="LUQ71" s="376"/>
      <c r="LUR71" s="376"/>
      <c r="LUS71" s="530"/>
      <c r="LUT71" s="376"/>
      <c r="LUU71" s="376"/>
      <c r="LUV71" s="376"/>
      <c r="LUW71" s="376"/>
      <c r="LUX71" s="376"/>
      <c r="LUY71" s="376"/>
      <c r="LUZ71" s="376"/>
      <c r="LVA71" s="376"/>
      <c r="LVB71" s="376"/>
      <c r="LVC71" s="1581"/>
      <c r="LVD71" s="1581"/>
      <c r="LVE71" s="1581"/>
      <c r="LVF71" s="529"/>
      <c r="LVG71" s="376"/>
      <c r="LVH71" s="376"/>
      <c r="LVI71" s="376"/>
      <c r="LVJ71" s="530"/>
      <c r="LVK71" s="376"/>
      <c r="LVL71" s="376"/>
      <c r="LVM71" s="376"/>
      <c r="LVN71" s="376"/>
      <c r="LVO71" s="376"/>
      <c r="LVP71" s="376"/>
      <c r="LVQ71" s="376"/>
      <c r="LVR71" s="376"/>
      <c r="LVS71" s="376"/>
      <c r="LVT71" s="1581"/>
      <c r="LVU71" s="1581"/>
      <c r="LVV71" s="1581"/>
      <c r="LVW71" s="529"/>
      <c r="LVX71" s="376"/>
      <c r="LVY71" s="376"/>
      <c r="LVZ71" s="376"/>
      <c r="LWA71" s="530"/>
      <c r="LWB71" s="376"/>
      <c r="LWC71" s="376"/>
      <c r="LWD71" s="376"/>
      <c r="LWE71" s="376"/>
      <c r="LWF71" s="376"/>
      <c r="LWG71" s="376"/>
      <c r="LWH71" s="376"/>
      <c r="LWI71" s="376"/>
      <c r="LWJ71" s="376"/>
      <c r="LWK71" s="1581"/>
      <c r="LWL71" s="1581"/>
      <c r="LWM71" s="1581"/>
      <c r="LWN71" s="529"/>
      <c r="LWO71" s="376"/>
      <c r="LWP71" s="376"/>
      <c r="LWQ71" s="376"/>
      <c r="LWR71" s="530"/>
      <c r="LWS71" s="376"/>
      <c r="LWT71" s="376"/>
      <c r="LWU71" s="376"/>
      <c r="LWV71" s="376"/>
      <c r="LWW71" s="376"/>
      <c r="LWX71" s="376"/>
      <c r="LWY71" s="376"/>
      <c r="LWZ71" s="376"/>
      <c r="LXA71" s="376"/>
      <c r="LXB71" s="1581"/>
      <c r="LXC71" s="1581"/>
      <c r="LXD71" s="1581"/>
      <c r="LXE71" s="529"/>
      <c r="LXF71" s="376"/>
      <c r="LXG71" s="376"/>
      <c r="LXH71" s="376"/>
      <c r="LXI71" s="530"/>
      <c r="LXJ71" s="376"/>
      <c r="LXK71" s="376"/>
      <c r="LXL71" s="376"/>
      <c r="LXM71" s="376"/>
      <c r="LXN71" s="376"/>
      <c r="LXO71" s="376"/>
      <c r="LXP71" s="376"/>
      <c r="LXQ71" s="376"/>
      <c r="LXR71" s="376"/>
      <c r="LXS71" s="1581"/>
      <c r="LXT71" s="1581"/>
      <c r="LXU71" s="1581"/>
      <c r="LXV71" s="529"/>
      <c r="LXW71" s="376"/>
      <c r="LXX71" s="376"/>
      <c r="LXY71" s="376"/>
      <c r="LXZ71" s="530"/>
      <c r="LYA71" s="376"/>
      <c r="LYB71" s="376"/>
      <c r="LYC71" s="376"/>
      <c r="LYD71" s="376"/>
      <c r="LYE71" s="376"/>
      <c r="LYF71" s="376"/>
      <c r="LYG71" s="376"/>
      <c r="LYH71" s="376"/>
      <c r="LYI71" s="376"/>
      <c r="LYJ71" s="1581"/>
      <c r="LYK71" s="1581"/>
      <c r="LYL71" s="1581"/>
      <c r="LYM71" s="529"/>
      <c r="LYN71" s="376"/>
      <c r="LYO71" s="376"/>
      <c r="LYP71" s="376"/>
      <c r="LYQ71" s="530"/>
      <c r="LYR71" s="376"/>
      <c r="LYS71" s="376"/>
      <c r="LYT71" s="376"/>
      <c r="LYU71" s="376"/>
      <c r="LYV71" s="376"/>
      <c r="LYW71" s="376"/>
      <c r="LYX71" s="376"/>
      <c r="LYY71" s="376"/>
      <c r="LYZ71" s="376"/>
      <c r="LZA71" s="1581"/>
      <c r="LZB71" s="1581"/>
      <c r="LZC71" s="1581"/>
      <c r="LZD71" s="529"/>
      <c r="LZE71" s="376"/>
      <c r="LZF71" s="376"/>
      <c r="LZG71" s="376"/>
      <c r="LZH71" s="530"/>
      <c r="LZI71" s="376"/>
      <c r="LZJ71" s="376"/>
      <c r="LZK71" s="376"/>
      <c r="LZL71" s="376"/>
      <c r="LZM71" s="376"/>
      <c r="LZN71" s="376"/>
      <c r="LZO71" s="376"/>
      <c r="LZP71" s="376"/>
      <c r="LZQ71" s="376"/>
      <c r="LZR71" s="1581"/>
      <c r="LZS71" s="1581"/>
      <c r="LZT71" s="1581"/>
      <c r="LZU71" s="529"/>
      <c r="LZV71" s="376"/>
      <c r="LZW71" s="376"/>
      <c r="LZX71" s="376"/>
      <c r="LZY71" s="530"/>
      <c r="LZZ71" s="376"/>
      <c r="MAA71" s="376"/>
      <c r="MAB71" s="376"/>
      <c r="MAC71" s="376"/>
      <c r="MAD71" s="376"/>
      <c r="MAE71" s="376"/>
      <c r="MAF71" s="376"/>
      <c r="MAG71" s="376"/>
      <c r="MAH71" s="376"/>
      <c r="MAI71" s="1581"/>
      <c r="MAJ71" s="1581"/>
      <c r="MAK71" s="1581"/>
      <c r="MAL71" s="529"/>
      <c r="MAM71" s="376"/>
      <c r="MAN71" s="376"/>
      <c r="MAO71" s="376"/>
      <c r="MAP71" s="530"/>
      <c r="MAQ71" s="376"/>
      <c r="MAR71" s="376"/>
      <c r="MAS71" s="376"/>
      <c r="MAT71" s="376"/>
      <c r="MAU71" s="376"/>
      <c r="MAV71" s="376"/>
      <c r="MAW71" s="376"/>
      <c r="MAX71" s="376"/>
      <c r="MAY71" s="376"/>
      <c r="MAZ71" s="1581"/>
      <c r="MBA71" s="1581"/>
      <c r="MBB71" s="1581"/>
      <c r="MBC71" s="529"/>
      <c r="MBD71" s="376"/>
      <c r="MBE71" s="376"/>
      <c r="MBF71" s="376"/>
      <c r="MBG71" s="530"/>
      <c r="MBH71" s="376"/>
      <c r="MBI71" s="376"/>
      <c r="MBJ71" s="376"/>
      <c r="MBK71" s="376"/>
      <c r="MBL71" s="376"/>
      <c r="MBM71" s="376"/>
      <c r="MBN71" s="376"/>
      <c r="MBO71" s="376"/>
      <c r="MBP71" s="376"/>
      <c r="MBQ71" s="1581"/>
      <c r="MBR71" s="1581"/>
      <c r="MBS71" s="1581"/>
      <c r="MBT71" s="529"/>
      <c r="MBU71" s="376"/>
      <c r="MBV71" s="376"/>
      <c r="MBW71" s="376"/>
      <c r="MBX71" s="530"/>
      <c r="MBY71" s="376"/>
      <c r="MBZ71" s="376"/>
      <c r="MCA71" s="376"/>
      <c r="MCB71" s="376"/>
      <c r="MCC71" s="376"/>
      <c r="MCD71" s="376"/>
      <c r="MCE71" s="376"/>
      <c r="MCF71" s="376"/>
      <c r="MCG71" s="376"/>
      <c r="MCH71" s="1581"/>
      <c r="MCI71" s="1581"/>
      <c r="MCJ71" s="1581"/>
      <c r="MCK71" s="529"/>
      <c r="MCL71" s="376"/>
      <c r="MCM71" s="376"/>
      <c r="MCN71" s="376"/>
      <c r="MCO71" s="530"/>
      <c r="MCP71" s="376"/>
      <c r="MCQ71" s="376"/>
      <c r="MCR71" s="376"/>
      <c r="MCS71" s="376"/>
      <c r="MCT71" s="376"/>
      <c r="MCU71" s="376"/>
      <c r="MCV71" s="376"/>
      <c r="MCW71" s="376"/>
      <c r="MCX71" s="376"/>
      <c r="MCY71" s="1581"/>
      <c r="MCZ71" s="1581"/>
      <c r="MDA71" s="1581"/>
      <c r="MDB71" s="529"/>
      <c r="MDC71" s="376"/>
      <c r="MDD71" s="376"/>
      <c r="MDE71" s="376"/>
      <c r="MDF71" s="530"/>
      <c r="MDG71" s="376"/>
      <c r="MDH71" s="376"/>
      <c r="MDI71" s="376"/>
      <c r="MDJ71" s="376"/>
      <c r="MDK71" s="376"/>
      <c r="MDL71" s="376"/>
      <c r="MDM71" s="376"/>
      <c r="MDN71" s="376"/>
      <c r="MDO71" s="376"/>
      <c r="MDP71" s="1581"/>
      <c r="MDQ71" s="1581"/>
      <c r="MDR71" s="1581"/>
      <c r="MDS71" s="529"/>
      <c r="MDT71" s="376"/>
      <c r="MDU71" s="376"/>
      <c r="MDV71" s="376"/>
      <c r="MDW71" s="530"/>
      <c r="MDX71" s="376"/>
      <c r="MDY71" s="376"/>
      <c r="MDZ71" s="376"/>
      <c r="MEA71" s="376"/>
      <c r="MEB71" s="376"/>
      <c r="MEC71" s="376"/>
      <c r="MED71" s="376"/>
      <c r="MEE71" s="376"/>
      <c r="MEF71" s="376"/>
      <c r="MEG71" s="1581"/>
      <c r="MEH71" s="1581"/>
      <c r="MEI71" s="1581"/>
      <c r="MEJ71" s="529"/>
      <c r="MEK71" s="376"/>
      <c r="MEL71" s="376"/>
      <c r="MEM71" s="376"/>
      <c r="MEN71" s="530"/>
      <c r="MEO71" s="376"/>
      <c r="MEP71" s="376"/>
      <c r="MEQ71" s="376"/>
      <c r="MER71" s="376"/>
      <c r="MES71" s="376"/>
      <c r="MET71" s="376"/>
      <c r="MEU71" s="376"/>
      <c r="MEV71" s="376"/>
      <c r="MEW71" s="376"/>
      <c r="MEX71" s="1581"/>
      <c r="MEY71" s="1581"/>
      <c r="MEZ71" s="1581"/>
      <c r="MFA71" s="529"/>
      <c r="MFB71" s="376"/>
      <c r="MFC71" s="376"/>
      <c r="MFD71" s="376"/>
      <c r="MFE71" s="530"/>
      <c r="MFF71" s="376"/>
      <c r="MFG71" s="376"/>
      <c r="MFH71" s="376"/>
      <c r="MFI71" s="376"/>
      <c r="MFJ71" s="376"/>
      <c r="MFK71" s="376"/>
      <c r="MFL71" s="376"/>
      <c r="MFM71" s="376"/>
      <c r="MFN71" s="376"/>
      <c r="MFO71" s="1581"/>
      <c r="MFP71" s="1581"/>
      <c r="MFQ71" s="1581"/>
      <c r="MFR71" s="529"/>
      <c r="MFS71" s="376"/>
      <c r="MFT71" s="376"/>
      <c r="MFU71" s="376"/>
      <c r="MFV71" s="530"/>
      <c r="MFW71" s="376"/>
      <c r="MFX71" s="376"/>
      <c r="MFY71" s="376"/>
      <c r="MFZ71" s="376"/>
      <c r="MGA71" s="376"/>
      <c r="MGB71" s="376"/>
      <c r="MGC71" s="376"/>
      <c r="MGD71" s="376"/>
      <c r="MGE71" s="376"/>
      <c r="MGF71" s="1581"/>
      <c r="MGG71" s="1581"/>
      <c r="MGH71" s="1581"/>
      <c r="MGI71" s="529"/>
      <c r="MGJ71" s="376"/>
      <c r="MGK71" s="376"/>
      <c r="MGL71" s="376"/>
      <c r="MGM71" s="530"/>
      <c r="MGN71" s="376"/>
      <c r="MGO71" s="376"/>
      <c r="MGP71" s="376"/>
      <c r="MGQ71" s="376"/>
      <c r="MGR71" s="376"/>
      <c r="MGS71" s="376"/>
      <c r="MGT71" s="376"/>
      <c r="MGU71" s="376"/>
      <c r="MGV71" s="376"/>
      <c r="MGW71" s="1581"/>
      <c r="MGX71" s="1581"/>
      <c r="MGY71" s="1581"/>
      <c r="MGZ71" s="529"/>
      <c r="MHA71" s="376"/>
      <c r="MHB71" s="376"/>
      <c r="MHC71" s="376"/>
      <c r="MHD71" s="530"/>
      <c r="MHE71" s="376"/>
      <c r="MHF71" s="376"/>
      <c r="MHG71" s="376"/>
      <c r="MHH71" s="376"/>
      <c r="MHI71" s="376"/>
      <c r="MHJ71" s="376"/>
      <c r="MHK71" s="376"/>
      <c r="MHL71" s="376"/>
      <c r="MHM71" s="376"/>
      <c r="MHN71" s="1581"/>
      <c r="MHO71" s="1581"/>
      <c r="MHP71" s="1581"/>
      <c r="MHQ71" s="529"/>
      <c r="MHR71" s="376"/>
      <c r="MHS71" s="376"/>
      <c r="MHT71" s="376"/>
      <c r="MHU71" s="530"/>
      <c r="MHV71" s="376"/>
      <c r="MHW71" s="376"/>
      <c r="MHX71" s="376"/>
      <c r="MHY71" s="376"/>
      <c r="MHZ71" s="376"/>
      <c r="MIA71" s="376"/>
      <c r="MIB71" s="376"/>
      <c r="MIC71" s="376"/>
      <c r="MID71" s="376"/>
      <c r="MIE71" s="1581"/>
      <c r="MIF71" s="1581"/>
      <c r="MIG71" s="1581"/>
      <c r="MIH71" s="529"/>
      <c r="MII71" s="376"/>
      <c r="MIJ71" s="376"/>
      <c r="MIK71" s="376"/>
      <c r="MIL71" s="530"/>
      <c r="MIM71" s="376"/>
      <c r="MIN71" s="376"/>
      <c r="MIO71" s="376"/>
      <c r="MIP71" s="376"/>
      <c r="MIQ71" s="376"/>
      <c r="MIR71" s="376"/>
      <c r="MIS71" s="376"/>
      <c r="MIT71" s="376"/>
      <c r="MIU71" s="376"/>
      <c r="MIV71" s="1581"/>
      <c r="MIW71" s="1581"/>
      <c r="MIX71" s="1581"/>
      <c r="MIY71" s="529"/>
      <c r="MIZ71" s="376"/>
      <c r="MJA71" s="376"/>
      <c r="MJB71" s="376"/>
      <c r="MJC71" s="530"/>
      <c r="MJD71" s="376"/>
      <c r="MJE71" s="376"/>
      <c r="MJF71" s="376"/>
      <c r="MJG71" s="376"/>
      <c r="MJH71" s="376"/>
      <c r="MJI71" s="376"/>
      <c r="MJJ71" s="376"/>
      <c r="MJK71" s="376"/>
      <c r="MJL71" s="376"/>
      <c r="MJM71" s="1581"/>
      <c r="MJN71" s="1581"/>
      <c r="MJO71" s="1581"/>
      <c r="MJP71" s="529"/>
      <c r="MJQ71" s="376"/>
      <c r="MJR71" s="376"/>
      <c r="MJS71" s="376"/>
      <c r="MJT71" s="530"/>
      <c r="MJU71" s="376"/>
      <c r="MJV71" s="376"/>
      <c r="MJW71" s="376"/>
      <c r="MJX71" s="376"/>
      <c r="MJY71" s="376"/>
      <c r="MJZ71" s="376"/>
      <c r="MKA71" s="376"/>
      <c r="MKB71" s="376"/>
      <c r="MKC71" s="376"/>
      <c r="MKD71" s="1581"/>
      <c r="MKE71" s="1581"/>
      <c r="MKF71" s="1581"/>
      <c r="MKG71" s="529"/>
      <c r="MKH71" s="376"/>
      <c r="MKI71" s="376"/>
      <c r="MKJ71" s="376"/>
      <c r="MKK71" s="530"/>
      <c r="MKL71" s="376"/>
      <c r="MKM71" s="376"/>
      <c r="MKN71" s="376"/>
      <c r="MKO71" s="376"/>
      <c r="MKP71" s="376"/>
      <c r="MKQ71" s="376"/>
      <c r="MKR71" s="376"/>
      <c r="MKS71" s="376"/>
      <c r="MKT71" s="376"/>
      <c r="MKU71" s="1581"/>
      <c r="MKV71" s="1581"/>
      <c r="MKW71" s="1581"/>
      <c r="MKX71" s="529"/>
      <c r="MKY71" s="376"/>
      <c r="MKZ71" s="376"/>
      <c r="MLA71" s="376"/>
      <c r="MLB71" s="530"/>
      <c r="MLC71" s="376"/>
      <c r="MLD71" s="376"/>
      <c r="MLE71" s="376"/>
      <c r="MLF71" s="376"/>
      <c r="MLG71" s="376"/>
      <c r="MLH71" s="376"/>
      <c r="MLI71" s="376"/>
      <c r="MLJ71" s="376"/>
      <c r="MLK71" s="376"/>
      <c r="MLL71" s="1581"/>
      <c r="MLM71" s="1581"/>
      <c r="MLN71" s="1581"/>
      <c r="MLO71" s="529"/>
      <c r="MLP71" s="376"/>
      <c r="MLQ71" s="376"/>
      <c r="MLR71" s="376"/>
      <c r="MLS71" s="530"/>
      <c r="MLT71" s="376"/>
      <c r="MLU71" s="376"/>
      <c r="MLV71" s="376"/>
      <c r="MLW71" s="376"/>
      <c r="MLX71" s="376"/>
      <c r="MLY71" s="376"/>
      <c r="MLZ71" s="376"/>
      <c r="MMA71" s="376"/>
      <c r="MMB71" s="376"/>
      <c r="MMC71" s="1581"/>
      <c r="MMD71" s="1581"/>
      <c r="MME71" s="1581"/>
      <c r="MMF71" s="529"/>
      <c r="MMG71" s="376"/>
      <c r="MMH71" s="376"/>
      <c r="MMI71" s="376"/>
      <c r="MMJ71" s="530"/>
      <c r="MMK71" s="376"/>
      <c r="MML71" s="376"/>
      <c r="MMM71" s="376"/>
      <c r="MMN71" s="376"/>
      <c r="MMO71" s="376"/>
      <c r="MMP71" s="376"/>
      <c r="MMQ71" s="376"/>
      <c r="MMR71" s="376"/>
      <c r="MMS71" s="376"/>
      <c r="MMT71" s="1581"/>
      <c r="MMU71" s="1581"/>
      <c r="MMV71" s="1581"/>
      <c r="MMW71" s="529"/>
      <c r="MMX71" s="376"/>
      <c r="MMY71" s="376"/>
      <c r="MMZ71" s="376"/>
      <c r="MNA71" s="530"/>
      <c r="MNB71" s="376"/>
      <c r="MNC71" s="376"/>
      <c r="MND71" s="376"/>
      <c r="MNE71" s="376"/>
      <c r="MNF71" s="376"/>
      <c r="MNG71" s="376"/>
      <c r="MNH71" s="376"/>
      <c r="MNI71" s="376"/>
      <c r="MNJ71" s="376"/>
      <c r="MNK71" s="1581"/>
      <c r="MNL71" s="1581"/>
      <c r="MNM71" s="1581"/>
      <c r="MNN71" s="529"/>
      <c r="MNO71" s="376"/>
      <c r="MNP71" s="376"/>
      <c r="MNQ71" s="376"/>
      <c r="MNR71" s="530"/>
      <c r="MNS71" s="376"/>
      <c r="MNT71" s="376"/>
      <c r="MNU71" s="376"/>
      <c r="MNV71" s="376"/>
      <c r="MNW71" s="376"/>
      <c r="MNX71" s="376"/>
      <c r="MNY71" s="376"/>
      <c r="MNZ71" s="376"/>
      <c r="MOA71" s="376"/>
      <c r="MOB71" s="1581"/>
      <c r="MOC71" s="1581"/>
      <c r="MOD71" s="1581"/>
      <c r="MOE71" s="529"/>
      <c r="MOF71" s="376"/>
      <c r="MOG71" s="376"/>
      <c r="MOH71" s="376"/>
      <c r="MOI71" s="530"/>
      <c r="MOJ71" s="376"/>
      <c r="MOK71" s="376"/>
      <c r="MOL71" s="376"/>
      <c r="MOM71" s="376"/>
      <c r="MON71" s="376"/>
      <c r="MOO71" s="376"/>
      <c r="MOP71" s="376"/>
      <c r="MOQ71" s="376"/>
      <c r="MOR71" s="376"/>
      <c r="MOS71" s="1581"/>
      <c r="MOT71" s="1581"/>
      <c r="MOU71" s="1581"/>
      <c r="MOV71" s="529"/>
      <c r="MOW71" s="376"/>
      <c r="MOX71" s="376"/>
      <c r="MOY71" s="376"/>
      <c r="MOZ71" s="530"/>
      <c r="MPA71" s="376"/>
      <c r="MPB71" s="376"/>
      <c r="MPC71" s="376"/>
      <c r="MPD71" s="376"/>
      <c r="MPE71" s="376"/>
      <c r="MPF71" s="376"/>
      <c r="MPG71" s="376"/>
      <c r="MPH71" s="376"/>
      <c r="MPI71" s="376"/>
      <c r="MPJ71" s="1581"/>
      <c r="MPK71" s="1581"/>
      <c r="MPL71" s="1581"/>
      <c r="MPM71" s="529"/>
      <c r="MPN71" s="376"/>
      <c r="MPO71" s="376"/>
      <c r="MPP71" s="376"/>
      <c r="MPQ71" s="530"/>
      <c r="MPR71" s="376"/>
      <c r="MPS71" s="376"/>
      <c r="MPT71" s="376"/>
      <c r="MPU71" s="376"/>
      <c r="MPV71" s="376"/>
      <c r="MPW71" s="376"/>
      <c r="MPX71" s="376"/>
      <c r="MPY71" s="376"/>
      <c r="MPZ71" s="376"/>
      <c r="MQA71" s="1581"/>
      <c r="MQB71" s="1581"/>
      <c r="MQC71" s="1581"/>
      <c r="MQD71" s="529"/>
      <c r="MQE71" s="376"/>
      <c r="MQF71" s="376"/>
      <c r="MQG71" s="376"/>
      <c r="MQH71" s="530"/>
      <c r="MQI71" s="376"/>
      <c r="MQJ71" s="376"/>
      <c r="MQK71" s="376"/>
      <c r="MQL71" s="376"/>
      <c r="MQM71" s="376"/>
      <c r="MQN71" s="376"/>
      <c r="MQO71" s="376"/>
      <c r="MQP71" s="376"/>
      <c r="MQQ71" s="376"/>
      <c r="MQR71" s="1581"/>
      <c r="MQS71" s="1581"/>
      <c r="MQT71" s="1581"/>
      <c r="MQU71" s="529"/>
      <c r="MQV71" s="376"/>
      <c r="MQW71" s="376"/>
      <c r="MQX71" s="376"/>
      <c r="MQY71" s="530"/>
      <c r="MQZ71" s="376"/>
      <c r="MRA71" s="376"/>
      <c r="MRB71" s="376"/>
      <c r="MRC71" s="376"/>
      <c r="MRD71" s="376"/>
      <c r="MRE71" s="376"/>
      <c r="MRF71" s="376"/>
      <c r="MRG71" s="376"/>
      <c r="MRH71" s="376"/>
      <c r="MRI71" s="1581"/>
      <c r="MRJ71" s="1581"/>
      <c r="MRK71" s="1581"/>
      <c r="MRL71" s="529"/>
      <c r="MRM71" s="376"/>
      <c r="MRN71" s="376"/>
      <c r="MRO71" s="376"/>
      <c r="MRP71" s="530"/>
      <c r="MRQ71" s="376"/>
      <c r="MRR71" s="376"/>
      <c r="MRS71" s="376"/>
      <c r="MRT71" s="376"/>
      <c r="MRU71" s="376"/>
      <c r="MRV71" s="376"/>
      <c r="MRW71" s="376"/>
      <c r="MRX71" s="376"/>
      <c r="MRY71" s="376"/>
      <c r="MRZ71" s="1581"/>
      <c r="MSA71" s="1581"/>
      <c r="MSB71" s="1581"/>
      <c r="MSC71" s="529"/>
      <c r="MSD71" s="376"/>
      <c r="MSE71" s="376"/>
      <c r="MSF71" s="376"/>
      <c r="MSG71" s="530"/>
      <c r="MSH71" s="376"/>
      <c r="MSI71" s="376"/>
      <c r="MSJ71" s="376"/>
      <c r="MSK71" s="376"/>
      <c r="MSL71" s="376"/>
      <c r="MSM71" s="376"/>
      <c r="MSN71" s="376"/>
      <c r="MSO71" s="376"/>
      <c r="MSP71" s="376"/>
      <c r="MSQ71" s="1581"/>
      <c r="MSR71" s="1581"/>
      <c r="MSS71" s="1581"/>
      <c r="MST71" s="529"/>
      <c r="MSU71" s="376"/>
      <c r="MSV71" s="376"/>
      <c r="MSW71" s="376"/>
      <c r="MSX71" s="530"/>
      <c r="MSY71" s="376"/>
      <c r="MSZ71" s="376"/>
      <c r="MTA71" s="376"/>
      <c r="MTB71" s="376"/>
      <c r="MTC71" s="376"/>
      <c r="MTD71" s="376"/>
      <c r="MTE71" s="376"/>
      <c r="MTF71" s="376"/>
      <c r="MTG71" s="376"/>
      <c r="MTH71" s="1581"/>
      <c r="MTI71" s="1581"/>
      <c r="MTJ71" s="1581"/>
      <c r="MTK71" s="529"/>
      <c r="MTL71" s="376"/>
      <c r="MTM71" s="376"/>
      <c r="MTN71" s="376"/>
      <c r="MTO71" s="530"/>
      <c r="MTP71" s="376"/>
      <c r="MTQ71" s="376"/>
      <c r="MTR71" s="376"/>
      <c r="MTS71" s="376"/>
      <c r="MTT71" s="376"/>
      <c r="MTU71" s="376"/>
      <c r="MTV71" s="376"/>
      <c r="MTW71" s="376"/>
      <c r="MTX71" s="376"/>
      <c r="MTY71" s="1581"/>
      <c r="MTZ71" s="1581"/>
      <c r="MUA71" s="1581"/>
      <c r="MUB71" s="529"/>
      <c r="MUC71" s="376"/>
      <c r="MUD71" s="376"/>
      <c r="MUE71" s="376"/>
      <c r="MUF71" s="530"/>
      <c r="MUG71" s="376"/>
      <c r="MUH71" s="376"/>
      <c r="MUI71" s="376"/>
      <c r="MUJ71" s="376"/>
      <c r="MUK71" s="376"/>
      <c r="MUL71" s="376"/>
      <c r="MUM71" s="376"/>
      <c r="MUN71" s="376"/>
      <c r="MUO71" s="376"/>
      <c r="MUP71" s="1581"/>
      <c r="MUQ71" s="1581"/>
      <c r="MUR71" s="1581"/>
      <c r="MUS71" s="529"/>
      <c r="MUT71" s="376"/>
      <c r="MUU71" s="376"/>
      <c r="MUV71" s="376"/>
      <c r="MUW71" s="530"/>
      <c r="MUX71" s="376"/>
      <c r="MUY71" s="376"/>
      <c r="MUZ71" s="376"/>
      <c r="MVA71" s="376"/>
      <c r="MVB71" s="376"/>
      <c r="MVC71" s="376"/>
      <c r="MVD71" s="376"/>
      <c r="MVE71" s="376"/>
      <c r="MVF71" s="376"/>
      <c r="MVG71" s="1581"/>
      <c r="MVH71" s="1581"/>
      <c r="MVI71" s="1581"/>
      <c r="MVJ71" s="529"/>
      <c r="MVK71" s="376"/>
      <c r="MVL71" s="376"/>
      <c r="MVM71" s="376"/>
      <c r="MVN71" s="530"/>
      <c r="MVO71" s="376"/>
      <c r="MVP71" s="376"/>
      <c r="MVQ71" s="376"/>
      <c r="MVR71" s="376"/>
      <c r="MVS71" s="376"/>
      <c r="MVT71" s="376"/>
      <c r="MVU71" s="376"/>
      <c r="MVV71" s="376"/>
      <c r="MVW71" s="376"/>
      <c r="MVX71" s="1581"/>
      <c r="MVY71" s="1581"/>
      <c r="MVZ71" s="1581"/>
      <c r="MWA71" s="529"/>
      <c r="MWB71" s="376"/>
      <c r="MWC71" s="376"/>
      <c r="MWD71" s="376"/>
      <c r="MWE71" s="530"/>
      <c r="MWF71" s="376"/>
      <c r="MWG71" s="376"/>
      <c r="MWH71" s="376"/>
      <c r="MWI71" s="376"/>
      <c r="MWJ71" s="376"/>
      <c r="MWK71" s="376"/>
      <c r="MWL71" s="376"/>
      <c r="MWM71" s="376"/>
      <c r="MWN71" s="376"/>
      <c r="MWO71" s="1581"/>
      <c r="MWP71" s="1581"/>
      <c r="MWQ71" s="1581"/>
      <c r="MWR71" s="529"/>
      <c r="MWS71" s="376"/>
      <c r="MWT71" s="376"/>
      <c r="MWU71" s="376"/>
      <c r="MWV71" s="530"/>
      <c r="MWW71" s="376"/>
      <c r="MWX71" s="376"/>
      <c r="MWY71" s="376"/>
      <c r="MWZ71" s="376"/>
      <c r="MXA71" s="376"/>
      <c r="MXB71" s="376"/>
      <c r="MXC71" s="376"/>
      <c r="MXD71" s="376"/>
      <c r="MXE71" s="376"/>
      <c r="MXF71" s="1581"/>
      <c r="MXG71" s="1581"/>
      <c r="MXH71" s="1581"/>
      <c r="MXI71" s="529"/>
      <c r="MXJ71" s="376"/>
      <c r="MXK71" s="376"/>
      <c r="MXL71" s="376"/>
      <c r="MXM71" s="530"/>
      <c r="MXN71" s="376"/>
      <c r="MXO71" s="376"/>
      <c r="MXP71" s="376"/>
      <c r="MXQ71" s="376"/>
      <c r="MXR71" s="376"/>
      <c r="MXS71" s="376"/>
      <c r="MXT71" s="376"/>
      <c r="MXU71" s="376"/>
      <c r="MXV71" s="376"/>
      <c r="MXW71" s="1581"/>
      <c r="MXX71" s="1581"/>
      <c r="MXY71" s="1581"/>
      <c r="MXZ71" s="529"/>
      <c r="MYA71" s="376"/>
      <c r="MYB71" s="376"/>
      <c r="MYC71" s="376"/>
      <c r="MYD71" s="530"/>
      <c r="MYE71" s="376"/>
      <c r="MYF71" s="376"/>
      <c r="MYG71" s="376"/>
      <c r="MYH71" s="376"/>
      <c r="MYI71" s="376"/>
      <c r="MYJ71" s="376"/>
      <c r="MYK71" s="376"/>
      <c r="MYL71" s="376"/>
      <c r="MYM71" s="376"/>
      <c r="MYN71" s="1581"/>
      <c r="MYO71" s="1581"/>
      <c r="MYP71" s="1581"/>
      <c r="MYQ71" s="529"/>
      <c r="MYR71" s="376"/>
      <c r="MYS71" s="376"/>
      <c r="MYT71" s="376"/>
      <c r="MYU71" s="530"/>
      <c r="MYV71" s="376"/>
      <c r="MYW71" s="376"/>
      <c r="MYX71" s="376"/>
      <c r="MYY71" s="376"/>
      <c r="MYZ71" s="376"/>
      <c r="MZA71" s="376"/>
      <c r="MZB71" s="376"/>
      <c r="MZC71" s="376"/>
      <c r="MZD71" s="376"/>
      <c r="MZE71" s="1581"/>
      <c r="MZF71" s="1581"/>
      <c r="MZG71" s="1581"/>
      <c r="MZH71" s="529"/>
      <c r="MZI71" s="376"/>
      <c r="MZJ71" s="376"/>
      <c r="MZK71" s="376"/>
      <c r="MZL71" s="530"/>
      <c r="MZM71" s="376"/>
      <c r="MZN71" s="376"/>
      <c r="MZO71" s="376"/>
      <c r="MZP71" s="376"/>
      <c r="MZQ71" s="376"/>
      <c r="MZR71" s="376"/>
      <c r="MZS71" s="376"/>
      <c r="MZT71" s="376"/>
      <c r="MZU71" s="376"/>
      <c r="MZV71" s="1581"/>
      <c r="MZW71" s="1581"/>
      <c r="MZX71" s="1581"/>
      <c r="MZY71" s="529"/>
      <c r="MZZ71" s="376"/>
      <c r="NAA71" s="376"/>
      <c r="NAB71" s="376"/>
      <c r="NAC71" s="530"/>
      <c r="NAD71" s="376"/>
      <c r="NAE71" s="376"/>
      <c r="NAF71" s="376"/>
      <c r="NAG71" s="376"/>
      <c r="NAH71" s="376"/>
      <c r="NAI71" s="376"/>
      <c r="NAJ71" s="376"/>
      <c r="NAK71" s="376"/>
      <c r="NAL71" s="376"/>
      <c r="NAM71" s="1581"/>
      <c r="NAN71" s="1581"/>
      <c r="NAO71" s="1581"/>
      <c r="NAP71" s="529"/>
      <c r="NAQ71" s="376"/>
      <c r="NAR71" s="376"/>
      <c r="NAS71" s="376"/>
      <c r="NAT71" s="530"/>
      <c r="NAU71" s="376"/>
      <c r="NAV71" s="376"/>
      <c r="NAW71" s="376"/>
      <c r="NAX71" s="376"/>
      <c r="NAY71" s="376"/>
      <c r="NAZ71" s="376"/>
      <c r="NBA71" s="376"/>
      <c r="NBB71" s="376"/>
      <c r="NBC71" s="376"/>
      <c r="NBD71" s="1581"/>
      <c r="NBE71" s="1581"/>
      <c r="NBF71" s="1581"/>
      <c r="NBG71" s="529"/>
      <c r="NBH71" s="376"/>
      <c r="NBI71" s="376"/>
      <c r="NBJ71" s="376"/>
      <c r="NBK71" s="530"/>
      <c r="NBL71" s="376"/>
      <c r="NBM71" s="376"/>
      <c r="NBN71" s="376"/>
      <c r="NBO71" s="376"/>
      <c r="NBP71" s="376"/>
      <c r="NBQ71" s="376"/>
      <c r="NBR71" s="376"/>
      <c r="NBS71" s="376"/>
      <c r="NBT71" s="376"/>
      <c r="NBU71" s="1581"/>
      <c r="NBV71" s="1581"/>
      <c r="NBW71" s="1581"/>
      <c r="NBX71" s="529"/>
      <c r="NBY71" s="376"/>
      <c r="NBZ71" s="376"/>
      <c r="NCA71" s="376"/>
      <c r="NCB71" s="530"/>
      <c r="NCC71" s="376"/>
      <c r="NCD71" s="376"/>
      <c r="NCE71" s="376"/>
      <c r="NCF71" s="376"/>
      <c r="NCG71" s="376"/>
      <c r="NCH71" s="376"/>
      <c r="NCI71" s="376"/>
      <c r="NCJ71" s="376"/>
      <c r="NCK71" s="376"/>
      <c r="NCL71" s="1581"/>
      <c r="NCM71" s="1581"/>
      <c r="NCN71" s="1581"/>
      <c r="NCO71" s="529"/>
      <c r="NCP71" s="376"/>
      <c r="NCQ71" s="376"/>
      <c r="NCR71" s="376"/>
      <c r="NCS71" s="530"/>
      <c r="NCT71" s="376"/>
      <c r="NCU71" s="376"/>
      <c r="NCV71" s="376"/>
      <c r="NCW71" s="376"/>
      <c r="NCX71" s="376"/>
      <c r="NCY71" s="376"/>
      <c r="NCZ71" s="376"/>
      <c r="NDA71" s="376"/>
      <c r="NDB71" s="376"/>
      <c r="NDC71" s="1581"/>
      <c r="NDD71" s="1581"/>
      <c r="NDE71" s="1581"/>
      <c r="NDF71" s="529"/>
      <c r="NDG71" s="376"/>
      <c r="NDH71" s="376"/>
      <c r="NDI71" s="376"/>
      <c r="NDJ71" s="530"/>
      <c r="NDK71" s="376"/>
      <c r="NDL71" s="376"/>
      <c r="NDM71" s="376"/>
      <c r="NDN71" s="376"/>
      <c r="NDO71" s="376"/>
      <c r="NDP71" s="376"/>
      <c r="NDQ71" s="376"/>
      <c r="NDR71" s="376"/>
      <c r="NDS71" s="376"/>
      <c r="NDT71" s="1581"/>
      <c r="NDU71" s="1581"/>
      <c r="NDV71" s="1581"/>
      <c r="NDW71" s="529"/>
      <c r="NDX71" s="376"/>
      <c r="NDY71" s="376"/>
      <c r="NDZ71" s="376"/>
      <c r="NEA71" s="530"/>
      <c r="NEB71" s="376"/>
      <c r="NEC71" s="376"/>
      <c r="NED71" s="376"/>
      <c r="NEE71" s="376"/>
      <c r="NEF71" s="376"/>
      <c r="NEG71" s="376"/>
      <c r="NEH71" s="376"/>
      <c r="NEI71" s="376"/>
      <c r="NEJ71" s="376"/>
      <c r="NEK71" s="1581"/>
      <c r="NEL71" s="1581"/>
      <c r="NEM71" s="1581"/>
      <c r="NEN71" s="529"/>
      <c r="NEO71" s="376"/>
      <c r="NEP71" s="376"/>
      <c r="NEQ71" s="376"/>
      <c r="NER71" s="530"/>
      <c r="NES71" s="376"/>
      <c r="NET71" s="376"/>
      <c r="NEU71" s="376"/>
      <c r="NEV71" s="376"/>
      <c r="NEW71" s="376"/>
      <c r="NEX71" s="376"/>
      <c r="NEY71" s="376"/>
      <c r="NEZ71" s="376"/>
      <c r="NFA71" s="376"/>
      <c r="NFB71" s="1581"/>
      <c r="NFC71" s="1581"/>
      <c r="NFD71" s="1581"/>
      <c r="NFE71" s="529"/>
      <c r="NFF71" s="376"/>
      <c r="NFG71" s="376"/>
      <c r="NFH71" s="376"/>
      <c r="NFI71" s="530"/>
      <c r="NFJ71" s="376"/>
      <c r="NFK71" s="376"/>
      <c r="NFL71" s="376"/>
      <c r="NFM71" s="376"/>
      <c r="NFN71" s="376"/>
      <c r="NFO71" s="376"/>
      <c r="NFP71" s="376"/>
      <c r="NFQ71" s="376"/>
      <c r="NFR71" s="376"/>
      <c r="NFS71" s="1581"/>
      <c r="NFT71" s="1581"/>
      <c r="NFU71" s="1581"/>
      <c r="NFV71" s="529"/>
      <c r="NFW71" s="376"/>
      <c r="NFX71" s="376"/>
      <c r="NFY71" s="376"/>
      <c r="NFZ71" s="530"/>
      <c r="NGA71" s="376"/>
      <c r="NGB71" s="376"/>
      <c r="NGC71" s="376"/>
      <c r="NGD71" s="376"/>
      <c r="NGE71" s="376"/>
      <c r="NGF71" s="376"/>
      <c r="NGG71" s="376"/>
      <c r="NGH71" s="376"/>
      <c r="NGI71" s="376"/>
      <c r="NGJ71" s="1581"/>
      <c r="NGK71" s="1581"/>
      <c r="NGL71" s="1581"/>
      <c r="NGM71" s="529"/>
      <c r="NGN71" s="376"/>
      <c r="NGO71" s="376"/>
      <c r="NGP71" s="376"/>
      <c r="NGQ71" s="530"/>
      <c r="NGR71" s="376"/>
      <c r="NGS71" s="376"/>
      <c r="NGT71" s="376"/>
      <c r="NGU71" s="376"/>
      <c r="NGV71" s="376"/>
      <c r="NGW71" s="376"/>
      <c r="NGX71" s="376"/>
      <c r="NGY71" s="376"/>
      <c r="NGZ71" s="376"/>
      <c r="NHA71" s="1581"/>
      <c r="NHB71" s="1581"/>
      <c r="NHC71" s="1581"/>
      <c r="NHD71" s="529"/>
      <c r="NHE71" s="376"/>
      <c r="NHF71" s="376"/>
      <c r="NHG71" s="376"/>
      <c r="NHH71" s="530"/>
      <c r="NHI71" s="376"/>
      <c r="NHJ71" s="376"/>
      <c r="NHK71" s="376"/>
      <c r="NHL71" s="376"/>
      <c r="NHM71" s="376"/>
      <c r="NHN71" s="376"/>
      <c r="NHO71" s="376"/>
      <c r="NHP71" s="376"/>
      <c r="NHQ71" s="376"/>
      <c r="NHR71" s="1581"/>
      <c r="NHS71" s="1581"/>
      <c r="NHT71" s="1581"/>
      <c r="NHU71" s="529"/>
      <c r="NHV71" s="376"/>
      <c r="NHW71" s="376"/>
      <c r="NHX71" s="376"/>
      <c r="NHY71" s="530"/>
      <c r="NHZ71" s="376"/>
      <c r="NIA71" s="376"/>
      <c r="NIB71" s="376"/>
      <c r="NIC71" s="376"/>
      <c r="NID71" s="376"/>
      <c r="NIE71" s="376"/>
      <c r="NIF71" s="376"/>
      <c r="NIG71" s="376"/>
      <c r="NIH71" s="376"/>
      <c r="NII71" s="1581"/>
      <c r="NIJ71" s="1581"/>
      <c r="NIK71" s="1581"/>
      <c r="NIL71" s="529"/>
      <c r="NIM71" s="376"/>
      <c r="NIN71" s="376"/>
      <c r="NIO71" s="376"/>
      <c r="NIP71" s="530"/>
      <c r="NIQ71" s="376"/>
      <c r="NIR71" s="376"/>
      <c r="NIS71" s="376"/>
      <c r="NIT71" s="376"/>
      <c r="NIU71" s="376"/>
      <c r="NIV71" s="376"/>
      <c r="NIW71" s="376"/>
      <c r="NIX71" s="376"/>
      <c r="NIY71" s="376"/>
      <c r="NIZ71" s="1581"/>
      <c r="NJA71" s="1581"/>
      <c r="NJB71" s="1581"/>
      <c r="NJC71" s="529"/>
      <c r="NJD71" s="376"/>
      <c r="NJE71" s="376"/>
      <c r="NJF71" s="376"/>
      <c r="NJG71" s="530"/>
      <c r="NJH71" s="376"/>
      <c r="NJI71" s="376"/>
      <c r="NJJ71" s="376"/>
      <c r="NJK71" s="376"/>
      <c r="NJL71" s="376"/>
      <c r="NJM71" s="376"/>
      <c r="NJN71" s="376"/>
      <c r="NJO71" s="376"/>
      <c r="NJP71" s="376"/>
      <c r="NJQ71" s="1581"/>
      <c r="NJR71" s="1581"/>
      <c r="NJS71" s="1581"/>
      <c r="NJT71" s="529"/>
      <c r="NJU71" s="376"/>
      <c r="NJV71" s="376"/>
      <c r="NJW71" s="376"/>
      <c r="NJX71" s="530"/>
      <c r="NJY71" s="376"/>
      <c r="NJZ71" s="376"/>
      <c r="NKA71" s="376"/>
      <c r="NKB71" s="376"/>
      <c r="NKC71" s="376"/>
      <c r="NKD71" s="376"/>
      <c r="NKE71" s="376"/>
      <c r="NKF71" s="376"/>
      <c r="NKG71" s="376"/>
      <c r="NKH71" s="1581"/>
      <c r="NKI71" s="1581"/>
      <c r="NKJ71" s="1581"/>
      <c r="NKK71" s="529"/>
      <c r="NKL71" s="376"/>
      <c r="NKM71" s="376"/>
      <c r="NKN71" s="376"/>
      <c r="NKO71" s="530"/>
      <c r="NKP71" s="376"/>
      <c r="NKQ71" s="376"/>
      <c r="NKR71" s="376"/>
      <c r="NKS71" s="376"/>
      <c r="NKT71" s="376"/>
      <c r="NKU71" s="376"/>
      <c r="NKV71" s="376"/>
      <c r="NKW71" s="376"/>
      <c r="NKX71" s="376"/>
      <c r="NKY71" s="1581"/>
      <c r="NKZ71" s="1581"/>
      <c r="NLA71" s="1581"/>
      <c r="NLB71" s="529"/>
      <c r="NLC71" s="376"/>
      <c r="NLD71" s="376"/>
      <c r="NLE71" s="376"/>
      <c r="NLF71" s="530"/>
      <c r="NLG71" s="376"/>
      <c r="NLH71" s="376"/>
      <c r="NLI71" s="376"/>
      <c r="NLJ71" s="376"/>
      <c r="NLK71" s="376"/>
      <c r="NLL71" s="376"/>
      <c r="NLM71" s="376"/>
      <c r="NLN71" s="376"/>
      <c r="NLO71" s="376"/>
      <c r="NLP71" s="1581"/>
      <c r="NLQ71" s="1581"/>
      <c r="NLR71" s="1581"/>
      <c r="NLS71" s="529"/>
      <c r="NLT71" s="376"/>
      <c r="NLU71" s="376"/>
      <c r="NLV71" s="376"/>
      <c r="NLW71" s="530"/>
      <c r="NLX71" s="376"/>
      <c r="NLY71" s="376"/>
      <c r="NLZ71" s="376"/>
      <c r="NMA71" s="376"/>
      <c r="NMB71" s="376"/>
      <c r="NMC71" s="376"/>
      <c r="NMD71" s="376"/>
      <c r="NME71" s="376"/>
      <c r="NMF71" s="376"/>
      <c r="NMG71" s="1581"/>
      <c r="NMH71" s="1581"/>
      <c r="NMI71" s="1581"/>
      <c r="NMJ71" s="529"/>
      <c r="NMK71" s="376"/>
      <c r="NML71" s="376"/>
      <c r="NMM71" s="376"/>
      <c r="NMN71" s="530"/>
      <c r="NMO71" s="376"/>
      <c r="NMP71" s="376"/>
      <c r="NMQ71" s="376"/>
      <c r="NMR71" s="376"/>
      <c r="NMS71" s="376"/>
      <c r="NMT71" s="376"/>
      <c r="NMU71" s="376"/>
      <c r="NMV71" s="376"/>
      <c r="NMW71" s="376"/>
      <c r="NMX71" s="1581"/>
      <c r="NMY71" s="1581"/>
      <c r="NMZ71" s="1581"/>
      <c r="NNA71" s="529"/>
      <c r="NNB71" s="376"/>
      <c r="NNC71" s="376"/>
      <c r="NND71" s="376"/>
      <c r="NNE71" s="530"/>
      <c r="NNF71" s="376"/>
      <c r="NNG71" s="376"/>
      <c r="NNH71" s="376"/>
      <c r="NNI71" s="376"/>
      <c r="NNJ71" s="376"/>
      <c r="NNK71" s="376"/>
      <c r="NNL71" s="376"/>
      <c r="NNM71" s="376"/>
      <c r="NNN71" s="376"/>
      <c r="NNO71" s="1581"/>
      <c r="NNP71" s="1581"/>
      <c r="NNQ71" s="1581"/>
      <c r="NNR71" s="529"/>
      <c r="NNS71" s="376"/>
      <c r="NNT71" s="376"/>
      <c r="NNU71" s="376"/>
      <c r="NNV71" s="530"/>
      <c r="NNW71" s="376"/>
      <c r="NNX71" s="376"/>
      <c r="NNY71" s="376"/>
      <c r="NNZ71" s="376"/>
      <c r="NOA71" s="376"/>
      <c r="NOB71" s="376"/>
      <c r="NOC71" s="376"/>
      <c r="NOD71" s="376"/>
      <c r="NOE71" s="376"/>
      <c r="NOF71" s="1581"/>
      <c r="NOG71" s="1581"/>
      <c r="NOH71" s="1581"/>
      <c r="NOI71" s="529"/>
      <c r="NOJ71" s="376"/>
      <c r="NOK71" s="376"/>
      <c r="NOL71" s="376"/>
      <c r="NOM71" s="530"/>
      <c r="NON71" s="376"/>
      <c r="NOO71" s="376"/>
      <c r="NOP71" s="376"/>
      <c r="NOQ71" s="376"/>
      <c r="NOR71" s="376"/>
      <c r="NOS71" s="376"/>
      <c r="NOT71" s="376"/>
      <c r="NOU71" s="376"/>
      <c r="NOV71" s="376"/>
      <c r="NOW71" s="1581"/>
      <c r="NOX71" s="1581"/>
      <c r="NOY71" s="1581"/>
      <c r="NOZ71" s="529"/>
      <c r="NPA71" s="376"/>
      <c r="NPB71" s="376"/>
      <c r="NPC71" s="376"/>
      <c r="NPD71" s="530"/>
      <c r="NPE71" s="376"/>
      <c r="NPF71" s="376"/>
      <c r="NPG71" s="376"/>
      <c r="NPH71" s="376"/>
      <c r="NPI71" s="376"/>
      <c r="NPJ71" s="376"/>
      <c r="NPK71" s="376"/>
      <c r="NPL71" s="376"/>
      <c r="NPM71" s="376"/>
      <c r="NPN71" s="1581"/>
      <c r="NPO71" s="1581"/>
      <c r="NPP71" s="1581"/>
      <c r="NPQ71" s="529"/>
      <c r="NPR71" s="376"/>
      <c r="NPS71" s="376"/>
      <c r="NPT71" s="376"/>
      <c r="NPU71" s="530"/>
      <c r="NPV71" s="376"/>
      <c r="NPW71" s="376"/>
      <c r="NPX71" s="376"/>
      <c r="NPY71" s="376"/>
      <c r="NPZ71" s="376"/>
      <c r="NQA71" s="376"/>
      <c r="NQB71" s="376"/>
      <c r="NQC71" s="376"/>
      <c r="NQD71" s="376"/>
      <c r="NQE71" s="1581"/>
      <c r="NQF71" s="1581"/>
      <c r="NQG71" s="1581"/>
      <c r="NQH71" s="529"/>
      <c r="NQI71" s="376"/>
      <c r="NQJ71" s="376"/>
      <c r="NQK71" s="376"/>
      <c r="NQL71" s="530"/>
      <c r="NQM71" s="376"/>
      <c r="NQN71" s="376"/>
      <c r="NQO71" s="376"/>
      <c r="NQP71" s="376"/>
      <c r="NQQ71" s="376"/>
      <c r="NQR71" s="376"/>
      <c r="NQS71" s="376"/>
      <c r="NQT71" s="376"/>
      <c r="NQU71" s="376"/>
      <c r="NQV71" s="1581"/>
      <c r="NQW71" s="1581"/>
      <c r="NQX71" s="1581"/>
      <c r="NQY71" s="529"/>
      <c r="NQZ71" s="376"/>
      <c r="NRA71" s="376"/>
      <c r="NRB71" s="376"/>
      <c r="NRC71" s="530"/>
      <c r="NRD71" s="376"/>
      <c r="NRE71" s="376"/>
      <c r="NRF71" s="376"/>
      <c r="NRG71" s="376"/>
      <c r="NRH71" s="376"/>
      <c r="NRI71" s="376"/>
      <c r="NRJ71" s="376"/>
      <c r="NRK71" s="376"/>
      <c r="NRL71" s="376"/>
      <c r="NRM71" s="1581"/>
      <c r="NRN71" s="1581"/>
      <c r="NRO71" s="1581"/>
      <c r="NRP71" s="529"/>
      <c r="NRQ71" s="376"/>
      <c r="NRR71" s="376"/>
      <c r="NRS71" s="376"/>
      <c r="NRT71" s="530"/>
      <c r="NRU71" s="376"/>
      <c r="NRV71" s="376"/>
      <c r="NRW71" s="376"/>
      <c r="NRX71" s="376"/>
      <c r="NRY71" s="376"/>
      <c r="NRZ71" s="376"/>
      <c r="NSA71" s="376"/>
      <c r="NSB71" s="376"/>
      <c r="NSC71" s="376"/>
      <c r="NSD71" s="1581"/>
      <c r="NSE71" s="1581"/>
      <c r="NSF71" s="1581"/>
      <c r="NSG71" s="529"/>
      <c r="NSH71" s="376"/>
      <c r="NSI71" s="376"/>
      <c r="NSJ71" s="376"/>
      <c r="NSK71" s="530"/>
      <c r="NSL71" s="376"/>
      <c r="NSM71" s="376"/>
      <c r="NSN71" s="376"/>
      <c r="NSO71" s="376"/>
      <c r="NSP71" s="376"/>
      <c r="NSQ71" s="376"/>
      <c r="NSR71" s="376"/>
      <c r="NSS71" s="376"/>
      <c r="NST71" s="376"/>
      <c r="NSU71" s="1581"/>
      <c r="NSV71" s="1581"/>
      <c r="NSW71" s="1581"/>
      <c r="NSX71" s="529"/>
      <c r="NSY71" s="376"/>
      <c r="NSZ71" s="376"/>
      <c r="NTA71" s="376"/>
      <c r="NTB71" s="530"/>
      <c r="NTC71" s="376"/>
      <c r="NTD71" s="376"/>
      <c r="NTE71" s="376"/>
      <c r="NTF71" s="376"/>
      <c r="NTG71" s="376"/>
      <c r="NTH71" s="376"/>
      <c r="NTI71" s="376"/>
      <c r="NTJ71" s="376"/>
      <c r="NTK71" s="376"/>
      <c r="NTL71" s="1581"/>
      <c r="NTM71" s="1581"/>
      <c r="NTN71" s="1581"/>
      <c r="NTO71" s="529"/>
      <c r="NTP71" s="376"/>
      <c r="NTQ71" s="376"/>
      <c r="NTR71" s="376"/>
      <c r="NTS71" s="530"/>
      <c r="NTT71" s="376"/>
      <c r="NTU71" s="376"/>
      <c r="NTV71" s="376"/>
      <c r="NTW71" s="376"/>
      <c r="NTX71" s="376"/>
      <c r="NTY71" s="376"/>
      <c r="NTZ71" s="376"/>
      <c r="NUA71" s="376"/>
      <c r="NUB71" s="376"/>
      <c r="NUC71" s="1581"/>
      <c r="NUD71" s="1581"/>
      <c r="NUE71" s="1581"/>
      <c r="NUF71" s="529"/>
      <c r="NUG71" s="376"/>
      <c r="NUH71" s="376"/>
      <c r="NUI71" s="376"/>
      <c r="NUJ71" s="530"/>
      <c r="NUK71" s="376"/>
      <c r="NUL71" s="376"/>
      <c r="NUM71" s="376"/>
      <c r="NUN71" s="376"/>
      <c r="NUO71" s="376"/>
      <c r="NUP71" s="376"/>
      <c r="NUQ71" s="376"/>
      <c r="NUR71" s="376"/>
      <c r="NUS71" s="376"/>
      <c r="NUT71" s="1581"/>
      <c r="NUU71" s="1581"/>
      <c r="NUV71" s="1581"/>
      <c r="NUW71" s="529"/>
      <c r="NUX71" s="376"/>
      <c r="NUY71" s="376"/>
      <c r="NUZ71" s="376"/>
      <c r="NVA71" s="530"/>
      <c r="NVB71" s="376"/>
      <c r="NVC71" s="376"/>
      <c r="NVD71" s="376"/>
      <c r="NVE71" s="376"/>
      <c r="NVF71" s="376"/>
      <c r="NVG71" s="376"/>
      <c r="NVH71" s="376"/>
      <c r="NVI71" s="376"/>
      <c r="NVJ71" s="376"/>
      <c r="NVK71" s="1581"/>
      <c r="NVL71" s="1581"/>
      <c r="NVM71" s="1581"/>
      <c r="NVN71" s="529"/>
      <c r="NVO71" s="376"/>
      <c r="NVP71" s="376"/>
      <c r="NVQ71" s="376"/>
      <c r="NVR71" s="530"/>
      <c r="NVS71" s="376"/>
      <c r="NVT71" s="376"/>
      <c r="NVU71" s="376"/>
      <c r="NVV71" s="376"/>
      <c r="NVW71" s="376"/>
      <c r="NVX71" s="376"/>
      <c r="NVY71" s="376"/>
      <c r="NVZ71" s="376"/>
      <c r="NWA71" s="376"/>
      <c r="NWB71" s="1581"/>
      <c r="NWC71" s="1581"/>
      <c r="NWD71" s="1581"/>
      <c r="NWE71" s="529"/>
      <c r="NWF71" s="376"/>
      <c r="NWG71" s="376"/>
      <c r="NWH71" s="376"/>
      <c r="NWI71" s="530"/>
      <c r="NWJ71" s="376"/>
      <c r="NWK71" s="376"/>
      <c r="NWL71" s="376"/>
      <c r="NWM71" s="376"/>
      <c r="NWN71" s="376"/>
      <c r="NWO71" s="376"/>
      <c r="NWP71" s="376"/>
      <c r="NWQ71" s="376"/>
      <c r="NWR71" s="376"/>
      <c r="NWS71" s="1581"/>
      <c r="NWT71" s="1581"/>
      <c r="NWU71" s="1581"/>
      <c r="NWV71" s="529"/>
      <c r="NWW71" s="376"/>
      <c r="NWX71" s="376"/>
      <c r="NWY71" s="376"/>
      <c r="NWZ71" s="530"/>
      <c r="NXA71" s="376"/>
      <c r="NXB71" s="376"/>
      <c r="NXC71" s="376"/>
      <c r="NXD71" s="376"/>
      <c r="NXE71" s="376"/>
      <c r="NXF71" s="376"/>
      <c r="NXG71" s="376"/>
      <c r="NXH71" s="376"/>
      <c r="NXI71" s="376"/>
      <c r="NXJ71" s="1581"/>
      <c r="NXK71" s="1581"/>
      <c r="NXL71" s="1581"/>
      <c r="NXM71" s="529"/>
      <c r="NXN71" s="376"/>
      <c r="NXO71" s="376"/>
      <c r="NXP71" s="376"/>
      <c r="NXQ71" s="530"/>
      <c r="NXR71" s="376"/>
      <c r="NXS71" s="376"/>
      <c r="NXT71" s="376"/>
      <c r="NXU71" s="376"/>
      <c r="NXV71" s="376"/>
      <c r="NXW71" s="376"/>
      <c r="NXX71" s="376"/>
      <c r="NXY71" s="376"/>
      <c r="NXZ71" s="376"/>
      <c r="NYA71" s="1581"/>
      <c r="NYB71" s="1581"/>
      <c r="NYC71" s="1581"/>
      <c r="NYD71" s="529"/>
      <c r="NYE71" s="376"/>
      <c r="NYF71" s="376"/>
      <c r="NYG71" s="376"/>
      <c r="NYH71" s="530"/>
      <c r="NYI71" s="376"/>
      <c r="NYJ71" s="376"/>
      <c r="NYK71" s="376"/>
      <c r="NYL71" s="376"/>
      <c r="NYM71" s="376"/>
      <c r="NYN71" s="376"/>
      <c r="NYO71" s="376"/>
      <c r="NYP71" s="376"/>
      <c r="NYQ71" s="376"/>
      <c r="NYR71" s="1581"/>
      <c r="NYS71" s="1581"/>
      <c r="NYT71" s="1581"/>
      <c r="NYU71" s="529"/>
      <c r="NYV71" s="376"/>
      <c r="NYW71" s="376"/>
      <c r="NYX71" s="376"/>
      <c r="NYY71" s="530"/>
      <c r="NYZ71" s="376"/>
      <c r="NZA71" s="376"/>
      <c r="NZB71" s="376"/>
      <c r="NZC71" s="376"/>
      <c r="NZD71" s="376"/>
      <c r="NZE71" s="376"/>
      <c r="NZF71" s="376"/>
      <c r="NZG71" s="376"/>
      <c r="NZH71" s="376"/>
      <c r="NZI71" s="1581"/>
      <c r="NZJ71" s="1581"/>
      <c r="NZK71" s="1581"/>
      <c r="NZL71" s="529"/>
      <c r="NZM71" s="376"/>
      <c r="NZN71" s="376"/>
      <c r="NZO71" s="376"/>
      <c r="NZP71" s="530"/>
      <c r="NZQ71" s="376"/>
      <c r="NZR71" s="376"/>
      <c r="NZS71" s="376"/>
      <c r="NZT71" s="376"/>
      <c r="NZU71" s="376"/>
      <c r="NZV71" s="376"/>
      <c r="NZW71" s="376"/>
      <c r="NZX71" s="376"/>
      <c r="NZY71" s="376"/>
      <c r="NZZ71" s="1581"/>
      <c r="OAA71" s="1581"/>
      <c r="OAB71" s="1581"/>
      <c r="OAC71" s="529"/>
      <c r="OAD71" s="376"/>
      <c r="OAE71" s="376"/>
      <c r="OAF71" s="376"/>
      <c r="OAG71" s="530"/>
      <c r="OAH71" s="376"/>
      <c r="OAI71" s="376"/>
      <c r="OAJ71" s="376"/>
      <c r="OAK71" s="376"/>
      <c r="OAL71" s="376"/>
      <c r="OAM71" s="376"/>
      <c r="OAN71" s="376"/>
      <c r="OAO71" s="376"/>
      <c r="OAP71" s="376"/>
      <c r="OAQ71" s="1581"/>
      <c r="OAR71" s="1581"/>
      <c r="OAS71" s="1581"/>
      <c r="OAT71" s="529"/>
      <c r="OAU71" s="376"/>
      <c r="OAV71" s="376"/>
      <c r="OAW71" s="376"/>
      <c r="OAX71" s="530"/>
      <c r="OAY71" s="376"/>
      <c r="OAZ71" s="376"/>
      <c r="OBA71" s="376"/>
      <c r="OBB71" s="376"/>
      <c r="OBC71" s="376"/>
      <c r="OBD71" s="376"/>
      <c r="OBE71" s="376"/>
      <c r="OBF71" s="376"/>
      <c r="OBG71" s="376"/>
      <c r="OBH71" s="1581"/>
      <c r="OBI71" s="1581"/>
      <c r="OBJ71" s="1581"/>
      <c r="OBK71" s="529"/>
      <c r="OBL71" s="376"/>
      <c r="OBM71" s="376"/>
      <c r="OBN71" s="376"/>
      <c r="OBO71" s="530"/>
      <c r="OBP71" s="376"/>
      <c r="OBQ71" s="376"/>
      <c r="OBR71" s="376"/>
      <c r="OBS71" s="376"/>
      <c r="OBT71" s="376"/>
      <c r="OBU71" s="376"/>
      <c r="OBV71" s="376"/>
      <c r="OBW71" s="376"/>
      <c r="OBX71" s="376"/>
      <c r="OBY71" s="1581"/>
      <c r="OBZ71" s="1581"/>
      <c r="OCA71" s="1581"/>
      <c r="OCB71" s="529"/>
      <c r="OCC71" s="376"/>
      <c r="OCD71" s="376"/>
      <c r="OCE71" s="376"/>
      <c r="OCF71" s="530"/>
      <c r="OCG71" s="376"/>
      <c r="OCH71" s="376"/>
      <c r="OCI71" s="376"/>
      <c r="OCJ71" s="376"/>
      <c r="OCK71" s="376"/>
      <c r="OCL71" s="376"/>
      <c r="OCM71" s="376"/>
      <c r="OCN71" s="376"/>
      <c r="OCO71" s="376"/>
      <c r="OCP71" s="1581"/>
      <c r="OCQ71" s="1581"/>
      <c r="OCR71" s="1581"/>
      <c r="OCS71" s="529"/>
      <c r="OCT71" s="376"/>
      <c r="OCU71" s="376"/>
      <c r="OCV71" s="376"/>
      <c r="OCW71" s="530"/>
      <c r="OCX71" s="376"/>
      <c r="OCY71" s="376"/>
      <c r="OCZ71" s="376"/>
      <c r="ODA71" s="376"/>
      <c r="ODB71" s="376"/>
      <c r="ODC71" s="376"/>
      <c r="ODD71" s="376"/>
      <c r="ODE71" s="376"/>
      <c r="ODF71" s="376"/>
      <c r="ODG71" s="1581"/>
      <c r="ODH71" s="1581"/>
      <c r="ODI71" s="1581"/>
      <c r="ODJ71" s="529"/>
      <c r="ODK71" s="376"/>
      <c r="ODL71" s="376"/>
      <c r="ODM71" s="376"/>
      <c r="ODN71" s="530"/>
      <c r="ODO71" s="376"/>
      <c r="ODP71" s="376"/>
      <c r="ODQ71" s="376"/>
      <c r="ODR71" s="376"/>
      <c r="ODS71" s="376"/>
      <c r="ODT71" s="376"/>
      <c r="ODU71" s="376"/>
      <c r="ODV71" s="376"/>
      <c r="ODW71" s="376"/>
      <c r="ODX71" s="1581"/>
      <c r="ODY71" s="1581"/>
      <c r="ODZ71" s="1581"/>
      <c r="OEA71" s="529"/>
      <c r="OEB71" s="376"/>
      <c r="OEC71" s="376"/>
      <c r="OED71" s="376"/>
      <c r="OEE71" s="530"/>
      <c r="OEF71" s="376"/>
      <c r="OEG71" s="376"/>
      <c r="OEH71" s="376"/>
      <c r="OEI71" s="376"/>
      <c r="OEJ71" s="376"/>
      <c r="OEK71" s="376"/>
      <c r="OEL71" s="376"/>
      <c r="OEM71" s="376"/>
      <c r="OEN71" s="376"/>
      <c r="OEO71" s="1581"/>
      <c r="OEP71" s="1581"/>
      <c r="OEQ71" s="1581"/>
      <c r="OER71" s="529"/>
      <c r="OES71" s="376"/>
      <c r="OET71" s="376"/>
      <c r="OEU71" s="376"/>
      <c r="OEV71" s="530"/>
      <c r="OEW71" s="376"/>
      <c r="OEX71" s="376"/>
      <c r="OEY71" s="376"/>
      <c r="OEZ71" s="376"/>
      <c r="OFA71" s="376"/>
      <c r="OFB71" s="376"/>
      <c r="OFC71" s="376"/>
      <c r="OFD71" s="376"/>
      <c r="OFE71" s="376"/>
      <c r="OFF71" s="1581"/>
      <c r="OFG71" s="1581"/>
      <c r="OFH71" s="1581"/>
      <c r="OFI71" s="529"/>
      <c r="OFJ71" s="376"/>
      <c r="OFK71" s="376"/>
      <c r="OFL71" s="376"/>
      <c r="OFM71" s="530"/>
      <c r="OFN71" s="376"/>
      <c r="OFO71" s="376"/>
      <c r="OFP71" s="376"/>
      <c r="OFQ71" s="376"/>
      <c r="OFR71" s="376"/>
      <c r="OFS71" s="376"/>
      <c r="OFT71" s="376"/>
      <c r="OFU71" s="376"/>
      <c r="OFV71" s="376"/>
      <c r="OFW71" s="1581"/>
      <c r="OFX71" s="1581"/>
      <c r="OFY71" s="1581"/>
      <c r="OFZ71" s="529"/>
      <c r="OGA71" s="376"/>
      <c r="OGB71" s="376"/>
      <c r="OGC71" s="376"/>
      <c r="OGD71" s="530"/>
      <c r="OGE71" s="376"/>
      <c r="OGF71" s="376"/>
      <c r="OGG71" s="376"/>
      <c r="OGH71" s="376"/>
      <c r="OGI71" s="376"/>
      <c r="OGJ71" s="376"/>
      <c r="OGK71" s="376"/>
      <c r="OGL71" s="376"/>
      <c r="OGM71" s="376"/>
      <c r="OGN71" s="1581"/>
      <c r="OGO71" s="1581"/>
      <c r="OGP71" s="1581"/>
      <c r="OGQ71" s="529"/>
      <c r="OGR71" s="376"/>
      <c r="OGS71" s="376"/>
      <c r="OGT71" s="376"/>
      <c r="OGU71" s="530"/>
      <c r="OGV71" s="376"/>
      <c r="OGW71" s="376"/>
      <c r="OGX71" s="376"/>
      <c r="OGY71" s="376"/>
      <c r="OGZ71" s="376"/>
      <c r="OHA71" s="376"/>
      <c r="OHB71" s="376"/>
      <c r="OHC71" s="376"/>
      <c r="OHD71" s="376"/>
      <c r="OHE71" s="1581"/>
      <c r="OHF71" s="1581"/>
      <c r="OHG71" s="1581"/>
      <c r="OHH71" s="529"/>
      <c r="OHI71" s="376"/>
      <c r="OHJ71" s="376"/>
      <c r="OHK71" s="376"/>
      <c r="OHL71" s="530"/>
      <c r="OHM71" s="376"/>
      <c r="OHN71" s="376"/>
      <c r="OHO71" s="376"/>
      <c r="OHP71" s="376"/>
      <c r="OHQ71" s="376"/>
      <c r="OHR71" s="376"/>
      <c r="OHS71" s="376"/>
      <c r="OHT71" s="376"/>
      <c r="OHU71" s="376"/>
      <c r="OHV71" s="1581"/>
      <c r="OHW71" s="1581"/>
      <c r="OHX71" s="1581"/>
      <c r="OHY71" s="529"/>
      <c r="OHZ71" s="376"/>
      <c r="OIA71" s="376"/>
      <c r="OIB71" s="376"/>
      <c r="OIC71" s="530"/>
      <c r="OID71" s="376"/>
      <c r="OIE71" s="376"/>
      <c r="OIF71" s="376"/>
      <c r="OIG71" s="376"/>
      <c r="OIH71" s="376"/>
      <c r="OII71" s="376"/>
      <c r="OIJ71" s="376"/>
      <c r="OIK71" s="376"/>
      <c r="OIL71" s="376"/>
      <c r="OIM71" s="1581"/>
      <c r="OIN71" s="1581"/>
      <c r="OIO71" s="1581"/>
      <c r="OIP71" s="529"/>
      <c r="OIQ71" s="376"/>
      <c r="OIR71" s="376"/>
      <c r="OIS71" s="376"/>
      <c r="OIT71" s="530"/>
      <c r="OIU71" s="376"/>
      <c r="OIV71" s="376"/>
      <c r="OIW71" s="376"/>
      <c r="OIX71" s="376"/>
      <c r="OIY71" s="376"/>
      <c r="OIZ71" s="376"/>
      <c r="OJA71" s="376"/>
      <c r="OJB71" s="376"/>
      <c r="OJC71" s="376"/>
      <c r="OJD71" s="1581"/>
      <c r="OJE71" s="1581"/>
      <c r="OJF71" s="1581"/>
      <c r="OJG71" s="529"/>
      <c r="OJH71" s="376"/>
      <c r="OJI71" s="376"/>
      <c r="OJJ71" s="376"/>
      <c r="OJK71" s="530"/>
      <c r="OJL71" s="376"/>
      <c r="OJM71" s="376"/>
      <c r="OJN71" s="376"/>
      <c r="OJO71" s="376"/>
      <c r="OJP71" s="376"/>
      <c r="OJQ71" s="376"/>
      <c r="OJR71" s="376"/>
      <c r="OJS71" s="376"/>
      <c r="OJT71" s="376"/>
      <c r="OJU71" s="1581"/>
      <c r="OJV71" s="1581"/>
      <c r="OJW71" s="1581"/>
      <c r="OJX71" s="529"/>
      <c r="OJY71" s="376"/>
      <c r="OJZ71" s="376"/>
      <c r="OKA71" s="376"/>
      <c r="OKB71" s="530"/>
      <c r="OKC71" s="376"/>
      <c r="OKD71" s="376"/>
      <c r="OKE71" s="376"/>
      <c r="OKF71" s="376"/>
      <c r="OKG71" s="376"/>
      <c r="OKH71" s="376"/>
      <c r="OKI71" s="376"/>
      <c r="OKJ71" s="376"/>
      <c r="OKK71" s="376"/>
      <c r="OKL71" s="1581"/>
      <c r="OKM71" s="1581"/>
      <c r="OKN71" s="1581"/>
      <c r="OKO71" s="529"/>
      <c r="OKP71" s="376"/>
      <c r="OKQ71" s="376"/>
      <c r="OKR71" s="376"/>
      <c r="OKS71" s="530"/>
      <c r="OKT71" s="376"/>
      <c r="OKU71" s="376"/>
      <c r="OKV71" s="376"/>
      <c r="OKW71" s="376"/>
      <c r="OKX71" s="376"/>
      <c r="OKY71" s="376"/>
      <c r="OKZ71" s="376"/>
      <c r="OLA71" s="376"/>
      <c r="OLB71" s="376"/>
      <c r="OLC71" s="1581"/>
      <c r="OLD71" s="1581"/>
      <c r="OLE71" s="1581"/>
      <c r="OLF71" s="529"/>
      <c r="OLG71" s="376"/>
      <c r="OLH71" s="376"/>
      <c r="OLI71" s="376"/>
      <c r="OLJ71" s="530"/>
      <c r="OLK71" s="376"/>
      <c r="OLL71" s="376"/>
      <c r="OLM71" s="376"/>
      <c r="OLN71" s="376"/>
      <c r="OLO71" s="376"/>
      <c r="OLP71" s="376"/>
      <c r="OLQ71" s="376"/>
      <c r="OLR71" s="376"/>
      <c r="OLS71" s="376"/>
      <c r="OLT71" s="1581"/>
      <c r="OLU71" s="1581"/>
      <c r="OLV71" s="1581"/>
      <c r="OLW71" s="529"/>
      <c r="OLX71" s="376"/>
      <c r="OLY71" s="376"/>
      <c r="OLZ71" s="376"/>
      <c r="OMA71" s="530"/>
      <c r="OMB71" s="376"/>
      <c r="OMC71" s="376"/>
      <c r="OMD71" s="376"/>
      <c r="OME71" s="376"/>
      <c r="OMF71" s="376"/>
      <c r="OMG71" s="376"/>
      <c r="OMH71" s="376"/>
      <c r="OMI71" s="376"/>
      <c r="OMJ71" s="376"/>
      <c r="OMK71" s="1581"/>
      <c r="OML71" s="1581"/>
      <c r="OMM71" s="1581"/>
      <c r="OMN71" s="529"/>
      <c r="OMO71" s="376"/>
      <c r="OMP71" s="376"/>
      <c r="OMQ71" s="376"/>
      <c r="OMR71" s="530"/>
      <c r="OMS71" s="376"/>
      <c r="OMT71" s="376"/>
      <c r="OMU71" s="376"/>
      <c r="OMV71" s="376"/>
      <c r="OMW71" s="376"/>
      <c r="OMX71" s="376"/>
      <c r="OMY71" s="376"/>
      <c r="OMZ71" s="376"/>
      <c r="ONA71" s="376"/>
      <c r="ONB71" s="1581"/>
      <c r="ONC71" s="1581"/>
      <c r="OND71" s="1581"/>
      <c r="ONE71" s="529"/>
      <c r="ONF71" s="376"/>
      <c r="ONG71" s="376"/>
      <c r="ONH71" s="376"/>
      <c r="ONI71" s="530"/>
      <c r="ONJ71" s="376"/>
      <c r="ONK71" s="376"/>
      <c r="ONL71" s="376"/>
      <c r="ONM71" s="376"/>
      <c r="ONN71" s="376"/>
      <c r="ONO71" s="376"/>
      <c r="ONP71" s="376"/>
      <c r="ONQ71" s="376"/>
      <c r="ONR71" s="376"/>
      <c r="ONS71" s="1581"/>
      <c r="ONT71" s="1581"/>
      <c r="ONU71" s="1581"/>
      <c r="ONV71" s="529"/>
      <c r="ONW71" s="376"/>
      <c r="ONX71" s="376"/>
      <c r="ONY71" s="376"/>
      <c r="ONZ71" s="530"/>
      <c r="OOA71" s="376"/>
      <c r="OOB71" s="376"/>
      <c r="OOC71" s="376"/>
      <c r="OOD71" s="376"/>
      <c r="OOE71" s="376"/>
      <c r="OOF71" s="376"/>
      <c r="OOG71" s="376"/>
      <c r="OOH71" s="376"/>
      <c r="OOI71" s="376"/>
      <c r="OOJ71" s="1581"/>
      <c r="OOK71" s="1581"/>
      <c r="OOL71" s="1581"/>
      <c r="OOM71" s="529"/>
      <c r="OON71" s="376"/>
      <c r="OOO71" s="376"/>
      <c r="OOP71" s="376"/>
      <c r="OOQ71" s="530"/>
      <c r="OOR71" s="376"/>
      <c r="OOS71" s="376"/>
      <c r="OOT71" s="376"/>
      <c r="OOU71" s="376"/>
      <c r="OOV71" s="376"/>
      <c r="OOW71" s="376"/>
      <c r="OOX71" s="376"/>
      <c r="OOY71" s="376"/>
      <c r="OOZ71" s="376"/>
      <c r="OPA71" s="1581"/>
      <c r="OPB71" s="1581"/>
      <c r="OPC71" s="1581"/>
      <c r="OPD71" s="529"/>
      <c r="OPE71" s="376"/>
      <c r="OPF71" s="376"/>
      <c r="OPG71" s="376"/>
      <c r="OPH71" s="530"/>
      <c r="OPI71" s="376"/>
      <c r="OPJ71" s="376"/>
      <c r="OPK71" s="376"/>
      <c r="OPL71" s="376"/>
      <c r="OPM71" s="376"/>
      <c r="OPN71" s="376"/>
      <c r="OPO71" s="376"/>
      <c r="OPP71" s="376"/>
      <c r="OPQ71" s="376"/>
      <c r="OPR71" s="1581"/>
      <c r="OPS71" s="1581"/>
      <c r="OPT71" s="1581"/>
      <c r="OPU71" s="529"/>
      <c r="OPV71" s="376"/>
      <c r="OPW71" s="376"/>
      <c r="OPX71" s="376"/>
      <c r="OPY71" s="530"/>
      <c r="OPZ71" s="376"/>
      <c r="OQA71" s="376"/>
      <c r="OQB71" s="376"/>
      <c r="OQC71" s="376"/>
      <c r="OQD71" s="376"/>
      <c r="OQE71" s="376"/>
      <c r="OQF71" s="376"/>
      <c r="OQG71" s="376"/>
      <c r="OQH71" s="376"/>
      <c r="OQI71" s="1581"/>
      <c r="OQJ71" s="1581"/>
      <c r="OQK71" s="1581"/>
      <c r="OQL71" s="529"/>
      <c r="OQM71" s="376"/>
      <c r="OQN71" s="376"/>
      <c r="OQO71" s="376"/>
      <c r="OQP71" s="530"/>
      <c r="OQQ71" s="376"/>
      <c r="OQR71" s="376"/>
      <c r="OQS71" s="376"/>
      <c r="OQT71" s="376"/>
      <c r="OQU71" s="376"/>
      <c r="OQV71" s="376"/>
      <c r="OQW71" s="376"/>
      <c r="OQX71" s="376"/>
      <c r="OQY71" s="376"/>
      <c r="OQZ71" s="1581"/>
      <c r="ORA71" s="1581"/>
      <c r="ORB71" s="1581"/>
      <c r="ORC71" s="529"/>
      <c r="ORD71" s="376"/>
      <c r="ORE71" s="376"/>
      <c r="ORF71" s="376"/>
      <c r="ORG71" s="530"/>
      <c r="ORH71" s="376"/>
      <c r="ORI71" s="376"/>
      <c r="ORJ71" s="376"/>
      <c r="ORK71" s="376"/>
      <c r="ORL71" s="376"/>
      <c r="ORM71" s="376"/>
      <c r="ORN71" s="376"/>
      <c r="ORO71" s="376"/>
      <c r="ORP71" s="376"/>
      <c r="ORQ71" s="1581"/>
      <c r="ORR71" s="1581"/>
      <c r="ORS71" s="1581"/>
      <c r="ORT71" s="529"/>
      <c r="ORU71" s="376"/>
      <c r="ORV71" s="376"/>
      <c r="ORW71" s="376"/>
      <c r="ORX71" s="530"/>
      <c r="ORY71" s="376"/>
      <c r="ORZ71" s="376"/>
      <c r="OSA71" s="376"/>
      <c r="OSB71" s="376"/>
      <c r="OSC71" s="376"/>
      <c r="OSD71" s="376"/>
      <c r="OSE71" s="376"/>
      <c r="OSF71" s="376"/>
      <c r="OSG71" s="376"/>
      <c r="OSH71" s="1581"/>
      <c r="OSI71" s="1581"/>
      <c r="OSJ71" s="1581"/>
      <c r="OSK71" s="529"/>
      <c r="OSL71" s="376"/>
      <c r="OSM71" s="376"/>
      <c r="OSN71" s="376"/>
      <c r="OSO71" s="530"/>
      <c r="OSP71" s="376"/>
      <c r="OSQ71" s="376"/>
      <c r="OSR71" s="376"/>
      <c r="OSS71" s="376"/>
      <c r="OST71" s="376"/>
      <c r="OSU71" s="376"/>
      <c r="OSV71" s="376"/>
      <c r="OSW71" s="376"/>
      <c r="OSX71" s="376"/>
      <c r="OSY71" s="1581"/>
      <c r="OSZ71" s="1581"/>
      <c r="OTA71" s="1581"/>
      <c r="OTB71" s="529"/>
      <c r="OTC71" s="376"/>
      <c r="OTD71" s="376"/>
      <c r="OTE71" s="376"/>
      <c r="OTF71" s="530"/>
      <c r="OTG71" s="376"/>
      <c r="OTH71" s="376"/>
      <c r="OTI71" s="376"/>
      <c r="OTJ71" s="376"/>
      <c r="OTK71" s="376"/>
      <c r="OTL71" s="376"/>
      <c r="OTM71" s="376"/>
      <c r="OTN71" s="376"/>
      <c r="OTO71" s="376"/>
      <c r="OTP71" s="1581"/>
      <c r="OTQ71" s="1581"/>
      <c r="OTR71" s="1581"/>
      <c r="OTS71" s="529"/>
      <c r="OTT71" s="376"/>
      <c r="OTU71" s="376"/>
      <c r="OTV71" s="376"/>
      <c r="OTW71" s="530"/>
      <c r="OTX71" s="376"/>
      <c r="OTY71" s="376"/>
      <c r="OTZ71" s="376"/>
      <c r="OUA71" s="376"/>
      <c r="OUB71" s="376"/>
      <c r="OUC71" s="376"/>
      <c r="OUD71" s="376"/>
      <c r="OUE71" s="376"/>
      <c r="OUF71" s="376"/>
      <c r="OUG71" s="1581"/>
      <c r="OUH71" s="1581"/>
      <c r="OUI71" s="1581"/>
      <c r="OUJ71" s="529"/>
      <c r="OUK71" s="376"/>
      <c r="OUL71" s="376"/>
      <c r="OUM71" s="376"/>
      <c r="OUN71" s="530"/>
      <c r="OUO71" s="376"/>
      <c r="OUP71" s="376"/>
      <c r="OUQ71" s="376"/>
      <c r="OUR71" s="376"/>
      <c r="OUS71" s="376"/>
      <c r="OUT71" s="376"/>
      <c r="OUU71" s="376"/>
      <c r="OUV71" s="376"/>
      <c r="OUW71" s="376"/>
      <c r="OUX71" s="1581"/>
      <c r="OUY71" s="1581"/>
      <c r="OUZ71" s="1581"/>
      <c r="OVA71" s="529"/>
      <c r="OVB71" s="376"/>
      <c r="OVC71" s="376"/>
      <c r="OVD71" s="376"/>
      <c r="OVE71" s="530"/>
      <c r="OVF71" s="376"/>
      <c r="OVG71" s="376"/>
      <c r="OVH71" s="376"/>
      <c r="OVI71" s="376"/>
      <c r="OVJ71" s="376"/>
      <c r="OVK71" s="376"/>
      <c r="OVL71" s="376"/>
      <c r="OVM71" s="376"/>
      <c r="OVN71" s="376"/>
      <c r="OVO71" s="1581"/>
      <c r="OVP71" s="1581"/>
      <c r="OVQ71" s="1581"/>
      <c r="OVR71" s="529"/>
      <c r="OVS71" s="376"/>
      <c r="OVT71" s="376"/>
      <c r="OVU71" s="376"/>
      <c r="OVV71" s="530"/>
      <c r="OVW71" s="376"/>
      <c r="OVX71" s="376"/>
      <c r="OVY71" s="376"/>
      <c r="OVZ71" s="376"/>
      <c r="OWA71" s="376"/>
      <c r="OWB71" s="376"/>
      <c r="OWC71" s="376"/>
      <c r="OWD71" s="376"/>
      <c r="OWE71" s="376"/>
      <c r="OWF71" s="1581"/>
      <c r="OWG71" s="1581"/>
      <c r="OWH71" s="1581"/>
      <c r="OWI71" s="529"/>
      <c r="OWJ71" s="376"/>
      <c r="OWK71" s="376"/>
      <c r="OWL71" s="376"/>
      <c r="OWM71" s="530"/>
      <c r="OWN71" s="376"/>
      <c r="OWO71" s="376"/>
      <c r="OWP71" s="376"/>
      <c r="OWQ71" s="376"/>
      <c r="OWR71" s="376"/>
      <c r="OWS71" s="376"/>
      <c r="OWT71" s="376"/>
      <c r="OWU71" s="376"/>
      <c r="OWV71" s="376"/>
      <c r="OWW71" s="1581"/>
      <c r="OWX71" s="1581"/>
      <c r="OWY71" s="1581"/>
      <c r="OWZ71" s="529"/>
      <c r="OXA71" s="376"/>
      <c r="OXB71" s="376"/>
      <c r="OXC71" s="376"/>
      <c r="OXD71" s="530"/>
      <c r="OXE71" s="376"/>
      <c r="OXF71" s="376"/>
      <c r="OXG71" s="376"/>
      <c r="OXH71" s="376"/>
      <c r="OXI71" s="376"/>
      <c r="OXJ71" s="376"/>
      <c r="OXK71" s="376"/>
      <c r="OXL71" s="376"/>
      <c r="OXM71" s="376"/>
      <c r="OXN71" s="1581"/>
      <c r="OXO71" s="1581"/>
      <c r="OXP71" s="1581"/>
      <c r="OXQ71" s="529"/>
      <c r="OXR71" s="376"/>
      <c r="OXS71" s="376"/>
      <c r="OXT71" s="376"/>
      <c r="OXU71" s="530"/>
      <c r="OXV71" s="376"/>
      <c r="OXW71" s="376"/>
      <c r="OXX71" s="376"/>
      <c r="OXY71" s="376"/>
      <c r="OXZ71" s="376"/>
      <c r="OYA71" s="376"/>
      <c r="OYB71" s="376"/>
      <c r="OYC71" s="376"/>
      <c r="OYD71" s="376"/>
      <c r="OYE71" s="1581"/>
      <c r="OYF71" s="1581"/>
      <c r="OYG71" s="1581"/>
      <c r="OYH71" s="529"/>
      <c r="OYI71" s="376"/>
      <c r="OYJ71" s="376"/>
      <c r="OYK71" s="376"/>
      <c r="OYL71" s="530"/>
      <c r="OYM71" s="376"/>
      <c r="OYN71" s="376"/>
      <c r="OYO71" s="376"/>
      <c r="OYP71" s="376"/>
      <c r="OYQ71" s="376"/>
      <c r="OYR71" s="376"/>
      <c r="OYS71" s="376"/>
      <c r="OYT71" s="376"/>
      <c r="OYU71" s="376"/>
      <c r="OYV71" s="1581"/>
      <c r="OYW71" s="1581"/>
      <c r="OYX71" s="1581"/>
      <c r="OYY71" s="529"/>
      <c r="OYZ71" s="376"/>
      <c r="OZA71" s="376"/>
      <c r="OZB71" s="376"/>
      <c r="OZC71" s="530"/>
      <c r="OZD71" s="376"/>
      <c r="OZE71" s="376"/>
      <c r="OZF71" s="376"/>
      <c r="OZG71" s="376"/>
      <c r="OZH71" s="376"/>
      <c r="OZI71" s="376"/>
      <c r="OZJ71" s="376"/>
      <c r="OZK71" s="376"/>
      <c r="OZL71" s="376"/>
      <c r="OZM71" s="1581"/>
      <c r="OZN71" s="1581"/>
      <c r="OZO71" s="1581"/>
      <c r="OZP71" s="529"/>
      <c r="OZQ71" s="376"/>
      <c r="OZR71" s="376"/>
      <c r="OZS71" s="376"/>
      <c r="OZT71" s="530"/>
      <c r="OZU71" s="376"/>
      <c r="OZV71" s="376"/>
      <c r="OZW71" s="376"/>
      <c r="OZX71" s="376"/>
      <c r="OZY71" s="376"/>
      <c r="OZZ71" s="376"/>
      <c r="PAA71" s="376"/>
      <c r="PAB71" s="376"/>
      <c r="PAC71" s="376"/>
      <c r="PAD71" s="1581"/>
      <c r="PAE71" s="1581"/>
      <c r="PAF71" s="1581"/>
      <c r="PAG71" s="529"/>
      <c r="PAH71" s="376"/>
      <c r="PAI71" s="376"/>
      <c r="PAJ71" s="376"/>
      <c r="PAK71" s="530"/>
      <c r="PAL71" s="376"/>
      <c r="PAM71" s="376"/>
      <c r="PAN71" s="376"/>
      <c r="PAO71" s="376"/>
      <c r="PAP71" s="376"/>
      <c r="PAQ71" s="376"/>
      <c r="PAR71" s="376"/>
      <c r="PAS71" s="376"/>
      <c r="PAT71" s="376"/>
      <c r="PAU71" s="1581"/>
      <c r="PAV71" s="1581"/>
      <c r="PAW71" s="1581"/>
      <c r="PAX71" s="529"/>
      <c r="PAY71" s="376"/>
      <c r="PAZ71" s="376"/>
      <c r="PBA71" s="376"/>
      <c r="PBB71" s="530"/>
      <c r="PBC71" s="376"/>
      <c r="PBD71" s="376"/>
      <c r="PBE71" s="376"/>
      <c r="PBF71" s="376"/>
      <c r="PBG71" s="376"/>
      <c r="PBH71" s="376"/>
      <c r="PBI71" s="376"/>
      <c r="PBJ71" s="376"/>
      <c r="PBK71" s="376"/>
      <c r="PBL71" s="1581"/>
      <c r="PBM71" s="1581"/>
      <c r="PBN71" s="1581"/>
      <c r="PBO71" s="529"/>
      <c r="PBP71" s="376"/>
      <c r="PBQ71" s="376"/>
      <c r="PBR71" s="376"/>
      <c r="PBS71" s="530"/>
      <c r="PBT71" s="376"/>
      <c r="PBU71" s="376"/>
      <c r="PBV71" s="376"/>
      <c r="PBW71" s="376"/>
      <c r="PBX71" s="376"/>
      <c r="PBY71" s="376"/>
      <c r="PBZ71" s="376"/>
      <c r="PCA71" s="376"/>
      <c r="PCB71" s="376"/>
      <c r="PCC71" s="1581"/>
      <c r="PCD71" s="1581"/>
      <c r="PCE71" s="1581"/>
      <c r="PCF71" s="529"/>
      <c r="PCG71" s="376"/>
      <c r="PCH71" s="376"/>
      <c r="PCI71" s="376"/>
      <c r="PCJ71" s="530"/>
      <c r="PCK71" s="376"/>
      <c r="PCL71" s="376"/>
      <c r="PCM71" s="376"/>
      <c r="PCN71" s="376"/>
      <c r="PCO71" s="376"/>
      <c r="PCP71" s="376"/>
      <c r="PCQ71" s="376"/>
      <c r="PCR71" s="376"/>
      <c r="PCS71" s="376"/>
      <c r="PCT71" s="1581"/>
      <c r="PCU71" s="1581"/>
      <c r="PCV71" s="1581"/>
      <c r="PCW71" s="529"/>
      <c r="PCX71" s="376"/>
      <c r="PCY71" s="376"/>
      <c r="PCZ71" s="376"/>
      <c r="PDA71" s="530"/>
      <c r="PDB71" s="376"/>
      <c r="PDC71" s="376"/>
      <c r="PDD71" s="376"/>
      <c r="PDE71" s="376"/>
      <c r="PDF71" s="376"/>
      <c r="PDG71" s="376"/>
      <c r="PDH71" s="376"/>
      <c r="PDI71" s="376"/>
      <c r="PDJ71" s="376"/>
      <c r="PDK71" s="1581"/>
      <c r="PDL71" s="1581"/>
      <c r="PDM71" s="1581"/>
      <c r="PDN71" s="529"/>
      <c r="PDO71" s="376"/>
      <c r="PDP71" s="376"/>
      <c r="PDQ71" s="376"/>
      <c r="PDR71" s="530"/>
      <c r="PDS71" s="376"/>
      <c r="PDT71" s="376"/>
      <c r="PDU71" s="376"/>
      <c r="PDV71" s="376"/>
      <c r="PDW71" s="376"/>
      <c r="PDX71" s="376"/>
      <c r="PDY71" s="376"/>
      <c r="PDZ71" s="376"/>
      <c r="PEA71" s="376"/>
      <c r="PEB71" s="1581"/>
      <c r="PEC71" s="1581"/>
      <c r="PED71" s="1581"/>
      <c r="PEE71" s="529"/>
      <c r="PEF71" s="376"/>
      <c r="PEG71" s="376"/>
      <c r="PEH71" s="376"/>
      <c r="PEI71" s="530"/>
      <c r="PEJ71" s="376"/>
      <c r="PEK71" s="376"/>
      <c r="PEL71" s="376"/>
      <c r="PEM71" s="376"/>
      <c r="PEN71" s="376"/>
      <c r="PEO71" s="376"/>
      <c r="PEP71" s="376"/>
      <c r="PEQ71" s="376"/>
      <c r="PER71" s="376"/>
      <c r="PES71" s="1581"/>
      <c r="PET71" s="1581"/>
      <c r="PEU71" s="1581"/>
      <c r="PEV71" s="529"/>
      <c r="PEW71" s="376"/>
      <c r="PEX71" s="376"/>
      <c r="PEY71" s="376"/>
      <c r="PEZ71" s="530"/>
      <c r="PFA71" s="376"/>
      <c r="PFB71" s="376"/>
      <c r="PFC71" s="376"/>
      <c r="PFD71" s="376"/>
      <c r="PFE71" s="376"/>
      <c r="PFF71" s="376"/>
      <c r="PFG71" s="376"/>
      <c r="PFH71" s="376"/>
      <c r="PFI71" s="376"/>
      <c r="PFJ71" s="1581"/>
      <c r="PFK71" s="1581"/>
      <c r="PFL71" s="1581"/>
      <c r="PFM71" s="529"/>
      <c r="PFN71" s="376"/>
      <c r="PFO71" s="376"/>
      <c r="PFP71" s="376"/>
      <c r="PFQ71" s="530"/>
      <c r="PFR71" s="376"/>
      <c r="PFS71" s="376"/>
      <c r="PFT71" s="376"/>
      <c r="PFU71" s="376"/>
      <c r="PFV71" s="376"/>
      <c r="PFW71" s="376"/>
      <c r="PFX71" s="376"/>
      <c r="PFY71" s="376"/>
      <c r="PFZ71" s="376"/>
      <c r="PGA71" s="1581"/>
      <c r="PGB71" s="1581"/>
      <c r="PGC71" s="1581"/>
      <c r="PGD71" s="529"/>
      <c r="PGE71" s="376"/>
      <c r="PGF71" s="376"/>
      <c r="PGG71" s="376"/>
      <c r="PGH71" s="530"/>
      <c r="PGI71" s="376"/>
      <c r="PGJ71" s="376"/>
      <c r="PGK71" s="376"/>
      <c r="PGL71" s="376"/>
      <c r="PGM71" s="376"/>
      <c r="PGN71" s="376"/>
      <c r="PGO71" s="376"/>
      <c r="PGP71" s="376"/>
      <c r="PGQ71" s="376"/>
      <c r="PGR71" s="1581"/>
      <c r="PGS71" s="1581"/>
      <c r="PGT71" s="1581"/>
      <c r="PGU71" s="529"/>
      <c r="PGV71" s="376"/>
      <c r="PGW71" s="376"/>
      <c r="PGX71" s="376"/>
      <c r="PGY71" s="530"/>
      <c r="PGZ71" s="376"/>
      <c r="PHA71" s="376"/>
      <c r="PHB71" s="376"/>
      <c r="PHC71" s="376"/>
      <c r="PHD71" s="376"/>
      <c r="PHE71" s="376"/>
      <c r="PHF71" s="376"/>
      <c r="PHG71" s="376"/>
      <c r="PHH71" s="376"/>
      <c r="PHI71" s="1581"/>
      <c r="PHJ71" s="1581"/>
      <c r="PHK71" s="1581"/>
      <c r="PHL71" s="529"/>
      <c r="PHM71" s="376"/>
      <c r="PHN71" s="376"/>
      <c r="PHO71" s="376"/>
      <c r="PHP71" s="530"/>
      <c r="PHQ71" s="376"/>
      <c r="PHR71" s="376"/>
      <c r="PHS71" s="376"/>
      <c r="PHT71" s="376"/>
      <c r="PHU71" s="376"/>
      <c r="PHV71" s="376"/>
      <c r="PHW71" s="376"/>
      <c r="PHX71" s="376"/>
      <c r="PHY71" s="376"/>
      <c r="PHZ71" s="1581"/>
      <c r="PIA71" s="1581"/>
      <c r="PIB71" s="1581"/>
      <c r="PIC71" s="529"/>
      <c r="PID71" s="376"/>
      <c r="PIE71" s="376"/>
      <c r="PIF71" s="376"/>
      <c r="PIG71" s="530"/>
      <c r="PIH71" s="376"/>
      <c r="PII71" s="376"/>
      <c r="PIJ71" s="376"/>
      <c r="PIK71" s="376"/>
      <c r="PIL71" s="376"/>
      <c r="PIM71" s="376"/>
      <c r="PIN71" s="376"/>
      <c r="PIO71" s="376"/>
      <c r="PIP71" s="376"/>
      <c r="PIQ71" s="1581"/>
      <c r="PIR71" s="1581"/>
      <c r="PIS71" s="1581"/>
      <c r="PIT71" s="529"/>
      <c r="PIU71" s="376"/>
      <c r="PIV71" s="376"/>
      <c r="PIW71" s="376"/>
      <c r="PIX71" s="530"/>
      <c r="PIY71" s="376"/>
      <c r="PIZ71" s="376"/>
      <c r="PJA71" s="376"/>
      <c r="PJB71" s="376"/>
      <c r="PJC71" s="376"/>
      <c r="PJD71" s="376"/>
      <c r="PJE71" s="376"/>
      <c r="PJF71" s="376"/>
      <c r="PJG71" s="376"/>
      <c r="PJH71" s="1581"/>
      <c r="PJI71" s="1581"/>
      <c r="PJJ71" s="1581"/>
      <c r="PJK71" s="529"/>
      <c r="PJL71" s="376"/>
      <c r="PJM71" s="376"/>
      <c r="PJN71" s="376"/>
      <c r="PJO71" s="530"/>
      <c r="PJP71" s="376"/>
      <c r="PJQ71" s="376"/>
      <c r="PJR71" s="376"/>
      <c r="PJS71" s="376"/>
      <c r="PJT71" s="376"/>
      <c r="PJU71" s="376"/>
      <c r="PJV71" s="376"/>
      <c r="PJW71" s="376"/>
      <c r="PJX71" s="376"/>
      <c r="PJY71" s="1581"/>
      <c r="PJZ71" s="1581"/>
      <c r="PKA71" s="1581"/>
      <c r="PKB71" s="529"/>
      <c r="PKC71" s="376"/>
      <c r="PKD71" s="376"/>
      <c r="PKE71" s="376"/>
      <c r="PKF71" s="530"/>
      <c r="PKG71" s="376"/>
      <c r="PKH71" s="376"/>
      <c r="PKI71" s="376"/>
      <c r="PKJ71" s="376"/>
      <c r="PKK71" s="376"/>
      <c r="PKL71" s="376"/>
      <c r="PKM71" s="376"/>
      <c r="PKN71" s="376"/>
      <c r="PKO71" s="376"/>
      <c r="PKP71" s="1581"/>
      <c r="PKQ71" s="1581"/>
      <c r="PKR71" s="1581"/>
      <c r="PKS71" s="529"/>
      <c r="PKT71" s="376"/>
      <c r="PKU71" s="376"/>
      <c r="PKV71" s="376"/>
      <c r="PKW71" s="530"/>
      <c r="PKX71" s="376"/>
      <c r="PKY71" s="376"/>
      <c r="PKZ71" s="376"/>
      <c r="PLA71" s="376"/>
      <c r="PLB71" s="376"/>
      <c r="PLC71" s="376"/>
      <c r="PLD71" s="376"/>
      <c r="PLE71" s="376"/>
      <c r="PLF71" s="376"/>
      <c r="PLG71" s="1581"/>
      <c r="PLH71" s="1581"/>
      <c r="PLI71" s="1581"/>
      <c r="PLJ71" s="529"/>
      <c r="PLK71" s="376"/>
      <c r="PLL71" s="376"/>
      <c r="PLM71" s="376"/>
      <c r="PLN71" s="530"/>
      <c r="PLO71" s="376"/>
      <c r="PLP71" s="376"/>
      <c r="PLQ71" s="376"/>
      <c r="PLR71" s="376"/>
      <c r="PLS71" s="376"/>
      <c r="PLT71" s="376"/>
      <c r="PLU71" s="376"/>
      <c r="PLV71" s="376"/>
      <c r="PLW71" s="376"/>
      <c r="PLX71" s="1581"/>
      <c r="PLY71" s="1581"/>
      <c r="PLZ71" s="1581"/>
      <c r="PMA71" s="529"/>
      <c r="PMB71" s="376"/>
      <c r="PMC71" s="376"/>
      <c r="PMD71" s="376"/>
      <c r="PME71" s="530"/>
      <c r="PMF71" s="376"/>
      <c r="PMG71" s="376"/>
      <c r="PMH71" s="376"/>
      <c r="PMI71" s="376"/>
      <c r="PMJ71" s="376"/>
      <c r="PMK71" s="376"/>
      <c r="PML71" s="376"/>
      <c r="PMM71" s="376"/>
      <c r="PMN71" s="376"/>
      <c r="PMO71" s="1581"/>
      <c r="PMP71" s="1581"/>
      <c r="PMQ71" s="1581"/>
      <c r="PMR71" s="529"/>
      <c r="PMS71" s="376"/>
      <c r="PMT71" s="376"/>
      <c r="PMU71" s="376"/>
      <c r="PMV71" s="530"/>
      <c r="PMW71" s="376"/>
      <c r="PMX71" s="376"/>
      <c r="PMY71" s="376"/>
      <c r="PMZ71" s="376"/>
      <c r="PNA71" s="376"/>
      <c r="PNB71" s="376"/>
      <c r="PNC71" s="376"/>
      <c r="PND71" s="376"/>
      <c r="PNE71" s="376"/>
      <c r="PNF71" s="1581"/>
      <c r="PNG71" s="1581"/>
      <c r="PNH71" s="1581"/>
      <c r="PNI71" s="529"/>
      <c r="PNJ71" s="376"/>
      <c r="PNK71" s="376"/>
      <c r="PNL71" s="376"/>
      <c r="PNM71" s="530"/>
      <c r="PNN71" s="376"/>
      <c r="PNO71" s="376"/>
      <c r="PNP71" s="376"/>
      <c r="PNQ71" s="376"/>
      <c r="PNR71" s="376"/>
      <c r="PNS71" s="376"/>
      <c r="PNT71" s="376"/>
      <c r="PNU71" s="376"/>
      <c r="PNV71" s="376"/>
      <c r="PNW71" s="1581"/>
      <c r="PNX71" s="1581"/>
      <c r="PNY71" s="1581"/>
      <c r="PNZ71" s="529"/>
      <c r="POA71" s="376"/>
      <c r="POB71" s="376"/>
      <c r="POC71" s="376"/>
      <c r="POD71" s="530"/>
      <c r="POE71" s="376"/>
      <c r="POF71" s="376"/>
      <c r="POG71" s="376"/>
      <c r="POH71" s="376"/>
      <c r="POI71" s="376"/>
      <c r="POJ71" s="376"/>
      <c r="POK71" s="376"/>
      <c r="POL71" s="376"/>
      <c r="POM71" s="376"/>
      <c r="PON71" s="1581"/>
      <c r="POO71" s="1581"/>
      <c r="POP71" s="1581"/>
      <c r="POQ71" s="529"/>
      <c r="POR71" s="376"/>
      <c r="POS71" s="376"/>
      <c r="POT71" s="376"/>
      <c r="POU71" s="530"/>
      <c r="POV71" s="376"/>
      <c r="POW71" s="376"/>
      <c r="POX71" s="376"/>
      <c r="POY71" s="376"/>
      <c r="POZ71" s="376"/>
      <c r="PPA71" s="376"/>
      <c r="PPB71" s="376"/>
      <c r="PPC71" s="376"/>
      <c r="PPD71" s="376"/>
      <c r="PPE71" s="1581"/>
      <c r="PPF71" s="1581"/>
      <c r="PPG71" s="1581"/>
      <c r="PPH71" s="529"/>
      <c r="PPI71" s="376"/>
      <c r="PPJ71" s="376"/>
      <c r="PPK71" s="376"/>
      <c r="PPL71" s="530"/>
      <c r="PPM71" s="376"/>
      <c r="PPN71" s="376"/>
      <c r="PPO71" s="376"/>
      <c r="PPP71" s="376"/>
      <c r="PPQ71" s="376"/>
      <c r="PPR71" s="376"/>
      <c r="PPS71" s="376"/>
      <c r="PPT71" s="376"/>
      <c r="PPU71" s="376"/>
      <c r="PPV71" s="1581"/>
      <c r="PPW71" s="1581"/>
      <c r="PPX71" s="1581"/>
      <c r="PPY71" s="529"/>
      <c r="PPZ71" s="376"/>
      <c r="PQA71" s="376"/>
      <c r="PQB71" s="376"/>
      <c r="PQC71" s="530"/>
      <c r="PQD71" s="376"/>
      <c r="PQE71" s="376"/>
      <c r="PQF71" s="376"/>
      <c r="PQG71" s="376"/>
      <c r="PQH71" s="376"/>
      <c r="PQI71" s="376"/>
      <c r="PQJ71" s="376"/>
      <c r="PQK71" s="376"/>
      <c r="PQL71" s="376"/>
      <c r="PQM71" s="1581"/>
      <c r="PQN71" s="1581"/>
      <c r="PQO71" s="1581"/>
      <c r="PQP71" s="529"/>
      <c r="PQQ71" s="376"/>
      <c r="PQR71" s="376"/>
      <c r="PQS71" s="376"/>
      <c r="PQT71" s="530"/>
      <c r="PQU71" s="376"/>
      <c r="PQV71" s="376"/>
      <c r="PQW71" s="376"/>
      <c r="PQX71" s="376"/>
      <c r="PQY71" s="376"/>
      <c r="PQZ71" s="376"/>
      <c r="PRA71" s="376"/>
      <c r="PRB71" s="376"/>
      <c r="PRC71" s="376"/>
      <c r="PRD71" s="1581"/>
      <c r="PRE71" s="1581"/>
      <c r="PRF71" s="1581"/>
      <c r="PRG71" s="529"/>
      <c r="PRH71" s="376"/>
      <c r="PRI71" s="376"/>
      <c r="PRJ71" s="376"/>
      <c r="PRK71" s="530"/>
      <c r="PRL71" s="376"/>
      <c r="PRM71" s="376"/>
      <c r="PRN71" s="376"/>
      <c r="PRO71" s="376"/>
      <c r="PRP71" s="376"/>
      <c r="PRQ71" s="376"/>
      <c r="PRR71" s="376"/>
      <c r="PRS71" s="376"/>
      <c r="PRT71" s="376"/>
      <c r="PRU71" s="1581"/>
      <c r="PRV71" s="1581"/>
      <c r="PRW71" s="1581"/>
      <c r="PRX71" s="529"/>
      <c r="PRY71" s="376"/>
      <c r="PRZ71" s="376"/>
      <c r="PSA71" s="376"/>
      <c r="PSB71" s="530"/>
      <c r="PSC71" s="376"/>
      <c r="PSD71" s="376"/>
      <c r="PSE71" s="376"/>
      <c r="PSF71" s="376"/>
      <c r="PSG71" s="376"/>
      <c r="PSH71" s="376"/>
      <c r="PSI71" s="376"/>
      <c r="PSJ71" s="376"/>
      <c r="PSK71" s="376"/>
      <c r="PSL71" s="1581"/>
      <c r="PSM71" s="1581"/>
      <c r="PSN71" s="1581"/>
      <c r="PSO71" s="529"/>
      <c r="PSP71" s="376"/>
      <c r="PSQ71" s="376"/>
      <c r="PSR71" s="376"/>
      <c r="PSS71" s="530"/>
      <c r="PST71" s="376"/>
      <c r="PSU71" s="376"/>
      <c r="PSV71" s="376"/>
      <c r="PSW71" s="376"/>
      <c r="PSX71" s="376"/>
      <c r="PSY71" s="376"/>
      <c r="PSZ71" s="376"/>
      <c r="PTA71" s="376"/>
      <c r="PTB71" s="376"/>
      <c r="PTC71" s="1581"/>
      <c r="PTD71" s="1581"/>
      <c r="PTE71" s="1581"/>
      <c r="PTF71" s="529"/>
      <c r="PTG71" s="376"/>
      <c r="PTH71" s="376"/>
      <c r="PTI71" s="376"/>
      <c r="PTJ71" s="530"/>
      <c r="PTK71" s="376"/>
      <c r="PTL71" s="376"/>
      <c r="PTM71" s="376"/>
      <c r="PTN71" s="376"/>
      <c r="PTO71" s="376"/>
      <c r="PTP71" s="376"/>
      <c r="PTQ71" s="376"/>
      <c r="PTR71" s="376"/>
      <c r="PTS71" s="376"/>
      <c r="PTT71" s="1581"/>
      <c r="PTU71" s="1581"/>
      <c r="PTV71" s="1581"/>
      <c r="PTW71" s="529"/>
      <c r="PTX71" s="376"/>
      <c r="PTY71" s="376"/>
      <c r="PTZ71" s="376"/>
      <c r="PUA71" s="530"/>
      <c r="PUB71" s="376"/>
      <c r="PUC71" s="376"/>
      <c r="PUD71" s="376"/>
      <c r="PUE71" s="376"/>
      <c r="PUF71" s="376"/>
      <c r="PUG71" s="376"/>
      <c r="PUH71" s="376"/>
      <c r="PUI71" s="376"/>
      <c r="PUJ71" s="376"/>
      <c r="PUK71" s="1581"/>
      <c r="PUL71" s="1581"/>
      <c r="PUM71" s="1581"/>
      <c r="PUN71" s="529"/>
      <c r="PUO71" s="376"/>
      <c r="PUP71" s="376"/>
      <c r="PUQ71" s="376"/>
      <c r="PUR71" s="530"/>
      <c r="PUS71" s="376"/>
      <c r="PUT71" s="376"/>
      <c r="PUU71" s="376"/>
      <c r="PUV71" s="376"/>
      <c r="PUW71" s="376"/>
      <c r="PUX71" s="376"/>
      <c r="PUY71" s="376"/>
      <c r="PUZ71" s="376"/>
      <c r="PVA71" s="376"/>
      <c r="PVB71" s="1581"/>
      <c r="PVC71" s="1581"/>
      <c r="PVD71" s="1581"/>
      <c r="PVE71" s="529"/>
      <c r="PVF71" s="376"/>
      <c r="PVG71" s="376"/>
      <c r="PVH71" s="376"/>
      <c r="PVI71" s="530"/>
      <c r="PVJ71" s="376"/>
      <c r="PVK71" s="376"/>
      <c r="PVL71" s="376"/>
      <c r="PVM71" s="376"/>
      <c r="PVN71" s="376"/>
      <c r="PVO71" s="376"/>
      <c r="PVP71" s="376"/>
      <c r="PVQ71" s="376"/>
      <c r="PVR71" s="376"/>
      <c r="PVS71" s="1581"/>
      <c r="PVT71" s="1581"/>
      <c r="PVU71" s="1581"/>
      <c r="PVV71" s="529"/>
      <c r="PVW71" s="376"/>
      <c r="PVX71" s="376"/>
      <c r="PVY71" s="376"/>
      <c r="PVZ71" s="530"/>
      <c r="PWA71" s="376"/>
      <c r="PWB71" s="376"/>
      <c r="PWC71" s="376"/>
      <c r="PWD71" s="376"/>
      <c r="PWE71" s="376"/>
      <c r="PWF71" s="376"/>
      <c r="PWG71" s="376"/>
      <c r="PWH71" s="376"/>
      <c r="PWI71" s="376"/>
      <c r="PWJ71" s="1581"/>
      <c r="PWK71" s="1581"/>
      <c r="PWL71" s="1581"/>
      <c r="PWM71" s="529"/>
      <c r="PWN71" s="376"/>
      <c r="PWO71" s="376"/>
      <c r="PWP71" s="376"/>
      <c r="PWQ71" s="530"/>
      <c r="PWR71" s="376"/>
      <c r="PWS71" s="376"/>
      <c r="PWT71" s="376"/>
      <c r="PWU71" s="376"/>
      <c r="PWV71" s="376"/>
      <c r="PWW71" s="376"/>
      <c r="PWX71" s="376"/>
      <c r="PWY71" s="376"/>
      <c r="PWZ71" s="376"/>
      <c r="PXA71" s="1581"/>
      <c r="PXB71" s="1581"/>
      <c r="PXC71" s="1581"/>
      <c r="PXD71" s="529"/>
      <c r="PXE71" s="376"/>
      <c r="PXF71" s="376"/>
      <c r="PXG71" s="376"/>
      <c r="PXH71" s="530"/>
      <c r="PXI71" s="376"/>
      <c r="PXJ71" s="376"/>
      <c r="PXK71" s="376"/>
      <c r="PXL71" s="376"/>
      <c r="PXM71" s="376"/>
      <c r="PXN71" s="376"/>
      <c r="PXO71" s="376"/>
      <c r="PXP71" s="376"/>
      <c r="PXQ71" s="376"/>
      <c r="PXR71" s="1581"/>
      <c r="PXS71" s="1581"/>
      <c r="PXT71" s="1581"/>
      <c r="PXU71" s="529"/>
      <c r="PXV71" s="376"/>
      <c r="PXW71" s="376"/>
      <c r="PXX71" s="376"/>
      <c r="PXY71" s="530"/>
      <c r="PXZ71" s="376"/>
      <c r="PYA71" s="376"/>
      <c r="PYB71" s="376"/>
      <c r="PYC71" s="376"/>
      <c r="PYD71" s="376"/>
      <c r="PYE71" s="376"/>
      <c r="PYF71" s="376"/>
      <c r="PYG71" s="376"/>
      <c r="PYH71" s="376"/>
      <c r="PYI71" s="1581"/>
      <c r="PYJ71" s="1581"/>
      <c r="PYK71" s="1581"/>
      <c r="PYL71" s="529"/>
      <c r="PYM71" s="376"/>
      <c r="PYN71" s="376"/>
      <c r="PYO71" s="376"/>
      <c r="PYP71" s="530"/>
      <c r="PYQ71" s="376"/>
      <c r="PYR71" s="376"/>
      <c r="PYS71" s="376"/>
      <c r="PYT71" s="376"/>
      <c r="PYU71" s="376"/>
      <c r="PYV71" s="376"/>
      <c r="PYW71" s="376"/>
      <c r="PYX71" s="376"/>
      <c r="PYY71" s="376"/>
      <c r="PYZ71" s="1581"/>
      <c r="PZA71" s="1581"/>
      <c r="PZB71" s="1581"/>
      <c r="PZC71" s="529"/>
      <c r="PZD71" s="376"/>
      <c r="PZE71" s="376"/>
      <c r="PZF71" s="376"/>
      <c r="PZG71" s="530"/>
      <c r="PZH71" s="376"/>
      <c r="PZI71" s="376"/>
      <c r="PZJ71" s="376"/>
      <c r="PZK71" s="376"/>
      <c r="PZL71" s="376"/>
      <c r="PZM71" s="376"/>
      <c r="PZN71" s="376"/>
      <c r="PZO71" s="376"/>
      <c r="PZP71" s="376"/>
      <c r="PZQ71" s="1581"/>
      <c r="PZR71" s="1581"/>
      <c r="PZS71" s="1581"/>
      <c r="PZT71" s="529"/>
      <c r="PZU71" s="376"/>
      <c r="PZV71" s="376"/>
      <c r="PZW71" s="376"/>
      <c r="PZX71" s="530"/>
      <c r="PZY71" s="376"/>
      <c r="PZZ71" s="376"/>
      <c r="QAA71" s="376"/>
      <c r="QAB71" s="376"/>
      <c r="QAC71" s="376"/>
      <c r="QAD71" s="376"/>
      <c r="QAE71" s="376"/>
      <c r="QAF71" s="376"/>
      <c r="QAG71" s="376"/>
      <c r="QAH71" s="1581"/>
      <c r="QAI71" s="1581"/>
      <c r="QAJ71" s="1581"/>
      <c r="QAK71" s="529"/>
      <c r="QAL71" s="376"/>
      <c r="QAM71" s="376"/>
      <c r="QAN71" s="376"/>
      <c r="QAO71" s="530"/>
      <c r="QAP71" s="376"/>
      <c r="QAQ71" s="376"/>
      <c r="QAR71" s="376"/>
      <c r="QAS71" s="376"/>
      <c r="QAT71" s="376"/>
      <c r="QAU71" s="376"/>
      <c r="QAV71" s="376"/>
      <c r="QAW71" s="376"/>
      <c r="QAX71" s="376"/>
      <c r="QAY71" s="1581"/>
      <c r="QAZ71" s="1581"/>
      <c r="QBA71" s="1581"/>
      <c r="QBB71" s="529"/>
      <c r="QBC71" s="376"/>
      <c r="QBD71" s="376"/>
      <c r="QBE71" s="376"/>
      <c r="QBF71" s="530"/>
      <c r="QBG71" s="376"/>
      <c r="QBH71" s="376"/>
      <c r="QBI71" s="376"/>
      <c r="QBJ71" s="376"/>
      <c r="QBK71" s="376"/>
      <c r="QBL71" s="376"/>
      <c r="QBM71" s="376"/>
      <c r="QBN71" s="376"/>
      <c r="QBO71" s="376"/>
      <c r="QBP71" s="1581"/>
      <c r="QBQ71" s="1581"/>
      <c r="QBR71" s="1581"/>
      <c r="QBS71" s="529"/>
      <c r="QBT71" s="376"/>
      <c r="QBU71" s="376"/>
      <c r="QBV71" s="376"/>
      <c r="QBW71" s="530"/>
      <c r="QBX71" s="376"/>
      <c r="QBY71" s="376"/>
      <c r="QBZ71" s="376"/>
      <c r="QCA71" s="376"/>
      <c r="QCB71" s="376"/>
      <c r="QCC71" s="376"/>
      <c r="QCD71" s="376"/>
      <c r="QCE71" s="376"/>
      <c r="QCF71" s="376"/>
      <c r="QCG71" s="1581"/>
      <c r="QCH71" s="1581"/>
      <c r="QCI71" s="1581"/>
      <c r="QCJ71" s="529"/>
      <c r="QCK71" s="376"/>
      <c r="QCL71" s="376"/>
      <c r="QCM71" s="376"/>
      <c r="QCN71" s="530"/>
      <c r="QCO71" s="376"/>
      <c r="QCP71" s="376"/>
      <c r="QCQ71" s="376"/>
      <c r="QCR71" s="376"/>
      <c r="QCS71" s="376"/>
      <c r="QCT71" s="376"/>
      <c r="QCU71" s="376"/>
      <c r="QCV71" s="376"/>
      <c r="QCW71" s="376"/>
      <c r="QCX71" s="1581"/>
      <c r="QCY71" s="1581"/>
      <c r="QCZ71" s="1581"/>
      <c r="QDA71" s="529"/>
      <c r="QDB71" s="376"/>
      <c r="QDC71" s="376"/>
      <c r="QDD71" s="376"/>
      <c r="QDE71" s="530"/>
      <c r="QDF71" s="376"/>
      <c r="QDG71" s="376"/>
      <c r="QDH71" s="376"/>
      <c r="QDI71" s="376"/>
      <c r="QDJ71" s="376"/>
      <c r="QDK71" s="376"/>
      <c r="QDL71" s="376"/>
      <c r="QDM71" s="376"/>
      <c r="QDN71" s="376"/>
      <c r="QDO71" s="1581"/>
      <c r="QDP71" s="1581"/>
      <c r="QDQ71" s="1581"/>
      <c r="QDR71" s="529"/>
      <c r="QDS71" s="376"/>
      <c r="QDT71" s="376"/>
      <c r="QDU71" s="376"/>
      <c r="QDV71" s="530"/>
      <c r="QDW71" s="376"/>
      <c r="QDX71" s="376"/>
      <c r="QDY71" s="376"/>
      <c r="QDZ71" s="376"/>
      <c r="QEA71" s="376"/>
      <c r="QEB71" s="376"/>
      <c r="QEC71" s="376"/>
      <c r="QED71" s="376"/>
      <c r="QEE71" s="376"/>
      <c r="QEF71" s="1581"/>
      <c r="QEG71" s="1581"/>
      <c r="QEH71" s="1581"/>
      <c r="QEI71" s="529"/>
      <c r="QEJ71" s="376"/>
      <c r="QEK71" s="376"/>
      <c r="QEL71" s="376"/>
      <c r="QEM71" s="530"/>
      <c r="QEN71" s="376"/>
      <c r="QEO71" s="376"/>
      <c r="QEP71" s="376"/>
      <c r="QEQ71" s="376"/>
      <c r="QER71" s="376"/>
      <c r="QES71" s="376"/>
      <c r="QET71" s="376"/>
      <c r="QEU71" s="376"/>
      <c r="QEV71" s="376"/>
      <c r="QEW71" s="1581"/>
      <c r="QEX71" s="1581"/>
      <c r="QEY71" s="1581"/>
      <c r="QEZ71" s="529"/>
      <c r="QFA71" s="376"/>
      <c r="QFB71" s="376"/>
      <c r="QFC71" s="376"/>
      <c r="QFD71" s="530"/>
      <c r="QFE71" s="376"/>
      <c r="QFF71" s="376"/>
      <c r="QFG71" s="376"/>
      <c r="QFH71" s="376"/>
      <c r="QFI71" s="376"/>
      <c r="QFJ71" s="376"/>
      <c r="QFK71" s="376"/>
      <c r="QFL71" s="376"/>
      <c r="QFM71" s="376"/>
      <c r="QFN71" s="1581"/>
      <c r="QFO71" s="1581"/>
      <c r="QFP71" s="1581"/>
      <c r="QFQ71" s="529"/>
      <c r="QFR71" s="376"/>
      <c r="QFS71" s="376"/>
      <c r="QFT71" s="376"/>
      <c r="QFU71" s="530"/>
      <c r="QFV71" s="376"/>
      <c r="QFW71" s="376"/>
      <c r="QFX71" s="376"/>
      <c r="QFY71" s="376"/>
      <c r="QFZ71" s="376"/>
      <c r="QGA71" s="376"/>
      <c r="QGB71" s="376"/>
      <c r="QGC71" s="376"/>
      <c r="QGD71" s="376"/>
      <c r="QGE71" s="1581"/>
      <c r="QGF71" s="1581"/>
      <c r="QGG71" s="1581"/>
      <c r="QGH71" s="529"/>
      <c r="QGI71" s="376"/>
      <c r="QGJ71" s="376"/>
      <c r="QGK71" s="376"/>
      <c r="QGL71" s="530"/>
      <c r="QGM71" s="376"/>
      <c r="QGN71" s="376"/>
      <c r="QGO71" s="376"/>
      <c r="QGP71" s="376"/>
      <c r="QGQ71" s="376"/>
      <c r="QGR71" s="376"/>
      <c r="QGS71" s="376"/>
      <c r="QGT71" s="376"/>
      <c r="QGU71" s="376"/>
      <c r="QGV71" s="1581"/>
      <c r="QGW71" s="1581"/>
      <c r="QGX71" s="1581"/>
      <c r="QGY71" s="529"/>
      <c r="QGZ71" s="376"/>
      <c r="QHA71" s="376"/>
      <c r="QHB71" s="376"/>
      <c r="QHC71" s="530"/>
      <c r="QHD71" s="376"/>
      <c r="QHE71" s="376"/>
      <c r="QHF71" s="376"/>
      <c r="QHG71" s="376"/>
      <c r="QHH71" s="376"/>
      <c r="QHI71" s="376"/>
      <c r="QHJ71" s="376"/>
      <c r="QHK71" s="376"/>
      <c r="QHL71" s="376"/>
      <c r="QHM71" s="1581"/>
      <c r="QHN71" s="1581"/>
      <c r="QHO71" s="1581"/>
      <c r="QHP71" s="529"/>
      <c r="QHQ71" s="376"/>
      <c r="QHR71" s="376"/>
      <c r="QHS71" s="376"/>
      <c r="QHT71" s="530"/>
      <c r="QHU71" s="376"/>
      <c r="QHV71" s="376"/>
      <c r="QHW71" s="376"/>
      <c r="QHX71" s="376"/>
      <c r="QHY71" s="376"/>
      <c r="QHZ71" s="376"/>
      <c r="QIA71" s="376"/>
      <c r="QIB71" s="376"/>
      <c r="QIC71" s="376"/>
      <c r="QID71" s="1581"/>
      <c r="QIE71" s="1581"/>
      <c r="QIF71" s="1581"/>
      <c r="QIG71" s="529"/>
      <c r="QIH71" s="376"/>
      <c r="QII71" s="376"/>
      <c r="QIJ71" s="376"/>
      <c r="QIK71" s="530"/>
      <c r="QIL71" s="376"/>
      <c r="QIM71" s="376"/>
      <c r="QIN71" s="376"/>
      <c r="QIO71" s="376"/>
      <c r="QIP71" s="376"/>
      <c r="QIQ71" s="376"/>
      <c r="QIR71" s="376"/>
      <c r="QIS71" s="376"/>
      <c r="QIT71" s="376"/>
      <c r="QIU71" s="1581"/>
      <c r="QIV71" s="1581"/>
      <c r="QIW71" s="1581"/>
      <c r="QIX71" s="529"/>
      <c r="QIY71" s="376"/>
      <c r="QIZ71" s="376"/>
      <c r="QJA71" s="376"/>
      <c r="QJB71" s="530"/>
      <c r="QJC71" s="376"/>
      <c r="QJD71" s="376"/>
      <c r="QJE71" s="376"/>
      <c r="QJF71" s="376"/>
      <c r="QJG71" s="376"/>
      <c r="QJH71" s="376"/>
      <c r="QJI71" s="376"/>
      <c r="QJJ71" s="376"/>
      <c r="QJK71" s="376"/>
      <c r="QJL71" s="1581"/>
      <c r="QJM71" s="1581"/>
      <c r="QJN71" s="1581"/>
      <c r="QJO71" s="529"/>
      <c r="QJP71" s="376"/>
      <c r="QJQ71" s="376"/>
      <c r="QJR71" s="376"/>
      <c r="QJS71" s="530"/>
      <c r="QJT71" s="376"/>
      <c r="QJU71" s="376"/>
      <c r="QJV71" s="376"/>
      <c r="QJW71" s="376"/>
      <c r="QJX71" s="376"/>
      <c r="QJY71" s="376"/>
      <c r="QJZ71" s="376"/>
      <c r="QKA71" s="376"/>
      <c r="QKB71" s="376"/>
      <c r="QKC71" s="1581"/>
      <c r="QKD71" s="1581"/>
      <c r="QKE71" s="1581"/>
      <c r="QKF71" s="529"/>
      <c r="QKG71" s="376"/>
      <c r="QKH71" s="376"/>
      <c r="QKI71" s="376"/>
      <c r="QKJ71" s="530"/>
      <c r="QKK71" s="376"/>
      <c r="QKL71" s="376"/>
      <c r="QKM71" s="376"/>
      <c r="QKN71" s="376"/>
      <c r="QKO71" s="376"/>
      <c r="QKP71" s="376"/>
      <c r="QKQ71" s="376"/>
      <c r="QKR71" s="376"/>
      <c r="QKS71" s="376"/>
      <c r="QKT71" s="1581"/>
      <c r="QKU71" s="1581"/>
      <c r="QKV71" s="1581"/>
      <c r="QKW71" s="529"/>
      <c r="QKX71" s="376"/>
      <c r="QKY71" s="376"/>
      <c r="QKZ71" s="376"/>
      <c r="QLA71" s="530"/>
      <c r="QLB71" s="376"/>
      <c r="QLC71" s="376"/>
      <c r="QLD71" s="376"/>
      <c r="QLE71" s="376"/>
      <c r="QLF71" s="376"/>
      <c r="QLG71" s="376"/>
      <c r="QLH71" s="376"/>
      <c r="QLI71" s="376"/>
      <c r="QLJ71" s="376"/>
      <c r="QLK71" s="1581"/>
      <c r="QLL71" s="1581"/>
      <c r="QLM71" s="1581"/>
      <c r="QLN71" s="529"/>
      <c r="QLO71" s="376"/>
      <c r="QLP71" s="376"/>
      <c r="QLQ71" s="376"/>
      <c r="QLR71" s="530"/>
      <c r="QLS71" s="376"/>
      <c r="QLT71" s="376"/>
      <c r="QLU71" s="376"/>
      <c r="QLV71" s="376"/>
      <c r="QLW71" s="376"/>
      <c r="QLX71" s="376"/>
      <c r="QLY71" s="376"/>
      <c r="QLZ71" s="376"/>
      <c r="QMA71" s="376"/>
      <c r="QMB71" s="1581"/>
      <c r="QMC71" s="1581"/>
      <c r="QMD71" s="1581"/>
      <c r="QME71" s="529"/>
      <c r="QMF71" s="376"/>
      <c r="QMG71" s="376"/>
      <c r="QMH71" s="376"/>
      <c r="QMI71" s="530"/>
      <c r="QMJ71" s="376"/>
      <c r="QMK71" s="376"/>
      <c r="QML71" s="376"/>
      <c r="QMM71" s="376"/>
      <c r="QMN71" s="376"/>
      <c r="QMO71" s="376"/>
      <c r="QMP71" s="376"/>
      <c r="QMQ71" s="376"/>
      <c r="QMR71" s="376"/>
      <c r="QMS71" s="1581"/>
      <c r="QMT71" s="1581"/>
      <c r="QMU71" s="1581"/>
      <c r="QMV71" s="529"/>
      <c r="QMW71" s="376"/>
      <c r="QMX71" s="376"/>
      <c r="QMY71" s="376"/>
      <c r="QMZ71" s="530"/>
      <c r="QNA71" s="376"/>
      <c r="QNB71" s="376"/>
      <c r="QNC71" s="376"/>
      <c r="QND71" s="376"/>
      <c r="QNE71" s="376"/>
      <c r="QNF71" s="376"/>
      <c r="QNG71" s="376"/>
      <c r="QNH71" s="376"/>
      <c r="QNI71" s="376"/>
      <c r="QNJ71" s="1581"/>
      <c r="QNK71" s="1581"/>
      <c r="QNL71" s="1581"/>
      <c r="QNM71" s="529"/>
      <c r="QNN71" s="376"/>
      <c r="QNO71" s="376"/>
      <c r="QNP71" s="376"/>
      <c r="QNQ71" s="530"/>
      <c r="QNR71" s="376"/>
      <c r="QNS71" s="376"/>
      <c r="QNT71" s="376"/>
      <c r="QNU71" s="376"/>
      <c r="QNV71" s="376"/>
      <c r="QNW71" s="376"/>
      <c r="QNX71" s="376"/>
      <c r="QNY71" s="376"/>
      <c r="QNZ71" s="376"/>
      <c r="QOA71" s="1581"/>
      <c r="QOB71" s="1581"/>
      <c r="QOC71" s="1581"/>
      <c r="QOD71" s="529"/>
      <c r="QOE71" s="376"/>
      <c r="QOF71" s="376"/>
      <c r="QOG71" s="376"/>
      <c r="QOH71" s="530"/>
      <c r="QOI71" s="376"/>
      <c r="QOJ71" s="376"/>
      <c r="QOK71" s="376"/>
      <c r="QOL71" s="376"/>
      <c r="QOM71" s="376"/>
      <c r="QON71" s="376"/>
      <c r="QOO71" s="376"/>
      <c r="QOP71" s="376"/>
      <c r="QOQ71" s="376"/>
      <c r="QOR71" s="1581"/>
      <c r="QOS71" s="1581"/>
      <c r="QOT71" s="1581"/>
      <c r="QOU71" s="529"/>
      <c r="QOV71" s="376"/>
      <c r="QOW71" s="376"/>
      <c r="QOX71" s="376"/>
      <c r="QOY71" s="530"/>
      <c r="QOZ71" s="376"/>
      <c r="QPA71" s="376"/>
      <c r="QPB71" s="376"/>
      <c r="QPC71" s="376"/>
      <c r="QPD71" s="376"/>
      <c r="QPE71" s="376"/>
      <c r="QPF71" s="376"/>
      <c r="QPG71" s="376"/>
      <c r="QPH71" s="376"/>
      <c r="QPI71" s="1581"/>
      <c r="QPJ71" s="1581"/>
      <c r="QPK71" s="1581"/>
      <c r="QPL71" s="529"/>
      <c r="QPM71" s="376"/>
      <c r="QPN71" s="376"/>
      <c r="QPO71" s="376"/>
      <c r="QPP71" s="530"/>
      <c r="QPQ71" s="376"/>
      <c r="QPR71" s="376"/>
      <c r="QPS71" s="376"/>
      <c r="QPT71" s="376"/>
      <c r="QPU71" s="376"/>
      <c r="QPV71" s="376"/>
      <c r="QPW71" s="376"/>
      <c r="QPX71" s="376"/>
      <c r="QPY71" s="376"/>
      <c r="QPZ71" s="1581"/>
      <c r="QQA71" s="1581"/>
      <c r="QQB71" s="1581"/>
      <c r="QQC71" s="529"/>
      <c r="QQD71" s="376"/>
      <c r="QQE71" s="376"/>
      <c r="QQF71" s="376"/>
      <c r="QQG71" s="530"/>
      <c r="QQH71" s="376"/>
      <c r="QQI71" s="376"/>
      <c r="QQJ71" s="376"/>
      <c r="QQK71" s="376"/>
      <c r="QQL71" s="376"/>
      <c r="QQM71" s="376"/>
      <c r="QQN71" s="376"/>
      <c r="QQO71" s="376"/>
      <c r="QQP71" s="376"/>
      <c r="QQQ71" s="1581"/>
      <c r="QQR71" s="1581"/>
      <c r="QQS71" s="1581"/>
      <c r="QQT71" s="529"/>
      <c r="QQU71" s="376"/>
      <c r="QQV71" s="376"/>
      <c r="QQW71" s="376"/>
      <c r="QQX71" s="530"/>
      <c r="QQY71" s="376"/>
      <c r="QQZ71" s="376"/>
      <c r="QRA71" s="376"/>
      <c r="QRB71" s="376"/>
      <c r="QRC71" s="376"/>
      <c r="QRD71" s="376"/>
      <c r="QRE71" s="376"/>
      <c r="QRF71" s="376"/>
      <c r="QRG71" s="376"/>
      <c r="QRH71" s="1581"/>
      <c r="QRI71" s="1581"/>
      <c r="QRJ71" s="1581"/>
      <c r="QRK71" s="529"/>
      <c r="QRL71" s="376"/>
      <c r="QRM71" s="376"/>
      <c r="QRN71" s="376"/>
      <c r="QRO71" s="530"/>
      <c r="QRP71" s="376"/>
      <c r="QRQ71" s="376"/>
      <c r="QRR71" s="376"/>
      <c r="QRS71" s="376"/>
      <c r="QRT71" s="376"/>
      <c r="QRU71" s="376"/>
      <c r="QRV71" s="376"/>
      <c r="QRW71" s="376"/>
      <c r="QRX71" s="376"/>
      <c r="QRY71" s="1581"/>
      <c r="QRZ71" s="1581"/>
      <c r="QSA71" s="1581"/>
      <c r="QSB71" s="529"/>
      <c r="QSC71" s="376"/>
      <c r="QSD71" s="376"/>
      <c r="QSE71" s="376"/>
      <c r="QSF71" s="530"/>
      <c r="QSG71" s="376"/>
      <c r="QSH71" s="376"/>
      <c r="QSI71" s="376"/>
      <c r="QSJ71" s="376"/>
      <c r="QSK71" s="376"/>
      <c r="QSL71" s="376"/>
      <c r="QSM71" s="376"/>
      <c r="QSN71" s="376"/>
      <c r="QSO71" s="376"/>
      <c r="QSP71" s="1581"/>
      <c r="QSQ71" s="1581"/>
      <c r="QSR71" s="1581"/>
      <c r="QSS71" s="529"/>
      <c r="QST71" s="376"/>
      <c r="QSU71" s="376"/>
      <c r="QSV71" s="376"/>
      <c r="QSW71" s="530"/>
      <c r="QSX71" s="376"/>
      <c r="QSY71" s="376"/>
      <c r="QSZ71" s="376"/>
      <c r="QTA71" s="376"/>
      <c r="QTB71" s="376"/>
      <c r="QTC71" s="376"/>
      <c r="QTD71" s="376"/>
      <c r="QTE71" s="376"/>
      <c r="QTF71" s="376"/>
      <c r="QTG71" s="1581"/>
      <c r="QTH71" s="1581"/>
      <c r="QTI71" s="1581"/>
      <c r="QTJ71" s="529"/>
      <c r="QTK71" s="376"/>
      <c r="QTL71" s="376"/>
      <c r="QTM71" s="376"/>
      <c r="QTN71" s="530"/>
      <c r="QTO71" s="376"/>
      <c r="QTP71" s="376"/>
      <c r="QTQ71" s="376"/>
      <c r="QTR71" s="376"/>
      <c r="QTS71" s="376"/>
      <c r="QTT71" s="376"/>
      <c r="QTU71" s="376"/>
      <c r="QTV71" s="376"/>
      <c r="QTW71" s="376"/>
      <c r="QTX71" s="1581"/>
      <c r="QTY71" s="1581"/>
      <c r="QTZ71" s="1581"/>
      <c r="QUA71" s="529"/>
      <c r="QUB71" s="376"/>
      <c r="QUC71" s="376"/>
      <c r="QUD71" s="376"/>
      <c r="QUE71" s="530"/>
      <c r="QUF71" s="376"/>
      <c r="QUG71" s="376"/>
      <c r="QUH71" s="376"/>
      <c r="QUI71" s="376"/>
      <c r="QUJ71" s="376"/>
      <c r="QUK71" s="376"/>
      <c r="QUL71" s="376"/>
      <c r="QUM71" s="376"/>
      <c r="QUN71" s="376"/>
      <c r="QUO71" s="1581"/>
      <c r="QUP71" s="1581"/>
      <c r="QUQ71" s="1581"/>
      <c r="QUR71" s="529"/>
      <c r="QUS71" s="376"/>
      <c r="QUT71" s="376"/>
      <c r="QUU71" s="376"/>
      <c r="QUV71" s="530"/>
      <c r="QUW71" s="376"/>
      <c r="QUX71" s="376"/>
      <c r="QUY71" s="376"/>
      <c r="QUZ71" s="376"/>
      <c r="QVA71" s="376"/>
      <c r="QVB71" s="376"/>
      <c r="QVC71" s="376"/>
      <c r="QVD71" s="376"/>
      <c r="QVE71" s="376"/>
      <c r="QVF71" s="1581"/>
      <c r="QVG71" s="1581"/>
      <c r="QVH71" s="1581"/>
      <c r="QVI71" s="529"/>
      <c r="QVJ71" s="376"/>
      <c r="QVK71" s="376"/>
      <c r="QVL71" s="376"/>
      <c r="QVM71" s="530"/>
      <c r="QVN71" s="376"/>
      <c r="QVO71" s="376"/>
      <c r="QVP71" s="376"/>
      <c r="QVQ71" s="376"/>
      <c r="QVR71" s="376"/>
      <c r="QVS71" s="376"/>
      <c r="QVT71" s="376"/>
      <c r="QVU71" s="376"/>
      <c r="QVV71" s="376"/>
      <c r="QVW71" s="1581"/>
      <c r="QVX71" s="1581"/>
      <c r="QVY71" s="1581"/>
      <c r="QVZ71" s="529"/>
      <c r="QWA71" s="376"/>
      <c r="QWB71" s="376"/>
      <c r="QWC71" s="376"/>
      <c r="QWD71" s="530"/>
      <c r="QWE71" s="376"/>
      <c r="QWF71" s="376"/>
      <c r="QWG71" s="376"/>
      <c r="QWH71" s="376"/>
      <c r="QWI71" s="376"/>
      <c r="QWJ71" s="376"/>
      <c r="QWK71" s="376"/>
      <c r="QWL71" s="376"/>
      <c r="QWM71" s="376"/>
      <c r="QWN71" s="1581"/>
      <c r="QWO71" s="1581"/>
      <c r="QWP71" s="1581"/>
      <c r="QWQ71" s="529"/>
      <c r="QWR71" s="376"/>
      <c r="QWS71" s="376"/>
      <c r="QWT71" s="376"/>
      <c r="QWU71" s="530"/>
      <c r="QWV71" s="376"/>
      <c r="QWW71" s="376"/>
      <c r="QWX71" s="376"/>
      <c r="QWY71" s="376"/>
      <c r="QWZ71" s="376"/>
      <c r="QXA71" s="376"/>
      <c r="QXB71" s="376"/>
      <c r="QXC71" s="376"/>
      <c r="QXD71" s="376"/>
      <c r="QXE71" s="1581"/>
      <c r="QXF71" s="1581"/>
      <c r="QXG71" s="1581"/>
      <c r="QXH71" s="529"/>
      <c r="QXI71" s="376"/>
      <c r="QXJ71" s="376"/>
      <c r="QXK71" s="376"/>
      <c r="QXL71" s="530"/>
      <c r="QXM71" s="376"/>
      <c r="QXN71" s="376"/>
      <c r="QXO71" s="376"/>
      <c r="QXP71" s="376"/>
      <c r="QXQ71" s="376"/>
      <c r="QXR71" s="376"/>
      <c r="QXS71" s="376"/>
      <c r="QXT71" s="376"/>
      <c r="QXU71" s="376"/>
      <c r="QXV71" s="1581"/>
      <c r="QXW71" s="1581"/>
      <c r="QXX71" s="1581"/>
      <c r="QXY71" s="529"/>
      <c r="QXZ71" s="376"/>
      <c r="QYA71" s="376"/>
      <c r="QYB71" s="376"/>
      <c r="QYC71" s="530"/>
      <c r="QYD71" s="376"/>
      <c r="QYE71" s="376"/>
      <c r="QYF71" s="376"/>
      <c r="QYG71" s="376"/>
      <c r="QYH71" s="376"/>
      <c r="QYI71" s="376"/>
      <c r="QYJ71" s="376"/>
      <c r="QYK71" s="376"/>
      <c r="QYL71" s="376"/>
      <c r="QYM71" s="1581"/>
      <c r="QYN71" s="1581"/>
      <c r="QYO71" s="1581"/>
      <c r="QYP71" s="529"/>
      <c r="QYQ71" s="376"/>
      <c r="QYR71" s="376"/>
      <c r="QYS71" s="376"/>
      <c r="QYT71" s="530"/>
      <c r="QYU71" s="376"/>
      <c r="QYV71" s="376"/>
      <c r="QYW71" s="376"/>
      <c r="QYX71" s="376"/>
      <c r="QYY71" s="376"/>
      <c r="QYZ71" s="376"/>
      <c r="QZA71" s="376"/>
      <c r="QZB71" s="376"/>
      <c r="QZC71" s="376"/>
      <c r="QZD71" s="1581"/>
      <c r="QZE71" s="1581"/>
      <c r="QZF71" s="1581"/>
      <c r="QZG71" s="529"/>
      <c r="QZH71" s="376"/>
      <c r="QZI71" s="376"/>
      <c r="QZJ71" s="376"/>
      <c r="QZK71" s="530"/>
      <c r="QZL71" s="376"/>
      <c r="QZM71" s="376"/>
      <c r="QZN71" s="376"/>
      <c r="QZO71" s="376"/>
      <c r="QZP71" s="376"/>
      <c r="QZQ71" s="376"/>
      <c r="QZR71" s="376"/>
      <c r="QZS71" s="376"/>
      <c r="QZT71" s="376"/>
      <c r="QZU71" s="1581"/>
      <c r="QZV71" s="1581"/>
      <c r="QZW71" s="1581"/>
      <c r="QZX71" s="529"/>
      <c r="QZY71" s="376"/>
      <c r="QZZ71" s="376"/>
      <c r="RAA71" s="376"/>
      <c r="RAB71" s="530"/>
      <c r="RAC71" s="376"/>
      <c r="RAD71" s="376"/>
      <c r="RAE71" s="376"/>
      <c r="RAF71" s="376"/>
      <c r="RAG71" s="376"/>
      <c r="RAH71" s="376"/>
      <c r="RAI71" s="376"/>
      <c r="RAJ71" s="376"/>
      <c r="RAK71" s="376"/>
      <c r="RAL71" s="1581"/>
      <c r="RAM71" s="1581"/>
      <c r="RAN71" s="1581"/>
      <c r="RAO71" s="529"/>
      <c r="RAP71" s="376"/>
      <c r="RAQ71" s="376"/>
      <c r="RAR71" s="376"/>
      <c r="RAS71" s="530"/>
      <c r="RAT71" s="376"/>
      <c r="RAU71" s="376"/>
      <c r="RAV71" s="376"/>
      <c r="RAW71" s="376"/>
      <c r="RAX71" s="376"/>
      <c r="RAY71" s="376"/>
      <c r="RAZ71" s="376"/>
      <c r="RBA71" s="376"/>
      <c r="RBB71" s="376"/>
      <c r="RBC71" s="1581"/>
      <c r="RBD71" s="1581"/>
      <c r="RBE71" s="1581"/>
      <c r="RBF71" s="529"/>
      <c r="RBG71" s="376"/>
      <c r="RBH71" s="376"/>
      <c r="RBI71" s="376"/>
      <c r="RBJ71" s="530"/>
      <c r="RBK71" s="376"/>
      <c r="RBL71" s="376"/>
      <c r="RBM71" s="376"/>
      <c r="RBN71" s="376"/>
      <c r="RBO71" s="376"/>
      <c r="RBP71" s="376"/>
      <c r="RBQ71" s="376"/>
      <c r="RBR71" s="376"/>
      <c r="RBS71" s="376"/>
      <c r="RBT71" s="1581"/>
      <c r="RBU71" s="1581"/>
      <c r="RBV71" s="1581"/>
      <c r="RBW71" s="529"/>
      <c r="RBX71" s="376"/>
      <c r="RBY71" s="376"/>
      <c r="RBZ71" s="376"/>
      <c r="RCA71" s="530"/>
      <c r="RCB71" s="376"/>
      <c r="RCC71" s="376"/>
      <c r="RCD71" s="376"/>
      <c r="RCE71" s="376"/>
      <c r="RCF71" s="376"/>
      <c r="RCG71" s="376"/>
      <c r="RCH71" s="376"/>
      <c r="RCI71" s="376"/>
      <c r="RCJ71" s="376"/>
      <c r="RCK71" s="1581"/>
      <c r="RCL71" s="1581"/>
      <c r="RCM71" s="1581"/>
      <c r="RCN71" s="529"/>
      <c r="RCO71" s="376"/>
      <c r="RCP71" s="376"/>
      <c r="RCQ71" s="376"/>
      <c r="RCR71" s="530"/>
      <c r="RCS71" s="376"/>
      <c r="RCT71" s="376"/>
      <c r="RCU71" s="376"/>
      <c r="RCV71" s="376"/>
      <c r="RCW71" s="376"/>
      <c r="RCX71" s="376"/>
      <c r="RCY71" s="376"/>
      <c r="RCZ71" s="376"/>
      <c r="RDA71" s="376"/>
      <c r="RDB71" s="1581"/>
      <c r="RDC71" s="1581"/>
      <c r="RDD71" s="1581"/>
      <c r="RDE71" s="529"/>
      <c r="RDF71" s="376"/>
      <c r="RDG71" s="376"/>
      <c r="RDH71" s="376"/>
      <c r="RDI71" s="530"/>
      <c r="RDJ71" s="376"/>
      <c r="RDK71" s="376"/>
      <c r="RDL71" s="376"/>
      <c r="RDM71" s="376"/>
      <c r="RDN71" s="376"/>
      <c r="RDO71" s="376"/>
      <c r="RDP71" s="376"/>
      <c r="RDQ71" s="376"/>
      <c r="RDR71" s="376"/>
      <c r="RDS71" s="1581"/>
      <c r="RDT71" s="1581"/>
      <c r="RDU71" s="1581"/>
      <c r="RDV71" s="529"/>
      <c r="RDW71" s="376"/>
      <c r="RDX71" s="376"/>
      <c r="RDY71" s="376"/>
      <c r="RDZ71" s="530"/>
      <c r="REA71" s="376"/>
      <c r="REB71" s="376"/>
      <c r="REC71" s="376"/>
      <c r="RED71" s="376"/>
      <c r="REE71" s="376"/>
      <c r="REF71" s="376"/>
      <c r="REG71" s="376"/>
      <c r="REH71" s="376"/>
      <c r="REI71" s="376"/>
      <c r="REJ71" s="1581"/>
      <c r="REK71" s="1581"/>
      <c r="REL71" s="1581"/>
      <c r="REM71" s="529"/>
      <c r="REN71" s="376"/>
      <c r="REO71" s="376"/>
      <c r="REP71" s="376"/>
      <c r="REQ71" s="530"/>
      <c r="RER71" s="376"/>
      <c r="RES71" s="376"/>
      <c r="RET71" s="376"/>
      <c r="REU71" s="376"/>
      <c r="REV71" s="376"/>
      <c r="REW71" s="376"/>
      <c r="REX71" s="376"/>
      <c r="REY71" s="376"/>
      <c r="REZ71" s="376"/>
      <c r="RFA71" s="1581"/>
      <c r="RFB71" s="1581"/>
      <c r="RFC71" s="1581"/>
      <c r="RFD71" s="529"/>
      <c r="RFE71" s="376"/>
      <c r="RFF71" s="376"/>
      <c r="RFG71" s="376"/>
      <c r="RFH71" s="530"/>
      <c r="RFI71" s="376"/>
      <c r="RFJ71" s="376"/>
      <c r="RFK71" s="376"/>
      <c r="RFL71" s="376"/>
      <c r="RFM71" s="376"/>
      <c r="RFN71" s="376"/>
      <c r="RFO71" s="376"/>
      <c r="RFP71" s="376"/>
      <c r="RFQ71" s="376"/>
      <c r="RFR71" s="1581"/>
      <c r="RFS71" s="1581"/>
      <c r="RFT71" s="1581"/>
      <c r="RFU71" s="529"/>
      <c r="RFV71" s="376"/>
      <c r="RFW71" s="376"/>
      <c r="RFX71" s="376"/>
      <c r="RFY71" s="530"/>
      <c r="RFZ71" s="376"/>
      <c r="RGA71" s="376"/>
      <c r="RGB71" s="376"/>
      <c r="RGC71" s="376"/>
      <c r="RGD71" s="376"/>
      <c r="RGE71" s="376"/>
      <c r="RGF71" s="376"/>
      <c r="RGG71" s="376"/>
      <c r="RGH71" s="376"/>
      <c r="RGI71" s="1581"/>
      <c r="RGJ71" s="1581"/>
      <c r="RGK71" s="1581"/>
      <c r="RGL71" s="529"/>
      <c r="RGM71" s="376"/>
      <c r="RGN71" s="376"/>
      <c r="RGO71" s="376"/>
      <c r="RGP71" s="530"/>
      <c r="RGQ71" s="376"/>
      <c r="RGR71" s="376"/>
      <c r="RGS71" s="376"/>
      <c r="RGT71" s="376"/>
      <c r="RGU71" s="376"/>
      <c r="RGV71" s="376"/>
      <c r="RGW71" s="376"/>
      <c r="RGX71" s="376"/>
      <c r="RGY71" s="376"/>
      <c r="RGZ71" s="1581"/>
      <c r="RHA71" s="1581"/>
      <c r="RHB71" s="1581"/>
      <c r="RHC71" s="529"/>
      <c r="RHD71" s="376"/>
      <c r="RHE71" s="376"/>
      <c r="RHF71" s="376"/>
      <c r="RHG71" s="530"/>
      <c r="RHH71" s="376"/>
      <c r="RHI71" s="376"/>
      <c r="RHJ71" s="376"/>
      <c r="RHK71" s="376"/>
      <c r="RHL71" s="376"/>
      <c r="RHM71" s="376"/>
      <c r="RHN71" s="376"/>
      <c r="RHO71" s="376"/>
      <c r="RHP71" s="376"/>
      <c r="RHQ71" s="1581"/>
      <c r="RHR71" s="1581"/>
      <c r="RHS71" s="1581"/>
      <c r="RHT71" s="529"/>
      <c r="RHU71" s="376"/>
      <c r="RHV71" s="376"/>
      <c r="RHW71" s="376"/>
      <c r="RHX71" s="530"/>
      <c r="RHY71" s="376"/>
      <c r="RHZ71" s="376"/>
      <c r="RIA71" s="376"/>
      <c r="RIB71" s="376"/>
      <c r="RIC71" s="376"/>
      <c r="RID71" s="376"/>
      <c r="RIE71" s="376"/>
      <c r="RIF71" s="376"/>
      <c r="RIG71" s="376"/>
      <c r="RIH71" s="1581"/>
      <c r="RII71" s="1581"/>
      <c r="RIJ71" s="1581"/>
      <c r="RIK71" s="529"/>
      <c r="RIL71" s="376"/>
      <c r="RIM71" s="376"/>
      <c r="RIN71" s="376"/>
      <c r="RIO71" s="530"/>
      <c r="RIP71" s="376"/>
      <c r="RIQ71" s="376"/>
      <c r="RIR71" s="376"/>
      <c r="RIS71" s="376"/>
      <c r="RIT71" s="376"/>
      <c r="RIU71" s="376"/>
      <c r="RIV71" s="376"/>
      <c r="RIW71" s="376"/>
      <c r="RIX71" s="376"/>
      <c r="RIY71" s="1581"/>
      <c r="RIZ71" s="1581"/>
      <c r="RJA71" s="1581"/>
      <c r="RJB71" s="529"/>
      <c r="RJC71" s="376"/>
      <c r="RJD71" s="376"/>
      <c r="RJE71" s="376"/>
      <c r="RJF71" s="530"/>
      <c r="RJG71" s="376"/>
      <c r="RJH71" s="376"/>
      <c r="RJI71" s="376"/>
      <c r="RJJ71" s="376"/>
      <c r="RJK71" s="376"/>
      <c r="RJL71" s="376"/>
      <c r="RJM71" s="376"/>
      <c r="RJN71" s="376"/>
      <c r="RJO71" s="376"/>
      <c r="RJP71" s="1581"/>
      <c r="RJQ71" s="1581"/>
      <c r="RJR71" s="1581"/>
      <c r="RJS71" s="529"/>
      <c r="RJT71" s="376"/>
      <c r="RJU71" s="376"/>
      <c r="RJV71" s="376"/>
      <c r="RJW71" s="530"/>
      <c r="RJX71" s="376"/>
      <c r="RJY71" s="376"/>
      <c r="RJZ71" s="376"/>
      <c r="RKA71" s="376"/>
      <c r="RKB71" s="376"/>
      <c r="RKC71" s="376"/>
      <c r="RKD71" s="376"/>
      <c r="RKE71" s="376"/>
      <c r="RKF71" s="376"/>
      <c r="RKG71" s="1581"/>
      <c r="RKH71" s="1581"/>
      <c r="RKI71" s="1581"/>
      <c r="RKJ71" s="529"/>
      <c r="RKK71" s="376"/>
      <c r="RKL71" s="376"/>
      <c r="RKM71" s="376"/>
      <c r="RKN71" s="530"/>
      <c r="RKO71" s="376"/>
      <c r="RKP71" s="376"/>
      <c r="RKQ71" s="376"/>
      <c r="RKR71" s="376"/>
      <c r="RKS71" s="376"/>
      <c r="RKT71" s="376"/>
      <c r="RKU71" s="376"/>
      <c r="RKV71" s="376"/>
      <c r="RKW71" s="376"/>
      <c r="RKX71" s="1581"/>
      <c r="RKY71" s="1581"/>
      <c r="RKZ71" s="1581"/>
      <c r="RLA71" s="529"/>
      <c r="RLB71" s="376"/>
      <c r="RLC71" s="376"/>
      <c r="RLD71" s="376"/>
      <c r="RLE71" s="530"/>
      <c r="RLF71" s="376"/>
      <c r="RLG71" s="376"/>
      <c r="RLH71" s="376"/>
      <c r="RLI71" s="376"/>
      <c r="RLJ71" s="376"/>
      <c r="RLK71" s="376"/>
      <c r="RLL71" s="376"/>
      <c r="RLM71" s="376"/>
      <c r="RLN71" s="376"/>
      <c r="RLO71" s="1581"/>
      <c r="RLP71" s="1581"/>
      <c r="RLQ71" s="1581"/>
      <c r="RLR71" s="529"/>
      <c r="RLS71" s="376"/>
      <c r="RLT71" s="376"/>
      <c r="RLU71" s="376"/>
      <c r="RLV71" s="530"/>
      <c r="RLW71" s="376"/>
      <c r="RLX71" s="376"/>
      <c r="RLY71" s="376"/>
      <c r="RLZ71" s="376"/>
      <c r="RMA71" s="376"/>
      <c r="RMB71" s="376"/>
      <c r="RMC71" s="376"/>
      <c r="RMD71" s="376"/>
      <c r="RME71" s="376"/>
      <c r="RMF71" s="1581"/>
      <c r="RMG71" s="1581"/>
      <c r="RMH71" s="1581"/>
      <c r="RMI71" s="529"/>
      <c r="RMJ71" s="376"/>
      <c r="RMK71" s="376"/>
      <c r="RML71" s="376"/>
      <c r="RMM71" s="530"/>
      <c r="RMN71" s="376"/>
      <c r="RMO71" s="376"/>
      <c r="RMP71" s="376"/>
      <c r="RMQ71" s="376"/>
      <c r="RMR71" s="376"/>
      <c r="RMS71" s="376"/>
      <c r="RMT71" s="376"/>
      <c r="RMU71" s="376"/>
      <c r="RMV71" s="376"/>
      <c r="RMW71" s="1581"/>
      <c r="RMX71" s="1581"/>
      <c r="RMY71" s="1581"/>
      <c r="RMZ71" s="529"/>
      <c r="RNA71" s="376"/>
      <c r="RNB71" s="376"/>
      <c r="RNC71" s="376"/>
      <c r="RND71" s="530"/>
      <c r="RNE71" s="376"/>
      <c r="RNF71" s="376"/>
      <c r="RNG71" s="376"/>
      <c r="RNH71" s="376"/>
      <c r="RNI71" s="376"/>
      <c r="RNJ71" s="376"/>
      <c r="RNK71" s="376"/>
      <c r="RNL71" s="376"/>
      <c r="RNM71" s="376"/>
      <c r="RNN71" s="1581"/>
      <c r="RNO71" s="1581"/>
      <c r="RNP71" s="1581"/>
      <c r="RNQ71" s="529"/>
      <c r="RNR71" s="376"/>
      <c r="RNS71" s="376"/>
      <c r="RNT71" s="376"/>
      <c r="RNU71" s="530"/>
      <c r="RNV71" s="376"/>
      <c r="RNW71" s="376"/>
      <c r="RNX71" s="376"/>
      <c r="RNY71" s="376"/>
      <c r="RNZ71" s="376"/>
      <c r="ROA71" s="376"/>
      <c r="ROB71" s="376"/>
      <c r="ROC71" s="376"/>
      <c r="ROD71" s="376"/>
      <c r="ROE71" s="1581"/>
      <c r="ROF71" s="1581"/>
      <c r="ROG71" s="1581"/>
      <c r="ROH71" s="529"/>
      <c r="ROI71" s="376"/>
      <c r="ROJ71" s="376"/>
      <c r="ROK71" s="376"/>
      <c r="ROL71" s="530"/>
      <c r="ROM71" s="376"/>
      <c r="RON71" s="376"/>
      <c r="ROO71" s="376"/>
      <c r="ROP71" s="376"/>
      <c r="ROQ71" s="376"/>
      <c r="ROR71" s="376"/>
      <c r="ROS71" s="376"/>
      <c r="ROT71" s="376"/>
      <c r="ROU71" s="376"/>
      <c r="ROV71" s="1581"/>
      <c r="ROW71" s="1581"/>
      <c r="ROX71" s="1581"/>
      <c r="ROY71" s="529"/>
      <c r="ROZ71" s="376"/>
      <c r="RPA71" s="376"/>
      <c r="RPB71" s="376"/>
      <c r="RPC71" s="530"/>
      <c r="RPD71" s="376"/>
      <c r="RPE71" s="376"/>
      <c r="RPF71" s="376"/>
      <c r="RPG71" s="376"/>
      <c r="RPH71" s="376"/>
      <c r="RPI71" s="376"/>
      <c r="RPJ71" s="376"/>
      <c r="RPK71" s="376"/>
      <c r="RPL71" s="376"/>
      <c r="RPM71" s="1581"/>
      <c r="RPN71" s="1581"/>
      <c r="RPO71" s="1581"/>
      <c r="RPP71" s="529"/>
      <c r="RPQ71" s="376"/>
      <c r="RPR71" s="376"/>
      <c r="RPS71" s="376"/>
      <c r="RPT71" s="530"/>
      <c r="RPU71" s="376"/>
      <c r="RPV71" s="376"/>
      <c r="RPW71" s="376"/>
      <c r="RPX71" s="376"/>
      <c r="RPY71" s="376"/>
      <c r="RPZ71" s="376"/>
      <c r="RQA71" s="376"/>
      <c r="RQB71" s="376"/>
      <c r="RQC71" s="376"/>
      <c r="RQD71" s="1581"/>
      <c r="RQE71" s="1581"/>
      <c r="RQF71" s="1581"/>
      <c r="RQG71" s="529"/>
      <c r="RQH71" s="376"/>
      <c r="RQI71" s="376"/>
      <c r="RQJ71" s="376"/>
      <c r="RQK71" s="530"/>
      <c r="RQL71" s="376"/>
      <c r="RQM71" s="376"/>
      <c r="RQN71" s="376"/>
      <c r="RQO71" s="376"/>
      <c r="RQP71" s="376"/>
      <c r="RQQ71" s="376"/>
      <c r="RQR71" s="376"/>
      <c r="RQS71" s="376"/>
      <c r="RQT71" s="376"/>
      <c r="RQU71" s="1581"/>
      <c r="RQV71" s="1581"/>
      <c r="RQW71" s="1581"/>
      <c r="RQX71" s="529"/>
      <c r="RQY71" s="376"/>
      <c r="RQZ71" s="376"/>
      <c r="RRA71" s="376"/>
      <c r="RRB71" s="530"/>
      <c r="RRC71" s="376"/>
      <c r="RRD71" s="376"/>
      <c r="RRE71" s="376"/>
      <c r="RRF71" s="376"/>
      <c r="RRG71" s="376"/>
      <c r="RRH71" s="376"/>
      <c r="RRI71" s="376"/>
      <c r="RRJ71" s="376"/>
      <c r="RRK71" s="376"/>
      <c r="RRL71" s="1581"/>
      <c r="RRM71" s="1581"/>
      <c r="RRN71" s="1581"/>
      <c r="RRO71" s="529"/>
      <c r="RRP71" s="376"/>
      <c r="RRQ71" s="376"/>
      <c r="RRR71" s="376"/>
      <c r="RRS71" s="530"/>
      <c r="RRT71" s="376"/>
      <c r="RRU71" s="376"/>
      <c r="RRV71" s="376"/>
      <c r="RRW71" s="376"/>
      <c r="RRX71" s="376"/>
      <c r="RRY71" s="376"/>
      <c r="RRZ71" s="376"/>
      <c r="RSA71" s="376"/>
      <c r="RSB71" s="376"/>
      <c r="RSC71" s="1581"/>
      <c r="RSD71" s="1581"/>
      <c r="RSE71" s="1581"/>
      <c r="RSF71" s="529"/>
      <c r="RSG71" s="376"/>
      <c r="RSH71" s="376"/>
      <c r="RSI71" s="376"/>
      <c r="RSJ71" s="530"/>
      <c r="RSK71" s="376"/>
      <c r="RSL71" s="376"/>
      <c r="RSM71" s="376"/>
      <c r="RSN71" s="376"/>
      <c r="RSO71" s="376"/>
      <c r="RSP71" s="376"/>
      <c r="RSQ71" s="376"/>
      <c r="RSR71" s="376"/>
      <c r="RSS71" s="376"/>
      <c r="RST71" s="1581"/>
      <c r="RSU71" s="1581"/>
      <c r="RSV71" s="1581"/>
      <c r="RSW71" s="529"/>
      <c r="RSX71" s="376"/>
      <c r="RSY71" s="376"/>
      <c r="RSZ71" s="376"/>
      <c r="RTA71" s="530"/>
      <c r="RTB71" s="376"/>
      <c r="RTC71" s="376"/>
      <c r="RTD71" s="376"/>
      <c r="RTE71" s="376"/>
      <c r="RTF71" s="376"/>
      <c r="RTG71" s="376"/>
      <c r="RTH71" s="376"/>
      <c r="RTI71" s="376"/>
      <c r="RTJ71" s="376"/>
      <c r="RTK71" s="1581"/>
      <c r="RTL71" s="1581"/>
      <c r="RTM71" s="1581"/>
      <c r="RTN71" s="529"/>
      <c r="RTO71" s="376"/>
      <c r="RTP71" s="376"/>
      <c r="RTQ71" s="376"/>
      <c r="RTR71" s="530"/>
      <c r="RTS71" s="376"/>
      <c r="RTT71" s="376"/>
      <c r="RTU71" s="376"/>
      <c r="RTV71" s="376"/>
      <c r="RTW71" s="376"/>
      <c r="RTX71" s="376"/>
      <c r="RTY71" s="376"/>
      <c r="RTZ71" s="376"/>
      <c r="RUA71" s="376"/>
      <c r="RUB71" s="1581"/>
      <c r="RUC71" s="1581"/>
      <c r="RUD71" s="1581"/>
      <c r="RUE71" s="529"/>
      <c r="RUF71" s="376"/>
      <c r="RUG71" s="376"/>
      <c r="RUH71" s="376"/>
      <c r="RUI71" s="530"/>
      <c r="RUJ71" s="376"/>
      <c r="RUK71" s="376"/>
      <c r="RUL71" s="376"/>
      <c r="RUM71" s="376"/>
      <c r="RUN71" s="376"/>
      <c r="RUO71" s="376"/>
      <c r="RUP71" s="376"/>
      <c r="RUQ71" s="376"/>
      <c r="RUR71" s="376"/>
      <c r="RUS71" s="1581"/>
      <c r="RUT71" s="1581"/>
      <c r="RUU71" s="1581"/>
      <c r="RUV71" s="529"/>
      <c r="RUW71" s="376"/>
      <c r="RUX71" s="376"/>
      <c r="RUY71" s="376"/>
      <c r="RUZ71" s="530"/>
      <c r="RVA71" s="376"/>
      <c r="RVB71" s="376"/>
      <c r="RVC71" s="376"/>
      <c r="RVD71" s="376"/>
      <c r="RVE71" s="376"/>
      <c r="RVF71" s="376"/>
      <c r="RVG71" s="376"/>
      <c r="RVH71" s="376"/>
      <c r="RVI71" s="376"/>
      <c r="RVJ71" s="1581"/>
      <c r="RVK71" s="1581"/>
      <c r="RVL71" s="1581"/>
      <c r="RVM71" s="529"/>
      <c r="RVN71" s="376"/>
      <c r="RVO71" s="376"/>
      <c r="RVP71" s="376"/>
      <c r="RVQ71" s="530"/>
      <c r="RVR71" s="376"/>
      <c r="RVS71" s="376"/>
      <c r="RVT71" s="376"/>
      <c r="RVU71" s="376"/>
      <c r="RVV71" s="376"/>
      <c r="RVW71" s="376"/>
      <c r="RVX71" s="376"/>
      <c r="RVY71" s="376"/>
      <c r="RVZ71" s="376"/>
      <c r="RWA71" s="1581"/>
      <c r="RWB71" s="1581"/>
      <c r="RWC71" s="1581"/>
      <c r="RWD71" s="529"/>
      <c r="RWE71" s="376"/>
      <c r="RWF71" s="376"/>
      <c r="RWG71" s="376"/>
      <c r="RWH71" s="530"/>
      <c r="RWI71" s="376"/>
      <c r="RWJ71" s="376"/>
      <c r="RWK71" s="376"/>
      <c r="RWL71" s="376"/>
      <c r="RWM71" s="376"/>
      <c r="RWN71" s="376"/>
      <c r="RWO71" s="376"/>
      <c r="RWP71" s="376"/>
      <c r="RWQ71" s="376"/>
      <c r="RWR71" s="1581"/>
      <c r="RWS71" s="1581"/>
      <c r="RWT71" s="1581"/>
      <c r="RWU71" s="529"/>
      <c r="RWV71" s="376"/>
      <c r="RWW71" s="376"/>
      <c r="RWX71" s="376"/>
      <c r="RWY71" s="530"/>
      <c r="RWZ71" s="376"/>
      <c r="RXA71" s="376"/>
      <c r="RXB71" s="376"/>
      <c r="RXC71" s="376"/>
      <c r="RXD71" s="376"/>
      <c r="RXE71" s="376"/>
      <c r="RXF71" s="376"/>
      <c r="RXG71" s="376"/>
      <c r="RXH71" s="376"/>
      <c r="RXI71" s="1581"/>
      <c r="RXJ71" s="1581"/>
      <c r="RXK71" s="1581"/>
      <c r="RXL71" s="529"/>
      <c r="RXM71" s="376"/>
      <c r="RXN71" s="376"/>
      <c r="RXO71" s="376"/>
      <c r="RXP71" s="530"/>
      <c r="RXQ71" s="376"/>
      <c r="RXR71" s="376"/>
      <c r="RXS71" s="376"/>
      <c r="RXT71" s="376"/>
      <c r="RXU71" s="376"/>
      <c r="RXV71" s="376"/>
      <c r="RXW71" s="376"/>
      <c r="RXX71" s="376"/>
      <c r="RXY71" s="376"/>
      <c r="RXZ71" s="1581"/>
      <c r="RYA71" s="1581"/>
      <c r="RYB71" s="1581"/>
      <c r="RYC71" s="529"/>
      <c r="RYD71" s="376"/>
      <c r="RYE71" s="376"/>
      <c r="RYF71" s="376"/>
      <c r="RYG71" s="530"/>
      <c r="RYH71" s="376"/>
      <c r="RYI71" s="376"/>
      <c r="RYJ71" s="376"/>
      <c r="RYK71" s="376"/>
      <c r="RYL71" s="376"/>
      <c r="RYM71" s="376"/>
      <c r="RYN71" s="376"/>
      <c r="RYO71" s="376"/>
      <c r="RYP71" s="376"/>
      <c r="RYQ71" s="1581"/>
      <c r="RYR71" s="1581"/>
      <c r="RYS71" s="1581"/>
      <c r="RYT71" s="529"/>
      <c r="RYU71" s="376"/>
      <c r="RYV71" s="376"/>
      <c r="RYW71" s="376"/>
      <c r="RYX71" s="530"/>
      <c r="RYY71" s="376"/>
      <c r="RYZ71" s="376"/>
      <c r="RZA71" s="376"/>
      <c r="RZB71" s="376"/>
      <c r="RZC71" s="376"/>
      <c r="RZD71" s="376"/>
      <c r="RZE71" s="376"/>
      <c r="RZF71" s="376"/>
      <c r="RZG71" s="376"/>
      <c r="RZH71" s="1581"/>
      <c r="RZI71" s="1581"/>
      <c r="RZJ71" s="1581"/>
      <c r="RZK71" s="529"/>
      <c r="RZL71" s="376"/>
      <c r="RZM71" s="376"/>
      <c r="RZN71" s="376"/>
      <c r="RZO71" s="530"/>
      <c r="RZP71" s="376"/>
      <c r="RZQ71" s="376"/>
      <c r="RZR71" s="376"/>
      <c r="RZS71" s="376"/>
      <c r="RZT71" s="376"/>
      <c r="RZU71" s="376"/>
      <c r="RZV71" s="376"/>
      <c r="RZW71" s="376"/>
      <c r="RZX71" s="376"/>
      <c r="RZY71" s="1581"/>
      <c r="RZZ71" s="1581"/>
      <c r="SAA71" s="1581"/>
      <c r="SAB71" s="529"/>
      <c r="SAC71" s="376"/>
      <c r="SAD71" s="376"/>
      <c r="SAE71" s="376"/>
      <c r="SAF71" s="530"/>
      <c r="SAG71" s="376"/>
      <c r="SAH71" s="376"/>
      <c r="SAI71" s="376"/>
      <c r="SAJ71" s="376"/>
      <c r="SAK71" s="376"/>
      <c r="SAL71" s="376"/>
      <c r="SAM71" s="376"/>
      <c r="SAN71" s="376"/>
      <c r="SAO71" s="376"/>
      <c r="SAP71" s="1581"/>
      <c r="SAQ71" s="1581"/>
      <c r="SAR71" s="1581"/>
      <c r="SAS71" s="529"/>
      <c r="SAT71" s="376"/>
      <c r="SAU71" s="376"/>
      <c r="SAV71" s="376"/>
      <c r="SAW71" s="530"/>
      <c r="SAX71" s="376"/>
      <c r="SAY71" s="376"/>
      <c r="SAZ71" s="376"/>
      <c r="SBA71" s="376"/>
      <c r="SBB71" s="376"/>
      <c r="SBC71" s="376"/>
      <c r="SBD71" s="376"/>
      <c r="SBE71" s="376"/>
      <c r="SBF71" s="376"/>
      <c r="SBG71" s="1581"/>
      <c r="SBH71" s="1581"/>
      <c r="SBI71" s="1581"/>
      <c r="SBJ71" s="529"/>
      <c r="SBK71" s="376"/>
      <c r="SBL71" s="376"/>
      <c r="SBM71" s="376"/>
      <c r="SBN71" s="530"/>
      <c r="SBO71" s="376"/>
      <c r="SBP71" s="376"/>
      <c r="SBQ71" s="376"/>
      <c r="SBR71" s="376"/>
      <c r="SBS71" s="376"/>
      <c r="SBT71" s="376"/>
      <c r="SBU71" s="376"/>
      <c r="SBV71" s="376"/>
      <c r="SBW71" s="376"/>
      <c r="SBX71" s="1581"/>
      <c r="SBY71" s="1581"/>
      <c r="SBZ71" s="1581"/>
      <c r="SCA71" s="529"/>
      <c r="SCB71" s="376"/>
      <c r="SCC71" s="376"/>
      <c r="SCD71" s="376"/>
      <c r="SCE71" s="530"/>
      <c r="SCF71" s="376"/>
      <c r="SCG71" s="376"/>
      <c r="SCH71" s="376"/>
      <c r="SCI71" s="376"/>
      <c r="SCJ71" s="376"/>
      <c r="SCK71" s="376"/>
      <c r="SCL71" s="376"/>
      <c r="SCM71" s="376"/>
      <c r="SCN71" s="376"/>
      <c r="SCO71" s="1581"/>
      <c r="SCP71" s="1581"/>
      <c r="SCQ71" s="1581"/>
      <c r="SCR71" s="529"/>
      <c r="SCS71" s="376"/>
      <c r="SCT71" s="376"/>
      <c r="SCU71" s="376"/>
      <c r="SCV71" s="530"/>
      <c r="SCW71" s="376"/>
      <c r="SCX71" s="376"/>
      <c r="SCY71" s="376"/>
      <c r="SCZ71" s="376"/>
      <c r="SDA71" s="376"/>
      <c r="SDB71" s="376"/>
      <c r="SDC71" s="376"/>
      <c r="SDD71" s="376"/>
      <c r="SDE71" s="376"/>
      <c r="SDF71" s="1581"/>
      <c r="SDG71" s="1581"/>
      <c r="SDH71" s="1581"/>
      <c r="SDI71" s="529"/>
      <c r="SDJ71" s="376"/>
      <c r="SDK71" s="376"/>
      <c r="SDL71" s="376"/>
      <c r="SDM71" s="530"/>
      <c r="SDN71" s="376"/>
      <c r="SDO71" s="376"/>
      <c r="SDP71" s="376"/>
      <c r="SDQ71" s="376"/>
      <c r="SDR71" s="376"/>
      <c r="SDS71" s="376"/>
      <c r="SDT71" s="376"/>
      <c r="SDU71" s="376"/>
      <c r="SDV71" s="376"/>
      <c r="SDW71" s="1581"/>
      <c r="SDX71" s="1581"/>
      <c r="SDY71" s="1581"/>
      <c r="SDZ71" s="529"/>
      <c r="SEA71" s="376"/>
      <c r="SEB71" s="376"/>
      <c r="SEC71" s="376"/>
      <c r="SED71" s="530"/>
      <c r="SEE71" s="376"/>
      <c r="SEF71" s="376"/>
      <c r="SEG71" s="376"/>
      <c r="SEH71" s="376"/>
      <c r="SEI71" s="376"/>
      <c r="SEJ71" s="376"/>
      <c r="SEK71" s="376"/>
      <c r="SEL71" s="376"/>
      <c r="SEM71" s="376"/>
      <c r="SEN71" s="1581"/>
      <c r="SEO71" s="1581"/>
      <c r="SEP71" s="1581"/>
      <c r="SEQ71" s="529"/>
      <c r="SER71" s="376"/>
      <c r="SES71" s="376"/>
      <c r="SET71" s="376"/>
      <c r="SEU71" s="530"/>
      <c r="SEV71" s="376"/>
      <c r="SEW71" s="376"/>
      <c r="SEX71" s="376"/>
      <c r="SEY71" s="376"/>
      <c r="SEZ71" s="376"/>
      <c r="SFA71" s="376"/>
      <c r="SFB71" s="376"/>
      <c r="SFC71" s="376"/>
      <c r="SFD71" s="376"/>
      <c r="SFE71" s="1581"/>
      <c r="SFF71" s="1581"/>
      <c r="SFG71" s="1581"/>
      <c r="SFH71" s="529"/>
      <c r="SFI71" s="376"/>
      <c r="SFJ71" s="376"/>
      <c r="SFK71" s="376"/>
      <c r="SFL71" s="530"/>
      <c r="SFM71" s="376"/>
      <c r="SFN71" s="376"/>
      <c r="SFO71" s="376"/>
      <c r="SFP71" s="376"/>
      <c r="SFQ71" s="376"/>
      <c r="SFR71" s="376"/>
      <c r="SFS71" s="376"/>
      <c r="SFT71" s="376"/>
      <c r="SFU71" s="376"/>
      <c r="SFV71" s="1581"/>
      <c r="SFW71" s="1581"/>
      <c r="SFX71" s="1581"/>
      <c r="SFY71" s="529"/>
      <c r="SFZ71" s="376"/>
      <c r="SGA71" s="376"/>
      <c r="SGB71" s="376"/>
      <c r="SGC71" s="530"/>
      <c r="SGD71" s="376"/>
      <c r="SGE71" s="376"/>
      <c r="SGF71" s="376"/>
      <c r="SGG71" s="376"/>
      <c r="SGH71" s="376"/>
      <c r="SGI71" s="376"/>
      <c r="SGJ71" s="376"/>
      <c r="SGK71" s="376"/>
      <c r="SGL71" s="376"/>
      <c r="SGM71" s="1581"/>
      <c r="SGN71" s="1581"/>
      <c r="SGO71" s="1581"/>
      <c r="SGP71" s="529"/>
      <c r="SGQ71" s="376"/>
      <c r="SGR71" s="376"/>
      <c r="SGS71" s="376"/>
      <c r="SGT71" s="530"/>
      <c r="SGU71" s="376"/>
      <c r="SGV71" s="376"/>
      <c r="SGW71" s="376"/>
      <c r="SGX71" s="376"/>
      <c r="SGY71" s="376"/>
      <c r="SGZ71" s="376"/>
      <c r="SHA71" s="376"/>
      <c r="SHB71" s="376"/>
      <c r="SHC71" s="376"/>
      <c r="SHD71" s="1581"/>
      <c r="SHE71" s="1581"/>
      <c r="SHF71" s="1581"/>
      <c r="SHG71" s="529"/>
      <c r="SHH71" s="376"/>
      <c r="SHI71" s="376"/>
      <c r="SHJ71" s="376"/>
      <c r="SHK71" s="530"/>
      <c r="SHL71" s="376"/>
      <c r="SHM71" s="376"/>
      <c r="SHN71" s="376"/>
      <c r="SHO71" s="376"/>
      <c r="SHP71" s="376"/>
      <c r="SHQ71" s="376"/>
      <c r="SHR71" s="376"/>
      <c r="SHS71" s="376"/>
      <c r="SHT71" s="376"/>
      <c r="SHU71" s="1581"/>
      <c r="SHV71" s="1581"/>
      <c r="SHW71" s="1581"/>
      <c r="SHX71" s="529"/>
      <c r="SHY71" s="376"/>
      <c r="SHZ71" s="376"/>
      <c r="SIA71" s="376"/>
      <c r="SIB71" s="530"/>
      <c r="SIC71" s="376"/>
      <c r="SID71" s="376"/>
      <c r="SIE71" s="376"/>
      <c r="SIF71" s="376"/>
      <c r="SIG71" s="376"/>
      <c r="SIH71" s="376"/>
      <c r="SII71" s="376"/>
      <c r="SIJ71" s="376"/>
      <c r="SIK71" s="376"/>
      <c r="SIL71" s="1581"/>
      <c r="SIM71" s="1581"/>
      <c r="SIN71" s="1581"/>
      <c r="SIO71" s="529"/>
      <c r="SIP71" s="376"/>
      <c r="SIQ71" s="376"/>
      <c r="SIR71" s="376"/>
      <c r="SIS71" s="530"/>
      <c r="SIT71" s="376"/>
      <c r="SIU71" s="376"/>
      <c r="SIV71" s="376"/>
      <c r="SIW71" s="376"/>
      <c r="SIX71" s="376"/>
      <c r="SIY71" s="376"/>
      <c r="SIZ71" s="376"/>
      <c r="SJA71" s="376"/>
      <c r="SJB71" s="376"/>
      <c r="SJC71" s="1581"/>
      <c r="SJD71" s="1581"/>
      <c r="SJE71" s="1581"/>
      <c r="SJF71" s="529"/>
      <c r="SJG71" s="376"/>
      <c r="SJH71" s="376"/>
      <c r="SJI71" s="376"/>
      <c r="SJJ71" s="530"/>
      <c r="SJK71" s="376"/>
      <c r="SJL71" s="376"/>
      <c r="SJM71" s="376"/>
      <c r="SJN71" s="376"/>
      <c r="SJO71" s="376"/>
      <c r="SJP71" s="376"/>
      <c r="SJQ71" s="376"/>
      <c r="SJR71" s="376"/>
      <c r="SJS71" s="376"/>
      <c r="SJT71" s="1581"/>
      <c r="SJU71" s="1581"/>
      <c r="SJV71" s="1581"/>
      <c r="SJW71" s="529"/>
      <c r="SJX71" s="376"/>
      <c r="SJY71" s="376"/>
      <c r="SJZ71" s="376"/>
      <c r="SKA71" s="530"/>
      <c r="SKB71" s="376"/>
      <c r="SKC71" s="376"/>
      <c r="SKD71" s="376"/>
      <c r="SKE71" s="376"/>
      <c r="SKF71" s="376"/>
      <c r="SKG71" s="376"/>
      <c r="SKH71" s="376"/>
      <c r="SKI71" s="376"/>
      <c r="SKJ71" s="376"/>
      <c r="SKK71" s="1581"/>
      <c r="SKL71" s="1581"/>
      <c r="SKM71" s="1581"/>
      <c r="SKN71" s="529"/>
      <c r="SKO71" s="376"/>
      <c r="SKP71" s="376"/>
      <c r="SKQ71" s="376"/>
      <c r="SKR71" s="530"/>
      <c r="SKS71" s="376"/>
      <c r="SKT71" s="376"/>
      <c r="SKU71" s="376"/>
      <c r="SKV71" s="376"/>
      <c r="SKW71" s="376"/>
      <c r="SKX71" s="376"/>
      <c r="SKY71" s="376"/>
      <c r="SKZ71" s="376"/>
      <c r="SLA71" s="376"/>
      <c r="SLB71" s="1581"/>
      <c r="SLC71" s="1581"/>
      <c r="SLD71" s="1581"/>
      <c r="SLE71" s="529"/>
      <c r="SLF71" s="376"/>
      <c r="SLG71" s="376"/>
      <c r="SLH71" s="376"/>
      <c r="SLI71" s="530"/>
      <c r="SLJ71" s="376"/>
      <c r="SLK71" s="376"/>
      <c r="SLL71" s="376"/>
      <c r="SLM71" s="376"/>
      <c r="SLN71" s="376"/>
      <c r="SLO71" s="376"/>
      <c r="SLP71" s="376"/>
      <c r="SLQ71" s="376"/>
      <c r="SLR71" s="376"/>
      <c r="SLS71" s="1581"/>
      <c r="SLT71" s="1581"/>
      <c r="SLU71" s="1581"/>
      <c r="SLV71" s="529"/>
      <c r="SLW71" s="376"/>
      <c r="SLX71" s="376"/>
      <c r="SLY71" s="376"/>
      <c r="SLZ71" s="530"/>
      <c r="SMA71" s="376"/>
      <c r="SMB71" s="376"/>
      <c r="SMC71" s="376"/>
      <c r="SMD71" s="376"/>
      <c r="SME71" s="376"/>
      <c r="SMF71" s="376"/>
      <c r="SMG71" s="376"/>
      <c r="SMH71" s="376"/>
      <c r="SMI71" s="376"/>
      <c r="SMJ71" s="1581"/>
      <c r="SMK71" s="1581"/>
      <c r="SML71" s="1581"/>
      <c r="SMM71" s="529"/>
      <c r="SMN71" s="376"/>
      <c r="SMO71" s="376"/>
      <c r="SMP71" s="376"/>
      <c r="SMQ71" s="530"/>
      <c r="SMR71" s="376"/>
      <c r="SMS71" s="376"/>
      <c r="SMT71" s="376"/>
      <c r="SMU71" s="376"/>
      <c r="SMV71" s="376"/>
      <c r="SMW71" s="376"/>
      <c r="SMX71" s="376"/>
      <c r="SMY71" s="376"/>
      <c r="SMZ71" s="376"/>
      <c r="SNA71" s="1581"/>
      <c r="SNB71" s="1581"/>
      <c r="SNC71" s="1581"/>
      <c r="SND71" s="529"/>
      <c r="SNE71" s="376"/>
      <c r="SNF71" s="376"/>
      <c r="SNG71" s="376"/>
      <c r="SNH71" s="530"/>
      <c r="SNI71" s="376"/>
      <c r="SNJ71" s="376"/>
      <c r="SNK71" s="376"/>
      <c r="SNL71" s="376"/>
      <c r="SNM71" s="376"/>
      <c r="SNN71" s="376"/>
      <c r="SNO71" s="376"/>
      <c r="SNP71" s="376"/>
      <c r="SNQ71" s="376"/>
      <c r="SNR71" s="1581"/>
      <c r="SNS71" s="1581"/>
      <c r="SNT71" s="1581"/>
      <c r="SNU71" s="529"/>
      <c r="SNV71" s="376"/>
      <c r="SNW71" s="376"/>
      <c r="SNX71" s="376"/>
      <c r="SNY71" s="530"/>
      <c r="SNZ71" s="376"/>
      <c r="SOA71" s="376"/>
      <c r="SOB71" s="376"/>
      <c r="SOC71" s="376"/>
      <c r="SOD71" s="376"/>
      <c r="SOE71" s="376"/>
      <c r="SOF71" s="376"/>
      <c r="SOG71" s="376"/>
      <c r="SOH71" s="376"/>
      <c r="SOI71" s="1581"/>
      <c r="SOJ71" s="1581"/>
      <c r="SOK71" s="1581"/>
      <c r="SOL71" s="529"/>
      <c r="SOM71" s="376"/>
      <c r="SON71" s="376"/>
      <c r="SOO71" s="376"/>
      <c r="SOP71" s="530"/>
      <c r="SOQ71" s="376"/>
      <c r="SOR71" s="376"/>
      <c r="SOS71" s="376"/>
      <c r="SOT71" s="376"/>
      <c r="SOU71" s="376"/>
      <c r="SOV71" s="376"/>
      <c r="SOW71" s="376"/>
      <c r="SOX71" s="376"/>
      <c r="SOY71" s="376"/>
      <c r="SOZ71" s="1581"/>
      <c r="SPA71" s="1581"/>
      <c r="SPB71" s="1581"/>
      <c r="SPC71" s="529"/>
      <c r="SPD71" s="376"/>
      <c r="SPE71" s="376"/>
      <c r="SPF71" s="376"/>
      <c r="SPG71" s="530"/>
      <c r="SPH71" s="376"/>
      <c r="SPI71" s="376"/>
      <c r="SPJ71" s="376"/>
      <c r="SPK71" s="376"/>
      <c r="SPL71" s="376"/>
      <c r="SPM71" s="376"/>
      <c r="SPN71" s="376"/>
      <c r="SPO71" s="376"/>
      <c r="SPP71" s="376"/>
      <c r="SPQ71" s="1581"/>
      <c r="SPR71" s="1581"/>
      <c r="SPS71" s="1581"/>
      <c r="SPT71" s="529"/>
      <c r="SPU71" s="376"/>
      <c r="SPV71" s="376"/>
      <c r="SPW71" s="376"/>
      <c r="SPX71" s="530"/>
      <c r="SPY71" s="376"/>
      <c r="SPZ71" s="376"/>
      <c r="SQA71" s="376"/>
      <c r="SQB71" s="376"/>
      <c r="SQC71" s="376"/>
      <c r="SQD71" s="376"/>
      <c r="SQE71" s="376"/>
      <c r="SQF71" s="376"/>
      <c r="SQG71" s="376"/>
      <c r="SQH71" s="1581"/>
      <c r="SQI71" s="1581"/>
      <c r="SQJ71" s="1581"/>
      <c r="SQK71" s="529"/>
      <c r="SQL71" s="376"/>
      <c r="SQM71" s="376"/>
      <c r="SQN71" s="376"/>
      <c r="SQO71" s="530"/>
      <c r="SQP71" s="376"/>
      <c r="SQQ71" s="376"/>
      <c r="SQR71" s="376"/>
      <c r="SQS71" s="376"/>
      <c r="SQT71" s="376"/>
      <c r="SQU71" s="376"/>
      <c r="SQV71" s="376"/>
      <c r="SQW71" s="376"/>
      <c r="SQX71" s="376"/>
      <c r="SQY71" s="1581"/>
      <c r="SQZ71" s="1581"/>
      <c r="SRA71" s="1581"/>
      <c r="SRB71" s="529"/>
      <c r="SRC71" s="376"/>
      <c r="SRD71" s="376"/>
      <c r="SRE71" s="376"/>
      <c r="SRF71" s="530"/>
      <c r="SRG71" s="376"/>
      <c r="SRH71" s="376"/>
      <c r="SRI71" s="376"/>
      <c r="SRJ71" s="376"/>
      <c r="SRK71" s="376"/>
      <c r="SRL71" s="376"/>
      <c r="SRM71" s="376"/>
      <c r="SRN71" s="376"/>
      <c r="SRO71" s="376"/>
      <c r="SRP71" s="1581"/>
      <c r="SRQ71" s="1581"/>
      <c r="SRR71" s="1581"/>
      <c r="SRS71" s="529"/>
      <c r="SRT71" s="376"/>
      <c r="SRU71" s="376"/>
      <c r="SRV71" s="376"/>
      <c r="SRW71" s="530"/>
      <c r="SRX71" s="376"/>
      <c r="SRY71" s="376"/>
      <c r="SRZ71" s="376"/>
      <c r="SSA71" s="376"/>
      <c r="SSB71" s="376"/>
      <c r="SSC71" s="376"/>
      <c r="SSD71" s="376"/>
      <c r="SSE71" s="376"/>
      <c r="SSF71" s="376"/>
      <c r="SSG71" s="1581"/>
      <c r="SSH71" s="1581"/>
      <c r="SSI71" s="1581"/>
      <c r="SSJ71" s="529"/>
      <c r="SSK71" s="376"/>
      <c r="SSL71" s="376"/>
      <c r="SSM71" s="376"/>
      <c r="SSN71" s="530"/>
      <c r="SSO71" s="376"/>
      <c r="SSP71" s="376"/>
      <c r="SSQ71" s="376"/>
      <c r="SSR71" s="376"/>
      <c r="SSS71" s="376"/>
      <c r="SST71" s="376"/>
      <c r="SSU71" s="376"/>
      <c r="SSV71" s="376"/>
      <c r="SSW71" s="376"/>
      <c r="SSX71" s="1581"/>
      <c r="SSY71" s="1581"/>
      <c r="SSZ71" s="1581"/>
      <c r="STA71" s="529"/>
      <c r="STB71" s="376"/>
      <c r="STC71" s="376"/>
      <c r="STD71" s="376"/>
      <c r="STE71" s="530"/>
      <c r="STF71" s="376"/>
      <c r="STG71" s="376"/>
      <c r="STH71" s="376"/>
      <c r="STI71" s="376"/>
      <c r="STJ71" s="376"/>
      <c r="STK71" s="376"/>
      <c r="STL71" s="376"/>
      <c r="STM71" s="376"/>
      <c r="STN71" s="376"/>
      <c r="STO71" s="1581"/>
      <c r="STP71" s="1581"/>
      <c r="STQ71" s="1581"/>
      <c r="STR71" s="529"/>
      <c r="STS71" s="376"/>
      <c r="STT71" s="376"/>
      <c r="STU71" s="376"/>
      <c r="STV71" s="530"/>
      <c r="STW71" s="376"/>
      <c r="STX71" s="376"/>
      <c r="STY71" s="376"/>
      <c r="STZ71" s="376"/>
      <c r="SUA71" s="376"/>
      <c r="SUB71" s="376"/>
      <c r="SUC71" s="376"/>
      <c r="SUD71" s="376"/>
      <c r="SUE71" s="376"/>
      <c r="SUF71" s="1581"/>
      <c r="SUG71" s="1581"/>
      <c r="SUH71" s="1581"/>
      <c r="SUI71" s="529"/>
      <c r="SUJ71" s="376"/>
      <c r="SUK71" s="376"/>
      <c r="SUL71" s="376"/>
      <c r="SUM71" s="530"/>
      <c r="SUN71" s="376"/>
      <c r="SUO71" s="376"/>
      <c r="SUP71" s="376"/>
      <c r="SUQ71" s="376"/>
      <c r="SUR71" s="376"/>
      <c r="SUS71" s="376"/>
      <c r="SUT71" s="376"/>
      <c r="SUU71" s="376"/>
      <c r="SUV71" s="376"/>
      <c r="SUW71" s="1581"/>
      <c r="SUX71" s="1581"/>
      <c r="SUY71" s="1581"/>
      <c r="SUZ71" s="529"/>
      <c r="SVA71" s="376"/>
      <c r="SVB71" s="376"/>
      <c r="SVC71" s="376"/>
      <c r="SVD71" s="530"/>
      <c r="SVE71" s="376"/>
      <c r="SVF71" s="376"/>
      <c r="SVG71" s="376"/>
      <c r="SVH71" s="376"/>
      <c r="SVI71" s="376"/>
      <c r="SVJ71" s="376"/>
      <c r="SVK71" s="376"/>
      <c r="SVL71" s="376"/>
      <c r="SVM71" s="376"/>
      <c r="SVN71" s="1581"/>
      <c r="SVO71" s="1581"/>
      <c r="SVP71" s="1581"/>
      <c r="SVQ71" s="529"/>
      <c r="SVR71" s="376"/>
      <c r="SVS71" s="376"/>
      <c r="SVT71" s="376"/>
      <c r="SVU71" s="530"/>
      <c r="SVV71" s="376"/>
      <c r="SVW71" s="376"/>
      <c r="SVX71" s="376"/>
      <c r="SVY71" s="376"/>
      <c r="SVZ71" s="376"/>
      <c r="SWA71" s="376"/>
      <c r="SWB71" s="376"/>
      <c r="SWC71" s="376"/>
      <c r="SWD71" s="376"/>
      <c r="SWE71" s="1581"/>
      <c r="SWF71" s="1581"/>
      <c r="SWG71" s="1581"/>
      <c r="SWH71" s="529"/>
      <c r="SWI71" s="376"/>
      <c r="SWJ71" s="376"/>
      <c r="SWK71" s="376"/>
      <c r="SWL71" s="530"/>
      <c r="SWM71" s="376"/>
      <c r="SWN71" s="376"/>
      <c r="SWO71" s="376"/>
      <c r="SWP71" s="376"/>
      <c r="SWQ71" s="376"/>
      <c r="SWR71" s="376"/>
      <c r="SWS71" s="376"/>
      <c r="SWT71" s="376"/>
      <c r="SWU71" s="376"/>
      <c r="SWV71" s="1581"/>
      <c r="SWW71" s="1581"/>
      <c r="SWX71" s="1581"/>
      <c r="SWY71" s="529"/>
      <c r="SWZ71" s="376"/>
      <c r="SXA71" s="376"/>
      <c r="SXB71" s="376"/>
      <c r="SXC71" s="530"/>
      <c r="SXD71" s="376"/>
      <c r="SXE71" s="376"/>
      <c r="SXF71" s="376"/>
      <c r="SXG71" s="376"/>
      <c r="SXH71" s="376"/>
      <c r="SXI71" s="376"/>
      <c r="SXJ71" s="376"/>
      <c r="SXK71" s="376"/>
      <c r="SXL71" s="376"/>
      <c r="SXM71" s="1581"/>
      <c r="SXN71" s="1581"/>
      <c r="SXO71" s="1581"/>
      <c r="SXP71" s="529"/>
      <c r="SXQ71" s="376"/>
      <c r="SXR71" s="376"/>
      <c r="SXS71" s="376"/>
      <c r="SXT71" s="530"/>
      <c r="SXU71" s="376"/>
      <c r="SXV71" s="376"/>
      <c r="SXW71" s="376"/>
      <c r="SXX71" s="376"/>
      <c r="SXY71" s="376"/>
      <c r="SXZ71" s="376"/>
      <c r="SYA71" s="376"/>
      <c r="SYB71" s="376"/>
      <c r="SYC71" s="376"/>
      <c r="SYD71" s="1581"/>
      <c r="SYE71" s="1581"/>
      <c r="SYF71" s="1581"/>
      <c r="SYG71" s="529"/>
      <c r="SYH71" s="376"/>
      <c r="SYI71" s="376"/>
      <c r="SYJ71" s="376"/>
      <c r="SYK71" s="530"/>
      <c r="SYL71" s="376"/>
      <c r="SYM71" s="376"/>
      <c r="SYN71" s="376"/>
      <c r="SYO71" s="376"/>
      <c r="SYP71" s="376"/>
      <c r="SYQ71" s="376"/>
      <c r="SYR71" s="376"/>
      <c r="SYS71" s="376"/>
      <c r="SYT71" s="376"/>
      <c r="SYU71" s="1581"/>
      <c r="SYV71" s="1581"/>
      <c r="SYW71" s="1581"/>
      <c r="SYX71" s="529"/>
      <c r="SYY71" s="376"/>
      <c r="SYZ71" s="376"/>
      <c r="SZA71" s="376"/>
      <c r="SZB71" s="530"/>
      <c r="SZC71" s="376"/>
      <c r="SZD71" s="376"/>
      <c r="SZE71" s="376"/>
      <c r="SZF71" s="376"/>
      <c r="SZG71" s="376"/>
      <c r="SZH71" s="376"/>
      <c r="SZI71" s="376"/>
      <c r="SZJ71" s="376"/>
      <c r="SZK71" s="376"/>
      <c r="SZL71" s="1581"/>
      <c r="SZM71" s="1581"/>
      <c r="SZN71" s="1581"/>
      <c r="SZO71" s="529"/>
      <c r="SZP71" s="376"/>
      <c r="SZQ71" s="376"/>
      <c r="SZR71" s="376"/>
      <c r="SZS71" s="530"/>
      <c r="SZT71" s="376"/>
      <c r="SZU71" s="376"/>
      <c r="SZV71" s="376"/>
      <c r="SZW71" s="376"/>
      <c r="SZX71" s="376"/>
      <c r="SZY71" s="376"/>
      <c r="SZZ71" s="376"/>
      <c r="TAA71" s="376"/>
      <c r="TAB71" s="376"/>
      <c r="TAC71" s="1581"/>
      <c r="TAD71" s="1581"/>
      <c r="TAE71" s="1581"/>
      <c r="TAF71" s="529"/>
      <c r="TAG71" s="376"/>
      <c r="TAH71" s="376"/>
      <c r="TAI71" s="376"/>
      <c r="TAJ71" s="530"/>
      <c r="TAK71" s="376"/>
      <c r="TAL71" s="376"/>
      <c r="TAM71" s="376"/>
      <c r="TAN71" s="376"/>
      <c r="TAO71" s="376"/>
      <c r="TAP71" s="376"/>
      <c r="TAQ71" s="376"/>
      <c r="TAR71" s="376"/>
      <c r="TAS71" s="376"/>
      <c r="TAT71" s="1581"/>
      <c r="TAU71" s="1581"/>
      <c r="TAV71" s="1581"/>
      <c r="TAW71" s="529"/>
      <c r="TAX71" s="376"/>
      <c r="TAY71" s="376"/>
      <c r="TAZ71" s="376"/>
      <c r="TBA71" s="530"/>
      <c r="TBB71" s="376"/>
      <c r="TBC71" s="376"/>
      <c r="TBD71" s="376"/>
      <c r="TBE71" s="376"/>
      <c r="TBF71" s="376"/>
      <c r="TBG71" s="376"/>
      <c r="TBH71" s="376"/>
      <c r="TBI71" s="376"/>
      <c r="TBJ71" s="376"/>
      <c r="TBK71" s="1581"/>
      <c r="TBL71" s="1581"/>
      <c r="TBM71" s="1581"/>
      <c r="TBN71" s="529"/>
      <c r="TBO71" s="376"/>
      <c r="TBP71" s="376"/>
      <c r="TBQ71" s="376"/>
      <c r="TBR71" s="530"/>
      <c r="TBS71" s="376"/>
      <c r="TBT71" s="376"/>
      <c r="TBU71" s="376"/>
      <c r="TBV71" s="376"/>
      <c r="TBW71" s="376"/>
      <c r="TBX71" s="376"/>
      <c r="TBY71" s="376"/>
      <c r="TBZ71" s="376"/>
      <c r="TCA71" s="376"/>
      <c r="TCB71" s="1581"/>
      <c r="TCC71" s="1581"/>
      <c r="TCD71" s="1581"/>
      <c r="TCE71" s="529"/>
      <c r="TCF71" s="376"/>
      <c r="TCG71" s="376"/>
      <c r="TCH71" s="376"/>
      <c r="TCI71" s="530"/>
      <c r="TCJ71" s="376"/>
      <c r="TCK71" s="376"/>
      <c r="TCL71" s="376"/>
      <c r="TCM71" s="376"/>
      <c r="TCN71" s="376"/>
      <c r="TCO71" s="376"/>
      <c r="TCP71" s="376"/>
      <c r="TCQ71" s="376"/>
      <c r="TCR71" s="376"/>
      <c r="TCS71" s="1581"/>
      <c r="TCT71" s="1581"/>
      <c r="TCU71" s="1581"/>
      <c r="TCV71" s="529"/>
      <c r="TCW71" s="376"/>
      <c r="TCX71" s="376"/>
      <c r="TCY71" s="376"/>
      <c r="TCZ71" s="530"/>
      <c r="TDA71" s="376"/>
      <c r="TDB71" s="376"/>
      <c r="TDC71" s="376"/>
      <c r="TDD71" s="376"/>
      <c r="TDE71" s="376"/>
      <c r="TDF71" s="376"/>
      <c r="TDG71" s="376"/>
      <c r="TDH71" s="376"/>
      <c r="TDI71" s="376"/>
      <c r="TDJ71" s="1581"/>
      <c r="TDK71" s="1581"/>
      <c r="TDL71" s="1581"/>
      <c r="TDM71" s="529"/>
      <c r="TDN71" s="376"/>
      <c r="TDO71" s="376"/>
      <c r="TDP71" s="376"/>
      <c r="TDQ71" s="530"/>
      <c r="TDR71" s="376"/>
      <c r="TDS71" s="376"/>
      <c r="TDT71" s="376"/>
      <c r="TDU71" s="376"/>
      <c r="TDV71" s="376"/>
      <c r="TDW71" s="376"/>
      <c r="TDX71" s="376"/>
      <c r="TDY71" s="376"/>
      <c r="TDZ71" s="376"/>
      <c r="TEA71" s="1581"/>
      <c r="TEB71" s="1581"/>
      <c r="TEC71" s="1581"/>
      <c r="TED71" s="529"/>
      <c r="TEE71" s="376"/>
      <c r="TEF71" s="376"/>
      <c r="TEG71" s="376"/>
      <c r="TEH71" s="530"/>
      <c r="TEI71" s="376"/>
      <c r="TEJ71" s="376"/>
      <c r="TEK71" s="376"/>
      <c r="TEL71" s="376"/>
      <c r="TEM71" s="376"/>
      <c r="TEN71" s="376"/>
      <c r="TEO71" s="376"/>
      <c r="TEP71" s="376"/>
      <c r="TEQ71" s="376"/>
      <c r="TER71" s="1581"/>
      <c r="TES71" s="1581"/>
      <c r="TET71" s="1581"/>
      <c r="TEU71" s="529"/>
      <c r="TEV71" s="376"/>
      <c r="TEW71" s="376"/>
      <c r="TEX71" s="376"/>
      <c r="TEY71" s="530"/>
      <c r="TEZ71" s="376"/>
      <c r="TFA71" s="376"/>
      <c r="TFB71" s="376"/>
      <c r="TFC71" s="376"/>
      <c r="TFD71" s="376"/>
      <c r="TFE71" s="376"/>
      <c r="TFF71" s="376"/>
      <c r="TFG71" s="376"/>
      <c r="TFH71" s="376"/>
      <c r="TFI71" s="1581"/>
      <c r="TFJ71" s="1581"/>
      <c r="TFK71" s="1581"/>
      <c r="TFL71" s="529"/>
      <c r="TFM71" s="376"/>
      <c r="TFN71" s="376"/>
      <c r="TFO71" s="376"/>
      <c r="TFP71" s="530"/>
      <c r="TFQ71" s="376"/>
      <c r="TFR71" s="376"/>
      <c r="TFS71" s="376"/>
      <c r="TFT71" s="376"/>
      <c r="TFU71" s="376"/>
      <c r="TFV71" s="376"/>
      <c r="TFW71" s="376"/>
      <c r="TFX71" s="376"/>
      <c r="TFY71" s="376"/>
      <c r="TFZ71" s="1581"/>
      <c r="TGA71" s="1581"/>
      <c r="TGB71" s="1581"/>
      <c r="TGC71" s="529"/>
      <c r="TGD71" s="376"/>
      <c r="TGE71" s="376"/>
      <c r="TGF71" s="376"/>
      <c r="TGG71" s="530"/>
      <c r="TGH71" s="376"/>
      <c r="TGI71" s="376"/>
      <c r="TGJ71" s="376"/>
      <c r="TGK71" s="376"/>
      <c r="TGL71" s="376"/>
      <c r="TGM71" s="376"/>
      <c r="TGN71" s="376"/>
      <c r="TGO71" s="376"/>
      <c r="TGP71" s="376"/>
      <c r="TGQ71" s="1581"/>
      <c r="TGR71" s="1581"/>
      <c r="TGS71" s="1581"/>
      <c r="TGT71" s="529"/>
      <c r="TGU71" s="376"/>
      <c r="TGV71" s="376"/>
      <c r="TGW71" s="376"/>
      <c r="TGX71" s="530"/>
      <c r="TGY71" s="376"/>
      <c r="TGZ71" s="376"/>
      <c r="THA71" s="376"/>
      <c r="THB71" s="376"/>
      <c r="THC71" s="376"/>
      <c r="THD71" s="376"/>
      <c r="THE71" s="376"/>
      <c r="THF71" s="376"/>
      <c r="THG71" s="376"/>
      <c r="THH71" s="1581"/>
      <c r="THI71" s="1581"/>
      <c r="THJ71" s="1581"/>
      <c r="THK71" s="529"/>
      <c r="THL71" s="376"/>
      <c r="THM71" s="376"/>
      <c r="THN71" s="376"/>
      <c r="THO71" s="530"/>
      <c r="THP71" s="376"/>
      <c r="THQ71" s="376"/>
      <c r="THR71" s="376"/>
      <c r="THS71" s="376"/>
      <c r="THT71" s="376"/>
      <c r="THU71" s="376"/>
      <c r="THV71" s="376"/>
      <c r="THW71" s="376"/>
      <c r="THX71" s="376"/>
      <c r="THY71" s="1581"/>
      <c r="THZ71" s="1581"/>
      <c r="TIA71" s="1581"/>
      <c r="TIB71" s="529"/>
      <c r="TIC71" s="376"/>
      <c r="TID71" s="376"/>
      <c r="TIE71" s="376"/>
      <c r="TIF71" s="530"/>
      <c r="TIG71" s="376"/>
      <c r="TIH71" s="376"/>
      <c r="TII71" s="376"/>
      <c r="TIJ71" s="376"/>
      <c r="TIK71" s="376"/>
      <c r="TIL71" s="376"/>
      <c r="TIM71" s="376"/>
      <c r="TIN71" s="376"/>
      <c r="TIO71" s="376"/>
      <c r="TIP71" s="1581"/>
      <c r="TIQ71" s="1581"/>
      <c r="TIR71" s="1581"/>
      <c r="TIS71" s="529"/>
      <c r="TIT71" s="376"/>
      <c r="TIU71" s="376"/>
      <c r="TIV71" s="376"/>
      <c r="TIW71" s="530"/>
      <c r="TIX71" s="376"/>
      <c r="TIY71" s="376"/>
      <c r="TIZ71" s="376"/>
      <c r="TJA71" s="376"/>
      <c r="TJB71" s="376"/>
      <c r="TJC71" s="376"/>
      <c r="TJD71" s="376"/>
      <c r="TJE71" s="376"/>
      <c r="TJF71" s="376"/>
      <c r="TJG71" s="1581"/>
      <c r="TJH71" s="1581"/>
      <c r="TJI71" s="1581"/>
      <c r="TJJ71" s="529"/>
      <c r="TJK71" s="376"/>
      <c r="TJL71" s="376"/>
      <c r="TJM71" s="376"/>
      <c r="TJN71" s="530"/>
      <c r="TJO71" s="376"/>
      <c r="TJP71" s="376"/>
      <c r="TJQ71" s="376"/>
      <c r="TJR71" s="376"/>
      <c r="TJS71" s="376"/>
      <c r="TJT71" s="376"/>
      <c r="TJU71" s="376"/>
      <c r="TJV71" s="376"/>
      <c r="TJW71" s="376"/>
      <c r="TJX71" s="1581"/>
      <c r="TJY71" s="1581"/>
      <c r="TJZ71" s="1581"/>
      <c r="TKA71" s="529"/>
      <c r="TKB71" s="376"/>
      <c r="TKC71" s="376"/>
      <c r="TKD71" s="376"/>
      <c r="TKE71" s="530"/>
      <c r="TKF71" s="376"/>
      <c r="TKG71" s="376"/>
      <c r="TKH71" s="376"/>
      <c r="TKI71" s="376"/>
      <c r="TKJ71" s="376"/>
      <c r="TKK71" s="376"/>
      <c r="TKL71" s="376"/>
      <c r="TKM71" s="376"/>
      <c r="TKN71" s="376"/>
      <c r="TKO71" s="1581"/>
      <c r="TKP71" s="1581"/>
      <c r="TKQ71" s="1581"/>
      <c r="TKR71" s="529"/>
      <c r="TKS71" s="376"/>
      <c r="TKT71" s="376"/>
      <c r="TKU71" s="376"/>
      <c r="TKV71" s="530"/>
      <c r="TKW71" s="376"/>
      <c r="TKX71" s="376"/>
      <c r="TKY71" s="376"/>
      <c r="TKZ71" s="376"/>
      <c r="TLA71" s="376"/>
      <c r="TLB71" s="376"/>
      <c r="TLC71" s="376"/>
      <c r="TLD71" s="376"/>
      <c r="TLE71" s="376"/>
      <c r="TLF71" s="1581"/>
      <c r="TLG71" s="1581"/>
      <c r="TLH71" s="1581"/>
      <c r="TLI71" s="529"/>
      <c r="TLJ71" s="376"/>
      <c r="TLK71" s="376"/>
      <c r="TLL71" s="376"/>
      <c r="TLM71" s="530"/>
      <c r="TLN71" s="376"/>
      <c r="TLO71" s="376"/>
      <c r="TLP71" s="376"/>
      <c r="TLQ71" s="376"/>
      <c r="TLR71" s="376"/>
      <c r="TLS71" s="376"/>
      <c r="TLT71" s="376"/>
      <c r="TLU71" s="376"/>
      <c r="TLV71" s="376"/>
      <c r="TLW71" s="1581"/>
      <c r="TLX71" s="1581"/>
      <c r="TLY71" s="1581"/>
      <c r="TLZ71" s="529"/>
      <c r="TMA71" s="376"/>
      <c r="TMB71" s="376"/>
      <c r="TMC71" s="376"/>
      <c r="TMD71" s="530"/>
      <c r="TME71" s="376"/>
      <c r="TMF71" s="376"/>
      <c r="TMG71" s="376"/>
      <c r="TMH71" s="376"/>
      <c r="TMI71" s="376"/>
      <c r="TMJ71" s="376"/>
      <c r="TMK71" s="376"/>
      <c r="TML71" s="376"/>
      <c r="TMM71" s="376"/>
      <c r="TMN71" s="1581"/>
      <c r="TMO71" s="1581"/>
      <c r="TMP71" s="1581"/>
      <c r="TMQ71" s="529"/>
      <c r="TMR71" s="376"/>
      <c r="TMS71" s="376"/>
      <c r="TMT71" s="376"/>
      <c r="TMU71" s="530"/>
      <c r="TMV71" s="376"/>
      <c r="TMW71" s="376"/>
      <c r="TMX71" s="376"/>
      <c r="TMY71" s="376"/>
      <c r="TMZ71" s="376"/>
      <c r="TNA71" s="376"/>
      <c r="TNB71" s="376"/>
      <c r="TNC71" s="376"/>
      <c r="TND71" s="376"/>
      <c r="TNE71" s="1581"/>
      <c r="TNF71" s="1581"/>
      <c r="TNG71" s="1581"/>
      <c r="TNH71" s="529"/>
      <c r="TNI71" s="376"/>
      <c r="TNJ71" s="376"/>
      <c r="TNK71" s="376"/>
      <c r="TNL71" s="530"/>
      <c r="TNM71" s="376"/>
      <c r="TNN71" s="376"/>
      <c r="TNO71" s="376"/>
      <c r="TNP71" s="376"/>
      <c r="TNQ71" s="376"/>
      <c r="TNR71" s="376"/>
      <c r="TNS71" s="376"/>
      <c r="TNT71" s="376"/>
      <c r="TNU71" s="376"/>
      <c r="TNV71" s="1581"/>
      <c r="TNW71" s="1581"/>
      <c r="TNX71" s="1581"/>
      <c r="TNY71" s="529"/>
      <c r="TNZ71" s="376"/>
      <c r="TOA71" s="376"/>
      <c r="TOB71" s="376"/>
      <c r="TOC71" s="530"/>
      <c r="TOD71" s="376"/>
      <c r="TOE71" s="376"/>
      <c r="TOF71" s="376"/>
      <c r="TOG71" s="376"/>
      <c r="TOH71" s="376"/>
      <c r="TOI71" s="376"/>
      <c r="TOJ71" s="376"/>
      <c r="TOK71" s="376"/>
      <c r="TOL71" s="376"/>
      <c r="TOM71" s="1581"/>
      <c r="TON71" s="1581"/>
      <c r="TOO71" s="1581"/>
      <c r="TOP71" s="529"/>
      <c r="TOQ71" s="376"/>
      <c r="TOR71" s="376"/>
      <c r="TOS71" s="376"/>
      <c r="TOT71" s="530"/>
      <c r="TOU71" s="376"/>
      <c r="TOV71" s="376"/>
      <c r="TOW71" s="376"/>
      <c r="TOX71" s="376"/>
      <c r="TOY71" s="376"/>
      <c r="TOZ71" s="376"/>
      <c r="TPA71" s="376"/>
      <c r="TPB71" s="376"/>
      <c r="TPC71" s="376"/>
      <c r="TPD71" s="1581"/>
      <c r="TPE71" s="1581"/>
      <c r="TPF71" s="1581"/>
      <c r="TPG71" s="529"/>
      <c r="TPH71" s="376"/>
      <c r="TPI71" s="376"/>
      <c r="TPJ71" s="376"/>
      <c r="TPK71" s="530"/>
      <c r="TPL71" s="376"/>
      <c r="TPM71" s="376"/>
      <c r="TPN71" s="376"/>
      <c r="TPO71" s="376"/>
      <c r="TPP71" s="376"/>
      <c r="TPQ71" s="376"/>
      <c r="TPR71" s="376"/>
      <c r="TPS71" s="376"/>
      <c r="TPT71" s="376"/>
      <c r="TPU71" s="1581"/>
      <c r="TPV71" s="1581"/>
      <c r="TPW71" s="1581"/>
      <c r="TPX71" s="529"/>
      <c r="TPY71" s="376"/>
      <c r="TPZ71" s="376"/>
      <c r="TQA71" s="376"/>
      <c r="TQB71" s="530"/>
      <c r="TQC71" s="376"/>
      <c r="TQD71" s="376"/>
      <c r="TQE71" s="376"/>
      <c r="TQF71" s="376"/>
      <c r="TQG71" s="376"/>
      <c r="TQH71" s="376"/>
      <c r="TQI71" s="376"/>
      <c r="TQJ71" s="376"/>
      <c r="TQK71" s="376"/>
      <c r="TQL71" s="1581"/>
      <c r="TQM71" s="1581"/>
      <c r="TQN71" s="1581"/>
      <c r="TQO71" s="529"/>
      <c r="TQP71" s="376"/>
      <c r="TQQ71" s="376"/>
      <c r="TQR71" s="376"/>
      <c r="TQS71" s="530"/>
      <c r="TQT71" s="376"/>
      <c r="TQU71" s="376"/>
      <c r="TQV71" s="376"/>
      <c r="TQW71" s="376"/>
      <c r="TQX71" s="376"/>
      <c r="TQY71" s="376"/>
      <c r="TQZ71" s="376"/>
      <c r="TRA71" s="376"/>
      <c r="TRB71" s="376"/>
      <c r="TRC71" s="1581"/>
      <c r="TRD71" s="1581"/>
      <c r="TRE71" s="1581"/>
      <c r="TRF71" s="529"/>
      <c r="TRG71" s="376"/>
      <c r="TRH71" s="376"/>
      <c r="TRI71" s="376"/>
      <c r="TRJ71" s="530"/>
      <c r="TRK71" s="376"/>
      <c r="TRL71" s="376"/>
      <c r="TRM71" s="376"/>
      <c r="TRN71" s="376"/>
      <c r="TRO71" s="376"/>
      <c r="TRP71" s="376"/>
      <c r="TRQ71" s="376"/>
      <c r="TRR71" s="376"/>
      <c r="TRS71" s="376"/>
      <c r="TRT71" s="1581"/>
      <c r="TRU71" s="1581"/>
      <c r="TRV71" s="1581"/>
      <c r="TRW71" s="529"/>
      <c r="TRX71" s="376"/>
      <c r="TRY71" s="376"/>
      <c r="TRZ71" s="376"/>
      <c r="TSA71" s="530"/>
      <c r="TSB71" s="376"/>
      <c r="TSC71" s="376"/>
      <c r="TSD71" s="376"/>
      <c r="TSE71" s="376"/>
      <c r="TSF71" s="376"/>
      <c r="TSG71" s="376"/>
      <c r="TSH71" s="376"/>
      <c r="TSI71" s="376"/>
      <c r="TSJ71" s="376"/>
      <c r="TSK71" s="1581"/>
      <c r="TSL71" s="1581"/>
      <c r="TSM71" s="1581"/>
      <c r="TSN71" s="529"/>
      <c r="TSO71" s="376"/>
      <c r="TSP71" s="376"/>
      <c r="TSQ71" s="376"/>
      <c r="TSR71" s="530"/>
      <c r="TSS71" s="376"/>
      <c r="TST71" s="376"/>
      <c r="TSU71" s="376"/>
      <c r="TSV71" s="376"/>
      <c r="TSW71" s="376"/>
      <c r="TSX71" s="376"/>
      <c r="TSY71" s="376"/>
      <c r="TSZ71" s="376"/>
      <c r="TTA71" s="376"/>
      <c r="TTB71" s="1581"/>
      <c r="TTC71" s="1581"/>
      <c r="TTD71" s="1581"/>
      <c r="TTE71" s="529"/>
      <c r="TTF71" s="376"/>
      <c r="TTG71" s="376"/>
      <c r="TTH71" s="376"/>
      <c r="TTI71" s="530"/>
      <c r="TTJ71" s="376"/>
      <c r="TTK71" s="376"/>
      <c r="TTL71" s="376"/>
      <c r="TTM71" s="376"/>
      <c r="TTN71" s="376"/>
      <c r="TTO71" s="376"/>
      <c r="TTP71" s="376"/>
      <c r="TTQ71" s="376"/>
      <c r="TTR71" s="376"/>
      <c r="TTS71" s="1581"/>
      <c r="TTT71" s="1581"/>
      <c r="TTU71" s="1581"/>
      <c r="TTV71" s="529"/>
      <c r="TTW71" s="376"/>
      <c r="TTX71" s="376"/>
      <c r="TTY71" s="376"/>
      <c r="TTZ71" s="530"/>
      <c r="TUA71" s="376"/>
      <c r="TUB71" s="376"/>
      <c r="TUC71" s="376"/>
      <c r="TUD71" s="376"/>
      <c r="TUE71" s="376"/>
      <c r="TUF71" s="376"/>
      <c r="TUG71" s="376"/>
      <c r="TUH71" s="376"/>
      <c r="TUI71" s="376"/>
      <c r="TUJ71" s="1581"/>
      <c r="TUK71" s="1581"/>
      <c r="TUL71" s="1581"/>
      <c r="TUM71" s="529"/>
      <c r="TUN71" s="376"/>
      <c r="TUO71" s="376"/>
      <c r="TUP71" s="376"/>
      <c r="TUQ71" s="530"/>
      <c r="TUR71" s="376"/>
      <c r="TUS71" s="376"/>
      <c r="TUT71" s="376"/>
      <c r="TUU71" s="376"/>
      <c r="TUV71" s="376"/>
      <c r="TUW71" s="376"/>
      <c r="TUX71" s="376"/>
      <c r="TUY71" s="376"/>
      <c r="TUZ71" s="376"/>
      <c r="TVA71" s="1581"/>
      <c r="TVB71" s="1581"/>
      <c r="TVC71" s="1581"/>
      <c r="TVD71" s="529"/>
      <c r="TVE71" s="376"/>
      <c r="TVF71" s="376"/>
      <c r="TVG71" s="376"/>
      <c r="TVH71" s="530"/>
      <c r="TVI71" s="376"/>
      <c r="TVJ71" s="376"/>
      <c r="TVK71" s="376"/>
      <c r="TVL71" s="376"/>
      <c r="TVM71" s="376"/>
      <c r="TVN71" s="376"/>
      <c r="TVO71" s="376"/>
      <c r="TVP71" s="376"/>
      <c r="TVQ71" s="376"/>
      <c r="TVR71" s="1581"/>
      <c r="TVS71" s="1581"/>
      <c r="TVT71" s="1581"/>
      <c r="TVU71" s="529"/>
      <c r="TVV71" s="376"/>
      <c r="TVW71" s="376"/>
      <c r="TVX71" s="376"/>
      <c r="TVY71" s="530"/>
      <c r="TVZ71" s="376"/>
      <c r="TWA71" s="376"/>
      <c r="TWB71" s="376"/>
      <c r="TWC71" s="376"/>
      <c r="TWD71" s="376"/>
      <c r="TWE71" s="376"/>
      <c r="TWF71" s="376"/>
      <c r="TWG71" s="376"/>
      <c r="TWH71" s="376"/>
      <c r="TWI71" s="1581"/>
      <c r="TWJ71" s="1581"/>
      <c r="TWK71" s="1581"/>
      <c r="TWL71" s="529"/>
      <c r="TWM71" s="376"/>
      <c r="TWN71" s="376"/>
      <c r="TWO71" s="376"/>
      <c r="TWP71" s="530"/>
      <c r="TWQ71" s="376"/>
      <c r="TWR71" s="376"/>
      <c r="TWS71" s="376"/>
      <c r="TWT71" s="376"/>
      <c r="TWU71" s="376"/>
      <c r="TWV71" s="376"/>
      <c r="TWW71" s="376"/>
      <c r="TWX71" s="376"/>
      <c r="TWY71" s="376"/>
      <c r="TWZ71" s="1581"/>
      <c r="TXA71" s="1581"/>
      <c r="TXB71" s="1581"/>
      <c r="TXC71" s="529"/>
      <c r="TXD71" s="376"/>
      <c r="TXE71" s="376"/>
      <c r="TXF71" s="376"/>
      <c r="TXG71" s="530"/>
      <c r="TXH71" s="376"/>
      <c r="TXI71" s="376"/>
      <c r="TXJ71" s="376"/>
      <c r="TXK71" s="376"/>
      <c r="TXL71" s="376"/>
      <c r="TXM71" s="376"/>
      <c r="TXN71" s="376"/>
      <c r="TXO71" s="376"/>
      <c r="TXP71" s="376"/>
      <c r="TXQ71" s="1581"/>
      <c r="TXR71" s="1581"/>
      <c r="TXS71" s="1581"/>
      <c r="TXT71" s="529"/>
      <c r="TXU71" s="376"/>
      <c r="TXV71" s="376"/>
      <c r="TXW71" s="376"/>
      <c r="TXX71" s="530"/>
      <c r="TXY71" s="376"/>
      <c r="TXZ71" s="376"/>
      <c r="TYA71" s="376"/>
      <c r="TYB71" s="376"/>
      <c r="TYC71" s="376"/>
      <c r="TYD71" s="376"/>
      <c r="TYE71" s="376"/>
      <c r="TYF71" s="376"/>
      <c r="TYG71" s="376"/>
      <c r="TYH71" s="1581"/>
      <c r="TYI71" s="1581"/>
      <c r="TYJ71" s="1581"/>
      <c r="TYK71" s="529"/>
      <c r="TYL71" s="376"/>
      <c r="TYM71" s="376"/>
      <c r="TYN71" s="376"/>
      <c r="TYO71" s="530"/>
      <c r="TYP71" s="376"/>
      <c r="TYQ71" s="376"/>
      <c r="TYR71" s="376"/>
      <c r="TYS71" s="376"/>
      <c r="TYT71" s="376"/>
      <c r="TYU71" s="376"/>
      <c r="TYV71" s="376"/>
      <c r="TYW71" s="376"/>
      <c r="TYX71" s="376"/>
      <c r="TYY71" s="1581"/>
      <c r="TYZ71" s="1581"/>
      <c r="TZA71" s="1581"/>
      <c r="TZB71" s="529"/>
      <c r="TZC71" s="376"/>
      <c r="TZD71" s="376"/>
      <c r="TZE71" s="376"/>
      <c r="TZF71" s="530"/>
      <c r="TZG71" s="376"/>
      <c r="TZH71" s="376"/>
      <c r="TZI71" s="376"/>
      <c r="TZJ71" s="376"/>
      <c r="TZK71" s="376"/>
      <c r="TZL71" s="376"/>
      <c r="TZM71" s="376"/>
      <c r="TZN71" s="376"/>
      <c r="TZO71" s="376"/>
      <c r="TZP71" s="1581"/>
      <c r="TZQ71" s="1581"/>
      <c r="TZR71" s="1581"/>
      <c r="TZS71" s="529"/>
      <c r="TZT71" s="376"/>
      <c r="TZU71" s="376"/>
      <c r="TZV71" s="376"/>
      <c r="TZW71" s="530"/>
      <c r="TZX71" s="376"/>
      <c r="TZY71" s="376"/>
      <c r="TZZ71" s="376"/>
      <c r="UAA71" s="376"/>
      <c r="UAB71" s="376"/>
      <c r="UAC71" s="376"/>
      <c r="UAD71" s="376"/>
      <c r="UAE71" s="376"/>
      <c r="UAF71" s="376"/>
      <c r="UAG71" s="1581"/>
      <c r="UAH71" s="1581"/>
      <c r="UAI71" s="1581"/>
      <c r="UAJ71" s="529"/>
      <c r="UAK71" s="376"/>
      <c r="UAL71" s="376"/>
      <c r="UAM71" s="376"/>
      <c r="UAN71" s="530"/>
      <c r="UAO71" s="376"/>
      <c r="UAP71" s="376"/>
      <c r="UAQ71" s="376"/>
      <c r="UAR71" s="376"/>
      <c r="UAS71" s="376"/>
      <c r="UAT71" s="376"/>
      <c r="UAU71" s="376"/>
      <c r="UAV71" s="376"/>
      <c r="UAW71" s="376"/>
      <c r="UAX71" s="1581"/>
      <c r="UAY71" s="1581"/>
      <c r="UAZ71" s="1581"/>
      <c r="UBA71" s="529"/>
      <c r="UBB71" s="376"/>
      <c r="UBC71" s="376"/>
      <c r="UBD71" s="376"/>
      <c r="UBE71" s="530"/>
      <c r="UBF71" s="376"/>
      <c r="UBG71" s="376"/>
      <c r="UBH71" s="376"/>
      <c r="UBI71" s="376"/>
      <c r="UBJ71" s="376"/>
      <c r="UBK71" s="376"/>
      <c r="UBL71" s="376"/>
      <c r="UBM71" s="376"/>
      <c r="UBN71" s="376"/>
      <c r="UBO71" s="1581"/>
      <c r="UBP71" s="1581"/>
      <c r="UBQ71" s="1581"/>
      <c r="UBR71" s="529"/>
      <c r="UBS71" s="376"/>
      <c r="UBT71" s="376"/>
      <c r="UBU71" s="376"/>
      <c r="UBV71" s="530"/>
      <c r="UBW71" s="376"/>
      <c r="UBX71" s="376"/>
      <c r="UBY71" s="376"/>
      <c r="UBZ71" s="376"/>
      <c r="UCA71" s="376"/>
      <c r="UCB71" s="376"/>
      <c r="UCC71" s="376"/>
      <c r="UCD71" s="376"/>
      <c r="UCE71" s="376"/>
      <c r="UCF71" s="1581"/>
      <c r="UCG71" s="1581"/>
      <c r="UCH71" s="1581"/>
      <c r="UCI71" s="529"/>
      <c r="UCJ71" s="376"/>
      <c r="UCK71" s="376"/>
      <c r="UCL71" s="376"/>
      <c r="UCM71" s="530"/>
      <c r="UCN71" s="376"/>
      <c r="UCO71" s="376"/>
      <c r="UCP71" s="376"/>
      <c r="UCQ71" s="376"/>
      <c r="UCR71" s="376"/>
      <c r="UCS71" s="376"/>
      <c r="UCT71" s="376"/>
      <c r="UCU71" s="376"/>
      <c r="UCV71" s="376"/>
      <c r="UCW71" s="1581"/>
      <c r="UCX71" s="1581"/>
      <c r="UCY71" s="1581"/>
      <c r="UCZ71" s="529"/>
      <c r="UDA71" s="376"/>
      <c r="UDB71" s="376"/>
      <c r="UDC71" s="376"/>
      <c r="UDD71" s="530"/>
      <c r="UDE71" s="376"/>
      <c r="UDF71" s="376"/>
      <c r="UDG71" s="376"/>
      <c r="UDH71" s="376"/>
      <c r="UDI71" s="376"/>
      <c r="UDJ71" s="376"/>
      <c r="UDK71" s="376"/>
      <c r="UDL71" s="376"/>
      <c r="UDM71" s="376"/>
      <c r="UDN71" s="1581"/>
      <c r="UDO71" s="1581"/>
      <c r="UDP71" s="1581"/>
      <c r="UDQ71" s="529"/>
      <c r="UDR71" s="376"/>
      <c r="UDS71" s="376"/>
      <c r="UDT71" s="376"/>
      <c r="UDU71" s="530"/>
      <c r="UDV71" s="376"/>
      <c r="UDW71" s="376"/>
      <c r="UDX71" s="376"/>
      <c r="UDY71" s="376"/>
      <c r="UDZ71" s="376"/>
      <c r="UEA71" s="376"/>
      <c r="UEB71" s="376"/>
      <c r="UEC71" s="376"/>
      <c r="UED71" s="376"/>
      <c r="UEE71" s="1581"/>
      <c r="UEF71" s="1581"/>
      <c r="UEG71" s="1581"/>
      <c r="UEH71" s="529"/>
      <c r="UEI71" s="376"/>
      <c r="UEJ71" s="376"/>
      <c r="UEK71" s="376"/>
      <c r="UEL71" s="530"/>
      <c r="UEM71" s="376"/>
      <c r="UEN71" s="376"/>
      <c r="UEO71" s="376"/>
      <c r="UEP71" s="376"/>
      <c r="UEQ71" s="376"/>
      <c r="UER71" s="376"/>
      <c r="UES71" s="376"/>
      <c r="UET71" s="376"/>
      <c r="UEU71" s="376"/>
      <c r="UEV71" s="1581"/>
      <c r="UEW71" s="1581"/>
      <c r="UEX71" s="1581"/>
      <c r="UEY71" s="529"/>
      <c r="UEZ71" s="376"/>
      <c r="UFA71" s="376"/>
      <c r="UFB71" s="376"/>
      <c r="UFC71" s="530"/>
      <c r="UFD71" s="376"/>
      <c r="UFE71" s="376"/>
      <c r="UFF71" s="376"/>
      <c r="UFG71" s="376"/>
      <c r="UFH71" s="376"/>
      <c r="UFI71" s="376"/>
      <c r="UFJ71" s="376"/>
      <c r="UFK71" s="376"/>
      <c r="UFL71" s="376"/>
      <c r="UFM71" s="1581"/>
      <c r="UFN71" s="1581"/>
      <c r="UFO71" s="1581"/>
      <c r="UFP71" s="529"/>
      <c r="UFQ71" s="376"/>
      <c r="UFR71" s="376"/>
      <c r="UFS71" s="376"/>
      <c r="UFT71" s="530"/>
      <c r="UFU71" s="376"/>
      <c r="UFV71" s="376"/>
      <c r="UFW71" s="376"/>
      <c r="UFX71" s="376"/>
      <c r="UFY71" s="376"/>
      <c r="UFZ71" s="376"/>
      <c r="UGA71" s="376"/>
      <c r="UGB71" s="376"/>
      <c r="UGC71" s="376"/>
      <c r="UGD71" s="1581"/>
      <c r="UGE71" s="1581"/>
      <c r="UGF71" s="1581"/>
      <c r="UGG71" s="529"/>
      <c r="UGH71" s="376"/>
      <c r="UGI71" s="376"/>
      <c r="UGJ71" s="376"/>
      <c r="UGK71" s="530"/>
      <c r="UGL71" s="376"/>
      <c r="UGM71" s="376"/>
      <c r="UGN71" s="376"/>
      <c r="UGO71" s="376"/>
      <c r="UGP71" s="376"/>
      <c r="UGQ71" s="376"/>
      <c r="UGR71" s="376"/>
      <c r="UGS71" s="376"/>
      <c r="UGT71" s="376"/>
      <c r="UGU71" s="1581"/>
      <c r="UGV71" s="1581"/>
      <c r="UGW71" s="1581"/>
      <c r="UGX71" s="529"/>
      <c r="UGY71" s="376"/>
      <c r="UGZ71" s="376"/>
      <c r="UHA71" s="376"/>
      <c r="UHB71" s="530"/>
      <c r="UHC71" s="376"/>
      <c r="UHD71" s="376"/>
      <c r="UHE71" s="376"/>
      <c r="UHF71" s="376"/>
      <c r="UHG71" s="376"/>
      <c r="UHH71" s="376"/>
      <c r="UHI71" s="376"/>
      <c r="UHJ71" s="376"/>
      <c r="UHK71" s="376"/>
      <c r="UHL71" s="1581"/>
      <c r="UHM71" s="1581"/>
      <c r="UHN71" s="1581"/>
      <c r="UHO71" s="529"/>
      <c r="UHP71" s="376"/>
      <c r="UHQ71" s="376"/>
      <c r="UHR71" s="376"/>
      <c r="UHS71" s="530"/>
      <c r="UHT71" s="376"/>
      <c r="UHU71" s="376"/>
      <c r="UHV71" s="376"/>
      <c r="UHW71" s="376"/>
      <c r="UHX71" s="376"/>
      <c r="UHY71" s="376"/>
      <c r="UHZ71" s="376"/>
      <c r="UIA71" s="376"/>
      <c r="UIB71" s="376"/>
      <c r="UIC71" s="1581"/>
      <c r="UID71" s="1581"/>
      <c r="UIE71" s="1581"/>
      <c r="UIF71" s="529"/>
      <c r="UIG71" s="376"/>
      <c r="UIH71" s="376"/>
      <c r="UII71" s="376"/>
      <c r="UIJ71" s="530"/>
      <c r="UIK71" s="376"/>
      <c r="UIL71" s="376"/>
      <c r="UIM71" s="376"/>
      <c r="UIN71" s="376"/>
      <c r="UIO71" s="376"/>
      <c r="UIP71" s="376"/>
      <c r="UIQ71" s="376"/>
      <c r="UIR71" s="376"/>
      <c r="UIS71" s="376"/>
      <c r="UIT71" s="1581"/>
      <c r="UIU71" s="1581"/>
      <c r="UIV71" s="1581"/>
      <c r="UIW71" s="529"/>
      <c r="UIX71" s="376"/>
      <c r="UIY71" s="376"/>
      <c r="UIZ71" s="376"/>
      <c r="UJA71" s="530"/>
      <c r="UJB71" s="376"/>
      <c r="UJC71" s="376"/>
      <c r="UJD71" s="376"/>
      <c r="UJE71" s="376"/>
      <c r="UJF71" s="376"/>
      <c r="UJG71" s="376"/>
      <c r="UJH71" s="376"/>
      <c r="UJI71" s="376"/>
      <c r="UJJ71" s="376"/>
      <c r="UJK71" s="1581"/>
      <c r="UJL71" s="1581"/>
      <c r="UJM71" s="1581"/>
      <c r="UJN71" s="529"/>
      <c r="UJO71" s="376"/>
      <c r="UJP71" s="376"/>
      <c r="UJQ71" s="376"/>
      <c r="UJR71" s="530"/>
      <c r="UJS71" s="376"/>
      <c r="UJT71" s="376"/>
      <c r="UJU71" s="376"/>
      <c r="UJV71" s="376"/>
      <c r="UJW71" s="376"/>
      <c r="UJX71" s="376"/>
      <c r="UJY71" s="376"/>
      <c r="UJZ71" s="376"/>
      <c r="UKA71" s="376"/>
      <c r="UKB71" s="1581"/>
      <c r="UKC71" s="1581"/>
      <c r="UKD71" s="1581"/>
      <c r="UKE71" s="529"/>
      <c r="UKF71" s="376"/>
      <c r="UKG71" s="376"/>
      <c r="UKH71" s="376"/>
      <c r="UKI71" s="530"/>
      <c r="UKJ71" s="376"/>
      <c r="UKK71" s="376"/>
      <c r="UKL71" s="376"/>
      <c r="UKM71" s="376"/>
      <c r="UKN71" s="376"/>
      <c r="UKO71" s="376"/>
      <c r="UKP71" s="376"/>
      <c r="UKQ71" s="376"/>
      <c r="UKR71" s="376"/>
      <c r="UKS71" s="1581"/>
      <c r="UKT71" s="1581"/>
      <c r="UKU71" s="1581"/>
      <c r="UKV71" s="529"/>
      <c r="UKW71" s="376"/>
      <c r="UKX71" s="376"/>
      <c r="UKY71" s="376"/>
      <c r="UKZ71" s="530"/>
      <c r="ULA71" s="376"/>
      <c r="ULB71" s="376"/>
      <c r="ULC71" s="376"/>
      <c r="ULD71" s="376"/>
      <c r="ULE71" s="376"/>
      <c r="ULF71" s="376"/>
      <c r="ULG71" s="376"/>
      <c r="ULH71" s="376"/>
      <c r="ULI71" s="376"/>
      <c r="ULJ71" s="1581"/>
      <c r="ULK71" s="1581"/>
      <c r="ULL71" s="1581"/>
      <c r="ULM71" s="529"/>
      <c r="ULN71" s="376"/>
      <c r="ULO71" s="376"/>
      <c r="ULP71" s="376"/>
      <c r="ULQ71" s="530"/>
      <c r="ULR71" s="376"/>
      <c r="ULS71" s="376"/>
      <c r="ULT71" s="376"/>
      <c r="ULU71" s="376"/>
      <c r="ULV71" s="376"/>
      <c r="ULW71" s="376"/>
      <c r="ULX71" s="376"/>
      <c r="ULY71" s="376"/>
      <c r="ULZ71" s="376"/>
      <c r="UMA71" s="1581"/>
      <c r="UMB71" s="1581"/>
      <c r="UMC71" s="1581"/>
      <c r="UMD71" s="529"/>
      <c r="UME71" s="376"/>
      <c r="UMF71" s="376"/>
      <c r="UMG71" s="376"/>
      <c r="UMH71" s="530"/>
      <c r="UMI71" s="376"/>
      <c r="UMJ71" s="376"/>
      <c r="UMK71" s="376"/>
      <c r="UML71" s="376"/>
      <c r="UMM71" s="376"/>
      <c r="UMN71" s="376"/>
      <c r="UMO71" s="376"/>
      <c r="UMP71" s="376"/>
      <c r="UMQ71" s="376"/>
      <c r="UMR71" s="1581"/>
      <c r="UMS71" s="1581"/>
      <c r="UMT71" s="1581"/>
      <c r="UMU71" s="529"/>
      <c r="UMV71" s="376"/>
      <c r="UMW71" s="376"/>
      <c r="UMX71" s="376"/>
      <c r="UMY71" s="530"/>
      <c r="UMZ71" s="376"/>
      <c r="UNA71" s="376"/>
      <c r="UNB71" s="376"/>
      <c r="UNC71" s="376"/>
      <c r="UND71" s="376"/>
      <c r="UNE71" s="376"/>
      <c r="UNF71" s="376"/>
      <c r="UNG71" s="376"/>
      <c r="UNH71" s="376"/>
      <c r="UNI71" s="1581"/>
      <c r="UNJ71" s="1581"/>
      <c r="UNK71" s="1581"/>
      <c r="UNL71" s="529"/>
      <c r="UNM71" s="376"/>
      <c r="UNN71" s="376"/>
      <c r="UNO71" s="376"/>
      <c r="UNP71" s="530"/>
      <c r="UNQ71" s="376"/>
      <c r="UNR71" s="376"/>
      <c r="UNS71" s="376"/>
      <c r="UNT71" s="376"/>
      <c r="UNU71" s="376"/>
      <c r="UNV71" s="376"/>
      <c r="UNW71" s="376"/>
      <c r="UNX71" s="376"/>
      <c r="UNY71" s="376"/>
      <c r="UNZ71" s="1581"/>
      <c r="UOA71" s="1581"/>
      <c r="UOB71" s="1581"/>
      <c r="UOC71" s="529"/>
      <c r="UOD71" s="376"/>
      <c r="UOE71" s="376"/>
      <c r="UOF71" s="376"/>
      <c r="UOG71" s="530"/>
      <c r="UOH71" s="376"/>
      <c r="UOI71" s="376"/>
      <c r="UOJ71" s="376"/>
      <c r="UOK71" s="376"/>
      <c r="UOL71" s="376"/>
      <c r="UOM71" s="376"/>
      <c r="UON71" s="376"/>
      <c r="UOO71" s="376"/>
      <c r="UOP71" s="376"/>
      <c r="UOQ71" s="1581"/>
      <c r="UOR71" s="1581"/>
      <c r="UOS71" s="1581"/>
      <c r="UOT71" s="529"/>
      <c r="UOU71" s="376"/>
      <c r="UOV71" s="376"/>
      <c r="UOW71" s="376"/>
      <c r="UOX71" s="530"/>
      <c r="UOY71" s="376"/>
      <c r="UOZ71" s="376"/>
      <c r="UPA71" s="376"/>
      <c r="UPB71" s="376"/>
      <c r="UPC71" s="376"/>
      <c r="UPD71" s="376"/>
      <c r="UPE71" s="376"/>
      <c r="UPF71" s="376"/>
      <c r="UPG71" s="376"/>
      <c r="UPH71" s="1581"/>
      <c r="UPI71" s="1581"/>
      <c r="UPJ71" s="1581"/>
      <c r="UPK71" s="529"/>
      <c r="UPL71" s="376"/>
      <c r="UPM71" s="376"/>
      <c r="UPN71" s="376"/>
      <c r="UPO71" s="530"/>
      <c r="UPP71" s="376"/>
      <c r="UPQ71" s="376"/>
      <c r="UPR71" s="376"/>
      <c r="UPS71" s="376"/>
      <c r="UPT71" s="376"/>
      <c r="UPU71" s="376"/>
      <c r="UPV71" s="376"/>
      <c r="UPW71" s="376"/>
      <c r="UPX71" s="376"/>
      <c r="UPY71" s="1581"/>
      <c r="UPZ71" s="1581"/>
      <c r="UQA71" s="1581"/>
      <c r="UQB71" s="529"/>
      <c r="UQC71" s="376"/>
      <c r="UQD71" s="376"/>
      <c r="UQE71" s="376"/>
      <c r="UQF71" s="530"/>
      <c r="UQG71" s="376"/>
      <c r="UQH71" s="376"/>
      <c r="UQI71" s="376"/>
      <c r="UQJ71" s="376"/>
      <c r="UQK71" s="376"/>
      <c r="UQL71" s="376"/>
      <c r="UQM71" s="376"/>
      <c r="UQN71" s="376"/>
      <c r="UQO71" s="376"/>
      <c r="UQP71" s="1581"/>
      <c r="UQQ71" s="1581"/>
      <c r="UQR71" s="1581"/>
      <c r="UQS71" s="529"/>
      <c r="UQT71" s="376"/>
      <c r="UQU71" s="376"/>
      <c r="UQV71" s="376"/>
      <c r="UQW71" s="530"/>
      <c r="UQX71" s="376"/>
      <c r="UQY71" s="376"/>
      <c r="UQZ71" s="376"/>
      <c r="URA71" s="376"/>
      <c r="URB71" s="376"/>
      <c r="URC71" s="376"/>
      <c r="URD71" s="376"/>
      <c r="URE71" s="376"/>
      <c r="URF71" s="376"/>
      <c r="URG71" s="1581"/>
      <c r="URH71" s="1581"/>
      <c r="URI71" s="1581"/>
      <c r="URJ71" s="529"/>
      <c r="URK71" s="376"/>
      <c r="URL71" s="376"/>
      <c r="URM71" s="376"/>
      <c r="URN71" s="530"/>
      <c r="URO71" s="376"/>
      <c r="URP71" s="376"/>
      <c r="URQ71" s="376"/>
      <c r="URR71" s="376"/>
      <c r="URS71" s="376"/>
      <c r="URT71" s="376"/>
      <c r="URU71" s="376"/>
      <c r="URV71" s="376"/>
      <c r="URW71" s="376"/>
      <c r="URX71" s="1581"/>
      <c r="URY71" s="1581"/>
      <c r="URZ71" s="1581"/>
      <c r="USA71" s="529"/>
      <c r="USB71" s="376"/>
      <c r="USC71" s="376"/>
      <c r="USD71" s="376"/>
      <c r="USE71" s="530"/>
      <c r="USF71" s="376"/>
      <c r="USG71" s="376"/>
      <c r="USH71" s="376"/>
      <c r="USI71" s="376"/>
      <c r="USJ71" s="376"/>
      <c r="USK71" s="376"/>
      <c r="USL71" s="376"/>
      <c r="USM71" s="376"/>
      <c r="USN71" s="376"/>
      <c r="USO71" s="1581"/>
      <c r="USP71" s="1581"/>
      <c r="USQ71" s="1581"/>
      <c r="USR71" s="529"/>
      <c r="USS71" s="376"/>
      <c r="UST71" s="376"/>
      <c r="USU71" s="376"/>
      <c r="USV71" s="530"/>
      <c r="USW71" s="376"/>
      <c r="USX71" s="376"/>
      <c r="USY71" s="376"/>
      <c r="USZ71" s="376"/>
      <c r="UTA71" s="376"/>
      <c r="UTB71" s="376"/>
      <c r="UTC71" s="376"/>
      <c r="UTD71" s="376"/>
      <c r="UTE71" s="376"/>
      <c r="UTF71" s="1581"/>
      <c r="UTG71" s="1581"/>
      <c r="UTH71" s="1581"/>
      <c r="UTI71" s="529"/>
      <c r="UTJ71" s="376"/>
      <c r="UTK71" s="376"/>
      <c r="UTL71" s="376"/>
      <c r="UTM71" s="530"/>
      <c r="UTN71" s="376"/>
      <c r="UTO71" s="376"/>
      <c r="UTP71" s="376"/>
      <c r="UTQ71" s="376"/>
      <c r="UTR71" s="376"/>
      <c r="UTS71" s="376"/>
      <c r="UTT71" s="376"/>
      <c r="UTU71" s="376"/>
      <c r="UTV71" s="376"/>
      <c r="UTW71" s="1581"/>
      <c r="UTX71" s="1581"/>
      <c r="UTY71" s="1581"/>
      <c r="UTZ71" s="529"/>
      <c r="UUA71" s="376"/>
      <c r="UUB71" s="376"/>
      <c r="UUC71" s="376"/>
      <c r="UUD71" s="530"/>
      <c r="UUE71" s="376"/>
      <c r="UUF71" s="376"/>
      <c r="UUG71" s="376"/>
      <c r="UUH71" s="376"/>
      <c r="UUI71" s="376"/>
      <c r="UUJ71" s="376"/>
      <c r="UUK71" s="376"/>
      <c r="UUL71" s="376"/>
      <c r="UUM71" s="376"/>
      <c r="UUN71" s="1581"/>
      <c r="UUO71" s="1581"/>
      <c r="UUP71" s="1581"/>
      <c r="UUQ71" s="529"/>
      <c r="UUR71" s="376"/>
      <c r="UUS71" s="376"/>
      <c r="UUT71" s="376"/>
      <c r="UUU71" s="530"/>
      <c r="UUV71" s="376"/>
      <c r="UUW71" s="376"/>
      <c r="UUX71" s="376"/>
      <c r="UUY71" s="376"/>
      <c r="UUZ71" s="376"/>
      <c r="UVA71" s="376"/>
      <c r="UVB71" s="376"/>
      <c r="UVC71" s="376"/>
      <c r="UVD71" s="376"/>
      <c r="UVE71" s="1581"/>
      <c r="UVF71" s="1581"/>
      <c r="UVG71" s="1581"/>
      <c r="UVH71" s="529"/>
      <c r="UVI71" s="376"/>
      <c r="UVJ71" s="376"/>
      <c r="UVK71" s="376"/>
      <c r="UVL71" s="530"/>
      <c r="UVM71" s="376"/>
      <c r="UVN71" s="376"/>
      <c r="UVO71" s="376"/>
      <c r="UVP71" s="376"/>
      <c r="UVQ71" s="376"/>
      <c r="UVR71" s="376"/>
      <c r="UVS71" s="376"/>
      <c r="UVT71" s="376"/>
      <c r="UVU71" s="376"/>
      <c r="UVV71" s="1581"/>
      <c r="UVW71" s="1581"/>
      <c r="UVX71" s="1581"/>
      <c r="UVY71" s="529"/>
      <c r="UVZ71" s="376"/>
      <c r="UWA71" s="376"/>
      <c r="UWB71" s="376"/>
      <c r="UWC71" s="530"/>
      <c r="UWD71" s="376"/>
      <c r="UWE71" s="376"/>
      <c r="UWF71" s="376"/>
      <c r="UWG71" s="376"/>
      <c r="UWH71" s="376"/>
      <c r="UWI71" s="376"/>
      <c r="UWJ71" s="376"/>
      <c r="UWK71" s="376"/>
      <c r="UWL71" s="376"/>
      <c r="UWM71" s="1581"/>
      <c r="UWN71" s="1581"/>
      <c r="UWO71" s="1581"/>
      <c r="UWP71" s="529"/>
      <c r="UWQ71" s="376"/>
      <c r="UWR71" s="376"/>
      <c r="UWS71" s="376"/>
      <c r="UWT71" s="530"/>
      <c r="UWU71" s="376"/>
      <c r="UWV71" s="376"/>
      <c r="UWW71" s="376"/>
      <c r="UWX71" s="376"/>
      <c r="UWY71" s="376"/>
      <c r="UWZ71" s="376"/>
      <c r="UXA71" s="376"/>
      <c r="UXB71" s="376"/>
      <c r="UXC71" s="376"/>
      <c r="UXD71" s="1581"/>
      <c r="UXE71" s="1581"/>
      <c r="UXF71" s="1581"/>
      <c r="UXG71" s="529"/>
      <c r="UXH71" s="376"/>
      <c r="UXI71" s="376"/>
      <c r="UXJ71" s="376"/>
      <c r="UXK71" s="530"/>
      <c r="UXL71" s="376"/>
      <c r="UXM71" s="376"/>
      <c r="UXN71" s="376"/>
      <c r="UXO71" s="376"/>
      <c r="UXP71" s="376"/>
      <c r="UXQ71" s="376"/>
      <c r="UXR71" s="376"/>
      <c r="UXS71" s="376"/>
      <c r="UXT71" s="376"/>
      <c r="UXU71" s="1581"/>
      <c r="UXV71" s="1581"/>
      <c r="UXW71" s="1581"/>
      <c r="UXX71" s="529"/>
      <c r="UXY71" s="376"/>
      <c r="UXZ71" s="376"/>
      <c r="UYA71" s="376"/>
      <c r="UYB71" s="530"/>
      <c r="UYC71" s="376"/>
      <c r="UYD71" s="376"/>
      <c r="UYE71" s="376"/>
      <c r="UYF71" s="376"/>
      <c r="UYG71" s="376"/>
      <c r="UYH71" s="376"/>
      <c r="UYI71" s="376"/>
      <c r="UYJ71" s="376"/>
      <c r="UYK71" s="376"/>
      <c r="UYL71" s="1581"/>
      <c r="UYM71" s="1581"/>
      <c r="UYN71" s="1581"/>
      <c r="UYO71" s="529"/>
      <c r="UYP71" s="376"/>
      <c r="UYQ71" s="376"/>
      <c r="UYR71" s="376"/>
      <c r="UYS71" s="530"/>
      <c r="UYT71" s="376"/>
      <c r="UYU71" s="376"/>
      <c r="UYV71" s="376"/>
      <c r="UYW71" s="376"/>
      <c r="UYX71" s="376"/>
      <c r="UYY71" s="376"/>
      <c r="UYZ71" s="376"/>
      <c r="UZA71" s="376"/>
      <c r="UZB71" s="376"/>
      <c r="UZC71" s="1581"/>
      <c r="UZD71" s="1581"/>
      <c r="UZE71" s="1581"/>
      <c r="UZF71" s="529"/>
      <c r="UZG71" s="376"/>
      <c r="UZH71" s="376"/>
      <c r="UZI71" s="376"/>
      <c r="UZJ71" s="530"/>
      <c r="UZK71" s="376"/>
      <c r="UZL71" s="376"/>
      <c r="UZM71" s="376"/>
      <c r="UZN71" s="376"/>
      <c r="UZO71" s="376"/>
      <c r="UZP71" s="376"/>
      <c r="UZQ71" s="376"/>
      <c r="UZR71" s="376"/>
      <c r="UZS71" s="376"/>
      <c r="UZT71" s="1581"/>
      <c r="UZU71" s="1581"/>
      <c r="UZV71" s="1581"/>
      <c r="UZW71" s="529"/>
      <c r="UZX71" s="376"/>
      <c r="UZY71" s="376"/>
      <c r="UZZ71" s="376"/>
      <c r="VAA71" s="530"/>
      <c r="VAB71" s="376"/>
      <c r="VAC71" s="376"/>
      <c r="VAD71" s="376"/>
      <c r="VAE71" s="376"/>
      <c r="VAF71" s="376"/>
      <c r="VAG71" s="376"/>
      <c r="VAH71" s="376"/>
      <c r="VAI71" s="376"/>
      <c r="VAJ71" s="376"/>
      <c r="VAK71" s="1581"/>
      <c r="VAL71" s="1581"/>
      <c r="VAM71" s="1581"/>
      <c r="VAN71" s="529"/>
      <c r="VAO71" s="376"/>
      <c r="VAP71" s="376"/>
      <c r="VAQ71" s="376"/>
      <c r="VAR71" s="530"/>
      <c r="VAS71" s="376"/>
      <c r="VAT71" s="376"/>
      <c r="VAU71" s="376"/>
      <c r="VAV71" s="376"/>
      <c r="VAW71" s="376"/>
      <c r="VAX71" s="376"/>
      <c r="VAY71" s="376"/>
      <c r="VAZ71" s="376"/>
      <c r="VBA71" s="376"/>
      <c r="VBB71" s="1581"/>
      <c r="VBC71" s="1581"/>
      <c r="VBD71" s="1581"/>
      <c r="VBE71" s="529"/>
      <c r="VBF71" s="376"/>
      <c r="VBG71" s="376"/>
      <c r="VBH71" s="376"/>
      <c r="VBI71" s="530"/>
      <c r="VBJ71" s="376"/>
      <c r="VBK71" s="376"/>
      <c r="VBL71" s="376"/>
      <c r="VBM71" s="376"/>
      <c r="VBN71" s="376"/>
      <c r="VBO71" s="376"/>
      <c r="VBP71" s="376"/>
      <c r="VBQ71" s="376"/>
      <c r="VBR71" s="376"/>
      <c r="VBS71" s="1581"/>
      <c r="VBT71" s="1581"/>
      <c r="VBU71" s="1581"/>
      <c r="VBV71" s="529"/>
      <c r="VBW71" s="376"/>
      <c r="VBX71" s="376"/>
      <c r="VBY71" s="376"/>
      <c r="VBZ71" s="530"/>
      <c r="VCA71" s="376"/>
      <c r="VCB71" s="376"/>
      <c r="VCC71" s="376"/>
      <c r="VCD71" s="376"/>
      <c r="VCE71" s="376"/>
      <c r="VCF71" s="376"/>
      <c r="VCG71" s="376"/>
      <c r="VCH71" s="376"/>
      <c r="VCI71" s="376"/>
      <c r="VCJ71" s="1581"/>
      <c r="VCK71" s="1581"/>
      <c r="VCL71" s="1581"/>
      <c r="VCM71" s="529"/>
      <c r="VCN71" s="376"/>
      <c r="VCO71" s="376"/>
      <c r="VCP71" s="376"/>
      <c r="VCQ71" s="530"/>
      <c r="VCR71" s="376"/>
      <c r="VCS71" s="376"/>
      <c r="VCT71" s="376"/>
      <c r="VCU71" s="376"/>
      <c r="VCV71" s="376"/>
      <c r="VCW71" s="376"/>
      <c r="VCX71" s="376"/>
      <c r="VCY71" s="376"/>
      <c r="VCZ71" s="376"/>
      <c r="VDA71" s="1581"/>
      <c r="VDB71" s="1581"/>
      <c r="VDC71" s="1581"/>
      <c r="VDD71" s="529"/>
      <c r="VDE71" s="376"/>
      <c r="VDF71" s="376"/>
      <c r="VDG71" s="376"/>
      <c r="VDH71" s="530"/>
      <c r="VDI71" s="376"/>
      <c r="VDJ71" s="376"/>
      <c r="VDK71" s="376"/>
      <c r="VDL71" s="376"/>
      <c r="VDM71" s="376"/>
      <c r="VDN71" s="376"/>
      <c r="VDO71" s="376"/>
      <c r="VDP71" s="376"/>
      <c r="VDQ71" s="376"/>
      <c r="VDR71" s="1581"/>
      <c r="VDS71" s="1581"/>
      <c r="VDT71" s="1581"/>
      <c r="VDU71" s="529"/>
      <c r="VDV71" s="376"/>
      <c r="VDW71" s="376"/>
      <c r="VDX71" s="376"/>
      <c r="VDY71" s="530"/>
      <c r="VDZ71" s="376"/>
      <c r="VEA71" s="376"/>
      <c r="VEB71" s="376"/>
      <c r="VEC71" s="376"/>
      <c r="VED71" s="376"/>
      <c r="VEE71" s="376"/>
      <c r="VEF71" s="376"/>
      <c r="VEG71" s="376"/>
      <c r="VEH71" s="376"/>
      <c r="VEI71" s="1581"/>
      <c r="VEJ71" s="1581"/>
      <c r="VEK71" s="1581"/>
      <c r="VEL71" s="529"/>
      <c r="VEM71" s="376"/>
      <c r="VEN71" s="376"/>
      <c r="VEO71" s="376"/>
      <c r="VEP71" s="530"/>
      <c r="VEQ71" s="376"/>
      <c r="VER71" s="376"/>
      <c r="VES71" s="376"/>
      <c r="VET71" s="376"/>
      <c r="VEU71" s="376"/>
      <c r="VEV71" s="376"/>
      <c r="VEW71" s="376"/>
      <c r="VEX71" s="376"/>
      <c r="VEY71" s="376"/>
      <c r="VEZ71" s="1581"/>
      <c r="VFA71" s="1581"/>
      <c r="VFB71" s="1581"/>
      <c r="VFC71" s="529"/>
      <c r="VFD71" s="376"/>
      <c r="VFE71" s="376"/>
      <c r="VFF71" s="376"/>
      <c r="VFG71" s="530"/>
      <c r="VFH71" s="376"/>
      <c r="VFI71" s="376"/>
      <c r="VFJ71" s="376"/>
      <c r="VFK71" s="376"/>
      <c r="VFL71" s="376"/>
      <c r="VFM71" s="376"/>
      <c r="VFN71" s="376"/>
      <c r="VFO71" s="376"/>
      <c r="VFP71" s="376"/>
      <c r="VFQ71" s="1581"/>
      <c r="VFR71" s="1581"/>
      <c r="VFS71" s="1581"/>
      <c r="VFT71" s="529"/>
      <c r="VFU71" s="376"/>
      <c r="VFV71" s="376"/>
      <c r="VFW71" s="376"/>
      <c r="VFX71" s="530"/>
      <c r="VFY71" s="376"/>
      <c r="VFZ71" s="376"/>
      <c r="VGA71" s="376"/>
      <c r="VGB71" s="376"/>
      <c r="VGC71" s="376"/>
      <c r="VGD71" s="376"/>
      <c r="VGE71" s="376"/>
      <c r="VGF71" s="376"/>
      <c r="VGG71" s="376"/>
      <c r="VGH71" s="1581"/>
      <c r="VGI71" s="1581"/>
      <c r="VGJ71" s="1581"/>
      <c r="VGK71" s="529"/>
      <c r="VGL71" s="376"/>
      <c r="VGM71" s="376"/>
      <c r="VGN71" s="376"/>
      <c r="VGO71" s="530"/>
      <c r="VGP71" s="376"/>
      <c r="VGQ71" s="376"/>
      <c r="VGR71" s="376"/>
      <c r="VGS71" s="376"/>
      <c r="VGT71" s="376"/>
      <c r="VGU71" s="376"/>
      <c r="VGV71" s="376"/>
      <c r="VGW71" s="376"/>
      <c r="VGX71" s="376"/>
      <c r="VGY71" s="1581"/>
      <c r="VGZ71" s="1581"/>
      <c r="VHA71" s="1581"/>
      <c r="VHB71" s="529"/>
      <c r="VHC71" s="376"/>
      <c r="VHD71" s="376"/>
      <c r="VHE71" s="376"/>
      <c r="VHF71" s="530"/>
      <c r="VHG71" s="376"/>
      <c r="VHH71" s="376"/>
      <c r="VHI71" s="376"/>
      <c r="VHJ71" s="376"/>
      <c r="VHK71" s="376"/>
      <c r="VHL71" s="376"/>
      <c r="VHM71" s="376"/>
      <c r="VHN71" s="376"/>
      <c r="VHO71" s="376"/>
      <c r="VHP71" s="1581"/>
      <c r="VHQ71" s="1581"/>
      <c r="VHR71" s="1581"/>
      <c r="VHS71" s="529"/>
      <c r="VHT71" s="376"/>
      <c r="VHU71" s="376"/>
      <c r="VHV71" s="376"/>
      <c r="VHW71" s="530"/>
      <c r="VHX71" s="376"/>
      <c r="VHY71" s="376"/>
      <c r="VHZ71" s="376"/>
      <c r="VIA71" s="376"/>
      <c r="VIB71" s="376"/>
      <c r="VIC71" s="376"/>
      <c r="VID71" s="376"/>
      <c r="VIE71" s="376"/>
      <c r="VIF71" s="376"/>
      <c r="VIG71" s="1581"/>
      <c r="VIH71" s="1581"/>
      <c r="VII71" s="1581"/>
      <c r="VIJ71" s="529"/>
      <c r="VIK71" s="376"/>
      <c r="VIL71" s="376"/>
      <c r="VIM71" s="376"/>
      <c r="VIN71" s="530"/>
      <c r="VIO71" s="376"/>
      <c r="VIP71" s="376"/>
      <c r="VIQ71" s="376"/>
      <c r="VIR71" s="376"/>
      <c r="VIS71" s="376"/>
      <c r="VIT71" s="376"/>
      <c r="VIU71" s="376"/>
      <c r="VIV71" s="376"/>
      <c r="VIW71" s="376"/>
      <c r="VIX71" s="1581"/>
      <c r="VIY71" s="1581"/>
      <c r="VIZ71" s="1581"/>
      <c r="VJA71" s="529"/>
      <c r="VJB71" s="376"/>
      <c r="VJC71" s="376"/>
      <c r="VJD71" s="376"/>
      <c r="VJE71" s="530"/>
      <c r="VJF71" s="376"/>
      <c r="VJG71" s="376"/>
      <c r="VJH71" s="376"/>
      <c r="VJI71" s="376"/>
      <c r="VJJ71" s="376"/>
      <c r="VJK71" s="376"/>
      <c r="VJL71" s="376"/>
      <c r="VJM71" s="376"/>
      <c r="VJN71" s="376"/>
      <c r="VJO71" s="1581"/>
      <c r="VJP71" s="1581"/>
      <c r="VJQ71" s="1581"/>
      <c r="VJR71" s="529"/>
      <c r="VJS71" s="376"/>
      <c r="VJT71" s="376"/>
      <c r="VJU71" s="376"/>
      <c r="VJV71" s="530"/>
      <c r="VJW71" s="376"/>
      <c r="VJX71" s="376"/>
      <c r="VJY71" s="376"/>
      <c r="VJZ71" s="376"/>
      <c r="VKA71" s="376"/>
      <c r="VKB71" s="376"/>
      <c r="VKC71" s="376"/>
      <c r="VKD71" s="376"/>
      <c r="VKE71" s="376"/>
      <c r="VKF71" s="1581"/>
      <c r="VKG71" s="1581"/>
      <c r="VKH71" s="1581"/>
      <c r="VKI71" s="529"/>
      <c r="VKJ71" s="376"/>
      <c r="VKK71" s="376"/>
      <c r="VKL71" s="376"/>
      <c r="VKM71" s="530"/>
      <c r="VKN71" s="376"/>
      <c r="VKO71" s="376"/>
      <c r="VKP71" s="376"/>
      <c r="VKQ71" s="376"/>
      <c r="VKR71" s="376"/>
      <c r="VKS71" s="376"/>
      <c r="VKT71" s="376"/>
      <c r="VKU71" s="376"/>
      <c r="VKV71" s="376"/>
      <c r="VKW71" s="1581"/>
      <c r="VKX71" s="1581"/>
      <c r="VKY71" s="1581"/>
      <c r="VKZ71" s="529"/>
      <c r="VLA71" s="376"/>
      <c r="VLB71" s="376"/>
      <c r="VLC71" s="376"/>
      <c r="VLD71" s="530"/>
      <c r="VLE71" s="376"/>
      <c r="VLF71" s="376"/>
      <c r="VLG71" s="376"/>
      <c r="VLH71" s="376"/>
      <c r="VLI71" s="376"/>
      <c r="VLJ71" s="376"/>
      <c r="VLK71" s="376"/>
      <c r="VLL71" s="376"/>
      <c r="VLM71" s="376"/>
      <c r="VLN71" s="1581"/>
      <c r="VLO71" s="1581"/>
      <c r="VLP71" s="1581"/>
      <c r="VLQ71" s="529"/>
      <c r="VLR71" s="376"/>
      <c r="VLS71" s="376"/>
      <c r="VLT71" s="376"/>
      <c r="VLU71" s="530"/>
      <c r="VLV71" s="376"/>
      <c r="VLW71" s="376"/>
      <c r="VLX71" s="376"/>
      <c r="VLY71" s="376"/>
      <c r="VLZ71" s="376"/>
      <c r="VMA71" s="376"/>
      <c r="VMB71" s="376"/>
      <c r="VMC71" s="376"/>
      <c r="VMD71" s="376"/>
      <c r="VME71" s="1581"/>
      <c r="VMF71" s="1581"/>
      <c r="VMG71" s="1581"/>
      <c r="VMH71" s="529"/>
      <c r="VMI71" s="376"/>
      <c r="VMJ71" s="376"/>
      <c r="VMK71" s="376"/>
      <c r="VML71" s="530"/>
      <c r="VMM71" s="376"/>
      <c r="VMN71" s="376"/>
      <c r="VMO71" s="376"/>
      <c r="VMP71" s="376"/>
      <c r="VMQ71" s="376"/>
      <c r="VMR71" s="376"/>
      <c r="VMS71" s="376"/>
      <c r="VMT71" s="376"/>
      <c r="VMU71" s="376"/>
      <c r="VMV71" s="1581"/>
      <c r="VMW71" s="1581"/>
      <c r="VMX71" s="1581"/>
      <c r="VMY71" s="529"/>
      <c r="VMZ71" s="376"/>
      <c r="VNA71" s="376"/>
      <c r="VNB71" s="376"/>
      <c r="VNC71" s="530"/>
      <c r="VND71" s="376"/>
      <c r="VNE71" s="376"/>
      <c r="VNF71" s="376"/>
      <c r="VNG71" s="376"/>
      <c r="VNH71" s="376"/>
      <c r="VNI71" s="376"/>
      <c r="VNJ71" s="376"/>
      <c r="VNK71" s="376"/>
      <c r="VNL71" s="376"/>
      <c r="VNM71" s="1581"/>
      <c r="VNN71" s="1581"/>
      <c r="VNO71" s="1581"/>
      <c r="VNP71" s="529"/>
      <c r="VNQ71" s="376"/>
      <c r="VNR71" s="376"/>
      <c r="VNS71" s="376"/>
      <c r="VNT71" s="530"/>
      <c r="VNU71" s="376"/>
      <c r="VNV71" s="376"/>
      <c r="VNW71" s="376"/>
      <c r="VNX71" s="376"/>
      <c r="VNY71" s="376"/>
      <c r="VNZ71" s="376"/>
      <c r="VOA71" s="376"/>
      <c r="VOB71" s="376"/>
      <c r="VOC71" s="376"/>
      <c r="VOD71" s="1581"/>
      <c r="VOE71" s="1581"/>
      <c r="VOF71" s="1581"/>
      <c r="VOG71" s="529"/>
      <c r="VOH71" s="376"/>
      <c r="VOI71" s="376"/>
      <c r="VOJ71" s="376"/>
      <c r="VOK71" s="530"/>
      <c r="VOL71" s="376"/>
      <c r="VOM71" s="376"/>
      <c r="VON71" s="376"/>
      <c r="VOO71" s="376"/>
      <c r="VOP71" s="376"/>
      <c r="VOQ71" s="376"/>
      <c r="VOR71" s="376"/>
      <c r="VOS71" s="376"/>
      <c r="VOT71" s="376"/>
      <c r="VOU71" s="1581"/>
      <c r="VOV71" s="1581"/>
      <c r="VOW71" s="1581"/>
      <c r="VOX71" s="529"/>
      <c r="VOY71" s="376"/>
      <c r="VOZ71" s="376"/>
      <c r="VPA71" s="376"/>
      <c r="VPB71" s="530"/>
      <c r="VPC71" s="376"/>
      <c r="VPD71" s="376"/>
      <c r="VPE71" s="376"/>
      <c r="VPF71" s="376"/>
      <c r="VPG71" s="376"/>
      <c r="VPH71" s="376"/>
      <c r="VPI71" s="376"/>
      <c r="VPJ71" s="376"/>
      <c r="VPK71" s="376"/>
      <c r="VPL71" s="1581"/>
      <c r="VPM71" s="1581"/>
      <c r="VPN71" s="1581"/>
      <c r="VPO71" s="529"/>
      <c r="VPP71" s="376"/>
      <c r="VPQ71" s="376"/>
      <c r="VPR71" s="376"/>
      <c r="VPS71" s="530"/>
      <c r="VPT71" s="376"/>
      <c r="VPU71" s="376"/>
      <c r="VPV71" s="376"/>
      <c r="VPW71" s="376"/>
      <c r="VPX71" s="376"/>
      <c r="VPY71" s="376"/>
      <c r="VPZ71" s="376"/>
      <c r="VQA71" s="376"/>
      <c r="VQB71" s="376"/>
      <c r="VQC71" s="1581"/>
      <c r="VQD71" s="1581"/>
      <c r="VQE71" s="1581"/>
      <c r="VQF71" s="529"/>
      <c r="VQG71" s="376"/>
      <c r="VQH71" s="376"/>
      <c r="VQI71" s="376"/>
      <c r="VQJ71" s="530"/>
      <c r="VQK71" s="376"/>
      <c r="VQL71" s="376"/>
      <c r="VQM71" s="376"/>
      <c r="VQN71" s="376"/>
      <c r="VQO71" s="376"/>
      <c r="VQP71" s="376"/>
      <c r="VQQ71" s="376"/>
      <c r="VQR71" s="376"/>
      <c r="VQS71" s="376"/>
      <c r="VQT71" s="1581"/>
      <c r="VQU71" s="1581"/>
      <c r="VQV71" s="1581"/>
      <c r="VQW71" s="529"/>
      <c r="VQX71" s="376"/>
      <c r="VQY71" s="376"/>
      <c r="VQZ71" s="376"/>
      <c r="VRA71" s="530"/>
      <c r="VRB71" s="376"/>
      <c r="VRC71" s="376"/>
      <c r="VRD71" s="376"/>
      <c r="VRE71" s="376"/>
      <c r="VRF71" s="376"/>
      <c r="VRG71" s="376"/>
      <c r="VRH71" s="376"/>
      <c r="VRI71" s="376"/>
      <c r="VRJ71" s="376"/>
      <c r="VRK71" s="1581"/>
      <c r="VRL71" s="1581"/>
      <c r="VRM71" s="1581"/>
      <c r="VRN71" s="529"/>
      <c r="VRO71" s="376"/>
      <c r="VRP71" s="376"/>
      <c r="VRQ71" s="376"/>
      <c r="VRR71" s="530"/>
      <c r="VRS71" s="376"/>
      <c r="VRT71" s="376"/>
      <c r="VRU71" s="376"/>
      <c r="VRV71" s="376"/>
      <c r="VRW71" s="376"/>
      <c r="VRX71" s="376"/>
      <c r="VRY71" s="376"/>
      <c r="VRZ71" s="376"/>
      <c r="VSA71" s="376"/>
      <c r="VSB71" s="1581"/>
      <c r="VSC71" s="1581"/>
      <c r="VSD71" s="1581"/>
      <c r="VSE71" s="529"/>
      <c r="VSF71" s="376"/>
      <c r="VSG71" s="376"/>
      <c r="VSH71" s="376"/>
      <c r="VSI71" s="530"/>
      <c r="VSJ71" s="376"/>
      <c r="VSK71" s="376"/>
      <c r="VSL71" s="376"/>
      <c r="VSM71" s="376"/>
      <c r="VSN71" s="376"/>
      <c r="VSO71" s="376"/>
      <c r="VSP71" s="376"/>
      <c r="VSQ71" s="376"/>
      <c r="VSR71" s="376"/>
      <c r="VSS71" s="1581"/>
      <c r="VST71" s="1581"/>
      <c r="VSU71" s="1581"/>
      <c r="VSV71" s="529"/>
      <c r="VSW71" s="376"/>
      <c r="VSX71" s="376"/>
      <c r="VSY71" s="376"/>
      <c r="VSZ71" s="530"/>
      <c r="VTA71" s="376"/>
      <c r="VTB71" s="376"/>
      <c r="VTC71" s="376"/>
      <c r="VTD71" s="376"/>
      <c r="VTE71" s="376"/>
      <c r="VTF71" s="376"/>
      <c r="VTG71" s="376"/>
      <c r="VTH71" s="376"/>
      <c r="VTI71" s="376"/>
      <c r="VTJ71" s="1581"/>
      <c r="VTK71" s="1581"/>
      <c r="VTL71" s="1581"/>
      <c r="VTM71" s="529"/>
      <c r="VTN71" s="376"/>
      <c r="VTO71" s="376"/>
      <c r="VTP71" s="376"/>
      <c r="VTQ71" s="530"/>
      <c r="VTR71" s="376"/>
      <c r="VTS71" s="376"/>
      <c r="VTT71" s="376"/>
      <c r="VTU71" s="376"/>
      <c r="VTV71" s="376"/>
      <c r="VTW71" s="376"/>
      <c r="VTX71" s="376"/>
      <c r="VTY71" s="376"/>
      <c r="VTZ71" s="376"/>
      <c r="VUA71" s="1581"/>
      <c r="VUB71" s="1581"/>
      <c r="VUC71" s="1581"/>
      <c r="VUD71" s="529"/>
      <c r="VUE71" s="376"/>
      <c r="VUF71" s="376"/>
      <c r="VUG71" s="376"/>
      <c r="VUH71" s="530"/>
      <c r="VUI71" s="376"/>
      <c r="VUJ71" s="376"/>
      <c r="VUK71" s="376"/>
      <c r="VUL71" s="376"/>
      <c r="VUM71" s="376"/>
      <c r="VUN71" s="376"/>
      <c r="VUO71" s="376"/>
      <c r="VUP71" s="376"/>
      <c r="VUQ71" s="376"/>
      <c r="VUR71" s="1581"/>
      <c r="VUS71" s="1581"/>
      <c r="VUT71" s="1581"/>
      <c r="VUU71" s="529"/>
      <c r="VUV71" s="376"/>
      <c r="VUW71" s="376"/>
      <c r="VUX71" s="376"/>
      <c r="VUY71" s="530"/>
      <c r="VUZ71" s="376"/>
      <c r="VVA71" s="376"/>
      <c r="VVB71" s="376"/>
      <c r="VVC71" s="376"/>
      <c r="VVD71" s="376"/>
      <c r="VVE71" s="376"/>
      <c r="VVF71" s="376"/>
      <c r="VVG71" s="376"/>
      <c r="VVH71" s="376"/>
      <c r="VVI71" s="1581"/>
      <c r="VVJ71" s="1581"/>
      <c r="VVK71" s="1581"/>
      <c r="VVL71" s="529"/>
      <c r="VVM71" s="376"/>
      <c r="VVN71" s="376"/>
      <c r="VVO71" s="376"/>
      <c r="VVP71" s="530"/>
      <c r="VVQ71" s="376"/>
      <c r="VVR71" s="376"/>
      <c r="VVS71" s="376"/>
      <c r="VVT71" s="376"/>
      <c r="VVU71" s="376"/>
      <c r="VVV71" s="376"/>
      <c r="VVW71" s="376"/>
      <c r="VVX71" s="376"/>
      <c r="VVY71" s="376"/>
      <c r="VVZ71" s="1581"/>
      <c r="VWA71" s="1581"/>
      <c r="VWB71" s="1581"/>
      <c r="VWC71" s="529"/>
      <c r="VWD71" s="376"/>
      <c r="VWE71" s="376"/>
      <c r="VWF71" s="376"/>
      <c r="VWG71" s="530"/>
      <c r="VWH71" s="376"/>
      <c r="VWI71" s="376"/>
      <c r="VWJ71" s="376"/>
      <c r="VWK71" s="376"/>
      <c r="VWL71" s="376"/>
      <c r="VWM71" s="376"/>
      <c r="VWN71" s="376"/>
      <c r="VWO71" s="376"/>
      <c r="VWP71" s="376"/>
      <c r="VWQ71" s="1581"/>
      <c r="VWR71" s="1581"/>
      <c r="VWS71" s="1581"/>
      <c r="VWT71" s="529"/>
      <c r="VWU71" s="376"/>
      <c r="VWV71" s="376"/>
      <c r="VWW71" s="376"/>
      <c r="VWX71" s="530"/>
      <c r="VWY71" s="376"/>
      <c r="VWZ71" s="376"/>
      <c r="VXA71" s="376"/>
      <c r="VXB71" s="376"/>
      <c r="VXC71" s="376"/>
      <c r="VXD71" s="376"/>
      <c r="VXE71" s="376"/>
      <c r="VXF71" s="376"/>
      <c r="VXG71" s="376"/>
      <c r="VXH71" s="1581"/>
      <c r="VXI71" s="1581"/>
      <c r="VXJ71" s="1581"/>
      <c r="VXK71" s="529"/>
      <c r="VXL71" s="376"/>
      <c r="VXM71" s="376"/>
      <c r="VXN71" s="376"/>
      <c r="VXO71" s="530"/>
      <c r="VXP71" s="376"/>
      <c r="VXQ71" s="376"/>
      <c r="VXR71" s="376"/>
      <c r="VXS71" s="376"/>
      <c r="VXT71" s="376"/>
      <c r="VXU71" s="376"/>
      <c r="VXV71" s="376"/>
      <c r="VXW71" s="376"/>
      <c r="VXX71" s="376"/>
      <c r="VXY71" s="1581"/>
      <c r="VXZ71" s="1581"/>
      <c r="VYA71" s="1581"/>
      <c r="VYB71" s="529"/>
      <c r="VYC71" s="376"/>
      <c r="VYD71" s="376"/>
      <c r="VYE71" s="376"/>
      <c r="VYF71" s="530"/>
      <c r="VYG71" s="376"/>
      <c r="VYH71" s="376"/>
      <c r="VYI71" s="376"/>
      <c r="VYJ71" s="376"/>
      <c r="VYK71" s="376"/>
      <c r="VYL71" s="376"/>
      <c r="VYM71" s="376"/>
      <c r="VYN71" s="376"/>
      <c r="VYO71" s="376"/>
      <c r="VYP71" s="1581"/>
      <c r="VYQ71" s="1581"/>
      <c r="VYR71" s="1581"/>
      <c r="VYS71" s="529"/>
      <c r="VYT71" s="376"/>
      <c r="VYU71" s="376"/>
      <c r="VYV71" s="376"/>
      <c r="VYW71" s="530"/>
      <c r="VYX71" s="376"/>
      <c r="VYY71" s="376"/>
      <c r="VYZ71" s="376"/>
      <c r="VZA71" s="376"/>
      <c r="VZB71" s="376"/>
      <c r="VZC71" s="376"/>
      <c r="VZD71" s="376"/>
      <c r="VZE71" s="376"/>
      <c r="VZF71" s="376"/>
      <c r="VZG71" s="1581"/>
      <c r="VZH71" s="1581"/>
      <c r="VZI71" s="1581"/>
      <c r="VZJ71" s="529"/>
      <c r="VZK71" s="376"/>
      <c r="VZL71" s="376"/>
      <c r="VZM71" s="376"/>
      <c r="VZN71" s="530"/>
      <c r="VZO71" s="376"/>
      <c r="VZP71" s="376"/>
      <c r="VZQ71" s="376"/>
      <c r="VZR71" s="376"/>
      <c r="VZS71" s="376"/>
      <c r="VZT71" s="376"/>
      <c r="VZU71" s="376"/>
      <c r="VZV71" s="376"/>
      <c r="VZW71" s="376"/>
      <c r="VZX71" s="1581"/>
      <c r="VZY71" s="1581"/>
      <c r="VZZ71" s="1581"/>
      <c r="WAA71" s="529"/>
      <c r="WAB71" s="376"/>
      <c r="WAC71" s="376"/>
      <c r="WAD71" s="376"/>
      <c r="WAE71" s="530"/>
      <c r="WAF71" s="376"/>
      <c r="WAG71" s="376"/>
      <c r="WAH71" s="376"/>
      <c r="WAI71" s="376"/>
      <c r="WAJ71" s="376"/>
      <c r="WAK71" s="376"/>
      <c r="WAL71" s="376"/>
      <c r="WAM71" s="376"/>
      <c r="WAN71" s="376"/>
      <c r="WAO71" s="1581"/>
      <c r="WAP71" s="1581"/>
      <c r="WAQ71" s="1581"/>
      <c r="WAR71" s="529"/>
      <c r="WAS71" s="376"/>
      <c r="WAT71" s="376"/>
      <c r="WAU71" s="376"/>
      <c r="WAV71" s="530"/>
      <c r="WAW71" s="376"/>
      <c r="WAX71" s="376"/>
      <c r="WAY71" s="376"/>
      <c r="WAZ71" s="376"/>
      <c r="WBA71" s="376"/>
      <c r="WBB71" s="376"/>
      <c r="WBC71" s="376"/>
      <c r="WBD71" s="376"/>
      <c r="WBE71" s="376"/>
      <c r="WBF71" s="1581"/>
      <c r="WBG71" s="1581"/>
      <c r="WBH71" s="1581"/>
      <c r="WBI71" s="529"/>
      <c r="WBJ71" s="376"/>
      <c r="WBK71" s="376"/>
      <c r="WBL71" s="376"/>
      <c r="WBM71" s="530"/>
      <c r="WBN71" s="376"/>
      <c r="WBO71" s="376"/>
      <c r="WBP71" s="376"/>
      <c r="WBQ71" s="376"/>
      <c r="WBR71" s="376"/>
      <c r="WBS71" s="376"/>
      <c r="WBT71" s="376"/>
      <c r="WBU71" s="376"/>
      <c r="WBV71" s="376"/>
      <c r="WBW71" s="1581"/>
      <c r="WBX71" s="1581"/>
      <c r="WBY71" s="1581"/>
      <c r="WBZ71" s="529"/>
      <c r="WCA71" s="376"/>
      <c r="WCB71" s="376"/>
      <c r="WCC71" s="376"/>
      <c r="WCD71" s="530"/>
      <c r="WCE71" s="376"/>
      <c r="WCF71" s="376"/>
      <c r="WCG71" s="376"/>
      <c r="WCH71" s="376"/>
      <c r="WCI71" s="376"/>
      <c r="WCJ71" s="376"/>
      <c r="WCK71" s="376"/>
      <c r="WCL71" s="376"/>
      <c r="WCM71" s="376"/>
      <c r="WCN71" s="1581"/>
      <c r="WCO71" s="1581"/>
      <c r="WCP71" s="1581"/>
      <c r="WCQ71" s="529"/>
      <c r="WCR71" s="376"/>
      <c r="WCS71" s="376"/>
      <c r="WCT71" s="376"/>
      <c r="WCU71" s="530"/>
      <c r="WCV71" s="376"/>
      <c r="WCW71" s="376"/>
      <c r="WCX71" s="376"/>
      <c r="WCY71" s="376"/>
      <c r="WCZ71" s="376"/>
      <c r="WDA71" s="376"/>
      <c r="WDB71" s="376"/>
      <c r="WDC71" s="376"/>
      <c r="WDD71" s="376"/>
      <c r="WDE71" s="1581"/>
      <c r="WDF71" s="1581"/>
      <c r="WDG71" s="1581"/>
      <c r="WDH71" s="529"/>
      <c r="WDI71" s="376"/>
      <c r="WDJ71" s="376"/>
      <c r="WDK71" s="376"/>
      <c r="WDL71" s="530"/>
      <c r="WDM71" s="376"/>
      <c r="WDN71" s="376"/>
      <c r="WDO71" s="376"/>
      <c r="WDP71" s="376"/>
      <c r="WDQ71" s="376"/>
      <c r="WDR71" s="376"/>
      <c r="WDS71" s="376"/>
      <c r="WDT71" s="376"/>
      <c r="WDU71" s="376"/>
      <c r="WDV71" s="1581"/>
      <c r="WDW71" s="1581"/>
      <c r="WDX71" s="1581"/>
      <c r="WDY71" s="529"/>
      <c r="WDZ71" s="376"/>
      <c r="WEA71" s="376"/>
      <c r="WEB71" s="376"/>
      <c r="WEC71" s="530"/>
      <c r="WED71" s="376"/>
      <c r="WEE71" s="376"/>
      <c r="WEF71" s="376"/>
      <c r="WEG71" s="376"/>
      <c r="WEH71" s="376"/>
      <c r="WEI71" s="376"/>
      <c r="WEJ71" s="376"/>
      <c r="WEK71" s="376"/>
      <c r="WEL71" s="376"/>
      <c r="WEM71" s="1581"/>
      <c r="WEN71" s="1581"/>
      <c r="WEO71" s="1581"/>
      <c r="WEP71" s="529"/>
      <c r="WEQ71" s="376"/>
      <c r="WER71" s="376"/>
      <c r="WES71" s="376"/>
      <c r="WET71" s="530"/>
      <c r="WEU71" s="376"/>
      <c r="WEV71" s="376"/>
      <c r="WEW71" s="376"/>
      <c r="WEX71" s="376"/>
      <c r="WEY71" s="376"/>
      <c r="WEZ71" s="376"/>
      <c r="WFA71" s="376"/>
      <c r="WFB71" s="376"/>
      <c r="WFC71" s="376"/>
      <c r="WFD71" s="1581"/>
      <c r="WFE71" s="1581"/>
      <c r="WFF71" s="1581"/>
      <c r="WFG71" s="529"/>
      <c r="WFH71" s="376"/>
      <c r="WFI71" s="376"/>
      <c r="WFJ71" s="376"/>
      <c r="WFK71" s="530"/>
      <c r="WFL71" s="376"/>
      <c r="WFM71" s="376"/>
      <c r="WFN71" s="376"/>
      <c r="WFO71" s="376"/>
      <c r="WFP71" s="376"/>
      <c r="WFQ71" s="376"/>
      <c r="WFR71" s="376"/>
      <c r="WFS71" s="376"/>
      <c r="WFT71" s="376"/>
      <c r="WFU71" s="1581"/>
      <c r="WFV71" s="1581"/>
      <c r="WFW71" s="1581"/>
      <c r="WFX71" s="529"/>
      <c r="WFY71" s="376"/>
      <c r="WFZ71" s="376"/>
      <c r="WGA71" s="376"/>
      <c r="WGB71" s="530"/>
      <c r="WGC71" s="376"/>
      <c r="WGD71" s="376"/>
      <c r="WGE71" s="376"/>
      <c r="WGF71" s="376"/>
      <c r="WGG71" s="376"/>
      <c r="WGH71" s="376"/>
      <c r="WGI71" s="376"/>
      <c r="WGJ71" s="376"/>
      <c r="WGK71" s="376"/>
      <c r="WGL71" s="1581"/>
      <c r="WGM71" s="1581"/>
      <c r="WGN71" s="1581"/>
      <c r="WGO71" s="529"/>
      <c r="WGP71" s="376"/>
      <c r="WGQ71" s="376"/>
      <c r="WGR71" s="376"/>
      <c r="WGS71" s="530"/>
      <c r="WGT71" s="376"/>
      <c r="WGU71" s="376"/>
      <c r="WGV71" s="376"/>
      <c r="WGW71" s="376"/>
      <c r="WGX71" s="376"/>
      <c r="WGY71" s="376"/>
      <c r="WGZ71" s="376"/>
      <c r="WHA71" s="376"/>
      <c r="WHB71" s="376"/>
      <c r="WHC71" s="1581"/>
      <c r="WHD71" s="1581"/>
      <c r="WHE71" s="1581"/>
      <c r="WHF71" s="529"/>
      <c r="WHG71" s="376"/>
      <c r="WHH71" s="376"/>
      <c r="WHI71" s="376"/>
      <c r="WHJ71" s="530"/>
      <c r="WHK71" s="376"/>
      <c r="WHL71" s="376"/>
      <c r="WHM71" s="376"/>
      <c r="WHN71" s="376"/>
      <c r="WHO71" s="376"/>
      <c r="WHP71" s="376"/>
      <c r="WHQ71" s="376"/>
      <c r="WHR71" s="376"/>
      <c r="WHS71" s="376"/>
      <c r="WHT71" s="1581"/>
      <c r="WHU71" s="1581"/>
      <c r="WHV71" s="1581"/>
      <c r="WHW71" s="529"/>
      <c r="WHX71" s="376"/>
      <c r="WHY71" s="376"/>
      <c r="WHZ71" s="376"/>
      <c r="WIA71" s="530"/>
      <c r="WIB71" s="376"/>
      <c r="WIC71" s="376"/>
      <c r="WID71" s="376"/>
      <c r="WIE71" s="376"/>
      <c r="WIF71" s="376"/>
      <c r="WIG71" s="376"/>
      <c r="WIH71" s="376"/>
      <c r="WII71" s="376"/>
      <c r="WIJ71" s="376"/>
      <c r="WIK71" s="1581"/>
      <c r="WIL71" s="1581"/>
      <c r="WIM71" s="1581"/>
      <c r="WIN71" s="529"/>
      <c r="WIO71" s="376"/>
      <c r="WIP71" s="376"/>
      <c r="WIQ71" s="376"/>
      <c r="WIR71" s="530"/>
      <c r="WIS71" s="376"/>
      <c r="WIT71" s="376"/>
      <c r="WIU71" s="376"/>
      <c r="WIV71" s="376"/>
      <c r="WIW71" s="376"/>
      <c r="WIX71" s="376"/>
      <c r="WIY71" s="376"/>
      <c r="WIZ71" s="376"/>
      <c r="WJA71" s="376"/>
      <c r="WJB71" s="1581"/>
      <c r="WJC71" s="1581"/>
      <c r="WJD71" s="1581"/>
      <c r="WJE71" s="529"/>
      <c r="WJF71" s="376"/>
      <c r="WJG71" s="376"/>
      <c r="WJH71" s="376"/>
      <c r="WJI71" s="530"/>
      <c r="WJJ71" s="376"/>
      <c r="WJK71" s="376"/>
      <c r="WJL71" s="376"/>
      <c r="WJM71" s="376"/>
      <c r="WJN71" s="376"/>
      <c r="WJO71" s="376"/>
      <c r="WJP71" s="376"/>
      <c r="WJQ71" s="376"/>
      <c r="WJR71" s="376"/>
      <c r="WJS71" s="1581"/>
      <c r="WJT71" s="1581"/>
      <c r="WJU71" s="1581"/>
      <c r="WJV71" s="529"/>
      <c r="WJW71" s="376"/>
      <c r="WJX71" s="376"/>
      <c r="WJY71" s="376"/>
      <c r="WJZ71" s="530"/>
      <c r="WKA71" s="376"/>
      <c r="WKB71" s="376"/>
      <c r="WKC71" s="376"/>
      <c r="WKD71" s="376"/>
      <c r="WKE71" s="376"/>
      <c r="WKF71" s="376"/>
      <c r="WKG71" s="376"/>
      <c r="WKH71" s="376"/>
      <c r="WKI71" s="376"/>
      <c r="WKJ71" s="1581"/>
      <c r="WKK71" s="1581"/>
      <c r="WKL71" s="1581"/>
      <c r="WKM71" s="529"/>
      <c r="WKN71" s="376"/>
      <c r="WKO71" s="376"/>
      <c r="WKP71" s="376"/>
      <c r="WKQ71" s="530"/>
      <c r="WKR71" s="376"/>
      <c r="WKS71" s="376"/>
      <c r="WKT71" s="376"/>
      <c r="WKU71" s="376"/>
      <c r="WKV71" s="376"/>
      <c r="WKW71" s="376"/>
      <c r="WKX71" s="376"/>
      <c r="WKY71" s="376"/>
      <c r="WKZ71" s="376"/>
      <c r="WLA71" s="1581"/>
      <c r="WLB71" s="1581"/>
      <c r="WLC71" s="1581"/>
      <c r="WLD71" s="529"/>
      <c r="WLE71" s="376"/>
      <c r="WLF71" s="376"/>
      <c r="WLG71" s="376"/>
      <c r="WLH71" s="530"/>
      <c r="WLI71" s="376"/>
      <c r="WLJ71" s="376"/>
      <c r="WLK71" s="376"/>
      <c r="WLL71" s="376"/>
      <c r="WLM71" s="376"/>
      <c r="WLN71" s="376"/>
      <c r="WLO71" s="376"/>
      <c r="WLP71" s="376"/>
      <c r="WLQ71" s="376"/>
      <c r="WLR71" s="1581"/>
      <c r="WLS71" s="1581"/>
      <c r="WLT71" s="1581"/>
      <c r="WLU71" s="529"/>
      <c r="WLV71" s="376"/>
      <c r="WLW71" s="376"/>
      <c r="WLX71" s="376"/>
      <c r="WLY71" s="530"/>
      <c r="WLZ71" s="376"/>
      <c r="WMA71" s="376"/>
      <c r="WMB71" s="376"/>
      <c r="WMC71" s="376"/>
      <c r="WMD71" s="376"/>
      <c r="WME71" s="376"/>
      <c r="WMF71" s="376"/>
      <c r="WMG71" s="376"/>
      <c r="WMH71" s="376"/>
      <c r="WMI71" s="1581"/>
      <c r="WMJ71" s="1581"/>
      <c r="WMK71" s="1581"/>
      <c r="WML71" s="529"/>
      <c r="WMM71" s="376"/>
      <c r="WMN71" s="376"/>
      <c r="WMO71" s="376"/>
      <c r="WMP71" s="530"/>
      <c r="WMQ71" s="376"/>
      <c r="WMR71" s="376"/>
      <c r="WMS71" s="376"/>
      <c r="WMT71" s="376"/>
      <c r="WMU71" s="376"/>
      <c r="WMV71" s="376"/>
      <c r="WMW71" s="376"/>
      <c r="WMX71" s="376"/>
      <c r="WMY71" s="376"/>
      <c r="WMZ71" s="1581"/>
      <c r="WNA71" s="1581"/>
      <c r="WNB71" s="1581"/>
      <c r="WNC71" s="529"/>
      <c r="WND71" s="376"/>
      <c r="WNE71" s="376"/>
      <c r="WNF71" s="376"/>
      <c r="WNG71" s="530"/>
      <c r="WNH71" s="376"/>
      <c r="WNI71" s="376"/>
      <c r="WNJ71" s="376"/>
      <c r="WNK71" s="376"/>
      <c r="WNL71" s="376"/>
      <c r="WNM71" s="376"/>
      <c r="WNN71" s="376"/>
      <c r="WNO71" s="376"/>
      <c r="WNP71" s="376"/>
      <c r="WNQ71" s="1581"/>
      <c r="WNR71" s="1581"/>
      <c r="WNS71" s="1581"/>
      <c r="WNT71" s="529"/>
      <c r="WNU71" s="376"/>
      <c r="WNV71" s="376"/>
      <c r="WNW71" s="376"/>
      <c r="WNX71" s="530"/>
      <c r="WNY71" s="376"/>
      <c r="WNZ71" s="376"/>
      <c r="WOA71" s="376"/>
      <c r="WOB71" s="376"/>
      <c r="WOC71" s="376"/>
      <c r="WOD71" s="376"/>
      <c r="WOE71" s="376"/>
      <c r="WOF71" s="376"/>
      <c r="WOG71" s="376"/>
      <c r="WOH71" s="1581"/>
      <c r="WOI71" s="1581"/>
      <c r="WOJ71" s="1581"/>
      <c r="WOK71" s="529"/>
      <c r="WOL71" s="376"/>
      <c r="WOM71" s="376"/>
      <c r="WON71" s="376"/>
      <c r="WOO71" s="530"/>
      <c r="WOP71" s="376"/>
      <c r="WOQ71" s="376"/>
      <c r="WOR71" s="376"/>
      <c r="WOS71" s="376"/>
      <c r="WOT71" s="376"/>
      <c r="WOU71" s="376"/>
      <c r="WOV71" s="376"/>
      <c r="WOW71" s="376"/>
      <c r="WOX71" s="376"/>
      <c r="WOY71" s="1581"/>
      <c r="WOZ71" s="1581"/>
      <c r="WPA71" s="1581"/>
      <c r="WPB71" s="529"/>
      <c r="WPC71" s="376"/>
      <c r="WPD71" s="376"/>
      <c r="WPE71" s="376"/>
      <c r="WPF71" s="530"/>
      <c r="WPG71" s="376"/>
      <c r="WPH71" s="376"/>
      <c r="WPI71" s="376"/>
      <c r="WPJ71" s="376"/>
      <c r="WPK71" s="376"/>
      <c r="WPL71" s="376"/>
      <c r="WPM71" s="376"/>
      <c r="WPN71" s="376"/>
      <c r="WPO71" s="376"/>
      <c r="WPP71" s="1581"/>
      <c r="WPQ71" s="1581"/>
      <c r="WPR71" s="1581"/>
      <c r="WPS71" s="529"/>
      <c r="WPT71" s="376"/>
      <c r="WPU71" s="376"/>
      <c r="WPV71" s="376"/>
      <c r="WPW71" s="530"/>
      <c r="WPX71" s="376"/>
      <c r="WPY71" s="376"/>
      <c r="WPZ71" s="376"/>
      <c r="WQA71" s="376"/>
      <c r="WQB71" s="376"/>
      <c r="WQC71" s="376"/>
      <c r="WQD71" s="376"/>
      <c r="WQE71" s="376"/>
      <c r="WQF71" s="376"/>
      <c r="WQG71" s="1581"/>
      <c r="WQH71" s="1581"/>
      <c r="WQI71" s="1581"/>
      <c r="WQJ71" s="529"/>
      <c r="WQK71" s="376"/>
      <c r="WQL71" s="376"/>
      <c r="WQM71" s="376"/>
      <c r="WQN71" s="530"/>
      <c r="WQO71" s="376"/>
      <c r="WQP71" s="376"/>
      <c r="WQQ71" s="376"/>
      <c r="WQR71" s="376"/>
      <c r="WQS71" s="376"/>
      <c r="WQT71" s="376"/>
      <c r="WQU71" s="376"/>
      <c r="WQV71" s="376"/>
      <c r="WQW71" s="376"/>
      <c r="WQX71" s="1581"/>
      <c r="WQY71" s="1581"/>
      <c r="WQZ71" s="1581"/>
      <c r="WRA71" s="529"/>
      <c r="WRB71" s="376"/>
      <c r="WRC71" s="376"/>
      <c r="WRD71" s="376"/>
      <c r="WRE71" s="530"/>
      <c r="WRF71" s="376"/>
      <c r="WRG71" s="376"/>
      <c r="WRH71" s="376"/>
      <c r="WRI71" s="376"/>
      <c r="WRJ71" s="376"/>
      <c r="WRK71" s="376"/>
      <c r="WRL71" s="376"/>
      <c r="WRM71" s="376"/>
      <c r="WRN71" s="376"/>
      <c r="WRO71" s="1581"/>
      <c r="WRP71" s="1581"/>
      <c r="WRQ71" s="1581"/>
      <c r="WRR71" s="529"/>
      <c r="WRS71" s="376"/>
      <c r="WRT71" s="376"/>
      <c r="WRU71" s="376"/>
      <c r="WRV71" s="530"/>
      <c r="WRW71" s="376"/>
      <c r="WRX71" s="376"/>
      <c r="WRY71" s="376"/>
      <c r="WRZ71" s="376"/>
      <c r="WSA71" s="376"/>
      <c r="WSB71" s="376"/>
      <c r="WSC71" s="376"/>
      <c r="WSD71" s="376"/>
      <c r="WSE71" s="376"/>
      <c r="WSF71" s="1581"/>
      <c r="WSG71" s="1581"/>
      <c r="WSH71" s="1581"/>
      <c r="WSI71" s="529"/>
      <c r="WSJ71" s="376"/>
      <c r="WSK71" s="376"/>
      <c r="WSL71" s="376"/>
      <c r="WSM71" s="530"/>
      <c r="WSN71" s="376"/>
      <c r="WSO71" s="376"/>
      <c r="WSP71" s="376"/>
      <c r="WSQ71" s="376"/>
      <c r="WSR71" s="376"/>
      <c r="WSS71" s="376"/>
      <c r="WST71" s="376"/>
      <c r="WSU71" s="376"/>
      <c r="WSV71" s="376"/>
      <c r="WSW71" s="1581"/>
      <c r="WSX71" s="1581"/>
      <c r="WSY71" s="1581"/>
      <c r="WSZ71" s="529"/>
      <c r="WTA71" s="376"/>
      <c r="WTB71" s="376"/>
      <c r="WTC71" s="376"/>
      <c r="WTD71" s="530"/>
      <c r="WTE71" s="376"/>
      <c r="WTF71" s="376"/>
      <c r="WTG71" s="376"/>
      <c r="WTH71" s="376"/>
      <c r="WTI71" s="376"/>
      <c r="WTJ71" s="376"/>
      <c r="WTK71" s="376"/>
      <c r="WTL71" s="376"/>
      <c r="WTM71" s="376"/>
      <c r="WTN71" s="1581"/>
      <c r="WTO71" s="1581"/>
      <c r="WTP71" s="1581"/>
      <c r="WTQ71" s="529"/>
      <c r="WTR71" s="376"/>
      <c r="WTS71" s="376"/>
      <c r="WTT71" s="376"/>
      <c r="WTU71" s="530"/>
      <c r="WTV71" s="376"/>
      <c r="WTW71" s="376"/>
      <c r="WTX71" s="376"/>
      <c r="WTY71" s="376"/>
      <c r="WTZ71" s="376"/>
      <c r="WUA71" s="376"/>
      <c r="WUB71" s="376"/>
      <c r="WUC71" s="376"/>
      <c r="WUD71" s="376"/>
      <c r="WUE71" s="1581"/>
      <c r="WUF71" s="1581"/>
      <c r="WUG71" s="1581"/>
      <c r="WUH71" s="529"/>
      <c r="WUI71" s="376"/>
      <c r="WUJ71" s="376"/>
      <c r="WUK71" s="376"/>
      <c r="WUL71" s="530"/>
      <c r="WUM71" s="376"/>
      <c r="WUN71" s="376"/>
      <c r="WUO71" s="376"/>
      <c r="WUP71" s="376"/>
      <c r="WUQ71" s="376"/>
      <c r="WUR71" s="376"/>
      <c r="WUS71" s="376"/>
      <c r="WUT71" s="376"/>
      <c r="WUU71" s="376"/>
      <c r="WUV71" s="1581"/>
      <c r="WUW71" s="1581"/>
      <c r="WUX71" s="1581"/>
      <c r="WUY71" s="529"/>
      <c r="WUZ71" s="376"/>
      <c r="WVA71" s="376"/>
      <c r="WVB71" s="376"/>
      <c r="WVC71" s="530"/>
      <c r="WVD71" s="376"/>
      <c r="WVE71" s="376"/>
      <c r="WVF71" s="376"/>
      <c r="WVG71" s="376"/>
      <c r="WVH71" s="376"/>
      <c r="WVI71" s="376"/>
      <c r="WVJ71" s="376"/>
      <c r="WVK71" s="376"/>
      <c r="WVL71" s="376"/>
      <c r="WVM71" s="1581"/>
      <c r="WVN71" s="1581"/>
      <c r="WVO71" s="1581"/>
      <c r="WVP71" s="529"/>
      <c r="WVQ71" s="376"/>
      <c r="WVR71" s="376"/>
      <c r="WVS71" s="376"/>
      <c r="WVT71" s="530"/>
      <c r="WVU71" s="376"/>
      <c r="WVV71" s="376"/>
      <c r="WVW71" s="376"/>
      <c r="WVX71" s="376"/>
      <c r="WVY71" s="376"/>
      <c r="WVZ71" s="376"/>
      <c r="WWA71" s="376"/>
      <c r="WWB71" s="376"/>
      <c r="WWC71" s="376"/>
      <c r="WWD71" s="1581"/>
      <c r="WWE71" s="1581"/>
      <c r="WWF71" s="1581"/>
      <c r="WWG71" s="529"/>
      <c r="WWH71" s="376"/>
      <c r="WWI71" s="376"/>
      <c r="WWJ71" s="376"/>
      <c r="WWK71" s="530"/>
      <c r="WWL71" s="376"/>
      <c r="WWM71" s="376"/>
      <c r="WWN71" s="376"/>
      <c r="WWO71" s="376"/>
      <c r="WWP71" s="376"/>
      <c r="WWQ71" s="376"/>
      <c r="WWR71" s="376"/>
      <c r="WWS71" s="376"/>
      <c r="WWT71" s="376"/>
      <c r="WWU71" s="1581"/>
      <c r="WWV71" s="1581"/>
      <c r="WWW71" s="1581"/>
      <c r="WWX71" s="529"/>
      <c r="WWY71" s="376"/>
      <c r="WWZ71" s="376"/>
      <c r="WXA71" s="376"/>
      <c r="WXB71" s="530"/>
      <c r="WXC71" s="376"/>
      <c r="WXD71" s="376"/>
      <c r="WXE71" s="376"/>
      <c r="WXF71" s="376"/>
      <c r="WXG71" s="376"/>
      <c r="WXH71" s="376"/>
      <c r="WXI71" s="376"/>
      <c r="WXJ71" s="376"/>
      <c r="WXK71" s="376"/>
      <c r="WXL71" s="1581"/>
      <c r="WXM71" s="1581"/>
      <c r="WXN71" s="1581"/>
      <c r="WXO71" s="529"/>
      <c r="WXP71" s="376"/>
      <c r="WXQ71" s="376"/>
      <c r="WXR71" s="376"/>
      <c r="WXS71" s="530"/>
      <c r="WXT71" s="376"/>
      <c r="WXU71" s="376"/>
      <c r="WXV71" s="376"/>
      <c r="WXW71" s="376"/>
      <c r="WXX71" s="376"/>
      <c r="WXY71" s="376"/>
      <c r="WXZ71" s="376"/>
      <c r="WYA71" s="376"/>
      <c r="WYB71" s="376"/>
      <c r="WYC71" s="1581"/>
      <c r="WYD71" s="1581"/>
      <c r="WYE71" s="1581"/>
      <c r="WYF71" s="529"/>
      <c r="WYG71" s="376"/>
      <c r="WYH71" s="376"/>
      <c r="WYI71" s="376"/>
      <c r="WYJ71" s="530"/>
      <c r="WYK71" s="376"/>
      <c r="WYL71" s="376"/>
      <c r="WYM71" s="376"/>
      <c r="WYN71" s="376"/>
      <c r="WYO71" s="376"/>
      <c r="WYP71" s="376"/>
      <c r="WYQ71" s="376"/>
      <c r="WYR71" s="376"/>
      <c r="WYS71" s="376"/>
      <c r="WYT71" s="1581"/>
      <c r="WYU71" s="1581"/>
      <c r="WYV71" s="1581"/>
      <c r="WYW71" s="529"/>
      <c r="WYX71" s="376"/>
      <c r="WYY71" s="376"/>
      <c r="WYZ71" s="376"/>
      <c r="WZA71" s="530"/>
      <c r="WZB71" s="376"/>
      <c r="WZC71" s="376"/>
      <c r="WZD71" s="376"/>
      <c r="WZE71" s="376"/>
      <c r="WZF71" s="376"/>
      <c r="WZG71" s="376"/>
      <c r="WZH71" s="376"/>
      <c r="WZI71" s="376"/>
      <c r="WZJ71" s="376"/>
      <c r="WZK71" s="1581"/>
      <c r="WZL71" s="1581"/>
      <c r="WZM71" s="1581"/>
      <c r="WZN71" s="529"/>
      <c r="WZO71" s="376"/>
      <c r="WZP71" s="376"/>
      <c r="WZQ71" s="376"/>
      <c r="WZR71" s="530"/>
      <c r="WZS71" s="376"/>
      <c r="WZT71" s="376"/>
      <c r="WZU71" s="376"/>
      <c r="WZV71" s="376"/>
      <c r="WZW71" s="376"/>
      <c r="WZX71" s="376"/>
      <c r="WZY71" s="376"/>
      <c r="WZZ71" s="376"/>
      <c r="XAA71" s="376"/>
      <c r="XAB71" s="1581"/>
      <c r="XAC71" s="1581"/>
      <c r="XAD71" s="1581"/>
      <c r="XAE71" s="529"/>
      <c r="XAF71" s="376"/>
      <c r="XAG71" s="376"/>
      <c r="XAH71" s="376"/>
      <c r="XAI71" s="530"/>
      <c r="XAJ71" s="376"/>
      <c r="XAK71" s="376"/>
      <c r="XAL71" s="376"/>
      <c r="XAM71" s="376"/>
      <c r="XAN71" s="376"/>
      <c r="XAO71" s="376"/>
      <c r="XAP71" s="376"/>
      <c r="XAQ71" s="376"/>
      <c r="XAR71" s="376"/>
      <c r="XAS71" s="1581"/>
      <c r="XAT71" s="1581"/>
      <c r="XAU71" s="1581"/>
      <c r="XAV71" s="529"/>
      <c r="XAW71" s="376"/>
      <c r="XAX71" s="376"/>
      <c r="XAY71" s="376"/>
      <c r="XAZ71" s="530"/>
      <c r="XBA71" s="376"/>
      <c r="XBB71" s="376"/>
      <c r="XBC71" s="376"/>
      <c r="XBD71" s="376"/>
      <c r="XBE71" s="376"/>
      <c r="XBF71" s="376"/>
      <c r="XBG71" s="376"/>
      <c r="XBH71" s="376"/>
      <c r="XBI71" s="376"/>
      <c r="XBJ71" s="1581"/>
      <c r="XBK71" s="1581"/>
      <c r="XBL71" s="1581"/>
      <c r="XBM71" s="529"/>
      <c r="XBN71" s="376"/>
      <c r="XBO71" s="376"/>
      <c r="XBP71" s="376"/>
      <c r="XBQ71" s="530"/>
      <c r="XBR71" s="376"/>
      <c r="XBS71" s="376"/>
      <c r="XBT71" s="376"/>
      <c r="XBU71" s="376"/>
      <c r="XBV71" s="376"/>
      <c r="XBW71" s="376"/>
      <c r="XBX71" s="376"/>
      <c r="XBY71" s="376"/>
      <c r="XBZ71" s="376"/>
      <c r="XCA71" s="1581"/>
      <c r="XCB71" s="1581"/>
      <c r="XCC71" s="1581"/>
      <c r="XCD71" s="529"/>
      <c r="XCE71" s="376"/>
      <c r="XCF71" s="376"/>
      <c r="XCG71" s="376"/>
      <c r="XCH71" s="530"/>
      <c r="XCI71" s="376"/>
      <c r="XCJ71" s="376"/>
      <c r="XCK71" s="376"/>
      <c r="XCL71" s="376"/>
      <c r="XCM71" s="376"/>
      <c r="XCN71" s="376"/>
      <c r="XCO71" s="376"/>
      <c r="XCP71" s="376"/>
      <c r="XCQ71" s="376"/>
      <c r="XCR71" s="1581"/>
      <c r="XCS71" s="1581"/>
      <c r="XCT71" s="1581"/>
      <c r="XCU71" s="529"/>
      <c r="XCV71" s="376"/>
      <c r="XCW71" s="376"/>
      <c r="XCX71" s="376"/>
      <c r="XCY71" s="530"/>
      <c r="XCZ71" s="376"/>
      <c r="XDA71" s="376"/>
      <c r="XDB71" s="376"/>
      <c r="XDC71" s="376"/>
      <c r="XDD71" s="376"/>
      <c r="XDE71" s="376"/>
      <c r="XDF71" s="376"/>
      <c r="XDG71" s="376"/>
      <c r="XDH71" s="376"/>
      <c r="XDI71" s="1581"/>
      <c r="XDJ71" s="1581"/>
      <c r="XDK71" s="1581"/>
      <c r="XDL71" s="529"/>
      <c r="XDM71" s="376"/>
      <c r="XDN71" s="376"/>
      <c r="XDO71" s="376"/>
      <c r="XDP71" s="530"/>
      <c r="XDQ71" s="376"/>
      <c r="XDR71" s="376"/>
      <c r="XDS71" s="376"/>
      <c r="XDT71" s="376"/>
      <c r="XDU71" s="376"/>
      <c r="XDV71" s="376"/>
      <c r="XDW71" s="376"/>
      <c r="XDX71" s="376"/>
      <c r="XDY71" s="376"/>
      <c r="XDZ71" s="1581"/>
      <c r="XEA71" s="1581"/>
      <c r="XEB71" s="1581"/>
      <c r="XEC71" s="529"/>
      <c r="XED71" s="376"/>
      <c r="XEE71" s="376"/>
      <c r="XEF71" s="376"/>
      <c r="XEG71" s="530"/>
      <c r="XEH71" s="376"/>
      <c r="XEI71" s="376"/>
      <c r="XEJ71" s="376"/>
      <c r="XEK71" s="376"/>
      <c r="XEL71" s="376"/>
      <c r="XEM71" s="376"/>
      <c r="XEN71" s="376"/>
      <c r="XEO71" s="376"/>
      <c r="XEP71" s="376"/>
      <c r="XEQ71" s="1581"/>
      <c r="XER71" s="1581"/>
      <c r="XES71" s="1581"/>
      <c r="XET71" s="529"/>
      <c r="XEU71" s="376"/>
      <c r="XEV71" s="376"/>
      <c r="XEW71" s="376"/>
      <c r="XEX71" s="530"/>
      <c r="XEY71" s="376"/>
      <c r="XEZ71" s="376"/>
      <c r="XFA71" s="376"/>
      <c r="XFB71" s="376"/>
      <c r="XFC71" s="376"/>
    </row>
    <row r="72" spans="1:16383" s="39" customFormat="1" x14ac:dyDescent="0.2">
      <c r="A72" s="450" t="s">
        <v>132</v>
      </c>
      <c r="B72" s="1589" t="s">
        <v>160</v>
      </c>
      <c r="C72" s="1589"/>
      <c r="D72" s="371">
        <f t="shared" si="34"/>
        <v>0</v>
      </c>
      <c r="E72" s="371">
        <f t="shared" ref="E72" si="49">+I72+L72+O72</f>
        <v>0</v>
      </c>
      <c r="F72" s="371">
        <f t="shared" ref="F72" si="50">+J72+M72+P72</f>
        <v>0</v>
      </c>
      <c r="G72" s="388"/>
      <c r="H72" s="371">
        <f>+'6.a. mell. PH'!D81</f>
        <v>0</v>
      </c>
      <c r="I72" s="371">
        <f>+'6.a. mell. PH'!E81</f>
        <v>0</v>
      </c>
      <c r="J72" s="371">
        <f>+'6.a. mell. PH'!F81</f>
        <v>0</v>
      </c>
      <c r="K72" s="371">
        <f>+'6.b. mell. Óvoda'!D80</f>
        <v>0</v>
      </c>
      <c r="L72" s="371">
        <f>+'6.b. mell. Óvoda'!E80</f>
        <v>0</v>
      </c>
      <c r="M72" s="371">
        <f>+'6.b. mell. Óvoda'!F80</f>
        <v>0</v>
      </c>
      <c r="N72" s="371">
        <f>+'6.c. mell. BBKP'!D81</f>
        <v>0</v>
      </c>
      <c r="O72" s="371">
        <f>+'6.c. mell. BBKP'!E81</f>
        <v>0</v>
      </c>
      <c r="P72" s="373">
        <f>+'6.c. mell. BBKP'!F81</f>
        <v>0</v>
      </c>
    </row>
    <row r="73" spans="1:16383" hidden="1" x14ac:dyDescent="0.2">
      <c r="A73" s="1584"/>
      <c r="B73" s="1585"/>
      <c r="C73" s="1585"/>
      <c r="D73" s="377"/>
      <c r="E73" s="377"/>
      <c r="F73" s="377"/>
      <c r="G73" s="388"/>
      <c r="H73" s="377"/>
      <c r="I73" s="377"/>
      <c r="J73" s="377"/>
      <c r="K73" s="377"/>
      <c r="L73" s="377"/>
      <c r="M73" s="377"/>
      <c r="N73" s="377"/>
      <c r="O73" s="377"/>
      <c r="P73" s="378"/>
      <c r="Q73" s="1581"/>
      <c r="R73" s="1581"/>
      <c r="S73" s="1581"/>
      <c r="T73" s="529"/>
      <c r="U73" s="376"/>
      <c r="V73" s="376"/>
      <c r="W73" s="376"/>
      <c r="X73" s="530"/>
      <c r="Y73" s="376"/>
      <c r="Z73" s="376"/>
      <c r="AA73" s="376"/>
      <c r="AB73" s="376"/>
      <c r="AC73" s="376"/>
      <c r="AD73" s="376"/>
      <c r="AE73" s="376"/>
      <c r="AF73" s="376"/>
      <c r="AG73" s="376"/>
      <c r="AH73" s="1581"/>
      <c r="AI73" s="1581"/>
      <c r="AJ73" s="1581"/>
      <c r="AK73" s="529"/>
      <c r="AL73" s="376"/>
      <c r="AM73" s="376"/>
      <c r="AN73" s="376"/>
      <c r="AO73" s="530"/>
      <c r="AP73" s="376"/>
      <c r="AQ73" s="376"/>
      <c r="AR73" s="376"/>
      <c r="AS73" s="376"/>
      <c r="AT73" s="376"/>
      <c r="AU73" s="376"/>
      <c r="AV73" s="376"/>
      <c r="AW73" s="376"/>
      <c r="AX73" s="376"/>
      <c r="AY73" s="1581"/>
      <c r="AZ73" s="1581"/>
      <c r="BA73" s="1581"/>
      <c r="BB73" s="529"/>
      <c r="BC73" s="376"/>
      <c r="BD73" s="376"/>
      <c r="BE73" s="376"/>
      <c r="BF73" s="530"/>
      <c r="BG73" s="376"/>
      <c r="BH73" s="376"/>
      <c r="BI73" s="376"/>
      <c r="BJ73" s="376"/>
      <c r="BK73" s="376"/>
      <c r="BL73" s="376"/>
      <c r="BM73" s="376"/>
      <c r="BN73" s="376"/>
      <c r="BO73" s="376"/>
      <c r="BP73" s="1581"/>
      <c r="BQ73" s="1581"/>
      <c r="BR73" s="1581"/>
      <c r="BS73" s="529"/>
      <c r="BT73" s="376"/>
      <c r="BU73" s="376"/>
      <c r="BV73" s="376"/>
      <c r="BW73" s="530"/>
      <c r="BX73" s="376"/>
      <c r="BY73" s="376"/>
      <c r="BZ73" s="376"/>
      <c r="CA73" s="376"/>
      <c r="CB73" s="376"/>
      <c r="CC73" s="376"/>
      <c r="CD73" s="376"/>
      <c r="CE73" s="376"/>
      <c r="CF73" s="376"/>
      <c r="CG73" s="1581"/>
      <c r="CH73" s="1581"/>
      <c r="CI73" s="1581"/>
      <c r="CJ73" s="529"/>
      <c r="CK73" s="376"/>
      <c r="CL73" s="376"/>
      <c r="CM73" s="376"/>
      <c r="CN73" s="530"/>
      <c r="CO73" s="376"/>
      <c r="CP73" s="376"/>
      <c r="CQ73" s="376"/>
      <c r="CR73" s="376"/>
      <c r="CS73" s="376"/>
      <c r="CT73" s="376"/>
      <c r="CU73" s="376"/>
      <c r="CV73" s="376"/>
      <c r="CW73" s="376"/>
      <c r="CX73" s="1581"/>
      <c r="CY73" s="1581"/>
      <c r="CZ73" s="1581"/>
      <c r="DA73" s="529"/>
      <c r="DB73" s="376"/>
      <c r="DC73" s="376"/>
      <c r="DD73" s="376"/>
      <c r="DE73" s="530"/>
      <c r="DF73" s="376"/>
      <c r="DG73" s="376"/>
      <c r="DH73" s="376"/>
      <c r="DI73" s="376"/>
      <c r="DJ73" s="376"/>
      <c r="DK73" s="376"/>
      <c r="DL73" s="376"/>
      <c r="DM73" s="376"/>
      <c r="DN73" s="376"/>
      <c r="DO73" s="1581"/>
      <c r="DP73" s="1581"/>
      <c r="DQ73" s="1581"/>
      <c r="DR73" s="529"/>
      <c r="DS73" s="376"/>
      <c r="DT73" s="376"/>
      <c r="DU73" s="376"/>
      <c r="DV73" s="530"/>
      <c r="DW73" s="376"/>
      <c r="DX73" s="376"/>
      <c r="DY73" s="376"/>
      <c r="DZ73" s="376"/>
      <c r="EA73" s="376"/>
      <c r="EB73" s="376"/>
      <c r="EC73" s="376"/>
      <c r="ED73" s="376"/>
      <c r="EE73" s="376"/>
      <c r="EF73" s="1581"/>
      <c r="EG73" s="1581"/>
      <c r="EH73" s="1581"/>
      <c r="EI73" s="529"/>
      <c r="EJ73" s="376"/>
      <c r="EK73" s="376"/>
      <c r="EL73" s="376"/>
      <c r="EM73" s="530"/>
      <c r="EN73" s="376"/>
      <c r="EO73" s="376"/>
      <c r="EP73" s="376"/>
      <c r="EQ73" s="376"/>
      <c r="ER73" s="376"/>
      <c r="ES73" s="376"/>
      <c r="ET73" s="376"/>
      <c r="EU73" s="376"/>
      <c r="EV73" s="376"/>
      <c r="EW73" s="1581"/>
      <c r="EX73" s="1581"/>
      <c r="EY73" s="1581"/>
      <c r="EZ73" s="529"/>
      <c r="FA73" s="376"/>
      <c r="FB73" s="376"/>
      <c r="FC73" s="376"/>
      <c r="FD73" s="530"/>
      <c r="FE73" s="376"/>
      <c r="FF73" s="376"/>
      <c r="FG73" s="376"/>
      <c r="FH73" s="376"/>
      <c r="FI73" s="376"/>
      <c r="FJ73" s="376"/>
      <c r="FK73" s="376"/>
      <c r="FL73" s="376"/>
      <c r="FM73" s="376"/>
      <c r="FN73" s="1581"/>
      <c r="FO73" s="1581"/>
      <c r="FP73" s="1581"/>
      <c r="FQ73" s="529"/>
      <c r="FR73" s="376"/>
      <c r="FS73" s="376"/>
      <c r="FT73" s="376"/>
      <c r="FU73" s="530"/>
      <c r="FV73" s="376"/>
      <c r="FW73" s="376"/>
      <c r="FX73" s="376"/>
      <c r="FY73" s="376"/>
      <c r="FZ73" s="376"/>
      <c r="GA73" s="376"/>
      <c r="GB73" s="376"/>
      <c r="GC73" s="376"/>
      <c r="GD73" s="376"/>
      <c r="GE73" s="1581"/>
      <c r="GF73" s="1581"/>
      <c r="GG73" s="1581"/>
      <c r="GH73" s="529"/>
      <c r="GI73" s="376"/>
      <c r="GJ73" s="376"/>
      <c r="GK73" s="376"/>
      <c r="GL73" s="530"/>
      <c r="GM73" s="376"/>
      <c r="GN73" s="376"/>
      <c r="GO73" s="376"/>
      <c r="GP73" s="376"/>
      <c r="GQ73" s="376"/>
      <c r="GR73" s="376"/>
      <c r="GS73" s="376"/>
      <c r="GT73" s="376"/>
      <c r="GU73" s="376"/>
      <c r="GV73" s="1581"/>
      <c r="GW73" s="1581"/>
      <c r="GX73" s="1581"/>
      <c r="GY73" s="529"/>
      <c r="GZ73" s="376"/>
      <c r="HA73" s="376"/>
      <c r="HB73" s="376"/>
      <c r="HC73" s="530"/>
      <c r="HD73" s="376"/>
      <c r="HE73" s="376"/>
      <c r="HF73" s="376"/>
      <c r="HG73" s="376"/>
      <c r="HH73" s="376"/>
      <c r="HI73" s="376"/>
      <c r="HJ73" s="376"/>
      <c r="HK73" s="376"/>
      <c r="HL73" s="376"/>
      <c r="HM73" s="1581"/>
      <c r="HN73" s="1581"/>
      <c r="HO73" s="1581"/>
      <c r="HP73" s="529"/>
      <c r="HQ73" s="376"/>
      <c r="HR73" s="376"/>
      <c r="HS73" s="376"/>
      <c r="HT73" s="530"/>
      <c r="HU73" s="376"/>
      <c r="HV73" s="376"/>
      <c r="HW73" s="376"/>
      <c r="HX73" s="376"/>
      <c r="HY73" s="376"/>
      <c r="HZ73" s="376"/>
      <c r="IA73" s="376"/>
      <c r="IB73" s="376"/>
      <c r="IC73" s="376"/>
      <c r="ID73" s="1581"/>
      <c r="IE73" s="1581"/>
      <c r="IF73" s="1581"/>
      <c r="IG73" s="529"/>
      <c r="IH73" s="376"/>
      <c r="II73" s="376"/>
      <c r="IJ73" s="376"/>
      <c r="IK73" s="530"/>
      <c r="IL73" s="376"/>
      <c r="IM73" s="376"/>
      <c r="IN73" s="376"/>
      <c r="IO73" s="376"/>
      <c r="IP73" s="376"/>
      <c r="IQ73" s="376"/>
      <c r="IR73" s="376"/>
      <c r="IS73" s="376"/>
      <c r="IT73" s="376"/>
      <c r="IU73" s="1581"/>
      <c r="IV73" s="1581"/>
      <c r="IW73" s="1581"/>
      <c r="IX73" s="529"/>
      <c r="IY73" s="376"/>
      <c r="IZ73" s="376"/>
      <c r="JA73" s="376"/>
      <c r="JB73" s="530"/>
      <c r="JC73" s="376"/>
      <c r="JD73" s="376"/>
      <c r="JE73" s="376"/>
      <c r="JF73" s="376"/>
      <c r="JG73" s="376"/>
      <c r="JH73" s="376"/>
      <c r="JI73" s="376"/>
      <c r="JJ73" s="376"/>
      <c r="JK73" s="376"/>
      <c r="JL73" s="1581"/>
      <c r="JM73" s="1581"/>
      <c r="JN73" s="1581"/>
      <c r="JO73" s="529"/>
      <c r="JP73" s="376"/>
      <c r="JQ73" s="376"/>
      <c r="JR73" s="376"/>
      <c r="JS73" s="530"/>
      <c r="JT73" s="376"/>
      <c r="JU73" s="376"/>
      <c r="JV73" s="376"/>
      <c r="JW73" s="376"/>
      <c r="JX73" s="376"/>
      <c r="JY73" s="376"/>
      <c r="JZ73" s="376"/>
      <c r="KA73" s="376"/>
      <c r="KB73" s="376"/>
      <c r="KC73" s="1581"/>
      <c r="KD73" s="1581"/>
      <c r="KE73" s="1581"/>
      <c r="KF73" s="529"/>
      <c r="KG73" s="376"/>
      <c r="KH73" s="376"/>
      <c r="KI73" s="376"/>
      <c r="KJ73" s="530"/>
      <c r="KK73" s="376"/>
      <c r="KL73" s="376"/>
      <c r="KM73" s="376"/>
      <c r="KN73" s="376"/>
      <c r="KO73" s="376"/>
      <c r="KP73" s="376"/>
      <c r="KQ73" s="376"/>
      <c r="KR73" s="376"/>
      <c r="KS73" s="376"/>
      <c r="KT73" s="1581"/>
      <c r="KU73" s="1581"/>
      <c r="KV73" s="1581"/>
      <c r="KW73" s="529"/>
      <c r="KX73" s="376"/>
      <c r="KY73" s="376"/>
      <c r="KZ73" s="376"/>
      <c r="LA73" s="530"/>
      <c r="LB73" s="376"/>
      <c r="LC73" s="376"/>
      <c r="LD73" s="376"/>
      <c r="LE73" s="376"/>
      <c r="LF73" s="376"/>
      <c r="LG73" s="376"/>
      <c r="LH73" s="376"/>
      <c r="LI73" s="376"/>
      <c r="LJ73" s="376"/>
      <c r="LK73" s="1581"/>
      <c r="LL73" s="1581"/>
      <c r="LM73" s="1581"/>
      <c r="LN73" s="529"/>
      <c r="LO73" s="376"/>
      <c r="LP73" s="376"/>
      <c r="LQ73" s="376"/>
      <c r="LR73" s="530"/>
      <c r="LS73" s="376"/>
      <c r="LT73" s="376"/>
      <c r="LU73" s="376"/>
      <c r="LV73" s="376"/>
      <c r="LW73" s="376"/>
      <c r="LX73" s="376"/>
      <c r="LY73" s="376"/>
      <c r="LZ73" s="376"/>
      <c r="MA73" s="376"/>
      <c r="MB73" s="1581"/>
      <c r="MC73" s="1581"/>
      <c r="MD73" s="1581"/>
      <c r="ME73" s="529"/>
      <c r="MF73" s="376"/>
      <c r="MG73" s="376"/>
      <c r="MH73" s="376"/>
      <c r="MI73" s="530"/>
      <c r="MJ73" s="376"/>
      <c r="MK73" s="376"/>
      <c r="ML73" s="376"/>
      <c r="MM73" s="376"/>
      <c r="MN73" s="376"/>
      <c r="MO73" s="376"/>
      <c r="MP73" s="376"/>
      <c r="MQ73" s="376"/>
      <c r="MR73" s="376"/>
      <c r="MS73" s="1581"/>
      <c r="MT73" s="1581"/>
      <c r="MU73" s="1581"/>
      <c r="MV73" s="529"/>
      <c r="MW73" s="376"/>
      <c r="MX73" s="376"/>
      <c r="MY73" s="376"/>
      <c r="MZ73" s="530"/>
      <c r="NA73" s="376"/>
      <c r="NB73" s="376"/>
      <c r="NC73" s="376"/>
      <c r="ND73" s="376"/>
      <c r="NE73" s="376"/>
      <c r="NF73" s="376"/>
      <c r="NG73" s="376"/>
      <c r="NH73" s="376"/>
      <c r="NI73" s="376"/>
      <c r="NJ73" s="1581"/>
      <c r="NK73" s="1581"/>
      <c r="NL73" s="1581"/>
      <c r="NM73" s="529"/>
      <c r="NN73" s="376"/>
      <c r="NO73" s="376"/>
      <c r="NP73" s="376"/>
      <c r="NQ73" s="530"/>
      <c r="NR73" s="376"/>
      <c r="NS73" s="376"/>
      <c r="NT73" s="376"/>
      <c r="NU73" s="376"/>
      <c r="NV73" s="376"/>
      <c r="NW73" s="376"/>
      <c r="NX73" s="376"/>
      <c r="NY73" s="376"/>
      <c r="NZ73" s="376"/>
      <c r="OA73" s="1581"/>
      <c r="OB73" s="1581"/>
      <c r="OC73" s="1581"/>
      <c r="OD73" s="529"/>
      <c r="OE73" s="376"/>
      <c r="OF73" s="376"/>
      <c r="OG73" s="376"/>
      <c r="OH73" s="530"/>
      <c r="OI73" s="376"/>
      <c r="OJ73" s="376"/>
      <c r="OK73" s="376"/>
      <c r="OL73" s="376"/>
      <c r="OM73" s="376"/>
      <c r="ON73" s="376"/>
      <c r="OO73" s="376"/>
      <c r="OP73" s="376"/>
      <c r="OQ73" s="376"/>
      <c r="OR73" s="1581"/>
      <c r="OS73" s="1581"/>
      <c r="OT73" s="1581"/>
      <c r="OU73" s="529"/>
      <c r="OV73" s="376"/>
      <c r="OW73" s="376"/>
      <c r="OX73" s="376"/>
      <c r="OY73" s="530"/>
      <c r="OZ73" s="376"/>
      <c r="PA73" s="376"/>
      <c r="PB73" s="376"/>
      <c r="PC73" s="376"/>
      <c r="PD73" s="376"/>
      <c r="PE73" s="376"/>
      <c r="PF73" s="376"/>
      <c r="PG73" s="376"/>
      <c r="PH73" s="376"/>
      <c r="PI73" s="1581"/>
      <c r="PJ73" s="1581"/>
      <c r="PK73" s="1581"/>
      <c r="PL73" s="529"/>
      <c r="PM73" s="376"/>
      <c r="PN73" s="376"/>
      <c r="PO73" s="376"/>
      <c r="PP73" s="530"/>
      <c r="PQ73" s="376"/>
      <c r="PR73" s="376"/>
      <c r="PS73" s="376"/>
      <c r="PT73" s="376"/>
      <c r="PU73" s="376"/>
      <c r="PV73" s="376"/>
      <c r="PW73" s="376"/>
      <c r="PX73" s="376"/>
      <c r="PY73" s="376"/>
      <c r="PZ73" s="1581"/>
      <c r="QA73" s="1581"/>
      <c r="QB73" s="1581"/>
      <c r="QC73" s="529"/>
      <c r="QD73" s="376"/>
      <c r="QE73" s="376"/>
      <c r="QF73" s="376"/>
      <c r="QG73" s="530"/>
      <c r="QH73" s="376"/>
      <c r="QI73" s="376"/>
      <c r="QJ73" s="376"/>
      <c r="QK73" s="376"/>
      <c r="QL73" s="376"/>
      <c r="QM73" s="376"/>
      <c r="QN73" s="376"/>
      <c r="QO73" s="376"/>
      <c r="QP73" s="376"/>
      <c r="QQ73" s="1581"/>
      <c r="QR73" s="1581"/>
      <c r="QS73" s="1581"/>
      <c r="QT73" s="529"/>
      <c r="QU73" s="376"/>
      <c r="QV73" s="376"/>
      <c r="QW73" s="376"/>
      <c r="QX73" s="530"/>
      <c r="QY73" s="376"/>
      <c r="QZ73" s="376"/>
      <c r="RA73" s="376"/>
      <c r="RB73" s="376"/>
      <c r="RC73" s="376"/>
      <c r="RD73" s="376"/>
      <c r="RE73" s="376"/>
      <c r="RF73" s="376"/>
      <c r="RG73" s="376"/>
      <c r="RH73" s="1581"/>
      <c r="RI73" s="1581"/>
      <c r="RJ73" s="1581"/>
      <c r="RK73" s="529"/>
      <c r="RL73" s="376"/>
      <c r="RM73" s="376"/>
      <c r="RN73" s="376"/>
      <c r="RO73" s="530"/>
      <c r="RP73" s="376"/>
      <c r="RQ73" s="376"/>
      <c r="RR73" s="376"/>
      <c r="RS73" s="376"/>
      <c r="RT73" s="376"/>
      <c r="RU73" s="376"/>
      <c r="RV73" s="376"/>
      <c r="RW73" s="376"/>
      <c r="RX73" s="376"/>
      <c r="RY73" s="1581"/>
      <c r="RZ73" s="1581"/>
      <c r="SA73" s="1581"/>
      <c r="SB73" s="529"/>
      <c r="SC73" s="376"/>
      <c r="SD73" s="376"/>
      <c r="SE73" s="376"/>
      <c r="SF73" s="530"/>
      <c r="SG73" s="376"/>
      <c r="SH73" s="376"/>
      <c r="SI73" s="376"/>
      <c r="SJ73" s="376"/>
      <c r="SK73" s="376"/>
      <c r="SL73" s="376"/>
      <c r="SM73" s="376"/>
      <c r="SN73" s="376"/>
      <c r="SO73" s="376"/>
      <c r="SP73" s="1581"/>
      <c r="SQ73" s="1581"/>
      <c r="SR73" s="1581"/>
      <c r="SS73" s="529"/>
      <c r="ST73" s="376"/>
      <c r="SU73" s="376"/>
      <c r="SV73" s="376"/>
      <c r="SW73" s="530"/>
      <c r="SX73" s="376"/>
      <c r="SY73" s="376"/>
      <c r="SZ73" s="376"/>
      <c r="TA73" s="376"/>
      <c r="TB73" s="376"/>
      <c r="TC73" s="376"/>
      <c r="TD73" s="376"/>
      <c r="TE73" s="376"/>
      <c r="TF73" s="376"/>
      <c r="TG73" s="1581"/>
      <c r="TH73" s="1581"/>
      <c r="TI73" s="1581"/>
      <c r="TJ73" s="529"/>
      <c r="TK73" s="376"/>
      <c r="TL73" s="376"/>
      <c r="TM73" s="376"/>
      <c r="TN73" s="530"/>
      <c r="TO73" s="376"/>
      <c r="TP73" s="376"/>
      <c r="TQ73" s="376"/>
      <c r="TR73" s="376"/>
      <c r="TS73" s="376"/>
      <c r="TT73" s="376"/>
      <c r="TU73" s="376"/>
      <c r="TV73" s="376"/>
      <c r="TW73" s="376"/>
      <c r="TX73" s="1581"/>
      <c r="TY73" s="1581"/>
      <c r="TZ73" s="1581"/>
      <c r="UA73" s="529"/>
      <c r="UB73" s="376"/>
      <c r="UC73" s="376"/>
      <c r="UD73" s="376"/>
      <c r="UE73" s="530"/>
      <c r="UF73" s="376"/>
      <c r="UG73" s="376"/>
      <c r="UH73" s="376"/>
      <c r="UI73" s="376"/>
      <c r="UJ73" s="376"/>
      <c r="UK73" s="376"/>
      <c r="UL73" s="376"/>
      <c r="UM73" s="376"/>
      <c r="UN73" s="376"/>
      <c r="UO73" s="1581"/>
      <c r="UP73" s="1581"/>
      <c r="UQ73" s="1581"/>
      <c r="UR73" s="529"/>
      <c r="US73" s="376"/>
      <c r="UT73" s="376"/>
      <c r="UU73" s="376"/>
      <c r="UV73" s="530"/>
      <c r="UW73" s="376"/>
      <c r="UX73" s="376"/>
      <c r="UY73" s="376"/>
      <c r="UZ73" s="376"/>
      <c r="VA73" s="376"/>
      <c r="VB73" s="376"/>
      <c r="VC73" s="376"/>
      <c r="VD73" s="376"/>
      <c r="VE73" s="376"/>
      <c r="VF73" s="1581"/>
      <c r="VG73" s="1581"/>
      <c r="VH73" s="1581"/>
      <c r="VI73" s="529"/>
      <c r="VJ73" s="376"/>
      <c r="VK73" s="376"/>
      <c r="VL73" s="376"/>
      <c r="VM73" s="530"/>
      <c r="VN73" s="376"/>
      <c r="VO73" s="376"/>
      <c r="VP73" s="376"/>
      <c r="VQ73" s="376"/>
      <c r="VR73" s="376"/>
      <c r="VS73" s="376"/>
      <c r="VT73" s="376"/>
      <c r="VU73" s="376"/>
      <c r="VV73" s="376"/>
      <c r="VW73" s="1581"/>
      <c r="VX73" s="1581"/>
      <c r="VY73" s="1581"/>
      <c r="VZ73" s="529"/>
      <c r="WA73" s="376"/>
      <c r="WB73" s="376"/>
      <c r="WC73" s="376"/>
      <c r="WD73" s="530"/>
      <c r="WE73" s="376"/>
      <c r="WF73" s="376"/>
      <c r="WG73" s="376"/>
      <c r="WH73" s="376"/>
      <c r="WI73" s="376"/>
      <c r="WJ73" s="376"/>
      <c r="WK73" s="376"/>
      <c r="WL73" s="376"/>
      <c r="WM73" s="376"/>
      <c r="WN73" s="1581"/>
      <c r="WO73" s="1581"/>
      <c r="WP73" s="1581"/>
      <c r="WQ73" s="529"/>
      <c r="WR73" s="376"/>
      <c r="WS73" s="376"/>
      <c r="WT73" s="376"/>
      <c r="WU73" s="530"/>
      <c r="WV73" s="376"/>
      <c r="WW73" s="376"/>
      <c r="WX73" s="376"/>
      <c r="WY73" s="376"/>
      <c r="WZ73" s="376"/>
      <c r="XA73" s="376"/>
      <c r="XB73" s="376"/>
      <c r="XC73" s="376"/>
      <c r="XD73" s="376"/>
      <c r="XE73" s="1581"/>
      <c r="XF73" s="1581"/>
      <c r="XG73" s="1581"/>
      <c r="XH73" s="529"/>
      <c r="XI73" s="376"/>
      <c r="XJ73" s="376"/>
      <c r="XK73" s="376"/>
      <c r="XL73" s="530"/>
      <c r="XM73" s="376"/>
      <c r="XN73" s="376"/>
      <c r="XO73" s="376"/>
      <c r="XP73" s="376"/>
      <c r="XQ73" s="376"/>
      <c r="XR73" s="376"/>
      <c r="XS73" s="376"/>
      <c r="XT73" s="376"/>
      <c r="XU73" s="376"/>
      <c r="XV73" s="1581"/>
      <c r="XW73" s="1581"/>
      <c r="XX73" s="1581"/>
      <c r="XY73" s="529"/>
      <c r="XZ73" s="376"/>
      <c r="YA73" s="376"/>
      <c r="YB73" s="376"/>
      <c r="YC73" s="530"/>
      <c r="YD73" s="376"/>
      <c r="YE73" s="376"/>
      <c r="YF73" s="376"/>
      <c r="YG73" s="376"/>
      <c r="YH73" s="376"/>
      <c r="YI73" s="376"/>
      <c r="YJ73" s="376"/>
      <c r="YK73" s="376"/>
      <c r="YL73" s="376"/>
      <c r="YM73" s="1581"/>
      <c r="YN73" s="1581"/>
      <c r="YO73" s="1581"/>
      <c r="YP73" s="529"/>
      <c r="YQ73" s="376"/>
      <c r="YR73" s="376"/>
      <c r="YS73" s="376"/>
      <c r="YT73" s="530"/>
      <c r="YU73" s="376"/>
      <c r="YV73" s="376"/>
      <c r="YW73" s="376"/>
      <c r="YX73" s="376"/>
      <c r="YY73" s="376"/>
      <c r="YZ73" s="376"/>
      <c r="ZA73" s="376"/>
      <c r="ZB73" s="376"/>
      <c r="ZC73" s="376"/>
      <c r="ZD73" s="1581"/>
      <c r="ZE73" s="1581"/>
      <c r="ZF73" s="1581"/>
      <c r="ZG73" s="529"/>
      <c r="ZH73" s="376"/>
      <c r="ZI73" s="376"/>
      <c r="ZJ73" s="376"/>
      <c r="ZK73" s="530"/>
      <c r="ZL73" s="376"/>
      <c r="ZM73" s="376"/>
      <c r="ZN73" s="376"/>
      <c r="ZO73" s="376"/>
      <c r="ZP73" s="376"/>
      <c r="ZQ73" s="376"/>
      <c r="ZR73" s="376"/>
      <c r="ZS73" s="376"/>
      <c r="ZT73" s="376"/>
      <c r="ZU73" s="1581"/>
      <c r="ZV73" s="1581"/>
      <c r="ZW73" s="1581"/>
      <c r="ZX73" s="529"/>
      <c r="ZY73" s="376"/>
      <c r="ZZ73" s="376"/>
      <c r="AAA73" s="376"/>
      <c r="AAB73" s="530"/>
      <c r="AAC73" s="376"/>
      <c r="AAD73" s="376"/>
      <c r="AAE73" s="376"/>
      <c r="AAF73" s="376"/>
      <c r="AAG73" s="376"/>
      <c r="AAH73" s="376"/>
      <c r="AAI73" s="376"/>
      <c r="AAJ73" s="376"/>
      <c r="AAK73" s="376"/>
      <c r="AAL73" s="1581"/>
      <c r="AAM73" s="1581"/>
      <c r="AAN73" s="1581"/>
      <c r="AAO73" s="529"/>
      <c r="AAP73" s="376"/>
      <c r="AAQ73" s="376"/>
      <c r="AAR73" s="376"/>
      <c r="AAS73" s="530"/>
      <c r="AAT73" s="376"/>
      <c r="AAU73" s="376"/>
      <c r="AAV73" s="376"/>
      <c r="AAW73" s="376"/>
      <c r="AAX73" s="376"/>
      <c r="AAY73" s="376"/>
      <c r="AAZ73" s="376"/>
      <c r="ABA73" s="376"/>
      <c r="ABB73" s="376"/>
      <c r="ABC73" s="1581"/>
      <c r="ABD73" s="1581"/>
      <c r="ABE73" s="1581"/>
      <c r="ABF73" s="529"/>
      <c r="ABG73" s="376"/>
      <c r="ABH73" s="376"/>
      <c r="ABI73" s="376"/>
      <c r="ABJ73" s="530"/>
      <c r="ABK73" s="376"/>
      <c r="ABL73" s="376"/>
      <c r="ABM73" s="376"/>
      <c r="ABN73" s="376"/>
      <c r="ABO73" s="376"/>
      <c r="ABP73" s="376"/>
      <c r="ABQ73" s="376"/>
      <c r="ABR73" s="376"/>
      <c r="ABS73" s="376"/>
      <c r="ABT73" s="1581"/>
      <c r="ABU73" s="1581"/>
      <c r="ABV73" s="1581"/>
      <c r="ABW73" s="529"/>
      <c r="ABX73" s="376"/>
      <c r="ABY73" s="376"/>
      <c r="ABZ73" s="376"/>
      <c r="ACA73" s="530"/>
      <c r="ACB73" s="376"/>
      <c r="ACC73" s="376"/>
      <c r="ACD73" s="376"/>
      <c r="ACE73" s="376"/>
      <c r="ACF73" s="376"/>
      <c r="ACG73" s="376"/>
      <c r="ACH73" s="376"/>
      <c r="ACI73" s="376"/>
      <c r="ACJ73" s="376"/>
      <c r="ACK73" s="1581"/>
      <c r="ACL73" s="1581"/>
      <c r="ACM73" s="1581"/>
      <c r="ACN73" s="529"/>
      <c r="ACO73" s="376"/>
      <c r="ACP73" s="376"/>
      <c r="ACQ73" s="376"/>
      <c r="ACR73" s="530"/>
      <c r="ACS73" s="376"/>
      <c r="ACT73" s="376"/>
      <c r="ACU73" s="376"/>
      <c r="ACV73" s="376"/>
      <c r="ACW73" s="376"/>
      <c r="ACX73" s="376"/>
      <c r="ACY73" s="376"/>
      <c r="ACZ73" s="376"/>
      <c r="ADA73" s="376"/>
      <c r="ADB73" s="1581"/>
      <c r="ADC73" s="1581"/>
      <c r="ADD73" s="1581"/>
      <c r="ADE73" s="529"/>
      <c r="ADF73" s="376"/>
      <c r="ADG73" s="376"/>
      <c r="ADH73" s="376"/>
      <c r="ADI73" s="530"/>
      <c r="ADJ73" s="376"/>
      <c r="ADK73" s="376"/>
      <c r="ADL73" s="376"/>
      <c r="ADM73" s="376"/>
      <c r="ADN73" s="376"/>
      <c r="ADO73" s="376"/>
      <c r="ADP73" s="376"/>
      <c r="ADQ73" s="376"/>
      <c r="ADR73" s="376"/>
      <c r="ADS73" s="1581"/>
      <c r="ADT73" s="1581"/>
      <c r="ADU73" s="1581"/>
      <c r="ADV73" s="529"/>
      <c r="ADW73" s="376"/>
      <c r="ADX73" s="376"/>
      <c r="ADY73" s="376"/>
      <c r="ADZ73" s="530"/>
      <c r="AEA73" s="376"/>
      <c r="AEB73" s="376"/>
      <c r="AEC73" s="376"/>
      <c r="AED73" s="376"/>
      <c r="AEE73" s="376"/>
      <c r="AEF73" s="376"/>
      <c r="AEG73" s="376"/>
      <c r="AEH73" s="376"/>
      <c r="AEI73" s="376"/>
      <c r="AEJ73" s="1581"/>
      <c r="AEK73" s="1581"/>
      <c r="AEL73" s="1581"/>
      <c r="AEM73" s="529"/>
      <c r="AEN73" s="376"/>
      <c r="AEO73" s="376"/>
      <c r="AEP73" s="376"/>
      <c r="AEQ73" s="530"/>
      <c r="AER73" s="376"/>
      <c r="AES73" s="376"/>
      <c r="AET73" s="376"/>
      <c r="AEU73" s="376"/>
      <c r="AEV73" s="376"/>
      <c r="AEW73" s="376"/>
      <c r="AEX73" s="376"/>
      <c r="AEY73" s="376"/>
      <c r="AEZ73" s="376"/>
      <c r="AFA73" s="1581"/>
      <c r="AFB73" s="1581"/>
      <c r="AFC73" s="1581"/>
      <c r="AFD73" s="529"/>
      <c r="AFE73" s="376"/>
      <c r="AFF73" s="376"/>
      <c r="AFG73" s="376"/>
      <c r="AFH73" s="530"/>
      <c r="AFI73" s="376"/>
      <c r="AFJ73" s="376"/>
      <c r="AFK73" s="376"/>
      <c r="AFL73" s="376"/>
      <c r="AFM73" s="376"/>
      <c r="AFN73" s="376"/>
      <c r="AFO73" s="376"/>
      <c r="AFP73" s="376"/>
      <c r="AFQ73" s="376"/>
      <c r="AFR73" s="1581"/>
      <c r="AFS73" s="1581"/>
      <c r="AFT73" s="1581"/>
      <c r="AFU73" s="529"/>
      <c r="AFV73" s="376"/>
      <c r="AFW73" s="376"/>
      <c r="AFX73" s="376"/>
      <c r="AFY73" s="530"/>
      <c r="AFZ73" s="376"/>
      <c r="AGA73" s="376"/>
      <c r="AGB73" s="376"/>
      <c r="AGC73" s="376"/>
      <c r="AGD73" s="376"/>
      <c r="AGE73" s="376"/>
      <c r="AGF73" s="376"/>
      <c r="AGG73" s="376"/>
      <c r="AGH73" s="376"/>
      <c r="AGI73" s="1581"/>
      <c r="AGJ73" s="1581"/>
      <c r="AGK73" s="1581"/>
      <c r="AGL73" s="529"/>
      <c r="AGM73" s="376"/>
      <c r="AGN73" s="376"/>
      <c r="AGO73" s="376"/>
      <c r="AGP73" s="530"/>
      <c r="AGQ73" s="376"/>
      <c r="AGR73" s="376"/>
      <c r="AGS73" s="376"/>
      <c r="AGT73" s="376"/>
      <c r="AGU73" s="376"/>
      <c r="AGV73" s="376"/>
      <c r="AGW73" s="376"/>
      <c r="AGX73" s="376"/>
      <c r="AGY73" s="376"/>
      <c r="AGZ73" s="1581"/>
      <c r="AHA73" s="1581"/>
      <c r="AHB73" s="1581"/>
      <c r="AHC73" s="529"/>
      <c r="AHD73" s="376"/>
      <c r="AHE73" s="376"/>
      <c r="AHF73" s="376"/>
      <c r="AHG73" s="530"/>
      <c r="AHH73" s="376"/>
      <c r="AHI73" s="376"/>
      <c r="AHJ73" s="376"/>
      <c r="AHK73" s="376"/>
      <c r="AHL73" s="376"/>
      <c r="AHM73" s="376"/>
      <c r="AHN73" s="376"/>
      <c r="AHO73" s="376"/>
      <c r="AHP73" s="376"/>
      <c r="AHQ73" s="1581"/>
      <c r="AHR73" s="1581"/>
      <c r="AHS73" s="1581"/>
      <c r="AHT73" s="529"/>
      <c r="AHU73" s="376"/>
      <c r="AHV73" s="376"/>
      <c r="AHW73" s="376"/>
      <c r="AHX73" s="530"/>
      <c r="AHY73" s="376"/>
      <c r="AHZ73" s="376"/>
      <c r="AIA73" s="376"/>
      <c r="AIB73" s="376"/>
      <c r="AIC73" s="376"/>
      <c r="AID73" s="376"/>
      <c r="AIE73" s="376"/>
      <c r="AIF73" s="376"/>
      <c r="AIG73" s="376"/>
      <c r="AIH73" s="1581"/>
      <c r="AII73" s="1581"/>
      <c r="AIJ73" s="1581"/>
      <c r="AIK73" s="529"/>
      <c r="AIL73" s="376"/>
      <c r="AIM73" s="376"/>
      <c r="AIN73" s="376"/>
      <c r="AIO73" s="530"/>
      <c r="AIP73" s="376"/>
      <c r="AIQ73" s="376"/>
      <c r="AIR73" s="376"/>
      <c r="AIS73" s="376"/>
      <c r="AIT73" s="376"/>
      <c r="AIU73" s="376"/>
      <c r="AIV73" s="376"/>
      <c r="AIW73" s="376"/>
      <c r="AIX73" s="376"/>
      <c r="AIY73" s="1581"/>
      <c r="AIZ73" s="1581"/>
      <c r="AJA73" s="1581"/>
      <c r="AJB73" s="529"/>
      <c r="AJC73" s="376"/>
      <c r="AJD73" s="376"/>
      <c r="AJE73" s="376"/>
      <c r="AJF73" s="530"/>
      <c r="AJG73" s="376"/>
      <c r="AJH73" s="376"/>
      <c r="AJI73" s="376"/>
      <c r="AJJ73" s="376"/>
      <c r="AJK73" s="376"/>
      <c r="AJL73" s="376"/>
      <c r="AJM73" s="376"/>
      <c r="AJN73" s="376"/>
      <c r="AJO73" s="376"/>
      <c r="AJP73" s="1581"/>
      <c r="AJQ73" s="1581"/>
      <c r="AJR73" s="1581"/>
      <c r="AJS73" s="529"/>
      <c r="AJT73" s="376"/>
      <c r="AJU73" s="376"/>
      <c r="AJV73" s="376"/>
      <c r="AJW73" s="530"/>
      <c r="AJX73" s="376"/>
      <c r="AJY73" s="376"/>
      <c r="AJZ73" s="376"/>
      <c r="AKA73" s="376"/>
      <c r="AKB73" s="376"/>
      <c r="AKC73" s="376"/>
      <c r="AKD73" s="376"/>
      <c r="AKE73" s="376"/>
      <c r="AKF73" s="376"/>
      <c r="AKG73" s="1581"/>
      <c r="AKH73" s="1581"/>
      <c r="AKI73" s="1581"/>
      <c r="AKJ73" s="529"/>
      <c r="AKK73" s="376"/>
      <c r="AKL73" s="376"/>
      <c r="AKM73" s="376"/>
      <c r="AKN73" s="530"/>
      <c r="AKO73" s="376"/>
      <c r="AKP73" s="376"/>
      <c r="AKQ73" s="376"/>
      <c r="AKR73" s="376"/>
      <c r="AKS73" s="376"/>
      <c r="AKT73" s="376"/>
      <c r="AKU73" s="376"/>
      <c r="AKV73" s="376"/>
      <c r="AKW73" s="376"/>
      <c r="AKX73" s="1581"/>
      <c r="AKY73" s="1581"/>
      <c r="AKZ73" s="1581"/>
      <c r="ALA73" s="529"/>
      <c r="ALB73" s="376"/>
      <c r="ALC73" s="376"/>
      <c r="ALD73" s="376"/>
      <c r="ALE73" s="530"/>
      <c r="ALF73" s="376"/>
      <c r="ALG73" s="376"/>
      <c r="ALH73" s="376"/>
      <c r="ALI73" s="376"/>
      <c r="ALJ73" s="376"/>
      <c r="ALK73" s="376"/>
      <c r="ALL73" s="376"/>
      <c r="ALM73" s="376"/>
      <c r="ALN73" s="376"/>
      <c r="ALO73" s="1581"/>
      <c r="ALP73" s="1581"/>
      <c r="ALQ73" s="1581"/>
      <c r="ALR73" s="529"/>
      <c r="ALS73" s="376"/>
      <c r="ALT73" s="376"/>
      <c r="ALU73" s="376"/>
      <c r="ALV73" s="530"/>
      <c r="ALW73" s="376"/>
      <c r="ALX73" s="376"/>
      <c r="ALY73" s="376"/>
      <c r="ALZ73" s="376"/>
      <c r="AMA73" s="376"/>
      <c r="AMB73" s="376"/>
      <c r="AMC73" s="376"/>
      <c r="AMD73" s="376"/>
      <c r="AME73" s="376"/>
      <c r="AMF73" s="1581"/>
      <c r="AMG73" s="1581"/>
      <c r="AMH73" s="1581"/>
      <c r="AMI73" s="529"/>
      <c r="AMJ73" s="376"/>
      <c r="AMK73" s="376"/>
      <c r="AML73" s="376"/>
      <c r="AMM73" s="530"/>
      <c r="AMN73" s="376"/>
      <c r="AMO73" s="376"/>
      <c r="AMP73" s="376"/>
      <c r="AMQ73" s="376"/>
      <c r="AMR73" s="376"/>
      <c r="AMS73" s="376"/>
      <c r="AMT73" s="376"/>
      <c r="AMU73" s="376"/>
      <c r="AMV73" s="376"/>
      <c r="AMW73" s="1581"/>
      <c r="AMX73" s="1581"/>
      <c r="AMY73" s="1581"/>
      <c r="AMZ73" s="529"/>
      <c r="ANA73" s="376"/>
      <c r="ANB73" s="376"/>
      <c r="ANC73" s="376"/>
      <c r="AND73" s="530"/>
      <c r="ANE73" s="376"/>
      <c r="ANF73" s="376"/>
      <c r="ANG73" s="376"/>
      <c r="ANH73" s="376"/>
      <c r="ANI73" s="376"/>
      <c r="ANJ73" s="376"/>
      <c r="ANK73" s="376"/>
      <c r="ANL73" s="376"/>
      <c r="ANM73" s="376"/>
      <c r="ANN73" s="1581"/>
      <c r="ANO73" s="1581"/>
      <c r="ANP73" s="1581"/>
      <c r="ANQ73" s="529"/>
      <c r="ANR73" s="376"/>
      <c r="ANS73" s="376"/>
      <c r="ANT73" s="376"/>
      <c r="ANU73" s="530"/>
      <c r="ANV73" s="376"/>
      <c r="ANW73" s="376"/>
      <c r="ANX73" s="376"/>
      <c r="ANY73" s="376"/>
      <c r="ANZ73" s="376"/>
      <c r="AOA73" s="376"/>
      <c r="AOB73" s="376"/>
      <c r="AOC73" s="376"/>
      <c r="AOD73" s="376"/>
      <c r="AOE73" s="1581"/>
      <c r="AOF73" s="1581"/>
      <c r="AOG73" s="1581"/>
      <c r="AOH73" s="529"/>
      <c r="AOI73" s="376"/>
      <c r="AOJ73" s="376"/>
      <c r="AOK73" s="376"/>
      <c r="AOL73" s="530"/>
      <c r="AOM73" s="376"/>
      <c r="AON73" s="376"/>
      <c r="AOO73" s="376"/>
      <c r="AOP73" s="376"/>
      <c r="AOQ73" s="376"/>
      <c r="AOR73" s="376"/>
      <c r="AOS73" s="376"/>
      <c r="AOT73" s="376"/>
      <c r="AOU73" s="376"/>
      <c r="AOV73" s="1581"/>
      <c r="AOW73" s="1581"/>
      <c r="AOX73" s="1581"/>
      <c r="AOY73" s="529"/>
      <c r="AOZ73" s="376"/>
      <c r="APA73" s="376"/>
      <c r="APB73" s="376"/>
      <c r="APC73" s="530"/>
      <c r="APD73" s="376"/>
      <c r="APE73" s="376"/>
      <c r="APF73" s="376"/>
      <c r="APG73" s="376"/>
      <c r="APH73" s="376"/>
      <c r="API73" s="376"/>
      <c r="APJ73" s="376"/>
      <c r="APK73" s="376"/>
      <c r="APL73" s="376"/>
      <c r="APM73" s="1581"/>
      <c r="APN73" s="1581"/>
      <c r="APO73" s="1581"/>
      <c r="APP73" s="529"/>
      <c r="APQ73" s="376"/>
      <c r="APR73" s="376"/>
      <c r="APS73" s="376"/>
      <c r="APT73" s="530"/>
      <c r="APU73" s="376"/>
      <c r="APV73" s="376"/>
      <c r="APW73" s="376"/>
      <c r="APX73" s="376"/>
      <c r="APY73" s="376"/>
      <c r="APZ73" s="376"/>
      <c r="AQA73" s="376"/>
      <c r="AQB73" s="376"/>
      <c r="AQC73" s="376"/>
      <c r="AQD73" s="1581"/>
      <c r="AQE73" s="1581"/>
      <c r="AQF73" s="1581"/>
      <c r="AQG73" s="529"/>
      <c r="AQH73" s="376"/>
      <c r="AQI73" s="376"/>
      <c r="AQJ73" s="376"/>
      <c r="AQK73" s="530"/>
      <c r="AQL73" s="376"/>
      <c r="AQM73" s="376"/>
      <c r="AQN73" s="376"/>
      <c r="AQO73" s="376"/>
      <c r="AQP73" s="376"/>
      <c r="AQQ73" s="376"/>
      <c r="AQR73" s="376"/>
      <c r="AQS73" s="376"/>
      <c r="AQT73" s="376"/>
      <c r="AQU73" s="1581"/>
      <c r="AQV73" s="1581"/>
      <c r="AQW73" s="1581"/>
      <c r="AQX73" s="529"/>
      <c r="AQY73" s="376"/>
      <c r="AQZ73" s="376"/>
      <c r="ARA73" s="376"/>
      <c r="ARB73" s="530"/>
      <c r="ARC73" s="376"/>
      <c r="ARD73" s="376"/>
      <c r="ARE73" s="376"/>
      <c r="ARF73" s="376"/>
      <c r="ARG73" s="376"/>
      <c r="ARH73" s="376"/>
      <c r="ARI73" s="376"/>
      <c r="ARJ73" s="376"/>
      <c r="ARK73" s="376"/>
      <c r="ARL73" s="1581"/>
      <c r="ARM73" s="1581"/>
      <c r="ARN73" s="1581"/>
      <c r="ARO73" s="529"/>
      <c r="ARP73" s="376"/>
      <c r="ARQ73" s="376"/>
      <c r="ARR73" s="376"/>
      <c r="ARS73" s="530"/>
      <c r="ART73" s="376"/>
      <c r="ARU73" s="376"/>
      <c r="ARV73" s="376"/>
      <c r="ARW73" s="376"/>
      <c r="ARX73" s="376"/>
      <c r="ARY73" s="376"/>
      <c r="ARZ73" s="376"/>
      <c r="ASA73" s="376"/>
      <c r="ASB73" s="376"/>
      <c r="ASC73" s="1581"/>
      <c r="ASD73" s="1581"/>
      <c r="ASE73" s="1581"/>
      <c r="ASF73" s="529"/>
      <c r="ASG73" s="376"/>
      <c r="ASH73" s="376"/>
      <c r="ASI73" s="376"/>
      <c r="ASJ73" s="530"/>
      <c r="ASK73" s="376"/>
      <c r="ASL73" s="376"/>
      <c r="ASM73" s="376"/>
      <c r="ASN73" s="376"/>
      <c r="ASO73" s="376"/>
      <c r="ASP73" s="376"/>
      <c r="ASQ73" s="376"/>
      <c r="ASR73" s="376"/>
      <c r="ASS73" s="376"/>
      <c r="AST73" s="1581"/>
      <c r="ASU73" s="1581"/>
      <c r="ASV73" s="1581"/>
      <c r="ASW73" s="529"/>
      <c r="ASX73" s="376"/>
      <c r="ASY73" s="376"/>
      <c r="ASZ73" s="376"/>
      <c r="ATA73" s="530"/>
      <c r="ATB73" s="376"/>
      <c r="ATC73" s="376"/>
      <c r="ATD73" s="376"/>
      <c r="ATE73" s="376"/>
      <c r="ATF73" s="376"/>
      <c r="ATG73" s="376"/>
      <c r="ATH73" s="376"/>
      <c r="ATI73" s="376"/>
      <c r="ATJ73" s="376"/>
      <c r="ATK73" s="1581"/>
      <c r="ATL73" s="1581"/>
      <c r="ATM73" s="1581"/>
      <c r="ATN73" s="529"/>
      <c r="ATO73" s="376"/>
      <c r="ATP73" s="376"/>
      <c r="ATQ73" s="376"/>
      <c r="ATR73" s="530"/>
      <c r="ATS73" s="376"/>
      <c r="ATT73" s="376"/>
      <c r="ATU73" s="376"/>
      <c r="ATV73" s="376"/>
      <c r="ATW73" s="376"/>
      <c r="ATX73" s="376"/>
      <c r="ATY73" s="376"/>
      <c r="ATZ73" s="376"/>
      <c r="AUA73" s="376"/>
      <c r="AUB73" s="1581"/>
      <c r="AUC73" s="1581"/>
      <c r="AUD73" s="1581"/>
      <c r="AUE73" s="529"/>
      <c r="AUF73" s="376"/>
      <c r="AUG73" s="376"/>
      <c r="AUH73" s="376"/>
      <c r="AUI73" s="530"/>
      <c r="AUJ73" s="376"/>
      <c r="AUK73" s="376"/>
      <c r="AUL73" s="376"/>
      <c r="AUM73" s="376"/>
      <c r="AUN73" s="376"/>
      <c r="AUO73" s="376"/>
      <c r="AUP73" s="376"/>
      <c r="AUQ73" s="376"/>
      <c r="AUR73" s="376"/>
      <c r="AUS73" s="1581"/>
      <c r="AUT73" s="1581"/>
      <c r="AUU73" s="1581"/>
      <c r="AUV73" s="529"/>
      <c r="AUW73" s="376"/>
      <c r="AUX73" s="376"/>
      <c r="AUY73" s="376"/>
      <c r="AUZ73" s="530"/>
      <c r="AVA73" s="376"/>
      <c r="AVB73" s="376"/>
      <c r="AVC73" s="376"/>
      <c r="AVD73" s="376"/>
      <c r="AVE73" s="376"/>
      <c r="AVF73" s="376"/>
      <c r="AVG73" s="376"/>
      <c r="AVH73" s="376"/>
      <c r="AVI73" s="376"/>
      <c r="AVJ73" s="1581"/>
      <c r="AVK73" s="1581"/>
      <c r="AVL73" s="1581"/>
      <c r="AVM73" s="529"/>
      <c r="AVN73" s="376"/>
      <c r="AVO73" s="376"/>
      <c r="AVP73" s="376"/>
      <c r="AVQ73" s="530"/>
      <c r="AVR73" s="376"/>
      <c r="AVS73" s="376"/>
      <c r="AVT73" s="376"/>
      <c r="AVU73" s="376"/>
      <c r="AVV73" s="376"/>
      <c r="AVW73" s="376"/>
      <c r="AVX73" s="376"/>
      <c r="AVY73" s="376"/>
      <c r="AVZ73" s="376"/>
      <c r="AWA73" s="1581"/>
      <c r="AWB73" s="1581"/>
      <c r="AWC73" s="1581"/>
      <c r="AWD73" s="529"/>
      <c r="AWE73" s="376"/>
      <c r="AWF73" s="376"/>
      <c r="AWG73" s="376"/>
      <c r="AWH73" s="530"/>
      <c r="AWI73" s="376"/>
      <c r="AWJ73" s="376"/>
      <c r="AWK73" s="376"/>
      <c r="AWL73" s="376"/>
      <c r="AWM73" s="376"/>
      <c r="AWN73" s="376"/>
      <c r="AWO73" s="376"/>
      <c r="AWP73" s="376"/>
      <c r="AWQ73" s="376"/>
      <c r="AWR73" s="1581"/>
      <c r="AWS73" s="1581"/>
      <c r="AWT73" s="1581"/>
      <c r="AWU73" s="529"/>
      <c r="AWV73" s="376"/>
      <c r="AWW73" s="376"/>
      <c r="AWX73" s="376"/>
      <c r="AWY73" s="530"/>
      <c r="AWZ73" s="376"/>
      <c r="AXA73" s="376"/>
      <c r="AXB73" s="376"/>
      <c r="AXC73" s="376"/>
      <c r="AXD73" s="376"/>
      <c r="AXE73" s="376"/>
      <c r="AXF73" s="376"/>
      <c r="AXG73" s="376"/>
      <c r="AXH73" s="376"/>
      <c r="AXI73" s="1581"/>
      <c r="AXJ73" s="1581"/>
      <c r="AXK73" s="1581"/>
      <c r="AXL73" s="529"/>
      <c r="AXM73" s="376"/>
      <c r="AXN73" s="376"/>
      <c r="AXO73" s="376"/>
      <c r="AXP73" s="530"/>
      <c r="AXQ73" s="376"/>
      <c r="AXR73" s="376"/>
      <c r="AXS73" s="376"/>
      <c r="AXT73" s="376"/>
      <c r="AXU73" s="376"/>
      <c r="AXV73" s="376"/>
      <c r="AXW73" s="376"/>
      <c r="AXX73" s="376"/>
      <c r="AXY73" s="376"/>
      <c r="AXZ73" s="1581"/>
      <c r="AYA73" s="1581"/>
      <c r="AYB73" s="1581"/>
      <c r="AYC73" s="529"/>
      <c r="AYD73" s="376"/>
      <c r="AYE73" s="376"/>
      <c r="AYF73" s="376"/>
      <c r="AYG73" s="530"/>
      <c r="AYH73" s="376"/>
      <c r="AYI73" s="376"/>
      <c r="AYJ73" s="376"/>
      <c r="AYK73" s="376"/>
      <c r="AYL73" s="376"/>
      <c r="AYM73" s="376"/>
      <c r="AYN73" s="376"/>
      <c r="AYO73" s="376"/>
      <c r="AYP73" s="376"/>
      <c r="AYQ73" s="1581"/>
      <c r="AYR73" s="1581"/>
      <c r="AYS73" s="1581"/>
      <c r="AYT73" s="529"/>
      <c r="AYU73" s="376"/>
      <c r="AYV73" s="376"/>
      <c r="AYW73" s="376"/>
      <c r="AYX73" s="530"/>
      <c r="AYY73" s="376"/>
      <c r="AYZ73" s="376"/>
      <c r="AZA73" s="376"/>
      <c r="AZB73" s="376"/>
      <c r="AZC73" s="376"/>
      <c r="AZD73" s="376"/>
      <c r="AZE73" s="376"/>
      <c r="AZF73" s="376"/>
      <c r="AZG73" s="376"/>
      <c r="AZH73" s="1581"/>
      <c r="AZI73" s="1581"/>
      <c r="AZJ73" s="1581"/>
      <c r="AZK73" s="529"/>
      <c r="AZL73" s="376"/>
      <c r="AZM73" s="376"/>
      <c r="AZN73" s="376"/>
      <c r="AZO73" s="530"/>
      <c r="AZP73" s="376"/>
      <c r="AZQ73" s="376"/>
      <c r="AZR73" s="376"/>
      <c r="AZS73" s="376"/>
      <c r="AZT73" s="376"/>
      <c r="AZU73" s="376"/>
      <c r="AZV73" s="376"/>
      <c r="AZW73" s="376"/>
      <c r="AZX73" s="376"/>
      <c r="AZY73" s="1581"/>
      <c r="AZZ73" s="1581"/>
      <c r="BAA73" s="1581"/>
      <c r="BAB73" s="529"/>
      <c r="BAC73" s="376"/>
      <c r="BAD73" s="376"/>
      <c r="BAE73" s="376"/>
      <c r="BAF73" s="530"/>
      <c r="BAG73" s="376"/>
      <c r="BAH73" s="376"/>
      <c r="BAI73" s="376"/>
      <c r="BAJ73" s="376"/>
      <c r="BAK73" s="376"/>
      <c r="BAL73" s="376"/>
      <c r="BAM73" s="376"/>
      <c r="BAN73" s="376"/>
      <c r="BAO73" s="376"/>
      <c r="BAP73" s="1581"/>
      <c r="BAQ73" s="1581"/>
      <c r="BAR73" s="1581"/>
      <c r="BAS73" s="529"/>
      <c r="BAT73" s="376"/>
      <c r="BAU73" s="376"/>
      <c r="BAV73" s="376"/>
      <c r="BAW73" s="530"/>
      <c r="BAX73" s="376"/>
      <c r="BAY73" s="376"/>
      <c r="BAZ73" s="376"/>
      <c r="BBA73" s="376"/>
      <c r="BBB73" s="376"/>
      <c r="BBC73" s="376"/>
      <c r="BBD73" s="376"/>
      <c r="BBE73" s="376"/>
      <c r="BBF73" s="376"/>
      <c r="BBG73" s="1581"/>
      <c r="BBH73" s="1581"/>
      <c r="BBI73" s="1581"/>
      <c r="BBJ73" s="529"/>
      <c r="BBK73" s="376"/>
      <c r="BBL73" s="376"/>
      <c r="BBM73" s="376"/>
      <c r="BBN73" s="530"/>
      <c r="BBO73" s="376"/>
      <c r="BBP73" s="376"/>
      <c r="BBQ73" s="376"/>
      <c r="BBR73" s="376"/>
      <c r="BBS73" s="376"/>
      <c r="BBT73" s="376"/>
      <c r="BBU73" s="376"/>
      <c r="BBV73" s="376"/>
      <c r="BBW73" s="376"/>
      <c r="BBX73" s="1581"/>
      <c r="BBY73" s="1581"/>
      <c r="BBZ73" s="1581"/>
      <c r="BCA73" s="529"/>
      <c r="BCB73" s="376"/>
      <c r="BCC73" s="376"/>
      <c r="BCD73" s="376"/>
      <c r="BCE73" s="530"/>
      <c r="BCF73" s="376"/>
      <c r="BCG73" s="376"/>
      <c r="BCH73" s="376"/>
      <c r="BCI73" s="376"/>
      <c r="BCJ73" s="376"/>
      <c r="BCK73" s="376"/>
      <c r="BCL73" s="376"/>
      <c r="BCM73" s="376"/>
      <c r="BCN73" s="376"/>
      <c r="BCO73" s="1581"/>
      <c r="BCP73" s="1581"/>
      <c r="BCQ73" s="1581"/>
      <c r="BCR73" s="529"/>
      <c r="BCS73" s="376"/>
      <c r="BCT73" s="376"/>
      <c r="BCU73" s="376"/>
      <c r="BCV73" s="530"/>
      <c r="BCW73" s="376"/>
      <c r="BCX73" s="376"/>
      <c r="BCY73" s="376"/>
      <c r="BCZ73" s="376"/>
      <c r="BDA73" s="376"/>
      <c r="BDB73" s="376"/>
      <c r="BDC73" s="376"/>
      <c r="BDD73" s="376"/>
      <c r="BDE73" s="376"/>
      <c r="BDF73" s="1581"/>
      <c r="BDG73" s="1581"/>
      <c r="BDH73" s="1581"/>
      <c r="BDI73" s="529"/>
      <c r="BDJ73" s="376"/>
      <c r="BDK73" s="376"/>
      <c r="BDL73" s="376"/>
      <c r="BDM73" s="530"/>
      <c r="BDN73" s="376"/>
      <c r="BDO73" s="376"/>
      <c r="BDP73" s="376"/>
      <c r="BDQ73" s="376"/>
      <c r="BDR73" s="376"/>
      <c r="BDS73" s="376"/>
      <c r="BDT73" s="376"/>
      <c r="BDU73" s="376"/>
      <c r="BDV73" s="376"/>
      <c r="BDW73" s="1581"/>
      <c r="BDX73" s="1581"/>
      <c r="BDY73" s="1581"/>
      <c r="BDZ73" s="529"/>
      <c r="BEA73" s="376"/>
      <c r="BEB73" s="376"/>
      <c r="BEC73" s="376"/>
      <c r="BED73" s="530"/>
      <c r="BEE73" s="376"/>
      <c r="BEF73" s="376"/>
      <c r="BEG73" s="376"/>
      <c r="BEH73" s="376"/>
      <c r="BEI73" s="376"/>
      <c r="BEJ73" s="376"/>
      <c r="BEK73" s="376"/>
      <c r="BEL73" s="376"/>
      <c r="BEM73" s="376"/>
      <c r="BEN73" s="1581"/>
      <c r="BEO73" s="1581"/>
      <c r="BEP73" s="1581"/>
      <c r="BEQ73" s="529"/>
      <c r="BER73" s="376"/>
      <c r="BES73" s="376"/>
      <c r="BET73" s="376"/>
      <c r="BEU73" s="530"/>
      <c r="BEV73" s="376"/>
      <c r="BEW73" s="376"/>
      <c r="BEX73" s="376"/>
      <c r="BEY73" s="376"/>
      <c r="BEZ73" s="376"/>
      <c r="BFA73" s="376"/>
      <c r="BFB73" s="376"/>
      <c r="BFC73" s="376"/>
      <c r="BFD73" s="376"/>
      <c r="BFE73" s="1581"/>
      <c r="BFF73" s="1581"/>
      <c r="BFG73" s="1581"/>
      <c r="BFH73" s="529"/>
      <c r="BFI73" s="376"/>
      <c r="BFJ73" s="376"/>
      <c r="BFK73" s="376"/>
      <c r="BFL73" s="530"/>
      <c r="BFM73" s="376"/>
      <c r="BFN73" s="376"/>
      <c r="BFO73" s="376"/>
      <c r="BFP73" s="376"/>
      <c r="BFQ73" s="376"/>
      <c r="BFR73" s="376"/>
      <c r="BFS73" s="376"/>
      <c r="BFT73" s="376"/>
      <c r="BFU73" s="376"/>
      <c r="BFV73" s="1581"/>
      <c r="BFW73" s="1581"/>
      <c r="BFX73" s="1581"/>
      <c r="BFY73" s="529"/>
      <c r="BFZ73" s="376"/>
      <c r="BGA73" s="376"/>
      <c r="BGB73" s="376"/>
      <c r="BGC73" s="530"/>
      <c r="BGD73" s="376"/>
      <c r="BGE73" s="376"/>
      <c r="BGF73" s="376"/>
      <c r="BGG73" s="376"/>
      <c r="BGH73" s="376"/>
      <c r="BGI73" s="376"/>
      <c r="BGJ73" s="376"/>
      <c r="BGK73" s="376"/>
      <c r="BGL73" s="376"/>
      <c r="BGM73" s="1581"/>
      <c r="BGN73" s="1581"/>
      <c r="BGO73" s="1581"/>
      <c r="BGP73" s="529"/>
      <c r="BGQ73" s="376"/>
      <c r="BGR73" s="376"/>
      <c r="BGS73" s="376"/>
      <c r="BGT73" s="530"/>
      <c r="BGU73" s="376"/>
      <c r="BGV73" s="376"/>
      <c r="BGW73" s="376"/>
      <c r="BGX73" s="376"/>
      <c r="BGY73" s="376"/>
      <c r="BGZ73" s="376"/>
      <c r="BHA73" s="376"/>
      <c r="BHB73" s="376"/>
      <c r="BHC73" s="376"/>
      <c r="BHD73" s="1581"/>
      <c r="BHE73" s="1581"/>
      <c r="BHF73" s="1581"/>
      <c r="BHG73" s="529"/>
      <c r="BHH73" s="376"/>
      <c r="BHI73" s="376"/>
      <c r="BHJ73" s="376"/>
      <c r="BHK73" s="530"/>
      <c r="BHL73" s="376"/>
      <c r="BHM73" s="376"/>
      <c r="BHN73" s="376"/>
      <c r="BHO73" s="376"/>
      <c r="BHP73" s="376"/>
      <c r="BHQ73" s="376"/>
      <c r="BHR73" s="376"/>
      <c r="BHS73" s="376"/>
      <c r="BHT73" s="376"/>
      <c r="BHU73" s="1581"/>
      <c r="BHV73" s="1581"/>
      <c r="BHW73" s="1581"/>
      <c r="BHX73" s="529"/>
      <c r="BHY73" s="376"/>
      <c r="BHZ73" s="376"/>
      <c r="BIA73" s="376"/>
      <c r="BIB73" s="530"/>
      <c r="BIC73" s="376"/>
      <c r="BID73" s="376"/>
      <c r="BIE73" s="376"/>
      <c r="BIF73" s="376"/>
      <c r="BIG73" s="376"/>
      <c r="BIH73" s="376"/>
      <c r="BII73" s="376"/>
      <c r="BIJ73" s="376"/>
      <c r="BIK73" s="376"/>
      <c r="BIL73" s="1581"/>
      <c r="BIM73" s="1581"/>
      <c r="BIN73" s="1581"/>
      <c r="BIO73" s="529"/>
      <c r="BIP73" s="376"/>
      <c r="BIQ73" s="376"/>
      <c r="BIR73" s="376"/>
      <c r="BIS73" s="530"/>
      <c r="BIT73" s="376"/>
      <c r="BIU73" s="376"/>
      <c r="BIV73" s="376"/>
      <c r="BIW73" s="376"/>
      <c r="BIX73" s="376"/>
      <c r="BIY73" s="376"/>
      <c r="BIZ73" s="376"/>
      <c r="BJA73" s="376"/>
      <c r="BJB73" s="376"/>
      <c r="BJC73" s="1581"/>
      <c r="BJD73" s="1581"/>
      <c r="BJE73" s="1581"/>
      <c r="BJF73" s="529"/>
      <c r="BJG73" s="376"/>
      <c r="BJH73" s="376"/>
      <c r="BJI73" s="376"/>
      <c r="BJJ73" s="530"/>
      <c r="BJK73" s="376"/>
      <c r="BJL73" s="376"/>
      <c r="BJM73" s="376"/>
      <c r="BJN73" s="376"/>
      <c r="BJO73" s="376"/>
      <c r="BJP73" s="376"/>
      <c r="BJQ73" s="376"/>
      <c r="BJR73" s="376"/>
      <c r="BJS73" s="376"/>
      <c r="BJT73" s="1581"/>
      <c r="BJU73" s="1581"/>
      <c r="BJV73" s="1581"/>
      <c r="BJW73" s="529"/>
      <c r="BJX73" s="376"/>
      <c r="BJY73" s="376"/>
      <c r="BJZ73" s="376"/>
      <c r="BKA73" s="530"/>
      <c r="BKB73" s="376"/>
      <c r="BKC73" s="376"/>
      <c r="BKD73" s="376"/>
      <c r="BKE73" s="376"/>
      <c r="BKF73" s="376"/>
      <c r="BKG73" s="376"/>
      <c r="BKH73" s="376"/>
      <c r="BKI73" s="376"/>
      <c r="BKJ73" s="376"/>
      <c r="BKK73" s="1581"/>
      <c r="BKL73" s="1581"/>
      <c r="BKM73" s="1581"/>
      <c r="BKN73" s="529"/>
      <c r="BKO73" s="376"/>
      <c r="BKP73" s="376"/>
      <c r="BKQ73" s="376"/>
      <c r="BKR73" s="530"/>
      <c r="BKS73" s="376"/>
      <c r="BKT73" s="376"/>
      <c r="BKU73" s="376"/>
      <c r="BKV73" s="376"/>
      <c r="BKW73" s="376"/>
      <c r="BKX73" s="376"/>
      <c r="BKY73" s="376"/>
      <c r="BKZ73" s="376"/>
      <c r="BLA73" s="376"/>
      <c r="BLB73" s="1581"/>
      <c r="BLC73" s="1581"/>
      <c r="BLD73" s="1581"/>
      <c r="BLE73" s="529"/>
      <c r="BLF73" s="376"/>
      <c r="BLG73" s="376"/>
      <c r="BLH73" s="376"/>
      <c r="BLI73" s="530"/>
      <c r="BLJ73" s="376"/>
      <c r="BLK73" s="376"/>
      <c r="BLL73" s="376"/>
      <c r="BLM73" s="376"/>
      <c r="BLN73" s="376"/>
      <c r="BLO73" s="376"/>
      <c r="BLP73" s="376"/>
      <c r="BLQ73" s="376"/>
      <c r="BLR73" s="376"/>
      <c r="BLS73" s="1581"/>
      <c r="BLT73" s="1581"/>
      <c r="BLU73" s="1581"/>
      <c r="BLV73" s="529"/>
      <c r="BLW73" s="376"/>
      <c r="BLX73" s="376"/>
      <c r="BLY73" s="376"/>
      <c r="BLZ73" s="530"/>
      <c r="BMA73" s="376"/>
      <c r="BMB73" s="376"/>
      <c r="BMC73" s="376"/>
      <c r="BMD73" s="376"/>
      <c r="BME73" s="376"/>
      <c r="BMF73" s="376"/>
      <c r="BMG73" s="376"/>
      <c r="BMH73" s="376"/>
      <c r="BMI73" s="376"/>
      <c r="BMJ73" s="1581"/>
      <c r="BMK73" s="1581"/>
      <c r="BML73" s="1581"/>
      <c r="BMM73" s="529"/>
      <c r="BMN73" s="376"/>
      <c r="BMO73" s="376"/>
      <c r="BMP73" s="376"/>
      <c r="BMQ73" s="530"/>
      <c r="BMR73" s="376"/>
      <c r="BMS73" s="376"/>
      <c r="BMT73" s="376"/>
      <c r="BMU73" s="376"/>
      <c r="BMV73" s="376"/>
      <c r="BMW73" s="376"/>
      <c r="BMX73" s="376"/>
      <c r="BMY73" s="376"/>
      <c r="BMZ73" s="376"/>
      <c r="BNA73" s="1581"/>
      <c r="BNB73" s="1581"/>
      <c r="BNC73" s="1581"/>
      <c r="BND73" s="529"/>
      <c r="BNE73" s="376"/>
      <c r="BNF73" s="376"/>
      <c r="BNG73" s="376"/>
      <c r="BNH73" s="530"/>
      <c r="BNI73" s="376"/>
      <c r="BNJ73" s="376"/>
      <c r="BNK73" s="376"/>
      <c r="BNL73" s="376"/>
      <c r="BNM73" s="376"/>
      <c r="BNN73" s="376"/>
      <c r="BNO73" s="376"/>
      <c r="BNP73" s="376"/>
      <c r="BNQ73" s="376"/>
      <c r="BNR73" s="1581"/>
      <c r="BNS73" s="1581"/>
      <c r="BNT73" s="1581"/>
      <c r="BNU73" s="529"/>
      <c r="BNV73" s="376"/>
      <c r="BNW73" s="376"/>
      <c r="BNX73" s="376"/>
      <c r="BNY73" s="530"/>
      <c r="BNZ73" s="376"/>
      <c r="BOA73" s="376"/>
      <c r="BOB73" s="376"/>
      <c r="BOC73" s="376"/>
      <c r="BOD73" s="376"/>
      <c r="BOE73" s="376"/>
      <c r="BOF73" s="376"/>
      <c r="BOG73" s="376"/>
      <c r="BOH73" s="376"/>
      <c r="BOI73" s="1581"/>
      <c r="BOJ73" s="1581"/>
      <c r="BOK73" s="1581"/>
      <c r="BOL73" s="529"/>
      <c r="BOM73" s="376"/>
      <c r="BON73" s="376"/>
      <c r="BOO73" s="376"/>
      <c r="BOP73" s="530"/>
      <c r="BOQ73" s="376"/>
      <c r="BOR73" s="376"/>
      <c r="BOS73" s="376"/>
      <c r="BOT73" s="376"/>
      <c r="BOU73" s="376"/>
      <c r="BOV73" s="376"/>
      <c r="BOW73" s="376"/>
      <c r="BOX73" s="376"/>
      <c r="BOY73" s="376"/>
      <c r="BOZ73" s="1581"/>
      <c r="BPA73" s="1581"/>
      <c r="BPB73" s="1581"/>
      <c r="BPC73" s="529"/>
      <c r="BPD73" s="376"/>
      <c r="BPE73" s="376"/>
      <c r="BPF73" s="376"/>
      <c r="BPG73" s="530"/>
      <c r="BPH73" s="376"/>
      <c r="BPI73" s="376"/>
      <c r="BPJ73" s="376"/>
      <c r="BPK73" s="376"/>
      <c r="BPL73" s="376"/>
      <c r="BPM73" s="376"/>
      <c r="BPN73" s="376"/>
      <c r="BPO73" s="376"/>
      <c r="BPP73" s="376"/>
      <c r="BPQ73" s="1581"/>
      <c r="BPR73" s="1581"/>
      <c r="BPS73" s="1581"/>
      <c r="BPT73" s="529"/>
      <c r="BPU73" s="376"/>
      <c r="BPV73" s="376"/>
      <c r="BPW73" s="376"/>
      <c r="BPX73" s="530"/>
      <c r="BPY73" s="376"/>
      <c r="BPZ73" s="376"/>
      <c r="BQA73" s="376"/>
      <c r="BQB73" s="376"/>
      <c r="BQC73" s="376"/>
      <c r="BQD73" s="376"/>
      <c r="BQE73" s="376"/>
      <c r="BQF73" s="376"/>
      <c r="BQG73" s="376"/>
      <c r="BQH73" s="1581"/>
      <c r="BQI73" s="1581"/>
      <c r="BQJ73" s="1581"/>
      <c r="BQK73" s="529"/>
      <c r="BQL73" s="376"/>
      <c r="BQM73" s="376"/>
      <c r="BQN73" s="376"/>
      <c r="BQO73" s="530"/>
      <c r="BQP73" s="376"/>
      <c r="BQQ73" s="376"/>
      <c r="BQR73" s="376"/>
      <c r="BQS73" s="376"/>
      <c r="BQT73" s="376"/>
      <c r="BQU73" s="376"/>
      <c r="BQV73" s="376"/>
      <c r="BQW73" s="376"/>
      <c r="BQX73" s="376"/>
      <c r="BQY73" s="1581"/>
      <c r="BQZ73" s="1581"/>
      <c r="BRA73" s="1581"/>
      <c r="BRB73" s="529"/>
      <c r="BRC73" s="376"/>
      <c r="BRD73" s="376"/>
      <c r="BRE73" s="376"/>
      <c r="BRF73" s="530"/>
      <c r="BRG73" s="376"/>
      <c r="BRH73" s="376"/>
      <c r="BRI73" s="376"/>
      <c r="BRJ73" s="376"/>
      <c r="BRK73" s="376"/>
      <c r="BRL73" s="376"/>
      <c r="BRM73" s="376"/>
      <c r="BRN73" s="376"/>
      <c r="BRO73" s="376"/>
      <c r="BRP73" s="1581"/>
      <c r="BRQ73" s="1581"/>
      <c r="BRR73" s="1581"/>
      <c r="BRS73" s="529"/>
      <c r="BRT73" s="376"/>
      <c r="BRU73" s="376"/>
      <c r="BRV73" s="376"/>
      <c r="BRW73" s="530"/>
      <c r="BRX73" s="376"/>
      <c r="BRY73" s="376"/>
      <c r="BRZ73" s="376"/>
      <c r="BSA73" s="376"/>
      <c r="BSB73" s="376"/>
      <c r="BSC73" s="376"/>
      <c r="BSD73" s="376"/>
      <c r="BSE73" s="376"/>
      <c r="BSF73" s="376"/>
      <c r="BSG73" s="1581"/>
      <c r="BSH73" s="1581"/>
      <c r="BSI73" s="1581"/>
      <c r="BSJ73" s="529"/>
      <c r="BSK73" s="376"/>
      <c r="BSL73" s="376"/>
      <c r="BSM73" s="376"/>
      <c r="BSN73" s="530"/>
      <c r="BSO73" s="376"/>
      <c r="BSP73" s="376"/>
      <c r="BSQ73" s="376"/>
      <c r="BSR73" s="376"/>
      <c r="BSS73" s="376"/>
      <c r="BST73" s="376"/>
      <c r="BSU73" s="376"/>
      <c r="BSV73" s="376"/>
      <c r="BSW73" s="376"/>
      <c r="BSX73" s="1581"/>
      <c r="BSY73" s="1581"/>
      <c r="BSZ73" s="1581"/>
      <c r="BTA73" s="529"/>
      <c r="BTB73" s="376"/>
      <c r="BTC73" s="376"/>
      <c r="BTD73" s="376"/>
      <c r="BTE73" s="530"/>
      <c r="BTF73" s="376"/>
      <c r="BTG73" s="376"/>
      <c r="BTH73" s="376"/>
      <c r="BTI73" s="376"/>
      <c r="BTJ73" s="376"/>
      <c r="BTK73" s="376"/>
      <c r="BTL73" s="376"/>
      <c r="BTM73" s="376"/>
      <c r="BTN73" s="376"/>
      <c r="BTO73" s="1581"/>
      <c r="BTP73" s="1581"/>
      <c r="BTQ73" s="1581"/>
      <c r="BTR73" s="529"/>
      <c r="BTS73" s="376"/>
      <c r="BTT73" s="376"/>
      <c r="BTU73" s="376"/>
      <c r="BTV73" s="530"/>
      <c r="BTW73" s="376"/>
      <c r="BTX73" s="376"/>
      <c r="BTY73" s="376"/>
      <c r="BTZ73" s="376"/>
      <c r="BUA73" s="376"/>
      <c r="BUB73" s="376"/>
      <c r="BUC73" s="376"/>
      <c r="BUD73" s="376"/>
      <c r="BUE73" s="376"/>
      <c r="BUF73" s="1581"/>
      <c r="BUG73" s="1581"/>
      <c r="BUH73" s="1581"/>
      <c r="BUI73" s="529"/>
      <c r="BUJ73" s="376"/>
      <c r="BUK73" s="376"/>
      <c r="BUL73" s="376"/>
      <c r="BUM73" s="530"/>
      <c r="BUN73" s="376"/>
      <c r="BUO73" s="376"/>
      <c r="BUP73" s="376"/>
      <c r="BUQ73" s="376"/>
      <c r="BUR73" s="376"/>
      <c r="BUS73" s="376"/>
      <c r="BUT73" s="376"/>
      <c r="BUU73" s="376"/>
      <c r="BUV73" s="376"/>
      <c r="BUW73" s="1581"/>
      <c r="BUX73" s="1581"/>
      <c r="BUY73" s="1581"/>
      <c r="BUZ73" s="529"/>
      <c r="BVA73" s="376"/>
      <c r="BVB73" s="376"/>
      <c r="BVC73" s="376"/>
      <c r="BVD73" s="530"/>
      <c r="BVE73" s="376"/>
      <c r="BVF73" s="376"/>
      <c r="BVG73" s="376"/>
      <c r="BVH73" s="376"/>
      <c r="BVI73" s="376"/>
      <c r="BVJ73" s="376"/>
      <c r="BVK73" s="376"/>
      <c r="BVL73" s="376"/>
      <c r="BVM73" s="376"/>
      <c r="BVN73" s="1581"/>
      <c r="BVO73" s="1581"/>
      <c r="BVP73" s="1581"/>
      <c r="BVQ73" s="529"/>
      <c r="BVR73" s="376"/>
      <c r="BVS73" s="376"/>
      <c r="BVT73" s="376"/>
      <c r="BVU73" s="530"/>
      <c r="BVV73" s="376"/>
      <c r="BVW73" s="376"/>
      <c r="BVX73" s="376"/>
      <c r="BVY73" s="376"/>
      <c r="BVZ73" s="376"/>
      <c r="BWA73" s="376"/>
      <c r="BWB73" s="376"/>
      <c r="BWC73" s="376"/>
      <c r="BWD73" s="376"/>
      <c r="BWE73" s="1581"/>
      <c r="BWF73" s="1581"/>
      <c r="BWG73" s="1581"/>
      <c r="BWH73" s="529"/>
      <c r="BWI73" s="376"/>
      <c r="BWJ73" s="376"/>
      <c r="BWK73" s="376"/>
      <c r="BWL73" s="530"/>
      <c r="BWM73" s="376"/>
      <c r="BWN73" s="376"/>
      <c r="BWO73" s="376"/>
      <c r="BWP73" s="376"/>
      <c r="BWQ73" s="376"/>
      <c r="BWR73" s="376"/>
      <c r="BWS73" s="376"/>
      <c r="BWT73" s="376"/>
      <c r="BWU73" s="376"/>
      <c r="BWV73" s="1581"/>
      <c r="BWW73" s="1581"/>
      <c r="BWX73" s="1581"/>
      <c r="BWY73" s="529"/>
      <c r="BWZ73" s="376"/>
      <c r="BXA73" s="376"/>
      <c r="BXB73" s="376"/>
      <c r="BXC73" s="530"/>
      <c r="BXD73" s="376"/>
      <c r="BXE73" s="376"/>
      <c r="BXF73" s="376"/>
      <c r="BXG73" s="376"/>
      <c r="BXH73" s="376"/>
      <c r="BXI73" s="376"/>
      <c r="BXJ73" s="376"/>
      <c r="BXK73" s="376"/>
      <c r="BXL73" s="376"/>
      <c r="BXM73" s="1581"/>
      <c r="BXN73" s="1581"/>
      <c r="BXO73" s="1581"/>
      <c r="BXP73" s="529"/>
      <c r="BXQ73" s="376"/>
      <c r="BXR73" s="376"/>
      <c r="BXS73" s="376"/>
      <c r="BXT73" s="530"/>
      <c r="BXU73" s="376"/>
      <c r="BXV73" s="376"/>
      <c r="BXW73" s="376"/>
      <c r="BXX73" s="376"/>
      <c r="BXY73" s="376"/>
      <c r="BXZ73" s="376"/>
      <c r="BYA73" s="376"/>
      <c r="BYB73" s="376"/>
      <c r="BYC73" s="376"/>
      <c r="BYD73" s="1581"/>
      <c r="BYE73" s="1581"/>
      <c r="BYF73" s="1581"/>
      <c r="BYG73" s="529"/>
      <c r="BYH73" s="376"/>
      <c r="BYI73" s="376"/>
      <c r="BYJ73" s="376"/>
      <c r="BYK73" s="530"/>
      <c r="BYL73" s="376"/>
      <c r="BYM73" s="376"/>
      <c r="BYN73" s="376"/>
      <c r="BYO73" s="376"/>
      <c r="BYP73" s="376"/>
      <c r="BYQ73" s="376"/>
      <c r="BYR73" s="376"/>
      <c r="BYS73" s="376"/>
      <c r="BYT73" s="376"/>
      <c r="BYU73" s="1581"/>
      <c r="BYV73" s="1581"/>
      <c r="BYW73" s="1581"/>
      <c r="BYX73" s="529"/>
      <c r="BYY73" s="376"/>
      <c r="BYZ73" s="376"/>
      <c r="BZA73" s="376"/>
      <c r="BZB73" s="530"/>
      <c r="BZC73" s="376"/>
      <c r="BZD73" s="376"/>
      <c r="BZE73" s="376"/>
      <c r="BZF73" s="376"/>
      <c r="BZG73" s="376"/>
      <c r="BZH73" s="376"/>
      <c r="BZI73" s="376"/>
      <c r="BZJ73" s="376"/>
      <c r="BZK73" s="376"/>
      <c r="BZL73" s="1581"/>
      <c r="BZM73" s="1581"/>
      <c r="BZN73" s="1581"/>
      <c r="BZO73" s="529"/>
      <c r="BZP73" s="376"/>
      <c r="BZQ73" s="376"/>
      <c r="BZR73" s="376"/>
      <c r="BZS73" s="530"/>
      <c r="BZT73" s="376"/>
      <c r="BZU73" s="376"/>
      <c r="BZV73" s="376"/>
      <c r="BZW73" s="376"/>
      <c r="BZX73" s="376"/>
      <c r="BZY73" s="376"/>
      <c r="BZZ73" s="376"/>
      <c r="CAA73" s="376"/>
      <c r="CAB73" s="376"/>
      <c r="CAC73" s="1581"/>
      <c r="CAD73" s="1581"/>
      <c r="CAE73" s="1581"/>
      <c r="CAF73" s="529"/>
      <c r="CAG73" s="376"/>
      <c r="CAH73" s="376"/>
      <c r="CAI73" s="376"/>
      <c r="CAJ73" s="530"/>
      <c r="CAK73" s="376"/>
      <c r="CAL73" s="376"/>
      <c r="CAM73" s="376"/>
      <c r="CAN73" s="376"/>
      <c r="CAO73" s="376"/>
      <c r="CAP73" s="376"/>
      <c r="CAQ73" s="376"/>
      <c r="CAR73" s="376"/>
      <c r="CAS73" s="376"/>
      <c r="CAT73" s="1581"/>
      <c r="CAU73" s="1581"/>
      <c r="CAV73" s="1581"/>
      <c r="CAW73" s="529"/>
      <c r="CAX73" s="376"/>
      <c r="CAY73" s="376"/>
      <c r="CAZ73" s="376"/>
      <c r="CBA73" s="530"/>
      <c r="CBB73" s="376"/>
      <c r="CBC73" s="376"/>
      <c r="CBD73" s="376"/>
      <c r="CBE73" s="376"/>
      <c r="CBF73" s="376"/>
      <c r="CBG73" s="376"/>
      <c r="CBH73" s="376"/>
      <c r="CBI73" s="376"/>
      <c r="CBJ73" s="376"/>
      <c r="CBK73" s="1581"/>
      <c r="CBL73" s="1581"/>
      <c r="CBM73" s="1581"/>
      <c r="CBN73" s="529"/>
      <c r="CBO73" s="376"/>
      <c r="CBP73" s="376"/>
      <c r="CBQ73" s="376"/>
      <c r="CBR73" s="530"/>
      <c r="CBS73" s="376"/>
      <c r="CBT73" s="376"/>
      <c r="CBU73" s="376"/>
      <c r="CBV73" s="376"/>
      <c r="CBW73" s="376"/>
      <c r="CBX73" s="376"/>
      <c r="CBY73" s="376"/>
      <c r="CBZ73" s="376"/>
      <c r="CCA73" s="376"/>
      <c r="CCB73" s="1581"/>
      <c r="CCC73" s="1581"/>
      <c r="CCD73" s="1581"/>
      <c r="CCE73" s="529"/>
      <c r="CCF73" s="376"/>
      <c r="CCG73" s="376"/>
      <c r="CCH73" s="376"/>
      <c r="CCI73" s="530"/>
      <c r="CCJ73" s="376"/>
      <c r="CCK73" s="376"/>
      <c r="CCL73" s="376"/>
      <c r="CCM73" s="376"/>
      <c r="CCN73" s="376"/>
      <c r="CCO73" s="376"/>
      <c r="CCP73" s="376"/>
      <c r="CCQ73" s="376"/>
      <c r="CCR73" s="376"/>
      <c r="CCS73" s="1581"/>
      <c r="CCT73" s="1581"/>
      <c r="CCU73" s="1581"/>
      <c r="CCV73" s="529"/>
      <c r="CCW73" s="376"/>
      <c r="CCX73" s="376"/>
      <c r="CCY73" s="376"/>
      <c r="CCZ73" s="530"/>
      <c r="CDA73" s="376"/>
      <c r="CDB73" s="376"/>
      <c r="CDC73" s="376"/>
      <c r="CDD73" s="376"/>
      <c r="CDE73" s="376"/>
      <c r="CDF73" s="376"/>
      <c r="CDG73" s="376"/>
      <c r="CDH73" s="376"/>
      <c r="CDI73" s="376"/>
      <c r="CDJ73" s="1581"/>
      <c r="CDK73" s="1581"/>
      <c r="CDL73" s="1581"/>
      <c r="CDM73" s="529"/>
      <c r="CDN73" s="376"/>
      <c r="CDO73" s="376"/>
      <c r="CDP73" s="376"/>
      <c r="CDQ73" s="530"/>
      <c r="CDR73" s="376"/>
      <c r="CDS73" s="376"/>
      <c r="CDT73" s="376"/>
      <c r="CDU73" s="376"/>
      <c r="CDV73" s="376"/>
      <c r="CDW73" s="376"/>
      <c r="CDX73" s="376"/>
      <c r="CDY73" s="376"/>
      <c r="CDZ73" s="376"/>
      <c r="CEA73" s="1581"/>
      <c r="CEB73" s="1581"/>
      <c r="CEC73" s="1581"/>
      <c r="CED73" s="529"/>
      <c r="CEE73" s="376"/>
      <c r="CEF73" s="376"/>
      <c r="CEG73" s="376"/>
      <c r="CEH73" s="530"/>
      <c r="CEI73" s="376"/>
      <c r="CEJ73" s="376"/>
      <c r="CEK73" s="376"/>
      <c r="CEL73" s="376"/>
      <c r="CEM73" s="376"/>
      <c r="CEN73" s="376"/>
      <c r="CEO73" s="376"/>
      <c r="CEP73" s="376"/>
      <c r="CEQ73" s="376"/>
      <c r="CER73" s="1581"/>
      <c r="CES73" s="1581"/>
      <c r="CET73" s="1581"/>
      <c r="CEU73" s="529"/>
      <c r="CEV73" s="376"/>
      <c r="CEW73" s="376"/>
      <c r="CEX73" s="376"/>
      <c r="CEY73" s="530"/>
      <c r="CEZ73" s="376"/>
      <c r="CFA73" s="376"/>
      <c r="CFB73" s="376"/>
      <c r="CFC73" s="376"/>
      <c r="CFD73" s="376"/>
      <c r="CFE73" s="376"/>
      <c r="CFF73" s="376"/>
      <c r="CFG73" s="376"/>
      <c r="CFH73" s="376"/>
      <c r="CFI73" s="1581"/>
      <c r="CFJ73" s="1581"/>
      <c r="CFK73" s="1581"/>
      <c r="CFL73" s="529"/>
      <c r="CFM73" s="376"/>
      <c r="CFN73" s="376"/>
      <c r="CFO73" s="376"/>
      <c r="CFP73" s="530"/>
      <c r="CFQ73" s="376"/>
      <c r="CFR73" s="376"/>
      <c r="CFS73" s="376"/>
      <c r="CFT73" s="376"/>
      <c r="CFU73" s="376"/>
      <c r="CFV73" s="376"/>
      <c r="CFW73" s="376"/>
      <c r="CFX73" s="376"/>
      <c r="CFY73" s="376"/>
      <c r="CFZ73" s="1581"/>
      <c r="CGA73" s="1581"/>
      <c r="CGB73" s="1581"/>
      <c r="CGC73" s="529"/>
      <c r="CGD73" s="376"/>
      <c r="CGE73" s="376"/>
      <c r="CGF73" s="376"/>
      <c r="CGG73" s="530"/>
      <c r="CGH73" s="376"/>
      <c r="CGI73" s="376"/>
      <c r="CGJ73" s="376"/>
      <c r="CGK73" s="376"/>
      <c r="CGL73" s="376"/>
      <c r="CGM73" s="376"/>
      <c r="CGN73" s="376"/>
      <c r="CGO73" s="376"/>
      <c r="CGP73" s="376"/>
      <c r="CGQ73" s="1581"/>
      <c r="CGR73" s="1581"/>
      <c r="CGS73" s="1581"/>
      <c r="CGT73" s="529"/>
      <c r="CGU73" s="376"/>
      <c r="CGV73" s="376"/>
      <c r="CGW73" s="376"/>
      <c r="CGX73" s="530"/>
      <c r="CGY73" s="376"/>
      <c r="CGZ73" s="376"/>
      <c r="CHA73" s="376"/>
      <c r="CHB73" s="376"/>
      <c r="CHC73" s="376"/>
      <c r="CHD73" s="376"/>
      <c r="CHE73" s="376"/>
      <c r="CHF73" s="376"/>
      <c r="CHG73" s="376"/>
      <c r="CHH73" s="1581"/>
      <c r="CHI73" s="1581"/>
      <c r="CHJ73" s="1581"/>
      <c r="CHK73" s="529"/>
      <c r="CHL73" s="376"/>
      <c r="CHM73" s="376"/>
      <c r="CHN73" s="376"/>
      <c r="CHO73" s="530"/>
      <c r="CHP73" s="376"/>
      <c r="CHQ73" s="376"/>
      <c r="CHR73" s="376"/>
      <c r="CHS73" s="376"/>
      <c r="CHT73" s="376"/>
      <c r="CHU73" s="376"/>
      <c r="CHV73" s="376"/>
      <c r="CHW73" s="376"/>
      <c r="CHX73" s="376"/>
      <c r="CHY73" s="1581"/>
      <c r="CHZ73" s="1581"/>
      <c r="CIA73" s="1581"/>
      <c r="CIB73" s="529"/>
      <c r="CIC73" s="376"/>
      <c r="CID73" s="376"/>
      <c r="CIE73" s="376"/>
      <c r="CIF73" s="530"/>
      <c r="CIG73" s="376"/>
      <c r="CIH73" s="376"/>
      <c r="CII73" s="376"/>
      <c r="CIJ73" s="376"/>
      <c r="CIK73" s="376"/>
      <c r="CIL73" s="376"/>
      <c r="CIM73" s="376"/>
      <c r="CIN73" s="376"/>
      <c r="CIO73" s="376"/>
      <c r="CIP73" s="1581"/>
      <c r="CIQ73" s="1581"/>
      <c r="CIR73" s="1581"/>
      <c r="CIS73" s="529"/>
      <c r="CIT73" s="376"/>
      <c r="CIU73" s="376"/>
      <c r="CIV73" s="376"/>
      <c r="CIW73" s="530"/>
      <c r="CIX73" s="376"/>
      <c r="CIY73" s="376"/>
      <c r="CIZ73" s="376"/>
      <c r="CJA73" s="376"/>
      <c r="CJB73" s="376"/>
      <c r="CJC73" s="376"/>
      <c r="CJD73" s="376"/>
      <c r="CJE73" s="376"/>
      <c r="CJF73" s="376"/>
      <c r="CJG73" s="1581"/>
      <c r="CJH73" s="1581"/>
      <c r="CJI73" s="1581"/>
      <c r="CJJ73" s="529"/>
      <c r="CJK73" s="376"/>
      <c r="CJL73" s="376"/>
      <c r="CJM73" s="376"/>
      <c r="CJN73" s="530"/>
      <c r="CJO73" s="376"/>
      <c r="CJP73" s="376"/>
      <c r="CJQ73" s="376"/>
      <c r="CJR73" s="376"/>
      <c r="CJS73" s="376"/>
      <c r="CJT73" s="376"/>
      <c r="CJU73" s="376"/>
      <c r="CJV73" s="376"/>
      <c r="CJW73" s="376"/>
      <c r="CJX73" s="1581"/>
      <c r="CJY73" s="1581"/>
      <c r="CJZ73" s="1581"/>
      <c r="CKA73" s="529"/>
      <c r="CKB73" s="376"/>
      <c r="CKC73" s="376"/>
      <c r="CKD73" s="376"/>
      <c r="CKE73" s="530"/>
      <c r="CKF73" s="376"/>
      <c r="CKG73" s="376"/>
      <c r="CKH73" s="376"/>
      <c r="CKI73" s="376"/>
      <c r="CKJ73" s="376"/>
      <c r="CKK73" s="376"/>
      <c r="CKL73" s="376"/>
      <c r="CKM73" s="376"/>
      <c r="CKN73" s="376"/>
      <c r="CKO73" s="1581"/>
      <c r="CKP73" s="1581"/>
      <c r="CKQ73" s="1581"/>
      <c r="CKR73" s="529"/>
      <c r="CKS73" s="376"/>
      <c r="CKT73" s="376"/>
      <c r="CKU73" s="376"/>
      <c r="CKV73" s="530"/>
      <c r="CKW73" s="376"/>
      <c r="CKX73" s="376"/>
      <c r="CKY73" s="376"/>
      <c r="CKZ73" s="376"/>
      <c r="CLA73" s="376"/>
      <c r="CLB73" s="376"/>
      <c r="CLC73" s="376"/>
      <c r="CLD73" s="376"/>
      <c r="CLE73" s="376"/>
      <c r="CLF73" s="1581"/>
      <c r="CLG73" s="1581"/>
      <c r="CLH73" s="1581"/>
      <c r="CLI73" s="529"/>
      <c r="CLJ73" s="376"/>
      <c r="CLK73" s="376"/>
      <c r="CLL73" s="376"/>
      <c r="CLM73" s="530"/>
      <c r="CLN73" s="376"/>
      <c r="CLO73" s="376"/>
      <c r="CLP73" s="376"/>
      <c r="CLQ73" s="376"/>
      <c r="CLR73" s="376"/>
      <c r="CLS73" s="376"/>
      <c r="CLT73" s="376"/>
      <c r="CLU73" s="376"/>
      <c r="CLV73" s="376"/>
      <c r="CLW73" s="1581"/>
      <c r="CLX73" s="1581"/>
      <c r="CLY73" s="1581"/>
      <c r="CLZ73" s="529"/>
      <c r="CMA73" s="376"/>
      <c r="CMB73" s="376"/>
      <c r="CMC73" s="376"/>
      <c r="CMD73" s="530"/>
      <c r="CME73" s="376"/>
      <c r="CMF73" s="376"/>
      <c r="CMG73" s="376"/>
      <c r="CMH73" s="376"/>
      <c r="CMI73" s="376"/>
      <c r="CMJ73" s="376"/>
      <c r="CMK73" s="376"/>
      <c r="CML73" s="376"/>
      <c r="CMM73" s="376"/>
      <c r="CMN73" s="1581"/>
      <c r="CMO73" s="1581"/>
      <c r="CMP73" s="1581"/>
      <c r="CMQ73" s="529"/>
      <c r="CMR73" s="376"/>
      <c r="CMS73" s="376"/>
      <c r="CMT73" s="376"/>
      <c r="CMU73" s="530"/>
      <c r="CMV73" s="376"/>
      <c r="CMW73" s="376"/>
      <c r="CMX73" s="376"/>
      <c r="CMY73" s="376"/>
      <c r="CMZ73" s="376"/>
      <c r="CNA73" s="376"/>
      <c r="CNB73" s="376"/>
      <c r="CNC73" s="376"/>
      <c r="CND73" s="376"/>
      <c r="CNE73" s="1581"/>
      <c r="CNF73" s="1581"/>
      <c r="CNG73" s="1581"/>
      <c r="CNH73" s="529"/>
      <c r="CNI73" s="376"/>
      <c r="CNJ73" s="376"/>
      <c r="CNK73" s="376"/>
      <c r="CNL73" s="530"/>
      <c r="CNM73" s="376"/>
      <c r="CNN73" s="376"/>
      <c r="CNO73" s="376"/>
      <c r="CNP73" s="376"/>
      <c r="CNQ73" s="376"/>
      <c r="CNR73" s="376"/>
      <c r="CNS73" s="376"/>
      <c r="CNT73" s="376"/>
      <c r="CNU73" s="376"/>
      <c r="CNV73" s="1581"/>
      <c r="CNW73" s="1581"/>
      <c r="CNX73" s="1581"/>
      <c r="CNY73" s="529"/>
      <c r="CNZ73" s="376"/>
      <c r="COA73" s="376"/>
      <c r="COB73" s="376"/>
      <c r="COC73" s="530"/>
      <c r="COD73" s="376"/>
      <c r="COE73" s="376"/>
      <c r="COF73" s="376"/>
      <c r="COG73" s="376"/>
      <c r="COH73" s="376"/>
      <c r="COI73" s="376"/>
      <c r="COJ73" s="376"/>
      <c r="COK73" s="376"/>
      <c r="COL73" s="376"/>
      <c r="COM73" s="1581"/>
      <c r="CON73" s="1581"/>
      <c r="COO73" s="1581"/>
      <c r="COP73" s="529"/>
      <c r="COQ73" s="376"/>
      <c r="COR73" s="376"/>
      <c r="COS73" s="376"/>
      <c r="COT73" s="530"/>
      <c r="COU73" s="376"/>
      <c r="COV73" s="376"/>
      <c r="COW73" s="376"/>
      <c r="COX73" s="376"/>
      <c r="COY73" s="376"/>
      <c r="COZ73" s="376"/>
      <c r="CPA73" s="376"/>
      <c r="CPB73" s="376"/>
      <c r="CPC73" s="376"/>
      <c r="CPD73" s="1581"/>
      <c r="CPE73" s="1581"/>
      <c r="CPF73" s="1581"/>
      <c r="CPG73" s="529"/>
      <c r="CPH73" s="376"/>
      <c r="CPI73" s="376"/>
      <c r="CPJ73" s="376"/>
      <c r="CPK73" s="530"/>
      <c r="CPL73" s="376"/>
      <c r="CPM73" s="376"/>
      <c r="CPN73" s="376"/>
      <c r="CPO73" s="376"/>
      <c r="CPP73" s="376"/>
      <c r="CPQ73" s="376"/>
      <c r="CPR73" s="376"/>
      <c r="CPS73" s="376"/>
      <c r="CPT73" s="376"/>
      <c r="CPU73" s="1581"/>
      <c r="CPV73" s="1581"/>
      <c r="CPW73" s="1581"/>
      <c r="CPX73" s="529"/>
      <c r="CPY73" s="376"/>
      <c r="CPZ73" s="376"/>
      <c r="CQA73" s="376"/>
      <c r="CQB73" s="530"/>
      <c r="CQC73" s="376"/>
      <c r="CQD73" s="376"/>
      <c r="CQE73" s="376"/>
      <c r="CQF73" s="376"/>
      <c r="CQG73" s="376"/>
      <c r="CQH73" s="376"/>
      <c r="CQI73" s="376"/>
      <c r="CQJ73" s="376"/>
      <c r="CQK73" s="376"/>
      <c r="CQL73" s="1581"/>
      <c r="CQM73" s="1581"/>
      <c r="CQN73" s="1581"/>
      <c r="CQO73" s="529"/>
      <c r="CQP73" s="376"/>
      <c r="CQQ73" s="376"/>
      <c r="CQR73" s="376"/>
      <c r="CQS73" s="530"/>
      <c r="CQT73" s="376"/>
      <c r="CQU73" s="376"/>
      <c r="CQV73" s="376"/>
      <c r="CQW73" s="376"/>
      <c r="CQX73" s="376"/>
      <c r="CQY73" s="376"/>
      <c r="CQZ73" s="376"/>
      <c r="CRA73" s="376"/>
      <c r="CRB73" s="376"/>
      <c r="CRC73" s="1581"/>
      <c r="CRD73" s="1581"/>
      <c r="CRE73" s="1581"/>
      <c r="CRF73" s="529"/>
      <c r="CRG73" s="376"/>
      <c r="CRH73" s="376"/>
      <c r="CRI73" s="376"/>
      <c r="CRJ73" s="530"/>
      <c r="CRK73" s="376"/>
      <c r="CRL73" s="376"/>
      <c r="CRM73" s="376"/>
      <c r="CRN73" s="376"/>
      <c r="CRO73" s="376"/>
      <c r="CRP73" s="376"/>
      <c r="CRQ73" s="376"/>
      <c r="CRR73" s="376"/>
      <c r="CRS73" s="376"/>
      <c r="CRT73" s="1581"/>
      <c r="CRU73" s="1581"/>
      <c r="CRV73" s="1581"/>
      <c r="CRW73" s="529"/>
      <c r="CRX73" s="376"/>
      <c r="CRY73" s="376"/>
      <c r="CRZ73" s="376"/>
      <c r="CSA73" s="530"/>
      <c r="CSB73" s="376"/>
      <c r="CSC73" s="376"/>
      <c r="CSD73" s="376"/>
      <c r="CSE73" s="376"/>
      <c r="CSF73" s="376"/>
      <c r="CSG73" s="376"/>
      <c r="CSH73" s="376"/>
      <c r="CSI73" s="376"/>
      <c r="CSJ73" s="376"/>
      <c r="CSK73" s="1581"/>
      <c r="CSL73" s="1581"/>
      <c r="CSM73" s="1581"/>
      <c r="CSN73" s="529"/>
      <c r="CSO73" s="376"/>
      <c r="CSP73" s="376"/>
      <c r="CSQ73" s="376"/>
      <c r="CSR73" s="530"/>
      <c r="CSS73" s="376"/>
      <c r="CST73" s="376"/>
      <c r="CSU73" s="376"/>
      <c r="CSV73" s="376"/>
      <c r="CSW73" s="376"/>
      <c r="CSX73" s="376"/>
      <c r="CSY73" s="376"/>
      <c r="CSZ73" s="376"/>
      <c r="CTA73" s="376"/>
      <c r="CTB73" s="1581"/>
      <c r="CTC73" s="1581"/>
      <c r="CTD73" s="1581"/>
      <c r="CTE73" s="529"/>
      <c r="CTF73" s="376"/>
      <c r="CTG73" s="376"/>
      <c r="CTH73" s="376"/>
      <c r="CTI73" s="530"/>
      <c r="CTJ73" s="376"/>
      <c r="CTK73" s="376"/>
      <c r="CTL73" s="376"/>
      <c r="CTM73" s="376"/>
      <c r="CTN73" s="376"/>
      <c r="CTO73" s="376"/>
      <c r="CTP73" s="376"/>
      <c r="CTQ73" s="376"/>
      <c r="CTR73" s="376"/>
      <c r="CTS73" s="1581"/>
      <c r="CTT73" s="1581"/>
      <c r="CTU73" s="1581"/>
      <c r="CTV73" s="529"/>
      <c r="CTW73" s="376"/>
      <c r="CTX73" s="376"/>
      <c r="CTY73" s="376"/>
      <c r="CTZ73" s="530"/>
      <c r="CUA73" s="376"/>
      <c r="CUB73" s="376"/>
      <c r="CUC73" s="376"/>
      <c r="CUD73" s="376"/>
      <c r="CUE73" s="376"/>
      <c r="CUF73" s="376"/>
      <c r="CUG73" s="376"/>
      <c r="CUH73" s="376"/>
      <c r="CUI73" s="376"/>
      <c r="CUJ73" s="1581"/>
      <c r="CUK73" s="1581"/>
      <c r="CUL73" s="1581"/>
      <c r="CUM73" s="529"/>
      <c r="CUN73" s="376"/>
      <c r="CUO73" s="376"/>
      <c r="CUP73" s="376"/>
      <c r="CUQ73" s="530"/>
      <c r="CUR73" s="376"/>
      <c r="CUS73" s="376"/>
      <c r="CUT73" s="376"/>
      <c r="CUU73" s="376"/>
      <c r="CUV73" s="376"/>
      <c r="CUW73" s="376"/>
      <c r="CUX73" s="376"/>
      <c r="CUY73" s="376"/>
      <c r="CUZ73" s="376"/>
      <c r="CVA73" s="1581"/>
      <c r="CVB73" s="1581"/>
      <c r="CVC73" s="1581"/>
      <c r="CVD73" s="529"/>
      <c r="CVE73" s="376"/>
      <c r="CVF73" s="376"/>
      <c r="CVG73" s="376"/>
      <c r="CVH73" s="530"/>
      <c r="CVI73" s="376"/>
      <c r="CVJ73" s="376"/>
      <c r="CVK73" s="376"/>
      <c r="CVL73" s="376"/>
      <c r="CVM73" s="376"/>
      <c r="CVN73" s="376"/>
      <c r="CVO73" s="376"/>
      <c r="CVP73" s="376"/>
      <c r="CVQ73" s="376"/>
      <c r="CVR73" s="1581"/>
      <c r="CVS73" s="1581"/>
      <c r="CVT73" s="1581"/>
      <c r="CVU73" s="529"/>
      <c r="CVV73" s="376"/>
      <c r="CVW73" s="376"/>
      <c r="CVX73" s="376"/>
      <c r="CVY73" s="530"/>
      <c r="CVZ73" s="376"/>
      <c r="CWA73" s="376"/>
      <c r="CWB73" s="376"/>
      <c r="CWC73" s="376"/>
      <c r="CWD73" s="376"/>
      <c r="CWE73" s="376"/>
      <c r="CWF73" s="376"/>
      <c r="CWG73" s="376"/>
      <c r="CWH73" s="376"/>
      <c r="CWI73" s="1581"/>
      <c r="CWJ73" s="1581"/>
      <c r="CWK73" s="1581"/>
      <c r="CWL73" s="529"/>
      <c r="CWM73" s="376"/>
      <c r="CWN73" s="376"/>
      <c r="CWO73" s="376"/>
      <c r="CWP73" s="530"/>
      <c r="CWQ73" s="376"/>
      <c r="CWR73" s="376"/>
      <c r="CWS73" s="376"/>
      <c r="CWT73" s="376"/>
      <c r="CWU73" s="376"/>
      <c r="CWV73" s="376"/>
      <c r="CWW73" s="376"/>
      <c r="CWX73" s="376"/>
      <c r="CWY73" s="376"/>
      <c r="CWZ73" s="1581"/>
      <c r="CXA73" s="1581"/>
      <c r="CXB73" s="1581"/>
      <c r="CXC73" s="529"/>
      <c r="CXD73" s="376"/>
      <c r="CXE73" s="376"/>
      <c r="CXF73" s="376"/>
      <c r="CXG73" s="530"/>
      <c r="CXH73" s="376"/>
      <c r="CXI73" s="376"/>
      <c r="CXJ73" s="376"/>
      <c r="CXK73" s="376"/>
      <c r="CXL73" s="376"/>
      <c r="CXM73" s="376"/>
      <c r="CXN73" s="376"/>
      <c r="CXO73" s="376"/>
      <c r="CXP73" s="376"/>
      <c r="CXQ73" s="1581"/>
      <c r="CXR73" s="1581"/>
      <c r="CXS73" s="1581"/>
      <c r="CXT73" s="529"/>
      <c r="CXU73" s="376"/>
      <c r="CXV73" s="376"/>
      <c r="CXW73" s="376"/>
      <c r="CXX73" s="530"/>
      <c r="CXY73" s="376"/>
      <c r="CXZ73" s="376"/>
      <c r="CYA73" s="376"/>
      <c r="CYB73" s="376"/>
      <c r="CYC73" s="376"/>
      <c r="CYD73" s="376"/>
      <c r="CYE73" s="376"/>
      <c r="CYF73" s="376"/>
      <c r="CYG73" s="376"/>
      <c r="CYH73" s="1581"/>
      <c r="CYI73" s="1581"/>
      <c r="CYJ73" s="1581"/>
      <c r="CYK73" s="529"/>
      <c r="CYL73" s="376"/>
      <c r="CYM73" s="376"/>
      <c r="CYN73" s="376"/>
      <c r="CYO73" s="530"/>
      <c r="CYP73" s="376"/>
      <c r="CYQ73" s="376"/>
      <c r="CYR73" s="376"/>
      <c r="CYS73" s="376"/>
      <c r="CYT73" s="376"/>
      <c r="CYU73" s="376"/>
      <c r="CYV73" s="376"/>
      <c r="CYW73" s="376"/>
      <c r="CYX73" s="376"/>
      <c r="CYY73" s="1581"/>
      <c r="CYZ73" s="1581"/>
      <c r="CZA73" s="1581"/>
      <c r="CZB73" s="529"/>
      <c r="CZC73" s="376"/>
      <c r="CZD73" s="376"/>
      <c r="CZE73" s="376"/>
      <c r="CZF73" s="530"/>
      <c r="CZG73" s="376"/>
      <c r="CZH73" s="376"/>
      <c r="CZI73" s="376"/>
      <c r="CZJ73" s="376"/>
      <c r="CZK73" s="376"/>
      <c r="CZL73" s="376"/>
      <c r="CZM73" s="376"/>
      <c r="CZN73" s="376"/>
      <c r="CZO73" s="376"/>
      <c r="CZP73" s="1581"/>
      <c r="CZQ73" s="1581"/>
      <c r="CZR73" s="1581"/>
      <c r="CZS73" s="529"/>
      <c r="CZT73" s="376"/>
      <c r="CZU73" s="376"/>
      <c r="CZV73" s="376"/>
      <c r="CZW73" s="530"/>
      <c r="CZX73" s="376"/>
      <c r="CZY73" s="376"/>
      <c r="CZZ73" s="376"/>
      <c r="DAA73" s="376"/>
      <c r="DAB73" s="376"/>
      <c r="DAC73" s="376"/>
      <c r="DAD73" s="376"/>
      <c r="DAE73" s="376"/>
      <c r="DAF73" s="376"/>
      <c r="DAG73" s="1581"/>
      <c r="DAH73" s="1581"/>
      <c r="DAI73" s="1581"/>
      <c r="DAJ73" s="529"/>
      <c r="DAK73" s="376"/>
      <c r="DAL73" s="376"/>
      <c r="DAM73" s="376"/>
      <c r="DAN73" s="530"/>
      <c r="DAO73" s="376"/>
      <c r="DAP73" s="376"/>
      <c r="DAQ73" s="376"/>
      <c r="DAR73" s="376"/>
      <c r="DAS73" s="376"/>
      <c r="DAT73" s="376"/>
      <c r="DAU73" s="376"/>
      <c r="DAV73" s="376"/>
      <c r="DAW73" s="376"/>
      <c r="DAX73" s="1581"/>
      <c r="DAY73" s="1581"/>
      <c r="DAZ73" s="1581"/>
      <c r="DBA73" s="529"/>
      <c r="DBB73" s="376"/>
      <c r="DBC73" s="376"/>
      <c r="DBD73" s="376"/>
      <c r="DBE73" s="530"/>
      <c r="DBF73" s="376"/>
      <c r="DBG73" s="376"/>
      <c r="DBH73" s="376"/>
      <c r="DBI73" s="376"/>
      <c r="DBJ73" s="376"/>
      <c r="DBK73" s="376"/>
      <c r="DBL73" s="376"/>
      <c r="DBM73" s="376"/>
      <c r="DBN73" s="376"/>
      <c r="DBO73" s="1581"/>
      <c r="DBP73" s="1581"/>
      <c r="DBQ73" s="1581"/>
      <c r="DBR73" s="529"/>
      <c r="DBS73" s="376"/>
      <c r="DBT73" s="376"/>
      <c r="DBU73" s="376"/>
      <c r="DBV73" s="530"/>
      <c r="DBW73" s="376"/>
      <c r="DBX73" s="376"/>
      <c r="DBY73" s="376"/>
      <c r="DBZ73" s="376"/>
      <c r="DCA73" s="376"/>
      <c r="DCB73" s="376"/>
      <c r="DCC73" s="376"/>
      <c r="DCD73" s="376"/>
      <c r="DCE73" s="376"/>
      <c r="DCF73" s="1581"/>
      <c r="DCG73" s="1581"/>
      <c r="DCH73" s="1581"/>
      <c r="DCI73" s="529"/>
      <c r="DCJ73" s="376"/>
      <c r="DCK73" s="376"/>
      <c r="DCL73" s="376"/>
      <c r="DCM73" s="530"/>
      <c r="DCN73" s="376"/>
      <c r="DCO73" s="376"/>
      <c r="DCP73" s="376"/>
      <c r="DCQ73" s="376"/>
      <c r="DCR73" s="376"/>
      <c r="DCS73" s="376"/>
      <c r="DCT73" s="376"/>
      <c r="DCU73" s="376"/>
      <c r="DCV73" s="376"/>
      <c r="DCW73" s="1581"/>
      <c r="DCX73" s="1581"/>
      <c r="DCY73" s="1581"/>
      <c r="DCZ73" s="529"/>
      <c r="DDA73" s="376"/>
      <c r="DDB73" s="376"/>
      <c r="DDC73" s="376"/>
      <c r="DDD73" s="530"/>
      <c r="DDE73" s="376"/>
      <c r="DDF73" s="376"/>
      <c r="DDG73" s="376"/>
      <c r="DDH73" s="376"/>
      <c r="DDI73" s="376"/>
      <c r="DDJ73" s="376"/>
      <c r="DDK73" s="376"/>
      <c r="DDL73" s="376"/>
      <c r="DDM73" s="376"/>
      <c r="DDN73" s="1581"/>
      <c r="DDO73" s="1581"/>
      <c r="DDP73" s="1581"/>
      <c r="DDQ73" s="529"/>
      <c r="DDR73" s="376"/>
      <c r="DDS73" s="376"/>
      <c r="DDT73" s="376"/>
      <c r="DDU73" s="530"/>
      <c r="DDV73" s="376"/>
      <c r="DDW73" s="376"/>
      <c r="DDX73" s="376"/>
      <c r="DDY73" s="376"/>
      <c r="DDZ73" s="376"/>
      <c r="DEA73" s="376"/>
      <c r="DEB73" s="376"/>
      <c r="DEC73" s="376"/>
      <c r="DED73" s="376"/>
      <c r="DEE73" s="1581"/>
      <c r="DEF73" s="1581"/>
      <c r="DEG73" s="1581"/>
      <c r="DEH73" s="529"/>
      <c r="DEI73" s="376"/>
      <c r="DEJ73" s="376"/>
      <c r="DEK73" s="376"/>
      <c r="DEL73" s="530"/>
      <c r="DEM73" s="376"/>
      <c r="DEN73" s="376"/>
      <c r="DEO73" s="376"/>
      <c r="DEP73" s="376"/>
      <c r="DEQ73" s="376"/>
      <c r="DER73" s="376"/>
      <c r="DES73" s="376"/>
      <c r="DET73" s="376"/>
      <c r="DEU73" s="376"/>
      <c r="DEV73" s="1581"/>
      <c r="DEW73" s="1581"/>
      <c r="DEX73" s="1581"/>
      <c r="DEY73" s="529"/>
      <c r="DEZ73" s="376"/>
      <c r="DFA73" s="376"/>
      <c r="DFB73" s="376"/>
      <c r="DFC73" s="530"/>
      <c r="DFD73" s="376"/>
      <c r="DFE73" s="376"/>
      <c r="DFF73" s="376"/>
      <c r="DFG73" s="376"/>
      <c r="DFH73" s="376"/>
      <c r="DFI73" s="376"/>
      <c r="DFJ73" s="376"/>
      <c r="DFK73" s="376"/>
      <c r="DFL73" s="376"/>
      <c r="DFM73" s="1581"/>
      <c r="DFN73" s="1581"/>
      <c r="DFO73" s="1581"/>
      <c r="DFP73" s="529"/>
      <c r="DFQ73" s="376"/>
      <c r="DFR73" s="376"/>
      <c r="DFS73" s="376"/>
      <c r="DFT73" s="530"/>
      <c r="DFU73" s="376"/>
      <c r="DFV73" s="376"/>
      <c r="DFW73" s="376"/>
      <c r="DFX73" s="376"/>
      <c r="DFY73" s="376"/>
      <c r="DFZ73" s="376"/>
      <c r="DGA73" s="376"/>
      <c r="DGB73" s="376"/>
      <c r="DGC73" s="376"/>
      <c r="DGD73" s="1581"/>
      <c r="DGE73" s="1581"/>
      <c r="DGF73" s="1581"/>
      <c r="DGG73" s="529"/>
      <c r="DGH73" s="376"/>
      <c r="DGI73" s="376"/>
      <c r="DGJ73" s="376"/>
      <c r="DGK73" s="530"/>
      <c r="DGL73" s="376"/>
      <c r="DGM73" s="376"/>
      <c r="DGN73" s="376"/>
      <c r="DGO73" s="376"/>
      <c r="DGP73" s="376"/>
      <c r="DGQ73" s="376"/>
      <c r="DGR73" s="376"/>
      <c r="DGS73" s="376"/>
      <c r="DGT73" s="376"/>
      <c r="DGU73" s="1581"/>
      <c r="DGV73" s="1581"/>
      <c r="DGW73" s="1581"/>
      <c r="DGX73" s="529"/>
      <c r="DGY73" s="376"/>
      <c r="DGZ73" s="376"/>
      <c r="DHA73" s="376"/>
      <c r="DHB73" s="530"/>
      <c r="DHC73" s="376"/>
      <c r="DHD73" s="376"/>
      <c r="DHE73" s="376"/>
      <c r="DHF73" s="376"/>
      <c r="DHG73" s="376"/>
      <c r="DHH73" s="376"/>
      <c r="DHI73" s="376"/>
      <c r="DHJ73" s="376"/>
      <c r="DHK73" s="376"/>
      <c r="DHL73" s="1581"/>
      <c r="DHM73" s="1581"/>
      <c r="DHN73" s="1581"/>
      <c r="DHO73" s="529"/>
      <c r="DHP73" s="376"/>
      <c r="DHQ73" s="376"/>
      <c r="DHR73" s="376"/>
      <c r="DHS73" s="530"/>
      <c r="DHT73" s="376"/>
      <c r="DHU73" s="376"/>
      <c r="DHV73" s="376"/>
      <c r="DHW73" s="376"/>
      <c r="DHX73" s="376"/>
      <c r="DHY73" s="376"/>
      <c r="DHZ73" s="376"/>
      <c r="DIA73" s="376"/>
      <c r="DIB73" s="376"/>
      <c r="DIC73" s="1581"/>
      <c r="DID73" s="1581"/>
      <c r="DIE73" s="1581"/>
      <c r="DIF73" s="529"/>
      <c r="DIG73" s="376"/>
      <c r="DIH73" s="376"/>
      <c r="DII73" s="376"/>
      <c r="DIJ73" s="530"/>
      <c r="DIK73" s="376"/>
      <c r="DIL73" s="376"/>
      <c r="DIM73" s="376"/>
      <c r="DIN73" s="376"/>
      <c r="DIO73" s="376"/>
      <c r="DIP73" s="376"/>
      <c r="DIQ73" s="376"/>
      <c r="DIR73" s="376"/>
      <c r="DIS73" s="376"/>
      <c r="DIT73" s="1581"/>
      <c r="DIU73" s="1581"/>
      <c r="DIV73" s="1581"/>
      <c r="DIW73" s="529"/>
      <c r="DIX73" s="376"/>
      <c r="DIY73" s="376"/>
      <c r="DIZ73" s="376"/>
      <c r="DJA73" s="530"/>
      <c r="DJB73" s="376"/>
      <c r="DJC73" s="376"/>
      <c r="DJD73" s="376"/>
      <c r="DJE73" s="376"/>
      <c r="DJF73" s="376"/>
      <c r="DJG73" s="376"/>
      <c r="DJH73" s="376"/>
      <c r="DJI73" s="376"/>
      <c r="DJJ73" s="376"/>
      <c r="DJK73" s="1581"/>
      <c r="DJL73" s="1581"/>
      <c r="DJM73" s="1581"/>
      <c r="DJN73" s="529"/>
      <c r="DJO73" s="376"/>
      <c r="DJP73" s="376"/>
      <c r="DJQ73" s="376"/>
      <c r="DJR73" s="530"/>
      <c r="DJS73" s="376"/>
      <c r="DJT73" s="376"/>
      <c r="DJU73" s="376"/>
      <c r="DJV73" s="376"/>
      <c r="DJW73" s="376"/>
      <c r="DJX73" s="376"/>
      <c r="DJY73" s="376"/>
      <c r="DJZ73" s="376"/>
      <c r="DKA73" s="376"/>
      <c r="DKB73" s="1581"/>
      <c r="DKC73" s="1581"/>
      <c r="DKD73" s="1581"/>
      <c r="DKE73" s="529"/>
      <c r="DKF73" s="376"/>
      <c r="DKG73" s="376"/>
      <c r="DKH73" s="376"/>
      <c r="DKI73" s="530"/>
      <c r="DKJ73" s="376"/>
      <c r="DKK73" s="376"/>
      <c r="DKL73" s="376"/>
      <c r="DKM73" s="376"/>
      <c r="DKN73" s="376"/>
      <c r="DKO73" s="376"/>
      <c r="DKP73" s="376"/>
      <c r="DKQ73" s="376"/>
      <c r="DKR73" s="376"/>
      <c r="DKS73" s="1581"/>
      <c r="DKT73" s="1581"/>
      <c r="DKU73" s="1581"/>
      <c r="DKV73" s="529"/>
      <c r="DKW73" s="376"/>
      <c r="DKX73" s="376"/>
      <c r="DKY73" s="376"/>
      <c r="DKZ73" s="530"/>
      <c r="DLA73" s="376"/>
      <c r="DLB73" s="376"/>
      <c r="DLC73" s="376"/>
      <c r="DLD73" s="376"/>
      <c r="DLE73" s="376"/>
      <c r="DLF73" s="376"/>
      <c r="DLG73" s="376"/>
      <c r="DLH73" s="376"/>
      <c r="DLI73" s="376"/>
      <c r="DLJ73" s="1581"/>
      <c r="DLK73" s="1581"/>
      <c r="DLL73" s="1581"/>
      <c r="DLM73" s="529"/>
      <c r="DLN73" s="376"/>
      <c r="DLO73" s="376"/>
      <c r="DLP73" s="376"/>
      <c r="DLQ73" s="530"/>
      <c r="DLR73" s="376"/>
      <c r="DLS73" s="376"/>
      <c r="DLT73" s="376"/>
      <c r="DLU73" s="376"/>
      <c r="DLV73" s="376"/>
      <c r="DLW73" s="376"/>
      <c r="DLX73" s="376"/>
      <c r="DLY73" s="376"/>
      <c r="DLZ73" s="376"/>
      <c r="DMA73" s="1581"/>
      <c r="DMB73" s="1581"/>
      <c r="DMC73" s="1581"/>
      <c r="DMD73" s="529"/>
      <c r="DME73" s="376"/>
      <c r="DMF73" s="376"/>
      <c r="DMG73" s="376"/>
      <c r="DMH73" s="530"/>
      <c r="DMI73" s="376"/>
      <c r="DMJ73" s="376"/>
      <c r="DMK73" s="376"/>
      <c r="DML73" s="376"/>
      <c r="DMM73" s="376"/>
      <c r="DMN73" s="376"/>
      <c r="DMO73" s="376"/>
      <c r="DMP73" s="376"/>
      <c r="DMQ73" s="376"/>
      <c r="DMR73" s="1581"/>
      <c r="DMS73" s="1581"/>
      <c r="DMT73" s="1581"/>
      <c r="DMU73" s="529"/>
      <c r="DMV73" s="376"/>
      <c r="DMW73" s="376"/>
      <c r="DMX73" s="376"/>
      <c r="DMY73" s="530"/>
      <c r="DMZ73" s="376"/>
      <c r="DNA73" s="376"/>
      <c r="DNB73" s="376"/>
      <c r="DNC73" s="376"/>
      <c r="DND73" s="376"/>
      <c r="DNE73" s="376"/>
      <c r="DNF73" s="376"/>
      <c r="DNG73" s="376"/>
      <c r="DNH73" s="376"/>
      <c r="DNI73" s="1581"/>
      <c r="DNJ73" s="1581"/>
      <c r="DNK73" s="1581"/>
      <c r="DNL73" s="529"/>
      <c r="DNM73" s="376"/>
      <c r="DNN73" s="376"/>
      <c r="DNO73" s="376"/>
      <c r="DNP73" s="530"/>
      <c r="DNQ73" s="376"/>
      <c r="DNR73" s="376"/>
      <c r="DNS73" s="376"/>
      <c r="DNT73" s="376"/>
      <c r="DNU73" s="376"/>
      <c r="DNV73" s="376"/>
      <c r="DNW73" s="376"/>
      <c r="DNX73" s="376"/>
      <c r="DNY73" s="376"/>
      <c r="DNZ73" s="1581"/>
      <c r="DOA73" s="1581"/>
      <c r="DOB73" s="1581"/>
      <c r="DOC73" s="529"/>
      <c r="DOD73" s="376"/>
      <c r="DOE73" s="376"/>
      <c r="DOF73" s="376"/>
      <c r="DOG73" s="530"/>
      <c r="DOH73" s="376"/>
      <c r="DOI73" s="376"/>
      <c r="DOJ73" s="376"/>
      <c r="DOK73" s="376"/>
      <c r="DOL73" s="376"/>
      <c r="DOM73" s="376"/>
      <c r="DON73" s="376"/>
      <c r="DOO73" s="376"/>
      <c r="DOP73" s="376"/>
      <c r="DOQ73" s="1581"/>
      <c r="DOR73" s="1581"/>
      <c r="DOS73" s="1581"/>
      <c r="DOT73" s="529"/>
      <c r="DOU73" s="376"/>
      <c r="DOV73" s="376"/>
      <c r="DOW73" s="376"/>
      <c r="DOX73" s="530"/>
      <c r="DOY73" s="376"/>
      <c r="DOZ73" s="376"/>
      <c r="DPA73" s="376"/>
      <c r="DPB73" s="376"/>
      <c r="DPC73" s="376"/>
      <c r="DPD73" s="376"/>
      <c r="DPE73" s="376"/>
      <c r="DPF73" s="376"/>
      <c r="DPG73" s="376"/>
      <c r="DPH73" s="1581"/>
      <c r="DPI73" s="1581"/>
      <c r="DPJ73" s="1581"/>
      <c r="DPK73" s="529"/>
      <c r="DPL73" s="376"/>
      <c r="DPM73" s="376"/>
      <c r="DPN73" s="376"/>
      <c r="DPO73" s="530"/>
      <c r="DPP73" s="376"/>
      <c r="DPQ73" s="376"/>
      <c r="DPR73" s="376"/>
      <c r="DPS73" s="376"/>
      <c r="DPT73" s="376"/>
      <c r="DPU73" s="376"/>
      <c r="DPV73" s="376"/>
      <c r="DPW73" s="376"/>
      <c r="DPX73" s="376"/>
      <c r="DPY73" s="1581"/>
      <c r="DPZ73" s="1581"/>
      <c r="DQA73" s="1581"/>
      <c r="DQB73" s="529"/>
      <c r="DQC73" s="376"/>
      <c r="DQD73" s="376"/>
      <c r="DQE73" s="376"/>
      <c r="DQF73" s="530"/>
      <c r="DQG73" s="376"/>
      <c r="DQH73" s="376"/>
      <c r="DQI73" s="376"/>
      <c r="DQJ73" s="376"/>
      <c r="DQK73" s="376"/>
      <c r="DQL73" s="376"/>
      <c r="DQM73" s="376"/>
      <c r="DQN73" s="376"/>
      <c r="DQO73" s="376"/>
      <c r="DQP73" s="1581"/>
      <c r="DQQ73" s="1581"/>
      <c r="DQR73" s="1581"/>
      <c r="DQS73" s="529"/>
      <c r="DQT73" s="376"/>
      <c r="DQU73" s="376"/>
      <c r="DQV73" s="376"/>
      <c r="DQW73" s="530"/>
      <c r="DQX73" s="376"/>
      <c r="DQY73" s="376"/>
      <c r="DQZ73" s="376"/>
      <c r="DRA73" s="376"/>
      <c r="DRB73" s="376"/>
      <c r="DRC73" s="376"/>
      <c r="DRD73" s="376"/>
      <c r="DRE73" s="376"/>
      <c r="DRF73" s="376"/>
      <c r="DRG73" s="1581"/>
      <c r="DRH73" s="1581"/>
      <c r="DRI73" s="1581"/>
      <c r="DRJ73" s="529"/>
      <c r="DRK73" s="376"/>
      <c r="DRL73" s="376"/>
      <c r="DRM73" s="376"/>
      <c r="DRN73" s="530"/>
      <c r="DRO73" s="376"/>
      <c r="DRP73" s="376"/>
      <c r="DRQ73" s="376"/>
      <c r="DRR73" s="376"/>
      <c r="DRS73" s="376"/>
      <c r="DRT73" s="376"/>
      <c r="DRU73" s="376"/>
      <c r="DRV73" s="376"/>
      <c r="DRW73" s="376"/>
      <c r="DRX73" s="1581"/>
      <c r="DRY73" s="1581"/>
      <c r="DRZ73" s="1581"/>
      <c r="DSA73" s="529"/>
      <c r="DSB73" s="376"/>
      <c r="DSC73" s="376"/>
      <c r="DSD73" s="376"/>
      <c r="DSE73" s="530"/>
      <c r="DSF73" s="376"/>
      <c r="DSG73" s="376"/>
      <c r="DSH73" s="376"/>
      <c r="DSI73" s="376"/>
      <c r="DSJ73" s="376"/>
      <c r="DSK73" s="376"/>
      <c r="DSL73" s="376"/>
      <c r="DSM73" s="376"/>
      <c r="DSN73" s="376"/>
      <c r="DSO73" s="1581"/>
      <c r="DSP73" s="1581"/>
      <c r="DSQ73" s="1581"/>
      <c r="DSR73" s="529"/>
      <c r="DSS73" s="376"/>
      <c r="DST73" s="376"/>
      <c r="DSU73" s="376"/>
      <c r="DSV73" s="530"/>
      <c r="DSW73" s="376"/>
      <c r="DSX73" s="376"/>
      <c r="DSY73" s="376"/>
      <c r="DSZ73" s="376"/>
      <c r="DTA73" s="376"/>
      <c r="DTB73" s="376"/>
      <c r="DTC73" s="376"/>
      <c r="DTD73" s="376"/>
      <c r="DTE73" s="376"/>
      <c r="DTF73" s="1581"/>
      <c r="DTG73" s="1581"/>
      <c r="DTH73" s="1581"/>
      <c r="DTI73" s="529"/>
      <c r="DTJ73" s="376"/>
      <c r="DTK73" s="376"/>
      <c r="DTL73" s="376"/>
      <c r="DTM73" s="530"/>
      <c r="DTN73" s="376"/>
      <c r="DTO73" s="376"/>
      <c r="DTP73" s="376"/>
      <c r="DTQ73" s="376"/>
      <c r="DTR73" s="376"/>
      <c r="DTS73" s="376"/>
      <c r="DTT73" s="376"/>
      <c r="DTU73" s="376"/>
      <c r="DTV73" s="376"/>
      <c r="DTW73" s="1581"/>
      <c r="DTX73" s="1581"/>
      <c r="DTY73" s="1581"/>
      <c r="DTZ73" s="529"/>
      <c r="DUA73" s="376"/>
      <c r="DUB73" s="376"/>
      <c r="DUC73" s="376"/>
      <c r="DUD73" s="530"/>
      <c r="DUE73" s="376"/>
      <c r="DUF73" s="376"/>
      <c r="DUG73" s="376"/>
      <c r="DUH73" s="376"/>
      <c r="DUI73" s="376"/>
      <c r="DUJ73" s="376"/>
      <c r="DUK73" s="376"/>
      <c r="DUL73" s="376"/>
      <c r="DUM73" s="376"/>
      <c r="DUN73" s="1581"/>
      <c r="DUO73" s="1581"/>
      <c r="DUP73" s="1581"/>
      <c r="DUQ73" s="529"/>
      <c r="DUR73" s="376"/>
      <c r="DUS73" s="376"/>
      <c r="DUT73" s="376"/>
      <c r="DUU73" s="530"/>
      <c r="DUV73" s="376"/>
      <c r="DUW73" s="376"/>
      <c r="DUX73" s="376"/>
      <c r="DUY73" s="376"/>
      <c r="DUZ73" s="376"/>
      <c r="DVA73" s="376"/>
      <c r="DVB73" s="376"/>
      <c r="DVC73" s="376"/>
      <c r="DVD73" s="376"/>
      <c r="DVE73" s="1581"/>
      <c r="DVF73" s="1581"/>
      <c r="DVG73" s="1581"/>
      <c r="DVH73" s="529"/>
      <c r="DVI73" s="376"/>
      <c r="DVJ73" s="376"/>
      <c r="DVK73" s="376"/>
      <c r="DVL73" s="530"/>
      <c r="DVM73" s="376"/>
      <c r="DVN73" s="376"/>
      <c r="DVO73" s="376"/>
      <c r="DVP73" s="376"/>
      <c r="DVQ73" s="376"/>
      <c r="DVR73" s="376"/>
      <c r="DVS73" s="376"/>
      <c r="DVT73" s="376"/>
      <c r="DVU73" s="376"/>
      <c r="DVV73" s="1581"/>
      <c r="DVW73" s="1581"/>
      <c r="DVX73" s="1581"/>
      <c r="DVY73" s="529"/>
      <c r="DVZ73" s="376"/>
      <c r="DWA73" s="376"/>
      <c r="DWB73" s="376"/>
      <c r="DWC73" s="530"/>
      <c r="DWD73" s="376"/>
      <c r="DWE73" s="376"/>
      <c r="DWF73" s="376"/>
      <c r="DWG73" s="376"/>
      <c r="DWH73" s="376"/>
      <c r="DWI73" s="376"/>
      <c r="DWJ73" s="376"/>
      <c r="DWK73" s="376"/>
      <c r="DWL73" s="376"/>
      <c r="DWM73" s="1581"/>
      <c r="DWN73" s="1581"/>
      <c r="DWO73" s="1581"/>
      <c r="DWP73" s="529"/>
      <c r="DWQ73" s="376"/>
      <c r="DWR73" s="376"/>
      <c r="DWS73" s="376"/>
      <c r="DWT73" s="530"/>
      <c r="DWU73" s="376"/>
      <c r="DWV73" s="376"/>
      <c r="DWW73" s="376"/>
      <c r="DWX73" s="376"/>
      <c r="DWY73" s="376"/>
      <c r="DWZ73" s="376"/>
      <c r="DXA73" s="376"/>
      <c r="DXB73" s="376"/>
      <c r="DXC73" s="376"/>
      <c r="DXD73" s="1581"/>
      <c r="DXE73" s="1581"/>
      <c r="DXF73" s="1581"/>
      <c r="DXG73" s="529"/>
      <c r="DXH73" s="376"/>
      <c r="DXI73" s="376"/>
      <c r="DXJ73" s="376"/>
      <c r="DXK73" s="530"/>
      <c r="DXL73" s="376"/>
      <c r="DXM73" s="376"/>
      <c r="DXN73" s="376"/>
      <c r="DXO73" s="376"/>
      <c r="DXP73" s="376"/>
      <c r="DXQ73" s="376"/>
      <c r="DXR73" s="376"/>
      <c r="DXS73" s="376"/>
      <c r="DXT73" s="376"/>
      <c r="DXU73" s="1581"/>
      <c r="DXV73" s="1581"/>
      <c r="DXW73" s="1581"/>
      <c r="DXX73" s="529"/>
      <c r="DXY73" s="376"/>
      <c r="DXZ73" s="376"/>
      <c r="DYA73" s="376"/>
      <c r="DYB73" s="530"/>
      <c r="DYC73" s="376"/>
      <c r="DYD73" s="376"/>
      <c r="DYE73" s="376"/>
      <c r="DYF73" s="376"/>
      <c r="DYG73" s="376"/>
      <c r="DYH73" s="376"/>
      <c r="DYI73" s="376"/>
      <c r="DYJ73" s="376"/>
      <c r="DYK73" s="376"/>
      <c r="DYL73" s="1581"/>
      <c r="DYM73" s="1581"/>
      <c r="DYN73" s="1581"/>
      <c r="DYO73" s="529"/>
      <c r="DYP73" s="376"/>
      <c r="DYQ73" s="376"/>
      <c r="DYR73" s="376"/>
      <c r="DYS73" s="530"/>
      <c r="DYT73" s="376"/>
      <c r="DYU73" s="376"/>
      <c r="DYV73" s="376"/>
      <c r="DYW73" s="376"/>
      <c r="DYX73" s="376"/>
      <c r="DYY73" s="376"/>
      <c r="DYZ73" s="376"/>
      <c r="DZA73" s="376"/>
      <c r="DZB73" s="376"/>
      <c r="DZC73" s="1581"/>
      <c r="DZD73" s="1581"/>
      <c r="DZE73" s="1581"/>
      <c r="DZF73" s="529"/>
      <c r="DZG73" s="376"/>
      <c r="DZH73" s="376"/>
      <c r="DZI73" s="376"/>
      <c r="DZJ73" s="530"/>
      <c r="DZK73" s="376"/>
      <c r="DZL73" s="376"/>
      <c r="DZM73" s="376"/>
      <c r="DZN73" s="376"/>
      <c r="DZO73" s="376"/>
      <c r="DZP73" s="376"/>
      <c r="DZQ73" s="376"/>
      <c r="DZR73" s="376"/>
      <c r="DZS73" s="376"/>
      <c r="DZT73" s="1581"/>
      <c r="DZU73" s="1581"/>
      <c r="DZV73" s="1581"/>
      <c r="DZW73" s="529"/>
      <c r="DZX73" s="376"/>
      <c r="DZY73" s="376"/>
      <c r="DZZ73" s="376"/>
      <c r="EAA73" s="530"/>
      <c r="EAB73" s="376"/>
      <c r="EAC73" s="376"/>
      <c r="EAD73" s="376"/>
      <c r="EAE73" s="376"/>
      <c r="EAF73" s="376"/>
      <c r="EAG73" s="376"/>
      <c r="EAH73" s="376"/>
      <c r="EAI73" s="376"/>
      <c r="EAJ73" s="376"/>
      <c r="EAK73" s="1581"/>
      <c r="EAL73" s="1581"/>
      <c r="EAM73" s="1581"/>
      <c r="EAN73" s="529"/>
      <c r="EAO73" s="376"/>
      <c r="EAP73" s="376"/>
      <c r="EAQ73" s="376"/>
      <c r="EAR73" s="530"/>
      <c r="EAS73" s="376"/>
      <c r="EAT73" s="376"/>
      <c r="EAU73" s="376"/>
      <c r="EAV73" s="376"/>
      <c r="EAW73" s="376"/>
      <c r="EAX73" s="376"/>
      <c r="EAY73" s="376"/>
      <c r="EAZ73" s="376"/>
      <c r="EBA73" s="376"/>
      <c r="EBB73" s="1581"/>
      <c r="EBC73" s="1581"/>
      <c r="EBD73" s="1581"/>
      <c r="EBE73" s="529"/>
      <c r="EBF73" s="376"/>
      <c r="EBG73" s="376"/>
      <c r="EBH73" s="376"/>
      <c r="EBI73" s="530"/>
      <c r="EBJ73" s="376"/>
      <c r="EBK73" s="376"/>
      <c r="EBL73" s="376"/>
      <c r="EBM73" s="376"/>
      <c r="EBN73" s="376"/>
      <c r="EBO73" s="376"/>
      <c r="EBP73" s="376"/>
      <c r="EBQ73" s="376"/>
      <c r="EBR73" s="376"/>
      <c r="EBS73" s="1581"/>
      <c r="EBT73" s="1581"/>
      <c r="EBU73" s="1581"/>
      <c r="EBV73" s="529"/>
      <c r="EBW73" s="376"/>
      <c r="EBX73" s="376"/>
      <c r="EBY73" s="376"/>
      <c r="EBZ73" s="530"/>
      <c r="ECA73" s="376"/>
      <c r="ECB73" s="376"/>
      <c r="ECC73" s="376"/>
      <c r="ECD73" s="376"/>
      <c r="ECE73" s="376"/>
      <c r="ECF73" s="376"/>
      <c r="ECG73" s="376"/>
      <c r="ECH73" s="376"/>
      <c r="ECI73" s="376"/>
      <c r="ECJ73" s="1581"/>
      <c r="ECK73" s="1581"/>
      <c r="ECL73" s="1581"/>
      <c r="ECM73" s="529"/>
      <c r="ECN73" s="376"/>
      <c r="ECO73" s="376"/>
      <c r="ECP73" s="376"/>
      <c r="ECQ73" s="530"/>
      <c r="ECR73" s="376"/>
      <c r="ECS73" s="376"/>
      <c r="ECT73" s="376"/>
      <c r="ECU73" s="376"/>
      <c r="ECV73" s="376"/>
      <c r="ECW73" s="376"/>
      <c r="ECX73" s="376"/>
      <c r="ECY73" s="376"/>
      <c r="ECZ73" s="376"/>
      <c r="EDA73" s="1581"/>
      <c r="EDB73" s="1581"/>
      <c r="EDC73" s="1581"/>
      <c r="EDD73" s="529"/>
      <c r="EDE73" s="376"/>
      <c r="EDF73" s="376"/>
      <c r="EDG73" s="376"/>
      <c r="EDH73" s="530"/>
      <c r="EDI73" s="376"/>
      <c r="EDJ73" s="376"/>
      <c r="EDK73" s="376"/>
      <c r="EDL73" s="376"/>
      <c r="EDM73" s="376"/>
      <c r="EDN73" s="376"/>
      <c r="EDO73" s="376"/>
      <c r="EDP73" s="376"/>
      <c r="EDQ73" s="376"/>
      <c r="EDR73" s="1581"/>
      <c r="EDS73" s="1581"/>
      <c r="EDT73" s="1581"/>
      <c r="EDU73" s="529"/>
      <c r="EDV73" s="376"/>
      <c r="EDW73" s="376"/>
      <c r="EDX73" s="376"/>
      <c r="EDY73" s="530"/>
      <c r="EDZ73" s="376"/>
      <c r="EEA73" s="376"/>
      <c r="EEB73" s="376"/>
      <c r="EEC73" s="376"/>
      <c r="EED73" s="376"/>
      <c r="EEE73" s="376"/>
      <c r="EEF73" s="376"/>
      <c r="EEG73" s="376"/>
      <c r="EEH73" s="376"/>
      <c r="EEI73" s="1581"/>
      <c r="EEJ73" s="1581"/>
      <c r="EEK73" s="1581"/>
      <c r="EEL73" s="529"/>
      <c r="EEM73" s="376"/>
      <c r="EEN73" s="376"/>
      <c r="EEO73" s="376"/>
      <c r="EEP73" s="530"/>
      <c r="EEQ73" s="376"/>
      <c r="EER73" s="376"/>
      <c r="EES73" s="376"/>
      <c r="EET73" s="376"/>
      <c r="EEU73" s="376"/>
      <c r="EEV73" s="376"/>
      <c r="EEW73" s="376"/>
      <c r="EEX73" s="376"/>
      <c r="EEY73" s="376"/>
      <c r="EEZ73" s="1581"/>
      <c r="EFA73" s="1581"/>
      <c r="EFB73" s="1581"/>
      <c r="EFC73" s="529"/>
      <c r="EFD73" s="376"/>
      <c r="EFE73" s="376"/>
      <c r="EFF73" s="376"/>
      <c r="EFG73" s="530"/>
      <c r="EFH73" s="376"/>
      <c r="EFI73" s="376"/>
      <c r="EFJ73" s="376"/>
      <c r="EFK73" s="376"/>
      <c r="EFL73" s="376"/>
      <c r="EFM73" s="376"/>
      <c r="EFN73" s="376"/>
      <c r="EFO73" s="376"/>
      <c r="EFP73" s="376"/>
      <c r="EFQ73" s="1581"/>
      <c r="EFR73" s="1581"/>
      <c r="EFS73" s="1581"/>
      <c r="EFT73" s="529"/>
      <c r="EFU73" s="376"/>
      <c r="EFV73" s="376"/>
      <c r="EFW73" s="376"/>
      <c r="EFX73" s="530"/>
      <c r="EFY73" s="376"/>
      <c r="EFZ73" s="376"/>
      <c r="EGA73" s="376"/>
      <c r="EGB73" s="376"/>
      <c r="EGC73" s="376"/>
      <c r="EGD73" s="376"/>
      <c r="EGE73" s="376"/>
      <c r="EGF73" s="376"/>
      <c r="EGG73" s="376"/>
      <c r="EGH73" s="1581"/>
      <c r="EGI73" s="1581"/>
      <c r="EGJ73" s="1581"/>
      <c r="EGK73" s="529"/>
      <c r="EGL73" s="376"/>
      <c r="EGM73" s="376"/>
      <c r="EGN73" s="376"/>
      <c r="EGO73" s="530"/>
      <c r="EGP73" s="376"/>
      <c r="EGQ73" s="376"/>
      <c r="EGR73" s="376"/>
      <c r="EGS73" s="376"/>
      <c r="EGT73" s="376"/>
      <c r="EGU73" s="376"/>
      <c r="EGV73" s="376"/>
      <c r="EGW73" s="376"/>
      <c r="EGX73" s="376"/>
      <c r="EGY73" s="1581"/>
      <c r="EGZ73" s="1581"/>
      <c r="EHA73" s="1581"/>
      <c r="EHB73" s="529"/>
      <c r="EHC73" s="376"/>
      <c r="EHD73" s="376"/>
      <c r="EHE73" s="376"/>
      <c r="EHF73" s="530"/>
      <c r="EHG73" s="376"/>
      <c r="EHH73" s="376"/>
      <c r="EHI73" s="376"/>
      <c r="EHJ73" s="376"/>
      <c r="EHK73" s="376"/>
      <c r="EHL73" s="376"/>
      <c r="EHM73" s="376"/>
      <c r="EHN73" s="376"/>
      <c r="EHO73" s="376"/>
      <c r="EHP73" s="1581"/>
      <c r="EHQ73" s="1581"/>
      <c r="EHR73" s="1581"/>
      <c r="EHS73" s="529"/>
      <c r="EHT73" s="376"/>
      <c r="EHU73" s="376"/>
      <c r="EHV73" s="376"/>
      <c r="EHW73" s="530"/>
      <c r="EHX73" s="376"/>
      <c r="EHY73" s="376"/>
      <c r="EHZ73" s="376"/>
      <c r="EIA73" s="376"/>
      <c r="EIB73" s="376"/>
      <c r="EIC73" s="376"/>
      <c r="EID73" s="376"/>
      <c r="EIE73" s="376"/>
      <c r="EIF73" s="376"/>
      <c r="EIG73" s="1581"/>
      <c r="EIH73" s="1581"/>
      <c r="EII73" s="1581"/>
      <c r="EIJ73" s="529"/>
      <c r="EIK73" s="376"/>
      <c r="EIL73" s="376"/>
      <c r="EIM73" s="376"/>
      <c r="EIN73" s="530"/>
      <c r="EIO73" s="376"/>
      <c r="EIP73" s="376"/>
      <c r="EIQ73" s="376"/>
      <c r="EIR73" s="376"/>
      <c r="EIS73" s="376"/>
      <c r="EIT73" s="376"/>
      <c r="EIU73" s="376"/>
      <c r="EIV73" s="376"/>
      <c r="EIW73" s="376"/>
      <c r="EIX73" s="1581"/>
      <c r="EIY73" s="1581"/>
      <c r="EIZ73" s="1581"/>
      <c r="EJA73" s="529"/>
      <c r="EJB73" s="376"/>
      <c r="EJC73" s="376"/>
      <c r="EJD73" s="376"/>
      <c r="EJE73" s="530"/>
      <c r="EJF73" s="376"/>
      <c r="EJG73" s="376"/>
      <c r="EJH73" s="376"/>
      <c r="EJI73" s="376"/>
      <c r="EJJ73" s="376"/>
      <c r="EJK73" s="376"/>
      <c r="EJL73" s="376"/>
      <c r="EJM73" s="376"/>
      <c r="EJN73" s="376"/>
      <c r="EJO73" s="1581"/>
      <c r="EJP73" s="1581"/>
      <c r="EJQ73" s="1581"/>
      <c r="EJR73" s="529"/>
      <c r="EJS73" s="376"/>
      <c r="EJT73" s="376"/>
      <c r="EJU73" s="376"/>
      <c r="EJV73" s="530"/>
      <c r="EJW73" s="376"/>
      <c r="EJX73" s="376"/>
      <c r="EJY73" s="376"/>
      <c r="EJZ73" s="376"/>
      <c r="EKA73" s="376"/>
      <c r="EKB73" s="376"/>
      <c r="EKC73" s="376"/>
      <c r="EKD73" s="376"/>
      <c r="EKE73" s="376"/>
      <c r="EKF73" s="1581"/>
      <c r="EKG73" s="1581"/>
      <c r="EKH73" s="1581"/>
      <c r="EKI73" s="529"/>
      <c r="EKJ73" s="376"/>
      <c r="EKK73" s="376"/>
      <c r="EKL73" s="376"/>
      <c r="EKM73" s="530"/>
      <c r="EKN73" s="376"/>
      <c r="EKO73" s="376"/>
      <c r="EKP73" s="376"/>
      <c r="EKQ73" s="376"/>
      <c r="EKR73" s="376"/>
      <c r="EKS73" s="376"/>
      <c r="EKT73" s="376"/>
      <c r="EKU73" s="376"/>
      <c r="EKV73" s="376"/>
      <c r="EKW73" s="1581"/>
      <c r="EKX73" s="1581"/>
      <c r="EKY73" s="1581"/>
      <c r="EKZ73" s="529"/>
      <c r="ELA73" s="376"/>
      <c r="ELB73" s="376"/>
      <c r="ELC73" s="376"/>
      <c r="ELD73" s="530"/>
      <c r="ELE73" s="376"/>
      <c r="ELF73" s="376"/>
      <c r="ELG73" s="376"/>
      <c r="ELH73" s="376"/>
      <c r="ELI73" s="376"/>
      <c r="ELJ73" s="376"/>
      <c r="ELK73" s="376"/>
      <c r="ELL73" s="376"/>
      <c r="ELM73" s="376"/>
      <c r="ELN73" s="1581"/>
      <c r="ELO73" s="1581"/>
      <c r="ELP73" s="1581"/>
      <c r="ELQ73" s="529"/>
      <c r="ELR73" s="376"/>
      <c r="ELS73" s="376"/>
      <c r="ELT73" s="376"/>
      <c r="ELU73" s="530"/>
      <c r="ELV73" s="376"/>
      <c r="ELW73" s="376"/>
      <c r="ELX73" s="376"/>
      <c r="ELY73" s="376"/>
      <c r="ELZ73" s="376"/>
      <c r="EMA73" s="376"/>
      <c r="EMB73" s="376"/>
      <c r="EMC73" s="376"/>
      <c r="EMD73" s="376"/>
      <c r="EME73" s="1581"/>
      <c r="EMF73" s="1581"/>
      <c r="EMG73" s="1581"/>
      <c r="EMH73" s="529"/>
      <c r="EMI73" s="376"/>
      <c r="EMJ73" s="376"/>
      <c r="EMK73" s="376"/>
      <c r="EML73" s="530"/>
      <c r="EMM73" s="376"/>
      <c r="EMN73" s="376"/>
      <c r="EMO73" s="376"/>
      <c r="EMP73" s="376"/>
      <c r="EMQ73" s="376"/>
      <c r="EMR73" s="376"/>
      <c r="EMS73" s="376"/>
      <c r="EMT73" s="376"/>
      <c r="EMU73" s="376"/>
      <c r="EMV73" s="1581"/>
      <c r="EMW73" s="1581"/>
      <c r="EMX73" s="1581"/>
      <c r="EMY73" s="529"/>
      <c r="EMZ73" s="376"/>
      <c r="ENA73" s="376"/>
      <c r="ENB73" s="376"/>
      <c r="ENC73" s="530"/>
      <c r="END73" s="376"/>
      <c r="ENE73" s="376"/>
      <c r="ENF73" s="376"/>
      <c r="ENG73" s="376"/>
      <c r="ENH73" s="376"/>
      <c r="ENI73" s="376"/>
      <c r="ENJ73" s="376"/>
      <c r="ENK73" s="376"/>
      <c r="ENL73" s="376"/>
      <c r="ENM73" s="1581"/>
      <c r="ENN73" s="1581"/>
      <c r="ENO73" s="1581"/>
      <c r="ENP73" s="529"/>
      <c r="ENQ73" s="376"/>
      <c r="ENR73" s="376"/>
      <c r="ENS73" s="376"/>
      <c r="ENT73" s="530"/>
      <c r="ENU73" s="376"/>
      <c r="ENV73" s="376"/>
      <c r="ENW73" s="376"/>
      <c r="ENX73" s="376"/>
      <c r="ENY73" s="376"/>
      <c r="ENZ73" s="376"/>
      <c r="EOA73" s="376"/>
      <c r="EOB73" s="376"/>
      <c r="EOC73" s="376"/>
      <c r="EOD73" s="1581"/>
      <c r="EOE73" s="1581"/>
      <c r="EOF73" s="1581"/>
      <c r="EOG73" s="529"/>
      <c r="EOH73" s="376"/>
      <c r="EOI73" s="376"/>
      <c r="EOJ73" s="376"/>
      <c r="EOK73" s="530"/>
      <c r="EOL73" s="376"/>
      <c r="EOM73" s="376"/>
      <c r="EON73" s="376"/>
      <c r="EOO73" s="376"/>
      <c r="EOP73" s="376"/>
      <c r="EOQ73" s="376"/>
      <c r="EOR73" s="376"/>
      <c r="EOS73" s="376"/>
      <c r="EOT73" s="376"/>
      <c r="EOU73" s="1581"/>
      <c r="EOV73" s="1581"/>
      <c r="EOW73" s="1581"/>
      <c r="EOX73" s="529"/>
      <c r="EOY73" s="376"/>
      <c r="EOZ73" s="376"/>
      <c r="EPA73" s="376"/>
      <c r="EPB73" s="530"/>
      <c r="EPC73" s="376"/>
      <c r="EPD73" s="376"/>
      <c r="EPE73" s="376"/>
      <c r="EPF73" s="376"/>
      <c r="EPG73" s="376"/>
      <c r="EPH73" s="376"/>
      <c r="EPI73" s="376"/>
      <c r="EPJ73" s="376"/>
      <c r="EPK73" s="376"/>
      <c r="EPL73" s="1581"/>
      <c r="EPM73" s="1581"/>
      <c r="EPN73" s="1581"/>
      <c r="EPO73" s="529"/>
      <c r="EPP73" s="376"/>
      <c r="EPQ73" s="376"/>
      <c r="EPR73" s="376"/>
      <c r="EPS73" s="530"/>
      <c r="EPT73" s="376"/>
      <c r="EPU73" s="376"/>
      <c r="EPV73" s="376"/>
      <c r="EPW73" s="376"/>
      <c r="EPX73" s="376"/>
      <c r="EPY73" s="376"/>
      <c r="EPZ73" s="376"/>
      <c r="EQA73" s="376"/>
      <c r="EQB73" s="376"/>
      <c r="EQC73" s="1581"/>
      <c r="EQD73" s="1581"/>
      <c r="EQE73" s="1581"/>
      <c r="EQF73" s="529"/>
      <c r="EQG73" s="376"/>
      <c r="EQH73" s="376"/>
      <c r="EQI73" s="376"/>
      <c r="EQJ73" s="530"/>
      <c r="EQK73" s="376"/>
      <c r="EQL73" s="376"/>
      <c r="EQM73" s="376"/>
      <c r="EQN73" s="376"/>
      <c r="EQO73" s="376"/>
      <c r="EQP73" s="376"/>
      <c r="EQQ73" s="376"/>
      <c r="EQR73" s="376"/>
      <c r="EQS73" s="376"/>
      <c r="EQT73" s="1581"/>
      <c r="EQU73" s="1581"/>
      <c r="EQV73" s="1581"/>
      <c r="EQW73" s="529"/>
      <c r="EQX73" s="376"/>
      <c r="EQY73" s="376"/>
      <c r="EQZ73" s="376"/>
      <c r="ERA73" s="530"/>
      <c r="ERB73" s="376"/>
      <c r="ERC73" s="376"/>
      <c r="ERD73" s="376"/>
      <c r="ERE73" s="376"/>
      <c r="ERF73" s="376"/>
      <c r="ERG73" s="376"/>
      <c r="ERH73" s="376"/>
      <c r="ERI73" s="376"/>
      <c r="ERJ73" s="376"/>
      <c r="ERK73" s="1581"/>
      <c r="ERL73" s="1581"/>
      <c r="ERM73" s="1581"/>
      <c r="ERN73" s="529"/>
      <c r="ERO73" s="376"/>
      <c r="ERP73" s="376"/>
      <c r="ERQ73" s="376"/>
      <c r="ERR73" s="530"/>
      <c r="ERS73" s="376"/>
      <c r="ERT73" s="376"/>
      <c r="ERU73" s="376"/>
      <c r="ERV73" s="376"/>
      <c r="ERW73" s="376"/>
      <c r="ERX73" s="376"/>
      <c r="ERY73" s="376"/>
      <c r="ERZ73" s="376"/>
      <c r="ESA73" s="376"/>
      <c r="ESB73" s="1581"/>
      <c r="ESC73" s="1581"/>
      <c r="ESD73" s="1581"/>
      <c r="ESE73" s="529"/>
      <c r="ESF73" s="376"/>
      <c r="ESG73" s="376"/>
      <c r="ESH73" s="376"/>
      <c r="ESI73" s="530"/>
      <c r="ESJ73" s="376"/>
      <c r="ESK73" s="376"/>
      <c r="ESL73" s="376"/>
      <c r="ESM73" s="376"/>
      <c r="ESN73" s="376"/>
      <c r="ESO73" s="376"/>
      <c r="ESP73" s="376"/>
      <c r="ESQ73" s="376"/>
      <c r="ESR73" s="376"/>
      <c r="ESS73" s="1581"/>
      <c r="EST73" s="1581"/>
      <c r="ESU73" s="1581"/>
      <c r="ESV73" s="529"/>
      <c r="ESW73" s="376"/>
      <c r="ESX73" s="376"/>
      <c r="ESY73" s="376"/>
      <c r="ESZ73" s="530"/>
      <c r="ETA73" s="376"/>
      <c r="ETB73" s="376"/>
      <c r="ETC73" s="376"/>
      <c r="ETD73" s="376"/>
      <c r="ETE73" s="376"/>
      <c r="ETF73" s="376"/>
      <c r="ETG73" s="376"/>
      <c r="ETH73" s="376"/>
      <c r="ETI73" s="376"/>
      <c r="ETJ73" s="1581"/>
      <c r="ETK73" s="1581"/>
      <c r="ETL73" s="1581"/>
      <c r="ETM73" s="529"/>
      <c r="ETN73" s="376"/>
      <c r="ETO73" s="376"/>
      <c r="ETP73" s="376"/>
      <c r="ETQ73" s="530"/>
      <c r="ETR73" s="376"/>
      <c r="ETS73" s="376"/>
      <c r="ETT73" s="376"/>
      <c r="ETU73" s="376"/>
      <c r="ETV73" s="376"/>
      <c r="ETW73" s="376"/>
      <c r="ETX73" s="376"/>
      <c r="ETY73" s="376"/>
      <c r="ETZ73" s="376"/>
      <c r="EUA73" s="1581"/>
      <c r="EUB73" s="1581"/>
      <c r="EUC73" s="1581"/>
      <c r="EUD73" s="529"/>
      <c r="EUE73" s="376"/>
      <c r="EUF73" s="376"/>
      <c r="EUG73" s="376"/>
      <c r="EUH73" s="530"/>
      <c r="EUI73" s="376"/>
      <c r="EUJ73" s="376"/>
      <c r="EUK73" s="376"/>
      <c r="EUL73" s="376"/>
      <c r="EUM73" s="376"/>
      <c r="EUN73" s="376"/>
      <c r="EUO73" s="376"/>
      <c r="EUP73" s="376"/>
      <c r="EUQ73" s="376"/>
      <c r="EUR73" s="1581"/>
      <c r="EUS73" s="1581"/>
      <c r="EUT73" s="1581"/>
      <c r="EUU73" s="529"/>
      <c r="EUV73" s="376"/>
      <c r="EUW73" s="376"/>
      <c r="EUX73" s="376"/>
      <c r="EUY73" s="530"/>
      <c r="EUZ73" s="376"/>
      <c r="EVA73" s="376"/>
      <c r="EVB73" s="376"/>
      <c r="EVC73" s="376"/>
      <c r="EVD73" s="376"/>
      <c r="EVE73" s="376"/>
      <c r="EVF73" s="376"/>
      <c r="EVG73" s="376"/>
      <c r="EVH73" s="376"/>
      <c r="EVI73" s="1581"/>
      <c r="EVJ73" s="1581"/>
      <c r="EVK73" s="1581"/>
      <c r="EVL73" s="529"/>
      <c r="EVM73" s="376"/>
      <c r="EVN73" s="376"/>
      <c r="EVO73" s="376"/>
      <c r="EVP73" s="530"/>
      <c r="EVQ73" s="376"/>
      <c r="EVR73" s="376"/>
      <c r="EVS73" s="376"/>
      <c r="EVT73" s="376"/>
      <c r="EVU73" s="376"/>
      <c r="EVV73" s="376"/>
      <c r="EVW73" s="376"/>
      <c r="EVX73" s="376"/>
      <c r="EVY73" s="376"/>
      <c r="EVZ73" s="1581"/>
      <c r="EWA73" s="1581"/>
      <c r="EWB73" s="1581"/>
      <c r="EWC73" s="529"/>
      <c r="EWD73" s="376"/>
      <c r="EWE73" s="376"/>
      <c r="EWF73" s="376"/>
      <c r="EWG73" s="530"/>
      <c r="EWH73" s="376"/>
      <c r="EWI73" s="376"/>
      <c r="EWJ73" s="376"/>
      <c r="EWK73" s="376"/>
      <c r="EWL73" s="376"/>
      <c r="EWM73" s="376"/>
      <c r="EWN73" s="376"/>
      <c r="EWO73" s="376"/>
      <c r="EWP73" s="376"/>
      <c r="EWQ73" s="1581"/>
      <c r="EWR73" s="1581"/>
      <c r="EWS73" s="1581"/>
      <c r="EWT73" s="529"/>
      <c r="EWU73" s="376"/>
      <c r="EWV73" s="376"/>
      <c r="EWW73" s="376"/>
      <c r="EWX73" s="530"/>
      <c r="EWY73" s="376"/>
      <c r="EWZ73" s="376"/>
      <c r="EXA73" s="376"/>
      <c r="EXB73" s="376"/>
      <c r="EXC73" s="376"/>
      <c r="EXD73" s="376"/>
      <c r="EXE73" s="376"/>
      <c r="EXF73" s="376"/>
      <c r="EXG73" s="376"/>
      <c r="EXH73" s="1581"/>
      <c r="EXI73" s="1581"/>
      <c r="EXJ73" s="1581"/>
      <c r="EXK73" s="529"/>
      <c r="EXL73" s="376"/>
      <c r="EXM73" s="376"/>
      <c r="EXN73" s="376"/>
      <c r="EXO73" s="530"/>
      <c r="EXP73" s="376"/>
      <c r="EXQ73" s="376"/>
      <c r="EXR73" s="376"/>
      <c r="EXS73" s="376"/>
      <c r="EXT73" s="376"/>
      <c r="EXU73" s="376"/>
      <c r="EXV73" s="376"/>
      <c r="EXW73" s="376"/>
      <c r="EXX73" s="376"/>
      <c r="EXY73" s="1581"/>
      <c r="EXZ73" s="1581"/>
      <c r="EYA73" s="1581"/>
      <c r="EYB73" s="529"/>
      <c r="EYC73" s="376"/>
      <c r="EYD73" s="376"/>
      <c r="EYE73" s="376"/>
      <c r="EYF73" s="530"/>
      <c r="EYG73" s="376"/>
      <c r="EYH73" s="376"/>
      <c r="EYI73" s="376"/>
      <c r="EYJ73" s="376"/>
      <c r="EYK73" s="376"/>
      <c r="EYL73" s="376"/>
      <c r="EYM73" s="376"/>
      <c r="EYN73" s="376"/>
      <c r="EYO73" s="376"/>
      <c r="EYP73" s="1581"/>
      <c r="EYQ73" s="1581"/>
      <c r="EYR73" s="1581"/>
      <c r="EYS73" s="529"/>
      <c r="EYT73" s="376"/>
      <c r="EYU73" s="376"/>
      <c r="EYV73" s="376"/>
      <c r="EYW73" s="530"/>
      <c r="EYX73" s="376"/>
      <c r="EYY73" s="376"/>
      <c r="EYZ73" s="376"/>
      <c r="EZA73" s="376"/>
      <c r="EZB73" s="376"/>
      <c r="EZC73" s="376"/>
      <c r="EZD73" s="376"/>
      <c r="EZE73" s="376"/>
      <c r="EZF73" s="376"/>
      <c r="EZG73" s="1581"/>
      <c r="EZH73" s="1581"/>
      <c r="EZI73" s="1581"/>
      <c r="EZJ73" s="529"/>
      <c r="EZK73" s="376"/>
      <c r="EZL73" s="376"/>
      <c r="EZM73" s="376"/>
      <c r="EZN73" s="530"/>
      <c r="EZO73" s="376"/>
      <c r="EZP73" s="376"/>
      <c r="EZQ73" s="376"/>
      <c r="EZR73" s="376"/>
      <c r="EZS73" s="376"/>
      <c r="EZT73" s="376"/>
      <c r="EZU73" s="376"/>
      <c r="EZV73" s="376"/>
      <c r="EZW73" s="376"/>
      <c r="EZX73" s="1581"/>
      <c r="EZY73" s="1581"/>
      <c r="EZZ73" s="1581"/>
      <c r="FAA73" s="529"/>
      <c r="FAB73" s="376"/>
      <c r="FAC73" s="376"/>
      <c r="FAD73" s="376"/>
      <c r="FAE73" s="530"/>
      <c r="FAF73" s="376"/>
      <c r="FAG73" s="376"/>
      <c r="FAH73" s="376"/>
      <c r="FAI73" s="376"/>
      <c r="FAJ73" s="376"/>
      <c r="FAK73" s="376"/>
      <c r="FAL73" s="376"/>
      <c r="FAM73" s="376"/>
      <c r="FAN73" s="376"/>
      <c r="FAO73" s="1581"/>
      <c r="FAP73" s="1581"/>
      <c r="FAQ73" s="1581"/>
      <c r="FAR73" s="529"/>
      <c r="FAS73" s="376"/>
      <c r="FAT73" s="376"/>
      <c r="FAU73" s="376"/>
      <c r="FAV73" s="530"/>
      <c r="FAW73" s="376"/>
      <c r="FAX73" s="376"/>
      <c r="FAY73" s="376"/>
      <c r="FAZ73" s="376"/>
      <c r="FBA73" s="376"/>
      <c r="FBB73" s="376"/>
      <c r="FBC73" s="376"/>
      <c r="FBD73" s="376"/>
      <c r="FBE73" s="376"/>
      <c r="FBF73" s="1581"/>
      <c r="FBG73" s="1581"/>
      <c r="FBH73" s="1581"/>
      <c r="FBI73" s="529"/>
      <c r="FBJ73" s="376"/>
      <c r="FBK73" s="376"/>
      <c r="FBL73" s="376"/>
      <c r="FBM73" s="530"/>
      <c r="FBN73" s="376"/>
      <c r="FBO73" s="376"/>
      <c r="FBP73" s="376"/>
      <c r="FBQ73" s="376"/>
      <c r="FBR73" s="376"/>
      <c r="FBS73" s="376"/>
      <c r="FBT73" s="376"/>
      <c r="FBU73" s="376"/>
      <c r="FBV73" s="376"/>
      <c r="FBW73" s="1581"/>
      <c r="FBX73" s="1581"/>
      <c r="FBY73" s="1581"/>
      <c r="FBZ73" s="529"/>
      <c r="FCA73" s="376"/>
      <c r="FCB73" s="376"/>
      <c r="FCC73" s="376"/>
      <c r="FCD73" s="530"/>
      <c r="FCE73" s="376"/>
      <c r="FCF73" s="376"/>
      <c r="FCG73" s="376"/>
      <c r="FCH73" s="376"/>
      <c r="FCI73" s="376"/>
      <c r="FCJ73" s="376"/>
      <c r="FCK73" s="376"/>
      <c r="FCL73" s="376"/>
      <c r="FCM73" s="376"/>
      <c r="FCN73" s="1581"/>
      <c r="FCO73" s="1581"/>
      <c r="FCP73" s="1581"/>
      <c r="FCQ73" s="529"/>
      <c r="FCR73" s="376"/>
      <c r="FCS73" s="376"/>
      <c r="FCT73" s="376"/>
      <c r="FCU73" s="530"/>
      <c r="FCV73" s="376"/>
      <c r="FCW73" s="376"/>
      <c r="FCX73" s="376"/>
      <c r="FCY73" s="376"/>
      <c r="FCZ73" s="376"/>
      <c r="FDA73" s="376"/>
      <c r="FDB73" s="376"/>
      <c r="FDC73" s="376"/>
      <c r="FDD73" s="376"/>
      <c r="FDE73" s="1581"/>
      <c r="FDF73" s="1581"/>
      <c r="FDG73" s="1581"/>
      <c r="FDH73" s="529"/>
      <c r="FDI73" s="376"/>
      <c r="FDJ73" s="376"/>
      <c r="FDK73" s="376"/>
      <c r="FDL73" s="530"/>
      <c r="FDM73" s="376"/>
      <c r="FDN73" s="376"/>
      <c r="FDO73" s="376"/>
      <c r="FDP73" s="376"/>
      <c r="FDQ73" s="376"/>
      <c r="FDR73" s="376"/>
      <c r="FDS73" s="376"/>
      <c r="FDT73" s="376"/>
      <c r="FDU73" s="376"/>
      <c r="FDV73" s="1581"/>
      <c r="FDW73" s="1581"/>
      <c r="FDX73" s="1581"/>
      <c r="FDY73" s="529"/>
      <c r="FDZ73" s="376"/>
      <c r="FEA73" s="376"/>
      <c r="FEB73" s="376"/>
      <c r="FEC73" s="530"/>
      <c r="FED73" s="376"/>
      <c r="FEE73" s="376"/>
      <c r="FEF73" s="376"/>
      <c r="FEG73" s="376"/>
      <c r="FEH73" s="376"/>
      <c r="FEI73" s="376"/>
      <c r="FEJ73" s="376"/>
      <c r="FEK73" s="376"/>
      <c r="FEL73" s="376"/>
      <c r="FEM73" s="1581"/>
      <c r="FEN73" s="1581"/>
      <c r="FEO73" s="1581"/>
      <c r="FEP73" s="529"/>
      <c r="FEQ73" s="376"/>
      <c r="FER73" s="376"/>
      <c r="FES73" s="376"/>
      <c r="FET73" s="530"/>
      <c r="FEU73" s="376"/>
      <c r="FEV73" s="376"/>
      <c r="FEW73" s="376"/>
      <c r="FEX73" s="376"/>
      <c r="FEY73" s="376"/>
      <c r="FEZ73" s="376"/>
      <c r="FFA73" s="376"/>
      <c r="FFB73" s="376"/>
      <c r="FFC73" s="376"/>
      <c r="FFD73" s="1581"/>
      <c r="FFE73" s="1581"/>
      <c r="FFF73" s="1581"/>
      <c r="FFG73" s="529"/>
      <c r="FFH73" s="376"/>
      <c r="FFI73" s="376"/>
      <c r="FFJ73" s="376"/>
      <c r="FFK73" s="530"/>
      <c r="FFL73" s="376"/>
      <c r="FFM73" s="376"/>
      <c r="FFN73" s="376"/>
      <c r="FFO73" s="376"/>
      <c r="FFP73" s="376"/>
      <c r="FFQ73" s="376"/>
      <c r="FFR73" s="376"/>
      <c r="FFS73" s="376"/>
      <c r="FFT73" s="376"/>
      <c r="FFU73" s="1581"/>
      <c r="FFV73" s="1581"/>
      <c r="FFW73" s="1581"/>
      <c r="FFX73" s="529"/>
      <c r="FFY73" s="376"/>
      <c r="FFZ73" s="376"/>
      <c r="FGA73" s="376"/>
      <c r="FGB73" s="530"/>
      <c r="FGC73" s="376"/>
      <c r="FGD73" s="376"/>
      <c r="FGE73" s="376"/>
      <c r="FGF73" s="376"/>
      <c r="FGG73" s="376"/>
      <c r="FGH73" s="376"/>
      <c r="FGI73" s="376"/>
      <c r="FGJ73" s="376"/>
      <c r="FGK73" s="376"/>
      <c r="FGL73" s="1581"/>
      <c r="FGM73" s="1581"/>
      <c r="FGN73" s="1581"/>
      <c r="FGO73" s="529"/>
      <c r="FGP73" s="376"/>
      <c r="FGQ73" s="376"/>
      <c r="FGR73" s="376"/>
      <c r="FGS73" s="530"/>
      <c r="FGT73" s="376"/>
      <c r="FGU73" s="376"/>
      <c r="FGV73" s="376"/>
      <c r="FGW73" s="376"/>
      <c r="FGX73" s="376"/>
      <c r="FGY73" s="376"/>
      <c r="FGZ73" s="376"/>
      <c r="FHA73" s="376"/>
      <c r="FHB73" s="376"/>
      <c r="FHC73" s="1581"/>
      <c r="FHD73" s="1581"/>
      <c r="FHE73" s="1581"/>
      <c r="FHF73" s="529"/>
      <c r="FHG73" s="376"/>
      <c r="FHH73" s="376"/>
      <c r="FHI73" s="376"/>
      <c r="FHJ73" s="530"/>
      <c r="FHK73" s="376"/>
      <c r="FHL73" s="376"/>
      <c r="FHM73" s="376"/>
      <c r="FHN73" s="376"/>
      <c r="FHO73" s="376"/>
      <c r="FHP73" s="376"/>
      <c r="FHQ73" s="376"/>
      <c r="FHR73" s="376"/>
      <c r="FHS73" s="376"/>
      <c r="FHT73" s="1581"/>
      <c r="FHU73" s="1581"/>
      <c r="FHV73" s="1581"/>
      <c r="FHW73" s="529"/>
      <c r="FHX73" s="376"/>
      <c r="FHY73" s="376"/>
      <c r="FHZ73" s="376"/>
      <c r="FIA73" s="530"/>
      <c r="FIB73" s="376"/>
      <c r="FIC73" s="376"/>
      <c r="FID73" s="376"/>
      <c r="FIE73" s="376"/>
      <c r="FIF73" s="376"/>
      <c r="FIG73" s="376"/>
      <c r="FIH73" s="376"/>
      <c r="FII73" s="376"/>
      <c r="FIJ73" s="376"/>
      <c r="FIK73" s="1581"/>
      <c r="FIL73" s="1581"/>
      <c r="FIM73" s="1581"/>
      <c r="FIN73" s="529"/>
      <c r="FIO73" s="376"/>
      <c r="FIP73" s="376"/>
      <c r="FIQ73" s="376"/>
      <c r="FIR73" s="530"/>
      <c r="FIS73" s="376"/>
      <c r="FIT73" s="376"/>
      <c r="FIU73" s="376"/>
      <c r="FIV73" s="376"/>
      <c r="FIW73" s="376"/>
      <c r="FIX73" s="376"/>
      <c r="FIY73" s="376"/>
      <c r="FIZ73" s="376"/>
      <c r="FJA73" s="376"/>
      <c r="FJB73" s="1581"/>
      <c r="FJC73" s="1581"/>
      <c r="FJD73" s="1581"/>
      <c r="FJE73" s="529"/>
      <c r="FJF73" s="376"/>
      <c r="FJG73" s="376"/>
      <c r="FJH73" s="376"/>
      <c r="FJI73" s="530"/>
      <c r="FJJ73" s="376"/>
      <c r="FJK73" s="376"/>
      <c r="FJL73" s="376"/>
      <c r="FJM73" s="376"/>
      <c r="FJN73" s="376"/>
      <c r="FJO73" s="376"/>
      <c r="FJP73" s="376"/>
      <c r="FJQ73" s="376"/>
      <c r="FJR73" s="376"/>
      <c r="FJS73" s="1581"/>
      <c r="FJT73" s="1581"/>
      <c r="FJU73" s="1581"/>
      <c r="FJV73" s="529"/>
      <c r="FJW73" s="376"/>
      <c r="FJX73" s="376"/>
      <c r="FJY73" s="376"/>
      <c r="FJZ73" s="530"/>
      <c r="FKA73" s="376"/>
      <c r="FKB73" s="376"/>
      <c r="FKC73" s="376"/>
      <c r="FKD73" s="376"/>
      <c r="FKE73" s="376"/>
      <c r="FKF73" s="376"/>
      <c r="FKG73" s="376"/>
      <c r="FKH73" s="376"/>
      <c r="FKI73" s="376"/>
      <c r="FKJ73" s="1581"/>
      <c r="FKK73" s="1581"/>
      <c r="FKL73" s="1581"/>
      <c r="FKM73" s="529"/>
      <c r="FKN73" s="376"/>
      <c r="FKO73" s="376"/>
      <c r="FKP73" s="376"/>
      <c r="FKQ73" s="530"/>
      <c r="FKR73" s="376"/>
      <c r="FKS73" s="376"/>
      <c r="FKT73" s="376"/>
      <c r="FKU73" s="376"/>
      <c r="FKV73" s="376"/>
      <c r="FKW73" s="376"/>
      <c r="FKX73" s="376"/>
      <c r="FKY73" s="376"/>
      <c r="FKZ73" s="376"/>
      <c r="FLA73" s="1581"/>
      <c r="FLB73" s="1581"/>
      <c r="FLC73" s="1581"/>
      <c r="FLD73" s="529"/>
      <c r="FLE73" s="376"/>
      <c r="FLF73" s="376"/>
      <c r="FLG73" s="376"/>
      <c r="FLH73" s="530"/>
      <c r="FLI73" s="376"/>
      <c r="FLJ73" s="376"/>
      <c r="FLK73" s="376"/>
      <c r="FLL73" s="376"/>
      <c r="FLM73" s="376"/>
      <c r="FLN73" s="376"/>
      <c r="FLO73" s="376"/>
      <c r="FLP73" s="376"/>
      <c r="FLQ73" s="376"/>
      <c r="FLR73" s="1581"/>
      <c r="FLS73" s="1581"/>
      <c r="FLT73" s="1581"/>
      <c r="FLU73" s="529"/>
      <c r="FLV73" s="376"/>
      <c r="FLW73" s="376"/>
      <c r="FLX73" s="376"/>
      <c r="FLY73" s="530"/>
      <c r="FLZ73" s="376"/>
      <c r="FMA73" s="376"/>
      <c r="FMB73" s="376"/>
      <c r="FMC73" s="376"/>
      <c r="FMD73" s="376"/>
      <c r="FME73" s="376"/>
      <c r="FMF73" s="376"/>
      <c r="FMG73" s="376"/>
      <c r="FMH73" s="376"/>
      <c r="FMI73" s="1581"/>
      <c r="FMJ73" s="1581"/>
      <c r="FMK73" s="1581"/>
      <c r="FML73" s="529"/>
      <c r="FMM73" s="376"/>
      <c r="FMN73" s="376"/>
      <c r="FMO73" s="376"/>
      <c r="FMP73" s="530"/>
      <c r="FMQ73" s="376"/>
      <c r="FMR73" s="376"/>
      <c r="FMS73" s="376"/>
      <c r="FMT73" s="376"/>
      <c r="FMU73" s="376"/>
      <c r="FMV73" s="376"/>
      <c r="FMW73" s="376"/>
      <c r="FMX73" s="376"/>
      <c r="FMY73" s="376"/>
      <c r="FMZ73" s="1581"/>
      <c r="FNA73" s="1581"/>
      <c r="FNB73" s="1581"/>
      <c r="FNC73" s="529"/>
      <c r="FND73" s="376"/>
      <c r="FNE73" s="376"/>
      <c r="FNF73" s="376"/>
      <c r="FNG73" s="530"/>
      <c r="FNH73" s="376"/>
      <c r="FNI73" s="376"/>
      <c r="FNJ73" s="376"/>
      <c r="FNK73" s="376"/>
      <c r="FNL73" s="376"/>
      <c r="FNM73" s="376"/>
      <c r="FNN73" s="376"/>
      <c r="FNO73" s="376"/>
      <c r="FNP73" s="376"/>
      <c r="FNQ73" s="1581"/>
      <c r="FNR73" s="1581"/>
      <c r="FNS73" s="1581"/>
      <c r="FNT73" s="529"/>
      <c r="FNU73" s="376"/>
      <c r="FNV73" s="376"/>
      <c r="FNW73" s="376"/>
      <c r="FNX73" s="530"/>
      <c r="FNY73" s="376"/>
      <c r="FNZ73" s="376"/>
      <c r="FOA73" s="376"/>
      <c r="FOB73" s="376"/>
      <c r="FOC73" s="376"/>
      <c r="FOD73" s="376"/>
      <c r="FOE73" s="376"/>
      <c r="FOF73" s="376"/>
      <c r="FOG73" s="376"/>
      <c r="FOH73" s="1581"/>
      <c r="FOI73" s="1581"/>
      <c r="FOJ73" s="1581"/>
      <c r="FOK73" s="529"/>
      <c r="FOL73" s="376"/>
      <c r="FOM73" s="376"/>
      <c r="FON73" s="376"/>
      <c r="FOO73" s="530"/>
      <c r="FOP73" s="376"/>
      <c r="FOQ73" s="376"/>
      <c r="FOR73" s="376"/>
      <c r="FOS73" s="376"/>
      <c r="FOT73" s="376"/>
      <c r="FOU73" s="376"/>
      <c r="FOV73" s="376"/>
      <c r="FOW73" s="376"/>
      <c r="FOX73" s="376"/>
      <c r="FOY73" s="1581"/>
      <c r="FOZ73" s="1581"/>
      <c r="FPA73" s="1581"/>
      <c r="FPB73" s="529"/>
      <c r="FPC73" s="376"/>
      <c r="FPD73" s="376"/>
      <c r="FPE73" s="376"/>
      <c r="FPF73" s="530"/>
      <c r="FPG73" s="376"/>
      <c r="FPH73" s="376"/>
      <c r="FPI73" s="376"/>
      <c r="FPJ73" s="376"/>
      <c r="FPK73" s="376"/>
      <c r="FPL73" s="376"/>
      <c r="FPM73" s="376"/>
      <c r="FPN73" s="376"/>
      <c r="FPO73" s="376"/>
      <c r="FPP73" s="1581"/>
      <c r="FPQ73" s="1581"/>
      <c r="FPR73" s="1581"/>
      <c r="FPS73" s="529"/>
      <c r="FPT73" s="376"/>
      <c r="FPU73" s="376"/>
      <c r="FPV73" s="376"/>
      <c r="FPW73" s="530"/>
      <c r="FPX73" s="376"/>
      <c r="FPY73" s="376"/>
      <c r="FPZ73" s="376"/>
      <c r="FQA73" s="376"/>
      <c r="FQB73" s="376"/>
      <c r="FQC73" s="376"/>
      <c r="FQD73" s="376"/>
      <c r="FQE73" s="376"/>
      <c r="FQF73" s="376"/>
      <c r="FQG73" s="1581"/>
      <c r="FQH73" s="1581"/>
      <c r="FQI73" s="1581"/>
      <c r="FQJ73" s="529"/>
      <c r="FQK73" s="376"/>
      <c r="FQL73" s="376"/>
      <c r="FQM73" s="376"/>
      <c r="FQN73" s="530"/>
      <c r="FQO73" s="376"/>
      <c r="FQP73" s="376"/>
      <c r="FQQ73" s="376"/>
      <c r="FQR73" s="376"/>
      <c r="FQS73" s="376"/>
      <c r="FQT73" s="376"/>
      <c r="FQU73" s="376"/>
      <c r="FQV73" s="376"/>
      <c r="FQW73" s="376"/>
      <c r="FQX73" s="1581"/>
      <c r="FQY73" s="1581"/>
      <c r="FQZ73" s="1581"/>
      <c r="FRA73" s="529"/>
      <c r="FRB73" s="376"/>
      <c r="FRC73" s="376"/>
      <c r="FRD73" s="376"/>
      <c r="FRE73" s="530"/>
      <c r="FRF73" s="376"/>
      <c r="FRG73" s="376"/>
      <c r="FRH73" s="376"/>
      <c r="FRI73" s="376"/>
      <c r="FRJ73" s="376"/>
      <c r="FRK73" s="376"/>
      <c r="FRL73" s="376"/>
      <c r="FRM73" s="376"/>
      <c r="FRN73" s="376"/>
      <c r="FRO73" s="1581"/>
      <c r="FRP73" s="1581"/>
      <c r="FRQ73" s="1581"/>
      <c r="FRR73" s="529"/>
      <c r="FRS73" s="376"/>
      <c r="FRT73" s="376"/>
      <c r="FRU73" s="376"/>
      <c r="FRV73" s="530"/>
      <c r="FRW73" s="376"/>
      <c r="FRX73" s="376"/>
      <c r="FRY73" s="376"/>
      <c r="FRZ73" s="376"/>
      <c r="FSA73" s="376"/>
      <c r="FSB73" s="376"/>
      <c r="FSC73" s="376"/>
      <c r="FSD73" s="376"/>
      <c r="FSE73" s="376"/>
      <c r="FSF73" s="1581"/>
      <c r="FSG73" s="1581"/>
      <c r="FSH73" s="1581"/>
      <c r="FSI73" s="529"/>
      <c r="FSJ73" s="376"/>
      <c r="FSK73" s="376"/>
      <c r="FSL73" s="376"/>
      <c r="FSM73" s="530"/>
      <c r="FSN73" s="376"/>
      <c r="FSO73" s="376"/>
      <c r="FSP73" s="376"/>
      <c r="FSQ73" s="376"/>
      <c r="FSR73" s="376"/>
      <c r="FSS73" s="376"/>
      <c r="FST73" s="376"/>
      <c r="FSU73" s="376"/>
      <c r="FSV73" s="376"/>
      <c r="FSW73" s="1581"/>
      <c r="FSX73" s="1581"/>
      <c r="FSY73" s="1581"/>
      <c r="FSZ73" s="529"/>
      <c r="FTA73" s="376"/>
      <c r="FTB73" s="376"/>
      <c r="FTC73" s="376"/>
      <c r="FTD73" s="530"/>
      <c r="FTE73" s="376"/>
      <c r="FTF73" s="376"/>
      <c r="FTG73" s="376"/>
      <c r="FTH73" s="376"/>
      <c r="FTI73" s="376"/>
      <c r="FTJ73" s="376"/>
      <c r="FTK73" s="376"/>
      <c r="FTL73" s="376"/>
      <c r="FTM73" s="376"/>
      <c r="FTN73" s="1581"/>
      <c r="FTO73" s="1581"/>
      <c r="FTP73" s="1581"/>
      <c r="FTQ73" s="529"/>
      <c r="FTR73" s="376"/>
      <c r="FTS73" s="376"/>
      <c r="FTT73" s="376"/>
      <c r="FTU73" s="530"/>
      <c r="FTV73" s="376"/>
      <c r="FTW73" s="376"/>
      <c r="FTX73" s="376"/>
      <c r="FTY73" s="376"/>
      <c r="FTZ73" s="376"/>
      <c r="FUA73" s="376"/>
      <c r="FUB73" s="376"/>
      <c r="FUC73" s="376"/>
      <c r="FUD73" s="376"/>
      <c r="FUE73" s="1581"/>
      <c r="FUF73" s="1581"/>
      <c r="FUG73" s="1581"/>
      <c r="FUH73" s="529"/>
      <c r="FUI73" s="376"/>
      <c r="FUJ73" s="376"/>
      <c r="FUK73" s="376"/>
      <c r="FUL73" s="530"/>
      <c r="FUM73" s="376"/>
      <c r="FUN73" s="376"/>
      <c r="FUO73" s="376"/>
      <c r="FUP73" s="376"/>
      <c r="FUQ73" s="376"/>
      <c r="FUR73" s="376"/>
      <c r="FUS73" s="376"/>
      <c r="FUT73" s="376"/>
      <c r="FUU73" s="376"/>
      <c r="FUV73" s="1581"/>
      <c r="FUW73" s="1581"/>
      <c r="FUX73" s="1581"/>
      <c r="FUY73" s="529"/>
      <c r="FUZ73" s="376"/>
      <c r="FVA73" s="376"/>
      <c r="FVB73" s="376"/>
      <c r="FVC73" s="530"/>
      <c r="FVD73" s="376"/>
      <c r="FVE73" s="376"/>
      <c r="FVF73" s="376"/>
      <c r="FVG73" s="376"/>
      <c r="FVH73" s="376"/>
      <c r="FVI73" s="376"/>
      <c r="FVJ73" s="376"/>
      <c r="FVK73" s="376"/>
      <c r="FVL73" s="376"/>
      <c r="FVM73" s="1581"/>
      <c r="FVN73" s="1581"/>
      <c r="FVO73" s="1581"/>
      <c r="FVP73" s="529"/>
      <c r="FVQ73" s="376"/>
      <c r="FVR73" s="376"/>
      <c r="FVS73" s="376"/>
      <c r="FVT73" s="530"/>
      <c r="FVU73" s="376"/>
      <c r="FVV73" s="376"/>
      <c r="FVW73" s="376"/>
      <c r="FVX73" s="376"/>
      <c r="FVY73" s="376"/>
      <c r="FVZ73" s="376"/>
      <c r="FWA73" s="376"/>
      <c r="FWB73" s="376"/>
      <c r="FWC73" s="376"/>
      <c r="FWD73" s="1581"/>
      <c r="FWE73" s="1581"/>
      <c r="FWF73" s="1581"/>
      <c r="FWG73" s="529"/>
      <c r="FWH73" s="376"/>
      <c r="FWI73" s="376"/>
      <c r="FWJ73" s="376"/>
      <c r="FWK73" s="530"/>
      <c r="FWL73" s="376"/>
      <c r="FWM73" s="376"/>
      <c r="FWN73" s="376"/>
      <c r="FWO73" s="376"/>
      <c r="FWP73" s="376"/>
      <c r="FWQ73" s="376"/>
      <c r="FWR73" s="376"/>
      <c r="FWS73" s="376"/>
      <c r="FWT73" s="376"/>
      <c r="FWU73" s="1581"/>
      <c r="FWV73" s="1581"/>
      <c r="FWW73" s="1581"/>
      <c r="FWX73" s="529"/>
      <c r="FWY73" s="376"/>
      <c r="FWZ73" s="376"/>
      <c r="FXA73" s="376"/>
      <c r="FXB73" s="530"/>
      <c r="FXC73" s="376"/>
      <c r="FXD73" s="376"/>
      <c r="FXE73" s="376"/>
      <c r="FXF73" s="376"/>
      <c r="FXG73" s="376"/>
      <c r="FXH73" s="376"/>
      <c r="FXI73" s="376"/>
      <c r="FXJ73" s="376"/>
      <c r="FXK73" s="376"/>
      <c r="FXL73" s="1581"/>
      <c r="FXM73" s="1581"/>
      <c r="FXN73" s="1581"/>
      <c r="FXO73" s="529"/>
      <c r="FXP73" s="376"/>
      <c r="FXQ73" s="376"/>
      <c r="FXR73" s="376"/>
      <c r="FXS73" s="530"/>
      <c r="FXT73" s="376"/>
      <c r="FXU73" s="376"/>
      <c r="FXV73" s="376"/>
      <c r="FXW73" s="376"/>
      <c r="FXX73" s="376"/>
      <c r="FXY73" s="376"/>
      <c r="FXZ73" s="376"/>
      <c r="FYA73" s="376"/>
      <c r="FYB73" s="376"/>
      <c r="FYC73" s="1581"/>
      <c r="FYD73" s="1581"/>
      <c r="FYE73" s="1581"/>
      <c r="FYF73" s="529"/>
      <c r="FYG73" s="376"/>
      <c r="FYH73" s="376"/>
      <c r="FYI73" s="376"/>
      <c r="FYJ73" s="530"/>
      <c r="FYK73" s="376"/>
      <c r="FYL73" s="376"/>
      <c r="FYM73" s="376"/>
      <c r="FYN73" s="376"/>
      <c r="FYO73" s="376"/>
      <c r="FYP73" s="376"/>
      <c r="FYQ73" s="376"/>
      <c r="FYR73" s="376"/>
      <c r="FYS73" s="376"/>
      <c r="FYT73" s="1581"/>
      <c r="FYU73" s="1581"/>
      <c r="FYV73" s="1581"/>
      <c r="FYW73" s="529"/>
      <c r="FYX73" s="376"/>
      <c r="FYY73" s="376"/>
      <c r="FYZ73" s="376"/>
      <c r="FZA73" s="530"/>
      <c r="FZB73" s="376"/>
      <c r="FZC73" s="376"/>
      <c r="FZD73" s="376"/>
      <c r="FZE73" s="376"/>
      <c r="FZF73" s="376"/>
      <c r="FZG73" s="376"/>
      <c r="FZH73" s="376"/>
      <c r="FZI73" s="376"/>
      <c r="FZJ73" s="376"/>
      <c r="FZK73" s="1581"/>
      <c r="FZL73" s="1581"/>
      <c r="FZM73" s="1581"/>
      <c r="FZN73" s="529"/>
      <c r="FZO73" s="376"/>
      <c r="FZP73" s="376"/>
      <c r="FZQ73" s="376"/>
      <c r="FZR73" s="530"/>
      <c r="FZS73" s="376"/>
      <c r="FZT73" s="376"/>
      <c r="FZU73" s="376"/>
      <c r="FZV73" s="376"/>
      <c r="FZW73" s="376"/>
      <c r="FZX73" s="376"/>
      <c r="FZY73" s="376"/>
      <c r="FZZ73" s="376"/>
      <c r="GAA73" s="376"/>
      <c r="GAB73" s="1581"/>
      <c r="GAC73" s="1581"/>
      <c r="GAD73" s="1581"/>
      <c r="GAE73" s="529"/>
      <c r="GAF73" s="376"/>
      <c r="GAG73" s="376"/>
      <c r="GAH73" s="376"/>
      <c r="GAI73" s="530"/>
      <c r="GAJ73" s="376"/>
      <c r="GAK73" s="376"/>
      <c r="GAL73" s="376"/>
      <c r="GAM73" s="376"/>
      <c r="GAN73" s="376"/>
      <c r="GAO73" s="376"/>
      <c r="GAP73" s="376"/>
      <c r="GAQ73" s="376"/>
      <c r="GAR73" s="376"/>
      <c r="GAS73" s="1581"/>
      <c r="GAT73" s="1581"/>
      <c r="GAU73" s="1581"/>
      <c r="GAV73" s="529"/>
      <c r="GAW73" s="376"/>
      <c r="GAX73" s="376"/>
      <c r="GAY73" s="376"/>
      <c r="GAZ73" s="530"/>
      <c r="GBA73" s="376"/>
      <c r="GBB73" s="376"/>
      <c r="GBC73" s="376"/>
      <c r="GBD73" s="376"/>
      <c r="GBE73" s="376"/>
      <c r="GBF73" s="376"/>
      <c r="GBG73" s="376"/>
      <c r="GBH73" s="376"/>
      <c r="GBI73" s="376"/>
      <c r="GBJ73" s="1581"/>
      <c r="GBK73" s="1581"/>
      <c r="GBL73" s="1581"/>
      <c r="GBM73" s="529"/>
      <c r="GBN73" s="376"/>
      <c r="GBO73" s="376"/>
      <c r="GBP73" s="376"/>
      <c r="GBQ73" s="530"/>
      <c r="GBR73" s="376"/>
      <c r="GBS73" s="376"/>
      <c r="GBT73" s="376"/>
      <c r="GBU73" s="376"/>
      <c r="GBV73" s="376"/>
      <c r="GBW73" s="376"/>
      <c r="GBX73" s="376"/>
      <c r="GBY73" s="376"/>
      <c r="GBZ73" s="376"/>
      <c r="GCA73" s="1581"/>
      <c r="GCB73" s="1581"/>
      <c r="GCC73" s="1581"/>
      <c r="GCD73" s="529"/>
      <c r="GCE73" s="376"/>
      <c r="GCF73" s="376"/>
      <c r="GCG73" s="376"/>
      <c r="GCH73" s="530"/>
      <c r="GCI73" s="376"/>
      <c r="GCJ73" s="376"/>
      <c r="GCK73" s="376"/>
      <c r="GCL73" s="376"/>
      <c r="GCM73" s="376"/>
      <c r="GCN73" s="376"/>
      <c r="GCO73" s="376"/>
      <c r="GCP73" s="376"/>
      <c r="GCQ73" s="376"/>
      <c r="GCR73" s="1581"/>
      <c r="GCS73" s="1581"/>
      <c r="GCT73" s="1581"/>
      <c r="GCU73" s="529"/>
      <c r="GCV73" s="376"/>
      <c r="GCW73" s="376"/>
      <c r="GCX73" s="376"/>
      <c r="GCY73" s="530"/>
      <c r="GCZ73" s="376"/>
      <c r="GDA73" s="376"/>
      <c r="GDB73" s="376"/>
      <c r="GDC73" s="376"/>
      <c r="GDD73" s="376"/>
      <c r="GDE73" s="376"/>
      <c r="GDF73" s="376"/>
      <c r="GDG73" s="376"/>
      <c r="GDH73" s="376"/>
      <c r="GDI73" s="1581"/>
      <c r="GDJ73" s="1581"/>
      <c r="GDK73" s="1581"/>
      <c r="GDL73" s="529"/>
      <c r="GDM73" s="376"/>
      <c r="GDN73" s="376"/>
      <c r="GDO73" s="376"/>
      <c r="GDP73" s="530"/>
      <c r="GDQ73" s="376"/>
      <c r="GDR73" s="376"/>
      <c r="GDS73" s="376"/>
      <c r="GDT73" s="376"/>
      <c r="GDU73" s="376"/>
      <c r="GDV73" s="376"/>
      <c r="GDW73" s="376"/>
      <c r="GDX73" s="376"/>
      <c r="GDY73" s="376"/>
      <c r="GDZ73" s="1581"/>
      <c r="GEA73" s="1581"/>
      <c r="GEB73" s="1581"/>
      <c r="GEC73" s="529"/>
      <c r="GED73" s="376"/>
      <c r="GEE73" s="376"/>
      <c r="GEF73" s="376"/>
      <c r="GEG73" s="530"/>
      <c r="GEH73" s="376"/>
      <c r="GEI73" s="376"/>
      <c r="GEJ73" s="376"/>
      <c r="GEK73" s="376"/>
      <c r="GEL73" s="376"/>
      <c r="GEM73" s="376"/>
      <c r="GEN73" s="376"/>
      <c r="GEO73" s="376"/>
      <c r="GEP73" s="376"/>
      <c r="GEQ73" s="1581"/>
      <c r="GER73" s="1581"/>
      <c r="GES73" s="1581"/>
      <c r="GET73" s="529"/>
      <c r="GEU73" s="376"/>
      <c r="GEV73" s="376"/>
      <c r="GEW73" s="376"/>
      <c r="GEX73" s="530"/>
      <c r="GEY73" s="376"/>
      <c r="GEZ73" s="376"/>
      <c r="GFA73" s="376"/>
      <c r="GFB73" s="376"/>
      <c r="GFC73" s="376"/>
      <c r="GFD73" s="376"/>
      <c r="GFE73" s="376"/>
      <c r="GFF73" s="376"/>
      <c r="GFG73" s="376"/>
      <c r="GFH73" s="1581"/>
      <c r="GFI73" s="1581"/>
      <c r="GFJ73" s="1581"/>
      <c r="GFK73" s="529"/>
      <c r="GFL73" s="376"/>
      <c r="GFM73" s="376"/>
      <c r="GFN73" s="376"/>
      <c r="GFO73" s="530"/>
      <c r="GFP73" s="376"/>
      <c r="GFQ73" s="376"/>
      <c r="GFR73" s="376"/>
      <c r="GFS73" s="376"/>
      <c r="GFT73" s="376"/>
      <c r="GFU73" s="376"/>
      <c r="GFV73" s="376"/>
      <c r="GFW73" s="376"/>
      <c r="GFX73" s="376"/>
      <c r="GFY73" s="1581"/>
      <c r="GFZ73" s="1581"/>
      <c r="GGA73" s="1581"/>
      <c r="GGB73" s="529"/>
      <c r="GGC73" s="376"/>
      <c r="GGD73" s="376"/>
      <c r="GGE73" s="376"/>
      <c r="GGF73" s="530"/>
      <c r="GGG73" s="376"/>
      <c r="GGH73" s="376"/>
      <c r="GGI73" s="376"/>
      <c r="GGJ73" s="376"/>
      <c r="GGK73" s="376"/>
      <c r="GGL73" s="376"/>
      <c r="GGM73" s="376"/>
      <c r="GGN73" s="376"/>
      <c r="GGO73" s="376"/>
      <c r="GGP73" s="1581"/>
      <c r="GGQ73" s="1581"/>
      <c r="GGR73" s="1581"/>
      <c r="GGS73" s="529"/>
      <c r="GGT73" s="376"/>
      <c r="GGU73" s="376"/>
      <c r="GGV73" s="376"/>
      <c r="GGW73" s="530"/>
      <c r="GGX73" s="376"/>
      <c r="GGY73" s="376"/>
      <c r="GGZ73" s="376"/>
      <c r="GHA73" s="376"/>
      <c r="GHB73" s="376"/>
      <c r="GHC73" s="376"/>
      <c r="GHD73" s="376"/>
      <c r="GHE73" s="376"/>
      <c r="GHF73" s="376"/>
      <c r="GHG73" s="1581"/>
      <c r="GHH73" s="1581"/>
      <c r="GHI73" s="1581"/>
      <c r="GHJ73" s="529"/>
      <c r="GHK73" s="376"/>
      <c r="GHL73" s="376"/>
      <c r="GHM73" s="376"/>
      <c r="GHN73" s="530"/>
      <c r="GHO73" s="376"/>
      <c r="GHP73" s="376"/>
      <c r="GHQ73" s="376"/>
      <c r="GHR73" s="376"/>
      <c r="GHS73" s="376"/>
      <c r="GHT73" s="376"/>
      <c r="GHU73" s="376"/>
      <c r="GHV73" s="376"/>
      <c r="GHW73" s="376"/>
      <c r="GHX73" s="1581"/>
      <c r="GHY73" s="1581"/>
      <c r="GHZ73" s="1581"/>
      <c r="GIA73" s="529"/>
      <c r="GIB73" s="376"/>
      <c r="GIC73" s="376"/>
      <c r="GID73" s="376"/>
      <c r="GIE73" s="530"/>
      <c r="GIF73" s="376"/>
      <c r="GIG73" s="376"/>
      <c r="GIH73" s="376"/>
      <c r="GII73" s="376"/>
      <c r="GIJ73" s="376"/>
      <c r="GIK73" s="376"/>
      <c r="GIL73" s="376"/>
      <c r="GIM73" s="376"/>
      <c r="GIN73" s="376"/>
      <c r="GIO73" s="1581"/>
      <c r="GIP73" s="1581"/>
      <c r="GIQ73" s="1581"/>
      <c r="GIR73" s="529"/>
      <c r="GIS73" s="376"/>
      <c r="GIT73" s="376"/>
      <c r="GIU73" s="376"/>
      <c r="GIV73" s="530"/>
      <c r="GIW73" s="376"/>
      <c r="GIX73" s="376"/>
      <c r="GIY73" s="376"/>
      <c r="GIZ73" s="376"/>
      <c r="GJA73" s="376"/>
      <c r="GJB73" s="376"/>
      <c r="GJC73" s="376"/>
      <c r="GJD73" s="376"/>
      <c r="GJE73" s="376"/>
      <c r="GJF73" s="1581"/>
      <c r="GJG73" s="1581"/>
      <c r="GJH73" s="1581"/>
      <c r="GJI73" s="529"/>
      <c r="GJJ73" s="376"/>
      <c r="GJK73" s="376"/>
      <c r="GJL73" s="376"/>
      <c r="GJM73" s="530"/>
      <c r="GJN73" s="376"/>
      <c r="GJO73" s="376"/>
      <c r="GJP73" s="376"/>
      <c r="GJQ73" s="376"/>
      <c r="GJR73" s="376"/>
      <c r="GJS73" s="376"/>
      <c r="GJT73" s="376"/>
      <c r="GJU73" s="376"/>
      <c r="GJV73" s="376"/>
      <c r="GJW73" s="1581"/>
      <c r="GJX73" s="1581"/>
      <c r="GJY73" s="1581"/>
      <c r="GJZ73" s="529"/>
      <c r="GKA73" s="376"/>
      <c r="GKB73" s="376"/>
      <c r="GKC73" s="376"/>
      <c r="GKD73" s="530"/>
      <c r="GKE73" s="376"/>
      <c r="GKF73" s="376"/>
      <c r="GKG73" s="376"/>
      <c r="GKH73" s="376"/>
      <c r="GKI73" s="376"/>
      <c r="GKJ73" s="376"/>
      <c r="GKK73" s="376"/>
      <c r="GKL73" s="376"/>
      <c r="GKM73" s="376"/>
      <c r="GKN73" s="1581"/>
      <c r="GKO73" s="1581"/>
      <c r="GKP73" s="1581"/>
      <c r="GKQ73" s="529"/>
      <c r="GKR73" s="376"/>
      <c r="GKS73" s="376"/>
      <c r="GKT73" s="376"/>
      <c r="GKU73" s="530"/>
      <c r="GKV73" s="376"/>
      <c r="GKW73" s="376"/>
      <c r="GKX73" s="376"/>
      <c r="GKY73" s="376"/>
      <c r="GKZ73" s="376"/>
      <c r="GLA73" s="376"/>
      <c r="GLB73" s="376"/>
      <c r="GLC73" s="376"/>
      <c r="GLD73" s="376"/>
      <c r="GLE73" s="1581"/>
      <c r="GLF73" s="1581"/>
      <c r="GLG73" s="1581"/>
      <c r="GLH73" s="529"/>
      <c r="GLI73" s="376"/>
      <c r="GLJ73" s="376"/>
      <c r="GLK73" s="376"/>
      <c r="GLL73" s="530"/>
      <c r="GLM73" s="376"/>
      <c r="GLN73" s="376"/>
      <c r="GLO73" s="376"/>
      <c r="GLP73" s="376"/>
      <c r="GLQ73" s="376"/>
      <c r="GLR73" s="376"/>
      <c r="GLS73" s="376"/>
      <c r="GLT73" s="376"/>
      <c r="GLU73" s="376"/>
      <c r="GLV73" s="1581"/>
      <c r="GLW73" s="1581"/>
      <c r="GLX73" s="1581"/>
      <c r="GLY73" s="529"/>
      <c r="GLZ73" s="376"/>
      <c r="GMA73" s="376"/>
      <c r="GMB73" s="376"/>
      <c r="GMC73" s="530"/>
      <c r="GMD73" s="376"/>
      <c r="GME73" s="376"/>
      <c r="GMF73" s="376"/>
      <c r="GMG73" s="376"/>
      <c r="GMH73" s="376"/>
      <c r="GMI73" s="376"/>
      <c r="GMJ73" s="376"/>
      <c r="GMK73" s="376"/>
      <c r="GML73" s="376"/>
      <c r="GMM73" s="1581"/>
      <c r="GMN73" s="1581"/>
      <c r="GMO73" s="1581"/>
      <c r="GMP73" s="529"/>
      <c r="GMQ73" s="376"/>
      <c r="GMR73" s="376"/>
      <c r="GMS73" s="376"/>
      <c r="GMT73" s="530"/>
      <c r="GMU73" s="376"/>
      <c r="GMV73" s="376"/>
      <c r="GMW73" s="376"/>
      <c r="GMX73" s="376"/>
      <c r="GMY73" s="376"/>
      <c r="GMZ73" s="376"/>
      <c r="GNA73" s="376"/>
      <c r="GNB73" s="376"/>
      <c r="GNC73" s="376"/>
      <c r="GND73" s="1581"/>
      <c r="GNE73" s="1581"/>
      <c r="GNF73" s="1581"/>
      <c r="GNG73" s="529"/>
      <c r="GNH73" s="376"/>
      <c r="GNI73" s="376"/>
      <c r="GNJ73" s="376"/>
      <c r="GNK73" s="530"/>
      <c r="GNL73" s="376"/>
      <c r="GNM73" s="376"/>
      <c r="GNN73" s="376"/>
      <c r="GNO73" s="376"/>
      <c r="GNP73" s="376"/>
      <c r="GNQ73" s="376"/>
      <c r="GNR73" s="376"/>
      <c r="GNS73" s="376"/>
      <c r="GNT73" s="376"/>
      <c r="GNU73" s="1581"/>
      <c r="GNV73" s="1581"/>
      <c r="GNW73" s="1581"/>
      <c r="GNX73" s="529"/>
      <c r="GNY73" s="376"/>
      <c r="GNZ73" s="376"/>
      <c r="GOA73" s="376"/>
      <c r="GOB73" s="530"/>
      <c r="GOC73" s="376"/>
      <c r="GOD73" s="376"/>
      <c r="GOE73" s="376"/>
      <c r="GOF73" s="376"/>
      <c r="GOG73" s="376"/>
      <c r="GOH73" s="376"/>
      <c r="GOI73" s="376"/>
      <c r="GOJ73" s="376"/>
      <c r="GOK73" s="376"/>
      <c r="GOL73" s="1581"/>
      <c r="GOM73" s="1581"/>
      <c r="GON73" s="1581"/>
      <c r="GOO73" s="529"/>
      <c r="GOP73" s="376"/>
      <c r="GOQ73" s="376"/>
      <c r="GOR73" s="376"/>
      <c r="GOS73" s="530"/>
      <c r="GOT73" s="376"/>
      <c r="GOU73" s="376"/>
      <c r="GOV73" s="376"/>
      <c r="GOW73" s="376"/>
      <c r="GOX73" s="376"/>
      <c r="GOY73" s="376"/>
      <c r="GOZ73" s="376"/>
      <c r="GPA73" s="376"/>
      <c r="GPB73" s="376"/>
      <c r="GPC73" s="1581"/>
      <c r="GPD73" s="1581"/>
      <c r="GPE73" s="1581"/>
      <c r="GPF73" s="529"/>
      <c r="GPG73" s="376"/>
      <c r="GPH73" s="376"/>
      <c r="GPI73" s="376"/>
      <c r="GPJ73" s="530"/>
      <c r="GPK73" s="376"/>
      <c r="GPL73" s="376"/>
      <c r="GPM73" s="376"/>
      <c r="GPN73" s="376"/>
      <c r="GPO73" s="376"/>
      <c r="GPP73" s="376"/>
      <c r="GPQ73" s="376"/>
      <c r="GPR73" s="376"/>
      <c r="GPS73" s="376"/>
      <c r="GPT73" s="1581"/>
      <c r="GPU73" s="1581"/>
      <c r="GPV73" s="1581"/>
      <c r="GPW73" s="529"/>
      <c r="GPX73" s="376"/>
      <c r="GPY73" s="376"/>
      <c r="GPZ73" s="376"/>
      <c r="GQA73" s="530"/>
      <c r="GQB73" s="376"/>
      <c r="GQC73" s="376"/>
      <c r="GQD73" s="376"/>
      <c r="GQE73" s="376"/>
      <c r="GQF73" s="376"/>
      <c r="GQG73" s="376"/>
      <c r="GQH73" s="376"/>
      <c r="GQI73" s="376"/>
      <c r="GQJ73" s="376"/>
      <c r="GQK73" s="1581"/>
      <c r="GQL73" s="1581"/>
      <c r="GQM73" s="1581"/>
      <c r="GQN73" s="529"/>
      <c r="GQO73" s="376"/>
      <c r="GQP73" s="376"/>
      <c r="GQQ73" s="376"/>
      <c r="GQR73" s="530"/>
      <c r="GQS73" s="376"/>
      <c r="GQT73" s="376"/>
      <c r="GQU73" s="376"/>
      <c r="GQV73" s="376"/>
      <c r="GQW73" s="376"/>
      <c r="GQX73" s="376"/>
      <c r="GQY73" s="376"/>
      <c r="GQZ73" s="376"/>
      <c r="GRA73" s="376"/>
      <c r="GRB73" s="1581"/>
      <c r="GRC73" s="1581"/>
      <c r="GRD73" s="1581"/>
      <c r="GRE73" s="529"/>
      <c r="GRF73" s="376"/>
      <c r="GRG73" s="376"/>
      <c r="GRH73" s="376"/>
      <c r="GRI73" s="530"/>
      <c r="GRJ73" s="376"/>
      <c r="GRK73" s="376"/>
      <c r="GRL73" s="376"/>
      <c r="GRM73" s="376"/>
      <c r="GRN73" s="376"/>
      <c r="GRO73" s="376"/>
      <c r="GRP73" s="376"/>
      <c r="GRQ73" s="376"/>
      <c r="GRR73" s="376"/>
      <c r="GRS73" s="1581"/>
      <c r="GRT73" s="1581"/>
      <c r="GRU73" s="1581"/>
      <c r="GRV73" s="529"/>
      <c r="GRW73" s="376"/>
      <c r="GRX73" s="376"/>
      <c r="GRY73" s="376"/>
      <c r="GRZ73" s="530"/>
      <c r="GSA73" s="376"/>
      <c r="GSB73" s="376"/>
      <c r="GSC73" s="376"/>
      <c r="GSD73" s="376"/>
      <c r="GSE73" s="376"/>
      <c r="GSF73" s="376"/>
      <c r="GSG73" s="376"/>
      <c r="GSH73" s="376"/>
      <c r="GSI73" s="376"/>
      <c r="GSJ73" s="1581"/>
      <c r="GSK73" s="1581"/>
      <c r="GSL73" s="1581"/>
      <c r="GSM73" s="529"/>
      <c r="GSN73" s="376"/>
      <c r="GSO73" s="376"/>
      <c r="GSP73" s="376"/>
      <c r="GSQ73" s="530"/>
      <c r="GSR73" s="376"/>
      <c r="GSS73" s="376"/>
      <c r="GST73" s="376"/>
      <c r="GSU73" s="376"/>
      <c r="GSV73" s="376"/>
      <c r="GSW73" s="376"/>
      <c r="GSX73" s="376"/>
      <c r="GSY73" s="376"/>
      <c r="GSZ73" s="376"/>
      <c r="GTA73" s="1581"/>
      <c r="GTB73" s="1581"/>
      <c r="GTC73" s="1581"/>
      <c r="GTD73" s="529"/>
      <c r="GTE73" s="376"/>
      <c r="GTF73" s="376"/>
      <c r="GTG73" s="376"/>
      <c r="GTH73" s="530"/>
      <c r="GTI73" s="376"/>
      <c r="GTJ73" s="376"/>
      <c r="GTK73" s="376"/>
      <c r="GTL73" s="376"/>
      <c r="GTM73" s="376"/>
      <c r="GTN73" s="376"/>
      <c r="GTO73" s="376"/>
      <c r="GTP73" s="376"/>
      <c r="GTQ73" s="376"/>
      <c r="GTR73" s="1581"/>
      <c r="GTS73" s="1581"/>
      <c r="GTT73" s="1581"/>
      <c r="GTU73" s="529"/>
      <c r="GTV73" s="376"/>
      <c r="GTW73" s="376"/>
      <c r="GTX73" s="376"/>
      <c r="GTY73" s="530"/>
      <c r="GTZ73" s="376"/>
      <c r="GUA73" s="376"/>
      <c r="GUB73" s="376"/>
      <c r="GUC73" s="376"/>
      <c r="GUD73" s="376"/>
      <c r="GUE73" s="376"/>
      <c r="GUF73" s="376"/>
      <c r="GUG73" s="376"/>
      <c r="GUH73" s="376"/>
      <c r="GUI73" s="1581"/>
      <c r="GUJ73" s="1581"/>
      <c r="GUK73" s="1581"/>
      <c r="GUL73" s="529"/>
      <c r="GUM73" s="376"/>
      <c r="GUN73" s="376"/>
      <c r="GUO73" s="376"/>
      <c r="GUP73" s="530"/>
      <c r="GUQ73" s="376"/>
      <c r="GUR73" s="376"/>
      <c r="GUS73" s="376"/>
      <c r="GUT73" s="376"/>
      <c r="GUU73" s="376"/>
      <c r="GUV73" s="376"/>
      <c r="GUW73" s="376"/>
      <c r="GUX73" s="376"/>
      <c r="GUY73" s="376"/>
      <c r="GUZ73" s="1581"/>
      <c r="GVA73" s="1581"/>
      <c r="GVB73" s="1581"/>
      <c r="GVC73" s="529"/>
      <c r="GVD73" s="376"/>
      <c r="GVE73" s="376"/>
      <c r="GVF73" s="376"/>
      <c r="GVG73" s="530"/>
      <c r="GVH73" s="376"/>
      <c r="GVI73" s="376"/>
      <c r="GVJ73" s="376"/>
      <c r="GVK73" s="376"/>
      <c r="GVL73" s="376"/>
      <c r="GVM73" s="376"/>
      <c r="GVN73" s="376"/>
      <c r="GVO73" s="376"/>
      <c r="GVP73" s="376"/>
      <c r="GVQ73" s="1581"/>
      <c r="GVR73" s="1581"/>
      <c r="GVS73" s="1581"/>
      <c r="GVT73" s="529"/>
      <c r="GVU73" s="376"/>
      <c r="GVV73" s="376"/>
      <c r="GVW73" s="376"/>
      <c r="GVX73" s="530"/>
      <c r="GVY73" s="376"/>
      <c r="GVZ73" s="376"/>
      <c r="GWA73" s="376"/>
      <c r="GWB73" s="376"/>
      <c r="GWC73" s="376"/>
      <c r="GWD73" s="376"/>
      <c r="GWE73" s="376"/>
      <c r="GWF73" s="376"/>
      <c r="GWG73" s="376"/>
      <c r="GWH73" s="1581"/>
      <c r="GWI73" s="1581"/>
      <c r="GWJ73" s="1581"/>
      <c r="GWK73" s="529"/>
      <c r="GWL73" s="376"/>
      <c r="GWM73" s="376"/>
      <c r="GWN73" s="376"/>
      <c r="GWO73" s="530"/>
      <c r="GWP73" s="376"/>
      <c r="GWQ73" s="376"/>
      <c r="GWR73" s="376"/>
      <c r="GWS73" s="376"/>
      <c r="GWT73" s="376"/>
      <c r="GWU73" s="376"/>
      <c r="GWV73" s="376"/>
      <c r="GWW73" s="376"/>
      <c r="GWX73" s="376"/>
      <c r="GWY73" s="1581"/>
      <c r="GWZ73" s="1581"/>
      <c r="GXA73" s="1581"/>
      <c r="GXB73" s="529"/>
      <c r="GXC73" s="376"/>
      <c r="GXD73" s="376"/>
      <c r="GXE73" s="376"/>
      <c r="GXF73" s="530"/>
      <c r="GXG73" s="376"/>
      <c r="GXH73" s="376"/>
      <c r="GXI73" s="376"/>
      <c r="GXJ73" s="376"/>
      <c r="GXK73" s="376"/>
      <c r="GXL73" s="376"/>
      <c r="GXM73" s="376"/>
      <c r="GXN73" s="376"/>
      <c r="GXO73" s="376"/>
      <c r="GXP73" s="1581"/>
      <c r="GXQ73" s="1581"/>
      <c r="GXR73" s="1581"/>
      <c r="GXS73" s="529"/>
      <c r="GXT73" s="376"/>
      <c r="GXU73" s="376"/>
      <c r="GXV73" s="376"/>
      <c r="GXW73" s="530"/>
      <c r="GXX73" s="376"/>
      <c r="GXY73" s="376"/>
      <c r="GXZ73" s="376"/>
      <c r="GYA73" s="376"/>
      <c r="GYB73" s="376"/>
      <c r="GYC73" s="376"/>
      <c r="GYD73" s="376"/>
      <c r="GYE73" s="376"/>
      <c r="GYF73" s="376"/>
      <c r="GYG73" s="1581"/>
      <c r="GYH73" s="1581"/>
      <c r="GYI73" s="1581"/>
      <c r="GYJ73" s="529"/>
      <c r="GYK73" s="376"/>
      <c r="GYL73" s="376"/>
      <c r="GYM73" s="376"/>
      <c r="GYN73" s="530"/>
      <c r="GYO73" s="376"/>
      <c r="GYP73" s="376"/>
      <c r="GYQ73" s="376"/>
      <c r="GYR73" s="376"/>
      <c r="GYS73" s="376"/>
      <c r="GYT73" s="376"/>
      <c r="GYU73" s="376"/>
      <c r="GYV73" s="376"/>
      <c r="GYW73" s="376"/>
      <c r="GYX73" s="1581"/>
      <c r="GYY73" s="1581"/>
      <c r="GYZ73" s="1581"/>
      <c r="GZA73" s="529"/>
      <c r="GZB73" s="376"/>
      <c r="GZC73" s="376"/>
      <c r="GZD73" s="376"/>
      <c r="GZE73" s="530"/>
      <c r="GZF73" s="376"/>
      <c r="GZG73" s="376"/>
      <c r="GZH73" s="376"/>
      <c r="GZI73" s="376"/>
      <c r="GZJ73" s="376"/>
      <c r="GZK73" s="376"/>
      <c r="GZL73" s="376"/>
      <c r="GZM73" s="376"/>
      <c r="GZN73" s="376"/>
      <c r="GZO73" s="1581"/>
      <c r="GZP73" s="1581"/>
      <c r="GZQ73" s="1581"/>
      <c r="GZR73" s="529"/>
      <c r="GZS73" s="376"/>
      <c r="GZT73" s="376"/>
      <c r="GZU73" s="376"/>
      <c r="GZV73" s="530"/>
      <c r="GZW73" s="376"/>
      <c r="GZX73" s="376"/>
      <c r="GZY73" s="376"/>
      <c r="GZZ73" s="376"/>
      <c r="HAA73" s="376"/>
      <c r="HAB73" s="376"/>
      <c r="HAC73" s="376"/>
      <c r="HAD73" s="376"/>
      <c r="HAE73" s="376"/>
      <c r="HAF73" s="1581"/>
      <c r="HAG73" s="1581"/>
      <c r="HAH73" s="1581"/>
      <c r="HAI73" s="529"/>
      <c r="HAJ73" s="376"/>
      <c r="HAK73" s="376"/>
      <c r="HAL73" s="376"/>
      <c r="HAM73" s="530"/>
      <c r="HAN73" s="376"/>
      <c r="HAO73" s="376"/>
      <c r="HAP73" s="376"/>
      <c r="HAQ73" s="376"/>
      <c r="HAR73" s="376"/>
      <c r="HAS73" s="376"/>
      <c r="HAT73" s="376"/>
      <c r="HAU73" s="376"/>
      <c r="HAV73" s="376"/>
      <c r="HAW73" s="1581"/>
      <c r="HAX73" s="1581"/>
      <c r="HAY73" s="1581"/>
      <c r="HAZ73" s="529"/>
      <c r="HBA73" s="376"/>
      <c r="HBB73" s="376"/>
      <c r="HBC73" s="376"/>
      <c r="HBD73" s="530"/>
      <c r="HBE73" s="376"/>
      <c r="HBF73" s="376"/>
      <c r="HBG73" s="376"/>
      <c r="HBH73" s="376"/>
      <c r="HBI73" s="376"/>
      <c r="HBJ73" s="376"/>
      <c r="HBK73" s="376"/>
      <c r="HBL73" s="376"/>
      <c r="HBM73" s="376"/>
      <c r="HBN73" s="1581"/>
      <c r="HBO73" s="1581"/>
      <c r="HBP73" s="1581"/>
      <c r="HBQ73" s="529"/>
      <c r="HBR73" s="376"/>
      <c r="HBS73" s="376"/>
      <c r="HBT73" s="376"/>
      <c r="HBU73" s="530"/>
      <c r="HBV73" s="376"/>
      <c r="HBW73" s="376"/>
      <c r="HBX73" s="376"/>
      <c r="HBY73" s="376"/>
      <c r="HBZ73" s="376"/>
      <c r="HCA73" s="376"/>
      <c r="HCB73" s="376"/>
      <c r="HCC73" s="376"/>
      <c r="HCD73" s="376"/>
      <c r="HCE73" s="1581"/>
      <c r="HCF73" s="1581"/>
      <c r="HCG73" s="1581"/>
      <c r="HCH73" s="529"/>
      <c r="HCI73" s="376"/>
      <c r="HCJ73" s="376"/>
      <c r="HCK73" s="376"/>
      <c r="HCL73" s="530"/>
      <c r="HCM73" s="376"/>
      <c r="HCN73" s="376"/>
      <c r="HCO73" s="376"/>
      <c r="HCP73" s="376"/>
      <c r="HCQ73" s="376"/>
      <c r="HCR73" s="376"/>
      <c r="HCS73" s="376"/>
      <c r="HCT73" s="376"/>
      <c r="HCU73" s="376"/>
      <c r="HCV73" s="1581"/>
      <c r="HCW73" s="1581"/>
      <c r="HCX73" s="1581"/>
      <c r="HCY73" s="529"/>
      <c r="HCZ73" s="376"/>
      <c r="HDA73" s="376"/>
      <c r="HDB73" s="376"/>
      <c r="HDC73" s="530"/>
      <c r="HDD73" s="376"/>
      <c r="HDE73" s="376"/>
      <c r="HDF73" s="376"/>
      <c r="HDG73" s="376"/>
      <c r="HDH73" s="376"/>
      <c r="HDI73" s="376"/>
      <c r="HDJ73" s="376"/>
      <c r="HDK73" s="376"/>
      <c r="HDL73" s="376"/>
      <c r="HDM73" s="1581"/>
      <c r="HDN73" s="1581"/>
      <c r="HDO73" s="1581"/>
      <c r="HDP73" s="529"/>
      <c r="HDQ73" s="376"/>
      <c r="HDR73" s="376"/>
      <c r="HDS73" s="376"/>
      <c r="HDT73" s="530"/>
      <c r="HDU73" s="376"/>
      <c r="HDV73" s="376"/>
      <c r="HDW73" s="376"/>
      <c r="HDX73" s="376"/>
      <c r="HDY73" s="376"/>
      <c r="HDZ73" s="376"/>
      <c r="HEA73" s="376"/>
      <c r="HEB73" s="376"/>
      <c r="HEC73" s="376"/>
      <c r="HED73" s="1581"/>
      <c r="HEE73" s="1581"/>
      <c r="HEF73" s="1581"/>
      <c r="HEG73" s="529"/>
      <c r="HEH73" s="376"/>
      <c r="HEI73" s="376"/>
      <c r="HEJ73" s="376"/>
      <c r="HEK73" s="530"/>
      <c r="HEL73" s="376"/>
      <c r="HEM73" s="376"/>
      <c r="HEN73" s="376"/>
      <c r="HEO73" s="376"/>
      <c r="HEP73" s="376"/>
      <c r="HEQ73" s="376"/>
      <c r="HER73" s="376"/>
      <c r="HES73" s="376"/>
      <c r="HET73" s="376"/>
      <c r="HEU73" s="1581"/>
      <c r="HEV73" s="1581"/>
      <c r="HEW73" s="1581"/>
      <c r="HEX73" s="529"/>
      <c r="HEY73" s="376"/>
      <c r="HEZ73" s="376"/>
      <c r="HFA73" s="376"/>
      <c r="HFB73" s="530"/>
      <c r="HFC73" s="376"/>
      <c r="HFD73" s="376"/>
      <c r="HFE73" s="376"/>
      <c r="HFF73" s="376"/>
      <c r="HFG73" s="376"/>
      <c r="HFH73" s="376"/>
      <c r="HFI73" s="376"/>
      <c r="HFJ73" s="376"/>
      <c r="HFK73" s="376"/>
      <c r="HFL73" s="1581"/>
      <c r="HFM73" s="1581"/>
      <c r="HFN73" s="1581"/>
      <c r="HFO73" s="529"/>
      <c r="HFP73" s="376"/>
      <c r="HFQ73" s="376"/>
      <c r="HFR73" s="376"/>
      <c r="HFS73" s="530"/>
      <c r="HFT73" s="376"/>
      <c r="HFU73" s="376"/>
      <c r="HFV73" s="376"/>
      <c r="HFW73" s="376"/>
      <c r="HFX73" s="376"/>
      <c r="HFY73" s="376"/>
      <c r="HFZ73" s="376"/>
      <c r="HGA73" s="376"/>
      <c r="HGB73" s="376"/>
      <c r="HGC73" s="1581"/>
      <c r="HGD73" s="1581"/>
      <c r="HGE73" s="1581"/>
      <c r="HGF73" s="529"/>
      <c r="HGG73" s="376"/>
      <c r="HGH73" s="376"/>
      <c r="HGI73" s="376"/>
      <c r="HGJ73" s="530"/>
      <c r="HGK73" s="376"/>
      <c r="HGL73" s="376"/>
      <c r="HGM73" s="376"/>
      <c r="HGN73" s="376"/>
      <c r="HGO73" s="376"/>
      <c r="HGP73" s="376"/>
      <c r="HGQ73" s="376"/>
      <c r="HGR73" s="376"/>
      <c r="HGS73" s="376"/>
      <c r="HGT73" s="1581"/>
      <c r="HGU73" s="1581"/>
      <c r="HGV73" s="1581"/>
      <c r="HGW73" s="529"/>
      <c r="HGX73" s="376"/>
      <c r="HGY73" s="376"/>
      <c r="HGZ73" s="376"/>
      <c r="HHA73" s="530"/>
      <c r="HHB73" s="376"/>
      <c r="HHC73" s="376"/>
      <c r="HHD73" s="376"/>
      <c r="HHE73" s="376"/>
      <c r="HHF73" s="376"/>
      <c r="HHG73" s="376"/>
      <c r="HHH73" s="376"/>
      <c r="HHI73" s="376"/>
      <c r="HHJ73" s="376"/>
      <c r="HHK73" s="1581"/>
      <c r="HHL73" s="1581"/>
      <c r="HHM73" s="1581"/>
      <c r="HHN73" s="529"/>
      <c r="HHO73" s="376"/>
      <c r="HHP73" s="376"/>
      <c r="HHQ73" s="376"/>
      <c r="HHR73" s="530"/>
      <c r="HHS73" s="376"/>
      <c r="HHT73" s="376"/>
      <c r="HHU73" s="376"/>
      <c r="HHV73" s="376"/>
      <c r="HHW73" s="376"/>
      <c r="HHX73" s="376"/>
      <c r="HHY73" s="376"/>
      <c r="HHZ73" s="376"/>
      <c r="HIA73" s="376"/>
      <c r="HIB73" s="1581"/>
      <c r="HIC73" s="1581"/>
      <c r="HID73" s="1581"/>
      <c r="HIE73" s="529"/>
      <c r="HIF73" s="376"/>
      <c r="HIG73" s="376"/>
      <c r="HIH73" s="376"/>
      <c r="HII73" s="530"/>
      <c r="HIJ73" s="376"/>
      <c r="HIK73" s="376"/>
      <c r="HIL73" s="376"/>
      <c r="HIM73" s="376"/>
      <c r="HIN73" s="376"/>
      <c r="HIO73" s="376"/>
      <c r="HIP73" s="376"/>
      <c r="HIQ73" s="376"/>
      <c r="HIR73" s="376"/>
      <c r="HIS73" s="1581"/>
      <c r="HIT73" s="1581"/>
      <c r="HIU73" s="1581"/>
      <c r="HIV73" s="529"/>
      <c r="HIW73" s="376"/>
      <c r="HIX73" s="376"/>
      <c r="HIY73" s="376"/>
      <c r="HIZ73" s="530"/>
      <c r="HJA73" s="376"/>
      <c r="HJB73" s="376"/>
      <c r="HJC73" s="376"/>
      <c r="HJD73" s="376"/>
      <c r="HJE73" s="376"/>
      <c r="HJF73" s="376"/>
      <c r="HJG73" s="376"/>
      <c r="HJH73" s="376"/>
      <c r="HJI73" s="376"/>
      <c r="HJJ73" s="1581"/>
      <c r="HJK73" s="1581"/>
      <c r="HJL73" s="1581"/>
      <c r="HJM73" s="529"/>
      <c r="HJN73" s="376"/>
      <c r="HJO73" s="376"/>
      <c r="HJP73" s="376"/>
      <c r="HJQ73" s="530"/>
      <c r="HJR73" s="376"/>
      <c r="HJS73" s="376"/>
      <c r="HJT73" s="376"/>
      <c r="HJU73" s="376"/>
      <c r="HJV73" s="376"/>
      <c r="HJW73" s="376"/>
      <c r="HJX73" s="376"/>
      <c r="HJY73" s="376"/>
      <c r="HJZ73" s="376"/>
      <c r="HKA73" s="1581"/>
      <c r="HKB73" s="1581"/>
      <c r="HKC73" s="1581"/>
      <c r="HKD73" s="529"/>
      <c r="HKE73" s="376"/>
      <c r="HKF73" s="376"/>
      <c r="HKG73" s="376"/>
      <c r="HKH73" s="530"/>
      <c r="HKI73" s="376"/>
      <c r="HKJ73" s="376"/>
      <c r="HKK73" s="376"/>
      <c r="HKL73" s="376"/>
      <c r="HKM73" s="376"/>
      <c r="HKN73" s="376"/>
      <c r="HKO73" s="376"/>
      <c r="HKP73" s="376"/>
      <c r="HKQ73" s="376"/>
      <c r="HKR73" s="1581"/>
      <c r="HKS73" s="1581"/>
      <c r="HKT73" s="1581"/>
      <c r="HKU73" s="529"/>
      <c r="HKV73" s="376"/>
      <c r="HKW73" s="376"/>
      <c r="HKX73" s="376"/>
      <c r="HKY73" s="530"/>
      <c r="HKZ73" s="376"/>
      <c r="HLA73" s="376"/>
      <c r="HLB73" s="376"/>
      <c r="HLC73" s="376"/>
      <c r="HLD73" s="376"/>
      <c r="HLE73" s="376"/>
      <c r="HLF73" s="376"/>
      <c r="HLG73" s="376"/>
      <c r="HLH73" s="376"/>
      <c r="HLI73" s="1581"/>
      <c r="HLJ73" s="1581"/>
      <c r="HLK73" s="1581"/>
      <c r="HLL73" s="529"/>
      <c r="HLM73" s="376"/>
      <c r="HLN73" s="376"/>
      <c r="HLO73" s="376"/>
      <c r="HLP73" s="530"/>
      <c r="HLQ73" s="376"/>
      <c r="HLR73" s="376"/>
      <c r="HLS73" s="376"/>
      <c r="HLT73" s="376"/>
      <c r="HLU73" s="376"/>
      <c r="HLV73" s="376"/>
      <c r="HLW73" s="376"/>
      <c r="HLX73" s="376"/>
      <c r="HLY73" s="376"/>
      <c r="HLZ73" s="1581"/>
      <c r="HMA73" s="1581"/>
      <c r="HMB73" s="1581"/>
      <c r="HMC73" s="529"/>
      <c r="HMD73" s="376"/>
      <c r="HME73" s="376"/>
      <c r="HMF73" s="376"/>
      <c r="HMG73" s="530"/>
      <c r="HMH73" s="376"/>
      <c r="HMI73" s="376"/>
      <c r="HMJ73" s="376"/>
      <c r="HMK73" s="376"/>
      <c r="HML73" s="376"/>
      <c r="HMM73" s="376"/>
      <c r="HMN73" s="376"/>
      <c r="HMO73" s="376"/>
      <c r="HMP73" s="376"/>
      <c r="HMQ73" s="1581"/>
      <c r="HMR73" s="1581"/>
      <c r="HMS73" s="1581"/>
      <c r="HMT73" s="529"/>
      <c r="HMU73" s="376"/>
      <c r="HMV73" s="376"/>
      <c r="HMW73" s="376"/>
      <c r="HMX73" s="530"/>
      <c r="HMY73" s="376"/>
      <c r="HMZ73" s="376"/>
      <c r="HNA73" s="376"/>
      <c r="HNB73" s="376"/>
      <c r="HNC73" s="376"/>
      <c r="HND73" s="376"/>
      <c r="HNE73" s="376"/>
      <c r="HNF73" s="376"/>
      <c r="HNG73" s="376"/>
      <c r="HNH73" s="1581"/>
      <c r="HNI73" s="1581"/>
      <c r="HNJ73" s="1581"/>
      <c r="HNK73" s="529"/>
      <c r="HNL73" s="376"/>
      <c r="HNM73" s="376"/>
      <c r="HNN73" s="376"/>
      <c r="HNO73" s="530"/>
      <c r="HNP73" s="376"/>
      <c r="HNQ73" s="376"/>
      <c r="HNR73" s="376"/>
      <c r="HNS73" s="376"/>
      <c r="HNT73" s="376"/>
      <c r="HNU73" s="376"/>
      <c r="HNV73" s="376"/>
      <c r="HNW73" s="376"/>
      <c r="HNX73" s="376"/>
      <c r="HNY73" s="1581"/>
      <c r="HNZ73" s="1581"/>
      <c r="HOA73" s="1581"/>
      <c r="HOB73" s="529"/>
      <c r="HOC73" s="376"/>
      <c r="HOD73" s="376"/>
      <c r="HOE73" s="376"/>
      <c r="HOF73" s="530"/>
      <c r="HOG73" s="376"/>
      <c r="HOH73" s="376"/>
      <c r="HOI73" s="376"/>
      <c r="HOJ73" s="376"/>
      <c r="HOK73" s="376"/>
      <c r="HOL73" s="376"/>
      <c r="HOM73" s="376"/>
      <c r="HON73" s="376"/>
      <c r="HOO73" s="376"/>
      <c r="HOP73" s="1581"/>
      <c r="HOQ73" s="1581"/>
      <c r="HOR73" s="1581"/>
      <c r="HOS73" s="529"/>
      <c r="HOT73" s="376"/>
      <c r="HOU73" s="376"/>
      <c r="HOV73" s="376"/>
      <c r="HOW73" s="530"/>
      <c r="HOX73" s="376"/>
      <c r="HOY73" s="376"/>
      <c r="HOZ73" s="376"/>
      <c r="HPA73" s="376"/>
      <c r="HPB73" s="376"/>
      <c r="HPC73" s="376"/>
      <c r="HPD73" s="376"/>
      <c r="HPE73" s="376"/>
      <c r="HPF73" s="376"/>
      <c r="HPG73" s="1581"/>
      <c r="HPH73" s="1581"/>
      <c r="HPI73" s="1581"/>
      <c r="HPJ73" s="529"/>
      <c r="HPK73" s="376"/>
      <c r="HPL73" s="376"/>
      <c r="HPM73" s="376"/>
      <c r="HPN73" s="530"/>
      <c r="HPO73" s="376"/>
      <c r="HPP73" s="376"/>
      <c r="HPQ73" s="376"/>
      <c r="HPR73" s="376"/>
      <c r="HPS73" s="376"/>
      <c r="HPT73" s="376"/>
      <c r="HPU73" s="376"/>
      <c r="HPV73" s="376"/>
      <c r="HPW73" s="376"/>
      <c r="HPX73" s="1581"/>
      <c r="HPY73" s="1581"/>
      <c r="HPZ73" s="1581"/>
      <c r="HQA73" s="529"/>
      <c r="HQB73" s="376"/>
      <c r="HQC73" s="376"/>
      <c r="HQD73" s="376"/>
      <c r="HQE73" s="530"/>
      <c r="HQF73" s="376"/>
      <c r="HQG73" s="376"/>
      <c r="HQH73" s="376"/>
      <c r="HQI73" s="376"/>
      <c r="HQJ73" s="376"/>
      <c r="HQK73" s="376"/>
      <c r="HQL73" s="376"/>
      <c r="HQM73" s="376"/>
      <c r="HQN73" s="376"/>
      <c r="HQO73" s="1581"/>
      <c r="HQP73" s="1581"/>
      <c r="HQQ73" s="1581"/>
      <c r="HQR73" s="529"/>
      <c r="HQS73" s="376"/>
      <c r="HQT73" s="376"/>
      <c r="HQU73" s="376"/>
      <c r="HQV73" s="530"/>
      <c r="HQW73" s="376"/>
      <c r="HQX73" s="376"/>
      <c r="HQY73" s="376"/>
      <c r="HQZ73" s="376"/>
      <c r="HRA73" s="376"/>
      <c r="HRB73" s="376"/>
      <c r="HRC73" s="376"/>
      <c r="HRD73" s="376"/>
      <c r="HRE73" s="376"/>
      <c r="HRF73" s="1581"/>
      <c r="HRG73" s="1581"/>
      <c r="HRH73" s="1581"/>
      <c r="HRI73" s="529"/>
      <c r="HRJ73" s="376"/>
      <c r="HRK73" s="376"/>
      <c r="HRL73" s="376"/>
      <c r="HRM73" s="530"/>
      <c r="HRN73" s="376"/>
      <c r="HRO73" s="376"/>
      <c r="HRP73" s="376"/>
      <c r="HRQ73" s="376"/>
      <c r="HRR73" s="376"/>
      <c r="HRS73" s="376"/>
      <c r="HRT73" s="376"/>
      <c r="HRU73" s="376"/>
      <c r="HRV73" s="376"/>
      <c r="HRW73" s="1581"/>
      <c r="HRX73" s="1581"/>
      <c r="HRY73" s="1581"/>
      <c r="HRZ73" s="529"/>
      <c r="HSA73" s="376"/>
      <c r="HSB73" s="376"/>
      <c r="HSC73" s="376"/>
      <c r="HSD73" s="530"/>
      <c r="HSE73" s="376"/>
      <c r="HSF73" s="376"/>
      <c r="HSG73" s="376"/>
      <c r="HSH73" s="376"/>
      <c r="HSI73" s="376"/>
      <c r="HSJ73" s="376"/>
      <c r="HSK73" s="376"/>
      <c r="HSL73" s="376"/>
      <c r="HSM73" s="376"/>
      <c r="HSN73" s="1581"/>
      <c r="HSO73" s="1581"/>
      <c r="HSP73" s="1581"/>
      <c r="HSQ73" s="529"/>
      <c r="HSR73" s="376"/>
      <c r="HSS73" s="376"/>
      <c r="HST73" s="376"/>
      <c r="HSU73" s="530"/>
      <c r="HSV73" s="376"/>
      <c r="HSW73" s="376"/>
      <c r="HSX73" s="376"/>
      <c r="HSY73" s="376"/>
      <c r="HSZ73" s="376"/>
      <c r="HTA73" s="376"/>
      <c r="HTB73" s="376"/>
      <c r="HTC73" s="376"/>
      <c r="HTD73" s="376"/>
      <c r="HTE73" s="1581"/>
      <c r="HTF73" s="1581"/>
      <c r="HTG73" s="1581"/>
      <c r="HTH73" s="529"/>
      <c r="HTI73" s="376"/>
      <c r="HTJ73" s="376"/>
      <c r="HTK73" s="376"/>
      <c r="HTL73" s="530"/>
      <c r="HTM73" s="376"/>
      <c r="HTN73" s="376"/>
      <c r="HTO73" s="376"/>
      <c r="HTP73" s="376"/>
      <c r="HTQ73" s="376"/>
      <c r="HTR73" s="376"/>
      <c r="HTS73" s="376"/>
      <c r="HTT73" s="376"/>
      <c r="HTU73" s="376"/>
      <c r="HTV73" s="1581"/>
      <c r="HTW73" s="1581"/>
      <c r="HTX73" s="1581"/>
      <c r="HTY73" s="529"/>
      <c r="HTZ73" s="376"/>
      <c r="HUA73" s="376"/>
      <c r="HUB73" s="376"/>
      <c r="HUC73" s="530"/>
      <c r="HUD73" s="376"/>
      <c r="HUE73" s="376"/>
      <c r="HUF73" s="376"/>
      <c r="HUG73" s="376"/>
      <c r="HUH73" s="376"/>
      <c r="HUI73" s="376"/>
      <c r="HUJ73" s="376"/>
      <c r="HUK73" s="376"/>
      <c r="HUL73" s="376"/>
      <c r="HUM73" s="1581"/>
      <c r="HUN73" s="1581"/>
      <c r="HUO73" s="1581"/>
      <c r="HUP73" s="529"/>
      <c r="HUQ73" s="376"/>
      <c r="HUR73" s="376"/>
      <c r="HUS73" s="376"/>
      <c r="HUT73" s="530"/>
      <c r="HUU73" s="376"/>
      <c r="HUV73" s="376"/>
      <c r="HUW73" s="376"/>
      <c r="HUX73" s="376"/>
      <c r="HUY73" s="376"/>
      <c r="HUZ73" s="376"/>
      <c r="HVA73" s="376"/>
      <c r="HVB73" s="376"/>
      <c r="HVC73" s="376"/>
      <c r="HVD73" s="1581"/>
      <c r="HVE73" s="1581"/>
      <c r="HVF73" s="1581"/>
      <c r="HVG73" s="529"/>
      <c r="HVH73" s="376"/>
      <c r="HVI73" s="376"/>
      <c r="HVJ73" s="376"/>
      <c r="HVK73" s="530"/>
      <c r="HVL73" s="376"/>
      <c r="HVM73" s="376"/>
      <c r="HVN73" s="376"/>
      <c r="HVO73" s="376"/>
      <c r="HVP73" s="376"/>
      <c r="HVQ73" s="376"/>
      <c r="HVR73" s="376"/>
      <c r="HVS73" s="376"/>
      <c r="HVT73" s="376"/>
      <c r="HVU73" s="1581"/>
      <c r="HVV73" s="1581"/>
      <c r="HVW73" s="1581"/>
      <c r="HVX73" s="529"/>
      <c r="HVY73" s="376"/>
      <c r="HVZ73" s="376"/>
      <c r="HWA73" s="376"/>
      <c r="HWB73" s="530"/>
      <c r="HWC73" s="376"/>
      <c r="HWD73" s="376"/>
      <c r="HWE73" s="376"/>
      <c r="HWF73" s="376"/>
      <c r="HWG73" s="376"/>
      <c r="HWH73" s="376"/>
      <c r="HWI73" s="376"/>
      <c r="HWJ73" s="376"/>
      <c r="HWK73" s="376"/>
      <c r="HWL73" s="1581"/>
      <c r="HWM73" s="1581"/>
      <c r="HWN73" s="1581"/>
      <c r="HWO73" s="529"/>
      <c r="HWP73" s="376"/>
      <c r="HWQ73" s="376"/>
      <c r="HWR73" s="376"/>
      <c r="HWS73" s="530"/>
      <c r="HWT73" s="376"/>
      <c r="HWU73" s="376"/>
      <c r="HWV73" s="376"/>
      <c r="HWW73" s="376"/>
      <c r="HWX73" s="376"/>
      <c r="HWY73" s="376"/>
      <c r="HWZ73" s="376"/>
      <c r="HXA73" s="376"/>
      <c r="HXB73" s="376"/>
      <c r="HXC73" s="1581"/>
      <c r="HXD73" s="1581"/>
      <c r="HXE73" s="1581"/>
      <c r="HXF73" s="529"/>
      <c r="HXG73" s="376"/>
      <c r="HXH73" s="376"/>
      <c r="HXI73" s="376"/>
      <c r="HXJ73" s="530"/>
      <c r="HXK73" s="376"/>
      <c r="HXL73" s="376"/>
      <c r="HXM73" s="376"/>
      <c r="HXN73" s="376"/>
      <c r="HXO73" s="376"/>
      <c r="HXP73" s="376"/>
      <c r="HXQ73" s="376"/>
      <c r="HXR73" s="376"/>
      <c r="HXS73" s="376"/>
      <c r="HXT73" s="1581"/>
      <c r="HXU73" s="1581"/>
      <c r="HXV73" s="1581"/>
      <c r="HXW73" s="529"/>
      <c r="HXX73" s="376"/>
      <c r="HXY73" s="376"/>
      <c r="HXZ73" s="376"/>
      <c r="HYA73" s="530"/>
      <c r="HYB73" s="376"/>
      <c r="HYC73" s="376"/>
      <c r="HYD73" s="376"/>
      <c r="HYE73" s="376"/>
      <c r="HYF73" s="376"/>
      <c r="HYG73" s="376"/>
      <c r="HYH73" s="376"/>
      <c r="HYI73" s="376"/>
      <c r="HYJ73" s="376"/>
      <c r="HYK73" s="1581"/>
      <c r="HYL73" s="1581"/>
      <c r="HYM73" s="1581"/>
      <c r="HYN73" s="529"/>
      <c r="HYO73" s="376"/>
      <c r="HYP73" s="376"/>
      <c r="HYQ73" s="376"/>
      <c r="HYR73" s="530"/>
      <c r="HYS73" s="376"/>
      <c r="HYT73" s="376"/>
      <c r="HYU73" s="376"/>
      <c r="HYV73" s="376"/>
      <c r="HYW73" s="376"/>
      <c r="HYX73" s="376"/>
      <c r="HYY73" s="376"/>
      <c r="HYZ73" s="376"/>
      <c r="HZA73" s="376"/>
      <c r="HZB73" s="1581"/>
      <c r="HZC73" s="1581"/>
      <c r="HZD73" s="1581"/>
      <c r="HZE73" s="529"/>
      <c r="HZF73" s="376"/>
      <c r="HZG73" s="376"/>
      <c r="HZH73" s="376"/>
      <c r="HZI73" s="530"/>
      <c r="HZJ73" s="376"/>
      <c r="HZK73" s="376"/>
      <c r="HZL73" s="376"/>
      <c r="HZM73" s="376"/>
      <c r="HZN73" s="376"/>
      <c r="HZO73" s="376"/>
      <c r="HZP73" s="376"/>
      <c r="HZQ73" s="376"/>
      <c r="HZR73" s="376"/>
      <c r="HZS73" s="1581"/>
      <c r="HZT73" s="1581"/>
      <c r="HZU73" s="1581"/>
      <c r="HZV73" s="529"/>
      <c r="HZW73" s="376"/>
      <c r="HZX73" s="376"/>
      <c r="HZY73" s="376"/>
      <c r="HZZ73" s="530"/>
      <c r="IAA73" s="376"/>
      <c r="IAB73" s="376"/>
      <c r="IAC73" s="376"/>
      <c r="IAD73" s="376"/>
      <c r="IAE73" s="376"/>
      <c r="IAF73" s="376"/>
      <c r="IAG73" s="376"/>
      <c r="IAH73" s="376"/>
      <c r="IAI73" s="376"/>
      <c r="IAJ73" s="1581"/>
      <c r="IAK73" s="1581"/>
      <c r="IAL73" s="1581"/>
      <c r="IAM73" s="529"/>
      <c r="IAN73" s="376"/>
      <c r="IAO73" s="376"/>
      <c r="IAP73" s="376"/>
      <c r="IAQ73" s="530"/>
      <c r="IAR73" s="376"/>
      <c r="IAS73" s="376"/>
      <c r="IAT73" s="376"/>
      <c r="IAU73" s="376"/>
      <c r="IAV73" s="376"/>
      <c r="IAW73" s="376"/>
      <c r="IAX73" s="376"/>
      <c r="IAY73" s="376"/>
      <c r="IAZ73" s="376"/>
      <c r="IBA73" s="1581"/>
      <c r="IBB73" s="1581"/>
      <c r="IBC73" s="1581"/>
      <c r="IBD73" s="529"/>
      <c r="IBE73" s="376"/>
      <c r="IBF73" s="376"/>
      <c r="IBG73" s="376"/>
      <c r="IBH73" s="530"/>
      <c r="IBI73" s="376"/>
      <c r="IBJ73" s="376"/>
      <c r="IBK73" s="376"/>
      <c r="IBL73" s="376"/>
      <c r="IBM73" s="376"/>
      <c r="IBN73" s="376"/>
      <c r="IBO73" s="376"/>
      <c r="IBP73" s="376"/>
      <c r="IBQ73" s="376"/>
      <c r="IBR73" s="1581"/>
      <c r="IBS73" s="1581"/>
      <c r="IBT73" s="1581"/>
      <c r="IBU73" s="529"/>
      <c r="IBV73" s="376"/>
      <c r="IBW73" s="376"/>
      <c r="IBX73" s="376"/>
      <c r="IBY73" s="530"/>
      <c r="IBZ73" s="376"/>
      <c r="ICA73" s="376"/>
      <c r="ICB73" s="376"/>
      <c r="ICC73" s="376"/>
      <c r="ICD73" s="376"/>
      <c r="ICE73" s="376"/>
      <c r="ICF73" s="376"/>
      <c r="ICG73" s="376"/>
      <c r="ICH73" s="376"/>
      <c r="ICI73" s="1581"/>
      <c r="ICJ73" s="1581"/>
      <c r="ICK73" s="1581"/>
      <c r="ICL73" s="529"/>
      <c r="ICM73" s="376"/>
      <c r="ICN73" s="376"/>
      <c r="ICO73" s="376"/>
      <c r="ICP73" s="530"/>
      <c r="ICQ73" s="376"/>
      <c r="ICR73" s="376"/>
      <c r="ICS73" s="376"/>
      <c r="ICT73" s="376"/>
      <c r="ICU73" s="376"/>
      <c r="ICV73" s="376"/>
      <c r="ICW73" s="376"/>
      <c r="ICX73" s="376"/>
      <c r="ICY73" s="376"/>
      <c r="ICZ73" s="1581"/>
      <c r="IDA73" s="1581"/>
      <c r="IDB73" s="1581"/>
      <c r="IDC73" s="529"/>
      <c r="IDD73" s="376"/>
      <c r="IDE73" s="376"/>
      <c r="IDF73" s="376"/>
      <c r="IDG73" s="530"/>
      <c r="IDH73" s="376"/>
      <c r="IDI73" s="376"/>
      <c r="IDJ73" s="376"/>
      <c r="IDK73" s="376"/>
      <c r="IDL73" s="376"/>
      <c r="IDM73" s="376"/>
      <c r="IDN73" s="376"/>
      <c r="IDO73" s="376"/>
      <c r="IDP73" s="376"/>
      <c r="IDQ73" s="1581"/>
      <c r="IDR73" s="1581"/>
      <c r="IDS73" s="1581"/>
      <c r="IDT73" s="529"/>
      <c r="IDU73" s="376"/>
      <c r="IDV73" s="376"/>
      <c r="IDW73" s="376"/>
      <c r="IDX73" s="530"/>
      <c r="IDY73" s="376"/>
      <c r="IDZ73" s="376"/>
      <c r="IEA73" s="376"/>
      <c r="IEB73" s="376"/>
      <c r="IEC73" s="376"/>
      <c r="IED73" s="376"/>
      <c r="IEE73" s="376"/>
      <c r="IEF73" s="376"/>
      <c r="IEG73" s="376"/>
      <c r="IEH73" s="1581"/>
      <c r="IEI73" s="1581"/>
      <c r="IEJ73" s="1581"/>
      <c r="IEK73" s="529"/>
      <c r="IEL73" s="376"/>
      <c r="IEM73" s="376"/>
      <c r="IEN73" s="376"/>
      <c r="IEO73" s="530"/>
      <c r="IEP73" s="376"/>
      <c r="IEQ73" s="376"/>
      <c r="IER73" s="376"/>
      <c r="IES73" s="376"/>
      <c r="IET73" s="376"/>
      <c r="IEU73" s="376"/>
      <c r="IEV73" s="376"/>
      <c r="IEW73" s="376"/>
      <c r="IEX73" s="376"/>
      <c r="IEY73" s="1581"/>
      <c r="IEZ73" s="1581"/>
      <c r="IFA73" s="1581"/>
      <c r="IFB73" s="529"/>
      <c r="IFC73" s="376"/>
      <c r="IFD73" s="376"/>
      <c r="IFE73" s="376"/>
      <c r="IFF73" s="530"/>
      <c r="IFG73" s="376"/>
      <c r="IFH73" s="376"/>
      <c r="IFI73" s="376"/>
      <c r="IFJ73" s="376"/>
      <c r="IFK73" s="376"/>
      <c r="IFL73" s="376"/>
      <c r="IFM73" s="376"/>
      <c r="IFN73" s="376"/>
      <c r="IFO73" s="376"/>
      <c r="IFP73" s="1581"/>
      <c r="IFQ73" s="1581"/>
      <c r="IFR73" s="1581"/>
      <c r="IFS73" s="529"/>
      <c r="IFT73" s="376"/>
      <c r="IFU73" s="376"/>
      <c r="IFV73" s="376"/>
      <c r="IFW73" s="530"/>
      <c r="IFX73" s="376"/>
      <c r="IFY73" s="376"/>
      <c r="IFZ73" s="376"/>
      <c r="IGA73" s="376"/>
      <c r="IGB73" s="376"/>
      <c r="IGC73" s="376"/>
      <c r="IGD73" s="376"/>
      <c r="IGE73" s="376"/>
      <c r="IGF73" s="376"/>
      <c r="IGG73" s="1581"/>
      <c r="IGH73" s="1581"/>
      <c r="IGI73" s="1581"/>
      <c r="IGJ73" s="529"/>
      <c r="IGK73" s="376"/>
      <c r="IGL73" s="376"/>
      <c r="IGM73" s="376"/>
      <c r="IGN73" s="530"/>
      <c r="IGO73" s="376"/>
      <c r="IGP73" s="376"/>
      <c r="IGQ73" s="376"/>
      <c r="IGR73" s="376"/>
      <c r="IGS73" s="376"/>
      <c r="IGT73" s="376"/>
      <c r="IGU73" s="376"/>
      <c r="IGV73" s="376"/>
      <c r="IGW73" s="376"/>
      <c r="IGX73" s="1581"/>
      <c r="IGY73" s="1581"/>
      <c r="IGZ73" s="1581"/>
      <c r="IHA73" s="529"/>
      <c r="IHB73" s="376"/>
      <c r="IHC73" s="376"/>
      <c r="IHD73" s="376"/>
      <c r="IHE73" s="530"/>
      <c r="IHF73" s="376"/>
      <c r="IHG73" s="376"/>
      <c r="IHH73" s="376"/>
      <c r="IHI73" s="376"/>
      <c r="IHJ73" s="376"/>
      <c r="IHK73" s="376"/>
      <c r="IHL73" s="376"/>
      <c r="IHM73" s="376"/>
      <c r="IHN73" s="376"/>
      <c r="IHO73" s="1581"/>
      <c r="IHP73" s="1581"/>
      <c r="IHQ73" s="1581"/>
      <c r="IHR73" s="529"/>
      <c r="IHS73" s="376"/>
      <c r="IHT73" s="376"/>
      <c r="IHU73" s="376"/>
      <c r="IHV73" s="530"/>
      <c r="IHW73" s="376"/>
      <c r="IHX73" s="376"/>
      <c r="IHY73" s="376"/>
      <c r="IHZ73" s="376"/>
      <c r="IIA73" s="376"/>
      <c r="IIB73" s="376"/>
      <c r="IIC73" s="376"/>
      <c r="IID73" s="376"/>
      <c r="IIE73" s="376"/>
      <c r="IIF73" s="1581"/>
      <c r="IIG73" s="1581"/>
      <c r="IIH73" s="1581"/>
      <c r="III73" s="529"/>
      <c r="IIJ73" s="376"/>
      <c r="IIK73" s="376"/>
      <c r="IIL73" s="376"/>
      <c r="IIM73" s="530"/>
      <c r="IIN73" s="376"/>
      <c r="IIO73" s="376"/>
      <c r="IIP73" s="376"/>
      <c r="IIQ73" s="376"/>
      <c r="IIR73" s="376"/>
      <c r="IIS73" s="376"/>
      <c r="IIT73" s="376"/>
      <c r="IIU73" s="376"/>
      <c r="IIV73" s="376"/>
      <c r="IIW73" s="1581"/>
      <c r="IIX73" s="1581"/>
      <c r="IIY73" s="1581"/>
      <c r="IIZ73" s="529"/>
      <c r="IJA73" s="376"/>
      <c r="IJB73" s="376"/>
      <c r="IJC73" s="376"/>
      <c r="IJD73" s="530"/>
      <c r="IJE73" s="376"/>
      <c r="IJF73" s="376"/>
      <c r="IJG73" s="376"/>
      <c r="IJH73" s="376"/>
      <c r="IJI73" s="376"/>
      <c r="IJJ73" s="376"/>
      <c r="IJK73" s="376"/>
      <c r="IJL73" s="376"/>
      <c r="IJM73" s="376"/>
      <c r="IJN73" s="1581"/>
      <c r="IJO73" s="1581"/>
      <c r="IJP73" s="1581"/>
      <c r="IJQ73" s="529"/>
      <c r="IJR73" s="376"/>
      <c r="IJS73" s="376"/>
      <c r="IJT73" s="376"/>
      <c r="IJU73" s="530"/>
      <c r="IJV73" s="376"/>
      <c r="IJW73" s="376"/>
      <c r="IJX73" s="376"/>
      <c r="IJY73" s="376"/>
      <c r="IJZ73" s="376"/>
      <c r="IKA73" s="376"/>
      <c r="IKB73" s="376"/>
      <c r="IKC73" s="376"/>
      <c r="IKD73" s="376"/>
      <c r="IKE73" s="1581"/>
      <c r="IKF73" s="1581"/>
      <c r="IKG73" s="1581"/>
      <c r="IKH73" s="529"/>
      <c r="IKI73" s="376"/>
      <c r="IKJ73" s="376"/>
      <c r="IKK73" s="376"/>
      <c r="IKL73" s="530"/>
      <c r="IKM73" s="376"/>
      <c r="IKN73" s="376"/>
      <c r="IKO73" s="376"/>
      <c r="IKP73" s="376"/>
      <c r="IKQ73" s="376"/>
      <c r="IKR73" s="376"/>
      <c r="IKS73" s="376"/>
      <c r="IKT73" s="376"/>
      <c r="IKU73" s="376"/>
      <c r="IKV73" s="1581"/>
      <c r="IKW73" s="1581"/>
      <c r="IKX73" s="1581"/>
      <c r="IKY73" s="529"/>
      <c r="IKZ73" s="376"/>
      <c r="ILA73" s="376"/>
      <c r="ILB73" s="376"/>
      <c r="ILC73" s="530"/>
      <c r="ILD73" s="376"/>
      <c r="ILE73" s="376"/>
      <c r="ILF73" s="376"/>
      <c r="ILG73" s="376"/>
      <c r="ILH73" s="376"/>
      <c r="ILI73" s="376"/>
      <c r="ILJ73" s="376"/>
      <c r="ILK73" s="376"/>
      <c r="ILL73" s="376"/>
      <c r="ILM73" s="1581"/>
      <c r="ILN73" s="1581"/>
      <c r="ILO73" s="1581"/>
      <c r="ILP73" s="529"/>
      <c r="ILQ73" s="376"/>
      <c r="ILR73" s="376"/>
      <c r="ILS73" s="376"/>
      <c r="ILT73" s="530"/>
      <c r="ILU73" s="376"/>
      <c r="ILV73" s="376"/>
      <c r="ILW73" s="376"/>
      <c r="ILX73" s="376"/>
      <c r="ILY73" s="376"/>
      <c r="ILZ73" s="376"/>
      <c r="IMA73" s="376"/>
      <c r="IMB73" s="376"/>
      <c r="IMC73" s="376"/>
      <c r="IMD73" s="1581"/>
      <c r="IME73" s="1581"/>
      <c r="IMF73" s="1581"/>
      <c r="IMG73" s="529"/>
      <c r="IMH73" s="376"/>
      <c r="IMI73" s="376"/>
      <c r="IMJ73" s="376"/>
      <c r="IMK73" s="530"/>
      <c r="IML73" s="376"/>
      <c r="IMM73" s="376"/>
      <c r="IMN73" s="376"/>
      <c r="IMO73" s="376"/>
      <c r="IMP73" s="376"/>
      <c r="IMQ73" s="376"/>
      <c r="IMR73" s="376"/>
      <c r="IMS73" s="376"/>
      <c r="IMT73" s="376"/>
      <c r="IMU73" s="1581"/>
      <c r="IMV73" s="1581"/>
      <c r="IMW73" s="1581"/>
      <c r="IMX73" s="529"/>
      <c r="IMY73" s="376"/>
      <c r="IMZ73" s="376"/>
      <c r="INA73" s="376"/>
      <c r="INB73" s="530"/>
      <c r="INC73" s="376"/>
      <c r="IND73" s="376"/>
      <c r="INE73" s="376"/>
      <c r="INF73" s="376"/>
      <c r="ING73" s="376"/>
      <c r="INH73" s="376"/>
      <c r="INI73" s="376"/>
      <c r="INJ73" s="376"/>
      <c r="INK73" s="376"/>
      <c r="INL73" s="1581"/>
      <c r="INM73" s="1581"/>
      <c r="INN73" s="1581"/>
      <c r="INO73" s="529"/>
      <c r="INP73" s="376"/>
      <c r="INQ73" s="376"/>
      <c r="INR73" s="376"/>
      <c r="INS73" s="530"/>
      <c r="INT73" s="376"/>
      <c r="INU73" s="376"/>
      <c r="INV73" s="376"/>
      <c r="INW73" s="376"/>
      <c r="INX73" s="376"/>
      <c r="INY73" s="376"/>
      <c r="INZ73" s="376"/>
      <c r="IOA73" s="376"/>
      <c r="IOB73" s="376"/>
      <c r="IOC73" s="1581"/>
      <c r="IOD73" s="1581"/>
      <c r="IOE73" s="1581"/>
      <c r="IOF73" s="529"/>
      <c r="IOG73" s="376"/>
      <c r="IOH73" s="376"/>
      <c r="IOI73" s="376"/>
      <c r="IOJ73" s="530"/>
      <c r="IOK73" s="376"/>
      <c r="IOL73" s="376"/>
      <c r="IOM73" s="376"/>
      <c r="ION73" s="376"/>
      <c r="IOO73" s="376"/>
      <c r="IOP73" s="376"/>
      <c r="IOQ73" s="376"/>
      <c r="IOR73" s="376"/>
      <c r="IOS73" s="376"/>
      <c r="IOT73" s="1581"/>
      <c r="IOU73" s="1581"/>
      <c r="IOV73" s="1581"/>
      <c r="IOW73" s="529"/>
      <c r="IOX73" s="376"/>
      <c r="IOY73" s="376"/>
      <c r="IOZ73" s="376"/>
      <c r="IPA73" s="530"/>
      <c r="IPB73" s="376"/>
      <c r="IPC73" s="376"/>
      <c r="IPD73" s="376"/>
      <c r="IPE73" s="376"/>
      <c r="IPF73" s="376"/>
      <c r="IPG73" s="376"/>
      <c r="IPH73" s="376"/>
      <c r="IPI73" s="376"/>
      <c r="IPJ73" s="376"/>
      <c r="IPK73" s="1581"/>
      <c r="IPL73" s="1581"/>
      <c r="IPM73" s="1581"/>
      <c r="IPN73" s="529"/>
      <c r="IPO73" s="376"/>
      <c r="IPP73" s="376"/>
      <c r="IPQ73" s="376"/>
      <c r="IPR73" s="530"/>
      <c r="IPS73" s="376"/>
      <c r="IPT73" s="376"/>
      <c r="IPU73" s="376"/>
      <c r="IPV73" s="376"/>
      <c r="IPW73" s="376"/>
      <c r="IPX73" s="376"/>
      <c r="IPY73" s="376"/>
      <c r="IPZ73" s="376"/>
      <c r="IQA73" s="376"/>
      <c r="IQB73" s="1581"/>
      <c r="IQC73" s="1581"/>
      <c r="IQD73" s="1581"/>
      <c r="IQE73" s="529"/>
      <c r="IQF73" s="376"/>
      <c r="IQG73" s="376"/>
      <c r="IQH73" s="376"/>
      <c r="IQI73" s="530"/>
      <c r="IQJ73" s="376"/>
      <c r="IQK73" s="376"/>
      <c r="IQL73" s="376"/>
      <c r="IQM73" s="376"/>
      <c r="IQN73" s="376"/>
      <c r="IQO73" s="376"/>
      <c r="IQP73" s="376"/>
      <c r="IQQ73" s="376"/>
      <c r="IQR73" s="376"/>
      <c r="IQS73" s="1581"/>
      <c r="IQT73" s="1581"/>
      <c r="IQU73" s="1581"/>
      <c r="IQV73" s="529"/>
      <c r="IQW73" s="376"/>
      <c r="IQX73" s="376"/>
      <c r="IQY73" s="376"/>
      <c r="IQZ73" s="530"/>
      <c r="IRA73" s="376"/>
      <c r="IRB73" s="376"/>
      <c r="IRC73" s="376"/>
      <c r="IRD73" s="376"/>
      <c r="IRE73" s="376"/>
      <c r="IRF73" s="376"/>
      <c r="IRG73" s="376"/>
      <c r="IRH73" s="376"/>
      <c r="IRI73" s="376"/>
      <c r="IRJ73" s="1581"/>
      <c r="IRK73" s="1581"/>
      <c r="IRL73" s="1581"/>
      <c r="IRM73" s="529"/>
      <c r="IRN73" s="376"/>
      <c r="IRO73" s="376"/>
      <c r="IRP73" s="376"/>
      <c r="IRQ73" s="530"/>
      <c r="IRR73" s="376"/>
      <c r="IRS73" s="376"/>
      <c r="IRT73" s="376"/>
      <c r="IRU73" s="376"/>
      <c r="IRV73" s="376"/>
      <c r="IRW73" s="376"/>
      <c r="IRX73" s="376"/>
      <c r="IRY73" s="376"/>
      <c r="IRZ73" s="376"/>
      <c r="ISA73" s="1581"/>
      <c r="ISB73" s="1581"/>
      <c r="ISC73" s="1581"/>
      <c r="ISD73" s="529"/>
      <c r="ISE73" s="376"/>
      <c r="ISF73" s="376"/>
      <c r="ISG73" s="376"/>
      <c r="ISH73" s="530"/>
      <c r="ISI73" s="376"/>
      <c r="ISJ73" s="376"/>
      <c r="ISK73" s="376"/>
      <c r="ISL73" s="376"/>
      <c r="ISM73" s="376"/>
      <c r="ISN73" s="376"/>
      <c r="ISO73" s="376"/>
      <c r="ISP73" s="376"/>
      <c r="ISQ73" s="376"/>
      <c r="ISR73" s="1581"/>
      <c r="ISS73" s="1581"/>
      <c r="IST73" s="1581"/>
      <c r="ISU73" s="529"/>
      <c r="ISV73" s="376"/>
      <c r="ISW73" s="376"/>
      <c r="ISX73" s="376"/>
      <c r="ISY73" s="530"/>
      <c r="ISZ73" s="376"/>
      <c r="ITA73" s="376"/>
      <c r="ITB73" s="376"/>
      <c r="ITC73" s="376"/>
      <c r="ITD73" s="376"/>
      <c r="ITE73" s="376"/>
      <c r="ITF73" s="376"/>
      <c r="ITG73" s="376"/>
      <c r="ITH73" s="376"/>
      <c r="ITI73" s="1581"/>
      <c r="ITJ73" s="1581"/>
      <c r="ITK73" s="1581"/>
      <c r="ITL73" s="529"/>
      <c r="ITM73" s="376"/>
      <c r="ITN73" s="376"/>
      <c r="ITO73" s="376"/>
      <c r="ITP73" s="530"/>
      <c r="ITQ73" s="376"/>
      <c r="ITR73" s="376"/>
      <c r="ITS73" s="376"/>
      <c r="ITT73" s="376"/>
      <c r="ITU73" s="376"/>
      <c r="ITV73" s="376"/>
      <c r="ITW73" s="376"/>
      <c r="ITX73" s="376"/>
      <c r="ITY73" s="376"/>
      <c r="ITZ73" s="1581"/>
      <c r="IUA73" s="1581"/>
      <c r="IUB73" s="1581"/>
      <c r="IUC73" s="529"/>
      <c r="IUD73" s="376"/>
      <c r="IUE73" s="376"/>
      <c r="IUF73" s="376"/>
      <c r="IUG73" s="530"/>
      <c r="IUH73" s="376"/>
      <c r="IUI73" s="376"/>
      <c r="IUJ73" s="376"/>
      <c r="IUK73" s="376"/>
      <c r="IUL73" s="376"/>
      <c r="IUM73" s="376"/>
      <c r="IUN73" s="376"/>
      <c r="IUO73" s="376"/>
      <c r="IUP73" s="376"/>
      <c r="IUQ73" s="1581"/>
      <c r="IUR73" s="1581"/>
      <c r="IUS73" s="1581"/>
      <c r="IUT73" s="529"/>
      <c r="IUU73" s="376"/>
      <c r="IUV73" s="376"/>
      <c r="IUW73" s="376"/>
      <c r="IUX73" s="530"/>
      <c r="IUY73" s="376"/>
      <c r="IUZ73" s="376"/>
      <c r="IVA73" s="376"/>
      <c r="IVB73" s="376"/>
      <c r="IVC73" s="376"/>
      <c r="IVD73" s="376"/>
      <c r="IVE73" s="376"/>
      <c r="IVF73" s="376"/>
      <c r="IVG73" s="376"/>
      <c r="IVH73" s="1581"/>
      <c r="IVI73" s="1581"/>
      <c r="IVJ73" s="1581"/>
      <c r="IVK73" s="529"/>
      <c r="IVL73" s="376"/>
      <c r="IVM73" s="376"/>
      <c r="IVN73" s="376"/>
      <c r="IVO73" s="530"/>
      <c r="IVP73" s="376"/>
      <c r="IVQ73" s="376"/>
      <c r="IVR73" s="376"/>
      <c r="IVS73" s="376"/>
      <c r="IVT73" s="376"/>
      <c r="IVU73" s="376"/>
      <c r="IVV73" s="376"/>
      <c r="IVW73" s="376"/>
      <c r="IVX73" s="376"/>
      <c r="IVY73" s="1581"/>
      <c r="IVZ73" s="1581"/>
      <c r="IWA73" s="1581"/>
      <c r="IWB73" s="529"/>
      <c r="IWC73" s="376"/>
      <c r="IWD73" s="376"/>
      <c r="IWE73" s="376"/>
      <c r="IWF73" s="530"/>
      <c r="IWG73" s="376"/>
      <c r="IWH73" s="376"/>
      <c r="IWI73" s="376"/>
      <c r="IWJ73" s="376"/>
      <c r="IWK73" s="376"/>
      <c r="IWL73" s="376"/>
      <c r="IWM73" s="376"/>
      <c r="IWN73" s="376"/>
      <c r="IWO73" s="376"/>
      <c r="IWP73" s="1581"/>
      <c r="IWQ73" s="1581"/>
      <c r="IWR73" s="1581"/>
      <c r="IWS73" s="529"/>
      <c r="IWT73" s="376"/>
      <c r="IWU73" s="376"/>
      <c r="IWV73" s="376"/>
      <c r="IWW73" s="530"/>
      <c r="IWX73" s="376"/>
      <c r="IWY73" s="376"/>
      <c r="IWZ73" s="376"/>
      <c r="IXA73" s="376"/>
      <c r="IXB73" s="376"/>
      <c r="IXC73" s="376"/>
      <c r="IXD73" s="376"/>
      <c r="IXE73" s="376"/>
      <c r="IXF73" s="376"/>
      <c r="IXG73" s="1581"/>
      <c r="IXH73" s="1581"/>
      <c r="IXI73" s="1581"/>
      <c r="IXJ73" s="529"/>
      <c r="IXK73" s="376"/>
      <c r="IXL73" s="376"/>
      <c r="IXM73" s="376"/>
      <c r="IXN73" s="530"/>
      <c r="IXO73" s="376"/>
      <c r="IXP73" s="376"/>
      <c r="IXQ73" s="376"/>
      <c r="IXR73" s="376"/>
      <c r="IXS73" s="376"/>
      <c r="IXT73" s="376"/>
      <c r="IXU73" s="376"/>
      <c r="IXV73" s="376"/>
      <c r="IXW73" s="376"/>
      <c r="IXX73" s="1581"/>
      <c r="IXY73" s="1581"/>
      <c r="IXZ73" s="1581"/>
      <c r="IYA73" s="529"/>
      <c r="IYB73" s="376"/>
      <c r="IYC73" s="376"/>
      <c r="IYD73" s="376"/>
      <c r="IYE73" s="530"/>
      <c r="IYF73" s="376"/>
      <c r="IYG73" s="376"/>
      <c r="IYH73" s="376"/>
      <c r="IYI73" s="376"/>
      <c r="IYJ73" s="376"/>
      <c r="IYK73" s="376"/>
      <c r="IYL73" s="376"/>
      <c r="IYM73" s="376"/>
      <c r="IYN73" s="376"/>
      <c r="IYO73" s="1581"/>
      <c r="IYP73" s="1581"/>
      <c r="IYQ73" s="1581"/>
      <c r="IYR73" s="529"/>
      <c r="IYS73" s="376"/>
      <c r="IYT73" s="376"/>
      <c r="IYU73" s="376"/>
      <c r="IYV73" s="530"/>
      <c r="IYW73" s="376"/>
      <c r="IYX73" s="376"/>
      <c r="IYY73" s="376"/>
      <c r="IYZ73" s="376"/>
      <c r="IZA73" s="376"/>
      <c r="IZB73" s="376"/>
      <c r="IZC73" s="376"/>
      <c r="IZD73" s="376"/>
      <c r="IZE73" s="376"/>
      <c r="IZF73" s="1581"/>
      <c r="IZG73" s="1581"/>
      <c r="IZH73" s="1581"/>
      <c r="IZI73" s="529"/>
      <c r="IZJ73" s="376"/>
      <c r="IZK73" s="376"/>
      <c r="IZL73" s="376"/>
      <c r="IZM73" s="530"/>
      <c r="IZN73" s="376"/>
      <c r="IZO73" s="376"/>
      <c r="IZP73" s="376"/>
      <c r="IZQ73" s="376"/>
      <c r="IZR73" s="376"/>
      <c r="IZS73" s="376"/>
      <c r="IZT73" s="376"/>
      <c r="IZU73" s="376"/>
      <c r="IZV73" s="376"/>
      <c r="IZW73" s="1581"/>
      <c r="IZX73" s="1581"/>
      <c r="IZY73" s="1581"/>
      <c r="IZZ73" s="529"/>
      <c r="JAA73" s="376"/>
      <c r="JAB73" s="376"/>
      <c r="JAC73" s="376"/>
      <c r="JAD73" s="530"/>
      <c r="JAE73" s="376"/>
      <c r="JAF73" s="376"/>
      <c r="JAG73" s="376"/>
      <c r="JAH73" s="376"/>
      <c r="JAI73" s="376"/>
      <c r="JAJ73" s="376"/>
      <c r="JAK73" s="376"/>
      <c r="JAL73" s="376"/>
      <c r="JAM73" s="376"/>
      <c r="JAN73" s="1581"/>
      <c r="JAO73" s="1581"/>
      <c r="JAP73" s="1581"/>
      <c r="JAQ73" s="529"/>
      <c r="JAR73" s="376"/>
      <c r="JAS73" s="376"/>
      <c r="JAT73" s="376"/>
      <c r="JAU73" s="530"/>
      <c r="JAV73" s="376"/>
      <c r="JAW73" s="376"/>
      <c r="JAX73" s="376"/>
      <c r="JAY73" s="376"/>
      <c r="JAZ73" s="376"/>
      <c r="JBA73" s="376"/>
      <c r="JBB73" s="376"/>
      <c r="JBC73" s="376"/>
      <c r="JBD73" s="376"/>
      <c r="JBE73" s="1581"/>
      <c r="JBF73" s="1581"/>
      <c r="JBG73" s="1581"/>
      <c r="JBH73" s="529"/>
      <c r="JBI73" s="376"/>
      <c r="JBJ73" s="376"/>
      <c r="JBK73" s="376"/>
      <c r="JBL73" s="530"/>
      <c r="JBM73" s="376"/>
      <c r="JBN73" s="376"/>
      <c r="JBO73" s="376"/>
      <c r="JBP73" s="376"/>
      <c r="JBQ73" s="376"/>
      <c r="JBR73" s="376"/>
      <c r="JBS73" s="376"/>
      <c r="JBT73" s="376"/>
      <c r="JBU73" s="376"/>
      <c r="JBV73" s="1581"/>
      <c r="JBW73" s="1581"/>
      <c r="JBX73" s="1581"/>
      <c r="JBY73" s="529"/>
      <c r="JBZ73" s="376"/>
      <c r="JCA73" s="376"/>
      <c r="JCB73" s="376"/>
      <c r="JCC73" s="530"/>
      <c r="JCD73" s="376"/>
      <c r="JCE73" s="376"/>
      <c r="JCF73" s="376"/>
      <c r="JCG73" s="376"/>
      <c r="JCH73" s="376"/>
      <c r="JCI73" s="376"/>
      <c r="JCJ73" s="376"/>
      <c r="JCK73" s="376"/>
      <c r="JCL73" s="376"/>
      <c r="JCM73" s="1581"/>
      <c r="JCN73" s="1581"/>
      <c r="JCO73" s="1581"/>
      <c r="JCP73" s="529"/>
      <c r="JCQ73" s="376"/>
      <c r="JCR73" s="376"/>
      <c r="JCS73" s="376"/>
      <c r="JCT73" s="530"/>
      <c r="JCU73" s="376"/>
      <c r="JCV73" s="376"/>
      <c r="JCW73" s="376"/>
      <c r="JCX73" s="376"/>
      <c r="JCY73" s="376"/>
      <c r="JCZ73" s="376"/>
      <c r="JDA73" s="376"/>
      <c r="JDB73" s="376"/>
      <c r="JDC73" s="376"/>
      <c r="JDD73" s="1581"/>
      <c r="JDE73" s="1581"/>
      <c r="JDF73" s="1581"/>
      <c r="JDG73" s="529"/>
      <c r="JDH73" s="376"/>
      <c r="JDI73" s="376"/>
      <c r="JDJ73" s="376"/>
      <c r="JDK73" s="530"/>
      <c r="JDL73" s="376"/>
      <c r="JDM73" s="376"/>
      <c r="JDN73" s="376"/>
      <c r="JDO73" s="376"/>
      <c r="JDP73" s="376"/>
      <c r="JDQ73" s="376"/>
      <c r="JDR73" s="376"/>
      <c r="JDS73" s="376"/>
      <c r="JDT73" s="376"/>
      <c r="JDU73" s="1581"/>
      <c r="JDV73" s="1581"/>
      <c r="JDW73" s="1581"/>
      <c r="JDX73" s="529"/>
      <c r="JDY73" s="376"/>
      <c r="JDZ73" s="376"/>
      <c r="JEA73" s="376"/>
      <c r="JEB73" s="530"/>
      <c r="JEC73" s="376"/>
      <c r="JED73" s="376"/>
      <c r="JEE73" s="376"/>
      <c r="JEF73" s="376"/>
      <c r="JEG73" s="376"/>
      <c r="JEH73" s="376"/>
      <c r="JEI73" s="376"/>
      <c r="JEJ73" s="376"/>
      <c r="JEK73" s="376"/>
      <c r="JEL73" s="1581"/>
      <c r="JEM73" s="1581"/>
      <c r="JEN73" s="1581"/>
      <c r="JEO73" s="529"/>
      <c r="JEP73" s="376"/>
      <c r="JEQ73" s="376"/>
      <c r="JER73" s="376"/>
      <c r="JES73" s="530"/>
      <c r="JET73" s="376"/>
      <c r="JEU73" s="376"/>
      <c r="JEV73" s="376"/>
      <c r="JEW73" s="376"/>
      <c r="JEX73" s="376"/>
      <c r="JEY73" s="376"/>
      <c r="JEZ73" s="376"/>
      <c r="JFA73" s="376"/>
      <c r="JFB73" s="376"/>
      <c r="JFC73" s="1581"/>
      <c r="JFD73" s="1581"/>
      <c r="JFE73" s="1581"/>
      <c r="JFF73" s="529"/>
      <c r="JFG73" s="376"/>
      <c r="JFH73" s="376"/>
      <c r="JFI73" s="376"/>
      <c r="JFJ73" s="530"/>
      <c r="JFK73" s="376"/>
      <c r="JFL73" s="376"/>
      <c r="JFM73" s="376"/>
      <c r="JFN73" s="376"/>
      <c r="JFO73" s="376"/>
      <c r="JFP73" s="376"/>
      <c r="JFQ73" s="376"/>
      <c r="JFR73" s="376"/>
      <c r="JFS73" s="376"/>
      <c r="JFT73" s="1581"/>
      <c r="JFU73" s="1581"/>
      <c r="JFV73" s="1581"/>
      <c r="JFW73" s="529"/>
      <c r="JFX73" s="376"/>
      <c r="JFY73" s="376"/>
      <c r="JFZ73" s="376"/>
      <c r="JGA73" s="530"/>
      <c r="JGB73" s="376"/>
      <c r="JGC73" s="376"/>
      <c r="JGD73" s="376"/>
      <c r="JGE73" s="376"/>
      <c r="JGF73" s="376"/>
      <c r="JGG73" s="376"/>
      <c r="JGH73" s="376"/>
      <c r="JGI73" s="376"/>
      <c r="JGJ73" s="376"/>
      <c r="JGK73" s="1581"/>
      <c r="JGL73" s="1581"/>
      <c r="JGM73" s="1581"/>
      <c r="JGN73" s="529"/>
      <c r="JGO73" s="376"/>
      <c r="JGP73" s="376"/>
      <c r="JGQ73" s="376"/>
      <c r="JGR73" s="530"/>
      <c r="JGS73" s="376"/>
      <c r="JGT73" s="376"/>
      <c r="JGU73" s="376"/>
      <c r="JGV73" s="376"/>
      <c r="JGW73" s="376"/>
      <c r="JGX73" s="376"/>
      <c r="JGY73" s="376"/>
      <c r="JGZ73" s="376"/>
      <c r="JHA73" s="376"/>
      <c r="JHB73" s="1581"/>
      <c r="JHC73" s="1581"/>
      <c r="JHD73" s="1581"/>
      <c r="JHE73" s="529"/>
      <c r="JHF73" s="376"/>
      <c r="JHG73" s="376"/>
      <c r="JHH73" s="376"/>
      <c r="JHI73" s="530"/>
      <c r="JHJ73" s="376"/>
      <c r="JHK73" s="376"/>
      <c r="JHL73" s="376"/>
      <c r="JHM73" s="376"/>
      <c r="JHN73" s="376"/>
      <c r="JHO73" s="376"/>
      <c r="JHP73" s="376"/>
      <c r="JHQ73" s="376"/>
      <c r="JHR73" s="376"/>
      <c r="JHS73" s="1581"/>
      <c r="JHT73" s="1581"/>
      <c r="JHU73" s="1581"/>
      <c r="JHV73" s="529"/>
      <c r="JHW73" s="376"/>
      <c r="JHX73" s="376"/>
      <c r="JHY73" s="376"/>
      <c r="JHZ73" s="530"/>
      <c r="JIA73" s="376"/>
      <c r="JIB73" s="376"/>
      <c r="JIC73" s="376"/>
      <c r="JID73" s="376"/>
      <c r="JIE73" s="376"/>
      <c r="JIF73" s="376"/>
      <c r="JIG73" s="376"/>
      <c r="JIH73" s="376"/>
      <c r="JII73" s="376"/>
      <c r="JIJ73" s="1581"/>
      <c r="JIK73" s="1581"/>
      <c r="JIL73" s="1581"/>
      <c r="JIM73" s="529"/>
      <c r="JIN73" s="376"/>
      <c r="JIO73" s="376"/>
      <c r="JIP73" s="376"/>
      <c r="JIQ73" s="530"/>
      <c r="JIR73" s="376"/>
      <c r="JIS73" s="376"/>
      <c r="JIT73" s="376"/>
      <c r="JIU73" s="376"/>
      <c r="JIV73" s="376"/>
      <c r="JIW73" s="376"/>
      <c r="JIX73" s="376"/>
      <c r="JIY73" s="376"/>
      <c r="JIZ73" s="376"/>
      <c r="JJA73" s="1581"/>
      <c r="JJB73" s="1581"/>
      <c r="JJC73" s="1581"/>
      <c r="JJD73" s="529"/>
      <c r="JJE73" s="376"/>
      <c r="JJF73" s="376"/>
      <c r="JJG73" s="376"/>
      <c r="JJH73" s="530"/>
      <c r="JJI73" s="376"/>
      <c r="JJJ73" s="376"/>
      <c r="JJK73" s="376"/>
      <c r="JJL73" s="376"/>
      <c r="JJM73" s="376"/>
      <c r="JJN73" s="376"/>
      <c r="JJO73" s="376"/>
      <c r="JJP73" s="376"/>
      <c r="JJQ73" s="376"/>
      <c r="JJR73" s="1581"/>
      <c r="JJS73" s="1581"/>
      <c r="JJT73" s="1581"/>
      <c r="JJU73" s="529"/>
      <c r="JJV73" s="376"/>
      <c r="JJW73" s="376"/>
      <c r="JJX73" s="376"/>
      <c r="JJY73" s="530"/>
      <c r="JJZ73" s="376"/>
      <c r="JKA73" s="376"/>
      <c r="JKB73" s="376"/>
      <c r="JKC73" s="376"/>
      <c r="JKD73" s="376"/>
      <c r="JKE73" s="376"/>
      <c r="JKF73" s="376"/>
      <c r="JKG73" s="376"/>
      <c r="JKH73" s="376"/>
      <c r="JKI73" s="1581"/>
      <c r="JKJ73" s="1581"/>
      <c r="JKK73" s="1581"/>
      <c r="JKL73" s="529"/>
      <c r="JKM73" s="376"/>
      <c r="JKN73" s="376"/>
      <c r="JKO73" s="376"/>
      <c r="JKP73" s="530"/>
      <c r="JKQ73" s="376"/>
      <c r="JKR73" s="376"/>
      <c r="JKS73" s="376"/>
      <c r="JKT73" s="376"/>
      <c r="JKU73" s="376"/>
      <c r="JKV73" s="376"/>
      <c r="JKW73" s="376"/>
      <c r="JKX73" s="376"/>
      <c r="JKY73" s="376"/>
      <c r="JKZ73" s="1581"/>
      <c r="JLA73" s="1581"/>
      <c r="JLB73" s="1581"/>
      <c r="JLC73" s="529"/>
      <c r="JLD73" s="376"/>
      <c r="JLE73" s="376"/>
      <c r="JLF73" s="376"/>
      <c r="JLG73" s="530"/>
      <c r="JLH73" s="376"/>
      <c r="JLI73" s="376"/>
      <c r="JLJ73" s="376"/>
      <c r="JLK73" s="376"/>
      <c r="JLL73" s="376"/>
      <c r="JLM73" s="376"/>
      <c r="JLN73" s="376"/>
      <c r="JLO73" s="376"/>
      <c r="JLP73" s="376"/>
      <c r="JLQ73" s="1581"/>
      <c r="JLR73" s="1581"/>
      <c r="JLS73" s="1581"/>
      <c r="JLT73" s="529"/>
      <c r="JLU73" s="376"/>
      <c r="JLV73" s="376"/>
      <c r="JLW73" s="376"/>
      <c r="JLX73" s="530"/>
      <c r="JLY73" s="376"/>
      <c r="JLZ73" s="376"/>
      <c r="JMA73" s="376"/>
      <c r="JMB73" s="376"/>
      <c r="JMC73" s="376"/>
      <c r="JMD73" s="376"/>
      <c r="JME73" s="376"/>
      <c r="JMF73" s="376"/>
      <c r="JMG73" s="376"/>
      <c r="JMH73" s="1581"/>
      <c r="JMI73" s="1581"/>
      <c r="JMJ73" s="1581"/>
      <c r="JMK73" s="529"/>
      <c r="JML73" s="376"/>
      <c r="JMM73" s="376"/>
      <c r="JMN73" s="376"/>
      <c r="JMO73" s="530"/>
      <c r="JMP73" s="376"/>
      <c r="JMQ73" s="376"/>
      <c r="JMR73" s="376"/>
      <c r="JMS73" s="376"/>
      <c r="JMT73" s="376"/>
      <c r="JMU73" s="376"/>
      <c r="JMV73" s="376"/>
      <c r="JMW73" s="376"/>
      <c r="JMX73" s="376"/>
      <c r="JMY73" s="1581"/>
      <c r="JMZ73" s="1581"/>
      <c r="JNA73" s="1581"/>
      <c r="JNB73" s="529"/>
      <c r="JNC73" s="376"/>
      <c r="JND73" s="376"/>
      <c r="JNE73" s="376"/>
      <c r="JNF73" s="530"/>
      <c r="JNG73" s="376"/>
      <c r="JNH73" s="376"/>
      <c r="JNI73" s="376"/>
      <c r="JNJ73" s="376"/>
      <c r="JNK73" s="376"/>
      <c r="JNL73" s="376"/>
      <c r="JNM73" s="376"/>
      <c r="JNN73" s="376"/>
      <c r="JNO73" s="376"/>
      <c r="JNP73" s="1581"/>
      <c r="JNQ73" s="1581"/>
      <c r="JNR73" s="1581"/>
      <c r="JNS73" s="529"/>
      <c r="JNT73" s="376"/>
      <c r="JNU73" s="376"/>
      <c r="JNV73" s="376"/>
      <c r="JNW73" s="530"/>
      <c r="JNX73" s="376"/>
      <c r="JNY73" s="376"/>
      <c r="JNZ73" s="376"/>
      <c r="JOA73" s="376"/>
      <c r="JOB73" s="376"/>
      <c r="JOC73" s="376"/>
      <c r="JOD73" s="376"/>
      <c r="JOE73" s="376"/>
      <c r="JOF73" s="376"/>
      <c r="JOG73" s="1581"/>
      <c r="JOH73" s="1581"/>
      <c r="JOI73" s="1581"/>
      <c r="JOJ73" s="529"/>
      <c r="JOK73" s="376"/>
      <c r="JOL73" s="376"/>
      <c r="JOM73" s="376"/>
      <c r="JON73" s="530"/>
      <c r="JOO73" s="376"/>
      <c r="JOP73" s="376"/>
      <c r="JOQ73" s="376"/>
      <c r="JOR73" s="376"/>
      <c r="JOS73" s="376"/>
      <c r="JOT73" s="376"/>
      <c r="JOU73" s="376"/>
      <c r="JOV73" s="376"/>
      <c r="JOW73" s="376"/>
      <c r="JOX73" s="1581"/>
      <c r="JOY73" s="1581"/>
      <c r="JOZ73" s="1581"/>
      <c r="JPA73" s="529"/>
      <c r="JPB73" s="376"/>
      <c r="JPC73" s="376"/>
      <c r="JPD73" s="376"/>
      <c r="JPE73" s="530"/>
      <c r="JPF73" s="376"/>
      <c r="JPG73" s="376"/>
      <c r="JPH73" s="376"/>
      <c r="JPI73" s="376"/>
      <c r="JPJ73" s="376"/>
      <c r="JPK73" s="376"/>
      <c r="JPL73" s="376"/>
      <c r="JPM73" s="376"/>
      <c r="JPN73" s="376"/>
      <c r="JPO73" s="1581"/>
      <c r="JPP73" s="1581"/>
      <c r="JPQ73" s="1581"/>
      <c r="JPR73" s="529"/>
      <c r="JPS73" s="376"/>
      <c r="JPT73" s="376"/>
      <c r="JPU73" s="376"/>
      <c r="JPV73" s="530"/>
      <c r="JPW73" s="376"/>
      <c r="JPX73" s="376"/>
      <c r="JPY73" s="376"/>
      <c r="JPZ73" s="376"/>
      <c r="JQA73" s="376"/>
      <c r="JQB73" s="376"/>
      <c r="JQC73" s="376"/>
      <c r="JQD73" s="376"/>
      <c r="JQE73" s="376"/>
      <c r="JQF73" s="1581"/>
      <c r="JQG73" s="1581"/>
      <c r="JQH73" s="1581"/>
      <c r="JQI73" s="529"/>
      <c r="JQJ73" s="376"/>
      <c r="JQK73" s="376"/>
      <c r="JQL73" s="376"/>
      <c r="JQM73" s="530"/>
      <c r="JQN73" s="376"/>
      <c r="JQO73" s="376"/>
      <c r="JQP73" s="376"/>
      <c r="JQQ73" s="376"/>
      <c r="JQR73" s="376"/>
      <c r="JQS73" s="376"/>
      <c r="JQT73" s="376"/>
      <c r="JQU73" s="376"/>
      <c r="JQV73" s="376"/>
      <c r="JQW73" s="1581"/>
      <c r="JQX73" s="1581"/>
      <c r="JQY73" s="1581"/>
      <c r="JQZ73" s="529"/>
      <c r="JRA73" s="376"/>
      <c r="JRB73" s="376"/>
      <c r="JRC73" s="376"/>
      <c r="JRD73" s="530"/>
      <c r="JRE73" s="376"/>
      <c r="JRF73" s="376"/>
      <c r="JRG73" s="376"/>
      <c r="JRH73" s="376"/>
      <c r="JRI73" s="376"/>
      <c r="JRJ73" s="376"/>
      <c r="JRK73" s="376"/>
      <c r="JRL73" s="376"/>
      <c r="JRM73" s="376"/>
      <c r="JRN73" s="1581"/>
      <c r="JRO73" s="1581"/>
      <c r="JRP73" s="1581"/>
      <c r="JRQ73" s="529"/>
      <c r="JRR73" s="376"/>
      <c r="JRS73" s="376"/>
      <c r="JRT73" s="376"/>
      <c r="JRU73" s="530"/>
      <c r="JRV73" s="376"/>
      <c r="JRW73" s="376"/>
      <c r="JRX73" s="376"/>
      <c r="JRY73" s="376"/>
      <c r="JRZ73" s="376"/>
      <c r="JSA73" s="376"/>
      <c r="JSB73" s="376"/>
      <c r="JSC73" s="376"/>
      <c r="JSD73" s="376"/>
      <c r="JSE73" s="1581"/>
      <c r="JSF73" s="1581"/>
      <c r="JSG73" s="1581"/>
      <c r="JSH73" s="529"/>
      <c r="JSI73" s="376"/>
      <c r="JSJ73" s="376"/>
      <c r="JSK73" s="376"/>
      <c r="JSL73" s="530"/>
      <c r="JSM73" s="376"/>
      <c r="JSN73" s="376"/>
      <c r="JSO73" s="376"/>
      <c r="JSP73" s="376"/>
      <c r="JSQ73" s="376"/>
      <c r="JSR73" s="376"/>
      <c r="JSS73" s="376"/>
      <c r="JST73" s="376"/>
      <c r="JSU73" s="376"/>
      <c r="JSV73" s="1581"/>
      <c r="JSW73" s="1581"/>
      <c r="JSX73" s="1581"/>
      <c r="JSY73" s="529"/>
      <c r="JSZ73" s="376"/>
      <c r="JTA73" s="376"/>
      <c r="JTB73" s="376"/>
      <c r="JTC73" s="530"/>
      <c r="JTD73" s="376"/>
      <c r="JTE73" s="376"/>
      <c r="JTF73" s="376"/>
      <c r="JTG73" s="376"/>
      <c r="JTH73" s="376"/>
      <c r="JTI73" s="376"/>
      <c r="JTJ73" s="376"/>
      <c r="JTK73" s="376"/>
      <c r="JTL73" s="376"/>
      <c r="JTM73" s="1581"/>
      <c r="JTN73" s="1581"/>
      <c r="JTO73" s="1581"/>
      <c r="JTP73" s="529"/>
      <c r="JTQ73" s="376"/>
      <c r="JTR73" s="376"/>
      <c r="JTS73" s="376"/>
      <c r="JTT73" s="530"/>
      <c r="JTU73" s="376"/>
      <c r="JTV73" s="376"/>
      <c r="JTW73" s="376"/>
      <c r="JTX73" s="376"/>
      <c r="JTY73" s="376"/>
      <c r="JTZ73" s="376"/>
      <c r="JUA73" s="376"/>
      <c r="JUB73" s="376"/>
      <c r="JUC73" s="376"/>
      <c r="JUD73" s="1581"/>
      <c r="JUE73" s="1581"/>
      <c r="JUF73" s="1581"/>
      <c r="JUG73" s="529"/>
      <c r="JUH73" s="376"/>
      <c r="JUI73" s="376"/>
      <c r="JUJ73" s="376"/>
      <c r="JUK73" s="530"/>
      <c r="JUL73" s="376"/>
      <c r="JUM73" s="376"/>
      <c r="JUN73" s="376"/>
      <c r="JUO73" s="376"/>
      <c r="JUP73" s="376"/>
      <c r="JUQ73" s="376"/>
      <c r="JUR73" s="376"/>
      <c r="JUS73" s="376"/>
      <c r="JUT73" s="376"/>
      <c r="JUU73" s="1581"/>
      <c r="JUV73" s="1581"/>
      <c r="JUW73" s="1581"/>
      <c r="JUX73" s="529"/>
      <c r="JUY73" s="376"/>
      <c r="JUZ73" s="376"/>
      <c r="JVA73" s="376"/>
      <c r="JVB73" s="530"/>
      <c r="JVC73" s="376"/>
      <c r="JVD73" s="376"/>
      <c r="JVE73" s="376"/>
      <c r="JVF73" s="376"/>
      <c r="JVG73" s="376"/>
      <c r="JVH73" s="376"/>
      <c r="JVI73" s="376"/>
      <c r="JVJ73" s="376"/>
      <c r="JVK73" s="376"/>
      <c r="JVL73" s="1581"/>
      <c r="JVM73" s="1581"/>
      <c r="JVN73" s="1581"/>
      <c r="JVO73" s="529"/>
      <c r="JVP73" s="376"/>
      <c r="JVQ73" s="376"/>
      <c r="JVR73" s="376"/>
      <c r="JVS73" s="530"/>
      <c r="JVT73" s="376"/>
      <c r="JVU73" s="376"/>
      <c r="JVV73" s="376"/>
      <c r="JVW73" s="376"/>
      <c r="JVX73" s="376"/>
      <c r="JVY73" s="376"/>
      <c r="JVZ73" s="376"/>
      <c r="JWA73" s="376"/>
      <c r="JWB73" s="376"/>
      <c r="JWC73" s="1581"/>
      <c r="JWD73" s="1581"/>
      <c r="JWE73" s="1581"/>
      <c r="JWF73" s="529"/>
      <c r="JWG73" s="376"/>
      <c r="JWH73" s="376"/>
      <c r="JWI73" s="376"/>
      <c r="JWJ73" s="530"/>
      <c r="JWK73" s="376"/>
      <c r="JWL73" s="376"/>
      <c r="JWM73" s="376"/>
      <c r="JWN73" s="376"/>
      <c r="JWO73" s="376"/>
      <c r="JWP73" s="376"/>
      <c r="JWQ73" s="376"/>
      <c r="JWR73" s="376"/>
      <c r="JWS73" s="376"/>
      <c r="JWT73" s="1581"/>
      <c r="JWU73" s="1581"/>
      <c r="JWV73" s="1581"/>
      <c r="JWW73" s="529"/>
      <c r="JWX73" s="376"/>
      <c r="JWY73" s="376"/>
      <c r="JWZ73" s="376"/>
      <c r="JXA73" s="530"/>
      <c r="JXB73" s="376"/>
      <c r="JXC73" s="376"/>
      <c r="JXD73" s="376"/>
      <c r="JXE73" s="376"/>
      <c r="JXF73" s="376"/>
      <c r="JXG73" s="376"/>
      <c r="JXH73" s="376"/>
      <c r="JXI73" s="376"/>
      <c r="JXJ73" s="376"/>
      <c r="JXK73" s="1581"/>
      <c r="JXL73" s="1581"/>
      <c r="JXM73" s="1581"/>
      <c r="JXN73" s="529"/>
      <c r="JXO73" s="376"/>
      <c r="JXP73" s="376"/>
      <c r="JXQ73" s="376"/>
      <c r="JXR73" s="530"/>
      <c r="JXS73" s="376"/>
      <c r="JXT73" s="376"/>
      <c r="JXU73" s="376"/>
      <c r="JXV73" s="376"/>
      <c r="JXW73" s="376"/>
      <c r="JXX73" s="376"/>
      <c r="JXY73" s="376"/>
      <c r="JXZ73" s="376"/>
      <c r="JYA73" s="376"/>
      <c r="JYB73" s="1581"/>
      <c r="JYC73" s="1581"/>
      <c r="JYD73" s="1581"/>
      <c r="JYE73" s="529"/>
      <c r="JYF73" s="376"/>
      <c r="JYG73" s="376"/>
      <c r="JYH73" s="376"/>
      <c r="JYI73" s="530"/>
      <c r="JYJ73" s="376"/>
      <c r="JYK73" s="376"/>
      <c r="JYL73" s="376"/>
      <c r="JYM73" s="376"/>
      <c r="JYN73" s="376"/>
      <c r="JYO73" s="376"/>
      <c r="JYP73" s="376"/>
      <c r="JYQ73" s="376"/>
      <c r="JYR73" s="376"/>
      <c r="JYS73" s="1581"/>
      <c r="JYT73" s="1581"/>
      <c r="JYU73" s="1581"/>
      <c r="JYV73" s="529"/>
      <c r="JYW73" s="376"/>
      <c r="JYX73" s="376"/>
      <c r="JYY73" s="376"/>
      <c r="JYZ73" s="530"/>
      <c r="JZA73" s="376"/>
      <c r="JZB73" s="376"/>
      <c r="JZC73" s="376"/>
      <c r="JZD73" s="376"/>
      <c r="JZE73" s="376"/>
      <c r="JZF73" s="376"/>
      <c r="JZG73" s="376"/>
      <c r="JZH73" s="376"/>
      <c r="JZI73" s="376"/>
      <c r="JZJ73" s="1581"/>
      <c r="JZK73" s="1581"/>
      <c r="JZL73" s="1581"/>
      <c r="JZM73" s="529"/>
      <c r="JZN73" s="376"/>
      <c r="JZO73" s="376"/>
      <c r="JZP73" s="376"/>
      <c r="JZQ73" s="530"/>
      <c r="JZR73" s="376"/>
      <c r="JZS73" s="376"/>
      <c r="JZT73" s="376"/>
      <c r="JZU73" s="376"/>
      <c r="JZV73" s="376"/>
      <c r="JZW73" s="376"/>
      <c r="JZX73" s="376"/>
      <c r="JZY73" s="376"/>
      <c r="JZZ73" s="376"/>
      <c r="KAA73" s="1581"/>
      <c r="KAB73" s="1581"/>
      <c r="KAC73" s="1581"/>
      <c r="KAD73" s="529"/>
      <c r="KAE73" s="376"/>
      <c r="KAF73" s="376"/>
      <c r="KAG73" s="376"/>
      <c r="KAH73" s="530"/>
      <c r="KAI73" s="376"/>
      <c r="KAJ73" s="376"/>
      <c r="KAK73" s="376"/>
      <c r="KAL73" s="376"/>
      <c r="KAM73" s="376"/>
      <c r="KAN73" s="376"/>
      <c r="KAO73" s="376"/>
      <c r="KAP73" s="376"/>
      <c r="KAQ73" s="376"/>
      <c r="KAR73" s="1581"/>
      <c r="KAS73" s="1581"/>
      <c r="KAT73" s="1581"/>
      <c r="KAU73" s="529"/>
      <c r="KAV73" s="376"/>
      <c r="KAW73" s="376"/>
      <c r="KAX73" s="376"/>
      <c r="KAY73" s="530"/>
      <c r="KAZ73" s="376"/>
      <c r="KBA73" s="376"/>
      <c r="KBB73" s="376"/>
      <c r="KBC73" s="376"/>
      <c r="KBD73" s="376"/>
      <c r="KBE73" s="376"/>
      <c r="KBF73" s="376"/>
      <c r="KBG73" s="376"/>
      <c r="KBH73" s="376"/>
      <c r="KBI73" s="1581"/>
      <c r="KBJ73" s="1581"/>
      <c r="KBK73" s="1581"/>
      <c r="KBL73" s="529"/>
      <c r="KBM73" s="376"/>
      <c r="KBN73" s="376"/>
      <c r="KBO73" s="376"/>
      <c r="KBP73" s="530"/>
      <c r="KBQ73" s="376"/>
      <c r="KBR73" s="376"/>
      <c r="KBS73" s="376"/>
      <c r="KBT73" s="376"/>
      <c r="KBU73" s="376"/>
      <c r="KBV73" s="376"/>
      <c r="KBW73" s="376"/>
      <c r="KBX73" s="376"/>
      <c r="KBY73" s="376"/>
      <c r="KBZ73" s="1581"/>
      <c r="KCA73" s="1581"/>
      <c r="KCB73" s="1581"/>
      <c r="KCC73" s="529"/>
      <c r="KCD73" s="376"/>
      <c r="KCE73" s="376"/>
      <c r="KCF73" s="376"/>
      <c r="KCG73" s="530"/>
      <c r="KCH73" s="376"/>
      <c r="KCI73" s="376"/>
      <c r="KCJ73" s="376"/>
      <c r="KCK73" s="376"/>
      <c r="KCL73" s="376"/>
      <c r="KCM73" s="376"/>
      <c r="KCN73" s="376"/>
      <c r="KCO73" s="376"/>
      <c r="KCP73" s="376"/>
      <c r="KCQ73" s="1581"/>
      <c r="KCR73" s="1581"/>
      <c r="KCS73" s="1581"/>
      <c r="KCT73" s="529"/>
      <c r="KCU73" s="376"/>
      <c r="KCV73" s="376"/>
      <c r="KCW73" s="376"/>
      <c r="KCX73" s="530"/>
      <c r="KCY73" s="376"/>
      <c r="KCZ73" s="376"/>
      <c r="KDA73" s="376"/>
      <c r="KDB73" s="376"/>
      <c r="KDC73" s="376"/>
      <c r="KDD73" s="376"/>
      <c r="KDE73" s="376"/>
      <c r="KDF73" s="376"/>
      <c r="KDG73" s="376"/>
      <c r="KDH73" s="1581"/>
      <c r="KDI73" s="1581"/>
      <c r="KDJ73" s="1581"/>
      <c r="KDK73" s="529"/>
      <c r="KDL73" s="376"/>
      <c r="KDM73" s="376"/>
      <c r="KDN73" s="376"/>
      <c r="KDO73" s="530"/>
      <c r="KDP73" s="376"/>
      <c r="KDQ73" s="376"/>
      <c r="KDR73" s="376"/>
      <c r="KDS73" s="376"/>
      <c r="KDT73" s="376"/>
      <c r="KDU73" s="376"/>
      <c r="KDV73" s="376"/>
      <c r="KDW73" s="376"/>
      <c r="KDX73" s="376"/>
      <c r="KDY73" s="1581"/>
      <c r="KDZ73" s="1581"/>
      <c r="KEA73" s="1581"/>
      <c r="KEB73" s="529"/>
      <c r="KEC73" s="376"/>
      <c r="KED73" s="376"/>
      <c r="KEE73" s="376"/>
      <c r="KEF73" s="530"/>
      <c r="KEG73" s="376"/>
      <c r="KEH73" s="376"/>
      <c r="KEI73" s="376"/>
      <c r="KEJ73" s="376"/>
      <c r="KEK73" s="376"/>
      <c r="KEL73" s="376"/>
      <c r="KEM73" s="376"/>
      <c r="KEN73" s="376"/>
      <c r="KEO73" s="376"/>
      <c r="KEP73" s="1581"/>
      <c r="KEQ73" s="1581"/>
      <c r="KER73" s="1581"/>
      <c r="KES73" s="529"/>
      <c r="KET73" s="376"/>
      <c r="KEU73" s="376"/>
      <c r="KEV73" s="376"/>
      <c r="KEW73" s="530"/>
      <c r="KEX73" s="376"/>
      <c r="KEY73" s="376"/>
      <c r="KEZ73" s="376"/>
      <c r="KFA73" s="376"/>
      <c r="KFB73" s="376"/>
      <c r="KFC73" s="376"/>
      <c r="KFD73" s="376"/>
      <c r="KFE73" s="376"/>
      <c r="KFF73" s="376"/>
      <c r="KFG73" s="1581"/>
      <c r="KFH73" s="1581"/>
      <c r="KFI73" s="1581"/>
      <c r="KFJ73" s="529"/>
      <c r="KFK73" s="376"/>
      <c r="KFL73" s="376"/>
      <c r="KFM73" s="376"/>
      <c r="KFN73" s="530"/>
      <c r="KFO73" s="376"/>
      <c r="KFP73" s="376"/>
      <c r="KFQ73" s="376"/>
      <c r="KFR73" s="376"/>
      <c r="KFS73" s="376"/>
      <c r="KFT73" s="376"/>
      <c r="KFU73" s="376"/>
      <c r="KFV73" s="376"/>
      <c r="KFW73" s="376"/>
      <c r="KFX73" s="1581"/>
      <c r="KFY73" s="1581"/>
      <c r="KFZ73" s="1581"/>
      <c r="KGA73" s="529"/>
      <c r="KGB73" s="376"/>
      <c r="KGC73" s="376"/>
      <c r="KGD73" s="376"/>
      <c r="KGE73" s="530"/>
      <c r="KGF73" s="376"/>
      <c r="KGG73" s="376"/>
      <c r="KGH73" s="376"/>
      <c r="KGI73" s="376"/>
      <c r="KGJ73" s="376"/>
      <c r="KGK73" s="376"/>
      <c r="KGL73" s="376"/>
      <c r="KGM73" s="376"/>
      <c r="KGN73" s="376"/>
      <c r="KGO73" s="1581"/>
      <c r="KGP73" s="1581"/>
      <c r="KGQ73" s="1581"/>
      <c r="KGR73" s="529"/>
      <c r="KGS73" s="376"/>
      <c r="KGT73" s="376"/>
      <c r="KGU73" s="376"/>
      <c r="KGV73" s="530"/>
      <c r="KGW73" s="376"/>
      <c r="KGX73" s="376"/>
      <c r="KGY73" s="376"/>
      <c r="KGZ73" s="376"/>
      <c r="KHA73" s="376"/>
      <c r="KHB73" s="376"/>
      <c r="KHC73" s="376"/>
      <c r="KHD73" s="376"/>
      <c r="KHE73" s="376"/>
      <c r="KHF73" s="1581"/>
      <c r="KHG73" s="1581"/>
      <c r="KHH73" s="1581"/>
      <c r="KHI73" s="529"/>
      <c r="KHJ73" s="376"/>
      <c r="KHK73" s="376"/>
      <c r="KHL73" s="376"/>
      <c r="KHM73" s="530"/>
      <c r="KHN73" s="376"/>
      <c r="KHO73" s="376"/>
      <c r="KHP73" s="376"/>
      <c r="KHQ73" s="376"/>
      <c r="KHR73" s="376"/>
      <c r="KHS73" s="376"/>
      <c r="KHT73" s="376"/>
      <c r="KHU73" s="376"/>
      <c r="KHV73" s="376"/>
      <c r="KHW73" s="1581"/>
      <c r="KHX73" s="1581"/>
      <c r="KHY73" s="1581"/>
      <c r="KHZ73" s="529"/>
      <c r="KIA73" s="376"/>
      <c r="KIB73" s="376"/>
      <c r="KIC73" s="376"/>
      <c r="KID73" s="530"/>
      <c r="KIE73" s="376"/>
      <c r="KIF73" s="376"/>
      <c r="KIG73" s="376"/>
      <c r="KIH73" s="376"/>
      <c r="KII73" s="376"/>
      <c r="KIJ73" s="376"/>
      <c r="KIK73" s="376"/>
      <c r="KIL73" s="376"/>
      <c r="KIM73" s="376"/>
      <c r="KIN73" s="1581"/>
      <c r="KIO73" s="1581"/>
      <c r="KIP73" s="1581"/>
      <c r="KIQ73" s="529"/>
      <c r="KIR73" s="376"/>
      <c r="KIS73" s="376"/>
      <c r="KIT73" s="376"/>
      <c r="KIU73" s="530"/>
      <c r="KIV73" s="376"/>
      <c r="KIW73" s="376"/>
      <c r="KIX73" s="376"/>
      <c r="KIY73" s="376"/>
      <c r="KIZ73" s="376"/>
      <c r="KJA73" s="376"/>
      <c r="KJB73" s="376"/>
      <c r="KJC73" s="376"/>
      <c r="KJD73" s="376"/>
      <c r="KJE73" s="1581"/>
      <c r="KJF73" s="1581"/>
      <c r="KJG73" s="1581"/>
      <c r="KJH73" s="529"/>
      <c r="KJI73" s="376"/>
      <c r="KJJ73" s="376"/>
      <c r="KJK73" s="376"/>
      <c r="KJL73" s="530"/>
      <c r="KJM73" s="376"/>
      <c r="KJN73" s="376"/>
      <c r="KJO73" s="376"/>
      <c r="KJP73" s="376"/>
      <c r="KJQ73" s="376"/>
      <c r="KJR73" s="376"/>
      <c r="KJS73" s="376"/>
      <c r="KJT73" s="376"/>
      <c r="KJU73" s="376"/>
      <c r="KJV73" s="1581"/>
      <c r="KJW73" s="1581"/>
      <c r="KJX73" s="1581"/>
      <c r="KJY73" s="529"/>
      <c r="KJZ73" s="376"/>
      <c r="KKA73" s="376"/>
      <c r="KKB73" s="376"/>
      <c r="KKC73" s="530"/>
      <c r="KKD73" s="376"/>
      <c r="KKE73" s="376"/>
      <c r="KKF73" s="376"/>
      <c r="KKG73" s="376"/>
      <c r="KKH73" s="376"/>
      <c r="KKI73" s="376"/>
      <c r="KKJ73" s="376"/>
      <c r="KKK73" s="376"/>
      <c r="KKL73" s="376"/>
      <c r="KKM73" s="1581"/>
      <c r="KKN73" s="1581"/>
      <c r="KKO73" s="1581"/>
      <c r="KKP73" s="529"/>
      <c r="KKQ73" s="376"/>
      <c r="KKR73" s="376"/>
      <c r="KKS73" s="376"/>
      <c r="KKT73" s="530"/>
      <c r="KKU73" s="376"/>
      <c r="KKV73" s="376"/>
      <c r="KKW73" s="376"/>
      <c r="KKX73" s="376"/>
      <c r="KKY73" s="376"/>
      <c r="KKZ73" s="376"/>
      <c r="KLA73" s="376"/>
      <c r="KLB73" s="376"/>
      <c r="KLC73" s="376"/>
      <c r="KLD73" s="1581"/>
      <c r="KLE73" s="1581"/>
      <c r="KLF73" s="1581"/>
      <c r="KLG73" s="529"/>
      <c r="KLH73" s="376"/>
      <c r="KLI73" s="376"/>
      <c r="KLJ73" s="376"/>
      <c r="KLK73" s="530"/>
      <c r="KLL73" s="376"/>
      <c r="KLM73" s="376"/>
      <c r="KLN73" s="376"/>
      <c r="KLO73" s="376"/>
      <c r="KLP73" s="376"/>
      <c r="KLQ73" s="376"/>
      <c r="KLR73" s="376"/>
      <c r="KLS73" s="376"/>
      <c r="KLT73" s="376"/>
      <c r="KLU73" s="1581"/>
      <c r="KLV73" s="1581"/>
      <c r="KLW73" s="1581"/>
      <c r="KLX73" s="529"/>
      <c r="KLY73" s="376"/>
      <c r="KLZ73" s="376"/>
      <c r="KMA73" s="376"/>
      <c r="KMB73" s="530"/>
      <c r="KMC73" s="376"/>
      <c r="KMD73" s="376"/>
      <c r="KME73" s="376"/>
      <c r="KMF73" s="376"/>
      <c r="KMG73" s="376"/>
      <c r="KMH73" s="376"/>
      <c r="KMI73" s="376"/>
      <c r="KMJ73" s="376"/>
      <c r="KMK73" s="376"/>
      <c r="KML73" s="1581"/>
      <c r="KMM73" s="1581"/>
      <c r="KMN73" s="1581"/>
      <c r="KMO73" s="529"/>
      <c r="KMP73" s="376"/>
      <c r="KMQ73" s="376"/>
      <c r="KMR73" s="376"/>
      <c r="KMS73" s="530"/>
      <c r="KMT73" s="376"/>
      <c r="KMU73" s="376"/>
      <c r="KMV73" s="376"/>
      <c r="KMW73" s="376"/>
      <c r="KMX73" s="376"/>
      <c r="KMY73" s="376"/>
      <c r="KMZ73" s="376"/>
      <c r="KNA73" s="376"/>
      <c r="KNB73" s="376"/>
      <c r="KNC73" s="1581"/>
      <c r="KND73" s="1581"/>
      <c r="KNE73" s="1581"/>
      <c r="KNF73" s="529"/>
      <c r="KNG73" s="376"/>
      <c r="KNH73" s="376"/>
      <c r="KNI73" s="376"/>
      <c r="KNJ73" s="530"/>
      <c r="KNK73" s="376"/>
      <c r="KNL73" s="376"/>
      <c r="KNM73" s="376"/>
      <c r="KNN73" s="376"/>
      <c r="KNO73" s="376"/>
      <c r="KNP73" s="376"/>
      <c r="KNQ73" s="376"/>
      <c r="KNR73" s="376"/>
      <c r="KNS73" s="376"/>
      <c r="KNT73" s="1581"/>
      <c r="KNU73" s="1581"/>
      <c r="KNV73" s="1581"/>
      <c r="KNW73" s="529"/>
      <c r="KNX73" s="376"/>
      <c r="KNY73" s="376"/>
      <c r="KNZ73" s="376"/>
      <c r="KOA73" s="530"/>
      <c r="KOB73" s="376"/>
      <c r="KOC73" s="376"/>
      <c r="KOD73" s="376"/>
      <c r="KOE73" s="376"/>
      <c r="KOF73" s="376"/>
      <c r="KOG73" s="376"/>
      <c r="KOH73" s="376"/>
      <c r="KOI73" s="376"/>
      <c r="KOJ73" s="376"/>
      <c r="KOK73" s="1581"/>
      <c r="KOL73" s="1581"/>
      <c r="KOM73" s="1581"/>
      <c r="KON73" s="529"/>
      <c r="KOO73" s="376"/>
      <c r="KOP73" s="376"/>
      <c r="KOQ73" s="376"/>
      <c r="KOR73" s="530"/>
      <c r="KOS73" s="376"/>
      <c r="KOT73" s="376"/>
      <c r="KOU73" s="376"/>
      <c r="KOV73" s="376"/>
      <c r="KOW73" s="376"/>
      <c r="KOX73" s="376"/>
      <c r="KOY73" s="376"/>
      <c r="KOZ73" s="376"/>
      <c r="KPA73" s="376"/>
      <c r="KPB73" s="1581"/>
      <c r="KPC73" s="1581"/>
      <c r="KPD73" s="1581"/>
      <c r="KPE73" s="529"/>
      <c r="KPF73" s="376"/>
      <c r="KPG73" s="376"/>
      <c r="KPH73" s="376"/>
      <c r="KPI73" s="530"/>
      <c r="KPJ73" s="376"/>
      <c r="KPK73" s="376"/>
      <c r="KPL73" s="376"/>
      <c r="KPM73" s="376"/>
      <c r="KPN73" s="376"/>
      <c r="KPO73" s="376"/>
      <c r="KPP73" s="376"/>
      <c r="KPQ73" s="376"/>
      <c r="KPR73" s="376"/>
      <c r="KPS73" s="1581"/>
      <c r="KPT73" s="1581"/>
      <c r="KPU73" s="1581"/>
      <c r="KPV73" s="529"/>
      <c r="KPW73" s="376"/>
      <c r="KPX73" s="376"/>
      <c r="KPY73" s="376"/>
      <c r="KPZ73" s="530"/>
      <c r="KQA73" s="376"/>
      <c r="KQB73" s="376"/>
      <c r="KQC73" s="376"/>
      <c r="KQD73" s="376"/>
      <c r="KQE73" s="376"/>
      <c r="KQF73" s="376"/>
      <c r="KQG73" s="376"/>
      <c r="KQH73" s="376"/>
      <c r="KQI73" s="376"/>
      <c r="KQJ73" s="1581"/>
      <c r="KQK73" s="1581"/>
      <c r="KQL73" s="1581"/>
      <c r="KQM73" s="529"/>
      <c r="KQN73" s="376"/>
      <c r="KQO73" s="376"/>
      <c r="KQP73" s="376"/>
      <c r="KQQ73" s="530"/>
      <c r="KQR73" s="376"/>
      <c r="KQS73" s="376"/>
      <c r="KQT73" s="376"/>
      <c r="KQU73" s="376"/>
      <c r="KQV73" s="376"/>
      <c r="KQW73" s="376"/>
      <c r="KQX73" s="376"/>
      <c r="KQY73" s="376"/>
      <c r="KQZ73" s="376"/>
      <c r="KRA73" s="1581"/>
      <c r="KRB73" s="1581"/>
      <c r="KRC73" s="1581"/>
      <c r="KRD73" s="529"/>
      <c r="KRE73" s="376"/>
      <c r="KRF73" s="376"/>
      <c r="KRG73" s="376"/>
      <c r="KRH73" s="530"/>
      <c r="KRI73" s="376"/>
      <c r="KRJ73" s="376"/>
      <c r="KRK73" s="376"/>
      <c r="KRL73" s="376"/>
      <c r="KRM73" s="376"/>
      <c r="KRN73" s="376"/>
      <c r="KRO73" s="376"/>
      <c r="KRP73" s="376"/>
      <c r="KRQ73" s="376"/>
      <c r="KRR73" s="1581"/>
      <c r="KRS73" s="1581"/>
      <c r="KRT73" s="1581"/>
      <c r="KRU73" s="529"/>
      <c r="KRV73" s="376"/>
      <c r="KRW73" s="376"/>
      <c r="KRX73" s="376"/>
      <c r="KRY73" s="530"/>
      <c r="KRZ73" s="376"/>
      <c r="KSA73" s="376"/>
      <c r="KSB73" s="376"/>
      <c r="KSC73" s="376"/>
      <c r="KSD73" s="376"/>
      <c r="KSE73" s="376"/>
      <c r="KSF73" s="376"/>
      <c r="KSG73" s="376"/>
      <c r="KSH73" s="376"/>
      <c r="KSI73" s="1581"/>
      <c r="KSJ73" s="1581"/>
      <c r="KSK73" s="1581"/>
      <c r="KSL73" s="529"/>
      <c r="KSM73" s="376"/>
      <c r="KSN73" s="376"/>
      <c r="KSO73" s="376"/>
      <c r="KSP73" s="530"/>
      <c r="KSQ73" s="376"/>
      <c r="KSR73" s="376"/>
      <c r="KSS73" s="376"/>
      <c r="KST73" s="376"/>
      <c r="KSU73" s="376"/>
      <c r="KSV73" s="376"/>
      <c r="KSW73" s="376"/>
      <c r="KSX73" s="376"/>
      <c r="KSY73" s="376"/>
      <c r="KSZ73" s="1581"/>
      <c r="KTA73" s="1581"/>
      <c r="KTB73" s="1581"/>
      <c r="KTC73" s="529"/>
      <c r="KTD73" s="376"/>
      <c r="KTE73" s="376"/>
      <c r="KTF73" s="376"/>
      <c r="KTG73" s="530"/>
      <c r="KTH73" s="376"/>
      <c r="KTI73" s="376"/>
      <c r="KTJ73" s="376"/>
      <c r="KTK73" s="376"/>
      <c r="KTL73" s="376"/>
      <c r="KTM73" s="376"/>
      <c r="KTN73" s="376"/>
      <c r="KTO73" s="376"/>
      <c r="KTP73" s="376"/>
      <c r="KTQ73" s="1581"/>
      <c r="KTR73" s="1581"/>
      <c r="KTS73" s="1581"/>
      <c r="KTT73" s="529"/>
      <c r="KTU73" s="376"/>
      <c r="KTV73" s="376"/>
      <c r="KTW73" s="376"/>
      <c r="KTX73" s="530"/>
      <c r="KTY73" s="376"/>
      <c r="KTZ73" s="376"/>
      <c r="KUA73" s="376"/>
      <c r="KUB73" s="376"/>
      <c r="KUC73" s="376"/>
      <c r="KUD73" s="376"/>
      <c r="KUE73" s="376"/>
      <c r="KUF73" s="376"/>
      <c r="KUG73" s="376"/>
      <c r="KUH73" s="1581"/>
      <c r="KUI73" s="1581"/>
      <c r="KUJ73" s="1581"/>
      <c r="KUK73" s="529"/>
      <c r="KUL73" s="376"/>
      <c r="KUM73" s="376"/>
      <c r="KUN73" s="376"/>
      <c r="KUO73" s="530"/>
      <c r="KUP73" s="376"/>
      <c r="KUQ73" s="376"/>
      <c r="KUR73" s="376"/>
      <c r="KUS73" s="376"/>
      <c r="KUT73" s="376"/>
      <c r="KUU73" s="376"/>
      <c r="KUV73" s="376"/>
      <c r="KUW73" s="376"/>
      <c r="KUX73" s="376"/>
      <c r="KUY73" s="1581"/>
      <c r="KUZ73" s="1581"/>
      <c r="KVA73" s="1581"/>
      <c r="KVB73" s="529"/>
      <c r="KVC73" s="376"/>
      <c r="KVD73" s="376"/>
      <c r="KVE73" s="376"/>
      <c r="KVF73" s="530"/>
      <c r="KVG73" s="376"/>
      <c r="KVH73" s="376"/>
      <c r="KVI73" s="376"/>
      <c r="KVJ73" s="376"/>
      <c r="KVK73" s="376"/>
      <c r="KVL73" s="376"/>
      <c r="KVM73" s="376"/>
      <c r="KVN73" s="376"/>
      <c r="KVO73" s="376"/>
      <c r="KVP73" s="1581"/>
      <c r="KVQ73" s="1581"/>
      <c r="KVR73" s="1581"/>
      <c r="KVS73" s="529"/>
      <c r="KVT73" s="376"/>
      <c r="KVU73" s="376"/>
      <c r="KVV73" s="376"/>
      <c r="KVW73" s="530"/>
      <c r="KVX73" s="376"/>
      <c r="KVY73" s="376"/>
      <c r="KVZ73" s="376"/>
      <c r="KWA73" s="376"/>
      <c r="KWB73" s="376"/>
      <c r="KWC73" s="376"/>
      <c r="KWD73" s="376"/>
      <c r="KWE73" s="376"/>
      <c r="KWF73" s="376"/>
      <c r="KWG73" s="1581"/>
      <c r="KWH73" s="1581"/>
      <c r="KWI73" s="1581"/>
      <c r="KWJ73" s="529"/>
      <c r="KWK73" s="376"/>
      <c r="KWL73" s="376"/>
      <c r="KWM73" s="376"/>
      <c r="KWN73" s="530"/>
      <c r="KWO73" s="376"/>
      <c r="KWP73" s="376"/>
      <c r="KWQ73" s="376"/>
      <c r="KWR73" s="376"/>
      <c r="KWS73" s="376"/>
      <c r="KWT73" s="376"/>
      <c r="KWU73" s="376"/>
      <c r="KWV73" s="376"/>
      <c r="KWW73" s="376"/>
      <c r="KWX73" s="1581"/>
      <c r="KWY73" s="1581"/>
      <c r="KWZ73" s="1581"/>
      <c r="KXA73" s="529"/>
      <c r="KXB73" s="376"/>
      <c r="KXC73" s="376"/>
      <c r="KXD73" s="376"/>
      <c r="KXE73" s="530"/>
      <c r="KXF73" s="376"/>
      <c r="KXG73" s="376"/>
      <c r="KXH73" s="376"/>
      <c r="KXI73" s="376"/>
      <c r="KXJ73" s="376"/>
      <c r="KXK73" s="376"/>
      <c r="KXL73" s="376"/>
      <c r="KXM73" s="376"/>
      <c r="KXN73" s="376"/>
      <c r="KXO73" s="1581"/>
      <c r="KXP73" s="1581"/>
      <c r="KXQ73" s="1581"/>
      <c r="KXR73" s="529"/>
      <c r="KXS73" s="376"/>
      <c r="KXT73" s="376"/>
      <c r="KXU73" s="376"/>
      <c r="KXV73" s="530"/>
      <c r="KXW73" s="376"/>
      <c r="KXX73" s="376"/>
      <c r="KXY73" s="376"/>
      <c r="KXZ73" s="376"/>
      <c r="KYA73" s="376"/>
      <c r="KYB73" s="376"/>
      <c r="KYC73" s="376"/>
      <c r="KYD73" s="376"/>
      <c r="KYE73" s="376"/>
      <c r="KYF73" s="1581"/>
      <c r="KYG73" s="1581"/>
      <c r="KYH73" s="1581"/>
      <c r="KYI73" s="529"/>
      <c r="KYJ73" s="376"/>
      <c r="KYK73" s="376"/>
      <c r="KYL73" s="376"/>
      <c r="KYM73" s="530"/>
      <c r="KYN73" s="376"/>
      <c r="KYO73" s="376"/>
      <c r="KYP73" s="376"/>
      <c r="KYQ73" s="376"/>
      <c r="KYR73" s="376"/>
      <c r="KYS73" s="376"/>
      <c r="KYT73" s="376"/>
      <c r="KYU73" s="376"/>
      <c r="KYV73" s="376"/>
      <c r="KYW73" s="1581"/>
      <c r="KYX73" s="1581"/>
      <c r="KYY73" s="1581"/>
      <c r="KYZ73" s="529"/>
      <c r="KZA73" s="376"/>
      <c r="KZB73" s="376"/>
      <c r="KZC73" s="376"/>
      <c r="KZD73" s="530"/>
      <c r="KZE73" s="376"/>
      <c r="KZF73" s="376"/>
      <c r="KZG73" s="376"/>
      <c r="KZH73" s="376"/>
      <c r="KZI73" s="376"/>
      <c r="KZJ73" s="376"/>
      <c r="KZK73" s="376"/>
      <c r="KZL73" s="376"/>
      <c r="KZM73" s="376"/>
      <c r="KZN73" s="1581"/>
      <c r="KZO73" s="1581"/>
      <c r="KZP73" s="1581"/>
      <c r="KZQ73" s="529"/>
      <c r="KZR73" s="376"/>
      <c r="KZS73" s="376"/>
      <c r="KZT73" s="376"/>
      <c r="KZU73" s="530"/>
      <c r="KZV73" s="376"/>
      <c r="KZW73" s="376"/>
      <c r="KZX73" s="376"/>
      <c r="KZY73" s="376"/>
      <c r="KZZ73" s="376"/>
      <c r="LAA73" s="376"/>
      <c r="LAB73" s="376"/>
      <c r="LAC73" s="376"/>
      <c r="LAD73" s="376"/>
      <c r="LAE73" s="1581"/>
      <c r="LAF73" s="1581"/>
      <c r="LAG73" s="1581"/>
      <c r="LAH73" s="529"/>
      <c r="LAI73" s="376"/>
      <c r="LAJ73" s="376"/>
      <c r="LAK73" s="376"/>
      <c r="LAL73" s="530"/>
      <c r="LAM73" s="376"/>
      <c r="LAN73" s="376"/>
      <c r="LAO73" s="376"/>
      <c r="LAP73" s="376"/>
      <c r="LAQ73" s="376"/>
      <c r="LAR73" s="376"/>
      <c r="LAS73" s="376"/>
      <c r="LAT73" s="376"/>
      <c r="LAU73" s="376"/>
      <c r="LAV73" s="1581"/>
      <c r="LAW73" s="1581"/>
      <c r="LAX73" s="1581"/>
      <c r="LAY73" s="529"/>
      <c r="LAZ73" s="376"/>
      <c r="LBA73" s="376"/>
      <c r="LBB73" s="376"/>
      <c r="LBC73" s="530"/>
      <c r="LBD73" s="376"/>
      <c r="LBE73" s="376"/>
      <c r="LBF73" s="376"/>
      <c r="LBG73" s="376"/>
      <c r="LBH73" s="376"/>
      <c r="LBI73" s="376"/>
      <c r="LBJ73" s="376"/>
      <c r="LBK73" s="376"/>
      <c r="LBL73" s="376"/>
      <c r="LBM73" s="1581"/>
      <c r="LBN73" s="1581"/>
      <c r="LBO73" s="1581"/>
      <c r="LBP73" s="529"/>
      <c r="LBQ73" s="376"/>
      <c r="LBR73" s="376"/>
      <c r="LBS73" s="376"/>
      <c r="LBT73" s="530"/>
      <c r="LBU73" s="376"/>
      <c r="LBV73" s="376"/>
      <c r="LBW73" s="376"/>
      <c r="LBX73" s="376"/>
      <c r="LBY73" s="376"/>
      <c r="LBZ73" s="376"/>
      <c r="LCA73" s="376"/>
      <c r="LCB73" s="376"/>
      <c r="LCC73" s="376"/>
      <c r="LCD73" s="1581"/>
      <c r="LCE73" s="1581"/>
      <c r="LCF73" s="1581"/>
      <c r="LCG73" s="529"/>
      <c r="LCH73" s="376"/>
      <c r="LCI73" s="376"/>
      <c r="LCJ73" s="376"/>
      <c r="LCK73" s="530"/>
      <c r="LCL73" s="376"/>
      <c r="LCM73" s="376"/>
      <c r="LCN73" s="376"/>
      <c r="LCO73" s="376"/>
      <c r="LCP73" s="376"/>
      <c r="LCQ73" s="376"/>
      <c r="LCR73" s="376"/>
      <c r="LCS73" s="376"/>
      <c r="LCT73" s="376"/>
      <c r="LCU73" s="1581"/>
      <c r="LCV73" s="1581"/>
      <c r="LCW73" s="1581"/>
      <c r="LCX73" s="529"/>
      <c r="LCY73" s="376"/>
      <c r="LCZ73" s="376"/>
      <c r="LDA73" s="376"/>
      <c r="LDB73" s="530"/>
      <c r="LDC73" s="376"/>
      <c r="LDD73" s="376"/>
      <c r="LDE73" s="376"/>
      <c r="LDF73" s="376"/>
      <c r="LDG73" s="376"/>
      <c r="LDH73" s="376"/>
      <c r="LDI73" s="376"/>
      <c r="LDJ73" s="376"/>
      <c r="LDK73" s="376"/>
      <c r="LDL73" s="1581"/>
      <c r="LDM73" s="1581"/>
      <c r="LDN73" s="1581"/>
      <c r="LDO73" s="529"/>
      <c r="LDP73" s="376"/>
      <c r="LDQ73" s="376"/>
      <c r="LDR73" s="376"/>
      <c r="LDS73" s="530"/>
      <c r="LDT73" s="376"/>
      <c r="LDU73" s="376"/>
      <c r="LDV73" s="376"/>
      <c r="LDW73" s="376"/>
      <c r="LDX73" s="376"/>
      <c r="LDY73" s="376"/>
      <c r="LDZ73" s="376"/>
      <c r="LEA73" s="376"/>
      <c r="LEB73" s="376"/>
      <c r="LEC73" s="1581"/>
      <c r="LED73" s="1581"/>
      <c r="LEE73" s="1581"/>
      <c r="LEF73" s="529"/>
      <c r="LEG73" s="376"/>
      <c r="LEH73" s="376"/>
      <c r="LEI73" s="376"/>
      <c r="LEJ73" s="530"/>
      <c r="LEK73" s="376"/>
      <c r="LEL73" s="376"/>
      <c r="LEM73" s="376"/>
      <c r="LEN73" s="376"/>
      <c r="LEO73" s="376"/>
      <c r="LEP73" s="376"/>
      <c r="LEQ73" s="376"/>
      <c r="LER73" s="376"/>
      <c r="LES73" s="376"/>
      <c r="LET73" s="1581"/>
      <c r="LEU73" s="1581"/>
      <c r="LEV73" s="1581"/>
      <c r="LEW73" s="529"/>
      <c r="LEX73" s="376"/>
      <c r="LEY73" s="376"/>
      <c r="LEZ73" s="376"/>
      <c r="LFA73" s="530"/>
      <c r="LFB73" s="376"/>
      <c r="LFC73" s="376"/>
      <c r="LFD73" s="376"/>
      <c r="LFE73" s="376"/>
      <c r="LFF73" s="376"/>
      <c r="LFG73" s="376"/>
      <c r="LFH73" s="376"/>
      <c r="LFI73" s="376"/>
      <c r="LFJ73" s="376"/>
      <c r="LFK73" s="1581"/>
      <c r="LFL73" s="1581"/>
      <c r="LFM73" s="1581"/>
      <c r="LFN73" s="529"/>
      <c r="LFO73" s="376"/>
      <c r="LFP73" s="376"/>
      <c r="LFQ73" s="376"/>
      <c r="LFR73" s="530"/>
      <c r="LFS73" s="376"/>
      <c r="LFT73" s="376"/>
      <c r="LFU73" s="376"/>
      <c r="LFV73" s="376"/>
      <c r="LFW73" s="376"/>
      <c r="LFX73" s="376"/>
      <c r="LFY73" s="376"/>
      <c r="LFZ73" s="376"/>
      <c r="LGA73" s="376"/>
      <c r="LGB73" s="1581"/>
      <c r="LGC73" s="1581"/>
      <c r="LGD73" s="1581"/>
      <c r="LGE73" s="529"/>
      <c r="LGF73" s="376"/>
      <c r="LGG73" s="376"/>
      <c r="LGH73" s="376"/>
      <c r="LGI73" s="530"/>
      <c r="LGJ73" s="376"/>
      <c r="LGK73" s="376"/>
      <c r="LGL73" s="376"/>
      <c r="LGM73" s="376"/>
      <c r="LGN73" s="376"/>
      <c r="LGO73" s="376"/>
      <c r="LGP73" s="376"/>
      <c r="LGQ73" s="376"/>
      <c r="LGR73" s="376"/>
      <c r="LGS73" s="1581"/>
      <c r="LGT73" s="1581"/>
      <c r="LGU73" s="1581"/>
      <c r="LGV73" s="529"/>
      <c r="LGW73" s="376"/>
      <c r="LGX73" s="376"/>
      <c r="LGY73" s="376"/>
      <c r="LGZ73" s="530"/>
      <c r="LHA73" s="376"/>
      <c r="LHB73" s="376"/>
      <c r="LHC73" s="376"/>
      <c r="LHD73" s="376"/>
      <c r="LHE73" s="376"/>
      <c r="LHF73" s="376"/>
      <c r="LHG73" s="376"/>
      <c r="LHH73" s="376"/>
      <c r="LHI73" s="376"/>
      <c r="LHJ73" s="1581"/>
      <c r="LHK73" s="1581"/>
      <c r="LHL73" s="1581"/>
      <c r="LHM73" s="529"/>
      <c r="LHN73" s="376"/>
      <c r="LHO73" s="376"/>
      <c r="LHP73" s="376"/>
      <c r="LHQ73" s="530"/>
      <c r="LHR73" s="376"/>
      <c r="LHS73" s="376"/>
      <c r="LHT73" s="376"/>
      <c r="LHU73" s="376"/>
      <c r="LHV73" s="376"/>
      <c r="LHW73" s="376"/>
      <c r="LHX73" s="376"/>
      <c r="LHY73" s="376"/>
      <c r="LHZ73" s="376"/>
      <c r="LIA73" s="1581"/>
      <c r="LIB73" s="1581"/>
      <c r="LIC73" s="1581"/>
      <c r="LID73" s="529"/>
      <c r="LIE73" s="376"/>
      <c r="LIF73" s="376"/>
      <c r="LIG73" s="376"/>
      <c r="LIH73" s="530"/>
      <c r="LII73" s="376"/>
      <c r="LIJ73" s="376"/>
      <c r="LIK73" s="376"/>
      <c r="LIL73" s="376"/>
      <c r="LIM73" s="376"/>
      <c r="LIN73" s="376"/>
      <c r="LIO73" s="376"/>
      <c r="LIP73" s="376"/>
      <c r="LIQ73" s="376"/>
      <c r="LIR73" s="1581"/>
      <c r="LIS73" s="1581"/>
      <c r="LIT73" s="1581"/>
      <c r="LIU73" s="529"/>
      <c r="LIV73" s="376"/>
      <c r="LIW73" s="376"/>
      <c r="LIX73" s="376"/>
      <c r="LIY73" s="530"/>
      <c r="LIZ73" s="376"/>
      <c r="LJA73" s="376"/>
      <c r="LJB73" s="376"/>
      <c r="LJC73" s="376"/>
      <c r="LJD73" s="376"/>
      <c r="LJE73" s="376"/>
      <c r="LJF73" s="376"/>
      <c r="LJG73" s="376"/>
      <c r="LJH73" s="376"/>
      <c r="LJI73" s="1581"/>
      <c r="LJJ73" s="1581"/>
      <c r="LJK73" s="1581"/>
      <c r="LJL73" s="529"/>
      <c r="LJM73" s="376"/>
      <c r="LJN73" s="376"/>
      <c r="LJO73" s="376"/>
      <c r="LJP73" s="530"/>
      <c r="LJQ73" s="376"/>
      <c r="LJR73" s="376"/>
      <c r="LJS73" s="376"/>
      <c r="LJT73" s="376"/>
      <c r="LJU73" s="376"/>
      <c r="LJV73" s="376"/>
      <c r="LJW73" s="376"/>
      <c r="LJX73" s="376"/>
      <c r="LJY73" s="376"/>
      <c r="LJZ73" s="1581"/>
      <c r="LKA73" s="1581"/>
      <c r="LKB73" s="1581"/>
      <c r="LKC73" s="529"/>
      <c r="LKD73" s="376"/>
      <c r="LKE73" s="376"/>
      <c r="LKF73" s="376"/>
      <c r="LKG73" s="530"/>
      <c r="LKH73" s="376"/>
      <c r="LKI73" s="376"/>
      <c r="LKJ73" s="376"/>
      <c r="LKK73" s="376"/>
      <c r="LKL73" s="376"/>
      <c r="LKM73" s="376"/>
      <c r="LKN73" s="376"/>
      <c r="LKO73" s="376"/>
      <c r="LKP73" s="376"/>
      <c r="LKQ73" s="1581"/>
      <c r="LKR73" s="1581"/>
      <c r="LKS73" s="1581"/>
      <c r="LKT73" s="529"/>
      <c r="LKU73" s="376"/>
      <c r="LKV73" s="376"/>
      <c r="LKW73" s="376"/>
      <c r="LKX73" s="530"/>
      <c r="LKY73" s="376"/>
      <c r="LKZ73" s="376"/>
      <c r="LLA73" s="376"/>
      <c r="LLB73" s="376"/>
      <c r="LLC73" s="376"/>
      <c r="LLD73" s="376"/>
      <c r="LLE73" s="376"/>
      <c r="LLF73" s="376"/>
      <c r="LLG73" s="376"/>
      <c r="LLH73" s="1581"/>
      <c r="LLI73" s="1581"/>
      <c r="LLJ73" s="1581"/>
      <c r="LLK73" s="529"/>
      <c r="LLL73" s="376"/>
      <c r="LLM73" s="376"/>
      <c r="LLN73" s="376"/>
      <c r="LLO73" s="530"/>
      <c r="LLP73" s="376"/>
      <c r="LLQ73" s="376"/>
      <c r="LLR73" s="376"/>
      <c r="LLS73" s="376"/>
      <c r="LLT73" s="376"/>
      <c r="LLU73" s="376"/>
      <c r="LLV73" s="376"/>
      <c r="LLW73" s="376"/>
      <c r="LLX73" s="376"/>
      <c r="LLY73" s="1581"/>
      <c r="LLZ73" s="1581"/>
      <c r="LMA73" s="1581"/>
      <c r="LMB73" s="529"/>
      <c r="LMC73" s="376"/>
      <c r="LMD73" s="376"/>
      <c r="LME73" s="376"/>
      <c r="LMF73" s="530"/>
      <c r="LMG73" s="376"/>
      <c r="LMH73" s="376"/>
      <c r="LMI73" s="376"/>
      <c r="LMJ73" s="376"/>
      <c r="LMK73" s="376"/>
      <c r="LML73" s="376"/>
      <c r="LMM73" s="376"/>
      <c r="LMN73" s="376"/>
      <c r="LMO73" s="376"/>
      <c r="LMP73" s="1581"/>
      <c r="LMQ73" s="1581"/>
      <c r="LMR73" s="1581"/>
      <c r="LMS73" s="529"/>
      <c r="LMT73" s="376"/>
      <c r="LMU73" s="376"/>
      <c r="LMV73" s="376"/>
      <c r="LMW73" s="530"/>
      <c r="LMX73" s="376"/>
      <c r="LMY73" s="376"/>
      <c r="LMZ73" s="376"/>
      <c r="LNA73" s="376"/>
      <c r="LNB73" s="376"/>
      <c r="LNC73" s="376"/>
      <c r="LND73" s="376"/>
      <c r="LNE73" s="376"/>
      <c r="LNF73" s="376"/>
      <c r="LNG73" s="1581"/>
      <c r="LNH73" s="1581"/>
      <c r="LNI73" s="1581"/>
      <c r="LNJ73" s="529"/>
      <c r="LNK73" s="376"/>
      <c r="LNL73" s="376"/>
      <c r="LNM73" s="376"/>
      <c r="LNN73" s="530"/>
      <c r="LNO73" s="376"/>
      <c r="LNP73" s="376"/>
      <c r="LNQ73" s="376"/>
      <c r="LNR73" s="376"/>
      <c r="LNS73" s="376"/>
      <c r="LNT73" s="376"/>
      <c r="LNU73" s="376"/>
      <c r="LNV73" s="376"/>
      <c r="LNW73" s="376"/>
      <c r="LNX73" s="1581"/>
      <c r="LNY73" s="1581"/>
      <c r="LNZ73" s="1581"/>
      <c r="LOA73" s="529"/>
      <c r="LOB73" s="376"/>
      <c r="LOC73" s="376"/>
      <c r="LOD73" s="376"/>
      <c r="LOE73" s="530"/>
      <c r="LOF73" s="376"/>
      <c r="LOG73" s="376"/>
      <c r="LOH73" s="376"/>
      <c r="LOI73" s="376"/>
      <c r="LOJ73" s="376"/>
      <c r="LOK73" s="376"/>
      <c r="LOL73" s="376"/>
      <c r="LOM73" s="376"/>
      <c r="LON73" s="376"/>
      <c r="LOO73" s="1581"/>
      <c r="LOP73" s="1581"/>
      <c r="LOQ73" s="1581"/>
      <c r="LOR73" s="529"/>
      <c r="LOS73" s="376"/>
      <c r="LOT73" s="376"/>
      <c r="LOU73" s="376"/>
      <c r="LOV73" s="530"/>
      <c r="LOW73" s="376"/>
      <c r="LOX73" s="376"/>
      <c r="LOY73" s="376"/>
      <c r="LOZ73" s="376"/>
      <c r="LPA73" s="376"/>
      <c r="LPB73" s="376"/>
      <c r="LPC73" s="376"/>
      <c r="LPD73" s="376"/>
      <c r="LPE73" s="376"/>
      <c r="LPF73" s="1581"/>
      <c r="LPG73" s="1581"/>
      <c r="LPH73" s="1581"/>
      <c r="LPI73" s="529"/>
      <c r="LPJ73" s="376"/>
      <c r="LPK73" s="376"/>
      <c r="LPL73" s="376"/>
      <c r="LPM73" s="530"/>
      <c r="LPN73" s="376"/>
      <c r="LPO73" s="376"/>
      <c r="LPP73" s="376"/>
      <c r="LPQ73" s="376"/>
      <c r="LPR73" s="376"/>
      <c r="LPS73" s="376"/>
      <c r="LPT73" s="376"/>
      <c r="LPU73" s="376"/>
      <c r="LPV73" s="376"/>
      <c r="LPW73" s="1581"/>
      <c r="LPX73" s="1581"/>
      <c r="LPY73" s="1581"/>
      <c r="LPZ73" s="529"/>
      <c r="LQA73" s="376"/>
      <c r="LQB73" s="376"/>
      <c r="LQC73" s="376"/>
      <c r="LQD73" s="530"/>
      <c r="LQE73" s="376"/>
      <c r="LQF73" s="376"/>
      <c r="LQG73" s="376"/>
      <c r="LQH73" s="376"/>
      <c r="LQI73" s="376"/>
      <c r="LQJ73" s="376"/>
      <c r="LQK73" s="376"/>
      <c r="LQL73" s="376"/>
      <c r="LQM73" s="376"/>
      <c r="LQN73" s="1581"/>
      <c r="LQO73" s="1581"/>
      <c r="LQP73" s="1581"/>
      <c r="LQQ73" s="529"/>
      <c r="LQR73" s="376"/>
      <c r="LQS73" s="376"/>
      <c r="LQT73" s="376"/>
      <c r="LQU73" s="530"/>
      <c r="LQV73" s="376"/>
      <c r="LQW73" s="376"/>
      <c r="LQX73" s="376"/>
      <c r="LQY73" s="376"/>
      <c r="LQZ73" s="376"/>
      <c r="LRA73" s="376"/>
      <c r="LRB73" s="376"/>
      <c r="LRC73" s="376"/>
      <c r="LRD73" s="376"/>
      <c r="LRE73" s="1581"/>
      <c r="LRF73" s="1581"/>
      <c r="LRG73" s="1581"/>
      <c r="LRH73" s="529"/>
      <c r="LRI73" s="376"/>
      <c r="LRJ73" s="376"/>
      <c r="LRK73" s="376"/>
      <c r="LRL73" s="530"/>
      <c r="LRM73" s="376"/>
      <c r="LRN73" s="376"/>
      <c r="LRO73" s="376"/>
      <c r="LRP73" s="376"/>
      <c r="LRQ73" s="376"/>
      <c r="LRR73" s="376"/>
      <c r="LRS73" s="376"/>
      <c r="LRT73" s="376"/>
      <c r="LRU73" s="376"/>
      <c r="LRV73" s="1581"/>
      <c r="LRW73" s="1581"/>
      <c r="LRX73" s="1581"/>
      <c r="LRY73" s="529"/>
      <c r="LRZ73" s="376"/>
      <c r="LSA73" s="376"/>
      <c r="LSB73" s="376"/>
      <c r="LSC73" s="530"/>
      <c r="LSD73" s="376"/>
      <c r="LSE73" s="376"/>
      <c r="LSF73" s="376"/>
      <c r="LSG73" s="376"/>
      <c r="LSH73" s="376"/>
      <c r="LSI73" s="376"/>
      <c r="LSJ73" s="376"/>
      <c r="LSK73" s="376"/>
      <c r="LSL73" s="376"/>
      <c r="LSM73" s="1581"/>
      <c r="LSN73" s="1581"/>
      <c r="LSO73" s="1581"/>
      <c r="LSP73" s="529"/>
      <c r="LSQ73" s="376"/>
      <c r="LSR73" s="376"/>
      <c r="LSS73" s="376"/>
      <c r="LST73" s="530"/>
      <c r="LSU73" s="376"/>
      <c r="LSV73" s="376"/>
      <c r="LSW73" s="376"/>
      <c r="LSX73" s="376"/>
      <c r="LSY73" s="376"/>
      <c r="LSZ73" s="376"/>
      <c r="LTA73" s="376"/>
      <c r="LTB73" s="376"/>
      <c r="LTC73" s="376"/>
      <c r="LTD73" s="1581"/>
      <c r="LTE73" s="1581"/>
      <c r="LTF73" s="1581"/>
      <c r="LTG73" s="529"/>
      <c r="LTH73" s="376"/>
      <c r="LTI73" s="376"/>
      <c r="LTJ73" s="376"/>
      <c r="LTK73" s="530"/>
      <c r="LTL73" s="376"/>
      <c r="LTM73" s="376"/>
      <c r="LTN73" s="376"/>
      <c r="LTO73" s="376"/>
      <c r="LTP73" s="376"/>
      <c r="LTQ73" s="376"/>
      <c r="LTR73" s="376"/>
      <c r="LTS73" s="376"/>
      <c r="LTT73" s="376"/>
      <c r="LTU73" s="1581"/>
      <c r="LTV73" s="1581"/>
      <c r="LTW73" s="1581"/>
      <c r="LTX73" s="529"/>
      <c r="LTY73" s="376"/>
      <c r="LTZ73" s="376"/>
      <c r="LUA73" s="376"/>
      <c r="LUB73" s="530"/>
      <c r="LUC73" s="376"/>
      <c r="LUD73" s="376"/>
      <c r="LUE73" s="376"/>
      <c r="LUF73" s="376"/>
      <c r="LUG73" s="376"/>
      <c r="LUH73" s="376"/>
      <c r="LUI73" s="376"/>
      <c r="LUJ73" s="376"/>
      <c r="LUK73" s="376"/>
      <c r="LUL73" s="1581"/>
      <c r="LUM73" s="1581"/>
      <c r="LUN73" s="1581"/>
      <c r="LUO73" s="529"/>
      <c r="LUP73" s="376"/>
      <c r="LUQ73" s="376"/>
      <c r="LUR73" s="376"/>
      <c r="LUS73" s="530"/>
      <c r="LUT73" s="376"/>
      <c r="LUU73" s="376"/>
      <c r="LUV73" s="376"/>
      <c r="LUW73" s="376"/>
      <c r="LUX73" s="376"/>
      <c r="LUY73" s="376"/>
      <c r="LUZ73" s="376"/>
      <c r="LVA73" s="376"/>
      <c r="LVB73" s="376"/>
      <c r="LVC73" s="1581"/>
      <c r="LVD73" s="1581"/>
      <c r="LVE73" s="1581"/>
      <c r="LVF73" s="529"/>
      <c r="LVG73" s="376"/>
      <c r="LVH73" s="376"/>
      <c r="LVI73" s="376"/>
      <c r="LVJ73" s="530"/>
      <c r="LVK73" s="376"/>
      <c r="LVL73" s="376"/>
      <c r="LVM73" s="376"/>
      <c r="LVN73" s="376"/>
      <c r="LVO73" s="376"/>
      <c r="LVP73" s="376"/>
      <c r="LVQ73" s="376"/>
      <c r="LVR73" s="376"/>
      <c r="LVS73" s="376"/>
      <c r="LVT73" s="1581"/>
      <c r="LVU73" s="1581"/>
      <c r="LVV73" s="1581"/>
      <c r="LVW73" s="529"/>
      <c r="LVX73" s="376"/>
      <c r="LVY73" s="376"/>
      <c r="LVZ73" s="376"/>
      <c r="LWA73" s="530"/>
      <c r="LWB73" s="376"/>
      <c r="LWC73" s="376"/>
      <c r="LWD73" s="376"/>
      <c r="LWE73" s="376"/>
      <c r="LWF73" s="376"/>
      <c r="LWG73" s="376"/>
      <c r="LWH73" s="376"/>
      <c r="LWI73" s="376"/>
      <c r="LWJ73" s="376"/>
      <c r="LWK73" s="1581"/>
      <c r="LWL73" s="1581"/>
      <c r="LWM73" s="1581"/>
      <c r="LWN73" s="529"/>
      <c r="LWO73" s="376"/>
      <c r="LWP73" s="376"/>
      <c r="LWQ73" s="376"/>
      <c r="LWR73" s="530"/>
      <c r="LWS73" s="376"/>
      <c r="LWT73" s="376"/>
      <c r="LWU73" s="376"/>
      <c r="LWV73" s="376"/>
      <c r="LWW73" s="376"/>
      <c r="LWX73" s="376"/>
      <c r="LWY73" s="376"/>
      <c r="LWZ73" s="376"/>
      <c r="LXA73" s="376"/>
      <c r="LXB73" s="1581"/>
      <c r="LXC73" s="1581"/>
      <c r="LXD73" s="1581"/>
      <c r="LXE73" s="529"/>
      <c r="LXF73" s="376"/>
      <c r="LXG73" s="376"/>
      <c r="LXH73" s="376"/>
      <c r="LXI73" s="530"/>
      <c r="LXJ73" s="376"/>
      <c r="LXK73" s="376"/>
      <c r="LXL73" s="376"/>
      <c r="LXM73" s="376"/>
      <c r="LXN73" s="376"/>
      <c r="LXO73" s="376"/>
      <c r="LXP73" s="376"/>
      <c r="LXQ73" s="376"/>
      <c r="LXR73" s="376"/>
      <c r="LXS73" s="1581"/>
      <c r="LXT73" s="1581"/>
      <c r="LXU73" s="1581"/>
      <c r="LXV73" s="529"/>
      <c r="LXW73" s="376"/>
      <c r="LXX73" s="376"/>
      <c r="LXY73" s="376"/>
      <c r="LXZ73" s="530"/>
      <c r="LYA73" s="376"/>
      <c r="LYB73" s="376"/>
      <c r="LYC73" s="376"/>
      <c r="LYD73" s="376"/>
      <c r="LYE73" s="376"/>
      <c r="LYF73" s="376"/>
      <c r="LYG73" s="376"/>
      <c r="LYH73" s="376"/>
      <c r="LYI73" s="376"/>
      <c r="LYJ73" s="1581"/>
      <c r="LYK73" s="1581"/>
      <c r="LYL73" s="1581"/>
      <c r="LYM73" s="529"/>
      <c r="LYN73" s="376"/>
      <c r="LYO73" s="376"/>
      <c r="LYP73" s="376"/>
      <c r="LYQ73" s="530"/>
      <c r="LYR73" s="376"/>
      <c r="LYS73" s="376"/>
      <c r="LYT73" s="376"/>
      <c r="LYU73" s="376"/>
      <c r="LYV73" s="376"/>
      <c r="LYW73" s="376"/>
      <c r="LYX73" s="376"/>
      <c r="LYY73" s="376"/>
      <c r="LYZ73" s="376"/>
      <c r="LZA73" s="1581"/>
      <c r="LZB73" s="1581"/>
      <c r="LZC73" s="1581"/>
      <c r="LZD73" s="529"/>
      <c r="LZE73" s="376"/>
      <c r="LZF73" s="376"/>
      <c r="LZG73" s="376"/>
      <c r="LZH73" s="530"/>
      <c r="LZI73" s="376"/>
      <c r="LZJ73" s="376"/>
      <c r="LZK73" s="376"/>
      <c r="LZL73" s="376"/>
      <c r="LZM73" s="376"/>
      <c r="LZN73" s="376"/>
      <c r="LZO73" s="376"/>
      <c r="LZP73" s="376"/>
      <c r="LZQ73" s="376"/>
      <c r="LZR73" s="1581"/>
      <c r="LZS73" s="1581"/>
      <c r="LZT73" s="1581"/>
      <c r="LZU73" s="529"/>
      <c r="LZV73" s="376"/>
      <c r="LZW73" s="376"/>
      <c r="LZX73" s="376"/>
      <c r="LZY73" s="530"/>
      <c r="LZZ73" s="376"/>
      <c r="MAA73" s="376"/>
      <c r="MAB73" s="376"/>
      <c r="MAC73" s="376"/>
      <c r="MAD73" s="376"/>
      <c r="MAE73" s="376"/>
      <c r="MAF73" s="376"/>
      <c r="MAG73" s="376"/>
      <c r="MAH73" s="376"/>
      <c r="MAI73" s="1581"/>
      <c r="MAJ73" s="1581"/>
      <c r="MAK73" s="1581"/>
      <c r="MAL73" s="529"/>
      <c r="MAM73" s="376"/>
      <c r="MAN73" s="376"/>
      <c r="MAO73" s="376"/>
      <c r="MAP73" s="530"/>
      <c r="MAQ73" s="376"/>
      <c r="MAR73" s="376"/>
      <c r="MAS73" s="376"/>
      <c r="MAT73" s="376"/>
      <c r="MAU73" s="376"/>
      <c r="MAV73" s="376"/>
      <c r="MAW73" s="376"/>
      <c r="MAX73" s="376"/>
      <c r="MAY73" s="376"/>
      <c r="MAZ73" s="1581"/>
      <c r="MBA73" s="1581"/>
      <c r="MBB73" s="1581"/>
      <c r="MBC73" s="529"/>
      <c r="MBD73" s="376"/>
      <c r="MBE73" s="376"/>
      <c r="MBF73" s="376"/>
      <c r="MBG73" s="530"/>
      <c r="MBH73" s="376"/>
      <c r="MBI73" s="376"/>
      <c r="MBJ73" s="376"/>
      <c r="MBK73" s="376"/>
      <c r="MBL73" s="376"/>
      <c r="MBM73" s="376"/>
      <c r="MBN73" s="376"/>
      <c r="MBO73" s="376"/>
      <c r="MBP73" s="376"/>
      <c r="MBQ73" s="1581"/>
      <c r="MBR73" s="1581"/>
      <c r="MBS73" s="1581"/>
      <c r="MBT73" s="529"/>
      <c r="MBU73" s="376"/>
      <c r="MBV73" s="376"/>
      <c r="MBW73" s="376"/>
      <c r="MBX73" s="530"/>
      <c r="MBY73" s="376"/>
      <c r="MBZ73" s="376"/>
      <c r="MCA73" s="376"/>
      <c r="MCB73" s="376"/>
      <c r="MCC73" s="376"/>
      <c r="MCD73" s="376"/>
      <c r="MCE73" s="376"/>
      <c r="MCF73" s="376"/>
      <c r="MCG73" s="376"/>
      <c r="MCH73" s="1581"/>
      <c r="MCI73" s="1581"/>
      <c r="MCJ73" s="1581"/>
      <c r="MCK73" s="529"/>
      <c r="MCL73" s="376"/>
      <c r="MCM73" s="376"/>
      <c r="MCN73" s="376"/>
      <c r="MCO73" s="530"/>
      <c r="MCP73" s="376"/>
      <c r="MCQ73" s="376"/>
      <c r="MCR73" s="376"/>
      <c r="MCS73" s="376"/>
      <c r="MCT73" s="376"/>
      <c r="MCU73" s="376"/>
      <c r="MCV73" s="376"/>
      <c r="MCW73" s="376"/>
      <c r="MCX73" s="376"/>
      <c r="MCY73" s="1581"/>
      <c r="MCZ73" s="1581"/>
      <c r="MDA73" s="1581"/>
      <c r="MDB73" s="529"/>
      <c r="MDC73" s="376"/>
      <c r="MDD73" s="376"/>
      <c r="MDE73" s="376"/>
      <c r="MDF73" s="530"/>
      <c r="MDG73" s="376"/>
      <c r="MDH73" s="376"/>
      <c r="MDI73" s="376"/>
      <c r="MDJ73" s="376"/>
      <c r="MDK73" s="376"/>
      <c r="MDL73" s="376"/>
      <c r="MDM73" s="376"/>
      <c r="MDN73" s="376"/>
      <c r="MDO73" s="376"/>
      <c r="MDP73" s="1581"/>
      <c r="MDQ73" s="1581"/>
      <c r="MDR73" s="1581"/>
      <c r="MDS73" s="529"/>
      <c r="MDT73" s="376"/>
      <c r="MDU73" s="376"/>
      <c r="MDV73" s="376"/>
      <c r="MDW73" s="530"/>
      <c r="MDX73" s="376"/>
      <c r="MDY73" s="376"/>
      <c r="MDZ73" s="376"/>
      <c r="MEA73" s="376"/>
      <c r="MEB73" s="376"/>
      <c r="MEC73" s="376"/>
      <c r="MED73" s="376"/>
      <c r="MEE73" s="376"/>
      <c r="MEF73" s="376"/>
      <c r="MEG73" s="1581"/>
      <c r="MEH73" s="1581"/>
      <c r="MEI73" s="1581"/>
      <c r="MEJ73" s="529"/>
      <c r="MEK73" s="376"/>
      <c r="MEL73" s="376"/>
      <c r="MEM73" s="376"/>
      <c r="MEN73" s="530"/>
      <c r="MEO73" s="376"/>
      <c r="MEP73" s="376"/>
      <c r="MEQ73" s="376"/>
      <c r="MER73" s="376"/>
      <c r="MES73" s="376"/>
      <c r="MET73" s="376"/>
      <c r="MEU73" s="376"/>
      <c r="MEV73" s="376"/>
      <c r="MEW73" s="376"/>
      <c r="MEX73" s="1581"/>
      <c r="MEY73" s="1581"/>
      <c r="MEZ73" s="1581"/>
      <c r="MFA73" s="529"/>
      <c r="MFB73" s="376"/>
      <c r="MFC73" s="376"/>
      <c r="MFD73" s="376"/>
      <c r="MFE73" s="530"/>
      <c r="MFF73" s="376"/>
      <c r="MFG73" s="376"/>
      <c r="MFH73" s="376"/>
      <c r="MFI73" s="376"/>
      <c r="MFJ73" s="376"/>
      <c r="MFK73" s="376"/>
      <c r="MFL73" s="376"/>
      <c r="MFM73" s="376"/>
      <c r="MFN73" s="376"/>
      <c r="MFO73" s="1581"/>
      <c r="MFP73" s="1581"/>
      <c r="MFQ73" s="1581"/>
      <c r="MFR73" s="529"/>
      <c r="MFS73" s="376"/>
      <c r="MFT73" s="376"/>
      <c r="MFU73" s="376"/>
      <c r="MFV73" s="530"/>
      <c r="MFW73" s="376"/>
      <c r="MFX73" s="376"/>
      <c r="MFY73" s="376"/>
      <c r="MFZ73" s="376"/>
      <c r="MGA73" s="376"/>
      <c r="MGB73" s="376"/>
      <c r="MGC73" s="376"/>
      <c r="MGD73" s="376"/>
      <c r="MGE73" s="376"/>
      <c r="MGF73" s="1581"/>
      <c r="MGG73" s="1581"/>
      <c r="MGH73" s="1581"/>
      <c r="MGI73" s="529"/>
      <c r="MGJ73" s="376"/>
      <c r="MGK73" s="376"/>
      <c r="MGL73" s="376"/>
      <c r="MGM73" s="530"/>
      <c r="MGN73" s="376"/>
      <c r="MGO73" s="376"/>
      <c r="MGP73" s="376"/>
      <c r="MGQ73" s="376"/>
      <c r="MGR73" s="376"/>
      <c r="MGS73" s="376"/>
      <c r="MGT73" s="376"/>
      <c r="MGU73" s="376"/>
      <c r="MGV73" s="376"/>
      <c r="MGW73" s="1581"/>
      <c r="MGX73" s="1581"/>
      <c r="MGY73" s="1581"/>
      <c r="MGZ73" s="529"/>
      <c r="MHA73" s="376"/>
      <c r="MHB73" s="376"/>
      <c r="MHC73" s="376"/>
      <c r="MHD73" s="530"/>
      <c r="MHE73" s="376"/>
      <c r="MHF73" s="376"/>
      <c r="MHG73" s="376"/>
      <c r="MHH73" s="376"/>
      <c r="MHI73" s="376"/>
      <c r="MHJ73" s="376"/>
      <c r="MHK73" s="376"/>
      <c r="MHL73" s="376"/>
      <c r="MHM73" s="376"/>
      <c r="MHN73" s="1581"/>
      <c r="MHO73" s="1581"/>
      <c r="MHP73" s="1581"/>
      <c r="MHQ73" s="529"/>
      <c r="MHR73" s="376"/>
      <c r="MHS73" s="376"/>
      <c r="MHT73" s="376"/>
      <c r="MHU73" s="530"/>
      <c r="MHV73" s="376"/>
      <c r="MHW73" s="376"/>
      <c r="MHX73" s="376"/>
      <c r="MHY73" s="376"/>
      <c r="MHZ73" s="376"/>
      <c r="MIA73" s="376"/>
      <c r="MIB73" s="376"/>
      <c r="MIC73" s="376"/>
      <c r="MID73" s="376"/>
      <c r="MIE73" s="1581"/>
      <c r="MIF73" s="1581"/>
      <c r="MIG73" s="1581"/>
      <c r="MIH73" s="529"/>
      <c r="MII73" s="376"/>
      <c r="MIJ73" s="376"/>
      <c r="MIK73" s="376"/>
      <c r="MIL73" s="530"/>
      <c r="MIM73" s="376"/>
      <c r="MIN73" s="376"/>
      <c r="MIO73" s="376"/>
      <c r="MIP73" s="376"/>
      <c r="MIQ73" s="376"/>
      <c r="MIR73" s="376"/>
      <c r="MIS73" s="376"/>
      <c r="MIT73" s="376"/>
      <c r="MIU73" s="376"/>
      <c r="MIV73" s="1581"/>
      <c r="MIW73" s="1581"/>
      <c r="MIX73" s="1581"/>
      <c r="MIY73" s="529"/>
      <c r="MIZ73" s="376"/>
      <c r="MJA73" s="376"/>
      <c r="MJB73" s="376"/>
      <c r="MJC73" s="530"/>
      <c r="MJD73" s="376"/>
      <c r="MJE73" s="376"/>
      <c r="MJF73" s="376"/>
      <c r="MJG73" s="376"/>
      <c r="MJH73" s="376"/>
      <c r="MJI73" s="376"/>
      <c r="MJJ73" s="376"/>
      <c r="MJK73" s="376"/>
      <c r="MJL73" s="376"/>
      <c r="MJM73" s="1581"/>
      <c r="MJN73" s="1581"/>
      <c r="MJO73" s="1581"/>
      <c r="MJP73" s="529"/>
      <c r="MJQ73" s="376"/>
      <c r="MJR73" s="376"/>
      <c r="MJS73" s="376"/>
      <c r="MJT73" s="530"/>
      <c r="MJU73" s="376"/>
      <c r="MJV73" s="376"/>
      <c r="MJW73" s="376"/>
      <c r="MJX73" s="376"/>
      <c r="MJY73" s="376"/>
      <c r="MJZ73" s="376"/>
      <c r="MKA73" s="376"/>
      <c r="MKB73" s="376"/>
      <c r="MKC73" s="376"/>
      <c r="MKD73" s="1581"/>
      <c r="MKE73" s="1581"/>
      <c r="MKF73" s="1581"/>
      <c r="MKG73" s="529"/>
      <c r="MKH73" s="376"/>
      <c r="MKI73" s="376"/>
      <c r="MKJ73" s="376"/>
      <c r="MKK73" s="530"/>
      <c r="MKL73" s="376"/>
      <c r="MKM73" s="376"/>
      <c r="MKN73" s="376"/>
      <c r="MKO73" s="376"/>
      <c r="MKP73" s="376"/>
      <c r="MKQ73" s="376"/>
      <c r="MKR73" s="376"/>
      <c r="MKS73" s="376"/>
      <c r="MKT73" s="376"/>
      <c r="MKU73" s="1581"/>
      <c r="MKV73" s="1581"/>
      <c r="MKW73" s="1581"/>
      <c r="MKX73" s="529"/>
      <c r="MKY73" s="376"/>
      <c r="MKZ73" s="376"/>
      <c r="MLA73" s="376"/>
      <c r="MLB73" s="530"/>
      <c r="MLC73" s="376"/>
      <c r="MLD73" s="376"/>
      <c r="MLE73" s="376"/>
      <c r="MLF73" s="376"/>
      <c r="MLG73" s="376"/>
      <c r="MLH73" s="376"/>
      <c r="MLI73" s="376"/>
      <c r="MLJ73" s="376"/>
      <c r="MLK73" s="376"/>
      <c r="MLL73" s="1581"/>
      <c r="MLM73" s="1581"/>
      <c r="MLN73" s="1581"/>
      <c r="MLO73" s="529"/>
      <c r="MLP73" s="376"/>
      <c r="MLQ73" s="376"/>
      <c r="MLR73" s="376"/>
      <c r="MLS73" s="530"/>
      <c r="MLT73" s="376"/>
      <c r="MLU73" s="376"/>
      <c r="MLV73" s="376"/>
      <c r="MLW73" s="376"/>
      <c r="MLX73" s="376"/>
      <c r="MLY73" s="376"/>
      <c r="MLZ73" s="376"/>
      <c r="MMA73" s="376"/>
      <c r="MMB73" s="376"/>
      <c r="MMC73" s="1581"/>
      <c r="MMD73" s="1581"/>
      <c r="MME73" s="1581"/>
      <c r="MMF73" s="529"/>
      <c r="MMG73" s="376"/>
      <c r="MMH73" s="376"/>
      <c r="MMI73" s="376"/>
      <c r="MMJ73" s="530"/>
      <c r="MMK73" s="376"/>
      <c r="MML73" s="376"/>
      <c r="MMM73" s="376"/>
      <c r="MMN73" s="376"/>
      <c r="MMO73" s="376"/>
      <c r="MMP73" s="376"/>
      <c r="MMQ73" s="376"/>
      <c r="MMR73" s="376"/>
      <c r="MMS73" s="376"/>
      <c r="MMT73" s="1581"/>
      <c r="MMU73" s="1581"/>
      <c r="MMV73" s="1581"/>
      <c r="MMW73" s="529"/>
      <c r="MMX73" s="376"/>
      <c r="MMY73" s="376"/>
      <c r="MMZ73" s="376"/>
      <c r="MNA73" s="530"/>
      <c r="MNB73" s="376"/>
      <c r="MNC73" s="376"/>
      <c r="MND73" s="376"/>
      <c r="MNE73" s="376"/>
      <c r="MNF73" s="376"/>
      <c r="MNG73" s="376"/>
      <c r="MNH73" s="376"/>
      <c r="MNI73" s="376"/>
      <c r="MNJ73" s="376"/>
      <c r="MNK73" s="1581"/>
      <c r="MNL73" s="1581"/>
      <c r="MNM73" s="1581"/>
      <c r="MNN73" s="529"/>
      <c r="MNO73" s="376"/>
      <c r="MNP73" s="376"/>
      <c r="MNQ73" s="376"/>
      <c r="MNR73" s="530"/>
      <c r="MNS73" s="376"/>
      <c r="MNT73" s="376"/>
      <c r="MNU73" s="376"/>
      <c r="MNV73" s="376"/>
      <c r="MNW73" s="376"/>
      <c r="MNX73" s="376"/>
      <c r="MNY73" s="376"/>
      <c r="MNZ73" s="376"/>
      <c r="MOA73" s="376"/>
      <c r="MOB73" s="1581"/>
      <c r="MOC73" s="1581"/>
      <c r="MOD73" s="1581"/>
      <c r="MOE73" s="529"/>
      <c r="MOF73" s="376"/>
      <c r="MOG73" s="376"/>
      <c r="MOH73" s="376"/>
      <c r="MOI73" s="530"/>
      <c r="MOJ73" s="376"/>
      <c r="MOK73" s="376"/>
      <c r="MOL73" s="376"/>
      <c r="MOM73" s="376"/>
      <c r="MON73" s="376"/>
      <c r="MOO73" s="376"/>
      <c r="MOP73" s="376"/>
      <c r="MOQ73" s="376"/>
      <c r="MOR73" s="376"/>
      <c r="MOS73" s="1581"/>
      <c r="MOT73" s="1581"/>
      <c r="MOU73" s="1581"/>
      <c r="MOV73" s="529"/>
      <c r="MOW73" s="376"/>
      <c r="MOX73" s="376"/>
      <c r="MOY73" s="376"/>
      <c r="MOZ73" s="530"/>
      <c r="MPA73" s="376"/>
      <c r="MPB73" s="376"/>
      <c r="MPC73" s="376"/>
      <c r="MPD73" s="376"/>
      <c r="MPE73" s="376"/>
      <c r="MPF73" s="376"/>
      <c r="MPG73" s="376"/>
      <c r="MPH73" s="376"/>
      <c r="MPI73" s="376"/>
      <c r="MPJ73" s="1581"/>
      <c r="MPK73" s="1581"/>
      <c r="MPL73" s="1581"/>
      <c r="MPM73" s="529"/>
      <c r="MPN73" s="376"/>
      <c r="MPO73" s="376"/>
      <c r="MPP73" s="376"/>
      <c r="MPQ73" s="530"/>
      <c r="MPR73" s="376"/>
      <c r="MPS73" s="376"/>
      <c r="MPT73" s="376"/>
      <c r="MPU73" s="376"/>
      <c r="MPV73" s="376"/>
      <c r="MPW73" s="376"/>
      <c r="MPX73" s="376"/>
      <c r="MPY73" s="376"/>
      <c r="MPZ73" s="376"/>
      <c r="MQA73" s="1581"/>
      <c r="MQB73" s="1581"/>
      <c r="MQC73" s="1581"/>
      <c r="MQD73" s="529"/>
      <c r="MQE73" s="376"/>
      <c r="MQF73" s="376"/>
      <c r="MQG73" s="376"/>
      <c r="MQH73" s="530"/>
      <c r="MQI73" s="376"/>
      <c r="MQJ73" s="376"/>
      <c r="MQK73" s="376"/>
      <c r="MQL73" s="376"/>
      <c r="MQM73" s="376"/>
      <c r="MQN73" s="376"/>
      <c r="MQO73" s="376"/>
      <c r="MQP73" s="376"/>
      <c r="MQQ73" s="376"/>
      <c r="MQR73" s="1581"/>
      <c r="MQS73" s="1581"/>
      <c r="MQT73" s="1581"/>
      <c r="MQU73" s="529"/>
      <c r="MQV73" s="376"/>
      <c r="MQW73" s="376"/>
      <c r="MQX73" s="376"/>
      <c r="MQY73" s="530"/>
      <c r="MQZ73" s="376"/>
      <c r="MRA73" s="376"/>
      <c r="MRB73" s="376"/>
      <c r="MRC73" s="376"/>
      <c r="MRD73" s="376"/>
      <c r="MRE73" s="376"/>
      <c r="MRF73" s="376"/>
      <c r="MRG73" s="376"/>
      <c r="MRH73" s="376"/>
      <c r="MRI73" s="1581"/>
      <c r="MRJ73" s="1581"/>
      <c r="MRK73" s="1581"/>
      <c r="MRL73" s="529"/>
      <c r="MRM73" s="376"/>
      <c r="MRN73" s="376"/>
      <c r="MRO73" s="376"/>
      <c r="MRP73" s="530"/>
      <c r="MRQ73" s="376"/>
      <c r="MRR73" s="376"/>
      <c r="MRS73" s="376"/>
      <c r="MRT73" s="376"/>
      <c r="MRU73" s="376"/>
      <c r="MRV73" s="376"/>
      <c r="MRW73" s="376"/>
      <c r="MRX73" s="376"/>
      <c r="MRY73" s="376"/>
      <c r="MRZ73" s="1581"/>
      <c r="MSA73" s="1581"/>
      <c r="MSB73" s="1581"/>
      <c r="MSC73" s="529"/>
      <c r="MSD73" s="376"/>
      <c r="MSE73" s="376"/>
      <c r="MSF73" s="376"/>
      <c r="MSG73" s="530"/>
      <c r="MSH73" s="376"/>
      <c r="MSI73" s="376"/>
      <c r="MSJ73" s="376"/>
      <c r="MSK73" s="376"/>
      <c r="MSL73" s="376"/>
      <c r="MSM73" s="376"/>
      <c r="MSN73" s="376"/>
      <c r="MSO73" s="376"/>
      <c r="MSP73" s="376"/>
      <c r="MSQ73" s="1581"/>
      <c r="MSR73" s="1581"/>
      <c r="MSS73" s="1581"/>
      <c r="MST73" s="529"/>
      <c r="MSU73" s="376"/>
      <c r="MSV73" s="376"/>
      <c r="MSW73" s="376"/>
      <c r="MSX73" s="530"/>
      <c r="MSY73" s="376"/>
      <c r="MSZ73" s="376"/>
      <c r="MTA73" s="376"/>
      <c r="MTB73" s="376"/>
      <c r="MTC73" s="376"/>
      <c r="MTD73" s="376"/>
      <c r="MTE73" s="376"/>
      <c r="MTF73" s="376"/>
      <c r="MTG73" s="376"/>
      <c r="MTH73" s="1581"/>
      <c r="MTI73" s="1581"/>
      <c r="MTJ73" s="1581"/>
      <c r="MTK73" s="529"/>
      <c r="MTL73" s="376"/>
      <c r="MTM73" s="376"/>
      <c r="MTN73" s="376"/>
      <c r="MTO73" s="530"/>
      <c r="MTP73" s="376"/>
      <c r="MTQ73" s="376"/>
      <c r="MTR73" s="376"/>
      <c r="MTS73" s="376"/>
      <c r="MTT73" s="376"/>
      <c r="MTU73" s="376"/>
      <c r="MTV73" s="376"/>
      <c r="MTW73" s="376"/>
      <c r="MTX73" s="376"/>
      <c r="MTY73" s="1581"/>
      <c r="MTZ73" s="1581"/>
      <c r="MUA73" s="1581"/>
      <c r="MUB73" s="529"/>
      <c r="MUC73" s="376"/>
      <c r="MUD73" s="376"/>
      <c r="MUE73" s="376"/>
      <c r="MUF73" s="530"/>
      <c r="MUG73" s="376"/>
      <c r="MUH73" s="376"/>
      <c r="MUI73" s="376"/>
      <c r="MUJ73" s="376"/>
      <c r="MUK73" s="376"/>
      <c r="MUL73" s="376"/>
      <c r="MUM73" s="376"/>
      <c r="MUN73" s="376"/>
      <c r="MUO73" s="376"/>
      <c r="MUP73" s="1581"/>
      <c r="MUQ73" s="1581"/>
      <c r="MUR73" s="1581"/>
      <c r="MUS73" s="529"/>
      <c r="MUT73" s="376"/>
      <c r="MUU73" s="376"/>
      <c r="MUV73" s="376"/>
      <c r="MUW73" s="530"/>
      <c r="MUX73" s="376"/>
      <c r="MUY73" s="376"/>
      <c r="MUZ73" s="376"/>
      <c r="MVA73" s="376"/>
      <c r="MVB73" s="376"/>
      <c r="MVC73" s="376"/>
      <c r="MVD73" s="376"/>
      <c r="MVE73" s="376"/>
      <c r="MVF73" s="376"/>
      <c r="MVG73" s="1581"/>
      <c r="MVH73" s="1581"/>
      <c r="MVI73" s="1581"/>
      <c r="MVJ73" s="529"/>
      <c r="MVK73" s="376"/>
      <c r="MVL73" s="376"/>
      <c r="MVM73" s="376"/>
      <c r="MVN73" s="530"/>
      <c r="MVO73" s="376"/>
      <c r="MVP73" s="376"/>
      <c r="MVQ73" s="376"/>
      <c r="MVR73" s="376"/>
      <c r="MVS73" s="376"/>
      <c r="MVT73" s="376"/>
      <c r="MVU73" s="376"/>
      <c r="MVV73" s="376"/>
      <c r="MVW73" s="376"/>
      <c r="MVX73" s="1581"/>
      <c r="MVY73" s="1581"/>
      <c r="MVZ73" s="1581"/>
      <c r="MWA73" s="529"/>
      <c r="MWB73" s="376"/>
      <c r="MWC73" s="376"/>
      <c r="MWD73" s="376"/>
      <c r="MWE73" s="530"/>
      <c r="MWF73" s="376"/>
      <c r="MWG73" s="376"/>
      <c r="MWH73" s="376"/>
      <c r="MWI73" s="376"/>
      <c r="MWJ73" s="376"/>
      <c r="MWK73" s="376"/>
      <c r="MWL73" s="376"/>
      <c r="MWM73" s="376"/>
      <c r="MWN73" s="376"/>
      <c r="MWO73" s="1581"/>
      <c r="MWP73" s="1581"/>
      <c r="MWQ73" s="1581"/>
      <c r="MWR73" s="529"/>
      <c r="MWS73" s="376"/>
      <c r="MWT73" s="376"/>
      <c r="MWU73" s="376"/>
      <c r="MWV73" s="530"/>
      <c r="MWW73" s="376"/>
      <c r="MWX73" s="376"/>
      <c r="MWY73" s="376"/>
      <c r="MWZ73" s="376"/>
      <c r="MXA73" s="376"/>
      <c r="MXB73" s="376"/>
      <c r="MXC73" s="376"/>
      <c r="MXD73" s="376"/>
      <c r="MXE73" s="376"/>
      <c r="MXF73" s="1581"/>
      <c r="MXG73" s="1581"/>
      <c r="MXH73" s="1581"/>
      <c r="MXI73" s="529"/>
      <c r="MXJ73" s="376"/>
      <c r="MXK73" s="376"/>
      <c r="MXL73" s="376"/>
      <c r="MXM73" s="530"/>
      <c r="MXN73" s="376"/>
      <c r="MXO73" s="376"/>
      <c r="MXP73" s="376"/>
      <c r="MXQ73" s="376"/>
      <c r="MXR73" s="376"/>
      <c r="MXS73" s="376"/>
      <c r="MXT73" s="376"/>
      <c r="MXU73" s="376"/>
      <c r="MXV73" s="376"/>
      <c r="MXW73" s="1581"/>
      <c r="MXX73" s="1581"/>
      <c r="MXY73" s="1581"/>
      <c r="MXZ73" s="529"/>
      <c r="MYA73" s="376"/>
      <c r="MYB73" s="376"/>
      <c r="MYC73" s="376"/>
      <c r="MYD73" s="530"/>
      <c r="MYE73" s="376"/>
      <c r="MYF73" s="376"/>
      <c r="MYG73" s="376"/>
      <c r="MYH73" s="376"/>
      <c r="MYI73" s="376"/>
      <c r="MYJ73" s="376"/>
      <c r="MYK73" s="376"/>
      <c r="MYL73" s="376"/>
      <c r="MYM73" s="376"/>
      <c r="MYN73" s="1581"/>
      <c r="MYO73" s="1581"/>
      <c r="MYP73" s="1581"/>
      <c r="MYQ73" s="529"/>
      <c r="MYR73" s="376"/>
      <c r="MYS73" s="376"/>
      <c r="MYT73" s="376"/>
      <c r="MYU73" s="530"/>
      <c r="MYV73" s="376"/>
      <c r="MYW73" s="376"/>
      <c r="MYX73" s="376"/>
      <c r="MYY73" s="376"/>
      <c r="MYZ73" s="376"/>
      <c r="MZA73" s="376"/>
      <c r="MZB73" s="376"/>
      <c r="MZC73" s="376"/>
      <c r="MZD73" s="376"/>
      <c r="MZE73" s="1581"/>
      <c r="MZF73" s="1581"/>
      <c r="MZG73" s="1581"/>
      <c r="MZH73" s="529"/>
      <c r="MZI73" s="376"/>
      <c r="MZJ73" s="376"/>
      <c r="MZK73" s="376"/>
      <c r="MZL73" s="530"/>
      <c r="MZM73" s="376"/>
      <c r="MZN73" s="376"/>
      <c r="MZO73" s="376"/>
      <c r="MZP73" s="376"/>
      <c r="MZQ73" s="376"/>
      <c r="MZR73" s="376"/>
      <c r="MZS73" s="376"/>
      <c r="MZT73" s="376"/>
      <c r="MZU73" s="376"/>
      <c r="MZV73" s="1581"/>
      <c r="MZW73" s="1581"/>
      <c r="MZX73" s="1581"/>
      <c r="MZY73" s="529"/>
      <c r="MZZ73" s="376"/>
      <c r="NAA73" s="376"/>
      <c r="NAB73" s="376"/>
      <c r="NAC73" s="530"/>
      <c r="NAD73" s="376"/>
      <c r="NAE73" s="376"/>
      <c r="NAF73" s="376"/>
      <c r="NAG73" s="376"/>
      <c r="NAH73" s="376"/>
      <c r="NAI73" s="376"/>
      <c r="NAJ73" s="376"/>
      <c r="NAK73" s="376"/>
      <c r="NAL73" s="376"/>
      <c r="NAM73" s="1581"/>
      <c r="NAN73" s="1581"/>
      <c r="NAO73" s="1581"/>
      <c r="NAP73" s="529"/>
      <c r="NAQ73" s="376"/>
      <c r="NAR73" s="376"/>
      <c r="NAS73" s="376"/>
      <c r="NAT73" s="530"/>
      <c r="NAU73" s="376"/>
      <c r="NAV73" s="376"/>
      <c r="NAW73" s="376"/>
      <c r="NAX73" s="376"/>
      <c r="NAY73" s="376"/>
      <c r="NAZ73" s="376"/>
      <c r="NBA73" s="376"/>
      <c r="NBB73" s="376"/>
      <c r="NBC73" s="376"/>
      <c r="NBD73" s="1581"/>
      <c r="NBE73" s="1581"/>
      <c r="NBF73" s="1581"/>
      <c r="NBG73" s="529"/>
      <c r="NBH73" s="376"/>
      <c r="NBI73" s="376"/>
      <c r="NBJ73" s="376"/>
      <c r="NBK73" s="530"/>
      <c r="NBL73" s="376"/>
      <c r="NBM73" s="376"/>
      <c r="NBN73" s="376"/>
      <c r="NBO73" s="376"/>
      <c r="NBP73" s="376"/>
      <c r="NBQ73" s="376"/>
      <c r="NBR73" s="376"/>
      <c r="NBS73" s="376"/>
      <c r="NBT73" s="376"/>
      <c r="NBU73" s="1581"/>
      <c r="NBV73" s="1581"/>
      <c r="NBW73" s="1581"/>
      <c r="NBX73" s="529"/>
      <c r="NBY73" s="376"/>
      <c r="NBZ73" s="376"/>
      <c r="NCA73" s="376"/>
      <c r="NCB73" s="530"/>
      <c r="NCC73" s="376"/>
      <c r="NCD73" s="376"/>
      <c r="NCE73" s="376"/>
      <c r="NCF73" s="376"/>
      <c r="NCG73" s="376"/>
      <c r="NCH73" s="376"/>
      <c r="NCI73" s="376"/>
      <c r="NCJ73" s="376"/>
      <c r="NCK73" s="376"/>
      <c r="NCL73" s="1581"/>
      <c r="NCM73" s="1581"/>
      <c r="NCN73" s="1581"/>
      <c r="NCO73" s="529"/>
      <c r="NCP73" s="376"/>
      <c r="NCQ73" s="376"/>
      <c r="NCR73" s="376"/>
      <c r="NCS73" s="530"/>
      <c r="NCT73" s="376"/>
      <c r="NCU73" s="376"/>
      <c r="NCV73" s="376"/>
      <c r="NCW73" s="376"/>
      <c r="NCX73" s="376"/>
      <c r="NCY73" s="376"/>
      <c r="NCZ73" s="376"/>
      <c r="NDA73" s="376"/>
      <c r="NDB73" s="376"/>
      <c r="NDC73" s="1581"/>
      <c r="NDD73" s="1581"/>
      <c r="NDE73" s="1581"/>
      <c r="NDF73" s="529"/>
      <c r="NDG73" s="376"/>
      <c r="NDH73" s="376"/>
      <c r="NDI73" s="376"/>
      <c r="NDJ73" s="530"/>
      <c r="NDK73" s="376"/>
      <c r="NDL73" s="376"/>
      <c r="NDM73" s="376"/>
      <c r="NDN73" s="376"/>
      <c r="NDO73" s="376"/>
      <c r="NDP73" s="376"/>
      <c r="NDQ73" s="376"/>
      <c r="NDR73" s="376"/>
      <c r="NDS73" s="376"/>
      <c r="NDT73" s="1581"/>
      <c r="NDU73" s="1581"/>
      <c r="NDV73" s="1581"/>
      <c r="NDW73" s="529"/>
      <c r="NDX73" s="376"/>
      <c r="NDY73" s="376"/>
      <c r="NDZ73" s="376"/>
      <c r="NEA73" s="530"/>
      <c r="NEB73" s="376"/>
      <c r="NEC73" s="376"/>
      <c r="NED73" s="376"/>
      <c r="NEE73" s="376"/>
      <c r="NEF73" s="376"/>
      <c r="NEG73" s="376"/>
      <c r="NEH73" s="376"/>
      <c r="NEI73" s="376"/>
      <c r="NEJ73" s="376"/>
      <c r="NEK73" s="1581"/>
      <c r="NEL73" s="1581"/>
      <c r="NEM73" s="1581"/>
      <c r="NEN73" s="529"/>
      <c r="NEO73" s="376"/>
      <c r="NEP73" s="376"/>
      <c r="NEQ73" s="376"/>
      <c r="NER73" s="530"/>
      <c r="NES73" s="376"/>
      <c r="NET73" s="376"/>
      <c r="NEU73" s="376"/>
      <c r="NEV73" s="376"/>
      <c r="NEW73" s="376"/>
      <c r="NEX73" s="376"/>
      <c r="NEY73" s="376"/>
      <c r="NEZ73" s="376"/>
      <c r="NFA73" s="376"/>
      <c r="NFB73" s="1581"/>
      <c r="NFC73" s="1581"/>
      <c r="NFD73" s="1581"/>
      <c r="NFE73" s="529"/>
      <c r="NFF73" s="376"/>
      <c r="NFG73" s="376"/>
      <c r="NFH73" s="376"/>
      <c r="NFI73" s="530"/>
      <c r="NFJ73" s="376"/>
      <c r="NFK73" s="376"/>
      <c r="NFL73" s="376"/>
      <c r="NFM73" s="376"/>
      <c r="NFN73" s="376"/>
      <c r="NFO73" s="376"/>
      <c r="NFP73" s="376"/>
      <c r="NFQ73" s="376"/>
      <c r="NFR73" s="376"/>
      <c r="NFS73" s="1581"/>
      <c r="NFT73" s="1581"/>
      <c r="NFU73" s="1581"/>
      <c r="NFV73" s="529"/>
      <c r="NFW73" s="376"/>
      <c r="NFX73" s="376"/>
      <c r="NFY73" s="376"/>
      <c r="NFZ73" s="530"/>
      <c r="NGA73" s="376"/>
      <c r="NGB73" s="376"/>
      <c r="NGC73" s="376"/>
      <c r="NGD73" s="376"/>
      <c r="NGE73" s="376"/>
      <c r="NGF73" s="376"/>
      <c r="NGG73" s="376"/>
      <c r="NGH73" s="376"/>
      <c r="NGI73" s="376"/>
      <c r="NGJ73" s="1581"/>
      <c r="NGK73" s="1581"/>
      <c r="NGL73" s="1581"/>
      <c r="NGM73" s="529"/>
      <c r="NGN73" s="376"/>
      <c r="NGO73" s="376"/>
      <c r="NGP73" s="376"/>
      <c r="NGQ73" s="530"/>
      <c r="NGR73" s="376"/>
      <c r="NGS73" s="376"/>
      <c r="NGT73" s="376"/>
      <c r="NGU73" s="376"/>
      <c r="NGV73" s="376"/>
      <c r="NGW73" s="376"/>
      <c r="NGX73" s="376"/>
      <c r="NGY73" s="376"/>
      <c r="NGZ73" s="376"/>
      <c r="NHA73" s="1581"/>
      <c r="NHB73" s="1581"/>
      <c r="NHC73" s="1581"/>
      <c r="NHD73" s="529"/>
      <c r="NHE73" s="376"/>
      <c r="NHF73" s="376"/>
      <c r="NHG73" s="376"/>
      <c r="NHH73" s="530"/>
      <c r="NHI73" s="376"/>
      <c r="NHJ73" s="376"/>
      <c r="NHK73" s="376"/>
      <c r="NHL73" s="376"/>
      <c r="NHM73" s="376"/>
      <c r="NHN73" s="376"/>
      <c r="NHO73" s="376"/>
      <c r="NHP73" s="376"/>
      <c r="NHQ73" s="376"/>
      <c r="NHR73" s="1581"/>
      <c r="NHS73" s="1581"/>
      <c r="NHT73" s="1581"/>
      <c r="NHU73" s="529"/>
      <c r="NHV73" s="376"/>
      <c r="NHW73" s="376"/>
      <c r="NHX73" s="376"/>
      <c r="NHY73" s="530"/>
      <c r="NHZ73" s="376"/>
      <c r="NIA73" s="376"/>
      <c r="NIB73" s="376"/>
      <c r="NIC73" s="376"/>
      <c r="NID73" s="376"/>
      <c r="NIE73" s="376"/>
      <c r="NIF73" s="376"/>
      <c r="NIG73" s="376"/>
      <c r="NIH73" s="376"/>
      <c r="NII73" s="1581"/>
      <c r="NIJ73" s="1581"/>
      <c r="NIK73" s="1581"/>
      <c r="NIL73" s="529"/>
      <c r="NIM73" s="376"/>
      <c r="NIN73" s="376"/>
      <c r="NIO73" s="376"/>
      <c r="NIP73" s="530"/>
      <c r="NIQ73" s="376"/>
      <c r="NIR73" s="376"/>
      <c r="NIS73" s="376"/>
      <c r="NIT73" s="376"/>
      <c r="NIU73" s="376"/>
      <c r="NIV73" s="376"/>
      <c r="NIW73" s="376"/>
      <c r="NIX73" s="376"/>
      <c r="NIY73" s="376"/>
      <c r="NIZ73" s="1581"/>
      <c r="NJA73" s="1581"/>
      <c r="NJB73" s="1581"/>
      <c r="NJC73" s="529"/>
      <c r="NJD73" s="376"/>
      <c r="NJE73" s="376"/>
      <c r="NJF73" s="376"/>
      <c r="NJG73" s="530"/>
      <c r="NJH73" s="376"/>
      <c r="NJI73" s="376"/>
      <c r="NJJ73" s="376"/>
      <c r="NJK73" s="376"/>
      <c r="NJL73" s="376"/>
      <c r="NJM73" s="376"/>
      <c r="NJN73" s="376"/>
      <c r="NJO73" s="376"/>
      <c r="NJP73" s="376"/>
      <c r="NJQ73" s="1581"/>
      <c r="NJR73" s="1581"/>
      <c r="NJS73" s="1581"/>
      <c r="NJT73" s="529"/>
      <c r="NJU73" s="376"/>
      <c r="NJV73" s="376"/>
      <c r="NJW73" s="376"/>
      <c r="NJX73" s="530"/>
      <c r="NJY73" s="376"/>
      <c r="NJZ73" s="376"/>
      <c r="NKA73" s="376"/>
      <c r="NKB73" s="376"/>
      <c r="NKC73" s="376"/>
      <c r="NKD73" s="376"/>
      <c r="NKE73" s="376"/>
      <c r="NKF73" s="376"/>
      <c r="NKG73" s="376"/>
      <c r="NKH73" s="1581"/>
      <c r="NKI73" s="1581"/>
      <c r="NKJ73" s="1581"/>
      <c r="NKK73" s="529"/>
      <c r="NKL73" s="376"/>
      <c r="NKM73" s="376"/>
      <c r="NKN73" s="376"/>
      <c r="NKO73" s="530"/>
      <c r="NKP73" s="376"/>
      <c r="NKQ73" s="376"/>
      <c r="NKR73" s="376"/>
      <c r="NKS73" s="376"/>
      <c r="NKT73" s="376"/>
      <c r="NKU73" s="376"/>
      <c r="NKV73" s="376"/>
      <c r="NKW73" s="376"/>
      <c r="NKX73" s="376"/>
      <c r="NKY73" s="1581"/>
      <c r="NKZ73" s="1581"/>
      <c r="NLA73" s="1581"/>
      <c r="NLB73" s="529"/>
      <c r="NLC73" s="376"/>
      <c r="NLD73" s="376"/>
      <c r="NLE73" s="376"/>
      <c r="NLF73" s="530"/>
      <c r="NLG73" s="376"/>
      <c r="NLH73" s="376"/>
      <c r="NLI73" s="376"/>
      <c r="NLJ73" s="376"/>
      <c r="NLK73" s="376"/>
      <c r="NLL73" s="376"/>
      <c r="NLM73" s="376"/>
      <c r="NLN73" s="376"/>
      <c r="NLO73" s="376"/>
      <c r="NLP73" s="1581"/>
      <c r="NLQ73" s="1581"/>
      <c r="NLR73" s="1581"/>
      <c r="NLS73" s="529"/>
      <c r="NLT73" s="376"/>
      <c r="NLU73" s="376"/>
      <c r="NLV73" s="376"/>
      <c r="NLW73" s="530"/>
      <c r="NLX73" s="376"/>
      <c r="NLY73" s="376"/>
      <c r="NLZ73" s="376"/>
      <c r="NMA73" s="376"/>
      <c r="NMB73" s="376"/>
      <c r="NMC73" s="376"/>
      <c r="NMD73" s="376"/>
      <c r="NME73" s="376"/>
      <c r="NMF73" s="376"/>
      <c r="NMG73" s="1581"/>
      <c r="NMH73" s="1581"/>
      <c r="NMI73" s="1581"/>
      <c r="NMJ73" s="529"/>
      <c r="NMK73" s="376"/>
      <c r="NML73" s="376"/>
      <c r="NMM73" s="376"/>
      <c r="NMN73" s="530"/>
      <c r="NMO73" s="376"/>
      <c r="NMP73" s="376"/>
      <c r="NMQ73" s="376"/>
      <c r="NMR73" s="376"/>
      <c r="NMS73" s="376"/>
      <c r="NMT73" s="376"/>
      <c r="NMU73" s="376"/>
      <c r="NMV73" s="376"/>
      <c r="NMW73" s="376"/>
      <c r="NMX73" s="1581"/>
      <c r="NMY73" s="1581"/>
      <c r="NMZ73" s="1581"/>
      <c r="NNA73" s="529"/>
      <c r="NNB73" s="376"/>
      <c r="NNC73" s="376"/>
      <c r="NND73" s="376"/>
      <c r="NNE73" s="530"/>
      <c r="NNF73" s="376"/>
      <c r="NNG73" s="376"/>
      <c r="NNH73" s="376"/>
      <c r="NNI73" s="376"/>
      <c r="NNJ73" s="376"/>
      <c r="NNK73" s="376"/>
      <c r="NNL73" s="376"/>
      <c r="NNM73" s="376"/>
      <c r="NNN73" s="376"/>
      <c r="NNO73" s="1581"/>
      <c r="NNP73" s="1581"/>
      <c r="NNQ73" s="1581"/>
      <c r="NNR73" s="529"/>
      <c r="NNS73" s="376"/>
      <c r="NNT73" s="376"/>
      <c r="NNU73" s="376"/>
      <c r="NNV73" s="530"/>
      <c r="NNW73" s="376"/>
      <c r="NNX73" s="376"/>
      <c r="NNY73" s="376"/>
      <c r="NNZ73" s="376"/>
      <c r="NOA73" s="376"/>
      <c r="NOB73" s="376"/>
      <c r="NOC73" s="376"/>
      <c r="NOD73" s="376"/>
      <c r="NOE73" s="376"/>
      <c r="NOF73" s="1581"/>
      <c r="NOG73" s="1581"/>
      <c r="NOH73" s="1581"/>
      <c r="NOI73" s="529"/>
      <c r="NOJ73" s="376"/>
      <c r="NOK73" s="376"/>
      <c r="NOL73" s="376"/>
      <c r="NOM73" s="530"/>
      <c r="NON73" s="376"/>
      <c r="NOO73" s="376"/>
      <c r="NOP73" s="376"/>
      <c r="NOQ73" s="376"/>
      <c r="NOR73" s="376"/>
      <c r="NOS73" s="376"/>
      <c r="NOT73" s="376"/>
      <c r="NOU73" s="376"/>
      <c r="NOV73" s="376"/>
      <c r="NOW73" s="1581"/>
      <c r="NOX73" s="1581"/>
      <c r="NOY73" s="1581"/>
      <c r="NOZ73" s="529"/>
      <c r="NPA73" s="376"/>
      <c r="NPB73" s="376"/>
      <c r="NPC73" s="376"/>
      <c r="NPD73" s="530"/>
      <c r="NPE73" s="376"/>
      <c r="NPF73" s="376"/>
      <c r="NPG73" s="376"/>
      <c r="NPH73" s="376"/>
      <c r="NPI73" s="376"/>
      <c r="NPJ73" s="376"/>
      <c r="NPK73" s="376"/>
      <c r="NPL73" s="376"/>
      <c r="NPM73" s="376"/>
      <c r="NPN73" s="1581"/>
      <c r="NPO73" s="1581"/>
      <c r="NPP73" s="1581"/>
      <c r="NPQ73" s="529"/>
      <c r="NPR73" s="376"/>
      <c r="NPS73" s="376"/>
      <c r="NPT73" s="376"/>
      <c r="NPU73" s="530"/>
      <c r="NPV73" s="376"/>
      <c r="NPW73" s="376"/>
      <c r="NPX73" s="376"/>
      <c r="NPY73" s="376"/>
      <c r="NPZ73" s="376"/>
      <c r="NQA73" s="376"/>
      <c r="NQB73" s="376"/>
      <c r="NQC73" s="376"/>
      <c r="NQD73" s="376"/>
      <c r="NQE73" s="1581"/>
      <c r="NQF73" s="1581"/>
      <c r="NQG73" s="1581"/>
      <c r="NQH73" s="529"/>
      <c r="NQI73" s="376"/>
      <c r="NQJ73" s="376"/>
      <c r="NQK73" s="376"/>
      <c r="NQL73" s="530"/>
      <c r="NQM73" s="376"/>
      <c r="NQN73" s="376"/>
      <c r="NQO73" s="376"/>
      <c r="NQP73" s="376"/>
      <c r="NQQ73" s="376"/>
      <c r="NQR73" s="376"/>
      <c r="NQS73" s="376"/>
      <c r="NQT73" s="376"/>
      <c r="NQU73" s="376"/>
      <c r="NQV73" s="1581"/>
      <c r="NQW73" s="1581"/>
      <c r="NQX73" s="1581"/>
      <c r="NQY73" s="529"/>
      <c r="NQZ73" s="376"/>
      <c r="NRA73" s="376"/>
      <c r="NRB73" s="376"/>
      <c r="NRC73" s="530"/>
      <c r="NRD73" s="376"/>
      <c r="NRE73" s="376"/>
      <c r="NRF73" s="376"/>
      <c r="NRG73" s="376"/>
      <c r="NRH73" s="376"/>
      <c r="NRI73" s="376"/>
      <c r="NRJ73" s="376"/>
      <c r="NRK73" s="376"/>
      <c r="NRL73" s="376"/>
      <c r="NRM73" s="1581"/>
      <c r="NRN73" s="1581"/>
      <c r="NRO73" s="1581"/>
      <c r="NRP73" s="529"/>
      <c r="NRQ73" s="376"/>
      <c r="NRR73" s="376"/>
      <c r="NRS73" s="376"/>
      <c r="NRT73" s="530"/>
      <c r="NRU73" s="376"/>
      <c r="NRV73" s="376"/>
      <c r="NRW73" s="376"/>
      <c r="NRX73" s="376"/>
      <c r="NRY73" s="376"/>
      <c r="NRZ73" s="376"/>
      <c r="NSA73" s="376"/>
      <c r="NSB73" s="376"/>
      <c r="NSC73" s="376"/>
      <c r="NSD73" s="1581"/>
      <c r="NSE73" s="1581"/>
      <c r="NSF73" s="1581"/>
      <c r="NSG73" s="529"/>
      <c r="NSH73" s="376"/>
      <c r="NSI73" s="376"/>
      <c r="NSJ73" s="376"/>
      <c r="NSK73" s="530"/>
      <c r="NSL73" s="376"/>
      <c r="NSM73" s="376"/>
      <c r="NSN73" s="376"/>
      <c r="NSO73" s="376"/>
      <c r="NSP73" s="376"/>
      <c r="NSQ73" s="376"/>
      <c r="NSR73" s="376"/>
      <c r="NSS73" s="376"/>
      <c r="NST73" s="376"/>
      <c r="NSU73" s="1581"/>
      <c r="NSV73" s="1581"/>
      <c r="NSW73" s="1581"/>
      <c r="NSX73" s="529"/>
      <c r="NSY73" s="376"/>
      <c r="NSZ73" s="376"/>
      <c r="NTA73" s="376"/>
      <c r="NTB73" s="530"/>
      <c r="NTC73" s="376"/>
      <c r="NTD73" s="376"/>
      <c r="NTE73" s="376"/>
      <c r="NTF73" s="376"/>
      <c r="NTG73" s="376"/>
      <c r="NTH73" s="376"/>
      <c r="NTI73" s="376"/>
      <c r="NTJ73" s="376"/>
      <c r="NTK73" s="376"/>
      <c r="NTL73" s="1581"/>
      <c r="NTM73" s="1581"/>
      <c r="NTN73" s="1581"/>
      <c r="NTO73" s="529"/>
      <c r="NTP73" s="376"/>
      <c r="NTQ73" s="376"/>
      <c r="NTR73" s="376"/>
      <c r="NTS73" s="530"/>
      <c r="NTT73" s="376"/>
      <c r="NTU73" s="376"/>
      <c r="NTV73" s="376"/>
      <c r="NTW73" s="376"/>
      <c r="NTX73" s="376"/>
      <c r="NTY73" s="376"/>
      <c r="NTZ73" s="376"/>
      <c r="NUA73" s="376"/>
      <c r="NUB73" s="376"/>
      <c r="NUC73" s="1581"/>
      <c r="NUD73" s="1581"/>
      <c r="NUE73" s="1581"/>
      <c r="NUF73" s="529"/>
      <c r="NUG73" s="376"/>
      <c r="NUH73" s="376"/>
      <c r="NUI73" s="376"/>
      <c r="NUJ73" s="530"/>
      <c r="NUK73" s="376"/>
      <c r="NUL73" s="376"/>
      <c r="NUM73" s="376"/>
      <c r="NUN73" s="376"/>
      <c r="NUO73" s="376"/>
      <c r="NUP73" s="376"/>
      <c r="NUQ73" s="376"/>
      <c r="NUR73" s="376"/>
      <c r="NUS73" s="376"/>
      <c r="NUT73" s="1581"/>
      <c r="NUU73" s="1581"/>
      <c r="NUV73" s="1581"/>
      <c r="NUW73" s="529"/>
      <c r="NUX73" s="376"/>
      <c r="NUY73" s="376"/>
      <c r="NUZ73" s="376"/>
      <c r="NVA73" s="530"/>
      <c r="NVB73" s="376"/>
      <c r="NVC73" s="376"/>
      <c r="NVD73" s="376"/>
      <c r="NVE73" s="376"/>
      <c r="NVF73" s="376"/>
      <c r="NVG73" s="376"/>
      <c r="NVH73" s="376"/>
      <c r="NVI73" s="376"/>
      <c r="NVJ73" s="376"/>
      <c r="NVK73" s="1581"/>
      <c r="NVL73" s="1581"/>
      <c r="NVM73" s="1581"/>
      <c r="NVN73" s="529"/>
      <c r="NVO73" s="376"/>
      <c r="NVP73" s="376"/>
      <c r="NVQ73" s="376"/>
      <c r="NVR73" s="530"/>
      <c r="NVS73" s="376"/>
      <c r="NVT73" s="376"/>
      <c r="NVU73" s="376"/>
      <c r="NVV73" s="376"/>
      <c r="NVW73" s="376"/>
      <c r="NVX73" s="376"/>
      <c r="NVY73" s="376"/>
      <c r="NVZ73" s="376"/>
      <c r="NWA73" s="376"/>
      <c r="NWB73" s="1581"/>
      <c r="NWC73" s="1581"/>
      <c r="NWD73" s="1581"/>
      <c r="NWE73" s="529"/>
      <c r="NWF73" s="376"/>
      <c r="NWG73" s="376"/>
      <c r="NWH73" s="376"/>
      <c r="NWI73" s="530"/>
      <c r="NWJ73" s="376"/>
      <c r="NWK73" s="376"/>
      <c r="NWL73" s="376"/>
      <c r="NWM73" s="376"/>
      <c r="NWN73" s="376"/>
      <c r="NWO73" s="376"/>
      <c r="NWP73" s="376"/>
      <c r="NWQ73" s="376"/>
      <c r="NWR73" s="376"/>
      <c r="NWS73" s="1581"/>
      <c r="NWT73" s="1581"/>
      <c r="NWU73" s="1581"/>
      <c r="NWV73" s="529"/>
      <c r="NWW73" s="376"/>
      <c r="NWX73" s="376"/>
      <c r="NWY73" s="376"/>
      <c r="NWZ73" s="530"/>
      <c r="NXA73" s="376"/>
      <c r="NXB73" s="376"/>
      <c r="NXC73" s="376"/>
      <c r="NXD73" s="376"/>
      <c r="NXE73" s="376"/>
      <c r="NXF73" s="376"/>
      <c r="NXG73" s="376"/>
      <c r="NXH73" s="376"/>
      <c r="NXI73" s="376"/>
      <c r="NXJ73" s="1581"/>
      <c r="NXK73" s="1581"/>
      <c r="NXL73" s="1581"/>
      <c r="NXM73" s="529"/>
      <c r="NXN73" s="376"/>
      <c r="NXO73" s="376"/>
      <c r="NXP73" s="376"/>
      <c r="NXQ73" s="530"/>
      <c r="NXR73" s="376"/>
      <c r="NXS73" s="376"/>
      <c r="NXT73" s="376"/>
      <c r="NXU73" s="376"/>
      <c r="NXV73" s="376"/>
      <c r="NXW73" s="376"/>
      <c r="NXX73" s="376"/>
      <c r="NXY73" s="376"/>
      <c r="NXZ73" s="376"/>
      <c r="NYA73" s="1581"/>
      <c r="NYB73" s="1581"/>
      <c r="NYC73" s="1581"/>
      <c r="NYD73" s="529"/>
      <c r="NYE73" s="376"/>
      <c r="NYF73" s="376"/>
      <c r="NYG73" s="376"/>
      <c r="NYH73" s="530"/>
      <c r="NYI73" s="376"/>
      <c r="NYJ73" s="376"/>
      <c r="NYK73" s="376"/>
      <c r="NYL73" s="376"/>
      <c r="NYM73" s="376"/>
      <c r="NYN73" s="376"/>
      <c r="NYO73" s="376"/>
      <c r="NYP73" s="376"/>
      <c r="NYQ73" s="376"/>
      <c r="NYR73" s="1581"/>
      <c r="NYS73" s="1581"/>
      <c r="NYT73" s="1581"/>
      <c r="NYU73" s="529"/>
      <c r="NYV73" s="376"/>
      <c r="NYW73" s="376"/>
      <c r="NYX73" s="376"/>
      <c r="NYY73" s="530"/>
      <c r="NYZ73" s="376"/>
      <c r="NZA73" s="376"/>
      <c r="NZB73" s="376"/>
      <c r="NZC73" s="376"/>
      <c r="NZD73" s="376"/>
      <c r="NZE73" s="376"/>
      <c r="NZF73" s="376"/>
      <c r="NZG73" s="376"/>
      <c r="NZH73" s="376"/>
      <c r="NZI73" s="1581"/>
      <c r="NZJ73" s="1581"/>
      <c r="NZK73" s="1581"/>
      <c r="NZL73" s="529"/>
      <c r="NZM73" s="376"/>
      <c r="NZN73" s="376"/>
      <c r="NZO73" s="376"/>
      <c r="NZP73" s="530"/>
      <c r="NZQ73" s="376"/>
      <c r="NZR73" s="376"/>
      <c r="NZS73" s="376"/>
      <c r="NZT73" s="376"/>
      <c r="NZU73" s="376"/>
      <c r="NZV73" s="376"/>
      <c r="NZW73" s="376"/>
      <c r="NZX73" s="376"/>
      <c r="NZY73" s="376"/>
      <c r="NZZ73" s="1581"/>
      <c r="OAA73" s="1581"/>
      <c r="OAB73" s="1581"/>
      <c r="OAC73" s="529"/>
      <c r="OAD73" s="376"/>
      <c r="OAE73" s="376"/>
      <c r="OAF73" s="376"/>
      <c r="OAG73" s="530"/>
      <c r="OAH73" s="376"/>
      <c r="OAI73" s="376"/>
      <c r="OAJ73" s="376"/>
      <c r="OAK73" s="376"/>
      <c r="OAL73" s="376"/>
      <c r="OAM73" s="376"/>
      <c r="OAN73" s="376"/>
      <c r="OAO73" s="376"/>
      <c r="OAP73" s="376"/>
      <c r="OAQ73" s="1581"/>
      <c r="OAR73" s="1581"/>
      <c r="OAS73" s="1581"/>
      <c r="OAT73" s="529"/>
      <c r="OAU73" s="376"/>
      <c r="OAV73" s="376"/>
      <c r="OAW73" s="376"/>
      <c r="OAX73" s="530"/>
      <c r="OAY73" s="376"/>
      <c r="OAZ73" s="376"/>
      <c r="OBA73" s="376"/>
      <c r="OBB73" s="376"/>
      <c r="OBC73" s="376"/>
      <c r="OBD73" s="376"/>
      <c r="OBE73" s="376"/>
      <c r="OBF73" s="376"/>
      <c r="OBG73" s="376"/>
      <c r="OBH73" s="1581"/>
      <c r="OBI73" s="1581"/>
      <c r="OBJ73" s="1581"/>
      <c r="OBK73" s="529"/>
      <c r="OBL73" s="376"/>
      <c r="OBM73" s="376"/>
      <c r="OBN73" s="376"/>
      <c r="OBO73" s="530"/>
      <c r="OBP73" s="376"/>
      <c r="OBQ73" s="376"/>
      <c r="OBR73" s="376"/>
      <c r="OBS73" s="376"/>
      <c r="OBT73" s="376"/>
      <c r="OBU73" s="376"/>
      <c r="OBV73" s="376"/>
      <c r="OBW73" s="376"/>
      <c r="OBX73" s="376"/>
      <c r="OBY73" s="1581"/>
      <c r="OBZ73" s="1581"/>
      <c r="OCA73" s="1581"/>
      <c r="OCB73" s="529"/>
      <c r="OCC73" s="376"/>
      <c r="OCD73" s="376"/>
      <c r="OCE73" s="376"/>
      <c r="OCF73" s="530"/>
      <c r="OCG73" s="376"/>
      <c r="OCH73" s="376"/>
      <c r="OCI73" s="376"/>
      <c r="OCJ73" s="376"/>
      <c r="OCK73" s="376"/>
      <c r="OCL73" s="376"/>
      <c r="OCM73" s="376"/>
      <c r="OCN73" s="376"/>
      <c r="OCO73" s="376"/>
      <c r="OCP73" s="1581"/>
      <c r="OCQ73" s="1581"/>
      <c r="OCR73" s="1581"/>
      <c r="OCS73" s="529"/>
      <c r="OCT73" s="376"/>
      <c r="OCU73" s="376"/>
      <c r="OCV73" s="376"/>
      <c r="OCW73" s="530"/>
      <c r="OCX73" s="376"/>
      <c r="OCY73" s="376"/>
      <c r="OCZ73" s="376"/>
      <c r="ODA73" s="376"/>
      <c r="ODB73" s="376"/>
      <c r="ODC73" s="376"/>
      <c r="ODD73" s="376"/>
      <c r="ODE73" s="376"/>
      <c r="ODF73" s="376"/>
      <c r="ODG73" s="1581"/>
      <c r="ODH73" s="1581"/>
      <c r="ODI73" s="1581"/>
      <c r="ODJ73" s="529"/>
      <c r="ODK73" s="376"/>
      <c r="ODL73" s="376"/>
      <c r="ODM73" s="376"/>
      <c r="ODN73" s="530"/>
      <c r="ODO73" s="376"/>
      <c r="ODP73" s="376"/>
      <c r="ODQ73" s="376"/>
      <c r="ODR73" s="376"/>
      <c r="ODS73" s="376"/>
      <c r="ODT73" s="376"/>
      <c r="ODU73" s="376"/>
      <c r="ODV73" s="376"/>
      <c r="ODW73" s="376"/>
      <c r="ODX73" s="1581"/>
      <c r="ODY73" s="1581"/>
      <c r="ODZ73" s="1581"/>
      <c r="OEA73" s="529"/>
      <c r="OEB73" s="376"/>
      <c r="OEC73" s="376"/>
      <c r="OED73" s="376"/>
      <c r="OEE73" s="530"/>
      <c r="OEF73" s="376"/>
      <c r="OEG73" s="376"/>
      <c r="OEH73" s="376"/>
      <c r="OEI73" s="376"/>
      <c r="OEJ73" s="376"/>
      <c r="OEK73" s="376"/>
      <c r="OEL73" s="376"/>
      <c r="OEM73" s="376"/>
      <c r="OEN73" s="376"/>
      <c r="OEO73" s="1581"/>
      <c r="OEP73" s="1581"/>
      <c r="OEQ73" s="1581"/>
      <c r="OER73" s="529"/>
      <c r="OES73" s="376"/>
      <c r="OET73" s="376"/>
      <c r="OEU73" s="376"/>
      <c r="OEV73" s="530"/>
      <c r="OEW73" s="376"/>
      <c r="OEX73" s="376"/>
      <c r="OEY73" s="376"/>
      <c r="OEZ73" s="376"/>
      <c r="OFA73" s="376"/>
      <c r="OFB73" s="376"/>
      <c r="OFC73" s="376"/>
      <c r="OFD73" s="376"/>
      <c r="OFE73" s="376"/>
      <c r="OFF73" s="1581"/>
      <c r="OFG73" s="1581"/>
      <c r="OFH73" s="1581"/>
      <c r="OFI73" s="529"/>
      <c r="OFJ73" s="376"/>
      <c r="OFK73" s="376"/>
      <c r="OFL73" s="376"/>
      <c r="OFM73" s="530"/>
      <c r="OFN73" s="376"/>
      <c r="OFO73" s="376"/>
      <c r="OFP73" s="376"/>
      <c r="OFQ73" s="376"/>
      <c r="OFR73" s="376"/>
      <c r="OFS73" s="376"/>
      <c r="OFT73" s="376"/>
      <c r="OFU73" s="376"/>
      <c r="OFV73" s="376"/>
      <c r="OFW73" s="1581"/>
      <c r="OFX73" s="1581"/>
      <c r="OFY73" s="1581"/>
      <c r="OFZ73" s="529"/>
      <c r="OGA73" s="376"/>
      <c r="OGB73" s="376"/>
      <c r="OGC73" s="376"/>
      <c r="OGD73" s="530"/>
      <c r="OGE73" s="376"/>
      <c r="OGF73" s="376"/>
      <c r="OGG73" s="376"/>
      <c r="OGH73" s="376"/>
      <c r="OGI73" s="376"/>
      <c r="OGJ73" s="376"/>
      <c r="OGK73" s="376"/>
      <c r="OGL73" s="376"/>
      <c r="OGM73" s="376"/>
      <c r="OGN73" s="1581"/>
      <c r="OGO73" s="1581"/>
      <c r="OGP73" s="1581"/>
      <c r="OGQ73" s="529"/>
      <c r="OGR73" s="376"/>
      <c r="OGS73" s="376"/>
      <c r="OGT73" s="376"/>
      <c r="OGU73" s="530"/>
      <c r="OGV73" s="376"/>
      <c r="OGW73" s="376"/>
      <c r="OGX73" s="376"/>
      <c r="OGY73" s="376"/>
      <c r="OGZ73" s="376"/>
      <c r="OHA73" s="376"/>
      <c r="OHB73" s="376"/>
      <c r="OHC73" s="376"/>
      <c r="OHD73" s="376"/>
      <c r="OHE73" s="1581"/>
      <c r="OHF73" s="1581"/>
      <c r="OHG73" s="1581"/>
      <c r="OHH73" s="529"/>
      <c r="OHI73" s="376"/>
      <c r="OHJ73" s="376"/>
      <c r="OHK73" s="376"/>
      <c r="OHL73" s="530"/>
      <c r="OHM73" s="376"/>
      <c r="OHN73" s="376"/>
      <c r="OHO73" s="376"/>
      <c r="OHP73" s="376"/>
      <c r="OHQ73" s="376"/>
      <c r="OHR73" s="376"/>
      <c r="OHS73" s="376"/>
      <c r="OHT73" s="376"/>
      <c r="OHU73" s="376"/>
      <c r="OHV73" s="1581"/>
      <c r="OHW73" s="1581"/>
      <c r="OHX73" s="1581"/>
      <c r="OHY73" s="529"/>
      <c r="OHZ73" s="376"/>
      <c r="OIA73" s="376"/>
      <c r="OIB73" s="376"/>
      <c r="OIC73" s="530"/>
      <c r="OID73" s="376"/>
      <c r="OIE73" s="376"/>
      <c r="OIF73" s="376"/>
      <c r="OIG73" s="376"/>
      <c r="OIH73" s="376"/>
      <c r="OII73" s="376"/>
      <c r="OIJ73" s="376"/>
      <c r="OIK73" s="376"/>
      <c r="OIL73" s="376"/>
      <c r="OIM73" s="1581"/>
      <c r="OIN73" s="1581"/>
      <c r="OIO73" s="1581"/>
      <c r="OIP73" s="529"/>
      <c r="OIQ73" s="376"/>
      <c r="OIR73" s="376"/>
      <c r="OIS73" s="376"/>
      <c r="OIT73" s="530"/>
      <c r="OIU73" s="376"/>
      <c r="OIV73" s="376"/>
      <c r="OIW73" s="376"/>
      <c r="OIX73" s="376"/>
      <c r="OIY73" s="376"/>
      <c r="OIZ73" s="376"/>
      <c r="OJA73" s="376"/>
      <c r="OJB73" s="376"/>
      <c r="OJC73" s="376"/>
      <c r="OJD73" s="1581"/>
      <c r="OJE73" s="1581"/>
      <c r="OJF73" s="1581"/>
      <c r="OJG73" s="529"/>
      <c r="OJH73" s="376"/>
      <c r="OJI73" s="376"/>
      <c r="OJJ73" s="376"/>
      <c r="OJK73" s="530"/>
      <c r="OJL73" s="376"/>
      <c r="OJM73" s="376"/>
      <c r="OJN73" s="376"/>
      <c r="OJO73" s="376"/>
      <c r="OJP73" s="376"/>
      <c r="OJQ73" s="376"/>
      <c r="OJR73" s="376"/>
      <c r="OJS73" s="376"/>
      <c r="OJT73" s="376"/>
      <c r="OJU73" s="1581"/>
      <c r="OJV73" s="1581"/>
      <c r="OJW73" s="1581"/>
      <c r="OJX73" s="529"/>
      <c r="OJY73" s="376"/>
      <c r="OJZ73" s="376"/>
      <c r="OKA73" s="376"/>
      <c r="OKB73" s="530"/>
      <c r="OKC73" s="376"/>
      <c r="OKD73" s="376"/>
      <c r="OKE73" s="376"/>
      <c r="OKF73" s="376"/>
      <c r="OKG73" s="376"/>
      <c r="OKH73" s="376"/>
      <c r="OKI73" s="376"/>
      <c r="OKJ73" s="376"/>
      <c r="OKK73" s="376"/>
      <c r="OKL73" s="1581"/>
      <c r="OKM73" s="1581"/>
      <c r="OKN73" s="1581"/>
      <c r="OKO73" s="529"/>
      <c r="OKP73" s="376"/>
      <c r="OKQ73" s="376"/>
      <c r="OKR73" s="376"/>
      <c r="OKS73" s="530"/>
      <c r="OKT73" s="376"/>
      <c r="OKU73" s="376"/>
      <c r="OKV73" s="376"/>
      <c r="OKW73" s="376"/>
      <c r="OKX73" s="376"/>
      <c r="OKY73" s="376"/>
      <c r="OKZ73" s="376"/>
      <c r="OLA73" s="376"/>
      <c r="OLB73" s="376"/>
      <c r="OLC73" s="1581"/>
      <c r="OLD73" s="1581"/>
      <c r="OLE73" s="1581"/>
      <c r="OLF73" s="529"/>
      <c r="OLG73" s="376"/>
      <c r="OLH73" s="376"/>
      <c r="OLI73" s="376"/>
      <c r="OLJ73" s="530"/>
      <c r="OLK73" s="376"/>
      <c r="OLL73" s="376"/>
      <c r="OLM73" s="376"/>
      <c r="OLN73" s="376"/>
      <c r="OLO73" s="376"/>
      <c r="OLP73" s="376"/>
      <c r="OLQ73" s="376"/>
      <c r="OLR73" s="376"/>
      <c r="OLS73" s="376"/>
      <c r="OLT73" s="1581"/>
      <c r="OLU73" s="1581"/>
      <c r="OLV73" s="1581"/>
      <c r="OLW73" s="529"/>
      <c r="OLX73" s="376"/>
      <c r="OLY73" s="376"/>
      <c r="OLZ73" s="376"/>
      <c r="OMA73" s="530"/>
      <c r="OMB73" s="376"/>
      <c r="OMC73" s="376"/>
      <c r="OMD73" s="376"/>
      <c r="OME73" s="376"/>
      <c r="OMF73" s="376"/>
      <c r="OMG73" s="376"/>
      <c r="OMH73" s="376"/>
      <c r="OMI73" s="376"/>
      <c r="OMJ73" s="376"/>
      <c r="OMK73" s="1581"/>
      <c r="OML73" s="1581"/>
      <c r="OMM73" s="1581"/>
      <c r="OMN73" s="529"/>
      <c r="OMO73" s="376"/>
      <c r="OMP73" s="376"/>
      <c r="OMQ73" s="376"/>
      <c r="OMR73" s="530"/>
      <c r="OMS73" s="376"/>
      <c r="OMT73" s="376"/>
      <c r="OMU73" s="376"/>
      <c r="OMV73" s="376"/>
      <c r="OMW73" s="376"/>
      <c r="OMX73" s="376"/>
      <c r="OMY73" s="376"/>
      <c r="OMZ73" s="376"/>
      <c r="ONA73" s="376"/>
      <c r="ONB73" s="1581"/>
      <c r="ONC73" s="1581"/>
      <c r="OND73" s="1581"/>
      <c r="ONE73" s="529"/>
      <c r="ONF73" s="376"/>
      <c r="ONG73" s="376"/>
      <c r="ONH73" s="376"/>
      <c r="ONI73" s="530"/>
      <c r="ONJ73" s="376"/>
      <c r="ONK73" s="376"/>
      <c r="ONL73" s="376"/>
      <c r="ONM73" s="376"/>
      <c r="ONN73" s="376"/>
      <c r="ONO73" s="376"/>
      <c r="ONP73" s="376"/>
      <c r="ONQ73" s="376"/>
      <c r="ONR73" s="376"/>
      <c r="ONS73" s="1581"/>
      <c r="ONT73" s="1581"/>
      <c r="ONU73" s="1581"/>
      <c r="ONV73" s="529"/>
      <c r="ONW73" s="376"/>
      <c r="ONX73" s="376"/>
      <c r="ONY73" s="376"/>
      <c r="ONZ73" s="530"/>
      <c r="OOA73" s="376"/>
      <c r="OOB73" s="376"/>
      <c r="OOC73" s="376"/>
      <c r="OOD73" s="376"/>
      <c r="OOE73" s="376"/>
      <c r="OOF73" s="376"/>
      <c r="OOG73" s="376"/>
      <c r="OOH73" s="376"/>
      <c r="OOI73" s="376"/>
      <c r="OOJ73" s="1581"/>
      <c r="OOK73" s="1581"/>
      <c r="OOL73" s="1581"/>
      <c r="OOM73" s="529"/>
      <c r="OON73" s="376"/>
      <c r="OOO73" s="376"/>
      <c r="OOP73" s="376"/>
      <c r="OOQ73" s="530"/>
      <c r="OOR73" s="376"/>
      <c r="OOS73" s="376"/>
      <c r="OOT73" s="376"/>
      <c r="OOU73" s="376"/>
      <c r="OOV73" s="376"/>
      <c r="OOW73" s="376"/>
      <c r="OOX73" s="376"/>
      <c r="OOY73" s="376"/>
      <c r="OOZ73" s="376"/>
      <c r="OPA73" s="1581"/>
      <c r="OPB73" s="1581"/>
      <c r="OPC73" s="1581"/>
      <c r="OPD73" s="529"/>
      <c r="OPE73" s="376"/>
      <c r="OPF73" s="376"/>
      <c r="OPG73" s="376"/>
      <c r="OPH73" s="530"/>
      <c r="OPI73" s="376"/>
      <c r="OPJ73" s="376"/>
      <c r="OPK73" s="376"/>
      <c r="OPL73" s="376"/>
      <c r="OPM73" s="376"/>
      <c r="OPN73" s="376"/>
      <c r="OPO73" s="376"/>
      <c r="OPP73" s="376"/>
      <c r="OPQ73" s="376"/>
      <c r="OPR73" s="1581"/>
      <c r="OPS73" s="1581"/>
      <c r="OPT73" s="1581"/>
      <c r="OPU73" s="529"/>
      <c r="OPV73" s="376"/>
      <c r="OPW73" s="376"/>
      <c r="OPX73" s="376"/>
      <c r="OPY73" s="530"/>
      <c r="OPZ73" s="376"/>
      <c r="OQA73" s="376"/>
      <c r="OQB73" s="376"/>
      <c r="OQC73" s="376"/>
      <c r="OQD73" s="376"/>
      <c r="OQE73" s="376"/>
      <c r="OQF73" s="376"/>
      <c r="OQG73" s="376"/>
      <c r="OQH73" s="376"/>
      <c r="OQI73" s="1581"/>
      <c r="OQJ73" s="1581"/>
      <c r="OQK73" s="1581"/>
      <c r="OQL73" s="529"/>
      <c r="OQM73" s="376"/>
      <c r="OQN73" s="376"/>
      <c r="OQO73" s="376"/>
      <c r="OQP73" s="530"/>
      <c r="OQQ73" s="376"/>
      <c r="OQR73" s="376"/>
      <c r="OQS73" s="376"/>
      <c r="OQT73" s="376"/>
      <c r="OQU73" s="376"/>
      <c r="OQV73" s="376"/>
      <c r="OQW73" s="376"/>
      <c r="OQX73" s="376"/>
      <c r="OQY73" s="376"/>
      <c r="OQZ73" s="1581"/>
      <c r="ORA73" s="1581"/>
      <c r="ORB73" s="1581"/>
      <c r="ORC73" s="529"/>
      <c r="ORD73" s="376"/>
      <c r="ORE73" s="376"/>
      <c r="ORF73" s="376"/>
      <c r="ORG73" s="530"/>
      <c r="ORH73" s="376"/>
      <c r="ORI73" s="376"/>
      <c r="ORJ73" s="376"/>
      <c r="ORK73" s="376"/>
      <c r="ORL73" s="376"/>
      <c r="ORM73" s="376"/>
      <c r="ORN73" s="376"/>
      <c r="ORO73" s="376"/>
      <c r="ORP73" s="376"/>
      <c r="ORQ73" s="1581"/>
      <c r="ORR73" s="1581"/>
      <c r="ORS73" s="1581"/>
      <c r="ORT73" s="529"/>
      <c r="ORU73" s="376"/>
      <c r="ORV73" s="376"/>
      <c r="ORW73" s="376"/>
      <c r="ORX73" s="530"/>
      <c r="ORY73" s="376"/>
      <c r="ORZ73" s="376"/>
      <c r="OSA73" s="376"/>
      <c r="OSB73" s="376"/>
      <c r="OSC73" s="376"/>
      <c r="OSD73" s="376"/>
      <c r="OSE73" s="376"/>
      <c r="OSF73" s="376"/>
      <c r="OSG73" s="376"/>
      <c r="OSH73" s="1581"/>
      <c r="OSI73" s="1581"/>
      <c r="OSJ73" s="1581"/>
      <c r="OSK73" s="529"/>
      <c r="OSL73" s="376"/>
      <c r="OSM73" s="376"/>
      <c r="OSN73" s="376"/>
      <c r="OSO73" s="530"/>
      <c r="OSP73" s="376"/>
      <c r="OSQ73" s="376"/>
      <c r="OSR73" s="376"/>
      <c r="OSS73" s="376"/>
      <c r="OST73" s="376"/>
      <c r="OSU73" s="376"/>
      <c r="OSV73" s="376"/>
      <c r="OSW73" s="376"/>
      <c r="OSX73" s="376"/>
      <c r="OSY73" s="1581"/>
      <c r="OSZ73" s="1581"/>
      <c r="OTA73" s="1581"/>
      <c r="OTB73" s="529"/>
      <c r="OTC73" s="376"/>
      <c r="OTD73" s="376"/>
      <c r="OTE73" s="376"/>
      <c r="OTF73" s="530"/>
      <c r="OTG73" s="376"/>
      <c r="OTH73" s="376"/>
      <c r="OTI73" s="376"/>
      <c r="OTJ73" s="376"/>
      <c r="OTK73" s="376"/>
      <c r="OTL73" s="376"/>
      <c r="OTM73" s="376"/>
      <c r="OTN73" s="376"/>
      <c r="OTO73" s="376"/>
      <c r="OTP73" s="1581"/>
      <c r="OTQ73" s="1581"/>
      <c r="OTR73" s="1581"/>
      <c r="OTS73" s="529"/>
      <c r="OTT73" s="376"/>
      <c r="OTU73" s="376"/>
      <c r="OTV73" s="376"/>
      <c r="OTW73" s="530"/>
      <c r="OTX73" s="376"/>
      <c r="OTY73" s="376"/>
      <c r="OTZ73" s="376"/>
      <c r="OUA73" s="376"/>
      <c r="OUB73" s="376"/>
      <c r="OUC73" s="376"/>
      <c r="OUD73" s="376"/>
      <c r="OUE73" s="376"/>
      <c r="OUF73" s="376"/>
      <c r="OUG73" s="1581"/>
      <c r="OUH73" s="1581"/>
      <c r="OUI73" s="1581"/>
      <c r="OUJ73" s="529"/>
      <c r="OUK73" s="376"/>
      <c r="OUL73" s="376"/>
      <c r="OUM73" s="376"/>
      <c r="OUN73" s="530"/>
      <c r="OUO73" s="376"/>
      <c r="OUP73" s="376"/>
      <c r="OUQ73" s="376"/>
      <c r="OUR73" s="376"/>
      <c r="OUS73" s="376"/>
      <c r="OUT73" s="376"/>
      <c r="OUU73" s="376"/>
      <c r="OUV73" s="376"/>
      <c r="OUW73" s="376"/>
      <c r="OUX73" s="1581"/>
      <c r="OUY73" s="1581"/>
      <c r="OUZ73" s="1581"/>
      <c r="OVA73" s="529"/>
      <c r="OVB73" s="376"/>
      <c r="OVC73" s="376"/>
      <c r="OVD73" s="376"/>
      <c r="OVE73" s="530"/>
      <c r="OVF73" s="376"/>
      <c r="OVG73" s="376"/>
      <c r="OVH73" s="376"/>
      <c r="OVI73" s="376"/>
      <c r="OVJ73" s="376"/>
      <c r="OVK73" s="376"/>
      <c r="OVL73" s="376"/>
      <c r="OVM73" s="376"/>
      <c r="OVN73" s="376"/>
      <c r="OVO73" s="1581"/>
      <c r="OVP73" s="1581"/>
      <c r="OVQ73" s="1581"/>
      <c r="OVR73" s="529"/>
      <c r="OVS73" s="376"/>
      <c r="OVT73" s="376"/>
      <c r="OVU73" s="376"/>
      <c r="OVV73" s="530"/>
      <c r="OVW73" s="376"/>
      <c r="OVX73" s="376"/>
      <c r="OVY73" s="376"/>
      <c r="OVZ73" s="376"/>
      <c r="OWA73" s="376"/>
      <c r="OWB73" s="376"/>
      <c r="OWC73" s="376"/>
      <c r="OWD73" s="376"/>
      <c r="OWE73" s="376"/>
      <c r="OWF73" s="1581"/>
      <c r="OWG73" s="1581"/>
      <c r="OWH73" s="1581"/>
      <c r="OWI73" s="529"/>
      <c r="OWJ73" s="376"/>
      <c r="OWK73" s="376"/>
      <c r="OWL73" s="376"/>
      <c r="OWM73" s="530"/>
      <c r="OWN73" s="376"/>
      <c r="OWO73" s="376"/>
      <c r="OWP73" s="376"/>
      <c r="OWQ73" s="376"/>
      <c r="OWR73" s="376"/>
      <c r="OWS73" s="376"/>
      <c r="OWT73" s="376"/>
      <c r="OWU73" s="376"/>
      <c r="OWV73" s="376"/>
      <c r="OWW73" s="1581"/>
      <c r="OWX73" s="1581"/>
      <c r="OWY73" s="1581"/>
      <c r="OWZ73" s="529"/>
      <c r="OXA73" s="376"/>
      <c r="OXB73" s="376"/>
      <c r="OXC73" s="376"/>
      <c r="OXD73" s="530"/>
      <c r="OXE73" s="376"/>
      <c r="OXF73" s="376"/>
      <c r="OXG73" s="376"/>
      <c r="OXH73" s="376"/>
      <c r="OXI73" s="376"/>
      <c r="OXJ73" s="376"/>
      <c r="OXK73" s="376"/>
      <c r="OXL73" s="376"/>
      <c r="OXM73" s="376"/>
      <c r="OXN73" s="1581"/>
      <c r="OXO73" s="1581"/>
      <c r="OXP73" s="1581"/>
      <c r="OXQ73" s="529"/>
      <c r="OXR73" s="376"/>
      <c r="OXS73" s="376"/>
      <c r="OXT73" s="376"/>
      <c r="OXU73" s="530"/>
      <c r="OXV73" s="376"/>
      <c r="OXW73" s="376"/>
      <c r="OXX73" s="376"/>
      <c r="OXY73" s="376"/>
      <c r="OXZ73" s="376"/>
      <c r="OYA73" s="376"/>
      <c r="OYB73" s="376"/>
      <c r="OYC73" s="376"/>
      <c r="OYD73" s="376"/>
      <c r="OYE73" s="1581"/>
      <c r="OYF73" s="1581"/>
      <c r="OYG73" s="1581"/>
      <c r="OYH73" s="529"/>
      <c r="OYI73" s="376"/>
      <c r="OYJ73" s="376"/>
      <c r="OYK73" s="376"/>
      <c r="OYL73" s="530"/>
      <c r="OYM73" s="376"/>
      <c r="OYN73" s="376"/>
      <c r="OYO73" s="376"/>
      <c r="OYP73" s="376"/>
      <c r="OYQ73" s="376"/>
      <c r="OYR73" s="376"/>
      <c r="OYS73" s="376"/>
      <c r="OYT73" s="376"/>
      <c r="OYU73" s="376"/>
      <c r="OYV73" s="1581"/>
      <c r="OYW73" s="1581"/>
      <c r="OYX73" s="1581"/>
      <c r="OYY73" s="529"/>
      <c r="OYZ73" s="376"/>
      <c r="OZA73" s="376"/>
      <c r="OZB73" s="376"/>
      <c r="OZC73" s="530"/>
      <c r="OZD73" s="376"/>
      <c r="OZE73" s="376"/>
      <c r="OZF73" s="376"/>
      <c r="OZG73" s="376"/>
      <c r="OZH73" s="376"/>
      <c r="OZI73" s="376"/>
      <c r="OZJ73" s="376"/>
      <c r="OZK73" s="376"/>
      <c r="OZL73" s="376"/>
      <c r="OZM73" s="1581"/>
      <c r="OZN73" s="1581"/>
      <c r="OZO73" s="1581"/>
      <c r="OZP73" s="529"/>
      <c r="OZQ73" s="376"/>
      <c r="OZR73" s="376"/>
      <c r="OZS73" s="376"/>
      <c r="OZT73" s="530"/>
      <c r="OZU73" s="376"/>
      <c r="OZV73" s="376"/>
      <c r="OZW73" s="376"/>
      <c r="OZX73" s="376"/>
      <c r="OZY73" s="376"/>
      <c r="OZZ73" s="376"/>
      <c r="PAA73" s="376"/>
      <c r="PAB73" s="376"/>
      <c r="PAC73" s="376"/>
      <c r="PAD73" s="1581"/>
      <c r="PAE73" s="1581"/>
      <c r="PAF73" s="1581"/>
      <c r="PAG73" s="529"/>
      <c r="PAH73" s="376"/>
      <c r="PAI73" s="376"/>
      <c r="PAJ73" s="376"/>
      <c r="PAK73" s="530"/>
      <c r="PAL73" s="376"/>
      <c r="PAM73" s="376"/>
      <c r="PAN73" s="376"/>
      <c r="PAO73" s="376"/>
      <c r="PAP73" s="376"/>
      <c r="PAQ73" s="376"/>
      <c r="PAR73" s="376"/>
      <c r="PAS73" s="376"/>
      <c r="PAT73" s="376"/>
      <c r="PAU73" s="1581"/>
      <c r="PAV73" s="1581"/>
      <c r="PAW73" s="1581"/>
      <c r="PAX73" s="529"/>
      <c r="PAY73" s="376"/>
      <c r="PAZ73" s="376"/>
      <c r="PBA73" s="376"/>
      <c r="PBB73" s="530"/>
      <c r="PBC73" s="376"/>
      <c r="PBD73" s="376"/>
      <c r="PBE73" s="376"/>
      <c r="PBF73" s="376"/>
      <c r="PBG73" s="376"/>
      <c r="PBH73" s="376"/>
      <c r="PBI73" s="376"/>
      <c r="PBJ73" s="376"/>
      <c r="PBK73" s="376"/>
      <c r="PBL73" s="1581"/>
      <c r="PBM73" s="1581"/>
      <c r="PBN73" s="1581"/>
      <c r="PBO73" s="529"/>
      <c r="PBP73" s="376"/>
      <c r="PBQ73" s="376"/>
      <c r="PBR73" s="376"/>
      <c r="PBS73" s="530"/>
      <c r="PBT73" s="376"/>
      <c r="PBU73" s="376"/>
      <c r="PBV73" s="376"/>
      <c r="PBW73" s="376"/>
      <c r="PBX73" s="376"/>
      <c r="PBY73" s="376"/>
      <c r="PBZ73" s="376"/>
      <c r="PCA73" s="376"/>
      <c r="PCB73" s="376"/>
      <c r="PCC73" s="1581"/>
      <c r="PCD73" s="1581"/>
      <c r="PCE73" s="1581"/>
      <c r="PCF73" s="529"/>
      <c r="PCG73" s="376"/>
      <c r="PCH73" s="376"/>
      <c r="PCI73" s="376"/>
      <c r="PCJ73" s="530"/>
      <c r="PCK73" s="376"/>
      <c r="PCL73" s="376"/>
      <c r="PCM73" s="376"/>
      <c r="PCN73" s="376"/>
      <c r="PCO73" s="376"/>
      <c r="PCP73" s="376"/>
      <c r="PCQ73" s="376"/>
      <c r="PCR73" s="376"/>
      <c r="PCS73" s="376"/>
      <c r="PCT73" s="1581"/>
      <c r="PCU73" s="1581"/>
      <c r="PCV73" s="1581"/>
      <c r="PCW73" s="529"/>
      <c r="PCX73" s="376"/>
      <c r="PCY73" s="376"/>
      <c r="PCZ73" s="376"/>
      <c r="PDA73" s="530"/>
      <c r="PDB73" s="376"/>
      <c r="PDC73" s="376"/>
      <c r="PDD73" s="376"/>
      <c r="PDE73" s="376"/>
      <c r="PDF73" s="376"/>
      <c r="PDG73" s="376"/>
      <c r="PDH73" s="376"/>
      <c r="PDI73" s="376"/>
      <c r="PDJ73" s="376"/>
      <c r="PDK73" s="1581"/>
      <c r="PDL73" s="1581"/>
      <c r="PDM73" s="1581"/>
      <c r="PDN73" s="529"/>
      <c r="PDO73" s="376"/>
      <c r="PDP73" s="376"/>
      <c r="PDQ73" s="376"/>
      <c r="PDR73" s="530"/>
      <c r="PDS73" s="376"/>
      <c r="PDT73" s="376"/>
      <c r="PDU73" s="376"/>
      <c r="PDV73" s="376"/>
      <c r="PDW73" s="376"/>
      <c r="PDX73" s="376"/>
      <c r="PDY73" s="376"/>
      <c r="PDZ73" s="376"/>
      <c r="PEA73" s="376"/>
      <c r="PEB73" s="1581"/>
      <c r="PEC73" s="1581"/>
      <c r="PED73" s="1581"/>
      <c r="PEE73" s="529"/>
      <c r="PEF73" s="376"/>
      <c r="PEG73" s="376"/>
      <c r="PEH73" s="376"/>
      <c r="PEI73" s="530"/>
      <c r="PEJ73" s="376"/>
      <c r="PEK73" s="376"/>
      <c r="PEL73" s="376"/>
      <c r="PEM73" s="376"/>
      <c r="PEN73" s="376"/>
      <c r="PEO73" s="376"/>
      <c r="PEP73" s="376"/>
      <c r="PEQ73" s="376"/>
      <c r="PER73" s="376"/>
      <c r="PES73" s="1581"/>
      <c r="PET73" s="1581"/>
      <c r="PEU73" s="1581"/>
      <c r="PEV73" s="529"/>
      <c r="PEW73" s="376"/>
      <c r="PEX73" s="376"/>
      <c r="PEY73" s="376"/>
      <c r="PEZ73" s="530"/>
      <c r="PFA73" s="376"/>
      <c r="PFB73" s="376"/>
      <c r="PFC73" s="376"/>
      <c r="PFD73" s="376"/>
      <c r="PFE73" s="376"/>
      <c r="PFF73" s="376"/>
      <c r="PFG73" s="376"/>
      <c r="PFH73" s="376"/>
      <c r="PFI73" s="376"/>
      <c r="PFJ73" s="1581"/>
      <c r="PFK73" s="1581"/>
      <c r="PFL73" s="1581"/>
      <c r="PFM73" s="529"/>
      <c r="PFN73" s="376"/>
      <c r="PFO73" s="376"/>
      <c r="PFP73" s="376"/>
      <c r="PFQ73" s="530"/>
      <c r="PFR73" s="376"/>
      <c r="PFS73" s="376"/>
      <c r="PFT73" s="376"/>
      <c r="PFU73" s="376"/>
      <c r="PFV73" s="376"/>
      <c r="PFW73" s="376"/>
      <c r="PFX73" s="376"/>
      <c r="PFY73" s="376"/>
      <c r="PFZ73" s="376"/>
      <c r="PGA73" s="1581"/>
      <c r="PGB73" s="1581"/>
      <c r="PGC73" s="1581"/>
      <c r="PGD73" s="529"/>
      <c r="PGE73" s="376"/>
      <c r="PGF73" s="376"/>
      <c r="PGG73" s="376"/>
      <c r="PGH73" s="530"/>
      <c r="PGI73" s="376"/>
      <c r="PGJ73" s="376"/>
      <c r="PGK73" s="376"/>
      <c r="PGL73" s="376"/>
      <c r="PGM73" s="376"/>
      <c r="PGN73" s="376"/>
      <c r="PGO73" s="376"/>
      <c r="PGP73" s="376"/>
      <c r="PGQ73" s="376"/>
      <c r="PGR73" s="1581"/>
      <c r="PGS73" s="1581"/>
      <c r="PGT73" s="1581"/>
      <c r="PGU73" s="529"/>
      <c r="PGV73" s="376"/>
      <c r="PGW73" s="376"/>
      <c r="PGX73" s="376"/>
      <c r="PGY73" s="530"/>
      <c r="PGZ73" s="376"/>
      <c r="PHA73" s="376"/>
      <c r="PHB73" s="376"/>
      <c r="PHC73" s="376"/>
      <c r="PHD73" s="376"/>
      <c r="PHE73" s="376"/>
      <c r="PHF73" s="376"/>
      <c r="PHG73" s="376"/>
      <c r="PHH73" s="376"/>
      <c r="PHI73" s="1581"/>
      <c r="PHJ73" s="1581"/>
      <c r="PHK73" s="1581"/>
      <c r="PHL73" s="529"/>
      <c r="PHM73" s="376"/>
      <c r="PHN73" s="376"/>
      <c r="PHO73" s="376"/>
      <c r="PHP73" s="530"/>
      <c r="PHQ73" s="376"/>
      <c r="PHR73" s="376"/>
      <c r="PHS73" s="376"/>
      <c r="PHT73" s="376"/>
      <c r="PHU73" s="376"/>
      <c r="PHV73" s="376"/>
      <c r="PHW73" s="376"/>
      <c r="PHX73" s="376"/>
      <c r="PHY73" s="376"/>
      <c r="PHZ73" s="1581"/>
      <c r="PIA73" s="1581"/>
      <c r="PIB73" s="1581"/>
      <c r="PIC73" s="529"/>
      <c r="PID73" s="376"/>
      <c r="PIE73" s="376"/>
      <c r="PIF73" s="376"/>
      <c r="PIG73" s="530"/>
      <c r="PIH73" s="376"/>
      <c r="PII73" s="376"/>
      <c r="PIJ73" s="376"/>
      <c r="PIK73" s="376"/>
      <c r="PIL73" s="376"/>
      <c r="PIM73" s="376"/>
      <c r="PIN73" s="376"/>
      <c r="PIO73" s="376"/>
      <c r="PIP73" s="376"/>
      <c r="PIQ73" s="1581"/>
      <c r="PIR73" s="1581"/>
      <c r="PIS73" s="1581"/>
      <c r="PIT73" s="529"/>
      <c r="PIU73" s="376"/>
      <c r="PIV73" s="376"/>
      <c r="PIW73" s="376"/>
      <c r="PIX73" s="530"/>
      <c r="PIY73" s="376"/>
      <c r="PIZ73" s="376"/>
      <c r="PJA73" s="376"/>
      <c r="PJB73" s="376"/>
      <c r="PJC73" s="376"/>
      <c r="PJD73" s="376"/>
      <c r="PJE73" s="376"/>
      <c r="PJF73" s="376"/>
      <c r="PJG73" s="376"/>
      <c r="PJH73" s="1581"/>
      <c r="PJI73" s="1581"/>
      <c r="PJJ73" s="1581"/>
      <c r="PJK73" s="529"/>
      <c r="PJL73" s="376"/>
      <c r="PJM73" s="376"/>
      <c r="PJN73" s="376"/>
      <c r="PJO73" s="530"/>
      <c r="PJP73" s="376"/>
      <c r="PJQ73" s="376"/>
      <c r="PJR73" s="376"/>
      <c r="PJS73" s="376"/>
      <c r="PJT73" s="376"/>
      <c r="PJU73" s="376"/>
      <c r="PJV73" s="376"/>
      <c r="PJW73" s="376"/>
      <c r="PJX73" s="376"/>
      <c r="PJY73" s="1581"/>
      <c r="PJZ73" s="1581"/>
      <c r="PKA73" s="1581"/>
      <c r="PKB73" s="529"/>
      <c r="PKC73" s="376"/>
      <c r="PKD73" s="376"/>
      <c r="PKE73" s="376"/>
      <c r="PKF73" s="530"/>
      <c r="PKG73" s="376"/>
      <c r="PKH73" s="376"/>
      <c r="PKI73" s="376"/>
      <c r="PKJ73" s="376"/>
      <c r="PKK73" s="376"/>
      <c r="PKL73" s="376"/>
      <c r="PKM73" s="376"/>
      <c r="PKN73" s="376"/>
      <c r="PKO73" s="376"/>
      <c r="PKP73" s="1581"/>
      <c r="PKQ73" s="1581"/>
      <c r="PKR73" s="1581"/>
      <c r="PKS73" s="529"/>
      <c r="PKT73" s="376"/>
      <c r="PKU73" s="376"/>
      <c r="PKV73" s="376"/>
      <c r="PKW73" s="530"/>
      <c r="PKX73" s="376"/>
      <c r="PKY73" s="376"/>
      <c r="PKZ73" s="376"/>
      <c r="PLA73" s="376"/>
      <c r="PLB73" s="376"/>
      <c r="PLC73" s="376"/>
      <c r="PLD73" s="376"/>
      <c r="PLE73" s="376"/>
      <c r="PLF73" s="376"/>
      <c r="PLG73" s="1581"/>
      <c r="PLH73" s="1581"/>
      <c r="PLI73" s="1581"/>
      <c r="PLJ73" s="529"/>
      <c r="PLK73" s="376"/>
      <c r="PLL73" s="376"/>
      <c r="PLM73" s="376"/>
      <c r="PLN73" s="530"/>
      <c r="PLO73" s="376"/>
      <c r="PLP73" s="376"/>
      <c r="PLQ73" s="376"/>
      <c r="PLR73" s="376"/>
      <c r="PLS73" s="376"/>
      <c r="PLT73" s="376"/>
      <c r="PLU73" s="376"/>
      <c r="PLV73" s="376"/>
      <c r="PLW73" s="376"/>
      <c r="PLX73" s="1581"/>
      <c r="PLY73" s="1581"/>
      <c r="PLZ73" s="1581"/>
      <c r="PMA73" s="529"/>
      <c r="PMB73" s="376"/>
      <c r="PMC73" s="376"/>
      <c r="PMD73" s="376"/>
      <c r="PME73" s="530"/>
      <c r="PMF73" s="376"/>
      <c r="PMG73" s="376"/>
      <c r="PMH73" s="376"/>
      <c r="PMI73" s="376"/>
      <c r="PMJ73" s="376"/>
      <c r="PMK73" s="376"/>
      <c r="PML73" s="376"/>
      <c r="PMM73" s="376"/>
      <c r="PMN73" s="376"/>
      <c r="PMO73" s="1581"/>
      <c r="PMP73" s="1581"/>
      <c r="PMQ73" s="1581"/>
      <c r="PMR73" s="529"/>
      <c r="PMS73" s="376"/>
      <c r="PMT73" s="376"/>
      <c r="PMU73" s="376"/>
      <c r="PMV73" s="530"/>
      <c r="PMW73" s="376"/>
      <c r="PMX73" s="376"/>
      <c r="PMY73" s="376"/>
      <c r="PMZ73" s="376"/>
      <c r="PNA73" s="376"/>
      <c r="PNB73" s="376"/>
      <c r="PNC73" s="376"/>
      <c r="PND73" s="376"/>
      <c r="PNE73" s="376"/>
      <c r="PNF73" s="1581"/>
      <c r="PNG73" s="1581"/>
      <c r="PNH73" s="1581"/>
      <c r="PNI73" s="529"/>
      <c r="PNJ73" s="376"/>
      <c r="PNK73" s="376"/>
      <c r="PNL73" s="376"/>
      <c r="PNM73" s="530"/>
      <c r="PNN73" s="376"/>
      <c r="PNO73" s="376"/>
      <c r="PNP73" s="376"/>
      <c r="PNQ73" s="376"/>
      <c r="PNR73" s="376"/>
      <c r="PNS73" s="376"/>
      <c r="PNT73" s="376"/>
      <c r="PNU73" s="376"/>
      <c r="PNV73" s="376"/>
      <c r="PNW73" s="1581"/>
      <c r="PNX73" s="1581"/>
      <c r="PNY73" s="1581"/>
      <c r="PNZ73" s="529"/>
      <c r="POA73" s="376"/>
      <c r="POB73" s="376"/>
      <c r="POC73" s="376"/>
      <c r="POD73" s="530"/>
      <c r="POE73" s="376"/>
      <c r="POF73" s="376"/>
      <c r="POG73" s="376"/>
      <c r="POH73" s="376"/>
      <c r="POI73" s="376"/>
      <c r="POJ73" s="376"/>
      <c r="POK73" s="376"/>
      <c r="POL73" s="376"/>
      <c r="POM73" s="376"/>
      <c r="PON73" s="1581"/>
      <c r="POO73" s="1581"/>
      <c r="POP73" s="1581"/>
      <c r="POQ73" s="529"/>
      <c r="POR73" s="376"/>
      <c r="POS73" s="376"/>
      <c r="POT73" s="376"/>
      <c r="POU73" s="530"/>
      <c r="POV73" s="376"/>
      <c r="POW73" s="376"/>
      <c r="POX73" s="376"/>
      <c r="POY73" s="376"/>
      <c r="POZ73" s="376"/>
      <c r="PPA73" s="376"/>
      <c r="PPB73" s="376"/>
      <c r="PPC73" s="376"/>
      <c r="PPD73" s="376"/>
      <c r="PPE73" s="1581"/>
      <c r="PPF73" s="1581"/>
      <c r="PPG73" s="1581"/>
      <c r="PPH73" s="529"/>
      <c r="PPI73" s="376"/>
      <c r="PPJ73" s="376"/>
      <c r="PPK73" s="376"/>
      <c r="PPL73" s="530"/>
      <c r="PPM73" s="376"/>
      <c r="PPN73" s="376"/>
      <c r="PPO73" s="376"/>
      <c r="PPP73" s="376"/>
      <c r="PPQ73" s="376"/>
      <c r="PPR73" s="376"/>
      <c r="PPS73" s="376"/>
      <c r="PPT73" s="376"/>
      <c r="PPU73" s="376"/>
      <c r="PPV73" s="1581"/>
      <c r="PPW73" s="1581"/>
      <c r="PPX73" s="1581"/>
      <c r="PPY73" s="529"/>
      <c r="PPZ73" s="376"/>
      <c r="PQA73" s="376"/>
      <c r="PQB73" s="376"/>
      <c r="PQC73" s="530"/>
      <c r="PQD73" s="376"/>
      <c r="PQE73" s="376"/>
      <c r="PQF73" s="376"/>
      <c r="PQG73" s="376"/>
      <c r="PQH73" s="376"/>
      <c r="PQI73" s="376"/>
      <c r="PQJ73" s="376"/>
      <c r="PQK73" s="376"/>
      <c r="PQL73" s="376"/>
      <c r="PQM73" s="1581"/>
      <c r="PQN73" s="1581"/>
      <c r="PQO73" s="1581"/>
      <c r="PQP73" s="529"/>
      <c r="PQQ73" s="376"/>
      <c r="PQR73" s="376"/>
      <c r="PQS73" s="376"/>
      <c r="PQT73" s="530"/>
      <c r="PQU73" s="376"/>
      <c r="PQV73" s="376"/>
      <c r="PQW73" s="376"/>
      <c r="PQX73" s="376"/>
      <c r="PQY73" s="376"/>
      <c r="PQZ73" s="376"/>
      <c r="PRA73" s="376"/>
      <c r="PRB73" s="376"/>
      <c r="PRC73" s="376"/>
      <c r="PRD73" s="1581"/>
      <c r="PRE73" s="1581"/>
      <c r="PRF73" s="1581"/>
      <c r="PRG73" s="529"/>
      <c r="PRH73" s="376"/>
      <c r="PRI73" s="376"/>
      <c r="PRJ73" s="376"/>
      <c r="PRK73" s="530"/>
      <c r="PRL73" s="376"/>
      <c r="PRM73" s="376"/>
      <c r="PRN73" s="376"/>
      <c r="PRO73" s="376"/>
      <c r="PRP73" s="376"/>
      <c r="PRQ73" s="376"/>
      <c r="PRR73" s="376"/>
      <c r="PRS73" s="376"/>
      <c r="PRT73" s="376"/>
      <c r="PRU73" s="1581"/>
      <c r="PRV73" s="1581"/>
      <c r="PRW73" s="1581"/>
      <c r="PRX73" s="529"/>
      <c r="PRY73" s="376"/>
      <c r="PRZ73" s="376"/>
      <c r="PSA73" s="376"/>
      <c r="PSB73" s="530"/>
      <c r="PSC73" s="376"/>
      <c r="PSD73" s="376"/>
      <c r="PSE73" s="376"/>
      <c r="PSF73" s="376"/>
      <c r="PSG73" s="376"/>
      <c r="PSH73" s="376"/>
      <c r="PSI73" s="376"/>
      <c r="PSJ73" s="376"/>
      <c r="PSK73" s="376"/>
      <c r="PSL73" s="1581"/>
      <c r="PSM73" s="1581"/>
      <c r="PSN73" s="1581"/>
      <c r="PSO73" s="529"/>
      <c r="PSP73" s="376"/>
      <c r="PSQ73" s="376"/>
      <c r="PSR73" s="376"/>
      <c r="PSS73" s="530"/>
      <c r="PST73" s="376"/>
      <c r="PSU73" s="376"/>
      <c r="PSV73" s="376"/>
      <c r="PSW73" s="376"/>
      <c r="PSX73" s="376"/>
      <c r="PSY73" s="376"/>
      <c r="PSZ73" s="376"/>
      <c r="PTA73" s="376"/>
      <c r="PTB73" s="376"/>
      <c r="PTC73" s="1581"/>
      <c r="PTD73" s="1581"/>
      <c r="PTE73" s="1581"/>
      <c r="PTF73" s="529"/>
      <c r="PTG73" s="376"/>
      <c r="PTH73" s="376"/>
      <c r="PTI73" s="376"/>
      <c r="PTJ73" s="530"/>
      <c r="PTK73" s="376"/>
      <c r="PTL73" s="376"/>
      <c r="PTM73" s="376"/>
      <c r="PTN73" s="376"/>
      <c r="PTO73" s="376"/>
      <c r="PTP73" s="376"/>
      <c r="PTQ73" s="376"/>
      <c r="PTR73" s="376"/>
      <c r="PTS73" s="376"/>
      <c r="PTT73" s="1581"/>
      <c r="PTU73" s="1581"/>
      <c r="PTV73" s="1581"/>
      <c r="PTW73" s="529"/>
      <c r="PTX73" s="376"/>
      <c r="PTY73" s="376"/>
      <c r="PTZ73" s="376"/>
      <c r="PUA73" s="530"/>
      <c r="PUB73" s="376"/>
      <c r="PUC73" s="376"/>
      <c r="PUD73" s="376"/>
      <c r="PUE73" s="376"/>
      <c r="PUF73" s="376"/>
      <c r="PUG73" s="376"/>
      <c r="PUH73" s="376"/>
      <c r="PUI73" s="376"/>
      <c r="PUJ73" s="376"/>
      <c r="PUK73" s="1581"/>
      <c r="PUL73" s="1581"/>
      <c r="PUM73" s="1581"/>
      <c r="PUN73" s="529"/>
      <c r="PUO73" s="376"/>
      <c r="PUP73" s="376"/>
      <c r="PUQ73" s="376"/>
      <c r="PUR73" s="530"/>
      <c r="PUS73" s="376"/>
      <c r="PUT73" s="376"/>
      <c r="PUU73" s="376"/>
      <c r="PUV73" s="376"/>
      <c r="PUW73" s="376"/>
      <c r="PUX73" s="376"/>
      <c r="PUY73" s="376"/>
      <c r="PUZ73" s="376"/>
      <c r="PVA73" s="376"/>
      <c r="PVB73" s="1581"/>
      <c r="PVC73" s="1581"/>
      <c r="PVD73" s="1581"/>
      <c r="PVE73" s="529"/>
      <c r="PVF73" s="376"/>
      <c r="PVG73" s="376"/>
      <c r="PVH73" s="376"/>
      <c r="PVI73" s="530"/>
      <c r="PVJ73" s="376"/>
      <c r="PVK73" s="376"/>
      <c r="PVL73" s="376"/>
      <c r="PVM73" s="376"/>
      <c r="PVN73" s="376"/>
      <c r="PVO73" s="376"/>
      <c r="PVP73" s="376"/>
      <c r="PVQ73" s="376"/>
      <c r="PVR73" s="376"/>
      <c r="PVS73" s="1581"/>
      <c r="PVT73" s="1581"/>
      <c r="PVU73" s="1581"/>
      <c r="PVV73" s="529"/>
      <c r="PVW73" s="376"/>
      <c r="PVX73" s="376"/>
      <c r="PVY73" s="376"/>
      <c r="PVZ73" s="530"/>
      <c r="PWA73" s="376"/>
      <c r="PWB73" s="376"/>
      <c r="PWC73" s="376"/>
      <c r="PWD73" s="376"/>
      <c r="PWE73" s="376"/>
      <c r="PWF73" s="376"/>
      <c r="PWG73" s="376"/>
      <c r="PWH73" s="376"/>
      <c r="PWI73" s="376"/>
      <c r="PWJ73" s="1581"/>
      <c r="PWK73" s="1581"/>
      <c r="PWL73" s="1581"/>
      <c r="PWM73" s="529"/>
      <c r="PWN73" s="376"/>
      <c r="PWO73" s="376"/>
      <c r="PWP73" s="376"/>
      <c r="PWQ73" s="530"/>
      <c r="PWR73" s="376"/>
      <c r="PWS73" s="376"/>
      <c r="PWT73" s="376"/>
      <c r="PWU73" s="376"/>
      <c r="PWV73" s="376"/>
      <c r="PWW73" s="376"/>
      <c r="PWX73" s="376"/>
      <c r="PWY73" s="376"/>
      <c r="PWZ73" s="376"/>
      <c r="PXA73" s="1581"/>
      <c r="PXB73" s="1581"/>
      <c r="PXC73" s="1581"/>
      <c r="PXD73" s="529"/>
      <c r="PXE73" s="376"/>
      <c r="PXF73" s="376"/>
      <c r="PXG73" s="376"/>
      <c r="PXH73" s="530"/>
      <c r="PXI73" s="376"/>
      <c r="PXJ73" s="376"/>
      <c r="PXK73" s="376"/>
      <c r="PXL73" s="376"/>
      <c r="PXM73" s="376"/>
      <c r="PXN73" s="376"/>
      <c r="PXO73" s="376"/>
      <c r="PXP73" s="376"/>
      <c r="PXQ73" s="376"/>
      <c r="PXR73" s="1581"/>
      <c r="PXS73" s="1581"/>
      <c r="PXT73" s="1581"/>
      <c r="PXU73" s="529"/>
      <c r="PXV73" s="376"/>
      <c r="PXW73" s="376"/>
      <c r="PXX73" s="376"/>
      <c r="PXY73" s="530"/>
      <c r="PXZ73" s="376"/>
      <c r="PYA73" s="376"/>
      <c r="PYB73" s="376"/>
      <c r="PYC73" s="376"/>
      <c r="PYD73" s="376"/>
      <c r="PYE73" s="376"/>
      <c r="PYF73" s="376"/>
      <c r="PYG73" s="376"/>
      <c r="PYH73" s="376"/>
      <c r="PYI73" s="1581"/>
      <c r="PYJ73" s="1581"/>
      <c r="PYK73" s="1581"/>
      <c r="PYL73" s="529"/>
      <c r="PYM73" s="376"/>
      <c r="PYN73" s="376"/>
      <c r="PYO73" s="376"/>
      <c r="PYP73" s="530"/>
      <c r="PYQ73" s="376"/>
      <c r="PYR73" s="376"/>
      <c r="PYS73" s="376"/>
      <c r="PYT73" s="376"/>
      <c r="PYU73" s="376"/>
      <c r="PYV73" s="376"/>
      <c r="PYW73" s="376"/>
      <c r="PYX73" s="376"/>
      <c r="PYY73" s="376"/>
      <c r="PYZ73" s="1581"/>
      <c r="PZA73" s="1581"/>
      <c r="PZB73" s="1581"/>
      <c r="PZC73" s="529"/>
      <c r="PZD73" s="376"/>
      <c r="PZE73" s="376"/>
      <c r="PZF73" s="376"/>
      <c r="PZG73" s="530"/>
      <c r="PZH73" s="376"/>
      <c r="PZI73" s="376"/>
      <c r="PZJ73" s="376"/>
      <c r="PZK73" s="376"/>
      <c r="PZL73" s="376"/>
      <c r="PZM73" s="376"/>
      <c r="PZN73" s="376"/>
      <c r="PZO73" s="376"/>
      <c r="PZP73" s="376"/>
      <c r="PZQ73" s="1581"/>
      <c r="PZR73" s="1581"/>
      <c r="PZS73" s="1581"/>
      <c r="PZT73" s="529"/>
      <c r="PZU73" s="376"/>
      <c r="PZV73" s="376"/>
      <c r="PZW73" s="376"/>
      <c r="PZX73" s="530"/>
      <c r="PZY73" s="376"/>
      <c r="PZZ73" s="376"/>
      <c r="QAA73" s="376"/>
      <c r="QAB73" s="376"/>
      <c r="QAC73" s="376"/>
      <c r="QAD73" s="376"/>
      <c r="QAE73" s="376"/>
      <c r="QAF73" s="376"/>
      <c r="QAG73" s="376"/>
      <c r="QAH73" s="1581"/>
      <c r="QAI73" s="1581"/>
      <c r="QAJ73" s="1581"/>
      <c r="QAK73" s="529"/>
      <c r="QAL73" s="376"/>
      <c r="QAM73" s="376"/>
      <c r="QAN73" s="376"/>
      <c r="QAO73" s="530"/>
      <c r="QAP73" s="376"/>
      <c r="QAQ73" s="376"/>
      <c r="QAR73" s="376"/>
      <c r="QAS73" s="376"/>
      <c r="QAT73" s="376"/>
      <c r="QAU73" s="376"/>
      <c r="QAV73" s="376"/>
      <c r="QAW73" s="376"/>
      <c r="QAX73" s="376"/>
      <c r="QAY73" s="1581"/>
      <c r="QAZ73" s="1581"/>
      <c r="QBA73" s="1581"/>
      <c r="QBB73" s="529"/>
      <c r="QBC73" s="376"/>
      <c r="QBD73" s="376"/>
      <c r="QBE73" s="376"/>
      <c r="QBF73" s="530"/>
      <c r="QBG73" s="376"/>
      <c r="QBH73" s="376"/>
      <c r="QBI73" s="376"/>
      <c r="QBJ73" s="376"/>
      <c r="QBK73" s="376"/>
      <c r="QBL73" s="376"/>
      <c r="QBM73" s="376"/>
      <c r="QBN73" s="376"/>
      <c r="QBO73" s="376"/>
      <c r="QBP73" s="1581"/>
      <c r="QBQ73" s="1581"/>
      <c r="QBR73" s="1581"/>
      <c r="QBS73" s="529"/>
      <c r="QBT73" s="376"/>
      <c r="QBU73" s="376"/>
      <c r="QBV73" s="376"/>
      <c r="QBW73" s="530"/>
      <c r="QBX73" s="376"/>
      <c r="QBY73" s="376"/>
      <c r="QBZ73" s="376"/>
      <c r="QCA73" s="376"/>
      <c r="QCB73" s="376"/>
      <c r="QCC73" s="376"/>
      <c r="QCD73" s="376"/>
      <c r="QCE73" s="376"/>
      <c r="QCF73" s="376"/>
      <c r="QCG73" s="1581"/>
      <c r="QCH73" s="1581"/>
      <c r="QCI73" s="1581"/>
      <c r="QCJ73" s="529"/>
      <c r="QCK73" s="376"/>
      <c r="QCL73" s="376"/>
      <c r="QCM73" s="376"/>
      <c r="QCN73" s="530"/>
      <c r="QCO73" s="376"/>
      <c r="QCP73" s="376"/>
      <c r="QCQ73" s="376"/>
      <c r="QCR73" s="376"/>
      <c r="QCS73" s="376"/>
      <c r="QCT73" s="376"/>
      <c r="QCU73" s="376"/>
      <c r="QCV73" s="376"/>
      <c r="QCW73" s="376"/>
      <c r="QCX73" s="1581"/>
      <c r="QCY73" s="1581"/>
      <c r="QCZ73" s="1581"/>
      <c r="QDA73" s="529"/>
      <c r="QDB73" s="376"/>
      <c r="QDC73" s="376"/>
      <c r="QDD73" s="376"/>
      <c r="QDE73" s="530"/>
      <c r="QDF73" s="376"/>
      <c r="QDG73" s="376"/>
      <c r="QDH73" s="376"/>
      <c r="QDI73" s="376"/>
      <c r="QDJ73" s="376"/>
      <c r="QDK73" s="376"/>
      <c r="QDL73" s="376"/>
      <c r="QDM73" s="376"/>
      <c r="QDN73" s="376"/>
      <c r="QDO73" s="1581"/>
      <c r="QDP73" s="1581"/>
      <c r="QDQ73" s="1581"/>
      <c r="QDR73" s="529"/>
      <c r="QDS73" s="376"/>
      <c r="QDT73" s="376"/>
      <c r="QDU73" s="376"/>
      <c r="QDV73" s="530"/>
      <c r="QDW73" s="376"/>
      <c r="QDX73" s="376"/>
      <c r="QDY73" s="376"/>
      <c r="QDZ73" s="376"/>
      <c r="QEA73" s="376"/>
      <c r="QEB73" s="376"/>
      <c r="QEC73" s="376"/>
      <c r="QED73" s="376"/>
      <c r="QEE73" s="376"/>
      <c r="QEF73" s="1581"/>
      <c r="QEG73" s="1581"/>
      <c r="QEH73" s="1581"/>
      <c r="QEI73" s="529"/>
      <c r="QEJ73" s="376"/>
      <c r="QEK73" s="376"/>
      <c r="QEL73" s="376"/>
      <c r="QEM73" s="530"/>
      <c r="QEN73" s="376"/>
      <c r="QEO73" s="376"/>
      <c r="QEP73" s="376"/>
      <c r="QEQ73" s="376"/>
      <c r="QER73" s="376"/>
      <c r="QES73" s="376"/>
      <c r="QET73" s="376"/>
      <c r="QEU73" s="376"/>
      <c r="QEV73" s="376"/>
      <c r="QEW73" s="1581"/>
      <c r="QEX73" s="1581"/>
      <c r="QEY73" s="1581"/>
      <c r="QEZ73" s="529"/>
      <c r="QFA73" s="376"/>
      <c r="QFB73" s="376"/>
      <c r="QFC73" s="376"/>
      <c r="QFD73" s="530"/>
      <c r="QFE73" s="376"/>
      <c r="QFF73" s="376"/>
      <c r="QFG73" s="376"/>
      <c r="QFH73" s="376"/>
      <c r="QFI73" s="376"/>
      <c r="QFJ73" s="376"/>
      <c r="QFK73" s="376"/>
      <c r="QFL73" s="376"/>
      <c r="QFM73" s="376"/>
      <c r="QFN73" s="1581"/>
      <c r="QFO73" s="1581"/>
      <c r="QFP73" s="1581"/>
      <c r="QFQ73" s="529"/>
      <c r="QFR73" s="376"/>
      <c r="QFS73" s="376"/>
      <c r="QFT73" s="376"/>
      <c r="QFU73" s="530"/>
      <c r="QFV73" s="376"/>
      <c r="QFW73" s="376"/>
      <c r="QFX73" s="376"/>
      <c r="QFY73" s="376"/>
      <c r="QFZ73" s="376"/>
      <c r="QGA73" s="376"/>
      <c r="QGB73" s="376"/>
      <c r="QGC73" s="376"/>
      <c r="QGD73" s="376"/>
      <c r="QGE73" s="1581"/>
      <c r="QGF73" s="1581"/>
      <c r="QGG73" s="1581"/>
      <c r="QGH73" s="529"/>
      <c r="QGI73" s="376"/>
      <c r="QGJ73" s="376"/>
      <c r="QGK73" s="376"/>
      <c r="QGL73" s="530"/>
      <c r="QGM73" s="376"/>
      <c r="QGN73" s="376"/>
      <c r="QGO73" s="376"/>
      <c r="QGP73" s="376"/>
      <c r="QGQ73" s="376"/>
      <c r="QGR73" s="376"/>
      <c r="QGS73" s="376"/>
      <c r="QGT73" s="376"/>
      <c r="QGU73" s="376"/>
      <c r="QGV73" s="1581"/>
      <c r="QGW73" s="1581"/>
      <c r="QGX73" s="1581"/>
      <c r="QGY73" s="529"/>
      <c r="QGZ73" s="376"/>
      <c r="QHA73" s="376"/>
      <c r="QHB73" s="376"/>
      <c r="QHC73" s="530"/>
      <c r="QHD73" s="376"/>
      <c r="QHE73" s="376"/>
      <c r="QHF73" s="376"/>
      <c r="QHG73" s="376"/>
      <c r="QHH73" s="376"/>
      <c r="QHI73" s="376"/>
      <c r="QHJ73" s="376"/>
      <c r="QHK73" s="376"/>
      <c r="QHL73" s="376"/>
      <c r="QHM73" s="1581"/>
      <c r="QHN73" s="1581"/>
      <c r="QHO73" s="1581"/>
      <c r="QHP73" s="529"/>
      <c r="QHQ73" s="376"/>
      <c r="QHR73" s="376"/>
      <c r="QHS73" s="376"/>
      <c r="QHT73" s="530"/>
      <c r="QHU73" s="376"/>
      <c r="QHV73" s="376"/>
      <c r="QHW73" s="376"/>
      <c r="QHX73" s="376"/>
      <c r="QHY73" s="376"/>
      <c r="QHZ73" s="376"/>
      <c r="QIA73" s="376"/>
      <c r="QIB73" s="376"/>
      <c r="QIC73" s="376"/>
      <c r="QID73" s="1581"/>
      <c r="QIE73" s="1581"/>
      <c r="QIF73" s="1581"/>
      <c r="QIG73" s="529"/>
      <c r="QIH73" s="376"/>
      <c r="QII73" s="376"/>
      <c r="QIJ73" s="376"/>
      <c r="QIK73" s="530"/>
      <c r="QIL73" s="376"/>
      <c r="QIM73" s="376"/>
      <c r="QIN73" s="376"/>
      <c r="QIO73" s="376"/>
      <c r="QIP73" s="376"/>
      <c r="QIQ73" s="376"/>
      <c r="QIR73" s="376"/>
      <c r="QIS73" s="376"/>
      <c r="QIT73" s="376"/>
      <c r="QIU73" s="1581"/>
      <c r="QIV73" s="1581"/>
      <c r="QIW73" s="1581"/>
      <c r="QIX73" s="529"/>
      <c r="QIY73" s="376"/>
      <c r="QIZ73" s="376"/>
      <c r="QJA73" s="376"/>
      <c r="QJB73" s="530"/>
      <c r="QJC73" s="376"/>
      <c r="QJD73" s="376"/>
      <c r="QJE73" s="376"/>
      <c r="QJF73" s="376"/>
      <c r="QJG73" s="376"/>
      <c r="QJH73" s="376"/>
      <c r="QJI73" s="376"/>
      <c r="QJJ73" s="376"/>
      <c r="QJK73" s="376"/>
      <c r="QJL73" s="1581"/>
      <c r="QJM73" s="1581"/>
      <c r="QJN73" s="1581"/>
      <c r="QJO73" s="529"/>
      <c r="QJP73" s="376"/>
      <c r="QJQ73" s="376"/>
      <c r="QJR73" s="376"/>
      <c r="QJS73" s="530"/>
      <c r="QJT73" s="376"/>
      <c r="QJU73" s="376"/>
      <c r="QJV73" s="376"/>
      <c r="QJW73" s="376"/>
      <c r="QJX73" s="376"/>
      <c r="QJY73" s="376"/>
      <c r="QJZ73" s="376"/>
      <c r="QKA73" s="376"/>
      <c r="QKB73" s="376"/>
      <c r="QKC73" s="1581"/>
      <c r="QKD73" s="1581"/>
      <c r="QKE73" s="1581"/>
      <c r="QKF73" s="529"/>
      <c r="QKG73" s="376"/>
      <c r="QKH73" s="376"/>
      <c r="QKI73" s="376"/>
      <c r="QKJ73" s="530"/>
      <c r="QKK73" s="376"/>
      <c r="QKL73" s="376"/>
      <c r="QKM73" s="376"/>
      <c r="QKN73" s="376"/>
      <c r="QKO73" s="376"/>
      <c r="QKP73" s="376"/>
      <c r="QKQ73" s="376"/>
      <c r="QKR73" s="376"/>
      <c r="QKS73" s="376"/>
      <c r="QKT73" s="1581"/>
      <c r="QKU73" s="1581"/>
      <c r="QKV73" s="1581"/>
      <c r="QKW73" s="529"/>
      <c r="QKX73" s="376"/>
      <c r="QKY73" s="376"/>
      <c r="QKZ73" s="376"/>
      <c r="QLA73" s="530"/>
      <c r="QLB73" s="376"/>
      <c r="QLC73" s="376"/>
      <c r="QLD73" s="376"/>
      <c r="QLE73" s="376"/>
      <c r="QLF73" s="376"/>
      <c r="QLG73" s="376"/>
      <c r="QLH73" s="376"/>
      <c r="QLI73" s="376"/>
      <c r="QLJ73" s="376"/>
      <c r="QLK73" s="1581"/>
      <c r="QLL73" s="1581"/>
      <c r="QLM73" s="1581"/>
      <c r="QLN73" s="529"/>
      <c r="QLO73" s="376"/>
      <c r="QLP73" s="376"/>
      <c r="QLQ73" s="376"/>
      <c r="QLR73" s="530"/>
      <c r="QLS73" s="376"/>
      <c r="QLT73" s="376"/>
      <c r="QLU73" s="376"/>
      <c r="QLV73" s="376"/>
      <c r="QLW73" s="376"/>
      <c r="QLX73" s="376"/>
      <c r="QLY73" s="376"/>
      <c r="QLZ73" s="376"/>
      <c r="QMA73" s="376"/>
      <c r="QMB73" s="1581"/>
      <c r="QMC73" s="1581"/>
      <c r="QMD73" s="1581"/>
      <c r="QME73" s="529"/>
      <c r="QMF73" s="376"/>
      <c r="QMG73" s="376"/>
      <c r="QMH73" s="376"/>
      <c r="QMI73" s="530"/>
      <c r="QMJ73" s="376"/>
      <c r="QMK73" s="376"/>
      <c r="QML73" s="376"/>
      <c r="QMM73" s="376"/>
      <c r="QMN73" s="376"/>
      <c r="QMO73" s="376"/>
      <c r="QMP73" s="376"/>
      <c r="QMQ73" s="376"/>
      <c r="QMR73" s="376"/>
      <c r="QMS73" s="1581"/>
      <c r="QMT73" s="1581"/>
      <c r="QMU73" s="1581"/>
      <c r="QMV73" s="529"/>
      <c r="QMW73" s="376"/>
      <c r="QMX73" s="376"/>
      <c r="QMY73" s="376"/>
      <c r="QMZ73" s="530"/>
      <c r="QNA73" s="376"/>
      <c r="QNB73" s="376"/>
      <c r="QNC73" s="376"/>
      <c r="QND73" s="376"/>
      <c r="QNE73" s="376"/>
      <c r="QNF73" s="376"/>
      <c r="QNG73" s="376"/>
      <c r="QNH73" s="376"/>
      <c r="QNI73" s="376"/>
      <c r="QNJ73" s="1581"/>
      <c r="QNK73" s="1581"/>
      <c r="QNL73" s="1581"/>
      <c r="QNM73" s="529"/>
      <c r="QNN73" s="376"/>
      <c r="QNO73" s="376"/>
      <c r="QNP73" s="376"/>
      <c r="QNQ73" s="530"/>
      <c r="QNR73" s="376"/>
      <c r="QNS73" s="376"/>
      <c r="QNT73" s="376"/>
      <c r="QNU73" s="376"/>
      <c r="QNV73" s="376"/>
      <c r="QNW73" s="376"/>
      <c r="QNX73" s="376"/>
      <c r="QNY73" s="376"/>
      <c r="QNZ73" s="376"/>
      <c r="QOA73" s="1581"/>
      <c r="QOB73" s="1581"/>
      <c r="QOC73" s="1581"/>
      <c r="QOD73" s="529"/>
      <c r="QOE73" s="376"/>
      <c r="QOF73" s="376"/>
      <c r="QOG73" s="376"/>
      <c r="QOH73" s="530"/>
      <c r="QOI73" s="376"/>
      <c r="QOJ73" s="376"/>
      <c r="QOK73" s="376"/>
      <c r="QOL73" s="376"/>
      <c r="QOM73" s="376"/>
      <c r="QON73" s="376"/>
      <c r="QOO73" s="376"/>
      <c r="QOP73" s="376"/>
      <c r="QOQ73" s="376"/>
      <c r="QOR73" s="1581"/>
      <c r="QOS73" s="1581"/>
      <c r="QOT73" s="1581"/>
      <c r="QOU73" s="529"/>
      <c r="QOV73" s="376"/>
      <c r="QOW73" s="376"/>
      <c r="QOX73" s="376"/>
      <c r="QOY73" s="530"/>
      <c r="QOZ73" s="376"/>
      <c r="QPA73" s="376"/>
      <c r="QPB73" s="376"/>
      <c r="QPC73" s="376"/>
      <c r="QPD73" s="376"/>
      <c r="QPE73" s="376"/>
      <c r="QPF73" s="376"/>
      <c r="QPG73" s="376"/>
      <c r="QPH73" s="376"/>
      <c r="QPI73" s="1581"/>
      <c r="QPJ73" s="1581"/>
      <c r="QPK73" s="1581"/>
      <c r="QPL73" s="529"/>
      <c r="QPM73" s="376"/>
      <c r="QPN73" s="376"/>
      <c r="QPO73" s="376"/>
      <c r="QPP73" s="530"/>
      <c r="QPQ73" s="376"/>
      <c r="QPR73" s="376"/>
      <c r="QPS73" s="376"/>
      <c r="QPT73" s="376"/>
      <c r="QPU73" s="376"/>
      <c r="QPV73" s="376"/>
      <c r="QPW73" s="376"/>
      <c r="QPX73" s="376"/>
      <c r="QPY73" s="376"/>
      <c r="QPZ73" s="1581"/>
      <c r="QQA73" s="1581"/>
      <c r="QQB73" s="1581"/>
      <c r="QQC73" s="529"/>
      <c r="QQD73" s="376"/>
      <c r="QQE73" s="376"/>
      <c r="QQF73" s="376"/>
      <c r="QQG73" s="530"/>
      <c r="QQH73" s="376"/>
      <c r="QQI73" s="376"/>
      <c r="QQJ73" s="376"/>
      <c r="QQK73" s="376"/>
      <c r="QQL73" s="376"/>
      <c r="QQM73" s="376"/>
      <c r="QQN73" s="376"/>
      <c r="QQO73" s="376"/>
      <c r="QQP73" s="376"/>
      <c r="QQQ73" s="1581"/>
      <c r="QQR73" s="1581"/>
      <c r="QQS73" s="1581"/>
      <c r="QQT73" s="529"/>
      <c r="QQU73" s="376"/>
      <c r="QQV73" s="376"/>
      <c r="QQW73" s="376"/>
      <c r="QQX73" s="530"/>
      <c r="QQY73" s="376"/>
      <c r="QQZ73" s="376"/>
      <c r="QRA73" s="376"/>
      <c r="QRB73" s="376"/>
      <c r="QRC73" s="376"/>
      <c r="QRD73" s="376"/>
      <c r="QRE73" s="376"/>
      <c r="QRF73" s="376"/>
      <c r="QRG73" s="376"/>
      <c r="QRH73" s="1581"/>
      <c r="QRI73" s="1581"/>
      <c r="QRJ73" s="1581"/>
      <c r="QRK73" s="529"/>
      <c r="QRL73" s="376"/>
      <c r="QRM73" s="376"/>
      <c r="QRN73" s="376"/>
      <c r="QRO73" s="530"/>
      <c r="QRP73" s="376"/>
      <c r="QRQ73" s="376"/>
      <c r="QRR73" s="376"/>
      <c r="QRS73" s="376"/>
      <c r="QRT73" s="376"/>
      <c r="QRU73" s="376"/>
      <c r="QRV73" s="376"/>
      <c r="QRW73" s="376"/>
      <c r="QRX73" s="376"/>
      <c r="QRY73" s="1581"/>
      <c r="QRZ73" s="1581"/>
      <c r="QSA73" s="1581"/>
      <c r="QSB73" s="529"/>
      <c r="QSC73" s="376"/>
      <c r="QSD73" s="376"/>
      <c r="QSE73" s="376"/>
      <c r="QSF73" s="530"/>
      <c r="QSG73" s="376"/>
      <c r="QSH73" s="376"/>
      <c r="QSI73" s="376"/>
      <c r="QSJ73" s="376"/>
      <c r="QSK73" s="376"/>
      <c r="QSL73" s="376"/>
      <c r="QSM73" s="376"/>
      <c r="QSN73" s="376"/>
      <c r="QSO73" s="376"/>
      <c r="QSP73" s="1581"/>
      <c r="QSQ73" s="1581"/>
      <c r="QSR73" s="1581"/>
      <c r="QSS73" s="529"/>
      <c r="QST73" s="376"/>
      <c r="QSU73" s="376"/>
      <c r="QSV73" s="376"/>
      <c r="QSW73" s="530"/>
      <c r="QSX73" s="376"/>
      <c r="QSY73" s="376"/>
      <c r="QSZ73" s="376"/>
      <c r="QTA73" s="376"/>
      <c r="QTB73" s="376"/>
      <c r="QTC73" s="376"/>
      <c r="QTD73" s="376"/>
      <c r="QTE73" s="376"/>
      <c r="QTF73" s="376"/>
      <c r="QTG73" s="1581"/>
      <c r="QTH73" s="1581"/>
      <c r="QTI73" s="1581"/>
      <c r="QTJ73" s="529"/>
      <c r="QTK73" s="376"/>
      <c r="QTL73" s="376"/>
      <c r="QTM73" s="376"/>
      <c r="QTN73" s="530"/>
      <c r="QTO73" s="376"/>
      <c r="QTP73" s="376"/>
      <c r="QTQ73" s="376"/>
      <c r="QTR73" s="376"/>
      <c r="QTS73" s="376"/>
      <c r="QTT73" s="376"/>
      <c r="QTU73" s="376"/>
      <c r="QTV73" s="376"/>
      <c r="QTW73" s="376"/>
      <c r="QTX73" s="1581"/>
      <c r="QTY73" s="1581"/>
      <c r="QTZ73" s="1581"/>
      <c r="QUA73" s="529"/>
      <c r="QUB73" s="376"/>
      <c r="QUC73" s="376"/>
      <c r="QUD73" s="376"/>
      <c r="QUE73" s="530"/>
      <c r="QUF73" s="376"/>
      <c r="QUG73" s="376"/>
      <c r="QUH73" s="376"/>
      <c r="QUI73" s="376"/>
      <c r="QUJ73" s="376"/>
      <c r="QUK73" s="376"/>
      <c r="QUL73" s="376"/>
      <c r="QUM73" s="376"/>
      <c r="QUN73" s="376"/>
      <c r="QUO73" s="1581"/>
      <c r="QUP73" s="1581"/>
      <c r="QUQ73" s="1581"/>
      <c r="QUR73" s="529"/>
      <c r="QUS73" s="376"/>
      <c r="QUT73" s="376"/>
      <c r="QUU73" s="376"/>
      <c r="QUV73" s="530"/>
      <c r="QUW73" s="376"/>
      <c r="QUX73" s="376"/>
      <c r="QUY73" s="376"/>
      <c r="QUZ73" s="376"/>
      <c r="QVA73" s="376"/>
      <c r="QVB73" s="376"/>
      <c r="QVC73" s="376"/>
      <c r="QVD73" s="376"/>
      <c r="QVE73" s="376"/>
      <c r="QVF73" s="1581"/>
      <c r="QVG73" s="1581"/>
      <c r="QVH73" s="1581"/>
      <c r="QVI73" s="529"/>
      <c r="QVJ73" s="376"/>
      <c r="QVK73" s="376"/>
      <c r="QVL73" s="376"/>
      <c r="QVM73" s="530"/>
      <c r="QVN73" s="376"/>
      <c r="QVO73" s="376"/>
      <c r="QVP73" s="376"/>
      <c r="QVQ73" s="376"/>
      <c r="QVR73" s="376"/>
      <c r="QVS73" s="376"/>
      <c r="QVT73" s="376"/>
      <c r="QVU73" s="376"/>
      <c r="QVV73" s="376"/>
      <c r="QVW73" s="1581"/>
      <c r="QVX73" s="1581"/>
      <c r="QVY73" s="1581"/>
      <c r="QVZ73" s="529"/>
      <c r="QWA73" s="376"/>
      <c r="QWB73" s="376"/>
      <c r="QWC73" s="376"/>
      <c r="QWD73" s="530"/>
      <c r="QWE73" s="376"/>
      <c r="QWF73" s="376"/>
      <c r="QWG73" s="376"/>
      <c r="QWH73" s="376"/>
      <c r="QWI73" s="376"/>
      <c r="QWJ73" s="376"/>
      <c r="QWK73" s="376"/>
      <c r="QWL73" s="376"/>
      <c r="QWM73" s="376"/>
      <c r="QWN73" s="1581"/>
      <c r="QWO73" s="1581"/>
      <c r="QWP73" s="1581"/>
      <c r="QWQ73" s="529"/>
      <c r="QWR73" s="376"/>
      <c r="QWS73" s="376"/>
      <c r="QWT73" s="376"/>
      <c r="QWU73" s="530"/>
      <c r="QWV73" s="376"/>
      <c r="QWW73" s="376"/>
      <c r="QWX73" s="376"/>
      <c r="QWY73" s="376"/>
      <c r="QWZ73" s="376"/>
      <c r="QXA73" s="376"/>
      <c r="QXB73" s="376"/>
      <c r="QXC73" s="376"/>
      <c r="QXD73" s="376"/>
      <c r="QXE73" s="1581"/>
      <c r="QXF73" s="1581"/>
      <c r="QXG73" s="1581"/>
      <c r="QXH73" s="529"/>
      <c r="QXI73" s="376"/>
      <c r="QXJ73" s="376"/>
      <c r="QXK73" s="376"/>
      <c r="QXL73" s="530"/>
      <c r="QXM73" s="376"/>
      <c r="QXN73" s="376"/>
      <c r="QXO73" s="376"/>
      <c r="QXP73" s="376"/>
      <c r="QXQ73" s="376"/>
      <c r="QXR73" s="376"/>
      <c r="QXS73" s="376"/>
      <c r="QXT73" s="376"/>
      <c r="QXU73" s="376"/>
      <c r="QXV73" s="1581"/>
      <c r="QXW73" s="1581"/>
      <c r="QXX73" s="1581"/>
      <c r="QXY73" s="529"/>
      <c r="QXZ73" s="376"/>
      <c r="QYA73" s="376"/>
      <c r="QYB73" s="376"/>
      <c r="QYC73" s="530"/>
      <c r="QYD73" s="376"/>
      <c r="QYE73" s="376"/>
      <c r="QYF73" s="376"/>
      <c r="QYG73" s="376"/>
      <c r="QYH73" s="376"/>
      <c r="QYI73" s="376"/>
      <c r="QYJ73" s="376"/>
      <c r="QYK73" s="376"/>
      <c r="QYL73" s="376"/>
      <c r="QYM73" s="1581"/>
      <c r="QYN73" s="1581"/>
      <c r="QYO73" s="1581"/>
      <c r="QYP73" s="529"/>
      <c r="QYQ73" s="376"/>
      <c r="QYR73" s="376"/>
      <c r="QYS73" s="376"/>
      <c r="QYT73" s="530"/>
      <c r="QYU73" s="376"/>
      <c r="QYV73" s="376"/>
      <c r="QYW73" s="376"/>
      <c r="QYX73" s="376"/>
      <c r="QYY73" s="376"/>
      <c r="QYZ73" s="376"/>
      <c r="QZA73" s="376"/>
      <c r="QZB73" s="376"/>
      <c r="QZC73" s="376"/>
      <c r="QZD73" s="1581"/>
      <c r="QZE73" s="1581"/>
      <c r="QZF73" s="1581"/>
      <c r="QZG73" s="529"/>
      <c r="QZH73" s="376"/>
      <c r="QZI73" s="376"/>
      <c r="QZJ73" s="376"/>
      <c r="QZK73" s="530"/>
      <c r="QZL73" s="376"/>
      <c r="QZM73" s="376"/>
      <c r="QZN73" s="376"/>
      <c r="QZO73" s="376"/>
      <c r="QZP73" s="376"/>
      <c r="QZQ73" s="376"/>
      <c r="QZR73" s="376"/>
      <c r="QZS73" s="376"/>
      <c r="QZT73" s="376"/>
      <c r="QZU73" s="1581"/>
      <c r="QZV73" s="1581"/>
      <c r="QZW73" s="1581"/>
      <c r="QZX73" s="529"/>
      <c r="QZY73" s="376"/>
      <c r="QZZ73" s="376"/>
      <c r="RAA73" s="376"/>
      <c r="RAB73" s="530"/>
      <c r="RAC73" s="376"/>
      <c r="RAD73" s="376"/>
      <c r="RAE73" s="376"/>
      <c r="RAF73" s="376"/>
      <c r="RAG73" s="376"/>
      <c r="RAH73" s="376"/>
      <c r="RAI73" s="376"/>
      <c r="RAJ73" s="376"/>
      <c r="RAK73" s="376"/>
      <c r="RAL73" s="1581"/>
      <c r="RAM73" s="1581"/>
      <c r="RAN73" s="1581"/>
      <c r="RAO73" s="529"/>
      <c r="RAP73" s="376"/>
      <c r="RAQ73" s="376"/>
      <c r="RAR73" s="376"/>
      <c r="RAS73" s="530"/>
      <c r="RAT73" s="376"/>
      <c r="RAU73" s="376"/>
      <c r="RAV73" s="376"/>
      <c r="RAW73" s="376"/>
      <c r="RAX73" s="376"/>
      <c r="RAY73" s="376"/>
      <c r="RAZ73" s="376"/>
      <c r="RBA73" s="376"/>
      <c r="RBB73" s="376"/>
      <c r="RBC73" s="1581"/>
      <c r="RBD73" s="1581"/>
      <c r="RBE73" s="1581"/>
      <c r="RBF73" s="529"/>
      <c r="RBG73" s="376"/>
      <c r="RBH73" s="376"/>
      <c r="RBI73" s="376"/>
      <c r="RBJ73" s="530"/>
      <c r="RBK73" s="376"/>
      <c r="RBL73" s="376"/>
      <c r="RBM73" s="376"/>
      <c r="RBN73" s="376"/>
      <c r="RBO73" s="376"/>
      <c r="RBP73" s="376"/>
      <c r="RBQ73" s="376"/>
      <c r="RBR73" s="376"/>
      <c r="RBS73" s="376"/>
      <c r="RBT73" s="1581"/>
      <c r="RBU73" s="1581"/>
      <c r="RBV73" s="1581"/>
      <c r="RBW73" s="529"/>
      <c r="RBX73" s="376"/>
      <c r="RBY73" s="376"/>
      <c r="RBZ73" s="376"/>
      <c r="RCA73" s="530"/>
      <c r="RCB73" s="376"/>
      <c r="RCC73" s="376"/>
      <c r="RCD73" s="376"/>
      <c r="RCE73" s="376"/>
      <c r="RCF73" s="376"/>
      <c r="RCG73" s="376"/>
      <c r="RCH73" s="376"/>
      <c r="RCI73" s="376"/>
      <c r="RCJ73" s="376"/>
      <c r="RCK73" s="1581"/>
      <c r="RCL73" s="1581"/>
      <c r="RCM73" s="1581"/>
      <c r="RCN73" s="529"/>
      <c r="RCO73" s="376"/>
      <c r="RCP73" s="376"/>
      <c r="RCQ73" s="376"/>
      <c r="RCR73" s="530"/>
      <c r="RCS73" s="376"/>
      <c r="RCT73" s="376"/>
      <c r="RCU73" s="376"/>
      <c r="RCV73" s="376"/>
      <c r="RCW73" s="376"/>
      <c r="RCX73" s="376"/>
      <c r="RCY73" s="376"/>
      <c r="RCZ73" s="376"/>
      <c r="RDA73" s="376"/>
      <c r="RDB73" s="1581"/>
      <c r="RDC73" s="1581"/>
      <c r="RDD73" s="1581"/>
      <c r="RDE73" s="529"/>
      <c r="RDF73" s="376"/>
      <c r="RDG73" s="376"/>
      <c r="RDH73" s="376"/>
      <c r="RDI73" s="530"/>
      <c r="RDJ73" s="376"/>
      <c r="RDK73" s="376"/>
      <c r="RDL73" s="376"/>
      <c r="RDM73" s="376"/>
      <c r="RDN73" s="376"/>
      <c r="RDO73" s="376"/>
      <c r="RDP73" s="376"/>
      <c r="RDQ73" s="376"/>
      <c r="RDR73" s="376"/>
      <c r="RDS73" s="1581"/>
      <c r="RDT73" s="1581"/>
      <c r="RDU73" s="1581"/>
      <c r="RDV73" s="529"/>
      <c r="RDW73" s="376"/>
      <c r="RDX73" s="376"/>
      <c r="RDY73" s="376"/>
      <c r="RDZ73" s="530"/>
      <c r="REA73" s="376"/>
      <c r="REB73" s="376"/>
      <c r="REC73" s="376"/>
      <c r="RED73" s="376"/>
      <c r="REE73" s="376"/>
      <c r="REF73" s="376"/>
      <c r="REG73" s="376"/>
      <c r="REH73" s="376"/>
      <c r="REI73" s="376"/>
      <c r="REJ73" s="1581"/>
      <c r="REK73" s="1581"/>
      <c r="REL73" s="1581"/>
      <c r="REM73" s="529"/>
      <c r="REN73" s="376"/>
      <c r="REO73" s="376"/>
      <c r="REP73" s="376"/>
      <c r="REQ73" s="530"/>
      <c r="RER73" s="376"/>
      <c r="RES73" s="376"/>
      <c r="RET73" s="376"/>
      <c r="REU73" s="376"/>
      <c r="REV73" s="376"/>
      <c r="REW73" s="376"/>
      <c r="REX73" s="376"/>
      <c r="REY73" s="376"/>
      <c r="REZ73" s="376"/>
      <c r="RFA73" s="1581"/>
      <c r="RFB73" s="1581"/>
      <c r="RFC73" s="1581"/>
      <c r="RFD73" s="529"/>
      <c r="RFE73" s="376"/>
      <c r="RFF73" s="376"/>
      <c r="RFG73" s="376"/>
      <c r="RFH73" s="530"/>
      <c r="RFI73" s="376"/>
      <c r="RFJ73" s="376"/>
      <c r="RFK73" s="376"/>
      <c r="RFL73" s="376"/>
      <c r="RFM73" s="376"/>
      <c r="RFN73" s="376"/>
      <c r="RFO73" s="376"/>
      <c r="RFP73" s="376"/>
      <c r="RFQ73" s="376"/>
      <c r="RFR73" s="1581"/>
      <c r="RFS73" s="1581"/>
      <c r="RFT73" s="1581"/>
      <c r="RFU73" s="529"/>
      <c r="RFV73" s="376"/>
      <c r="RFW73" s="376"/>
      <c r="RFX73" s="376"/>
      <c r="RFY73" s="530"/>
      <c r="RFZ73" s="376"/>
      <c r="RGA73" s="376"/>
      <c r="RGB73" s="376"/>
      <c r="RGC73" s="376"/>
      <c r="RGD73" s="376"/>
      <c r="RGE73" s="376"/>
      <c r="RGF73" s="376"/>
      <c r="RGG73" s="376"/>
      <c r="RGH73" s="376"/>
      <c r="RGI73" s="1581"/>
      <c r="RGJ73" s="1581"/>
      <c r="RGK73" s="1581"/>
      <c r="RGL73" s="529"/>
      <c r="RGM73" s="376"/>
      <c r="RGN73" s="376"/>
      <c r="RGO73" s="376"/>
      <c r="RGP73" s="530"/>
      <c r="RGQ73" s="376"/>
      <c r="RGR73" s="376"/>
      <c r="RGS73" s="376"/>
      <c r="RGT73" s="376"/>
      <c r="RGU73" s="376"/>
      <c r="RGV73" s="376"/>
      <c r="RGW73" s="376"/>
      <c r="RGX73" s="376"/>
      <c r="RGY73" s="376"/>
      <c r="RGZ73" s="1581"/>
      <c r="RHA73" s="1581"/>
      <c r="RHB73" s="1581"/>
      <c r="RHC73" s="529"/>
      <c r="RHD73" s="376"/>
      <c r="RHE73" s="376"/>
      <c r="RHF73" s="376"/>
      <c r="RHG73" s="530"/>
      <c r="RHH73" s="376"/>
      <c r="RHI73" s="376"/>
      <c r="RHJ73" s="376"/>
      <c r="RHK73" s="376"/>
      <c r="RHL73" s="376"/>
      <c r="RHM73" s="376"/>
      <c r="RHN73" s="376"/>
      <c r="RHO73" s="376"/>
      <c r="RHP73" s="376"/>
      <c r="RHQ73" s="1581"/>
      <c r="RHR73" s="1581"/>
      <c r="RHS73" s="1581"/>
      <c r="RHT73" s="529"/>
      <c r="RHU73" s="376"/>
      <c r="RHV73" s="376"/>
      <c r="RHW73" s="376"/>
      <c r="RHX73" s="530"/>
      <c r="RHY73" s="376"/>
      <c r="RHZ73" s="376"/>
      <c r="RIA73" s="376"/>
      <c r="RIB73" s="376"/>
      <c r="RIC73" s="376"/>
      <c r="RID73" s="376"/>
      <c r="RIE73" s="376"/>
      <c r="RIF73" s="376"/>
      <c r="RIG73" s="376"/>
      <c r="RIH73" s="1581"/>
      <c r="RII73" s="1581"/>
      <c r="RIJ73" s="1581"/>
      <c r="RIK73" s="529"/>
      <c r="RIL73" s="376"/>
      <c r="RIM73" s="376"/>
      <c r="RIN73" s="376"/>
      <c r="RIO73" s="530"/>
      <c r="RIP73" s="376"/>
      <c r="RIQ73" s="376"/>
      <c r="RIR73" s="376"/>
      <c r="RIS73" s="376"/>
      <c r="RIT73" s="376"/>
      <c r="RIU73" s="376"/>
      <c r="RIV73" s="376"/>
      <c r="RIW73" s="376"/>
      <c r="RIX73" s="376"/>
      <c r="RIY73" s="1581"/>
      <c r="RIZ73" s="1581"/>
      <c r="RJA73" s="1581"/>
      <c r="RJB73" s="529"/>
      <c r="RJC73" s="376"/>
      <c r="RJD73" s="376"/>
      <c r="RJE73" s="376"/>
      <c r="RJF73" s="530"/>
      <c r="RJG73" s="376"/>
      <c r="RJH73" s="376"/>
      <c r="RJI73" s="376"/>
      <c r="RJJ73" s="376"/>
      <c r="RJK73" s="376"/>
      <c r="RJL73" s="376"/>
      <c r="RJM73" s="376"/>
      <c r="RJN73" s="376"/>
      <c r="RJO73" s="376"/>
      <c r="RJP73" s="1581"/>
      <c r="RJQ73" s="1581"/>
      <c r="RJR73" s="1581"/>
      <c r="RJS73" s="529"/>
      <c r="RJT73" s="376"/>
      <c r="RJU73" s="376"/>
      <c r="RJV73" s="376"/>
      <c r="RJW73" s="530"/>
      <c r="RJX73" s="376"/>
      <c r="RJY73" s="376"/>
      <c r="RJZ73" s="376"/>
      <c r="RKA73" s="376"/>
      <c r="RKB73" s="376"/>
      <c r="RKC73" s="376"/>
      <c r="RKD73" s="376"/>
      <c r="RKE73" s="376"/>
      <c r="RKF73" s="376"/>
      <c r="RKG73" s="1581"/>
      <c r="RKH73" s="1581"/>
      <c r="RKI73" s="1581"/>
      <c r="RKJ73" s="529"/>
      <c r="RKK73" s="376"/>
      <c r="RKL73" s="376"/>
      <c r="RKM73" s="376"/>
      <c r="RKN73" s="530"/>
      <c r="RKO73" s="376"/>
      <c r="RKP73" s="376"/>
      <c r="RKQ73" s="376"/>
      <c r="RKR73" s="376"/>
      <c r="RKS73" s="376"/>
      <c r="RKT73" s="376"/>
      <c r="RKU73" s="376"/>
      <c r="RKV73" s="376"/>
      <c r="RKW73" s="376"/>
      <c r="RKX73" s="1581"/>
      <c r="RKY73" s="1581"/>
      <c r="RKZ73" s="1581"/>
      <c r="RLA73" s="529"/>
      <c r="RLB73" s="376"/>
      <c r="RLC73" s="376"/>
      <c r="RLD73" s="376"/>
      <c r="RLE73" s="530"/>
      <c r="RLF73" s="376"/>
      <c r="RLG73" s="376"/>
      <c r="RLH73" s="376"/>
      <c r="RLI73" s="376"/>
      <c r="RLJ73" s="376"/>
      <c r="RLK73" s="376"/>
      <c r="RLL73" s="376"/>
      <c r="RLM73" s="376"/>
      <c r="RLN73" s="376"/>
      <c r="RLO73" s="1581"/>
      <c r="RLP73" s="1581"/>
      <c r="RLQ73" s="1581"/>
      <c r="RLR73" s="529"/>
      <c r="RLS73" s="376"/>
      <c r="RLT73" s="376"/>
      <c r="RLU73" s="376"/>
      <c r="RLV73" s="530"/>
      <c r="RLW73" s="376"/>
      <c r="RLX73" s="376"/>
      <c r="RLY73" s="376"/>
      <c r="RLZ73" s="376"/>
      <c r="RMA73" s="376"/>
      <c r="RMB73" s="376"/>
      <c r="RMC73" s="376"/>
      <c r="RMD73" s="376"/>
      <c r="RME73" s="376"/>
      <c r="RMF73" s="1581"/>
      <c r="RMG73" s="1581"/>
      <c r="RMH73" s="1581"/>
      <c r="RMI73" s="529"/>
      <c r="RMJ73" s="376"/>
      <c r="RMK73" s="376"/>
      <c r="RML73" s="376"/>
      <c r="RMM73" s="530"/>
      <c r="RMN73" s="376"/>
      <c r="RMO73" s="376"/>
      <c r="RMP73" s="376"/>
      <c r="RMQ73" s="376"/>
      <c r="RMR73" s="376"/>
      <c r="RMS73" s="376"/>
      <c r="RMT73" s="376"/>
      <c r="RMU73" s="376"/>
      <c r="RMV73" s="376"/>
      <c r="RMW73" s="1581"/>
      <c r="RMX73" s="1581"/>
      <c r="RMY73" s="1581"/>
      <c r="RMZ73" s="529"/>
      <c r="RNA73" s="376"/>
      <c r="RNB73" s="376"/>
      <c r="RNC73" s="376"/>
      <c r="RND73" s="530"/>
      <c r="RNE73" s="376"/>
      <c r="RNF73" s="376"/>
      <c r="RNG73" s="376"/>
      <c r="RNH73" s="376"/>
      <c r="RNI73" s="376"/>
      <c r="RNJ73" s="376"/>
      <c r="RNK73" s="376"/>
      <c r="RNL73" s="376"/>
      <c r="RNM73" s="376"/>
      <c r="RNN73" s="1581"/>
      <c r="RNO73" s="1581"/>
      <c r="RNP73" s="1581"/>
      <c r="RNQ73" s="529"/>
      <c r="RNR73" s="376"/>
      <c r="RNS73" s="376"/>
      <c r="RNT73" s="376"/>
      <c r="RNU73" s="530"/>
      <c r="RNV73" s="376"/>
      <c r="RNW73" s="376"/>
      <c r="RNX73" s="376"/>
      <c r="RNY73" s="376"/>
      <c r="RNZ73" s="376"/>
      <c r="ROA73" s="376"/>
      <c r="ROB73" s="376"/>
      <c r="ROC73" s="376"/>
      <c r="ROD73" s="376"/>
      <c r="ROE73" s="1581"/>
      <c r="ROF73" s="1581"/>
      <c r="ROG73" s="1581"/>
      <c r="ROH73" s="529"/>
      <c r="ROI73" s="376"/>
      <c r="ROJ73" s="376"/>
      <c r="ROK73" s="376"/>
      <c r="ROL73" s="530"/>
      <c r="ROM73" s="376"/>
      <c r="RON73" s="376"/>
      <c r="ROO73" s="376"/>
      <c r="ROP73" s="376"/>
      <c r="ROQ73" s="376"/>
      <c r="ROR73" s="376"/>
      <c r="ROS73" s="376"/>
      <c r="ROT73" s="376"/>
      <c r="ROU73" s="376"/>
      <c r="ROV73" s="1581"/>
      <c r="ROW73" s="1581"/>
      <c r="ROX73" s="1581"/>
      <c r="ROY73" s="529"/>
      <c r="ROZ73" s="376"/>
      <c r="RPA73" s="376"/>
      <c r="RPB73" s="376"/>
      <c r="RPC73" s="530"/>
      <c r="RPD73" s="376"/>
      <c r="RPE73" s="376"/>
      <c r="RPF73" s="376"/>
      <c r="RPG73" s="376"/>
      <c r="RPH73" s="376"/>
      <c r="RPI73" s="376"/>
      <c r="RPJ73" s="376"/>
      <c r="RPK73" s="376"/>
      <c r="RPL73" s="376"/>
      <c r="RPM73" s="1581"/>
      <c r="RPN73" s="1581"/>
      <c r="RPO73" s="1581"/>
      <c r="RPP73" s="529"/>
      <c r="RPQ73" s="376"/>
      <c r="RPR73" s="376"/>
      <c r="RPS73" s="376"/>
      <c r="RPT73" s="530"/>
      <c r="RPU73" s="376"/>
      <c r="RPV73" s="376"/>
      <c r="RPW73" s="376"/>
      <c r="RPX73" s="376"/>
      <c r="RPY73" s="376"/>
      <c r="RPZ73" s="376"/>
      <c r="RQA73" s="376"/>
      <c r="RQB73" s="376"/>
      <c r="RQC73" s="376"/>
      <c r="RQD73" s="1581"/>
      <c r="RQE73" s="1581"/>
      <c r="RQF73" s="1581"/>
      <c r="RQG73" s="529"/>
      <c r="RQH73" s="376"/>
      <c r="RQI73" s="376"/>
      <c r="RQJ73" s="376"/>
      <c r="RQK73" s="530"/>
      <c r="RQL73" s="376"/>
      <c r="RQM73" s="376"/>
      <c r="RQN73" s="376"/>
      <c r="RQO73" s="376"/>
      <c r="RQP73" s="376"/>
      <c r="RQQ73" s="376"/>
      <c r="RQR73" s="376"/>
      <c r="RQS73" s="376"/>
      <c r="RQT73" s="376"/>
      <c r="RQU73" s="1581"/>
      <c r="RQV73" s="1581"/>
      <c r="RQW73" s="1581"/>
      <c r="RQX73" s="529"/>
      <c r="RQY73" s="376"/>
      <c r="RQZ73" s="376"/>
      <c r="RRA73" s="376"/>
      <c r="RRB73" s="530"/>
      <c r="RRC73" s="376"/>
      <c r="RRD73" s="376"/>
      <c r="RRE73" s="376"/>
      <c r="RRF73" s="376"/>
      <c r="RRG73" s="376"/>
      <c r="RRH73" s="376"/>
      <c r="RRI73" s="376"/>
      <c r="RRJ73" s="376"/>
      <c r="RRK73" s="376"/>
      <c r="RRL73" s="1581"/>
      <c r="RRM73" s="1581"/>
      <c r="RRN73" s="1581"/>
      <c r="RRO73" s="529"/>
      <c r="RRP73" s="376"/>
      <c r="RRQ73" s="376"/>
      <c r="RRR73" s="376"/>
      <c r="RRS73" s="530"/>
      <c r="RRT73" s="376"/>
      <c r="RRU73" s="376"/>
      <c r="RRV73" s="376"/>
      <c r="RRW73" s="376"/>
      <c r="RRX73" s="376"/>
      <c r="RRY73" s="376"/>
      <c r="RRZ73" s="376"/>
      <c r="RSA73" s="376"/>
      <c r="RSB73" s="376"/>
      <c r="RSC73" s="1581"/>
      <c r="RSD73" s="1581"/>
      <c r="RSE73" s="1581"/>
      <c r="RSF73" s="529"/>
      <c r="RSG73" s="376"/>
      <c r="RSH73" s="376"/>
      <c r="RSI73" s="376"/>
      <c r="RSJ73" s="530"/>
      <c r="RSK73" s="376"/>
      <c r="RSL73" s="376"/>
      <c r="RSM73" s="376"/>
      <c r="RSN73" s="376"/>
      <c r="RSO73" s="376"/>
      <c r="RSP73" s="376"/>
      <c r="RSQ73" s="376"/>
      <c r="RSR73" s="376"/>
      <c r="RSS73" s="376"/>
      <c r="RST73" s="1581"/>
      <c r="RSU73" s="1581"/>
      <c r="RSV73" s="1581"/>
      <c r="RSW73" s="529"/>
      <c r="RSX73" s="376"/>
      <c r="RSY73" s="376"/>
      <c r="RSZ73" s="376"/>
      <c r="RTA73" s="530"/>
      <c r="RTB73" s="376"/>
      <c r="RTC73" s="376"/>
      <c r="RTD73" s="376"/>
      <c r="RTE73" s="376"/>
      <c r="RTF73" s="376"/>
      <c r="RTG73" s="376"/>
      <c r="RTH73" s="376"/>
      <c r="RTI73" s="376"/>
      <c r="RTJ73" s="376"/>
      <c r="RTK73" s="1581"/>
      <c r="RTL73" s="1581"/>
      <c r="RTM73" s="1581"/>
      <c r="RTN73" s="529"/>
      <c r="RTO73" s="376"/>
      <c r="RTP73" s="376"/>
      <c r="RTQ73" s="376"/>
      <c r="RTR73" s="530"/>
      <c r="RTS73" s="376"/>
      <c r="RTT73" s="376"/>
      <c r="RTU73" s="376"/>
      <c r="RTV73" s="376"/>
      <c r="RTW73" s="376"/>
      <c r="RTX73" s="376"/>
      <c r="RTY73" s="376"/>
      <c r="RTZ73" s="376"/>
      <c r="RUA73" s="376"/>
      <c r="RUB73" s="1581"/>
      <c r="RUC73" s="1581"/>
      <c r="RUD73" s="1581"/>
      <c r="RUE73" s="529"/>
      <c r="RUF73" s="376"/>
      <c r="RUG73" s="376"/>
      <c r="RUH73" s="376"/>
      <c r="RUI73" s="530"/>
      <c r="RUJ73" s="376"/>
      <c r="RUK73" s="376"/>
      <c r="RUL73" s="376"/>
      <c r="RUM73" s="376"/>
      <c r="RUN73" s="376"/>
      <c r="RUO73" s="376"/>
      <c r="RUP73" s="376"/>
      <c r="RUQ73" s="376"/>
      <c r="RUR73" s="376"/>
      <c r="RUS73" s="1581"/>
      <c r="RUT73" s="1581"/>
      <c r="RUU73" s="1581"/>
      <c r="RUV73" s="529"/>
      <c r="RUW73" s="376"/>
      <c r="RUX73" s="376"/>
      <c r="RUY73" s="376"/>
      <c r="RUZ73" s="530"/>
      <c r="RVA73" s="376"/>
      <c r="RVB73" s="376"/>
      <c r="RVC73" s="376"/>
      <c r="RVD73" s="376"/>
      <c r="RVE73" s="376"/>
      <c r="RVF73" s="376"/>
      <c r="RVG73" s="376"/>
      <c r="RVH73" s="376"/>
      <c r="RVI73" s="376"/>
      <c r="RVJ73" s="1581"/>
      <c r="RVK73" s="1581"/>
      <c r="RVL73" s="1581"/>
      <c r="RVM73" s="529"/>
      <c r="RVN73" s="376"/>
      <c r="RVO73" s="376"/>
      <c r="RVP73" s="376"/>
      <c r="RVQ73" s="530"/>
      <c r="RVR73" s="376"/>
      <c r="RVS73" s="376"/>
      <c r="RVT73" s="376"/>
      <c r="RVU73" s="376"/>
      <c r="RVV73" s="376"/>
      <c r="RVW73" s="376"/>
      <c r="RVX73" s="376"/>
      <c r="RVY73" s="376"/>
      <c r="RVZ73" s="376"/>
      <c r="RWA73" s="1581"/>
      <c r="RWB73" s="1581"/>
      <c r="RWC73" s="1581"/>
      <c r="RWD73" s="529"/>
      <c r="RWE73" s="376"/>
      <c r="RWF73" s="376"/>
      <c r="RWG73" s="376"/>
      <c r="RWH73" s="530"/>
      <c r="RWI73" s="376"/>
      <c r="RWJ73" s="376"/>
      <c r="RWK73" s="376"/>
      <c r="RWL73" s="376"/>
      <c r="RWM73" s="376"/>
      <c r="RWN73" s="376"/>
      <c r="RWO73" s="376"/>
      <c r="RWP73" s="376"/>
      <c r="RWQ73" s="376"/>
      <c r="RWR73" s="1581"/>
      <c r="RWS73" s="1581"/>
      <c r="RWT73" s="1581"/>
      <c r="RWU73" s="529"/>
      <c r="RWV73" s="376"/>
      <c r="RWW73" s="376"/>
      <c r="RWX73" s="376"/>
      <c r="RWY73" s="530"/>
      <c r="RWZ73" s="376"/>
      <c r="RXA73" s="376"/>
      <c r="RXB73" s="376"/>
      <c r="RXC73" s="376"/>
      <c r="RXD73" s="376"/>
      <c r="RXE73" s="376"/>
      <c r="RXF73" s="376"/>
      <c r="RXG73" s="376"/>
      <c r="RXH73" s="376"/>
      <c r="RXI73" s="1581"/>
      <c r="RXJ73" s="1581"/>
      <c r="RXK73" s="1581"/>
      <c r="RXL73" s="529"/>
      <c r="RXM73" s="376"/>
      <c r="RXN73" s="376"/>
      <c r="RXO73" s="376"/>
      <c r="RXP73" s="530"/>
      <c r="RXQ73" s="376"/>
      <c r="RXR73" s="376"/>
      <c r="RXS73" s="376"/>
      <c r="RXT73" s="376"/>
      <c r="RXU73" s="376"/>
      <c r="RXV73" s="376"/>
      <c r="RXW73" s="376"/>
      <c r="RXX73" s="376"/>
      <c r="RXY73" s="376"/>
      <c r="RXZ73" s="1581"/>
      <c r="RYA73" s="1581"/>
      <c r="RYB73" s="1581"/>
      <c r="RYC73" s="529"/>
      <c r="RYD73" s="376"/>
      <c r="RYE73" s="376"/>
      <c r="RYF73" s="376"/>
      <c r="RYG73" s="530"/>
      <c r="RYH73" s="376"/>
      <c r="RYI73" s="376"/>
      <c r="RYJ73" s="376"/>
      <c r="RYK73" s="376"/>
      <c r="RYL73" s="376"/>
      <c r="RYM73" s="376"/>
      <c r="RYN73" s="376"/>
      <c r="RYO73" s="376"/>
      <c r="RYP73" s="376"/>
      <c r="RYQ73" s="1581"/>
      <c r="RYR73" s="1581"/>
      <c r="RYS73" s="1581"/>
      <c r="RYT73" s="529"/>
      <c r="RYU73" s="376"/>
      <c r="RYV73" s="376"/>
      <c r="RYW73" s="376"/>
      <c r="RYX73" s="530"/>
      <c r="RYY73" s="376"/>
      <c r="RYZ73" s="376"/>
      <c r="RZA73" s="376"/>
      <c r="RZB73" s="376"/>
      <c r="RZC73" s="376"/>
      <c r="RZD73" s="376"/>
      <c r="RZE73" s="376"/>
      <c r="RZF73" s="376"/>
      <c r="RZG73" s="376"/>
      <c r="RZH73" s="1581"/>
      <c r="RZI73" s="1581"/>
      <c r="RZJ73" s="1581"/>
      <c r="RZK73" s="529"/>
      <c r="RZL73" s="376"/>
      <c r="RZM73" s="376"/>
      <c r="RZN73" s="376"/>
      <c r="RZO73" s="530"/>
      <c r="RZP73" s="376"/>
      <c r="RZQ73" s="376"/>
      <c r="RZR73" s="376"/>
      <c r="RZS73" s="376"/>
      <c r="RZT73" s="376"/>
      <c r="RZU73" s="376"/>
      <c r="RZV73" s="376"/>
      <c r="RZW73" s="376"/>
      <c r="RZX73" s="376"/>
      <c r="RZY73" s="1581"/>
      <c r="RZZ73" s="1581"/>
      <c r="SAA73" s="1581"/>
      <c r="SAB73" s="529"/>
      <c r="SAC73" s="376"/>
      <c r="SAD73" s="376"/>
      <c r="SAE73" s="376"/>
      <c r="SAF73" s="530"/>
      <c r="SAG73" s="376"/>
      <c r="SAH73" s="376"/>
      <c r="SAI73" s="376"/>
      <c r="SAJ73" s="376"/>
      <c r="SAK73" s="376"/>
      <c r="SAL73" s="376"/>
      <c r="SAM73" s="376"/>
      <c r="SAN73" s="376"/>
      <c r="SAO73" s="376"/>
      <c r="SAP73" s="1581"/>
      <c r="SAQ73" s="1581"/>
      <c r="SAR73" s="1581"/>
      <c r="SAS73" s="529"/>
      <c r="SAT73" s="376"/>
      <c r="SAU73" s="376"/>
      <c r="SAV73" s="376"/>
      <c r="SAW73" s="530"/>
      <c r="SAX73" s="376"/>
      <c r="SAY73" s="376"/>
      <c r="SAZ73" s="376"/>
      <c r="SBA73" s="376"/>
      <c r="SBB73" s="376"/>
      <c r="SBC73" s="376"/>
      <c r="SBD73" s="376"/>
      <c r="SBE73" s="376"/>
      <c r="SBF73" s="376"/>
      <c r="SBG73" s="1581"/>
      <c r="SBH73" s="1581"/>
      <c r="SBI73" s="1581"/>
      <c r="SBJ73" s="529"/>
      <c r="SBK73" s="376"/>
      <c r="SBL73" s="376"/>
      <c r="SBM73" s="376"/>
      <c r="SBN73" s="530"/>
      <c r="SBO73" s="376"/>
      <c r="SBP73" s="376"/>
      <c r="SBQ73" s="376"/>
      <c r="SBR73" s="376"/>
      <c r="SBS73" s="376"/>
      <c r="SBT73" s="376"/>
      <c r="SBU73" s="376"/>
      <c r="SBV73" s="376"/>
      <c r="SBW73" s="376"/>
      <c r="SBX73" s="1581"/>
      <c r="SBY73" s="1581"/>
      <c r="SBZ73" s="1581"/>
      <c r="SCA73" s="529"/>
      <c r="SCB73" s="376"/>
      <c r="SCC73" s="376"/>
      <c r="SCD73" s="376"/>
      <c r="SCE73" s="530"/>
      <c r="SCF73" s="376"/>
      <c r="SCG73" s="376"/>
      <c r="SCH73" s="376"/>
      <c r="SCI73" s="376"/>
      <c r="SCJ73" s="376"/>
      <c r="SCK73" s="376"/>
      <c r="SCL73" s="376"/>
      <c r="SCM73" s="376"/>
      <c r="SCN73" s="376"/>
      <c r="SCO73" s="1581"/>
      <c r="SCP73" s="1581"/>
      <c r="SCQ73" s="1581"/>
      <c r="SCR73" s="529"/>
      <c r="SCS73" s="376"/>
      <c r="SCT73" s="376"/>
      <c r="SCU73" s="376"/>
      <c r="SCV73" s="530"/>
      <c r="SCW73" s="376"/>
      <c r="SCX73" s="376"/>
      <c r="SCY73" s="376"/>
      <c r="SCZ73" s="376"/>
      <c r="SDA73" s="376"/>
      <c r="SDB73" s="376"/>
      <c r="SDC73" s="376"/>
      <c r="SDD73" s="376"/>
      <c r="SDE73" s="376"/>
      <c r="SDF73" s="1581"/>
      <c r="SDG73" s="1581"/>
      <c r="SDH73" s="1581"/>
      <c r="SDI73" s="529"/>
      <c r="SDJ73" s="376"/>
      <c r="SDK73" s="376"/>
      <c r="SDL73" s="376"/>
      <c r="SDM73" s="530"/>
      <c r="SDN73" s="376"/>
      <c r="SDO73" s="376"/>
      <c r="SDP73" s="376"/>
      <c r="SDQ73" s="376"/>
      <c r="SDR73" s="376"/>
      <c r="SDS73" s="376"/>
      <c r="SDT73" s="376"/>
      <c r="SDU73" s="376"/>
      <c r="SDV73" s="376"/>
      <c r="SDW73" s="1581"/>
      <c r="SDX73" s="1581"/>
      <c r="SDY73" s="1581"/>
      <c r="SDZ73" s="529"/>
      <c r="SEA73" s="376"/>
      <c r="SEB73" s="376"/>
      <c r="SEC73" s="376"/>
      <c r="SED73" s="530"/>
      <c r="SEE73" s="376"/>
      <c r="SEF73" s="376"/>
      <c r="SEG73" s="376"/>
      <c r="SEH73" s="376"/>
      <c r="SEI73" s="376"/>
      <c r="SEJ73" s="376"/>
      <c r="SEK73" s="376"/>
      <c r="SEL73" s="376"/>
      <c r="SEM73" s="376"/>
      <c r="SEN73" s="1581"/>
      <c r="SEO73" s="1581"/>
      <c r="SEP73" s="1581"/>
      <c r="SEQ73" s="529"/>
      <c r="SER73" s="376"/>
      <c r="SES73" s="376"/>
      <c r="SET73" s="376"/>
      <c r="SEU73" s="530"/>
      <c r="SEV73" s="376"/>
      <c r="SEW73" s="376"/>
      <c r="SEX73" s="376"/>
      <c r="SEY73" s="376"/>
      <c r="SEZ73" s="376"/>
      <c r="SFA73" s="376"/>
      <c r="SFB73" s="376"/>
      <c r="SFC73" s="376"/>
      <c r="SFD73" s="376"/>
      <c r="SFE73" s="1581"/>
      <c r="SFF73" s="1581"/>
      <c r="SFG73" s="1581"/>
      <c r="SFH73" s="529"/>
      <c r="SFI73" s="376"/>
      <c r="SFJ73" s="376"/>
      <c r="SFK73" s="376"/>
      <c r="SFL73" s="530"/>
      <c r="SFM73" s="376"/>
      <c r="SFN73" s="376"/>
      <c r="SFO73" s="376"/>
      <c r="SFP73" s="376"/>
      <c r="SFQ73" s="376"/>
      <c r="SFR73" s="376"/>
      <c r="SFS73" s="376"/>
      <c r="SFT73" s="376"/>
      <c r="SFU73" s="376"/>
      <c r="SFV73" s="1581"/>
      <c r="SFW73" s="1581"/>
      <c r="SFX73" s="1581"/>
      <c r="SFY73" s="529"/>
      <c r="SFZ73" s="376"/>
      <c r="SGA73" s="376"/>
      <c r="SGB73" s="376"/>
      <c r="SGC73" s="530"/>
      <c r="SGD73" s="376"/>
      <c r="SGE73" s="376"/>
      <c r="SGF73" s="376"/>
      <c r="SGG73" s="376"/>
      <c r="SGH73" s="376"/>
      <c r="SGI73" s="376"/>
      <c r="SGJ73" s="376"/>
      <c r="SGK73" s="376"/>
      <c r="SGL73" s="376"/>
      <c r="SGM73" s="1581"/>
      <c r="SGN73" s="1581"/>
      <c r="SGO73" s="1581"/>
      <c r="SGP73" s="529"/>
      <c r="SGQ73" s="376"/>
      <c r="SGR73" s="376"/>
      <c r="SGS73" s="376"/>
      <c r="SGT73" s="530"/>
      <c r="SGU73" s="376"/>
      <c r="SGV73" s="376"/>
      <c r="SGW73" s="376"/>
      <c r="SGX73" s="376"/>
      <c r="SGY73" s="376"/>
      <c r="SGZ73" s="376"/>
      <c r="SHA73" s="376"/>
      <c r="SHB73" s="376"/>
      <c r="SHC73" s="376"/>
      <c r="SHD73" s="1581"/>
      <c r="SHE73" s="1581"/>
      <c r="SHF73" s="1581"/>
      <c r="SHG73" s="529"/>
      <c r="SHH73" s="376"/>
      <c r="SHI73" s="376"/>
      <c r="SHJ73" s="376"/>
      <c r="SHK73" s="530"/>
      <c r="SHL73" s="376"/>
      <c r="SHM73" s="376"/>
      <c r="SHN73" s="376"/>
      <c r="SHO73" s="376"/>
      <c r="SHP73" s="376"/>
      <c r="SHQ73" s="376"/>
      <c r="SHR73" s="376"/>
      <c r="SHS73" s="376"/>
      <c r="SHT73" s="376"/>
      <c r="SHU73" s="1581"/>
      <c r="SHV73" s="1581"/>
      <c r="SHW73" s="1581"/>
      <c r="SHX73" s="529"/>
      <c r="SHY73" s="376"/>
      <c r="SHZ73" s="376"/>
      <c r="SIA73" s="376"/>
      <c r="SIB73" s="530"/>
      <c r="SIC73" s="376"/>
      <c r="SID73" s="376"/>
      <c r="SIE73" s="376"/>
      <c r="SIF73" s="376"/>
      <c r="SIG73" s="376"/>
      <c r="SIH73" s="376"/>
      <c r="SII73" s="376"/>
      <c r="SIJ73" s="376"/>
      <c r="SIK73" s="376"/>
      <c r="SIL73" s="1581"/>
      <c r="SIM73" s="1581"/>
      <c r="SIN73" s="1581"/>
      <c r="SIO73" s="529"/>
      <c r="SIP73" s="376"/>
      <c r="SIQ73" s="376"/>
      <c r="SIR73" s="376"/>
      <c r="SIS73" s="530"/>
      <c r="SIT73" s="376"/>
      <c r="SIU73" s="376"/>
      <c r="SIV73" s="376"/>
      <c r="SIW73" s="376"/>
      <c r="SIX73" s="376"/>
      <c r="SIY73" s="376"/>
      <c r="SIZ73" s="376"/>
      <c r="SJA73" s="376"/>
      <c r="SJB73" s="376"/>
      <c r="SJC73" s="1581"/>
      <c r="SJD73" s="1581"/>
      <c r="SJE73" s="1581"/>
      <c r="SJF73" s="529"/>
      <c r="SJG73" s="376"/>
      <c r="SJH73" s="376"/>
      <c r="SJI73" s="376"/>
      <c r="SJJ73" s="530"/>
      <c r="SJK73" s="376"/>
      <c r="SJL73" s="376"/>
      <c r="SJM73" s="376"/>
      <c r="SJN73" s="376"/>
      <c r="SJO73" s="376"/>
      <c r="SJP73" s="376"/>
      <c r="SJQ73" s="376"/>
      <c r="SJR73" s="376"/>
      <c r="SJS73" s="376"/>
      <c r="SJT73" s="1581"/>
      <c r="SJU73" s="1581"/>
      <c r="SJV73" s="1581"/>
      <c r="SJW73" s="529"/>
      <c r="SJX73" s="376"/>
      <c r="SJY73" s="376"/>
      <c r="SJZ73" s="376"/>
      <c r="SKA73" s="530"/>
      <c r="SKB73" s="376"/>
      <c r="SKC73" s="376"/>
      <c r="SKD73" s="376"/>
      <c r="SKE73" s="376"/>
      <c r="SKF73" s="376"/>
      <c r="SKG73" s="376"/>
      <c r="SKH73" s="376"/>
      <c r="SKI73" s="376"/>
      <c r="SKJ73" s="376"/>
      <c r="SKK73" s="1581"/>
      <c r="SKL73" s="1581"/>
      <c r="SKM73" s="1581"/>
      <c r="SKN73" s="529"/>
      <c r="SKO73" s="376"/>
      <c r="SKP73" s="376"/>
      <c r="SKQ73" s="376"/>
      <c r="SKR73" s="530"/>
      <c r="SKS73" s="376"/>
      <c r="SKT73" s="376"/>
      <c r="SKU73" s="376"/>
      <c r="SKV73" s="376"/>
      <c r="SKW73" s="376"/>
      <c r="SKX73" s="376"/>
      <c r="SKY73" s="376"/>
      <c r="SKZ73" s="376"/>
      <c r="SLA73" s="376"/>
      <c r="SLB73" s="1581"/>
      <c r="SLC73" s="1581"/>
      <c r="SLD73" s="1581"/>
      <c r="SLE73" s="529"/>
      <c r="SLF73" s="376"/>
      <c r="SLG73" s="376"/>
      <c r="SLH73" s="376"/>
      <c r="SLI73" s="530"/>
      <c r="SLJ73" s="376"/>
      <c r="SLK73" s="376"/>
      <c r="SLL73" s="376"/>
      <c r="SLM73" s="376"/>
      <c r="SLN73" s="376"/>
      <c r="SLO73" s="376"/>
      <c r="SLP73" s="376"/>
      <c r="SLQ73" s="376"/>
      <c r="SLR73" s="376"/>
      <c r="SLS73" s="1581"/>
      <c r="SLT73" s="1581"/>
      <c r="SLU73" s="1581"/>
      <c r="SLV73" s="529"/>
      <c r="SLW73" s="376"/>
      <c r="SLX73" s="376"/>
      <c r="SLY73" s="376"/>
      <c r="SLZ73" s="530"/>
      <c r="SMA73" s="376"/>
      <c r="SMB73" s="376"/>
      <c r="SMC73" s="376"/>
      <c r="SMD73" s="376"/>
      <c r="SME73" s="376"/>
      <c r="SMF73" s="376"/>
      <c r="SMG73" s="376"/>
      <c r="SMH73" s="376"/>
      <c r="SMI73" s="376"/>
      <c r="SMJ73" s="1581"/>
      <c r="SMK73" s="1581"/>
      <c r="SML73" s="1581"/>
      <c r="SMM73" s="529"/>
      <c r="SMN73" s="376"/>
      <c r="SMO73" s="376"/>
      <c r="SMP73" s="376"/>
      <c r="SMQ73" s="530"/>
      <c r="SMR73" s="376"/>
      <c r="SMS73" s="376"/>
      <c r="SMT73" s="376"/>
      <c r="SMU73" s="376"/>
      <c r="SMV73" s="376"/>
      <c r="SMW73" s="376"/>
      <c r="SMX73" s="376"/>
      <c r="SMY73" s="376"/>
      <c r="SMZ73" s="376"/>
      <c r="SNA73" s="1581"/>
      <c r="SNB73" s="1581"/>
      <c r="SNC73" s="1581"/>
      <c r="SND73" s="529"/>
      <c r="SNE73" s="376"/>
      <c r="SNF73" s="376"/>
      <c r="SNG73" s="376"/>
      <c r="SNH73" s="530"/>
      <c r="SNI73" s="376"/>
      <c r="SNJ73" s="376"/>
      <c r="SNK73" s="376"/>
      <c r="SNL73" s="376"/>
      <c r="SNM73" s="376"/>
      <c r="SNN73" s="376"/>
      <c r="SNO73" s="376"/>
      <c r="SNP73" s="376"/>
      <c r="SNQ73" s="376"/>
      <c r="SNR73" s="1581"/>
      <c r="SNS73" s="1581"/>
      <c r="SNT73" s="1581"/>
      <c r="SNU73" s="529"/>
      <c r="SNV73" s="376"/>
      <c r="SNW73" s="376"/>
      <c r="SNX73" s="376"/>
      <c r="SNY73" s="530"/>
      <c r="SNZ73" s="376"/>
      <c r="SOA73" s="376"/>
      <c r="SOB73" s="376"/>
      <c r="SOC73" s="376"/>
      <c r="SOD73" s="376"/>
      <c r="SOE73" s="376"/>
      <c r="SOF73" s="376"/>
      <c r="SOG73" s="376"/>
      <c r="SOH73" s="376"/>
      <c r="SOI73" s="1581"/>
      <c r="SOJ73" s="1581"/>
      <c r="SOK73" s="1581"/>
      <c r="SOL73" s="529"/>
      <c r="SOM73" s="376"/>
      <c r="SON73" s="376"/>
      <c r="SOO73" s="376"/>
      <c r="SOP73" s="530"/>
      <c r="SOQ73" s="376"/>
      <c r="SOR73" s="376"/>
      <c r="SOS73" s="376"/>
      <c r="SOT73" s="376"/>
      <c r="SOU73" s="376"/>
      <c r="SOV73" s="376"/>
      <c r="SOW73" s="376"/>
      <c r="SOX73" s="376"/>
      <c r="SOY73" s="376"/>
      <c r="SOZ73" s="1581"/>
      <c r="SPA73" s="1581"/>
      <c r="SPB73" s="1581"/>
      <c r="SPC73" s="529"/>
      <c r="SPD73" s="376"/>
      <c r="SPE73" s="376"/>
      <c r="SPF73" s="376"/>
      <c r="SPG73" s="530"/>
      <c r="SPH73" s="376"/>
      <c r="SPI73" s="376"/>
      <c r="SPJ73" s="376"/>
      <c r="SPK73" s="376"/>
      <c r="SPL73" s="376"/>
      <c r="SPM73" s="376"/>
      <c r="SPN73" s="376"/>
      <c r="SPO73" s="376"/>
      <c r="SPP73" s="376"/>
      <c r="SPQ73" s="1581"/>
      <c r="SPR73" s="1581"/>
      <c r="SPS73" s="1581"/>
      <c r="SPT73" s="529"/>
      <c r="SPU73" s="376"/>
      <c r="SPV73" s="376"/>
      <c r="SPW73" s="376"/>
      <c r="SPX73" s="530"/>
      <c r="SPY73" s="376"/>
      <c r="SPZ73" s="376"/>
      <c r="SQA73" s="376"/>
      <c r="SQB73" s="376"/>
      <c r="SQC73" s="376"/>
      <c r="SQD73" s="376"/>
      <c r="SQE73" s="376"/>
      <c r="SQF73" s="376"/>
      <c r="SQG73" s="376"/>
      <c r="SQH73" s="1581"/>
      <c r="SQI73" s="1581"/>
      <c r="SQJ73" s="1581"/>
      <c r="SQK73" s="529"/>
      <c r="SQL73" s="376"/>
      <c r="SQM73" s="376"/>
      <c r="SQN73" s="376"/>
      <c r="SQO73" s="530"/>
      <c r="SQP73" s="376"/>
      <c r="SQQ73" s="376"/>
      <c r="SQR73" s="376"/>
      <c r="SQS73" s="376"/>
      <c r="SQT73" s="376"/>
      <c r="SQU73" s="376"/>
      <c r="SQV73" s="376"/>
      <c r="SQW73" s="376"/>
      <c r="SQX73" s="376"/>
      <c r="SQY73" s="1581"/>
      <c r="SQZ73" s="1581"/>
      <c r="SRA73" s="1581"/>
      <c r="SRB73" s="529"/>
      <c r="SRC73" s="376"/>
      <c r="SRD73" s="376"/>
      <c r="SRE73" s="376"/>
      <c r="SRF73" s="530"/>
      <c r="SRG73" s="376"/>
      <c r="SRH73" s="376"/>
      <c r="SRI73" s="376"/>
      <c r="SRJ73" s="376"/>
      <c r="SRK73" s="376"/>
      <c r="SRL73" s="376"/>
      <c r="SRM73" s="376"/>
      <c r="SRN73" s="376"/>
      <c r="SRO73" s="376"/>
      <c r="SRP73" s="1581"/>
      <c r="SRQ73" s="1581"/>
      <c r="SRR73" s="1581"/>
      <c r="SRS73" s="529"/>
      <c r="SRT73" s="376"/>
      <c r="SRU73" s="376"/>
      <c r="SRV73" s="376"/>
      <c r="SRW73" s="530"/>
      <c r="SRX73" s="376"/>
      <c r="SRY73" s="376"/>
      <c r="SRZ73" s="376"/>
      <c r="SSA73" s="376"/>
      <c r="SSB73" s="376"/>
      <c r="SSC73" s="376"/>
      <c r="SSD73" s="376"/>
      <c r="SSE73" s="376"/>
      <c r="SSF73" s="376"/>
      <c r="SSG73" s="1581"/>
      <c r="SSH73" s="1581"/>
      <c r="SSI73" s="1581"/>
      <c r="SSJ73" s="529"/>
      <c r="SSK73" s="376"/>
      <c r="SSL73" s="376"/>
      <c r="SSM73" s="376"/>
      <c r="SSN73" s="530"/>
      <c r="SSO73" s="376"/>
      <c r="SSP73" s="376"/>
      <c r="SSQ73" s="376"/>
      <c r="SSR73" s="376"/>
      <c r="SSS73" s="376"/>
      <c r="SST73" s="376"/>
      <c r="SSU73" s="376"/>
      <c r="SSV73" s="376"/>
      <c r="SSW73" s="376"/>
      <c r="SSX73" s="1581"/>
      <c r="SSY73" s="1581"/>
      <c r="SSZ73" s="1581"/>
      <c r="STA73" s="529"/>
      <c r="STB73" s="376"/>
      <c r="STC73" s="376"/>
      <c r="STD73" s="376"/>
      <c r="STE73" s="530"/>
      <c r="STF73" s="376"/>
      <c r="STG73" s="376"/>
      <c r="STH73" s="376"/>
      <c r="STI73" s="376"/>
      <c r="STJ73" s="376"/>
      <c r="STK73" s="376"/>
      <c r="STL73" s="376"/>
      <c r="STM73" s="376"/>
      <c r="STN73" s="376"/>
      <c r="STO73" s="1581"/>
      <c r="STP73" s="1581"/>
      <c r="STQ73" s="1581"/>
      <c r="STR73" s="529"/>
      <c r="STS73" s="376"/>
      <c r="STT73" s="376"/>
      <c r="STU73" s="376"/>
      <c r="STV73" s="530"/>
      <c r="STW73" s="376"/>
      <c r="STX73" s="376"/>
      <c r="STY73" s="376"/>
      <c r="STZ73" s="376"/>
      <c r="SUA73" s="376"/>
      <c r="SUB73" s="376"/>
      <c r="SUC73" s="376"/>
      <c r="SUD73" s="376"/>
      <c r="SUE73" s="376"/>
      <c r="SUF73" s="1581"/>
      <c r="SUG73" s="1581"/>
      <c r="SUH73" s="1581"/>
      <c r="SUI73" s="529"/>
      <c r="SUJ73" s="376"/>
      <c r="SUK73" s="376"/>
      <c r="SUL73" s="376"/>
      <c r="SUM73" s="530"/>
      <c r="SUN73" s="376"/>
      <c r="SUO73" s="376"/>
      <c r="SUP73" s="376"/>
      <c r="SUQ73" s="376"/>
      <c r="SUR73" s="376"/>
      <c r="SUS73" s="376"/>
      <c r="SUT73" s="376"/>
      <c r="SUU73" s="376"/>
      <c r="SUV73" s="376"/>
      <c r="SUW73" s="1581"/>
      <c r="SUX73" s="1581"/>
      <c r="SUY73" s="1581"/>
      <c r="SUZ73" s="529"/>
      <c r="SVA73" s="376"/>
      <c r="SVB73" s="376"/>
      <c r="SVC73" s="376"/>
      <c r="SVD73" s="530"/>
      <c r="SVE73" s="376"/>
      <c r="SVF73" s="376"/>
      <c r="SVG73" s="376"/>
      <c r="SVH73" s="376"/>
      <c r="SVI73" s="376"/>
      <c r="SVJ73" s="376"/>
      <c r="SVK73" s="376"/>
      <c r="SVL73" s="376"/>
      <c r="SVM73" s="376"/>
      <c r="SVN73" s="1581"/>
      <c r="SVO73" s="1581"/>
      <c r="SVP73" s="1581"/>
      <c r="SVQ73" s="529"/>
      <c r="SVR73" s="376"/>
      <c r="SVS73" s="376"/>
      <c r="SVT73" s="376"/>
      <c r="SVU73" s="530"/>
      <c r="SVV73" s="376"/>
      <c r="SVW73" s="376"/>
      <c r="SVX73" s="376"/>
      <c r="SVY73" s="376"/>
      <c r="SVZ73" s="376"/>
      <c r="SWA73" s="376"/>
      <c r="SWB73" s="376"/>
      <c r="SWC73" s="376"/>
      <c r="SWD73" s="376"/>
      <c r="SWE73" s="1581"/>
      <c r="SWF73" s="1581"/>
      <c r="SWG73" s="1581"/>
      <c r="SWH73" s="529"/>
      <c r="SWI73" s="376"/>
      <c r="SWJ73" s="376"/>
      <c r="SWK73" s="376"/>
      <c r="SWL73" s="530"/>
      <c r="SWM73" s="376"/>
      <c r="SWN73" s="376"/>
      <c r="SWO73" s="376"/>
      <c r="SWP73" s="376"/>
      <c r="SWQ73" s="376"/>
      <c r="SWR73" s="376"/>
      <c r="SWS73" s="376"/>
      <c r="SWT73" s="376"/>
      <c r="SWU73" s="376"/>
      <c r="SWV73" s="1581"/>
      <c r="SWW73" s="1581"/>
      <c r="SWX73" s="1581"/>
      <c r="SWY73" s="529"/>
      <c r="SWZ73" s="376"/>
      <c r="SXA73" s="376"/>
      <c r="SXB73" s="376"/>
      <c r="SXC73" s="530"/>
      <c r="SXD73" s="376"/>
      <c r="SXE73" s="376"/>
      <c r="SXF73" s="376"/>
      <c r="SXG73" s="376"/>
      <c r="SXH73" s="376"/>
      <c r="SXI73" s="376"/>
      <c r="SXJ73" s="376"/>
      <c r="SXK73" s="376"/>
      <c r="SXL73" s="376"/>
      <c r="SXM73" s="1581"/>
      <c r="SXN73" s="1581"/>
      <c r="SXO73" s="1581"/>
      <c r="SXP73" s="529"/>
      <c r="SXQ73" s="376"/>
      <c r="SXR73" s="376"/>
      <c r="SXS73" s="376"/>
      <c r="SXT73" s="530"/>
      <c r="SXU73" s="376"/>
      <c r="SXV73" s="376"/>
      <c r="SXW73" s="376"/>
      <c r="SXX73" s="376"/>
      <c r="SXY73" s="376"/>
      <c r="SXZ73" s="376"/>
      <c r="SYA73" s="376"/>
      <c r="SYB73" s="376"/>
      <c r="SYC73" s="376"/>
      <c r="SYD73" s="1581"/>
      <c r="SYE73" s="1581"/>
      <c r="SYF73" s="1581"/>
      <c r="SYG73" s="529"/>
      <c r="SYH73" s="376"/>
      <c r="SYI73" s="376"/>
      <c r="SYJ73" s="376"/>
      <c r="SYK73" s="530"/>
      <c r="SYL73" s="376"/>
      <c r="SYM73" s="376"/>
      <c r="SYN73" s="376"/>
      <c r="SYO73" s="376"/>
      <c r="SYP73" s="376"/>
      <c r="SYQ73" s="376"/>
      <c r="SYR73" s="376"/>
      <c r="SYS73" s="376"/>
      <c r="SYT73" s="376"/>
      <c r="SYU73" s="1581"/>
      <c r="SYV73" s="1581"/>
      <c r="SYW73" s="1581"/>
      <c r="SYX73" s="529"/>
      <c r="SYY73" s="376"/>
      <c r="SYZ73" s="376"/>
      <c r="SZA73" s="376"/>
      <c r="SZB73" s="530"/>
      <c r="SZC73" s="376"/>
      <c r="SZD73" s="376"/>
      <c r="SZE73" s="376"/>
      <c r="SZF73" s="376"/>
      <c r="SZG73" s="376"/>
      <c r="SZH73" s="376"/>
      <c r="SZI73" s="376"/>
      <c r="SZJ73" s="376"/>
      <c r="SZK73" s="376"/>
      <c r="SZL73" s="1581"/>
      <c r="SZM73" s="1581"/>
      <c r="SZN73" s="1581"/>
      <c r="SZO73" s="529"/>
      <c r="SZP73" s="376"/>
      <c r="SZQ73" s="376"/>
      <c r="SZR73" s="376"/>
      <c r="SZS73" s="530"/>
      <c r="SZT73" s="376"/>
      <c r="SZU73" s="376"/>
      <c r="SZV73" s="376"/>
      <c r="SZW73" s="376"/>
      <c r="SZX73" s="376"/>
      <c r="SZY73" s="376"/>
      <c r="SZZ73" s="376"/>
      <c r="TAA73" s="376"/>
      <c r="TAB73" s="376"/>
      <c r="TAC73" s="1581"/>
      <c r="TAD73" s="1581"/>
      <c r="TAE73" s="1581"/>
      <c r="TAF73" s="529"/>
      <c r="TAG73" s="376"/>
      <c r="TAH73" s="376"/>
      <c r="TAI73" s="376"/>
      <c r="TAJ73" s="530"/>
      <c r="TAK73" s="376"/>
      <c r="TAL73" s="376"/>
      <c r="TAM73" s="376"/>
      <c r="TAN73" s="376"/>
      <c r="TAO73" s="376"/>
      <c r="TAP73" s="376"/>
      <c r="TAQ73" s="376"/>
      <c r="TAR73" s="376"/>
      <c r="TAS73" s="376"/>
      <c r="TAT73" s="1581"/>
      <c r="TAU73" s="1581"/>
      <c r="TAV73" s="1581"/>
      <c r="TAW73" s="529"/>
      <c r="TAX73" s="376"/>
      <c r="TAY73" s="376"/>
      <c r="TAZ73" s="376"/>
      <c r="TBA73" s="530"/>
      <c r="TBB73" s="376"/>
      <c r="TBC73" s="376"/>
      <c r="TBD73" s="376"/>
      <c r="TBE73" s="376"/>
      <c r="TBF73" s="376"/>
      <c r="TBG73" s="376"/>
      <c r="TBH73" s="376"/>
      <c r="TBI73" s="376"/>
      <c r="TBJ73" s="376"/>
      <c r="TBK73" s="1581"/>
      <c r="TBL73" s="1581"/>
      <c r="TBM73" s="1581"/>
      <c r="TBN73" s="529"/>
      <c r="TBO73" s="376"/>
      <c r="TBP73" s="376"/>
      <c r="TBQ73" s="376"/>
      <c r="TBR73" s="530"/>
      <c r="TBS73" s="376"/>
      <c r="TBT73" s="376"/>
      <c r="TBU73" s="376"/>
      <c r="TBV73" s="376"/>
      <c r="TBW73" s="376"/>
      <c r="TBX73" s="376"/>
      <c r="TBY73" s="376"/>
      <c r="TBZ73" s="376"/>
      <c r="TCA73" s="376"/>
      <c r="TCB73" s="1581"/>
      <c r="TCC73" s="1581"/>
      <c r="TCD73" s="1581"/>
      <c r="TCE73" s="529"/>
      <c r="TCF73" s="376"/>
      <c r="TCG73" s="376"/>
      <c r="TCH73" s="376"/>
      <c r="TCI73" s="530"/>
      <c r="TCJ73" s="376"/>
      <c r="TCK73" s="376"/>
      <c r="TCL73" s="376"/>
      <c r="TCM73" s="376"/>
      <c r="TCN73" s="376"/>
      <c r="TCO73" s="376"/>
      <c r="TCP73" s="376"/>
      <c r="TCQ73" s="376"/>
      <c r="TCR73" s="376"/>
      <c r="TCS73" s="1581"/>
      <c r="TCT73" s="1581"/>
      <c r="TCU73" s="1581"/>
      <c r="TCV73" s="529"/>
      <c r="TCW73" s="376"/>
      <c r="TCX73" s="376"/>
      <c r="TCY73" s="376"/>
      <c r="TCZ73" s="530"/>
      <c r="TDA73" s="376"/>
      <c r="TDB73" s="376"/>
      <c r="TDC73" s="376"/>
      <c r="TDD73" s="376"/>
      <c r="TDE73" s="376"/>
      <c r="TDF73" s="376"/>
      <c r="TDG73" s="376"/>
      <c r="TDH73" s="376"/>
      <c r="TDI73" s="376"/>
      <c r="TDJ73" s="1581"/>
      <c r="TDK73" s="1581"/>
      <c r="TDL73" s="1581"/>
      <c r="TDM73" s="529"/>
      <c r="TDN73" s="376"/>
      <c r="TDO73" s="376"/>
      <c r="TDP73" s="376"/>
      <c r="TDQ73" s="530"/>
      <c r="TDR73" s="376"/>
      <c r="TDS73" s="376"/>
      <c r="TDT73" s="376"/>
      <c r="TDU73" s="376"/>
      <c r="TDV73" s="376"/>
      <c r="TDW73" s="376"/>
      <c r="TDX73" s="376"/>
      <c r="TDY73" s="376"/>
      <c r="TDZ73" s="376"/>
      <c r="TEA73" s="1581"/>
      <c r="TEB73" s="1581"/>
      <c r="TEC73" s="1581"/>
      <c r="TED73" s="529"/>
      <c r="TEE73" s="376"/>
      <c r="TEF73" s="376"/>
      <c r="TEG73" s="376"/>
      <c r="TEH73" s="530"/>
      <c r="TEI73" s="376"/>
      <c r="TEJ73" s="376"/>
      <c r="TEK73" s="376"/>
      <c r="TEL73" s="376"/>
      <c r="TEM73" s="376"/>
      <c r="TEN73" s="376"/>
      <c r="TEO73" s="376"/>
      <c r="TEP73" s="376"/>
      <c r="TEQ73" s="376"/>
      <c r="TER73" s="1581"/>
      <c r="TES73" s="1581"/>
      <c r="TET73" s="1581"/>
      <c r="TEU73" s="529"/>
      <c r="TEV73" s="376"/>
      <c r="TEW73" s="376"/>
      <c r="TEX73" s="376"/>
      <c r="TEY73" s="530"/>
      <c r="TEZ73" s="376"/>
      <c r="TFA73" s="376"/>
      <c r="TFB73" s="376"/>
      <c r="TFC73" s="376"/>
      <c r="TFD73" s="376"/>
      <c r="TFE73" s="376"/>
      <c r="TFF73" s="376"/>
      <c r="TFG73" s="376"/>
      <c r="TFH73" s="376"/>
      <c r="TFI73" s="1581"/>
      <c r="TFJ73" s="1581"/>
      <c r="TFK73" s="1581"/>
      <c r="TFL73" s="529"/>
      <c r="TFM73" s="376"/>
      <c r="TFN73" s="376"/>
      <c r="TFO73" s="376"/>
      <c r="TFP73" s="530"/>
      <c r="TFQ73" s="376"/>
      <c r="TFR73" s="376"/>
      <c r="TFS73" s="376"/>
      <c r="TFT73" s="376"/>
      <c r="TFU73" s="376"/>
      <c r="TFV73" s="376"/>
      <c r="TFW73" s="376"/>
      <c r="TFX73" s="376"/>
      <c r="TFY73" s="376"/>
      <c r="TFZ73" s="1581"/>
      <c r="TGA73" s="1581"/>
      <c r="TGB73" s="1581"/>
      <c r="TGC73" s="529"/>
      <c r="TGD73" s="376"/>
      <c r="TGE73" s="376"/>
      <c r="TGF73" s="376"/>
      <c r="TGG73" s="530"/>
      <c r="TGH73" s="376"/>
      <c r="TGI73" s="376"/>
      <c r="TGJ73" s="376"/>
      <c r="TGK73" s="376"/>
      <c r="TGL73" s="376"/>
      <c r="TGM73" s="376"/>
      <c r="TGN73" s="376"/>
      <c r="TGO73" s="376"/>
      <c r="TGP73" s="376"/>
      <c r="TGQ73" s="1581"/>
      <c r="TGR73" s="1581"/>
      <c r="TGS73" s="1581"/>
      <c r="TGT73" s="529"/>
      <c r="TGU73" s="376"/>
      <c r="TGV73" s="376"/>
      <c r="TGW73" s="376"/>
      <c r="TGX73" s="530"/>
      <c r="TGY73" s="376"/>
      <c r="TGZ73" s="376"/>
      <c r="THA73" s="376"/>
      <c r="THB73" s="376"/>
      <c r="THC73" s="376"/>
      <c r="THD73" s="376"/>
      <c r="THE73" s="376"/>
      <c r="THF73" s="376"/>
      <c r="THG73" s="376"/>
      <c r="THH73" s="1581"/>
      <c r="THI73" s="1581"/>
      <c r="THJ73" s="1581"/>
      <c r="THK73" s="529"/>
      <c r="THL73" s="376"/>
      <c r="THM73" s="376"/>
      <c r="THN73" s="376"/>
      <c r="THO73" s="530"/>
      <c r="THP73" s="376"/>
      <c r="THQ73" s="376"/>
      <c r="THR73" s="376"/>
      <c r="THS73" s="376"/>
      <c r="THT73" s="376"/>
      <c r="THU73" s="376"/>
      <c r="THV73" s="376"/>
      <c r="THW73" s="376"/>
      <c r="THX73" s="376"/>
      <c r="THY73" s="1581"/>
      <c r="THZ73" s="1581"/>
      <c r="TIA73" s="1581"/>
      <c r="TIB73" s="529"/>
      <c r="TIC73" s="376"/>
      <c r="TID73" s="376"/>
      <c r="TIE73" s="376"/>
      <c r="TIF73" s="530"/>
      <c r="TIG73" s="376"/>
      <c r="TIH73" s="376"/>
      <c r="TII73" s="376"/>
      <c r="TIJ73" s="376"/>
      <c r="TIK73" s="376"/>
      <c r="TIL73" s="376"/>
      <c r="TIM73" s="376"/>
      <c r="TIN73" s="376"/>
      <c r="TIO73" s="376"/>
      <c r="TIP73" s="1581"/>
      <c r="TIQ73" s="1581"/>
      <c r="TIR73" s="1581"/>
      <c r="TIS73" s="529"/>
      <c r="TIT73" s="376"/>
      <c r="TIU73" s="376"/>
      <c r="TIV73" s="376"/>
      <c r="TIW73" s="530"/>
      <c r="TIX73" s="376"/>
      <c r="TIY73" s="376"/>
      <c r="TIZ73" s="376"/>
      <c r="TJA73" s="376"/>
      <c r="TJB73" s="376"/>
      <c r="TJC73" s="376"/>
      <c r="TJD73" s="376"/>
      <c r="TJE73" s="376"/>
      <c r="TJF73" s="376"/>
      <c r="TJG73" s="1581"/>
      <c r="TJH73" s="1581"/>
      <c r="TJI73" s="1581"/>
      <c r="TJJ73" s="529"/>
      <c r="TJK73" s="376"/>
      <c r="TJL73" s="376"/>
      <c r="TJM73" s="376"/>
      <c r="TJN73" s="530"/>
      <c r="TJO73" s="376"/>
      <c r="TJP73" s="376"/>
      <c r="TJQ73" s="376"/>
      <c r="TJR73" s="376"/>
      <c r="TJS73" s="376"/>
      <c r="TJT73" s="376"/>
      <c r="TJU73" s="376"/>
      <c r="TJV73" s="376"/>
      <c r="TJW73" s="376"/>
      <c r="TJX73" s="1581"/>
      <c r="TJY73" s="1581"/>
      <c r="TJZ73" s="1581"/>
      <c r="TKA73" s="529"/>
      <c r="TKB73" s="376"/>
      <c r="TKC73" s="376"/>
      <c r="TKD73" s="376"/>
      <c r="TKE73" s="530"/>
      <c r="TKF73" s="376"/>
      <c r="TKG73" s="376"/>
      <c r="TKH73" s="376"/>
      <c r="TKI73" s="376"/>
      <c r="TKJ73" s="376"/>
      <c r="TKK73" s="376"/>
      <c r="TKL73" s="376"/>
      <c r="TKM73" s="376"/>
      <c r="TKN73" s="376"/>
      <c r="TKO73" s="1581"/>
      <c r="TKP73" s="1581"/>
      <c r="TKQ73" s="1581"/>
      <c r="TKR73" s="529"/>
      <c r="TKS73" s="376"/>
      <c r="TKT73" s="376"/>
      <c r="TKU73" s="376"/>
      <c r="TKV73" s="530"/>
      <c r="TKW73" s="376"/>
      <c r="TKX73" s="376"/>
      <c r="TKY73" s="376"/>
      <c r="TKZ73" s="376"/>
      <c r="TLA73" s="376"/>
      <c r="TLB73" s="376"/>
      <c r="TLC73" s="376"/>
      <c r="TLD73" s="376"/>
      <c r="TLE73" s="376"/>
      <c r="TLF73" s="1581"/>
      <c r="TLG73" s="1581"/>
      <c r="TLH73" s="1581"/>
      <c r="TLI73" s="529"/>
      <c r="TLJ73" s="376"/>
      <c r="TLK73" s="376"/>
      <c r="TLL73" s="376"/>
      <c r="TLM73" s="530"/>
      <c r="TLN73" s="376"/>
      <c r="TLO73" s="376"/>
      <c r="TLP73" s="376"/>
      <c r="TLQ73" s="376"/>
      <c r="TLR73" s="376"/>
      <c r="TLS73" s="376"/>
      <c r="TLT73" s="376"/>
      <c r="TLU73" s="376"/>
      <c r="TLV73" s="376"/>
      <c r="TLW73" s="1581"/>
      <c r="TLX73" s="1581"/>
      <c r="TLY73" s="1581"/>
      <c r="TLZ73" s="529"/>
      <c r="TMA73" s="376"/>
      <c r="TMB73" s="376"/>
      <c r="TMC73" s="376"/>
      <c r="TMD73" s="530"/>
      <c r="TME73" s="376"/>
      <c r="TMF73" s="376"/>
      <c r="TMG73" s="376"/>
      <c r="TMH73" s="376"/>
      <c r="TMI73" s="376"/>
      <c r="TMJ73" s="376"/>
      <c r="TMK73" s="376"/>
      <c r="TML73" s="376"/>
      <c r="TMM73" s="376"/>
      <c r="TMN73" s="1581"/>
      <c r="TMO73" s="1581"/>
      <c r="TMP73" s="1581"/>
      <c r="TMQ73" s="529"/>
      <c r="TMR73" s="376"/>
      <c r="TMS73" s="376"/>
      <c r="TMT73" s="376"/>
      <c r="TMU73" s="530"/>
      <c r="TMV73" s="376"/>
      <c r="TMW73" s="376"/>
      <c r="TMX73" s="376"/>
      <c r="TMY73" s="376"/>
      <c r="TMZ73" s="376"/>
      <c r="TNA73" s="376"/>
      <c r="TNB73" s="376"/>
      <c r="TNC73" s="376"/>
      <c r="TND73" s="376"/>
      <c r="TNE73" s="1581"/>
      <c r="TNF73" s="1581"/>
      <c r="TNG73" s="1581"/>
      <c r="TNH73" s="529"/>
      <c r="TNI73" s="376"/>
      <c r="TNJ73" s="376"/>
      <c r="TNK73" s="376"/>
      <c r="TNL73" s="530"/>
      <c r="TNM73" s="376"/>
      <c r="TNN73" s="376"/>
      <c r="TNO73" s="376"/>
      <c r="TNP73" s="376"/>
      <c r="TNQ73" s="376"/>
      <c r="TNR73" s="376"/>
      <c r="TNS73" s="376"/>
      <c r="TNT73" s="376"/>
      <c r="TNU73" s="376"/>
      <c r="TNV73" s="1581"/>
      <c r="TNW73" s="1581"/>
      <c r="TNX73" s="1581"/>
      <c r="TNY73" s="529"/>
      <c r="TNZ73" s="376"/>
      <c r="TOA73" s="376"/>
      <c r="TOB73" s="376"/>
      <c r="TOC73" s="530"/>
      <c r="TOD73" s="376"/>
      <c r="TOE73" s="376"/>
      <c r="TOF73" s="376"/>
      <c r="TOG73" s="376"/>
      <c r="TOH73" s="376"/>
      <c r="TOI73" s="376"/>
      <c r="TOJ73" s="376"/>
      <c r="TOK73" s="376"/>
      <c r="TOL73" s="376"/>
      <c r="TOM73" s="1581"/>
      <c r="TON73" s="1581"/>
      <c r="TOO73" s="1581"/>
      <c r="TOP73" s="529"/>
      <c r="TOQ73" s="376"/>
      <c r="TOR73" s="376"/>
      <c r="TOS73" s="376"/>
      <c r="TOT73" s="530"/>
      <c r="TOU73" s="376"/>
      <c r="TOV73" s="376"/>
      <c r="TOW73" s="376"/>
      <c r="TOX73" s="376"/>
      <c r="TOY73" s="376"/>
      <c r="TOZ73" s="376"/>
      <c r="TPA73" s="376"/>
      <c r="TPB73" s="376"/>
      <c r="TPC73" s="376"/>
      <c r="TPD73" s="1581"/>
      <c r="TPE73" s="1581"/>
      <c r="TPF73" s="1581"/>
      <c r="TPG73" s="529"/>
      <c r="TPH73" s="376"/>
      <c r="TPI73" s="376"/>
      <c r="TPJ73" s="376"/>
      <c r="TPK73" s="530"/>
      <c r="TPL73" s="376"/>
      <c r="TPM73" s="376"/>
      <c r="TPN73" s="376"/>
      <c r="TPO73" s="376"/>
      <c r="TPP73" s="376"/>
      <c r="TPQ73" s="376"/>
      <c r="TPR73" s="376"/>
      <c r="TPS73" s="376"/>
      <c r="TPT73" s="376"/>
      <c r="TPU73" s="1581"/>
      <c r="TPV73" s="1581"/>
      <c r="TPW73" s="1581"/>
      <c r="TPX73" s="529"/>
      <c r="TPY73" s="376"/>
      <c r="TPZ73" s="376"/>
      <c r="TQA73" s="376"/>
      <c r="TQB73" s="530"/>
      <c r="TQC73" s="376"/>
      <c r="TQD73" s="376"/>
      <c r="TQE73" s="376"/>
      <c r="TQF73" s="376"/>
      <c r="TQG73" s="376"/>
      <c r="TQH73" s="376"/>
      <c r="TQI73" s="376"/>
      <c r="TQJ73" s="376"/>
      <c r="TQK73" s="376"/>
      <c r="TQL73" s="1581"/>
      <c r="TQM73" s="1581"/>
      <c r="TQN73" s="1581"/>
      <c r="TQO73" s="529"/>
      <c r="TQP73" s="376"/>
      <c r="TQQ73" s="376"/>
      <c r="TQR73" s="376"/>
      <c r="TQS73" s="530"/>
      <c r="TQT73" s="376"/>
      <c r="TQU73" s="376"/>
      <c r="TQV73" s="376"/>
      <c r="TQW73" s="376"/>
      <c r="TQX73" s="376"/>
      <c r="TQY73" s="376"/>
      <c r="TQZ73" s="376"/>
      <c r="TRA73" s="376"/>
      <c r="TRB73" s="376"/>
      <c r="TRC73" s="1581"/>
      <c r="TRD73" s="1581"/>
      <c r="TRE73" s="1581"/>
      <c r="TRF73" s="529"/>
      <c r="TRG73" s="376"/>
      <c r="TRH73" s="376"/>
      <c r="TRI73" s="376"/>
      <c r="TRJ73" s="530"/>
      <c r="TRK73" s="376"/>
      <c r="TRL73" s="376"/>
      <c r="TRM73" s="376"/>
      <c r="TRN73" s="376"/>
      <c r="TRO73" s="376"/>
      <c r="TRP73" s="376"/>
      <c r="TRQ73" s="376"/>
      <c r="TRR73" s="376"/>
      <c r="TRS73" s="376"/>
      <c r="TRT73" s="1581"/>
      <c r="TRU73" s="1581"/>
      <c r="TRV73" s="1581"/>
      <c r="TRW73" s="529"/>
      <c r="TRX73" s="376"/>
      <c r="TRY73" s="376"/>
      <c r="TRZ73" s="376"/>
      <c r="TSA73" s="530"/>
      <c r="TSB73" s="376"/>
      <c r="TSC73" s="376"/>
      <c r="TSD73" s="376"/>
      <c r="TSE73" s="376"/>
      <c r="TSF73" s="376"/>
      <c r="TSG73" s="376"/>
      <c r="TSH73" s="376"/>
      <c r="TSI73" s="376"/>
      <c r="TSJ73" s="376"/>
      <c r="TSK73" s="1581"/>
      <c r="TSL73" s="1581"/>
      <c r="TSM73" s="1581"/>
      <c r="TSN73" s="529"/>
      <c r="TSO73" s="376"/>
      <c r="TSP73" s="376"/>
      <c r="TSQ73" s="376"/>
      <c r="TSR73" s="530"/>
      <c r="TSS73" s="376"/>
      <c r="TST73" s="376"/>
      <c r="TSU73" s="376"/>
      <c r="TSV73" s="376"/>
      <c r="TSW73" s="376"/>
      <c r="TSX73" s="376"/>
      <c r="TSY73" s="376"/>
      <c r="TSZ73" s="376"/>
      <c r="TTA73" s="376"/>
      <c r="TTB73" s="1581"/>
      <c r="TTC73" s="1581"/>
      <c r="TTD73" s="1581"/>
      <c r="TTE73" s="529"/>
      <c r="TTF73" s="376"/>
      <c r="TTG73" s="376"/>
      <c r="TTH73" s="376"/>
      <c r="TTI73" s="530"/>
      <c r="TTJ73" s="376"/>
      <c r="TTK73" s="376"/>
      <c r="TTL73" s="376"/>
      <c r="TTM73" s="376"/>
      <c r="TTN73" s="376"/>
      <c r="TTO73" s="376"/>
      <c r="TTP73" s="376"/>
      <c r="TTQ73" s="376"/>
      <c r="TTR73" s="376"/>
      <c r="TTS73" s="1581"/>
      <c r="TTT73" s="1581"/>
      <c r="TTU73" s="1581"/>
      <c r="TTV73" s="529"/>
      <c r="TTW73" s="376"/>
      <c r="TTX73" s="376"/>
      <c r="TTY73" s="376"/>
      <c r="TTZ73" s="530"/>
      <c r="TUA73" s="376"/>
      <c r="TUB73" s="376"/>
      <c r="TUC73" s="376"/>
      <c r="TUD73" s="376"/>
      <c r="TUE73" s="376"/>
      <c r="TUF73" s="376"/>
      <c r="TUG73" s="376"/>
      <c r="TUH73" s="376"/>
      <c r="TUI73" s="376"/>
      <c r="TUJ73" s="1581"/>
      <c r="TUK73" s="1581"/>
      <c r="TUL73" s="1581"/>
      <c r="TUM73" s="529"/>
      <c r="TUN73" s="376"/>
      <c r="TUO73" s="376"/>
      <c r="TUP73" s="376"/>
      <c r="TUQ73" s="530"/>
      <c r="TUR73" s="376"/>
      <c r="TUS73" s="376"/>
      <c r="TUT73" s="376"/>
      <c r="TUU73" s="376"/>
      <c r="TUV73" s="376"/>
      <c r="TUW73" s="376"/>
      <c r="TUX73" s="376"/>
      <c r="TUY73" s="376"/>
      <c r="TUZ73" s="376"/>
      <c r="TVA73" s="1581"/>
      <c r="TVB73" s="1581"/>
      <c r="TVC73" s="1581"/>
      <c r="TVD73" s="529"/>
      <c r="TVE73" s="376"/>
      <c r="TVF73" s="376"/>
      <c r="TVG73" s="376"/>
      <c r="TVH73" s="530"/>
      <c r="TVI73" s="376"/>
      <c r="TVJ73" s="376"/>
      <c r="TVK73" s="376"/>
      <c r="TVL73" s="376"/>
      <c r="TVM73" s="376"/>
      <c r="TVN73" s="376"/>
      <c r="TVO73" s="376"/>
      <c r="TVP73" s="376"/>
      <c r="TVQ73" s="376"/>
      <c r="TVR73" s="1581"/>
      <c r="TVS73" s="1581"/>
      <c r="TVT73" s="1581"/>
      <c r="TVU73" s="529"/>
      <c r="TVV73" s="376"/>
      <c r="TVW73" s="376"/>
      <c r="TVX73" s="376"/>
      <c r="TVY73" s="530"/>
      <c r="TVZ73" s="376"/>
      <c r="TWA73" s="376"/>
      <c r="TWB73" s="376"/>
      <c r="TWC73" s="376"/>
      <c r="TWD73" s="376"/>
      <c r="TWE73" s="376"/>
      <c r="TWF73" s="376"/>
      <c r="TWG73" s="376"/>
      <c r="TWH73" s="376"/>
      <c r="TWI73" s="1581"/>
      <c r="TWJ73" s="1581"/>
      <c r="TWK73" s="1581"/>
      <c r="TWL73" s="529"/>
      <c r="TWM73" s="376"/>
      <c r="TWN73" s="376"/>
      <c r="TWO73" s="376"/>
      <c r="TWP73" s="530"/>
      <c r="TWQ73" s="376"/>
      <c r="TWR73" s="376"/>
      <c r="TWS73" s="376"/>
      <c r="TWT73" s="376"/>
      <c r="TWU73" s="376"/>
      <c r="TWV73" s="376"/>
      <c r="TWW73" s="376"/>
      <c r="TWX73" s="376"/>
      <c r="TWY73" s="376"/>
      <c r="TWZ73" s="1581"/>
      <c r="TXA73" s="1581"/>
      <c r="TXB73" s="1581"/>
      <c r="TXC73" s="529"/>
      <c r="TXD73" s="376"/>
      <c r="TXE73" s="376"/>
      <c r="TXF73" s="376"/>
      <c r="TXG73" s="530"/>
      <c r="TXH73" s="376"/>
      <c r="TXI73" s="376"/>
      <c r="TXJ73" s="376"/>
      <c r="TXK73" s="376"/>
      <c r="TXL73" s="376"/>
      <c r="TXM73" s="376"/>
      <c r="TXN73" s="376"/>
      <c r="TXO73" s="376"/>
      <c r="TXP73" s="376"/>
      <c r="TXQ73" s="1581"/>
      <c r="TXR73" s="1581"/>
      <c r="TXS73" s="1581"/>
      <c r="TXT73" s="529"/>
      <c r="TXU73" s="376"/>
      <c r="TXV73" s="376"/>
      <c r="TXW73" s="376"/>
      <c r="TXX73" s="530"/>
      <c r="TXY73" s="376"/>
      <c r="TXZ73" s="376"/>
      <c r="TYA73" s="376"/>
      <c r="TYB73" s="376"/>
      <c r="TYC73" s="376"/>
      <c r="TYD73" s="376"/>
      <c r="TYE73" s="376"/>
      <c r="TYF73" s="376"/>
      <c r="TYG73" s="376"/>
      <c r="TYH73" s="1581"/>
      <c r="TYI73" s="1581"/>
      <c r="TYJ73" s="1581"/>
      <c r="TYK73" s="529"/>
      <c r="TYL73" s="376"/>
      <c r="TYM73" s="376"/>
      <c r="TYN73" s="376"/>
      <c r="TYO73" s="530"/>
      <c r="TYP73" s="376"/>
      <c r="TYQ73" s="376"/>
      <c r="TYR73" s="376"/>
      <c r="TYS73" s="376"/>
      <c r="TYT73" s="376"/>
      <c r="TYU73" s="376"/>
      <c r="TYV73" s="376"/>
      <c r="TYW73" s="376"/>
      <c r="TYX73" s="376"/>
      <c r="TYY73" s="1581"/>
      <c r="TYZ73" s="1581"/>
      <c r="TZA73" s="1581"/>
      <c r="TZB73" s="529"/>
      <c r="TZC73" s="376"/>
      <c r="TZD73" s="376"/>
      <c r="TZE73" s="376"/>
      <c r="TZF73" s="530"/>
      <c r="TZG73" s="376"/>
      <c r="TZH73" s="376"/>
      <c r="TZI73" s="376"/>
      <c r="TZJ73" s="376"/>
      <c r="TZK73" s="376"/>
      <c r="TZL73" s="376"/>
      <c r="TZM73" s="376"/>
      <c r="TZN73" s="376"/>
      <c r="TZO73" s="376"/>
      <c r="TZP73" s="1581"/>
      <c r="TZQ73" s="1581"/>
      <c r="TZR73" s="1581"/>
      <c r="TZS73" s="529"/>
      <c r="TZT73" s="376"/>
      <c r="TZU73" s="376"/>
      <c r="TZV73" s="376"/>
      <c r="TZW73" s="530"/>
      <c r="TZX73" s="376"/>
      <c r="TZY73" s="376"/>
      <c r="TZZ73" s="376"/>
      <c r="UAA73" s="376"/>
      <c r="UAB73" s="376"/>
      <c r="UAC73" s="376"/>
      <c r="UAD73" s="376"/>
      <c r="UAE73" s="376"/>
      <c r="UAF73" s="376"/>
      <c r="UAG73" s="1581"/>
      <c r="UAH73" s="1581"/>
      <c r="UAI73" s="1581"/>
      <c r="UAJ73" s="529"/>
      <c r="UAK73" s="376"/>
      <c r="UAL73" s="376"/>
      <c r="UAM73" s="376"/>
      <c r="UAN73" s="530"/>
      <c r="UAO73" s="376"/>
      <c r="UAP73" s="376"/>
      <c r="UAQ73" s="376"/>
      <c r="UAR73" s="376"/>
      <c r="UAS73" s="376"/>
      <c r="UAT73" s="376"/>
      <c r="UAU73" s="376"/>
      <c r="UAV73" s="376"/>
      <c r="UAW73" s="376"/>
      <c r="UAX73" s="1581"/>
      <c r="UAY73" s="1581"/>
      <c r="UAZ73" s="1581"/>
      <c r="UBA73" s="529"/>
      <c r="UBB73" s="376"/>
      <c r="UBC73" s="376"/>
      <c r="UBD73" s="376"/>
      <c r="UBE73" s="530"/>
      <c r="UBF73" s="376"/>
      <c r="UBG73" s="376"/>
      <c r="UBH73" s="376"/>
      <c r="UBI73" s="376"/>
      <c r="UBJ73" s="376"/>
      <c r="UBK73" s="376"/>
      <c r="UBL73" s="376"/>
      <c r="UBM73" s="376"/>
      <c r="UBN73" s="376"/>
      <c r="UBO73" s="1581"/>
      <c r="UBP73" s="1581"/>
      <c r="UBQ73" s="1581"/>
      <c r="UBR73" s="529"/>
      <c r="UBS73" s="376"/>
      <c r="UBT73" s="376"/>
      <c r="UBU73" s="376"/>
      <c r="UBV73" s="530"/>
      <c r="UBW73" s="376"/>
      <c r="UBX73" s="376"/>
      <c r="UBY73" s="376"/>
      <c r="UBZ73" s="376"/>
      <c r="UCA73" s="376"/>
      <c r="UCB73" s="376"/>
      <c r="UCC73" s="376"/>
      <c r="UCD73" s="376"/>
      <c r="UCE73" s="376"/>
      <c r="UCF73" s="1581"/>
      <c r="UCG73" s="1581"/>
      <c r="UCH73" s="1581"/>
      <c r="UCI73" s="529"/>
      <c r="UCJ73" s="376"/>
      <c r="UCK73" s="376"/>
      <c r="UCL73" s="376"/>
      <c r="UCM73" s="530"/>
      <c r="UCN73" s="376"/>
      <c r="UCO73" s="376"/>
      <c r="UCP73" s="376"/>
      <c r="UCQ73" s="376"/>
      <c r="UCR73" s="376"/>
      <c r="UCS73" s="376"/>
      <c r="UCT73" s="376"/>
      <c r="UCU73" s="376"/>
      <c r="UCV73" s="376"/>
      <c r="UCW73" s="1581"/>
      <c r="UCX73" s="1581"/>
      <c r="UCY73" s="1581"/>
      <c r="UCZ73" s="529"/>
      <c r="UDA73" s="376"/>
      <c r="UDB73" s="376"/>
      <c r="UDC73" s="376"/>
      <c r="UDD73" s="530"/>
      <c r="UDE73" s="376"/>
      <c r="UDF73" s="376"/>
      <c r="UDG73" s="376"/>
      <c r="UDH73" s="376"/>
      <c r="UDI73" s="376"/>
      <c r="UDJ73" s="376"/>
      <c r="UDK73" s="376"/>
      <c r="UDL73" s="376"/>
      <c r="UDM73" s="376"/>
      <c r="UDN73" s="1581"/>
      <c r="UDO73" s="1581"/>
      <c r="UDP73" s="1581"/>
      <c r="UDQ73" s="529"/>
      <c r="UDR73" s="376"/>
      <c r="UDS73" s="376"/>
      <c r="UDT73" s="376"/>
      <c r="UDU73" s="530"/>
      <c r="UDV73" s="376"/>
      <c r="UDW73" s="376"/>
      <c r="UDX73" s="376"/>
      <c r="UDY73" s="376"/>
      <c r="UDZ73" s="376"/>
      <c r="UEA73" s="376"/>
      <c r="UEB73" s="376"/>
      <c r="UEC73" s="376"/>
      <c r="UED73" s="376"/>
      <c r="UEE73" s="1581"/>
      <c r="UEF73" s="1581"/>
      <c r="UEG73" s="1581"/>
      <c r="UEH73" s="529"/>
      <c r="UEI73" s="376"/>
      <c r="UEJ73" s="376"/>
      <c r="UEK73" s="376"/>
      <c r="UEL73" s="530"/>
      <c r="UEM73" s="376"/>
      <c r="UEN73" s="376"/>
      <c r="UEO73" s="376"/>
      <c r="UEP73" s="376"/>
      <c r="UEQ73" s="376"/>
      <c r="UER73" s="376"/>
      <c r="UES73" s="376"/>
      <c r="UET73" s="376"/>
      <c r="UEU73" s="376"/>
      <c r="UEV73" s="1581"/>
      <c r="UEW73" s="1581"/>
      <c r="UEX73" s="1581"/>
      <c r="UEY73" s="529"/>
      <c r="UEZ73" s="376"/>
      <c r="UFA73" s="376"/>
      <c r="UFB73" s="376"/>
      <c r="UFC73" s="530"/>
      <c r="UFD73" s="376"/>
      <c r="UFE73" s="376"/>
      <c r="UFF73" s="376"/>
      <c r="UFG73" s="376"/>
      <c r="UFH73" s="376"/>
      <c r="UFI73" s="376"/>
      <c r="UFJ73" s="376"/>
      <c r="UFK73" s="376"/>
      <c r="UFL73" s="376"/>
      <c r="UFM73" s="1581"/>
      <c r="UFN73" s="1581"/>
      <c r="UFO73" s="1581"/>
      <c r="UFP73" s="529"/>
      <c r="UFQ73" s="376"/>
      <c r="UFR73" s="376"/>
      <c r="UFS73" s="376"/>
      <c r="UFT73" s="530"/>
      <c r="UFU73" s="376"/>
      <c r="UFV73" s="376"/>
      <c r="UFW73" s="376"/>
      <c r="UFX73" s="376"/>
      <c r="UFY73" s="376"/>
      <c r="UFZ73" s="376"/>
      <c r="UGA73" s="376"/>
      <c r="UGB73" s="376"/>
      <c r="UGC73" s="376"/>
      <c r="UGD73" s="1581"/>
      <c r="UGE73" s="1581"/>
      <c r="UGF73" s="1581"/>
      <c r="UGG73" s="529"/>
      <c r="UGH73" s="376"/>
      <c r="UGI73" s="376"/>
      <c r="UGJ73" s="376"/>
      <c r="UGK73" s="530"/>
      <c r="UGL73" s="376"/>
      <c r="UGM73" s="376"/>
      <c r="UGN73" s="376"/>
      <c r="UGO73" s="376"/>
      <c r="UGP73" s="376"/>
      <c r="UGQ73" s="376"/>
      <c r="UGR73" s="376"/>
      <c r="UGS73" s="376"/>
      <c r="UGT73" s="376"/>
      <c r="UGU73" s="1581"/>
      <c r="UGV73" s="1581"/>
      <c r="UGW73" s="1581"/>
      <c r="UGX73" s="529"/>
      <c r="UGY73" s="376"/>
      <c r="UGZ73" s="376"/>
      <c r="UHA73" s="376"/>
      <c r="UHB73" s="530"/>
      <c r="UHC73" s="376"/>
      <c r="UHD73" s="376"/>
      <c r="UHE73" s="376"/>
      <c r="UHF73" s="376"/>
      <c r="UHG73" s="376"/>
      <c r="UHH73" s="376"/>
      <c r="UHI73" s="376"/>
      <c r="UHJ73" s="376"/>
      <c r="UHK73" s="376"/>
      <c r="UHL73" s="1581"/>
      <c r="UHM73" s="1581"/>
      <c r="UHN73" s="1581"/>
      <c r="UHO73" s="529"/>
      <c r="UHP73" s="376"/>
      <c r="UHQ73" s="376"/>
      <c r="UHR73" s="376"/>
      <c r="UHS73" s="530"/>
      <c r="UHT73" s="376"/>
      <c r="UHU73" s="376"/>
      <c r="UHV73" s="376"/>
      <c r="UHW73" s="376"/>
      <c r="UHX73" s="376"/>
      <c r="UHY73" s="376"/>
      <c r="UHZ73" s="376"/>
      <c r="UIA73" s="376"/>
      <c r="UIB73" s="376"/>
      <c r="UIC73" s="1581"/>
      <c r="UID73" s="1581"/>
      <c r="UIE73" s="1581"/>
      <c r="UIF73" s="529"/>
      <c r="UIG73" s="376"/>
      <c r="UIH73" s="376"/>
      <c r="UII73" s="376"/>
      <c r="UIJ73" s="530"/>
      <c r="UIK73" s="376"/>
      <c r="UIL73" s="376"/>
      <c r="UIM73" s="376"/>
      <c r="UIN73" s="376"/>
      <c r="UIO73" s="376"/>
      <c r="UIP73" s="376"/>
      <c r="UIQ73" s="376"/>
      <c r="UIR73" s="376"/>
      <c r="UIS73" s="376"/>
      <c r="UIT73" s="1581"/>
      <c r="UIU73" s="1581"/>
      <c r="UIV73" s="1581"/>
      <c r="UIW73" s="529"/>
      <c r="UIX73" s="376"/>
      <c r="UIY73" s="376"/>
      <c r="UIZ73" s="376"/>
      <c r="UJA73" s="530"/>
      <c r="UJB73" s="376"/>
      <c r="UJC73" s="376"/>
      <c r="UJD73" s="376"/>
      <c r="UJE73" s="376"/>
      <c r="UJF73" s="376"/>
      <c r="UJG73" s="376"/>
      <c r="UJH73" s="376"/>
      <c r="UJI73" s="376"/>
      <c r="UJJ73" s="376"/>
      <c r="UJK73" s="1581"/>
      <c r="UJL73" s="1581"/>
      <c r="UJM73" s="1581"/>
      <c r="UJN73" s="529"/>
      <c r="UJO73" s="376"/>
      <c r="UJP73" s="376"/>
      <c r="UJQ73" s="376"/>
      <c r="UJR73" s="530"/>
      <c r="UJS73" s="376"/>
      <c r="UJT73" s="376"/>
      <c r="UJU73" s="376"/>
      <c r="UJV73" s="376"/>
      <c r="UJW73" s="376"/>
      <c r="UJX73" s="376"/>
      <c r="UJY73" s="376"/>
      <c r="UJZ73" s="376"/>
      <c r="UKA73" s="376"/>
      <c r="UKB73" s="1581"/>
      <c r="UKC73" s="1581"/>
      <c r="UKD73" s="1581"/>
      <c r="UKE73" s="529"/>
      <c r="UKF73" s="376"/>
      <c r="UKG73" s="376"/>
      <c r="UKH73" s="376"/>
      <c r="UKI73" s="530"/>
      <c r="UKJ73" s="376"/>
      <c r="UKK73" s="376"/>
      <c r="UKL73" s="376"/>
      <c r="UKM73" s="376"/>
      <c r="UKN73" s="376"/>
      <c r="UKO73" s="376"/>
      <c r="UKP73" s="376"/>
      <c r="UKQ73" s="376"/>
      <c r="UKR73" s="376"/>
      <c r="UKS73" s="1581"/>
      <c r="UKT73" s="1581"/>
      <c r="UKU73" s="1581"/>
      <c r="UKV73" s="529"/>
      <c r="UKW73" s="376"/>
      <c r="UKX73" s="376"/>
      <c r="UKY73" s="376"/>
      <c r="UKZ73" s="530"/>
      <c r="ULA73" s="376"/>
      <c r="ULB73" s="376"/>
      <c r="ULC73" s="376"/>
      <c r="ULD73" s="376"/>
      <c r="ULE73" s="376"/>
      <c r="ULF73" s="376"/>
      <c r="ULG73" s="376"/>
      <c r="ULH73" s="376"/>
      <c r="ULI73" s="376"/>
      <c r="ULJ73" s="1581"/>
      <c r="ULK73" s="1581"/>
      <c r="ULL73" s="1581"/>
      <c r="ULM73" s="529"/>
      <c r="ULN73" s="376"/>
      <c r="ULO73" s="376"/>
      <c r="ULP73" s="376"/>
      <c r="ULQ73" s="530"/>
      <c r="ULR73" s="376"/>
      <c r="ULS73" s="376"/>
      <c r="ULT73" s="376"/>
      <c r="ULU73" s="376"/>
      <c r="ULV73" s="376"/>
      <c r="ULW73" s="376"/>
      <c r="ULX73" s="376"/>
      <c r="ULY73" s="376"/>
      <c r="ULZ73" s="376"/>
      <c r="UMA73" s="1581"/>
      <c r="UMB73" s="1581"/>
      <c r="UMC73" s="1581"/>
      <c r="UMD73" s="529"/>
      <c r="UME73" s="376"/>
      <c r="UMF73" s="376"/>
      <c r="UMG73" s="376"/>
      <c r="UMH73" s="530"/>
      <c r="UMI73" s="376"/>
      <c r="UMJ73" s="376"/>
      <c r="UMK73" s="376"/>
      <c r="UML73" s="376"/>
      <c r="UMM73" s="376"/>
      <c r="UMN73" s="376"/>
      <c r="UMO73" s="376"/>
      <c r="UMP73" s="376"/>
      <c r="UMQ73" s="376"/>
      <c r="UMR73" s="1581"/>
      <c r="UMS73" s="1581"/>
      <c r="UMT73" s="1581"/>
      <c r="UMU73" s="529"/>
      <c r="UMV73" s="376"/>
      <c r="UMW73" s="376"/>
      <c r="UMX73" s="376"/>
      <c r="UMY73" s="530"/>
      <c r="UMZ73" s="376"/>
      <c r="UNA73" s="376"/>
      <c r="UNB73" s="376"/>
      <c r="UNC73" s="376"/>
      <c r="UND73" s="376"/>
      <c r="UNE73" s="376"/>
      <c r="UNF73" s="376"/>
      <c r="UNG73" s="376"/>
      <c r="UNH73" s="376"/>
      <c r="UNI73" s="1581"/>
      <c r="UNJ73" s="1581"/>
      <c r="UNK73" s="1581"/>
      <c r="UNL73" s="529"/>
      <c r="UNM73" s="376"/>
      <c r="UNN73" s="376"/>
      <c r="UNO73" s="376"/>
      <c r="UNP73" s="530"/>
      <c r="UNQ73" s="376"/>
      <c r="UNR73" s="376"/>
      <c r="UNS73" s="376"/>
      <c r="UNT73" s="376"/>
      <c r="UNU73" s="376"/>
      <c r="UNV73" s="376"/>
      <c r="UNW73" s="376"/>
      <c r="UNX73" s="376"/>
      <c r="UNY73" s="376"/>
      <c r="UNZ73" s="1581"/>
      <c r="UOA73" s="1581"/>
      <c r="UOB73" s="1581"/>
      <c r="UOC73" s="529"/>
      <c r="UOD73" s="376"/>
      <c r="UOE73" s="376"/>
      <c r="UOF73" s="376"/>
      <c r="UOG73" s="530"/>
      <c r="UOH73" s="376"/>
      <c r="UOI73" s="376"/>
      <c r="UOJ73" s="376"/>
      <c r="UOK73" s="376"/>
      <c r="UOL73" s="376"/>
      <c r="UOM73" s="376"/>
      <c r="UON73" s="376"/>
      <c r="UOO73" s="376"/>
      <c r="UOP73" s="376"/>
      <c r="UOQ73" s="1581"/>
      <c r="UOR73" s="1581"/>
      <c r="UOS73" s="1581"/>
      <c r="UOT73" s="529"/>
      <c r="UOU73" s="376"/>
      <c r="UOV73" s="376"/>
      <c r="UOW73" s="376"/>
      <c r="UOX73" s="530"/>
      <c r="UOY73" s="376"/>
      <c r="UOZ73" s="376"/>
      <c r="UPA73" s="376"/>
      <c r="UPB73" s="376"/>
      <c r="UPC73" s="376"/>
      <c r="UPD73" s="376"/>
      <c r="UPE73" s="376"/>
      <c r="UPF73" s="376"/>
      <c r="UPG73" s="376"/>
      <c r="UPH73" s="1581"/>
      <c r="UPI73" s="1581"/>
      <c r="UPJ73" s="1581"/>
      <c r="UPK73" s="529"/>
      <c r="UPL73" s="376"/>
      <c r="UPM73" s="376"/>
      <c r="UPN73" s="376"/>
      <c r="UPO73" s="530"/>
      <c r="UPP73" s="376"/>
      <c r="UPQ73" s="376"/>
      <c r="UPR73" s="376"/>
      <c r="UPS73" s="376"/>
      <c r="UPT73" s="376"/>
      <c r="UPU73" s="376"/>
      <c r="UPV73" s="376"/>
      <c r="UPW73" s="376"/>
      <c r="UPX73" s="376"/>
      <c r="UPY73" s="1581"/>
      <c r="UPZ73" s="1581"/>
      <c r="UQA73" s="1581"/>
      <c r="UQB73" s="529"/>
      <c r="UQC73" s="376"/>
      <c r="UQD73" s="376"/>
      <c r="UQE73" s="376"/>
      <c r="UQF73" s="530"/>
      <c r="UQG73" s="376"/>
      <c r="UQH73" s="376"/>
      <c r="UQI73" s="376"/>
      <c r="UQJ73" s="376"/>
      <c r="UQK73" s="376"/>
      <c r="UQL73" s="376"/>
      <c r="UQM73" s="376"/>
      <c r="UQN73" s="376"/>
      <c r="UQO73" s="376"/>
      <c r="UQP73" s="1581"/>
      <c r="UQQ73" s="1581"/>
      <c r="UQR73" s="1581"/>
      <c r="UQS73" s="529"/>
      <c r="UQT73" s="376"/>
      <c r="UQU73" s="376"/>
      <c r="UQV73" s="376"/>
      <c r="UQW73" s="530"/>
      <c r="UQX73" s="376"/>
      <c r="UQY73" s="376"/>
      <c r="UQZ73" s="376"/>
      <c r="URA73" s="376"/>
      <c r="URB73" s="376"/>
      <c r="URC73" s="376"/>
      <c r="URD73" s="376"/>
      <c r="URE73" s="376"/>
      <c r="URF73" s="376"/>
      <c r="URG73" s="1581"/>
      <c r="URH73" s="1581"/>
      <c r="URI73" s="1581"/>
      <c r="URJ73" s="529"/>
      <c r="URK73" s="376"/>
      <c r="URL73" s="376"/>
      <c r="URM73" s="376"/>
      <c r="URN73" s="530"/>
      <c r="URO73" s="376"/>
      <c r="URP73" s="376"/>
      <c r="URQ73" s="376"/>
      <c r="URR73" s="376"/>
      <c r="URS73" s="376"/>
      <c r="URT73" s="376"/>
      <c r="URU73" s="376"/>
      <c r="URV73" s="376"/>
      <c r="URW73" s="376"/>
      <c r="URX73" s="1581"/>
      <c r="URY73" s="1581"/>
      <c r="URZ73" s="1581"/>
      <c r="USA73" s="529"/>
      <c r="USB73" s="376"/>
      <c r="USC73" s="376"/>
      <c r="USD73" s="376"/>
      <c r="USE73" s="530"/>
      <c r="USF73" s="376"/>
      <c r="USG73" s="376"/>
      <c r="USH73" s="376"/>
      <c r="USI73" s="376"/>
      <c r="USJ73" s="376"/>
      <c r="USK73" s="376"/>
      <c r="USL73" s="376"/>
      <c r="USM73" s="376"/>
      <c r="USN73" s="376"/>
      <c r="USO73" s="1581"/>
      <c r="USP73" s="1581"/>
      <c r="USQ73" s="1581"/>
      <c r="USR73" s="529"/>
      <c r="USS73" s="376"/>
      <c r="UST73" s="376"/>
      <c r="USU73" s="376"/>
      <c r="USV73" s="530"/>
      <c r="USW73" s="376"/>
      <c r="USX73" s="376"/>
      <c r="USY73" s="376"/>
      <c r="USZ73" s="376"/>
      <c r="UTA73" s="376"/>
      <c r="UTB73" s="376"/>
      <c r="UTC73" s="376"/>
      <c r="UTD73" s="376"/>
      <c r="UTE73" s="376"/>
      <c r="UTF73" s="1581"/>
      <c r="UTG73" s="1581"/>
      <c r="UTH73" s="1581"/>
      <c r="UTI73" s="529"/>
      <c r="UTJ73" s="376"/>
      <c r="UTK73" s="376"/>
      <c r="UTL73" s="376"/>
      <c r="UTM73" s="530"/>
      <c r="UTN73" s="376"/>
      <c r="UTO73" s="376"/>
      <c r="UTP73" s="376"/>
      <c r="UTQ73" s="376"/>
      <c r="UTR73" s="376"/>
      <c r="UTS73" s="376"/>
      <c r="UTT73" s="376"/>
      <c r="UTU73" s="376"/>
      <c r="UTV73" s="376"/>
      <c r="UTW73" s="1581"/>
      <c r="UTX73" s="1581"/>
      <c r="UTY73" s="1581"/>
      <c r="UTZ73" s="529"/>
      <c r="UUA73" s="376"/>
      <c r="UUB73" s="376"/>
      <c r="UUC73" s="376"/>
      <c r="UUD73" s="530"/>
      <c r="UUE73" s="376"/>
      <c r="UUF73" s="376"/>
      <c r="UUG73" s="376"/>
      <c r="UUH73" s="376"/>
      <c r="UUI73" s="376"/>
      <c r="UUJ73" s="376"/>
      <c r="UUK73" s="376"/>
      <c r="UUL73" s="376"/>
      <c r="UUM73" s="376"/>
      <c r="UUN73" s="1581"/>
      <c r="UUO73" s="1581"/>
      <c r="UUP73" s="1581"/>
      <c r="UUQ73" s="529"/>
      <c r="UUR73" s="376"/>
      <c r="UUS73" s="376"/>
      <c r="UUT73" s="376"/>
      <c r="UUU73" s="530"/>
      <c r="UUV73" s="376"/>
      <c r="UUW73" s="376"/>
      <c r="UUX73" s="376"/>
      <c r="UUY73" s="376"/>
      <c r="UUZ73" s="376"/>
      <c r="UVA73" s="376"/>
      <c r="UVB73" s="376"/>
      <c r="UVC73" s="376"/>
      <c r="UVD73" s="376"/>
      <c r="UVE73" s="1581"/>
      <c r="UVF73" s="1581"/>
      <c r="UVG73" s="1581"/>
      <c r="UVH73" s="529"/>
      <c r="UVI73" s="376"/>
      <c r="UVJ73" s="376"/>
      <c r="UVK73" s="376"/>
      <c r="UVL73" s="530"/>
      <c r="UVM73" s="376"/>
      <c r="UVN73" s="376"/>
      <c r="UVO73" s="376"/>
      <c r="UVP73" s="376"/>
      <c r="UVQ73" s="376"/>
      <c r="UVR73" s="376"/>
      <c r="UVS73" s="376"/>
      <c r="UVT73" s="376"/>
      <c r="UVU73" s="376"/>
      <c r="UVV73" s="1581"/>
      <c r="UVW73" s="1581"/>
      <c r="UVX73" s="1581"/>
      <c r="UVY73" s="529"/>
      <c r="UVZ73" s="376"/>
      <c r="UWA73" s="376"/>
      <c r="UWB73" s="376"/>
      <c r="UWC73" s="530"/>
      <c r="UWD73" s="376"/>
      <c r="UWE73" s="376"/>
      <c r="UWF73" s="376"/>
      <c r="UWG73" s="376"/>
      <c r="UWH73" s="376"/>
      <c r="UWI73" s="376"/>
      <c r="UWJ73" s="376"/>
      <c r="UWK73" s="376"/>
      <c r="UWL73" s="376"/>
      <c r="UWM73" s="1581"/>
      <c r="UWN73" s="1581"/>
      <c r="UWO73" s="1581"/>
      <c r="UWP73" s="529"/>
      <c r="UWQ73" s="376"/>
      <c r="UWR73" s="376"/>
      <c r="UWS73" s="376"/>
      <c r="UWT73" s="530"/>
      <c r="UWU73" s="376"/>
      <c r="UWV73" s="376"/>
      <c r="UWW73" s="376"/>
      <c r="UWX73" s="376"/>
      <c r="UWY73" s="376"/>
      <c r="UWZ73" s="376"/>
      <c r="UXA73" s="376"/>
      <c r="UXB73" s="376"/>
      <c r="UXC73" s="376"/>
      <c r="UXD73" s="1581"/>
      <c r="UXE73" s="1581"/>
      <c r="UXF73" s="1581"/>
      <c r="UXG73" s="529"/>
      <c r="UXH73" s="376"/>
      <c r="UXI73" s="376"/>
      <c r="UXJ73" s="376"/>
      <c r="UXK73" s="530"/>
      <c r="UXL73" s="376"/>
      <c r="UXM73" s="376"/>
      <c r="UXN73" s="376"/>
      <c r="UXO73" s="376"/>
      <c r="UXP73" s="376"/>
      <c r="UXQ73" s="376"/>
      <c r="UXR73" s="376"/>
      <c r="UXS73" s="376"/>
      <c r="UXT73" s="376"/>
      <c r="UXU73" s="1581"/>
      <c r="UXV73" s="1581"/>
      <c r="UXW73" s="1581"/>
      <c r="UXX73" s="529"/>
      <c r="UXY73" s="376"/>
      <c r="UXZ73" s="376"/>
      <c r="UYA73" s="376"/>
      <c r="UYB73" s="530"/>
      <c r="UYC73" s="376"/>
      <c r="UYD73" s="376"/>
      <c r="UYE73" s="376"/>
      <c r="UYF73" s="376"/>
      <c r="UYG73" s="376"/>
      <c r="UYH73" s="376"/>
      <c r="UYI73" s="376"/>
      <c r="UYJ73" s="376"/>
      <c r="UYK73" s="376"/>
      <c r="UYL73" s="1581"/>
      <c r="UYM73" s="1581"/>
      <c r="UYN73" s="1581"/>
      <c r="UYO73" s="529"/>
      <c r="UYP73" s="376"/>
      <c r="UYQ73" s="376"/>
      <c r="UYR73" s="376"/>
      <c r="UYS73" s="530"/>
      <c r="UYT73" s="376"/>
      <c r="UYU73" s="376"/>
      <c r="UYV73" s="376"/>
      <c r="UYW73" s="376"/>
      <c r="UYX73" s="376"/>
      <c r="UYY73" s="376"/>
      <c r="UYZ73" s="376"/>
      <c r="UZA73" s="376"/>
      <c r="UZB73" s="376"/>
      <c r="UZC73" s="1581"/>
      <c r="UZD73" s="1581"/>
      <c r="UZE73" s="1581"/>
      <c r="UZF73" s="529"/>
      <c r="UZG73" s="376"/>
      <c r="UZH73" s="376"/>
      <c r="UZI73" s="376"/>
      <c r="UZJ73" s="530"/>
      <c r="UZK73" s="376"/>
      <c r="UZL73" s="376"/>
      <c r="UZM73" s="376"/>
      <c r="UZN73" s="376"/>
      <c r="UZO73" s="376"/>
      <c r="UZP73" s="376"/>
      <c r="UZQ73" s="376"/>
      <c r="UZR73" s="376"/>
      <c r="UZS73" s="376"/>
      <c r="UZT73" s="1581"/>
      <c r="UZU73" s="1581"/>
      <c r="UZV73" s="1581"/>
      <c r="UZW73" s="529"/>
      <c r="UZX73" s="376"/>
      <c r="UZY73" s="376"/>
      <c r="UZZ73" s="376"/>
      <c r="VAA73" s="530"/>
      <c r="VAB73" s="376"/>
      <c r="VAC73" s="376"/>
      <c r="VAD73" s="376"/>
      <c r="VAE73" s="376"/>
      <c r="VAF73" s="376"/>
      <c r="VAG73" s="376"/>
      <c r="VAH73" s="376"/>
      <c r="VAI73" s="376"/>
      <c r="VAJ73" s="376"/>
      <c r="VAK73" s="1581"/>
      <c r="VAL73" s="1581"/>
      <c r="VAM73" s="1581"/>
      <c r="VAN73" s="529"/>
      <c r="VAO73" s="376"/>
      <c r="VAP73" s="376"/>
      <c r="VAQ73" s="376"/>
      <c r="VAR73" s="530"/>
      <c r="VAS73" s="376"/>
      <c r="VAT73" s="376"/>
      <c r="VAU73" s="376"/>
      <c r="VAV73" s="376"/>
      <c r="VAW73" s="376"/>
      <c r="VAX73" s="376"/>
      <c r="VAY73" s="376"/>
      <c r="VAZ73" s="376"/>
      <c r="VBA73" s="376"/>
      <c r="VBB73" s="1581"/>
      <c r="VBC73" s="1581"/>
      <c r="VBD73" s="1581"/>
      <c r="VBE73" s="529"/>
      <c r="VBF73" s="376"/>
      <c r="VBG73" s="376"/>
      <c r="VBH73" s="376"/>
      <c r="VBI73" s="530"/>
      <c r="VBJ73" s="376"/>
      <c r="VBK73" s="376"/>
      <c r="VBL73" s="376"/>
      <c r="VBM73" s="376"/>
      <c r="VBN73" s="376"/>
      <c r="VBO73" s="376"/>
      <c r="VBP73" s="376"/>
      <c r="VBQ73" s="376"/>
      <c r="VBR73" s="376"/>
      <c r="VBS73" s="1581"/>
      <c r="VBT73" s="1581"/>
      <c r="VBU73" s="1581"/>
      <c r="VBV73" s="529"/>
      <c r="VBW73" s="376"/>
      <c r="VBX73" s="376"/>
      <c r="VBY73" s="376"/>
      <c r="VBZ73" s="530"/>
      <c r="VCA73" s="376"/>
      <c r="VCB73" s="376"/>
      <c r="VCC73" s="376"/>
      <c r="VCD73" s="376"/>
      <c r="VCE73" s="376"/>
      <c r="VCF73" s="376"/>
      <c r="VCG73" s="376"/>
      <c r="VCH73" s="376"/>
      <c r="VCI73" s="376"/>
      <c r="VCJ73" s="1581"/>
      <c r="VCK73" s="1581"/>
      <c r="VCL73" s="1581"/>
      <c r="VCM73" s="529"/>
      <c r="VCN73" s="376"/>
      <c r="VCO73" s="376"/>
      <c r="VCP73" s="376"/>
      <c r="VCQ73" s="530"/>
      <c r="VCR73" s="376"/>
      <c r="VCS73" s="376"/>
      <c r="VCT73" s="376"/>
      <c r="VCU73" s="376"/>
      <c r="VCV73" s="376"/>
      <c r="VCW73" s="376"/>
      <c r="VCX73" s="376"/>
      <c r="VCY73" s="376"/>
      <c r="VCZ73" s="376"/>
      <c r="VDA73" s="1581"/>
      <c r="VDB73" s="1581"/>
      <c r="VDC73" s="1581"/>
      <c r="VDD73" s="529"/>
      <c r="VDE73" s="376"/>
      <c r="VDF73" s="376"/>
      <c r="VDG73" s="376"/>
      <c r="VDH73" s="530"/>
      <c r="VDI73" s="376"/>
      <c r="VDJ73" s="376"/>
      <c r="VDK73" s="376"/>
      <c r="VDL73" s="376"/>
      <c r="VDM73" s="376"/>
      <c r="VDN73" s="376"/>
      <c r="VDO73" s="376"/>
      <c r="VDP73" s="376"/>
      <c r="VDQ73" s="376"/>
      <c r="VDR73" s="1581"/>
      <c r="VDS73" s="1581"/>
      <c r="VDT73" s="1581"/>
      <c r="VDU73" s="529"/>
      <c r="VDV73" s="376"/>
      <c r="VDW73" s="376"/>
      <c r="VDX73" s="376"/>
      <c r="VDY73" s="530"/>
      <c r="VDZ73" s="376"/>
      <c r="VEA73" s="376"/>
      <c r="VEB73" s="376"/>
      <c r="VEC73" s="376"/>
      <c r="VED73" s="376"/>
      <c r="VEE73" s="376"/>
      <c r="VEF73" s="376"/>
      <c r="VEG73" s="376"/>
      <c r="VEH73" s="376"/>
      <c r="VEI73" s="1581"/>
      <c r="VEJ73" s="1581"/>
      <c r="VEK73" s="1581"/>
      <c r="VEL73" s="529"/>
      <c r="VEM73" s="376"/>
      <c r="VEN73" s="376"/>
      <c r="VEO73" s="376"/>
      <c r="VEP73" s="530"/>
      <c r="VEQ73" s="376"/>
      <c r="VER73" s="376"/>
      <c r="VES73" s="376"/>
      <c r="VET73" s="376"/>
      <c r="VEU73" s="376"/>
      <c r="VEV73" s="376"/>
      <c r="VEW73" s="376"/>
      <c r="VEX73" s="376"/>
      <c r="VEY73" s="376"/>
      <c r="VEZ73" s="1581"/>
      <c r="VFA73" s="1581"/>
      <c r="VFB73" s="1581"/>
      <c r="VFC73" s="529"/>
      <c r="VFD73" s="376"/>
      <c r="VFE73" s="376"/>
      <c r="VFF73" s="376"/>
      <c r="VFG73" s="530"/>
      <c r="VFH73" s="376"/>
      <c r="VFI73" s="376"/>
      <c r="VFJ73" s="376"/>
      <c r="VFK73" s="376"/>
      <c r="VFL73" s="376"/>
      <c r="VFM73" s="376"/>
      <c r="VFN73" s="376"/>
      <c r="VFO73" s="376"/>
      <c r="VFP73" s="376"/>
      <c r="VFQ73" s="1581"/>
      <c r="VFR73" s="1581"/>
      <c r="VFS73" s="1581"/>
      <c r="VFT73" s="529"/>
      <c r="VFU73" s="376"/>
      <c r="VFV73" s="376"/>
      <c r="VFW73" s="376"/>
      <c r="VFX73" s="530"/>
      <c r="VFY73" s="376"/>
      <c r="VFZ73" s="376"/>
      <c r="VGA73" s="376"/>
      <c r="VGB73" s="376"/>
      <c r="VGC73" s="376"/>
      <c r="VGD73" s="376"/>
      <c r="VGE73" s="376"/>
      <c r="VGF73" s="376"/>
      <c r="VGG73" s="376"/>
      <c r="VGH73" s="1581"/>
      <c r="VGI73" s="1581"/>
      <c r="VGJ73" s="1581"/>
      <c r="VGK73" s="529"/>
      <c r="VGL73" s="376"/>
      <c r="VGM73" s="376"/>
      <c r="VGN73" s="376"/>
      <c r="VGO73" s="530"/>
      <c r="VGP73" s="376"/>
      <c r="VGQ73" s="376"/>
      <c r="VGR73" s="376"/>
      <c r="VGS73" s="376"/>
      <c r="VGT73" s="376"/>
      <c r="VGU73" s="376"/>
      <c r="VGV73" s="376"/>
      <c r="VGW73" s="376"/>
      <c r="VGX73" s="376"/>
      <c r="VGY73" s="1581"/>
      <c r="VGZ73" s="1581"/>
      <c r="VHA73" s="1581"/>
      <c r="VHB73" s="529"/>
      <c r="VHC73" s="376"/>
      <c r="VHD73" s="376"/>
      <c r="VHE73" s="376"/>
      <c r="VHF73" s="530"/>
      <c r="VHG73" s="376"/>
      <c r="VHH73" s="376"/>
      <c r="VHI73" s="376"/>
      <c r="VHJ73" s="376"/>
      <c r="VHK73" s="376"/>
      <c r="VHL73" s="376"/>
      <c r="VHM73" s="376"/>
      <c r="VHN73" s="376"/>
      <c r="VHO73" s="376"/>
      <c r="VHP73" s="1581"/>
      <c r="VHQ73" s="1581"/>
      <c r="VHR73" s="1581"/>
      <c r="VHS73" s="529"/>
      <c r="VHT73" s="376"/>
      <c r="VHU73" s="376"/>
      <c r="VHV73" s="376"/>
      <c r="VHW73" s="530"/>
      <c r="VHX73" s="376"/>
      <c r="VHY73" s="376"/>
      <c r="VHZ73" s="376"/>
      <c r="VIA73" s="376"/>
      <c r="VIB73" s="376"/>
      <c r="VIC73" s="376"/>
      <c r="VID73" s="376"/>
      <c r="VIE73" s="376"/>
      <c r="VIF73" s="376"/>
      <c r="VIG73" s="1581"/>
      <c r="VIH73" s="1581"/>
      <c r="VII73" s="1581"/>
      <c r="VIJ73" s="529"/>
      <c r="VIK73" s="376"/>
      <c r="VIL73" s="376"/>
      <c r="VIM73" s="376"/>
      <c r="VIN73" s="530"/>
      <c r="VIO73" s="376"/>
      <c r="VIP73" s="376"/>
      <c r="VIQ73" s="376"/>
      <c r="VIR73" s="376"/>
      <c r="VIS73" s="376"/>
      <c r="VIT73" s="376"/>
      <c r="VIU73" s="376"/>
      <c r="VIV73" s="376"/>
      <c r="VIW73" s="376"/>
      <c r="VIX73" s="1581"/>
      <c r="VIY73" s="1581"/>
      <c r="VIZ73" s="1581"/>
      <c r="VJA73" s="529"/>
      <c r="VJB73" s="376"/>
      <c r="VJC73" s="376"/>
      <c r="VJD73" s="376"/>
      <c r="VJE73" s="530"/>
      <c r="VJF73" s="376"/>
      <c r="VJG73" s="376"/>
      <c r="VJH73" s="376"/>
      <c r="VJI73" s="376"/>
      <c r="VJJ73" s="376"/>
      <c r="VJK73" s="376"/>
      <c r="VJL73" s="376"/>
      <c r="VJM73" s="376"/>
      <c r="VJN73" s="376"/>
      <c r="VJO73" s="1581"/>
      <c r="VJP73" s="1581"/>
      <c r="VJQ73" s="1581"/>
      <c r="VJR73" s="529"/>
      <c r="VJS73" s="376"/>
      <c r="VJT73" s="376"/>
      <c r="VJU73" s="376"/>
      <c r="VJV73" s="530"/>
      <c r="VJW73" s="376"/>
      <c r="VJX73" s="376"/>
      <c r="VJY73" s="376"/>
      <c r="VJZ73" s="376"/>
      <c r="VKA73" s="376"/>
      <c r="VKB73" s="376"/>
      <c r="VKC73" s="376"/>
      <c r="VKD73" s="376"/>
      <c r="VKE73" s="376"/>
      <c r="VKF73" s="1581"/>
      <c r="VKG73" s="1581"/>
      <c r="VKH73" s="1581"/>
      <c r="VKI73" s="529"/>
      <c r="VKJ73" s="376"/>
      <c r="VKK73" s="376"/>
      <c r="VKL73" s="376"/>
      <c r="VKM73" s="530"/>
      <c r="VKN73" s="376"/>
      <c r="VKO73" s="376"/>
      <c r="VKP73" s="376"/>
      <c r="VKQ73" s="376"/>
      <c r="VKR73" s="376"/>
      <c r="VKS73" s="376"/>
      <c r="VKT73" s="376"/>
      <c r="VKU73" s="376"/>
      <c r="VKV73" s="376"/>
      <c r="VKW73" s="1581"/>
      <c r="VKX73" s="1581"/>
      <c r="VKY73" s="1581"/>
      <c r="VKZ73" s="529"/>
      <c r="VLA73" s="376"/>
      <c r="VLB73" s="376"/>
      <c r="VLC73" s="376"/>
      <c r="VLD73" s="530"/>
      <c r="VLE73" s="376"/>
      <c r="VLF73" s="376"/>
      <c r="VLG73" s="376"/>
      <c r="VLH73" s="376"/>
      <c r="VLI73" s="376"/>
      <c r="VLJ73" s="376"/>
      <c r="VLK73" s="376"/>
      <c r="VLL73" s="376"/>
      <c r="VLM73" s="376"/>
      <c r="VLN73" s="1581"/>
      <c r="VLO73" s="1581"/>
      <c r="VLP73" s="1581"/>
      <c r="VLQ73" s="529"/>
      <c r="VLR73" s="376"/>
      <c r="VLS73" s="376"/>
      <c r="VLT73" s="376"/>
      <c r="VLU73" s="530"/>
      <c r="VLV73" s="376"/>
      <c r="VLW73" s="376"/>
      <c r="VLX73" s="376"/>
      <c r="VLY73" s="376"/>
      <c r="VLZ73" s="376"/>
      <c r="VMA73" s="376"/>
      <c r="VMB73" s="376"/>
      <c r="VMC73" s="376"/>
      <c r="VMD73" s="376"/>
      <c r="VME73" s="1581"/>
      <c r="VMF73" s="1581"/>
      <c r="VMG73" s="1581"/>
      <c r="VMH73" s="529"/>
      <c r="VMI73" s="376"/>
      <c r="VMJ73" s="376"/>
      <c r="VMK73" s="376"/>
      <c r="VML73" s="530"/>
      <c r="VMM73" s="376"/>
      <c r="VMN73" s="376"/>
      <c r="VMO73" s="376"/>
      <c r="VMP73" s="376"/>
      <c r="VMQ73" s="376"/>
      <c r="VMR73" s="376"/>
      <c r="VMS73" s="376"/>
      <c r="VMT73" s="376"/>
      <c r="VMU73" s="376"/>
      <c r="VMV73" s="1581"/>
      <c r="VMW73" s="1581"/>
      <c r="VMX73" s="1581"/>
      <c r="VMY73" s="529"/>
      <c r="VMZ73" s="376"/>
      <c r="VNA73" s="376"/>
      <c r="VNB73" s="376"/>
      <c r="VNC73" s="530"/>
      <c r="VND73" s="376"/>
      <c r="VNE73" s="376"/>
      <c r="VNF73" s="376"/>
      <c r="VNG73" s="376"/>
      <c r="VNH73" s="376"/>
      <c r="VNI73" s="376"/>
      <c r="VNJ73" s="376"/>
      <c r="VNK73" s="376"/>
      <c r="VNL73" s="376"/>
      <c r="VNM73" s="1581"/>
      <c r="VNN73" s="1581"/>
      <c r="VNO73" s="1581"/>
      <c r="VNP73" s="529"/>
      <c r="VNQ73" s="376"/>
      <c r="VNR73" s="376"/>
      <c r="VNS73" s="376"/>
      <c r="VNT73" s="530"/>
      <c r="VNU73" s="376"/>
      <c r="VNV73" s="376"/>
      <c r="VNW73" s="376"/>
      <c r="VNX73" s="376"/>
      <c r="VNY73" s="376"/>
      <c r="VNZ73" s="376"/>
      <c r="VOA73" s="376"/>
      <c r="VOB73" s="376"/>
      <c r="VOC73" s="376"/>
      <c r="VOD73" s="1581"/>
      <c r="VOE73" s="1581"/>
      <c r="VOF73" s="1581"/>
      <c r="VOG73" s="529"/>
      <c r="VOH73" s="376"/>
      <c r="VOI73" s="376"/>
      <c r="VOJ73" s="376"/>
      <c r="VOK73" s="530"/>
      <c r="VOL73" s="376"/>
      <c r="VOM73" s="376"/>
      <c r="VON73" s="376"/>
      <c r="VOO73" s="376"/>
      <c r="VOP73" s="376"/>
      <c r="VOQ73" s="376"/>
      <c r="VOR73" s="376"/>
      <c r="VOS73" s="376"/>
      <c r="VOT73" s="376"/>
      <c r="VOU73" s="1581"/>
      <c r="VOV73" s="1581"/>
      <c r="VOW73" s="1581"/>
      <c r="VOX73" s="529"/>
      <c r="VOY73" s="376"/>
      <c r="VOZ73" s="376"/>
      <c r="VPA73" s="376"/>
      <c r="VPB73" s="530"/>
      <c r="VPC73" s="376"/>
      <c r="VPD73" s="376"/>
      <c r="VPE73" s="376"/>
      <c r="VPF73" s="376"/>
      <c r="VPG73" s="376"/>
      <c r="VPH73" s="376"/>
      <c r="VPI73" s="376"/>
      <c r="VPJ73" s="376"/>
      <c r="VPK73" s="376"/>
      <c r="VPL73" s="1581"/>
      <c r="VPM73" s="1581"/>
      <c r="VPN73" s="1581"/>
      <c r="VPO73" s="529"/>
      <c r="VPP73" s="376"/>
      <c r="VPQ73" s="376"/>
      <c r="VPR73" s="376"/>
      <c r="VPS73" s="530"/>
      <c r="VPT73" s="376"/>
      <c r="VPU73" s="376"/>
      <c r="VPV73" s="376"/>
      <c r="VPW73" s="376"/>
      <c r="VPX73" s="376"/>
      <c r="VPY73" s="376"/>
      <c r="VPZ73" s="376"/>
      <c r="VQA73" s="376"/>
      <c r="VQB73" s="376"/>
      <c r="VQC73" s="1581"/>
      <c r="VQD73" s="1581"/>
      <c r="VQE73" s="1581"/>
      <c r="VQF73" s="529"/>
      <c r="VQG73" s="376"/>
      <c r="VQH73" s="376"/>
      <c r="VQI73" s="376"/>
      <c r="VQJ73" s="530"/>
      <c r="VQK73" s="376"/>
      <c r="VQL73" s="376"/>
      <c r="VQM73" s="376"/>
      <c r="VQN73" s="376"/>
      <c r="VQO73" s="376"/>
      <c r="VQP73" s="376"/>
      <c r="VQQ73" s="376"/>
      <c r="VQR73" s="376"/>
      <c r="VQS73" s="376"/>
      <c r="VQT73" s="1581"/>
      <c r="VQU73" s="1581"/>
      <c r="VQV73" s="1581"/>
      <c r="VQW73" s="529"/>
      <c r="VQX73" s="376"/>
      <c r="VQY73" s="376"/>
      <c r="VQZ73" s="376"/>
      <c r="VRA73" s="530"/>
      <c r="VRB73" s="376"/>
      <c r="VRC73" s="376"/>
      <c r="VRD73" s="376"/>
      <c r="VRE73" s="376"/>
      <c r="VRF73" s="376"/>
      <c r="VRG73" s="376"/>
      <c r="VRH73" s="376"/>
      <c r="VRI73" s="376"/>
      <c r="VRJ73" s="376"/>
      <c r="VRK73" s="1581"/>
      <c r="VRL73" s="1581"/>
      <c r="VRM73" s="1581"/>
      <c r="VRN73" s="529"/>
      <c r="VRO73" s="376"/>
      <c r="VRP73" s="376"/>
      <c r="VRQ73" s="376"/>
      <c r="VRR73" s="530"/>
      <c r="VRS73" s="376"/>
      <c r="VRT73" s="376"/>
      <c r="VRU73" s="376"/>
      <c r="VRV73" s="376"/>
      <c r="VRW73" s="376"/>
      <c r="VRX73" s="376"/>
      <c r="VRY73" s="376"/>
      <c r="VRZ73" s="376"/>
      <c r="VSA73" s="376"/>
      <c r="VSB73" s="1581"/>
      <c r="VSC73" s="1581"/>
      <c r="VSD73" s="1581"/>
      <c r="VSE73" s="529"/>
      <c r="VSF73" s="376"/>
      <c r="VSG73" s="376"/>
      <c r="VSH73" s="376"/>
      <c r="VSI73" s="530"/>
      <c r="VSJ73" s="376"/>
      <c r="VSK73" s="376"/>
      <c r="VSL73" s="376"/>
      <c r="VSM73" s="376"/>
      <c r="VSN73" s="376"/>
      <c r="VSO73" s="376"/>
      <c r="VSP73" s="376"/>
      <c r="VSQ73" s="376"/>
      <c r="VSR73" s="376"/>
      <c r="VSS73" s="1581"/>
      <c r="VST73" s="1581"/>
      <c r="VSU73" s="1581"/>
      <c r="VSV73" s="529"/>
      <c r="VSW73" s="376"/>
      <c r="VSX73" s="376"/>
      <c r="VSY73" s="376"/>
      <c r="VSZ73" s="530"/>
      <c r="VTA73" s="376"/>
      <c r="VTB73" s="376"/>
      <c r="VTC73" s="376"/>
      <c r="VTD73" s="376"/>
      <c r="VTE73" s="376"/>
      <c r="VTF73" s="376"/>
      <c r="VTG73" s="376"/>
      <c r="VTH73" s="376"/>
      <c r="VTI73" s="376"/>
      <c r="VTJ73" s="1581"/>
      <c r="VTK73" s="1581"/>
      <c r="VTL73" s="1581"/>
      <c r="VTM73" s="529"/>
      <c r="VTN73" s="376"/>
      <c r="VTO73" s="376"/>
      <c r="VTP73" s="376"/>
      <c r="VTQ73" s="530"/>
      <c r="VTR73" s="376"/>
      <c r="VTS73" s="376"/>
      <c r="VTT73" s="376"/>
      <c r="VTU73" s="376"/>
      <c r="VTV73" s="376"/>
      <c r="VTW73" s="376"/>
      <c r="VTX73" s="376"/>
      <c r="VTY73" s="376"/>
      <c r="VTZ73" s="376"/>
      <c r="VUA73" s="1581"/>
      <c r="VUB73" s="1581"/>
      <c r="VUC73" s="1581"/>
      <c r="VUD73" s="529"/>
      <c r="VUE73" s="376"/>
      <c r="VUF73" s="376"/>
      <c r="VUG73" s="376"/>
      <c r="VUH73" s="530"/>
      <c r="VUI73" s="376"/>
      <c r="VUJ73" s="376"/>
      <c r="VUK73" s="376"/>
      <c r="VUL73" s="376"/>
      <c r="VUM73" s="376"/>
      <c r="VUN73" s="376"/>
      <c r="VUO73" s="376"/>
      <c r="VUP73" s="376"/>
      <c r="VUQ73" s="376"/>
      <c r="VUR73" s="1581"/>
      <c r="VUS73" s="1581"/>
      <c r="VUT73" s="1581"/>
      <c r="VUU73" s="529"/>
      <c r="VUV73" s="376"/>
      <c r="VUW73" s="376"/>
      <c r="VUX73" s="376"/>
      <c r="VUY73" s="530"/>
      <c r="VUZ73" s="376"/>
      <c r="VVA73" s="376"/>
      <c r="VVB73" s="376"/>
      <c r="VVC73" s="376"/>
      <c r="VVD73" s="376"/>
      <c r="VVE73" s="376"/>
      <c r="VVF73" s="376"/>
      <c r="VVG73" s="376"/>
      <c r="VVH73" s="376"/>
      <c r="VVI73" s="1581"/>
      <c r="VVJ73" s="1581"/>
      <c r="VVK73" s="1581"/>
      <c r="VVL73" s="529"/>
      <c r="VVM73" s="376"/>
      <c r="VVN73" s="376"/>
      <c r="VVO73" s="376"/>
      <c r="VVP73" s="530"/>
      <c r="VVQ73" s="376"/>
      <c r="VVR73" s="376"/>
      <c r="VVS73" s="376"/>
      <c r="VVT73" s="376"/>
      <c r="VVU73" s="376"/>
      <c r="VVV73" s="376"/>
      <c r="VVW73" s="376"/>
      <c r="VVX73" s="376"/>
      <c r="VVY73" s="376"/>
      <c r="VVZ73" s="1581"/>
      <c r="VWA73" s="1581"/>
      <c r="VWB73" s="1581"/>
      <c r="VWC73" s="529"/>
      <c r="VWD73" s="376"/>
      <c r="VWE73" s="376"/>
      <c r="VWF73" s="376"/>
      <c r="VWG73" s="530"/>
      <c r="VWH73" s="376"/>
      <c r="VWI73" s="376"/>
      <c r="VWJ73" s="376"/>
      <c r="VWK73" s="376"/>
      <c r="VWL73" s="376"/>
      <c r="VWM73" s="376"/>
      <c r="VWN73" s="376"/>
      <c r="VWO73" s="376"/>
      <c r="VWP73" s="376"/>
      <c r="VWQ73" s="1581"/>
      <c r="VWR73" s="1581"/>
      <c r="VWS73" s="1581"/>
      <c r="VWT73" s="529"/>
      <c r="VWU73" s="376"/>
      <c r="VWV73" s="376"/>
      <c r="VWW73" s="376"/>
      <c r="VWX73" s="530"/>
      <c r="VWY73" s="376"/>
      <c r="VWZ73" s="376"/>
      <c r="VXA73" s="376"/>
      <c r="VXB73" s="376"/>
      <c r="VXC73" s="376"/>
      <c r="VXD73" s="376"/>
      <c r="VXE73" s="376"/>
      <c r="VXF73" s="376"/>
      <c r="VXG73" s="376"/>
      <c r="VXH73" s="1581"/>
      <c r="VXI73" s="1581"/>
      <c r="VXJ73" s="1581"/>
      <c r="VXK73" s="529"/>
      <c r="VXL73" s="376"/>
      <c r="VXM73" s="376"/>
      <c r="VXN73" s="376"/>
      <c r="VXO73" s="530"/>
      <c r="VXP73" s="376"/>
      <c r="VXQ73" s="376"/>
      <c r="VXR73" s="376"/>
      <c r="VXS73" s="376"/>
      <c r="VXT73" s="376"/>
      <c r="VXU73" s="376"/>
      <c r="VXV73" s="376"/>
      <c r="VXW73" s="376"/>
      <c r="VXX73" s="376"/>
      <c r="VXY73" s="1581"/>
      <c r="VXZ73" s="1581"/>
      <c r="VYA73" s="1581"/>
      <c r="VYB73" s="529"/>
      <c r="VYC73" s="376"/>
      <c r="VYD73" s="376"/>
      <c r="VYE73" s="376"/>
      <c r="VYF73" s="530"/>
      <c r="VYG73" s="376"/>
      <c r="VYH73" s="376"/>
      <c r="VYI73" s="376"/>
      <c r="VYJ73" s="376"/>
      <c r="VYK73" s="376"/>
      <c r="VYL73" s="376"/>
      <c r="VYM73" s="376"/>
      <c r="VYN73" s="376"/>
      <c r="VYO73" s="376"/>
      <c r="VYP73" s="1581"/>
      <c r="VYQ73" s="1581"/>
      <c r="VYR73" s="1581"/>
      <c r="VYS73" s="529"/>
      <c r="VYT73" s="376"/>
      <c r="VYU73" s="376"/>
      <c r="VYV73" s="376"/>
      <c r="VYW73" s="530"/>
      <c r="VYX73" s="376"/>
      <c r="VYY73" s="376"/>
      <c r="VYZ73" s="376"/>
      <c r="VZA73" s="376"/>
      <c r="VZB73" s="376"/>
      <c r="VZC73" s="376"/>
      <c r="VZD73" s="376"/>
      <c r="VZE73" s="376"/>
      <c r="VZF73" s="376"/>
      <c r="VZG73" s="1581"/>
      <c r="VZH73" s="1581"/>
      <c r="VZI73" s="1581"/>
      <c r="VZJ73" s="529"/>
      <c r="VZK73" s="376"/>
      <c r="VZL73" s="376"/>
      <c r="VZM73" s="376"/>
      <c r="VZN73" s="530"/>
      <c r="VZO73" s="376"/>
      <c r="VZP73" s="376"/>
      <c r="VZQ73" s="376"/>
      <c r="VZR73" s="376"/>
      <c r="VZS73" s="376"/>
      <c r="VZT73" s="376"/>
      <c r="VZU73" s="376"/>
      <c r="VZV73" s="376"/>
      <c r="VZW73" s="376"/>
      <c r="VZX73" s="1581"/>
      <c r="VZY73" s="1581"/>
      <c r="VZZ73" s="1581"/>
      <c r="WAA73" s="529"/>
      <c r="WAB73" s="376"/>
      <c r="WAC73" s="376"/>
      <c r="WAD73" s="376"/>
      <c r="WAE73" s="530"/>
      <c r="WAF73" s="376"/>
      <c r="WAG73" s="376"/>
      <c r="WAH73" s="376"/>
      <c r="WAI73" s="376"/>
      <c r="WAJ73" s="376"/>
      <c r="WAK73" s="376"/>
      <c r="WAL73" s="376"/>
      <c r="WAM73" s="376"/>
      <c r="WAN73" s="376"/>
      <c r="WAO73" s="1581"/>
      <c r="WAP73" s="1581"/>
      <c r="WAQ73" s="1581"/>
      <c r="WAR73" s="529"/>
      <c r="WAS73" s="376"/>
      <c r="WAT73" s="376"/>
      <c r="WAU73" s="376"/>
      <c r="WAV73" s="530"/>
      <c r="WAW73" s="376"/>
      <c r="WAX73" s="376"/>
      <c r="WAY73" s="376"/>
      <c r="WAZ73" s="376"/>
      <c r="WBA73" s="376"/>
      <c r="WBB73" s="376"/>
      <c r="WBC73" s="376"/>
      <c r="WBD73" s="376"/>
      <c r="WBE73" s="376"/>
      <c r="WBF73" s="1581"/>
      <c r="WBG73" s="1581"/>
      <c r="WBH73" s="1581"/>
      <c r="WBI73" s="529"/>
      <c r="WBJ73" s="376"/>
      <c r="WBK73" s="376"/>
      <c r="WBL73" s="376"/>
      <c r="WBM73" s="530"/>
      <c r="WBN73" s="376"/>
      <c r="WBO73" s="376"/>
      <c r="WBP73" s="376"/>
      <c r="WBQ73" s="376"/>
      <c r="WBR73" s="376"/>
      <c r="WBS73" s="376"/>
      <c r="WBT73" s="376"/>
      <c r="WBU73" s="376"/>
      <c r="WBV73" s="376"/>
      <c r="WBW73" s="1581"/>
      <c r="WBX73" s="1581"/>
      <c r="WBY73" s="1581"/>
      <c r="WBZ73" s="529"/>
      <c r="WCA73" s="376"/>
      <c r="WCB73" s="376"/>
      <c r="WCC73" s="376"/>
      <c r="WCD73" s="530"/>
      <c r="WCE73" s="376"/>
      <c r="WCF73" s="376"/>
      <c r="WCG73" s="376"/>
      <c r="WCH73" s="376"/>
      <c r="WCI73" s="376"/>
      <c r="WCJ73" s="376"/>
      <c r="WCK73" s="376"/>
      <c r="WCL73" s="376"/>
      <c r="WCM73" s="376"/>
      <c r="WCN73" s="1581"/>
      <c r="WCO73" s="1581"/>
      <c r="WCP73" s="1581"/>
      <c r="WCQ73" s="529"/>
      <c r="WCR73" s="376"/>
      <c r="WCS73" s="376"/>
      <c r="WCT73" s="376"/>
      <c r="WCU73" s="530"/>
      <c r="WCV73" s="376"/>
      <c r="WCW73" s="376"/>
      <c r="WCX73" s="376"/>
      <c r="WCY73" s="376"/>
      <c r="WCZ73" s="376"/>
      <c r="WDA73" s="376"/>
      <c r="WDB73" s="376"/>
      <c r="WDC73" s="376"/>
      <c r="WDD73" s="376"/>
      <c r="WDE73" s="1581"/>
      <c r="WDF73" s="1581"/>
      <c r="WDG73" s="1581"/>
      <c r="WDH73" s="529"/>
      <c r="WDI73" s="376"/>
      <c r="WDJ73" s="376"/>
      <c r="WDK73" s="376"/>
      <c r="WDL73" s="530"/>
      <c r="WDM73" s="376"/>
      <c r="WDN73" s="376"/>
      <c r="WDO73" s="376"/>
      <c r="WDP73" s="376"/>
      <c r="WDQ73" s="376"/>
      <c r="WDR73" s="376"/>
      <c r="WDS73" s="376"/>
      <c r="WDT73" s="376"/>
      <c r="WDU73" s="376"/>
      <c r="WDV73" s="1581"/>
      <c r="WDW73" s="1581"/>
      <c r="WDX73" s="1581"/>
      <c r="WDY73" s="529"/>
      <c r="WDZ73" s="376"/>
      <c r="WEA73" s="376"/>
      <c r="WEB73" s="376"/>
      <c r="WEC73" s="530"/>
      <c r="WED73" s="376"/>
      <c r="WEE73" s="376"/>
      <c r="WEF73" s="376"/>
      <c r="WEG73" s="376"/>
      <c r="WEH73" s="376"/>
      <c r="WEI73" s="376"/>
      <c r="WEJ73" s="376"/>
      <c r="WEK73" s="376"/>
      <c r="WEL73" s="376"/>
      <c r="WEM73" s="1581"/>
      <c r="WEN73" s="1581"/>
      <c r="WEO73" s="1581"/>
      <c r="WEP73" s="529"/>
      <c r="WEQ73" s="376"/>
      <c r="WER73" s="376"/>
      <c r="WES73" s="376"/>
      <c r="WET73" s="530"/>
      <c r="WEU73" s="376"/>
      <c r="WEV73" s="376"/>
      <c r="WEW73" s="376"/>
      <c r="WEX73" s="376"/>
      <c r="WEY73" s="376"/>
      <c r="WEZ73" s="376"/>
      <c r="WFA73" s="376"/>
      <c r="WFB73" s="376"/>
      <c r="WFC73" s="376"/>
      <c r="WFD73" s="1581"/>
      <c r="WFE73" s="1581"/>
      <c r="WFF73" s="1581"/>
      <c r="WFG73" s="529"/>
      <c r="WFH73" s="376"/>
      <c r="WFI73" s="376"/>
      <c r="WFJ73" s="376"/>
      <c r="WFK73" s="530"/>
      <c r="WFL73" s="376"/>
      <c r="WFM73" s="376"/>
      <c r="WFN73" s="376"/>
      <c r="WFO73" s="376"/>
      <c r="WFP73" s="376"/>
      <c r="WFQ73" s="376"/>
      <c r="WFR73" s="376"/>
      <c r="WFS73" s="376"/>
      <c r="WFT73" s="376"/>
      <c r="WFU73" s="1581"/>
      <c r="WFV73" s="1581"/>
      <c r="WFW73" s="1581"/>
      <c r="WFX73" s="529"/>
      <c r="WFY73" s="376"/>
      <c r="WFZ73" s="376"/>
      <c r="WGA73" s="376"/>
      <c r="WGB73" s="530"/>
      <c r="WGC73" s="376"/>
      <c r="WGD73" s="376"/>
      <c r="WGE73" s="376"/>
      <c r="WGF73" s="376"/>
      <c r="WGG73" s="376"/>
      <c r="WGH73" s="376"/>
      <c r="WGI73" s="376"/>
      <c r="WGJ73" s="376"/>
      <c r="WGK73" s="376"/>
      <c r="WGL73" s="1581"/>
      <c r="WGM73" s="1581"/>
      <c r="WGN73" s="1581"/>
      <c r="WGO73" s="529"/>
      <c r="WGP73" s="376"/>
      <c r="WGQ73" s="376"/>
      <c r="WGR73" s="376"/>
      <c r="WGS73" s="530"/>
      <c r="WGT73" s="376"/>
      <c r="WGU73" s="376"/>
      <c r="WGV73" s="376"/>
      <c r="WGW73" s="376"/>
      <c r="WGX73" s="376"/>
      <c r="WGY73" s="376"/>
      <c r="WGZ73" s="376"/>
      <c r="WHA73" s="376"/>
      <c r="WHB73" s="376"/>
      <c r="WHC73" s="1581"/>
      <c r="WHD73" s="1581"/>
      <c r="WHE73" s="1581"/>
      <c r="WHF73" s="529"/>
      <c r="WHG73" s="376"/>
      <c r="WHH73" s="376"/>
      <c r="WHI73" s="376"/>
      <c r="WHJ73" s="530"/>
      <c r="WHK73" s="376"/>
      <c r="WHL73" s="376"/>
      <c r="WHM73" s="376"/>
      <c r="WHN73" s="376"/>
      <c r="WHO73" s="376"/>
      <c r="WHP73" s="376"/>
      <c r="WHQ73" s="376"/>
      <c r="WHR73" s="376"/>
      <c r="WHS73" s="376"/>
      <c r="WHT73" s="1581"/>
      <c r="WHU73" s="1581"/>
      <c r="WHV73" s="1581"/>
      <c r="WHW73" s="529"/>
      <c r="WHX73" s="376"/>
      <c r="WHY73" s="376"/>
      <c r="WHZ73" s="376"/>
      <c r="WIA73" s="530"/>
      <c r="WIB73" s="376"/>
      <c r="WIC73" s="376"/>
      <c r="WID73" s="376"/>
      <c r="WIE73" s="376"/>
      <c r="WIF73" s="376"/>
      <c r="WIG73" s="376"/>
      <c r="WIH73" s="376"/>
      <c r="WII73" s="376"/>
      <c r="WIJ73" s="376"/>
      <c r="WIK73" s="1581"/>
      <c r="WIL73" s="1581"/>
      <c r="WIM73" s="1581"/>
      <c r="WIN73" s="529"/>
      <c r="WIO73" s="376"/>
      <c r="WIP73" s="376"/>
      <c r="WIQ73" s="376"/>
      <c r="WIR73" s="530"/>
      <c r="WIS73" s="376"/>
      <c r="WIT73" s="376"/>
      <c r="WIU73" s="376"/>
      <c r="WIV73" s="376"/>
      <c r="WIW73" s="376"/>
      <c r="WIX73" s="376"/>
      <c r="WIY73" s="376"/>
      <c r="WIZ73" s="376"/>
      <c r="WJA73" s="376"/>
      <c r="WJB73" s="1581"/>
      <c r="WJC73" s="1581"/>
      <c r="WJD73" s="1581"/>
      <c r="WJE73" s="529"/>
      <c r="WJF73" s="376"/>
      <c r="WJG73" s="376"/>
      <c r="WJH73" s="376"/>
      <c r="WJI73" s="530"/>
      <c r="WJJ73" s="376"/>
      <c r="WJK73" s="376"/>
      <c r="WJL73" s="376"/>
      <c r="WJM73" s="376"/>
      <c r="WJN73" s="376"/>
      <c r="WJO73" s="376"/>
      <c r="WJP73" s="376"/>
      <c r="WJQ73" s="376"/>
      <c r="WJR73" s="376"/>
      <c r="WJS73" s="1581"/>
      <c r="WJT73" s="1581"/>
      <c r="WJU73" s="1581"/>
      <c r="WJV73" s="529"/>
      <c r="WJW73" s="376"/>
      <c r="WJX73" s="376"/>
      <c r="WJY73" s="376"/>
      <c r="WJZ73" s="530"/>
      <c r="WKA73" s="376"/>
      <c r="WKB73" s="376"/>
      <c r="WKC73" s="376"/>
      <c r="WKD73" s="376"/>
      <c r="WKE73" s="376"/>
      <c r="WKF73" s="376"/>
      <c r="WKG73" s="376"/>
      <c r="WKH73" s="376"/>
      <c r="WKI73" s="376"/>
      <c r="WKJ73" s="1581"/>
      <c r="WKK73" s="1581"/>
      <c r="WKL73" s="1581"/>
      <c r="WKM73" s="529"/>
      <c r="WKN73" s="376"/>
      <c r="WKO73" s="376"/>
      <c r="WKP73" s="376"/>
      <c r="WKQ73" s="530"/>
      <c r="WKR73" s="376"/>
      <c r="WKS73" s="376"/>
      <c r="WKT73" s="376"/>
      <c r="WKU73" s="376"/>
      <c r="WKV73" s="376"/>
      <c r="WKW73" s="376"/>
      <c r="WKX73" s="376"/>
      <c r="WKY73" s="376"/>
      <c r="WKZ73" s="376"/>
      <c r="WLA73" s="1581"/>
      <c r="WLB73" s="1581"/>
      <c r="WLC73" s="1581"/>
      <c r="WLD73" s="529"/>
      <c r="WLE73" s="376"/>
      <c r="WLF73" s="376"/>
      <c r="WLG73" s="376"/>
      <c r="WLH73" s="530"/>
      <c r="WLI73" s="376"/>
      <c r="WLJ73" s="376"/>
      <c r="WLK73" s="376"/>
      <c r="WLL73" s="376"/>
      <c r="WLM73" s="376"/>
      <c r="WLN73" s="376"/>
      <c r="WLO73" s="376"/>
      <c r="WLP73" s="376"/>
      <c r="WLQ73" s="376"/>
      <c r="WLR73" s="1581"/>
      <c r="WLS73" s="1581"/>
      <c r="WLT73" s="1581"/>
      <c r="WLU73" s="529"/>
      <c r="WLV73" s="376"/>
      <c r="WLW73" s="376"/>
      <c r="WLX73" s="376"/>
      <c r="WLY73" s="530"/>
      <c r="WLZ73" s="376"/>
      <c r="WMA73" s="376"/>
      <c r="WMB73" s="376"/>
      <c r="WMC73" s="376"/>
      <c r="WMD73" s="376"/>
      <c r="WME73" s="376"/>
      <c r="WMF73" s="376"/>
      <c r="WMG73" s="376"/>
      <c r="WMH73" s="376"/>
      <c r="WMI73" s="1581"/>
      <c r="WMJ73" s="1581"/>
      <c r="WMK73" s="1581"/>
      <c r="WML73" s="529"/>
      <c r="WMM73" s="376"/>
      <c r="WMN73" s="376"/>
      <c r="WMO73" s="376"/>
      <c r="WMP73" s="530"/>
      <c r="WMQ73" s="376"/>
      <c r="WMR73" s="376"/>
      <c r="WMS73" s="376"/>
      <c r="WMT73" s="376"/>
      <c r="WMU73" s="376"/>
      <c r="WMV73" s="376"/>
      <c r="WMW73" s="376"/>
      <c r="WMX73" s="376"/>
      <c r="WMY73" s="376"/>
      <c r="WMZ73" s="1581"/>
      <c r="WNA73" s="1581"/>
      <c r="WNB73" s="1581"/>
      <c r="WNC73" s="529"/>
      <c r="WND73" s="376"/>
      <c r="WNE73" s="376"/>
      <c r="WNF73" s="376"/>
      <c r="WNG73" s="530"/>
      <c r="WNH73" s="376"/>
      <c r="WNI73" s="376"/>
      <c r="WNJ73" s="376"/>
      <c r="WNK73" s="376"/>
      <c r="WNL73" s="376"/>
      <c r="WNM73" s="376"/>
      <c r="WNN73" s="376"/>
      <c r="WNO73" s="376"/>
      <c r="WNP73" s="376"/>
      <c r="WNQ73" s="1581"/>
      <c r="WNR73" s="1581"/>
      <c r="WNS73" s="1581"/>
      <c r="WNT73" s="529"/>
      <c r="WNU73" s="376"/>
      <c r="WNV73" s="376"/>
      <c r="WNW73" s="376"/>
      <c r="WNX73" s="530"/>
      <c r="WNY73" s="376"/>
      <c r="WNZ73" s="376"/>
      <c r="WOA73" s="376"/>
      <c r="WOB73" s="376"/>
      <c r="WOC73" s="376"/>
      <c r="WOD73" s="376"/>
      <c r="WOE73" s="376"/>
      <c r="WOF73" s="376"/>
      <c r="WOG73" s="376"/>
      <c r="WOH73" s="1581"/>
      <c r="WOI73" s="1581"/>
      <c r="WOJ73" s="1581"/>
      <c r="WOK73" s="529"/>
      <c r="WOL73" s="376"/>
      <c r="WOM73" s="376"/>
      <c r="WON73" s="376"/>
      <c r="WOO73" s="530"/>
      <c r="WOP73" s="376"/>
      <c r="WOQ73" s="376"/>
      <c r="WOR73" s="376"/>
      <c r="WOS73" s="376"/>
      <c r="WOT73" s="376"/>
      <c r="WOU73" s="376"/>
      <c r="WOV73" s="376"/>
      <c r="WOW73" s="376"/>
      <c r="WOX73" s="376"/>
      <c r="WOY73" s="1581"/>
      <c r="WOZ73" s="1581"/>
      <c r="WPA73" s="1581"/>
      <c r="WPB73" s="529"/>
      <c r="WPC73" s="376"/>
      <c r="WPD73" s="376"/>
      <c r="WPE73" s="376"/>
      <c r="WPF73" s="530"/>
      <c r="WPG73" s="376"/>
      <c r="WPH73" s="376"/>
      <c r="WPI73" s="376"/>
      <c r="WPJ73" s="376"/>
      <c r="WPK73" s="376"/>
      <c r="WPL73" s="376"/>
      <c r="WPM73" s="376"/>
      <c r="WPN73" s="376"/>
      <c r="WPO73" s="376"/>
      <c r="WPP73" s="1581"/>
      <c r="WPQ73" s="1581"/>
      <c r="WPR73" s="1581"/>
      <c r="WPS73" s="529"/>
      <c r="WPT73" s="376"/>
      <c r="WPU73" s="376"/>
      <c r="WPV73" s="376"/>
      <c r="WPW73" s="530"/>
      <c r="WPX73" s="376"/>
      <c r="WPY73" s="376"/>
      <c r="WPZ73" s="376"/>
      <c r="WQA73" s="376"/>
      <c r="WQB73" s="376"/>
      <c r="WQC73" s="376"/>
      <c r="WQD73" s="376"/>
      <c r="WQE73" s="376"/>
      <c r="WQF73" s="376"/>
      <c r="WQG73" s="1581"/>
      <c r="WQH73" s="1581"/>
      <c r="WQI73" s="1581"/>
      <c r="WQJ73" s="529"/>
      <c r="WQK73" s="376"/>
      <c r="WQL73" s="376"/>
      <c r="WQM73" s="376"/>
      <c r="WQN73" s="530"/>
      <c r="WQO73" s="376"/>
      <c r="WQP73" s="376"/>
      <c r="WQQ73" s="376"/>
      <c r="WQR73" s="376"/>
      <c r="WQS73" s="376"/>
      <c r="WQT73" s="376"/>
      <c r="WQU73" s="376"/>
      <c r="WQV73" s="376"/>
      <c r="WQW73" s="376"/>
      <c r="WQX73" s="1581"/>
      <c r="WQY73" s="1581"/>
      <c r="WQZ73" s="1581"/>
      <c r="WRA73" s="529"/>
      <c r="WRB73" s="376"/>
      <c r="WRC73" s="376"/>
      <c r="WRD73" s="376"/>
      <c r="WRE73" s="530"/>
      <c r="WRF73" s="376"/>
      <c r="WRG73" s="376"/>
      <c r="WRH73" s="376"/>
      <c r="WRI73" s="376"/>
      <c r="WRJ73" s="376"/>
      <c r="WRK73" s="376"/>
      <c r="WRL73" s="376"/>
      <c r="WRM73" s="376"/>
      <c r="WRN73" s="376"/>
      <c r="WRO73" s="1581"/>
      <c r="WRP73" s="1581"/>
      <c r="WRQ73" s="1581"/>
      <c r="WRR73" s="529"/>
      <c r="WRS73" s="376"/>
      <c r="WRT73" s="376"/>
      <c r="WRU73" s="376"/>
      <c r="WRV73" s="530"/>
      <c r="WRW73" s="376"/>
      <c r="WRX73" s="376"/>
      <c r="WRY73" s="376"/>
      <c r="WRZ73" s="376"/>
      <c r="WSA73" s="376"/>
      <c r="WSB73" s="376"/>
      <c r="WSC73" s="376"/>
      <c r="WSD73" s="376"/>
      <c r="WSE73" s="376"/>
      <c r="WSF73" s="1581"/>
      <c r="WSG73" s="1581"/>
      <c r="WSH73" s="1581"/>
      <c r="WSI73" s="529"/>
      <c r="WSJ73" s="376"/>
      <c r="WSK73" s="376"/>
      <c r="WSL73" s="376"/>
      <c r="WSM73" s="530"/>
      <c r="WSN73" s="376"/>
      <c r="WSO73" s="376"/>
      <c r="WSP73" s="376"/>
      <c r="WSQ73" s="376"/>
      <c r="WSR73" s="376"/>
      <c r="WSS73" s="376"/>
      <c r="WST73" s="376"/>
      <c r="WSU73" s="376"/>
      <c r="WSV73" s="376"/>
      <c r="WSW73" s="1581"/>
      <c r="WSX73" s="1581"/>
      <c r="WSY73" s="1581"/>
      <c r="WSZ73" s="529"/>
      <c r="WTA73" s="376"/>
      <c r="WTB73" s="376"/>
      <c r="WTC73" s="376"/>
      <c r="WTD73" s="530"/>
      <c r="WTE73" s="376"/>
      <c r="WTF73" s="376"/>
      <c r="WTG73" s="376"/>
      <c r="WTH73" s="376"/>
      <c r="WTI73" s="376"/>
      <c r="WTJ73" s="376"/>
      <c r="WTK73" s="376"/>
      <c r="WTL73" s="376"/>
      <c r="WTM73" s="376"/>
      <c r="WTN73" s="1581"/>
      <c r="WTO73" s="1581"/>
      <c r="WTP73" s="1581"/>
      <c r="WTQ73" s="529"/>
      <c r="WTR73" s="376"/>
      <c r="WTS73" s="376"/>
      <c r="WTT73" s="376"/>
      <c r="WTU73" s="530"/>
      <c r="WTV73" s="376"/>
      <c r="WTW73" s="376"/>
      <c r="WTX73" s="376"/>
      <c r="WTY73" s="376"/>
      <c r="WTZ73" s="376"/>
      <c r="WUA73" s="376"/>
      <c r="WUB73" s="376"/>
      <c r="WUC73" s="376"/>
      <c r="WUD73" s="376"/>
      <c r="WUE73" s="1581"/>
      <c r="WUF73" s="1581"/>
      <c r="WUG73" s="1581"/>
      <c r="WUH73" s="529"/>
      <c r="WUI73" s="376"/>
      <c r="WUJ73" s="376"/>
      <c r="WUK73" s="376"/>
      <c r="WUL73" s="530"/>
      <c r="WUM73" s="376"/>
      <c r="WUN73" s="376"/>
      <c r="WUO73" s="376"/>
      <c r="WUP73" s="376"/>
      <c r="WUQ73" s="376"/>
      <c r="WUR73" s="376"/>
      <c r="WUS73" s="376"/>
      <c r="WUT73" s="376"/>
      <c r="WUU73" s="376"/>
      <c r="WUV73" s="1581"/>
      <c r="WUW73" s="1581"/>
      <c r="WUX73" s="1581"/>
      <c r="WUY73" s="529"/>
      <c r="WUZ73" s="376"/>
      <c r="WVA73" s="376"/>
      <c r="WVB73" s="376"/>
      <c r="WVC73" s="530"/>
      <c r="WVD73" s="376"/>
      <c r="WVE73" s="376"/>
      <c r="WVF73" s="376"/>
      <c r="WVG73" s="376"/>
      <c r="WVH73" s="376"/>
      <c r="WVI73" s="376"/>
      <c r="WVJ73" s="376"/>
      <c r="WVK73" s="376"/>
      <c r="WVL73" s="376"/>
      <c r="WVM73" s="1581"/>
      <c r="WVN73" s="1581"/>
      <c r="WVO73" s="1581"/>
      <c r="WVP73" s="529"/>
      <c r="WVQ73" s="376"/>
      <c r="WVR73" s="376"/>
      <c r="WVS73" s="376"/>
      <c r="WVT73" s="530"/>
      <c r="WVU73" s="376"/>
      <c r="WVV73" s="376"/>
      <c r="WVW73" s="376"/>
      <c r="WVX73" s="376"/>
      <c r="WVY73" s="376"/>
      <c r="WVZ73" s="376"/>
      <c r="WWA73" s="376"/>
      <c r="WWB73" s="376"/>
      <c r="WWC73" s="376"/>
      <c r="WWD73" s="1581"/>
      <c r="WWE73" s="1581"/>
      <c r="WWF73" s="1581"/>
      <c r="WWG73" s="529"/>
      <c r="WWH73" s="376"/>
      <c r="WWI73" s="376"/>
      <c r="WWJ73" s="376"/>
      <c r="WWK73" s="530"/>
      <c r="WWL73" s="376"/>
      <c r="WWM73" s="376"/>
      <c r="WWN73" s="376"/>
      <c r="WWO73" s="376"/>
      <c r="WWP73" s="376"/>
      <c r="WWQ73" s="376"/>
      <c r="WWR73" s="376"/>
      <c r="WWS73" s="376"/>
      <c r="WWT73" s="376"/>
      <c r="WWU73" s="1581"/>
      <c r="WWV73" s="1581"/>
      <c r="WWW73" s="1581"/>
      <c r="WWX73" s="529"/>
      <c r="WWY73" s="376"/>
      <c r="WWZ73" s="376"/>
      <c r="WXA73" s="376"/>
      <c r="WXB73" s="530"/>
      <c r="WXC73" s="376"/>
      <c r="WXD73" s="376"/>
      <c r="WXE73" s="376"/>
      <c r="WXF73" s="376"/>
      <c r="WXG73" s="376"/>
      <c r="WXH73" s="376"/>
      <c r="WXI73" s="376"/>
      <c r="WXJ73" s="376"/>
      <c r="WXK73" s="376"/>
      <c r="WXL73" s="1581"/>
      <c r="WXM73" s="1581"/>
      <c r="WXN73" s="1581"/>
      <c r="WXO73" s="529"/>
      <c r="WXP73" s="376"/>
      <c r="WXQ73" s="376"/>
      <c r="WXR73" s="376"/>
      <c r="WXS73" s="530"/>
      <c r="WXT73" s="376"/>
      <c r="WXU73" s="376"/>
      <c r="WXV73" s="376"/>
      <c r="WXW73" s="376"/>
      <c r="WXX73" s="376"/>
      <c r="WXY73" s="376"/>
      <c r="WXZ73" s="376"/>
      <c r="WYA73" s="376"/>
      <c r="WYB73" s="376"/>
      <c r="WYC73" s="1581"/>
      <c r="WYD73" s="1581"/>
      <c r="WYE73" s="1581"/>
      <c r="WYF73" s="529"/>
      <c r="WYG73" s="376"/>
      <c r="WYH73" s="376"/>
      <c r="WYI73" s="376"/>
      <c r="WYJ73" s="530"/>
      <c r="WYK73" s="376"/>
      <c r="WYL73" s="376"/>
      <c r="WYM73" s="376"/>
      <c r="WYN73" s="376"/>
      <c r="WYO73" s="376"/>
      <c r="WYP73" s="376"/>
      <c r="WYQ73" s="376"/>
      <c r="WYR73" s="376"/>
      <c r="WYS73" s="376"/>
      <c r="WYT73" s="1581"/>
      <c r="WYU73" s="1581"/>
      <c r="WYV73" s="1581"/>
      <c r="WYW73" s="529"/>
      <c r="WYX73" s="376"/>
      <c r="WYY73" s="376"/>
      <c r="WYZ73" s="376"/>
      <c r="WZA73" s="530"/>
      <c r="WZB73" s="376"/>
      <c r="WZC73" s="376"/>
      <c r="WZD73" s="376"/>
      <c r="WZE73" s="376"/>
      <c r="WZF73" s="376"/>
      <c r="WZG73" s="376"/>
      <c r="WZH73" s="376"/>
      <c r="WZI73" s="376"/>
      <c r="WZJ73" s="376"/>
      <c r="WZK73" s="1581"/>
      <c r="WZL73" s="1581"/>
      <c r="WZM73" s="1581"/>
      <c r="WZN73" s="529"/>
      <c r="WZO73" s="376"/>
      <c r="WZP73" s="376"/>
      <c r="WZQ73" s="376"/>
      <c r="WZR73" s="530"/>
      <c r="WZS73" s="376"/>
      <c r="WZT73" s="376"/>
      <c r="WZU73" s="376"/>
      <c r="WZV73" s="376"/>
      <c r="WZW73" s="376"/>
      <c r="WZX73" s="376"/>
      <c r="WZY73" s="376"/>
      <c r="WZZ73" s="376"/>
      <c r="XAA73" s="376"/>
      <c r="XAB73" s="1581"/>
      <c r="XAC73" s="1581"/>
      <c r="XAD73" s="1581"/>
      <c r="XAE73" s="529"/>
      <c r="XAF73" s="376"/>
      <c r="XAG73" s="376"/>
      <c r="XAH73" s="376"/>
      <c r="XAI73" s="530"/>
      <c r="XAJ73" s="376"/>
      <c r="XAK73" s="376"/>
      <c r="XAL73" s="376"/>
      <c r="XAM73" s="376"/>
      <c r="XAN73" s="376"/>
      <c r="XAO73" s="376"/>
      <c r="XAP73" s="376"/>
      <c r="XAQ73" s="376"/>
      <c r="XAR73" s="376"/>
      <c r="XAS73" s="1581"/>
      <c r="XAT73" s="1581"/>
      <c r="XAU73" s="1581"/>
      <c r="XAV73" s="529"/>
      <c r="XAW73" s="376"/>
      <c r="XAX73" s="376"/>
      <c r="XAY73" s="376"/>
      <c r="XAZ73" s="530"/>
      <c r="XBA73" s="376"/>
      <c r="XBB73" s="376"/>
      <c r="XBC73" s="376"/>
      <c r="XBD73" s="376"/>
      <c r="XBE73" s="376"/>
      <c r="XBF73" s="376"/>
      <c r="XBG73" s="376"/>
      <c r="XBH73" s="376"/>
      <c r="XBI73" s="376"/>
      <c r="XBJ73" s="1581"/>
      <c r="XBK73" s="1581"/>
      <c r="XBL73" s="1581"/>
      <c r="XBM73" s="529"/>
      <c r="XBN73" s="376"/>
      <c r="XBO73" s="376"/>
      <c r="XBP73" s="376"/>
      <c r="XBQ73" s="530"/>
      <c r="XBR73" s="376"/>
      <c r="XBS73" s="376"/>
      <c r="XBT73" s="376"/>
      <c r="XBU73" s="376"/>
      <c r="XBV73" s="376"/>
      <c r="XBW73" s="376"/>
      <c r="XBX73" s="376"/>
      <c r="XBY73" s="376"/>
      <c r="XBZ73" s="376"/>
      <c r="XCA73" s="1581"/>
      <c r="XCB73" s="1581"/>
      <c r="XCC73" s="1581"/>
      <c r="XCD73" s="529"/>
      <c r="XCE73" s="376"/>
      <c r="XCF73" s="376"/>
      <c r="XCG73" s="376"/>
      <c r="XCH73" s="530"/>
      <c r="XCI73" s="376"/>
      <c r="XCJ73" s="376"/>
      <c r="XCK73" s="376"/>
      <c r="XCL73" s="376"/>
      <c r="XCM73" s="376"/>
      <c r="XCN73" s="376"/>
      <c r="XCO73" s="376"/>
      <c r="XCP73" s="376"/>
      <c r="XCQ73" s="376"/>
      <c r="XCR73" s="1581"/>
      <c r="XCS73" s="1581"/>
      <c r="XCT73" s="1581"/>
      <c r="XCU73" s="529"/>
      <c r="XCV73" s="376"/>
      <c r="XCW73" s="376"/>
      <c r="XCX73" s="376"/>
      <c r="XCY73" s="530"/>
      <c r="XCZ73" s="376"/>
      <c r="XDA73" s="376"/>
      <c r="XDB73" s="376"/>
      <c r="XDC73" s="376"/>
      <c r="XDD73" s="376"/>
      <c r="XDE73" s="376"/>
      <c r="XDF73" s="376"/>
      <c r="XDG73" s="376"/>
      <c r="XDH73" s="376"/>
      <c r="XDI73" s="1581"/>
      <c r="XDJ73" s="1581"/>
      <c r="XDK73" s="1581"/>
      <c r="XDL73" s="529"/>
      <c r="XDM73" s="376"/>
      <c r="XDN73" s="376"/>
      <c r="XDO73" s="376"/>
      <c r="XDP73" s="530"/>
      <c r="XDQ73" s="376"/>
      <c r="XDR73" s="376"/>
      <c r="XDS73" s="376"/>
      <c r="XDT73" s="376"/>
      <c r="XDU73" s="376"/>
      <c r="XDV73" s="376"/>
      <c r="XDW73" s="376"/>
      <c r="XDX73" s="376"/>
      <c r="XDY73" s="376"/>
      <c r="XDZ73" s="1581"/>
      <c r="XEA73" s="1581"/>
      <c r="XEB73" s="1581"/>
      <c r="XEC73" s="529"/>
      <c r="XED73" s="376"/>
      <c r="XEE73" s="376"/>
      <c r="XEF73" s="376"/>
      <c r="XEG73" s="530"/>
      <c r="XEH73" s="376"/>
      <c r="XEI73" s="376"/>
      <c r="XEJ73" s="376"/>
      <c r="XEK73" s="376"/>
      <c r="XEL73" s="376"/>
      <c r="XEM73" s="376"/>
      <c r="XEN73" s="376"/>
      <c r="XEO73" s="376"/>
      <c r="XEP73" s="376"/>
      <c r="XEQ73" s="1581"/>
      <c r="XER73" s="1581"/>
      <c r="XES73" s="1581"/>
      <c r="XET73" s="529"/>
      <c r="XEU73" s="376"/>
      <c r="XEV73" s="376"/>
      <c r="XEW73" s="376"/>
      <c r="XEX73" s="530"/>
      <c r="XEY73" s="376"/>
      <c r="XEZ73" s="376"/>
      <c r="XFA73" s="376"/>
      <c r="XFB73" s="376"/>
      <c r="XFC73" s="376"/>
    </row>
    <row r="74" spans="1:16383" s="39" customFormat="1" x14ac:dyDescent="0.2">
      <c r="A74" s="450" t="s">
        <v>134</v>
      </c>
      <c r="B74" s="1589" t="s">
        <v>158</v>
      </c>
      <c r="C74" s="1589"/>
      <c r="D74" s="371">
        <f t="shared" si="34"/>
        <v>0</v>
      </c>
      <c r="E74" s="371">
        <f t="shared" ref="E74" si="51">+I74+L74+O74</f>
        <v>0</v>
      </c>
      <c r="F74" s="371">
        <f t="shared" ref="F74" si="52">+J74+M74+P74</f>
        <v>0</v>
      </c>
      <c r="G74" s="388"/>
      <c r="H74" s="371">
        <f>+'6.a. mell. PH'!D83</f>
        <v>0</v>
      </c>
      <c r="I74" s="371">
        <f>+'6.a. mell. PH'!E83</f>
        <v>0</v>
      </c>
      <c r="J74" s="371">
        <f>+'6.a. mell. PH'!F83</f>
        <v>0</v>
      </c>
      <c r="K74" s="371">
        <f>+'6.b. mell. Óvoda'!D82</f>
        <v>0</v>
      </c>
      <c r="L74" s="371">
        <f>+'6.b. mell. Óvoda'!E82</f>
        <v>0</v>
      </c>
      <c r="M74" s="371">
        <f>+'6.b. mell. Óvoda'!F82</f>
        <v>0</v>
      </c>
      <c r="N74" s="371">
        <f>+'6.c. mell. BBKP'!D83</f>
        <v>0</v>
      </c>
      <c r="O74" s="371">
        <f>+'6.c. mell. BBKP'!E83</f>
        <v>0</v>
      </c>
      <c r="P74" s="373">
        <f>+'6.c. mell. BBKP'!F83</f>
        <v>0</v>
      </c>
    </row>
    <row r="75" spans="1:16383" hidden="1" x14ac:dyDescent="0.2">
      <c r="A75" s="1584"/>
      <c r="B75" s="1585"/>
      <c r="C75" s="1585"/>
      <c r="D75" s="377"/>
      <c r="E75" s="377"/>
      <c r="F75" s="377"/>
      <c r="G75" s="388" t="e">
        <f t="shared" si="35"/>
        <v>#DIV/0!</v>
      </c>
      <c r="H75" s="377"/>
      <c r="I75" s="377"/>
      <c r="J75" s="377"/>
      <c r="K75" s="377"/>
      <c r="L75" s="377"/>
      <c r="M75" s="377"/>
      <c r="N75" s="377"/>
      <c r="O75" s="377"/>
      <c r="P75" s="378"/>
      <c r="Q75" s="1581"/>
      <c r="R75" s="1581"/>
      <c r="S75" s="1581"/>
      <c r="T75" s="529"/>
      <c r="U75" s="376"/>
      <c r="V75" s="376"/>
      <c r="W75" s="376"/>
      <c r="X75" s="530"/>
      <c r="Y75" s="376"/>
      <c r="Z75" s="376"/>
      <c r="AA75" s="376"/>
      <c r="AB75" s="376"/>
      <c r="AC75" s="376"/>
      <c r="AD75" s="376"/>
      <c r="AE75" s="376"/>
      <c r="AF75" s="376"/>
      <c r="AG75" s="376"/>
      <c r="AH75" s="1581"/>
      <c r="AI75" s="1581"/>
      <c r="AJ75" s="1581"/>
      <c r="AK75" s="529"/>
      <c r="AL75" s="376"/>
      <c r="AM75" s="376"/>
      <c r="AN75" s="376"/>
      <c r="AO75" s="530"/>
      <c r="AP75" s="376"/>
      <c r="AQ75" s="376"/>
      <c r="AR75" s="376"/>
      <c r="AS75" s="376"/>
      <c r="AT75" s="376"/>
      <c r="AU75" s="376"/>
      <c r="AV75" s="376"/>
      <c r="AW75" s="376"/>
      <c r="AX75" s="376"/>
      <c r="AY75" s="1581"/>
      <c r="AZ75" s="1581"/>
      <c r="BA75" s="1581"/>
      <c r="BB75" s="529"/>
      <c r="BC75" s="376"/>
      <c r="BD75" s="376"/>
      <c r="BE75" s="376"/>
      <c r="BF75" s="530"/>
      <c r="BG75" s="376"/>
      <c r="BH75" s="376"/>
      <c r="BI75" s="376"/>
      <c r="BJ75" s="376"/>
      <c r="BK75" s="376"/>
      <c r="BL75" s="376"/>
      <c r="BM75" s="376"/>
      <c r="BN75" s="376"/>
      <c r="BO75" s="376"/>
      <c r="BP75" s="1581"/>
      <c r="BQ75" s="1581"/>
      <c r="BR75" s="1581"/>
      <c r="BS75" s="529"/>
      <c r="BT75" s="376"/>
      <c r="BU75" s="376"/>
      <c r="BV75" s="376"/>
      <c r="BW75" s="530"/>
      <c r="BX75" s="376"/>
      <c r="BY75" s="376"/>
      <c r="BZ75" s="376"/>
      <c r="CA75" s="376"/>
      <c r="CB75" s="376"/>
      <c r="CC75" s="376"/>
      <c r="CD75" s="376"/>
      <c r="CE75" s="376"/>
      <c r="CF75" s="376"/>
      <c r="CG75" s="1581"/>
      <c r="CH75" s="1581"/>
      <c r="CI75" s="1581"/>
      <c r="CJ75" s="529"/>
      <c r="CK75" s="376"/>
      <c r="CL75" s="376"/>
      <c r="CM75" s="376"/>
      <c r="CN75" s="530"/>
      <c r="CO75" s="376"/>
      <c r="CP75" s="376"/>
      <c r="CQ75" s="376"/>
      <c r="CR75" s="376"/>
      <c r="CS75" s="376"/>
      <c r="CT75" s="376"/>
      <c r="CU75" s="376"/>
      <c r="CV75" s="376"/>
      <c r="CW75" s="376"/>
      <c r="CX75" s="1581"/>
      <c r="CY75" s="1581"/>
      <c r="CZ75" s="1581"/>
      <c r="DA75" s="529"/>
      <c r="DB75" s="376"/>
      <c r="DC75" s="376"/>
      <c r="DD75" s="376"/>
      <c r="DE75" s="530"/>
      <c r="DF75" s="376"/>
      <c r="DG75" s="376"/>
      <c r="DH75" s="376"/>
      <c r="DI75" s="376"/>
      <c r="DJ75" s="376"/>
      <c r="DK75" s="376"/>
      <c r="DL75" s="376"/>
      <c r="DM75" s="376"/>
      <c r="DN75" s="376"/>
      <c r="DO75" s="1581"/>
      <c r="DP75" s="1581"/>
      <c r="DQ75" s="1581"/>
      <c r="DR75" s="529"/>
      <c r="DS75" s="376"/>
      <c r="DT75" s="376"/>
      <c r="DU75" s="376"/>
      <c r="DV75" s="530"/>
      <c r="DW75" s="376"/>
      <c r="DX75" s="376"/>
      <c r="DY75" s="376"/>
      <c r="DZ75" s="376"/>
      <c r="EA75" s="376"/>
      <c r="EB75" s="376"/>
      <c r="EC75" s="376"/>
      <c r="ED75" s="376"/>
      <c r="EE75" s="376"/>
      <c r="EF75" s="1581"/>
      <c r="EG75" s="1581"/>
      <c r="EH75" s="1581"/>
      <c r="EI75" s="529"/>
      <c r="EJ75" s="376"/>
      <c r="EK75" s="376"/>
      <c r="EL75" s="376"/>
      <c r="EM75" s="530"/>
      <c r="EN75" s="376"/>
      <c r="EO75" s="376"/>
      <c r="EP75" s="376"/>
      <c r="EQ75" s="376"/>
      <c r="ER75" s="376"/>
      <c r="ES75" s="376"/>
      <c r="ET75" s="376"/>
      <c r="EU75" s="376"/>
      <c r="EV75" s="376"/>
      <c r="EW75" s="1581"/>
      <c r="EX75" s="1581"/>
      <c r="EY75" s="1581"/>
      <c r="EZ75" s="529"/>
      <c r="FA75" s="376"/>
      <c r="FB75" s="376"/>
      <c r="FC75" s="376"/>
      <c r="FD75" s="530"/>
      <c r="FE75" s="376"/>
      <c r="FF75" s="376"/>
      <c r="FG75" s="376"/>
      <c r="FH75" s="376"/>
      <c r="FI75" s="376"/>
      <c r="FJ75" s="376"/>
      <c r="FK75" s="376"/>
      <c r="FL75" s="376"/>
      <c r="FM75" s="376"/>
      <c r="FN75" s="1581"/>
      <c r="FO75" s="1581"/>
      <c r="FP75" s="1581"/>
      <c r="FQ75" s="529"/>
      <c r="FR75" s="376"/>
      <c r="FS75" s="376"/>
      <c r="FT75" s="376"/>
      <c r="FU75" s="530"/>
      <c r="FV75" s="376"/>
      <c r="FW75" s="376"/>
      <c r="FX75" s="376"/>
      <c r="FY75" s="376"/>
      <c r="FZ75" s="376"/>
      <c r="GA75" s="376"/>
      <c r="GB75" s="376"/>
      <c r="GC75" s="376"/>
      <c r="GD75" s="376"/>
      <c r="GE75" s="1581"/>
      <c r="GF75" s="1581"/>
      <c r="GG75" s="1581"/>
      <c r="GH75" s="529"/>
      <c r="GI75" s="376"/>
      <c r="GJ75" s="376"/>
      <c r="GK75" s="376"/>
      <c r="GL75" s="530"/>
      <c r="GM75" s="376"/>
      <c r="GN75" s="376"/>
      <c r="GO75" s="376"/>
      <c r="GP75" s="376"/>
      <c r="GQ75" s="376"/>
      <c r="GR75" s="376"/>
      <c r="GS75" s="376"/>
      <c r="GT75" s="376"/>
      <c r="GU75" s="376"/>
      <c r="GV75" s="1581"/>
      <c r="GW75" s="1581"/>
      <c r="GX75" s="1581"/>
      <c r="GY75" s="529"/>
      <c r="GZ75" s="376"/>
      <c r="HA75" s="376"/>
      <c r="HB75" s="376"/>
      <c r="HC75" s="530"/>
      <c r="HD75" s="376"/>
      <c r="HE75" s="376"/>
      <c r="HF75" s="376"/>
      <c r="HG75" s="376"/>
      <c r="HH75" s="376"/>
      <c r="HI75" s="376"/>
      <c r="HJ75" s="376"/>
      <c r="HK75" s="376"/>
      <c r="HL75" s="376"/>
      <c r="HM75" s="1581"/>
      <c r="HN75" s="1581"/>
      <c r="HO75" s="1581"/>
      <c r="HP75" s="529"/>
      <c r="HQ75" s="376"/>
      <c r="HR75" s="376"/>
      <c r="HS75" s="376"/>
      <c r="HT75" s="530"/>
      <c r="HU75" s="376"/>
      <c r="HV75" s="376"/>
      <c r="HW75" s="376"/>
      <c r="HX75" s="376"/>
      <c r="HY75" s="376"/>
      <c r="HZ75" s="376"/>
      <c r="IA75" s="376"/>
      <c r="IB75" s="376"/>
      <c r="IC75" s="376"/>
      <c r="ID75" s="1581"/>
      <c r="IE75" s="1581"/>
      <c r="IF75" s="1581"/>
      <c r="IG75" s="529"/>
      <c r="IH75" s="376"/>
      <c r="II75" s="376"/>
      <c r="IJ75" s="376"/>
      <c r="IK75" s="530"/>
      <c r="IL75" s="376"/>
      <c r="IM75" s="376"/>
      <c r="IN75" s="376"/>
      <c r="IO75" s="376"/>
      <c r="IP75" s="376"/>
      <c r="IQ75" s="376"/>
      <c r="IR75" s="376"/>
      <c r="IS75" s="376"/>
      <c r="IT75" s="376"/>
      <c r="IU75" s="1581"/>
      <c r="IV75" s="1581"/>
      <c r="IW75" s="1581"/>
      <c r="IX75" s="529"/>
      <c r="IY75" s="376"/>
      <c r="IZ75" s="376"/>
      <c r="JA75" s="376"/>
      <c r="JB75" s="530"/>
      <c r="JC75" s="376"/>
      <c r="JD75" s="376"/>
      <c r="JE75" s="376"/>
      <c r="JF75" s="376"/>
      <c r="JG75" s="376"/>
      <c r="JH75" s="376"/>
      <c r="JI75" s="376"/>
      <c r="JJ75" s="376"/>
      <c r="JK75" s="376"/>
      <c r="JL75" s="1581"/>
      <c r="JM75" s="1581"/>
      <c r="JN75" s="1581"/>
      <c r="JO75" s="529"/>
      <c r="JP75" s="376"/>
      <c r="JQ75" s="376"/>
      <c r="JR75" s="376"/>
      <c r="JS75" s="530"/>
      <c r="JT75" s="376"/>
      <c r="JU75" s="376"/>
      <c r="JV75" s="376"/>
      <c r="JW75" s="376"/>
      <c r="JX75" s="376"/>
      <c r="JY75" s="376"/>
      <c r="JZ75" s="376"/>
      <c r="KA75" s="376"/>
      <c r="KB75" s="376"/>
      <c r="KC75" s="1581"/>
      <c r="KD75" s="1581"/>
      <c r="KE75" s="1581"/>
      <c r="KF75" s="529"/>
      <c r="KG75" s="376"/>
      <c r="KH75" s="376"/>
      <c r="KI75" s="376"/>
      <c r="KJ75" s="530"/>
      <c r="KK75" s="376"/>
      <c r="KL75" s="376"/>
      <c r="KM75" s="376"/>
      <c r="KN75" s="376"/>
      <c r="KO75" s="376"/>
      <c r="KP75" s="376"/>
      <c r="KQ75" s="376"/>
      <c r="KR75" s="376"/>
      <c r="KS75" s="376"/>
      <c r="KT75" s="1581"/>
      <c r="KU75" s="1581"/>
      <c r="KV75" s="1581"/>
      <c r="KW75" s="529"/>
      <c r="KX75" s="376"/>
      <c r="KY75" s="376"/>
      <c r="KZ75" s="376"/>
      <c r="LA75" s="530"/>
      <c r="LB75" s="376"/>
      <c r="LC75" s="376"/>
      <c r="LD75" s="376"/>
      <c r="LE75" s="376"/>
      <c r="LF75" s="376"/>
      <c r="LG75" s="376"/>
      <c r="LH75" s="376"/>
      <c r="LI75" s="376"/>
      <c r="LJ75" s="376"/>
      <c r="LK75" s="1581"/>
      <c r="LL75" s="1581"/>
      <c r="LM75" s="1581"/>
      <c r="LN75" s="529"/>
      <c r="LO75" s="376"/>
      <c r="LP75" s="376"/>
      <c r="LQ75" s="376"/>
      <c r="LR75" s="530"/>
      <c r="LS75" s="376"/>
      <c r="LT75" s="376"/>
      <c r="LU75" s="376"/>
      <c r="LV75" s="376"/>
      <c r="LW75" s="376"/>
      <c r="LX75" s="376"/>
      <c r="LY75" s="376"/>
      <c r="LZ75" s="376"/>
      <c r="MA75" s="376"/>
      <c r="MB75" s="1581"/>
      <c r="MC75" s="1581"/>
      <c r="MD75" s="1581"/>
      <c r="ME75" s="529"/>
      <c r="MF75" s="376"/>
      <c r="MG75" s="376"/>
      <c r="MH75" s="376"/>
      <c r="MI75" s="530"/>
      <c r="MJ75" s="376"/>
      <c r="MK75" s="376"/>
      <c r="ML75" s="376"/>
      <c r="MM75" s="376"/>
      <c r="MN75" s="376"/>
      <c r="MO75" s="376"/>
      <c r="MP75" s="376"/>
      <c r="MQ75" s="376"/>
      <c r="MR75" s="376"/>
      <c r="MS75" s="1581"/>
      <c r="MT75" s="1581"/>
      <c r="MU75" s="1581"/>
      <c r="MV75" s="529"/>
      <c r="MW75" s="376"/>
      <c r="MX75" s="376"/>
      <c r="MY75" s="376"/>
      <c r="MZ75" s="530"/>
      <c r="NA75" s="376"/>
      <c r="NB75" s="376"/>
      <c r="NC75" s="376"/>
      <c r="ND75" s="376"/>
      <c r="NE75" s="376"/>
      <c r="NF75" s="376"/>
      <c r="NG75" s="376"/>
      <c r="NH75" s="376"/>
      <c r="NI75" s="376"/>
      <c r="NJ75" s="1581"/>
      <c r="NK75" s="1581"/>
      <c r="NL75" s="1581"/>
      <c r="NM75" s="529"/>
      <c r="NN75" s="376"/>
      <c r="NO75" s="376"/>
      <c r="NP75" s="376"/>
      <c r="NQ75" s="530"/>
      <c r="NR75" s="376"/>
      <c r="NS75" s="376"/>
      <c r="NT75" s="376"/>
      <c r="NU75" s="376"/>
      <c r="NV75" s="376"/>
      <c r="NW75" s="376"/>
      <c r="NX75" s="376"/>
      <c r="NY75" s="376"/>
      <c r="NZ75" s="376"/>
      <c r="OA75" s="1581"/>
      <c r="OB75" s="1581"/>
      <c r="OC75" s="1581"/>
      <c r="OD75" s="529"/>
      <c r="OE75" s="376"/>
      <c r="OF75" s="376"/>
      <c r="OG75" s="376"/>
      <c r="OH75" s="530"/>
      <c r="OI75" s="376"/>
      <c r="OJ75" s="376"/>
      <c r="OK75" s="376"/>
      <c r="OL75" s="376"/>
      <c r="OM75" s="376"/>
      <c r="ON75" s="376"/>
      <c r="OO75" s="376"/>
      <c r="OP75" s="376"/>
      <c r="OQ75" s="376"/>
      <c r="OR75" s="1581"/>
      <c r="OS75" s="1581"/>
      <c r="OT75" s="1581"/>
      <c r="OU75" s="529"/>
      <c r="OV75" s="376"/>
      <c r="OW75" s="376"/>
      <c r="OX75" s="376"/>
      <c r="OY75" s="530"/>
      <c r="OZ75" s="376"/>
      <c r="PA75" s="376"/>
      <c r="PB75" s="376"/>
      <c r="PC75" s="376"/>
      <c r="PD75" s="376"/>
      <c r="PE75" s="376"/>
      <c r="PF75" s="376"/>
      <c r="PG75" s="376"/>
      <c r="PH75" s="376"/>
      <c r="PI75" s="1581"/>
      <c r="PJ75" s="1581"/>
      <c r="PK75" s="1581"/>
      <c r="PL75" s="529"/>
      <c r="PM75" s="376"/>
      <c r="PN75" s="376"/>
      <c r="PO75" s="376"/>
      <c r="PP75" s="530"/>
      <c r="PQ75" s="376"/>
      <c r="PR75" s="376"/>
      <c r="PS75" s="376"/>
      <c r="PT75" s="376"/>
      <c r="PU75" s="376"/>
      <c r="PV75" s="376"/>
      <c r="PW75" s="376"/>
      <c r="PX75" s="376"/>
      <c r="PY75" s="376"/>
      <c r="PZ75" s="1581"/>
      <c r="QA75" s="1581"/>
      <c r="QB75" s="1581"/>
      <c r="QC75" s="529"/>
      <c r="QD75" s="376"/>
      <c r="QE75" s="376"/>
      <c r="QF75" s="376"/>
      <c r="QG75" s="530"/>
      <c r="QH75" s="376"/>
      <c r="QI75" s="376"/>
      <c r="QJ75" s="376"/>
      <c r="QK75" s="376"/>
      <c r="QL75" s="376"/>
      <c r="QM75" s="376"/>
      <c r="QN75" s="376"/>
      <c r="QO75" s="376"/>
      <c r="QP75" s="376"/>
      <c r="QQ75" s="1581"/>
      <c r="QR75" s="1581"/>
      <c r="QS75" s="1581"/>
      <c r="QT75" s="529"/>
      <c r="QU75" s="376"/>
      <c r="QV75" s="376"/>
      <c r="QW75" s="376"/>
      <c r="QX75" s="530"/>
      <c r="QY75" s="376"/>
      <c r="QZ75" s="376"/>
      <c r="RA75" s="376"/>
      <c r="RB75" s="376"/>
      <c r="RC75" s="376"/>
      <c r="RD75" s="376"/>
      <c r="RE75" s="376"/>
      <c r="RF75" s="376"/>
      <c r="RG75" s="376"/>
      <c r="RH75" s="1581"/>
      <c r="RI75" s="1581"/>
      <c r="RJ75" s="1581"/>
      <c r="RK75" s="529"/>
      <c r="RL75" s="376"/>
      <c r="RM75" s="376"/>
      <c r="RN75" s="376"/>
      <c r="RO75" s="530"/>
      <c r="RP75" s="376"/>
      <c r="RQ75" s="376"/>
      <c r="RR75" s="376"/>
      <c r="RS75" s="376"/>
      <c r="RT75" s="376"/>
      <c r="RU75" s="376"/>
      <c r="RV75" s="376"/>
      <c r="RW75" s="376"/>
      <c r="RX75" s="376"/>
      <c r="RY75" s="1581"/>
      <c r="RZ75" s="1581"/>
      <c r="SA75" s="1581"/>
      <c r="SB75" s="529"/>
      <c r="SC75" s="376"/>
      <c r="SD75" s="376"/>
      <c r="SE75" s="376"/>
      <c r="SF75" s="530"/>
      <c r="SG75" s="376"/>
      <c r="SH75" s="376"/>
      <c r="SI75" s="376"/>
      <c r="SJ75" s="376"/>
      <c r="SK75" s="376"/>
      <c r="SL75" s="376"/>
      <c r="SM75" s="376"/>
      <c r="SN75" s="376"/>
      <c r="SO75" s="376"/>
      <c r="SP75" s="1581"/>
      <c r="SQ75" s="1581"/>
      <c r="SR75" s="1581"/>
      <c r="SS75" s="529"/>
      <c r="ST75" s="376"/>
      <c r="SU75" s="376"/>
      <c r="SV75" s="376"/>
      <c r="SW75" s="530"/>
      <c r="SX75" s="376"/>
      <c r="SY75" s="376"/>
      <c r="SZ75" s="376"/>
      <c r="TA75" s="376"/>
      <c r="TB75" s="376"/>
      <c r="TC75" s="376"/>
      <c r="TD75" s="376"/>
      <c r="TE75" s="376"/>
      <c r="TF75" s="376"/>
      <c r="TG75" s="1581"/>
      <c r="TH75" s="1581"/>
      <c r="TI75" s="1581"/>
      <c r="TJ75" s="529"/>
      <c r="TK75" s="376"/>
      <c r="TL75" s="376"/>
      <c r="TM75" s="376"/>
      <c r="TN75" s="530"/>
      <c r="TO75" s="376"/>
      <c r="TP75" s="376"/>
      <c r="TQ75" s="376"/>
      <c r="TR75" s="376"/>
      <c r="TS75" s="376"/>
      <c r="TT75" s="376"/>
      <c r="TU75" s="376"/>
      <c r="TV75" s="376"/>
      <c r="TW75" s="376"/>
      <c r="TX75" s="1581"/>
      <c r="TY75" s="1581"/>
      <c r="TZ75" s="1581"/>
      <c r="UA75" s="529"/>
      <c r="UB75" s="376"/>
      <c r="UC75" s="376"/>
      <c r="UD75" s="376"/>
      <c r="UE75" s="530"/>
      <c r="UF75" s="376"/>
      <c r="UG75" s="376"/>
      <c r="UH75" s="376"/>
      <c r="UI75" s="376"/>
      <c r="UJ75" s="376"/>
      <c r="UK75" s="376"/>
      <c r="UL75" s="376"/>
      <c r="UM75" s="376"/>
      <c r="UN75" s="376"/>
      <c r="UO75" s="1581"/>
      <c r="UP75" s="1581"/>
      <c r="UQ75" s="1581"/>
      <c r="UR75" s="529"/>
      <c r="US75" s="376"/>
      <c r="UT75" s="376"/>
      <c r="UU75" s="376"/>
      <c r="UV75" s="530"/>
      <c r="UW75" s="376"/>
      <c r="UX75" s="376"/>
      <c r="UY75" s="376"/>
      <c r="UZ75" s="376"/>
      <c r="VA75" s="376"/>
      <c r="VB75" s="376"/>
      <c r="VC75" s="376"/>
      <c r="VD75" s="376"/>
      <c r="VE75" s="376"/>
      <c r="VF75" s="1581"/>
      <c r="VG75" s="1581"/>
      <c r="VH75" s="1581"/>
      <c r="VI75" s="529"/>
      <c r="VJ75" s="376"/>
      <c r="VK75" s="376"/>
      <c r="VL75" s="376"/>
      <c r="VM75" s="530"/>
      <c r="VN75" s="376"/>
      <c r="VO75" s="376"/>
      <c r="VP75" s="376"/>
      <c r="VQ75" s="376"/>
      <c r="VR75" s="376"/>
      <c r="VS75" s="376"/>
      <c r="VT75" s="376"/>
      <c r="VU75" s="376"/>
      <c r="VV75" s="376"/>
      <c r="VW75" s="1581"/>
      <c r="VX75" s="1581"/>
      <c r="VY75" s="1581"/>
      <c r="VZ75" s="529"/>
      <c r="WA75" s="376"/>
      <c r="WB75" s="376"/>
      <c r="WC75" s="376"/>
      <c r="WD75" s="530"/>
      <c r="WE75" s="376"/>
      <c r="WF75" s="376"/>
      <c r="WG75" s="376"/>
      <c r="WH75" s="376"/>
      <c r="WI75" s="376"/>
      <c r="WJ75" s="376"/>
      <c r="WK75" s="376"/>
      <c r="WL75" s="376"/>
      <c r="WM75" s="376"/>
      <c r="WN75" s="1581"/>
      <c r="WO75" s="1581"/>
      <c r="WP75" s="1581"/>
      <c r="WQ75" s="529"/>
      <c r="WR75" s="376"/>
      <c r="WS75" s="376"/>
      <c r="WT75" s="376"/>
      <c r="WU75" s="530"/>
      <c r="WV75" s="376"/>
      <c r="WW75" s="376"/>
      <c r="WX75" s="376"/>
      <c r="WY75" s="376"/>
      <c r="WZ75" s="376"/>
      <c r="XA75" s="376"/>
      <c r="XB75" s="376"/>
      <c r="XC75" s="376"/>
      <c r="XD75" s="376"/>
      <c r="XE75" s="1581"/>
      <c r="XF75" s="1581"/>
      <c r="XG75" s="1581"/>
      <c r="XH75" s="529"/>
      <c r="XI75" s="376"/>
      <c r="XJ75" s="376"/>
      <c r="XK75" s="376"/>
      <c r="XL75" s="530"/>
      <c r="XM75" s="376"/>
      <c r="XN75" s="376"/>
      <c r="XO75" s="376"/>
      <c r="XP75" s="376"/>
      <c r="XQ75" s="376"/>
      <c r="XR75" s="376"/>
      <c r="XS75" s="376"/>
      <c r="XT75" s="376"/>
      <c r="XU75" s="376"/>
      <c r="XV75" s="1581"/>
      <c r="XW75" s="1581"/>
      <c r="XX75" s="1581"/>
      <c r="XY75" s="529"/>
      <c r="XZ75" s="376"/>
      <c r="YA75" s="376"/>
      <c r="YB75" s="376"/>
      <c r="YC75" s="530"/>
      <c r="YD75" s="376"/>
      <c r="YE75" s="376"/>
      <c r="YF75" s="376"/>
      <c r="YG75" s="376"/>
      <c r="YH75" s="376"/>
      <c r="YI75" s="376"/>
      <c r="YJ75" s="376"/>
      <c r="YK75" s="376"/>
      <c r="YL75" s="376"/>
      <c r="YM75" s="1581"/>
      <c r="YN75" s="1581"/>
      <c r="YO75" s="1581"/>
      <c r="YP75" s="529"/>
      <c r="YQ75" s="376"/>
      <c r="YR75" s="376"/>
      <c r="YS75" s="376"/>
      <c r="YT75" s="530"/>
      <c r="YU75" s="376"/>
      <c r="YV75" s="376"/>
      <c r="YW75" s="376"/>
      <c r="YX75" s="376"/>
      <c r="YY75" s="376"/>
      <c r="YZ75" s="376"/>
      <c r="ZA75" s="376"/>
      <c r="ZB75" s="376"/>
      <c r="ZC75" s="376"/>
      <c r="ZD75" s="1581"/>
      <c r="ZE75" s="1581"/>
      <c r="ZF75" s="1581"/>
      <c r="ZG75" s="529"/>
      <c r="ZH75" s="376"/>
      <c r="ZI75" s="376"/>
      <c r="ZJ75" s="376"/>
      <c r="ZK75" s="530"/>
      <c r="ZL75" s="376"/>
      <c r="ZM75" s="376"/>
      <c r="ZN75" s="376"/>
      <c r="ZO75" s="376"/>
      <c r="ZP75" s="376"/>
      <c r="ZQ75" s="376"/>
      <c r="ZR75" s="376"/>
      <c r="ZS75" s="376"/>
      <c r="ZT75" s="376"/>
      <c r="ZU75" s="1581"/>
      <c r="ZV75" s="1581"/>
      <c r="ZW75" s="1581"/>
      <c r="ZX75" s="529"/>
      <c r="ZY75" s="376"/>
      <c r="ZZ75" s="376"/>
      <c r="AAA75" s="376"/>
      <c r="AAB75" s="530"/>
      <c r="AAC75" s="376"/>
      <c r="AAD75" s="376"/>
      <c r="AAE75" s="376"/>
      <c r="AAF75" s="376"/>
      <c r="AAG75" s="376"/>
      <c r="AAH75" s="376"/>
      <c r="AAI75" s="376"/>
      <c r="AAJ75" s="376"/>
      <c r="AAK75" s="376"/>
      <c r="AAL75" s="1581"/>
      <c r="AAM75" s="1581"/>
      <c r="AAN75" s="1581"/>
      <c r="AAO75" s="529"/>
      <c r="AAP75" s="376"/>
      <c r="AAQ75" s="376"/>
      <c r="AAR75" s="376"/>
      <c r="AAS75" s="530"/>
      <c r="AAT75" s="376"/>
      <c r="AAU75" s="376"/>
      <c r="AAV75" s="376"/>
      <c r="AAW75" s="376"/>
      <c r="AAX75" s="376"/>
      <c r="AAY75" s="376"/>
      <c r="AAZ75" s="376"/>
      <c r="ABA75" s="376"/>
      <c r="ABB75" s="376"/>
      <c r="ABC75" s="1581"/>
      <c r="ABD75" s="1581"/>
      <c r="ABE75" s="1581"/>
      <c r="ABF75" s="529"/>
      <c r="ABG75" s="376"/>
      <c r="ABH75" s="376"/>
      <c r="ABI75" s="376"/>
      <c r="ABJ75" s="530"/>
      <c r="ABK75" s="376"/>
      <c r="ABL75" s="376"/>
      <c r="ABM75" s="376"/>
      <c r="ABN75" s="376"/>
      <c r="ABO75" s="376"/>
      <c r="ABP75" s="376"/>
      <c r="ABQ75" s="376"/>
      <c r="ABR75" s="376"/>
      <c r="ABS75" s="376"/>
      <c r="ABT75" s="1581"/>
      <c r="ABU75" s="1581"/>
      <c r="ABV75" s="1581"/>
      <c r="ABW75" s="529"/>
      <c r="ABX75" s="376"/>
      <c r="ABY75" s="376"/>
      <c r="ABZ75" s="376"/>
      <c r="ACA75" s="530"/>
      <c r="ACB75" s="376"/>
      <c r="ACC75" s="376"/>
      <c r="ACD75" s="376"/>
      <c r="ACE75" s="376"/>
      <c r="ACF75" s="376"/>
      <c r="ACG75" s="376"/>
      <c r="ACH75" s="376"/>
      <c r="ACI75" s="376"/>
      <c r="ACJ75" s="376"/>
      <c r="ACK75" s="1581"/>
      <c r="ACL75" s="1581"/>
      <c r="ACM75" s="1581"/>
      <c r="ACN75" s="529"/>
      <c r="ACO75" s="376"/>
      <c r="ACP75" s="376"/>
      <c r="ACQ75" s="376"/>
      <c r="ACR75" s="530"/>
      <c r="ACS75" s="376"/>
      <c r="ACT75" s="376"/>
      <c r="ACU75" s="376"/>
      <c r="ACV75" s="376"/>
      <c r="ACW75" s="376"/>
      <c r="ACX75" s="376"/>
      <c r="ACY75" s="376"/>
      <c r="ACZ75" s="376"/>
      <c r="ADA75" s="376"/>
      <c r="ADB75" s="1581"/>
      <c r="ADC75" s="1581"/>
      <c r="ADD75" s="1581"/>
      <c r="ADE75" s="529"/>
      <c r="ADF75" s="376"/>
      <c r="ADG75" s="376"/>
      <c r="ADH75" s="376"/>
      <c r="ADI75" s="530"/>
      <c r="ADJ75" s="376"/>
      <c r="ADK75" s="376"/>
      <c r="ADL75" s="376"/>
      <c r="ADM75" s="376"/>
      <c r="ADN75" s="376"/>
      <c r="ADO75" s="376"/>
      <c r="ADP75" s="376"/>
      <c r="ADQ75" s="376"/>
      <c r="ADR75" s="376"/>
      <c r="ADS75" s="1581"/>
      <c r="ADT75" s="1581"/>
      <c r="ADU75" s="1581"/>
      <c r="ADV75" s="529"/>
      <c r="ADW75" s="376"/>
      <c r="ADX75" s="376"/>
      <c r="ADY75" s="376"/>
      <c r="ADZ75" s="530"/>
      <c r="AEA75" s="376"/>
      <c r="AEB75" s="376"/>
      <c r="AEC75" s="376"/>
      <c r="AED75" s="376"/>
      <c r="AEE75" s="376"/>
      <c r="AEF75" s="376"/>
      <c r="AEG75" s="376"/>
      <c r="AEH75" s="376"/>
      <c r="AEI75" s="376"/>
      <c r="AEJ75" s="1581"/>
      <c r="AEK75" s="1581"/>
      <c r="AEL75" s="1581"/>
      <c r="AEM75" s="529"/>
      <c r="AEN75" s="376"/>
      <c r="AEO75" s="376"/>
      <c r="AEP75" s="376"/>
      <c r="AEQ75" s="530"/>
      <c r="AER75" s="376"/>
      <c r="AES75" s="376"/>
      <c r="AET75" s="376"/>
      <c r="AEU75" s="376"/>
      <c r="AEV75" s="376"/>
      <c r="AEW75" s="376"/>
      <c r="AEX75" s="376"/>
      <c r="AEY75" s="376"/>
      <c r="AEZ75" s="376"/>
      <c r="AFA75" s="1581"/>
      <c r="AFB75" s="1581"/>
      <c r="AFC75" s="1581"/>
      <c r="AFD75" s="529"/>
      <c r="AFE75" s="376"/>
      <c r="AFF75" s="376"/>
      <c r="AFG75" s="376"/>
      <c r="AFH75" s="530"/>
      <c r="AFI75" s="376"/>
      <c r="AFJ75" s="376"/>
      <c r="AFK75" s="376"/>
      <c r="AFL75" s="376"/>
      <c r="AFM75" s="376"/>
      <c r="AFN75" s="376"/>
      <c r="AFO75" s="376"/>
      <c r="AFP75" s="376"/>
      <c r="AFQ75" s="376"/>
      <c r="AFR75" s="1581"/>
      <c r="AFS75" s="1581"/>
      <c r="AFT75" s="1581"/>
      <c r="AFU75" s="529"/>
      <c r="AFV75" s="376"/>
      <c r="AFW75" s="376"/>
      <c r="AFX75" s="376"/>
      <c r="AFY75" s="530"/>
      <c r="AFZ75" s="376"/>
      <c r="AGA75" s="376"/>
      <c r="AGB75" s="376"/>
      <c r="AGC75" s="376"/>
      <c r="AGD75" s="376"/>
      <c r="AGE75" s="376"/>
      <c r="AGF75" s="376"/>
      <c r="AGG75" s="376"/>
      <c r="AGH75" s="376"/>
      <c r="AGI75" s="1581"/>
      <c r="AGJ75" s="1581"/>
      <c r="AGK75" s="1581"/>
      <c r="AGL75" s="529"/>
      <c r="AGM75" s="376"/>
      <c r="AGN75" s="376"/>
      <c r="AGO75" s="376"/>
      <c r="AGP75" s="530"/>
      <c r="AGQ75" s="376"/>
      <c r="AGR75" s="376"/>
      <c r="AGS75" s="376"/>
      <c r="AGT75" s="376"/>
      <c r="AGU75" s="376"/>
      <c r="AGV75" s="376"/>
      <c r="AGW75" s="376"/>
      <c r="AGX75" s="376"/>
      <c r="AGY75" s="376"/>
      <c r="AGZ75" s="1581"/>
      <c r="AHA75" s="1581"/>
      <c r="AHB75" s="1581"/>
      <c r="AHC75" s="529"/>
      <c r="AHD75" s="376"/>
      <c r="AHE75" s="376"/>
      <c r="AHF75" s="376"/>
      <c r="AHG75" s="530"/>
      <c r="AHH75" s="376"/>
      <c r="AHI75" s="376"/>
      <c r="AHJ75" s="376"/>
      <c r="AHK75" s="376"/>
      <c r="AHL75" s="376"/>
      <c r="AHM75" s="376"/>
      <c r="AHN75" s="376"/>
      <c r="AHO75" s="376"/>
      <c r="AHP75" s="376"/>
      <c r="AHQ75" s="1581"/>
      <c r="AHR75" s="1581"/>
      <c r="AHS75" s="1581"/>
      <c r="AHT75" s="529"/>
      <c r="AHU75" s="376"/>
      <c r="AHV75" s="376"/>
      <c r="AHW75" s="376"/>
      <c r="AHX75" s="530"/>
      <c r="AHY75" s="376"/>
      <c r="AHZ75" s="376"/>
      <c r="AIA75" s="376"/>
      <c r="AIB75" s="376"/>
      <c r="AIC75" s="376"/>
      <c r="AID75" s="376"/>
      <c r="AIE75" s="376"/>
      <c r="AIF75" s="376"/>
      <c r="AIG75" s="376"/>
      <c r="AIH75" s="1581"/>
      <c r="AII75" s="1581"/>
      <c r="AIJ75" s="1581"/>
      <c r="AIK75" s="529"/>
      <c r="AIL75" s="376"/>
      <c r="AIM75" s="376"/>
      <c r="AIN75" s="376"/>
      <c r="AIO75" s="530"/>
      <c r="AIP75" s="376"/>
      <c r="AIQ75" s="376"/>
      <c r="AIR75" s="376"/>
      <c r="AIS75" s="376"/>
      <c r="AIT75" s="376"/>
      <c r="AIU75" s="376"/>
      <c r="AIV75" s="376"/>
      <c r="AIW75" s="376"/>
      <c r="AIX75" s="376"/>
      <c r="AIY75" s="1581"/>
      <c r="AIZ75" s="1581"/>
      <c r="AJA75" s="1581"/>
      <c r="AJB75" s="529"/>
      <c r="AJC75" s="376"/>
      <c r="AJD75" s="376"/>
      <c r="AJE75" s="376"/>
      <c r="AJF75" s="530"/>
      <c r="AJG75" s="376"/>
      <c r="AJH75" s="376"/>
      <c r="AJI75" s="376"/>
      <c r="AJJ75" s="376"/>
      <c r="AJK75" s="376"/>
      <c r="AJL75" s="376"/>
      <c r="AJM75" s="376"/>
      <c r="AJN75" s="376"/>
      <c r="AJO75" s="376"/>
      <c r="AJP75" s="1581"/>
      <c r="AJQ75" s="1581"/>
      <c r="AJR75" s="1581"/>
      <c r="AJS75" s="529"/>
      <c r="AJT75" s="376"/>
      <c r="AJU75" s="376"/>
      <c r="AJV75" s="376"/>
      <c r="AJW75" s="530"/>
      <c r="AJX75" s="376"/>
      <c r="AJY75" s="376"/>
      <c r="AJZ75" s="376"/>
      <c r="AKA75" s="376"/>
      <c r="AKB75" s="376"/>
      <c r="AKC75" s="376"/>
      <c r="AKD75" s="376"/>
      <c r="AKE75" s="376"/>
      <c r="AKF75" s="376"/>
      <c r="AKG75" s="1581"/>
      <c r="AKH75" s="1581"/>
      <c r="AKI75" s="1581"/>
      <c r="AKJ75" s="529"/>
      <c r="AKK75" s="376"/>
      <c r="AKL75" s="376"/>
      <c r="AKM75" s="376"/>
      <c r="AKN75" s="530"/>
      <c r="AKO75" s="376"/>
      <c r="AKP75" s="376"/>
      <c r="AKQ75" s="376"/>
      <c r="AKR75" s="376"/>
      <c r="AKS75" s="376"/>
      <c r="AKT75" s="376"/>
      <c r="AKU75" s="376"/>
      <c r="AKV75" s="376"/>
      <c r="AKW75" s="376"/>
      <c r="AKX75" s="1581"/>
      <c r="AKY75" s="1581"/>
      <c r="AKZ75" s="1581"/>
      <c r="ALA75" s="529"/>
      <c r="ALB75" s="376"/>
      <c r="ALC75" s="376"/>
      <c r="ALD75" s="376"/>
      <c r="ALE75" s="530"/>
      <c r="ALF75" s="376"/>
      <c r="ALG75" s="376"/>
      <c r="ALH75" s="376"/>
      <c r="ALI75" s="376"/>
      <c r="ALJ75" s="376"/>
      <c r="ALK75" s="376"/>
      <c r="ALL75" s="376"/>
      <c r="ALM75" s="376"/>
      <c r="ALN75" s="376"/>
      <c r="ALO75" s="1581"/>
      <c r="ALP75" s="1581"/>
      <c r="ALQ75" s="1581"/>
      <c r="ALR75" s="529"/>
      <c r="ALS75" s="376"/>
      <c r="ALT75" s="376"/>
      <c r="ALU75" s="376"/>
      <c r="ALV75" s="530"/>
      <c r="ALW75" s="376"/>
      <c r="ALX75" s="376"/>
      <c r="ALY75" s="376"/>
      <c r="ALZ75" s="376"/>
      <c r="AMA75" s="376"/>
      <c r="AMB75" s="376"/>
      <c r="AMC75" s="376"/>
      <c r="AMD75" s="376"/>
      <c r="AME75" s="376"/>
      <c r="AMF75" s="1581"/>
      <c r="AMG75" s="1581"/>
      <c r="AMH75" s="1581"/>
      <c r="AMI75" s="529"/>
      <c r="AMJ75" s="376"/>
      <c r="AMK75" s="376"/>
      <c r="AML75" s="376"/>
      <c r="AMM75" s="530"/>
      <c r="AMN75" s="376"/>
      <c r="AMO75" s="376"/>
      <c r="AMP75" s="376"/>
      <c r="AMQ75" s="376"/>
      <c r="AMR75" s="376"/>
      <c r="AMS75" s="376"/>
      <c r="AMT75" s="376"/>
      <c r="AMU75" s="376"/>
      <c r="AMV75" s="376"/>
      <c r="AMW75" s="1581"/>
      <c r="AMX75" s="1581"/>
      <c r="AMY75" s="1581"/>
      <c r="AMZ75" s="529"/>
      <c r="ANA75" s="376"/>
      <c r="ANB75" s="376"/>
      <c r="ANC75" s="376"/>
      <c r="AND75" s="530"/>
      <c r="ANE75" s="376"/>
      <c r="ANF75" s="376"/>
      <c r="ANG75" s="376"/>
      <c r="ANH75" s="376"/>
      <c r="ANI75" s="376"/>
      <c r="ANJ75" s="376"/>
      <c r="ANK75" s="376"/>
      <c r="ANL75" s="376"/>
      <c r="ANM75" s="376"/>
      <c r="ANN75" s="1581"/>
      <c r="ANO75" s="1581"/>
      <c r="ANP75" s="1581"/>
      <c r="ANQ75" s="529"/>
      <c r="ANR75" s="376"/>
      <c r="ANS75" s="376"/>
      <c r="ANT75" s="376"/>
      <c r="ANU75" s="530"/>
      <c r="ANV75" s="376"/>
      <c r="ANW75" s="376"/>
      <c r="ANX75" s="376"/>
      <c r="ANY75" s="376"/>
      <c r="ANZ75" s="376"/>
      <c r="AOA75" s="376"/>
      <c r="AOB75" s="376"/>
      <c r="AOC75" s="376"/>
      <c r="AOD75" s="376"/>
      <c r="AOE75" s="1581"/>
      <c r="AOF75" s="1581"/>
      <c r="AOG75" s="1581"/>
      <c r="AOH75" s="529"/>
      <c r="AOI75" s="376"/>
      <c r="AOJ75" s="376"/>
      <c r="AOK75" s="376"/>
      <c r="AOL75" s="530"/>
      <c r="AOM75" s="376"/>
      <c r="AON75" s="376"/>
      <c r="AOO75" s="376"/>
      <c r="AOP75" s="376"/>
      <c r="AOQ75" s="376"/>
      <c r="AOR75" s="376"/>
      <c r="AOS75" s="376"/>
      <c r="AOT75" s="376"/>
      <c r="AOU75" s="376"/>
      <c r="AOV75" s="1581"/>
      <c r="AOW75" s="1581"/>
      <c r="AOX75" s="1581"/>
      <c r="AOY75" s="529"/>
      <c r="AOZ75" s="376"/>
      <c r="APA75" s="376"/>
      <c r="APB75" s="376"/>
      <c r="APC75" s="530"/>
      <c r="APD75" s="376"/>
      <c r="APE75" s="376"/>
      <c r="APF75" s="376"/>
      <c r="APG75" s="376"/>
      <c r="APH75" s="376"/>
      <c r="API75" s="376"/>
      <c r="APJ75" s="376"/>
      <c r="APK75" s="376"/>
      <c r="APL75" s="376"/>
      <c r="APM75" s="1581"/>
      <c r="APN75" s="1581"/>
      <c r="APO75" s="1581"/>
      <c r="APP75" s="529"/>
      <c r="APQ75" s="376"/>
      <c r="APR75" s="376"/>
      <c r="APS75" s="376"/>
      <c r="APT75" s="530"/>
      <c r="APU75" s="376"/>
      <c r="APV75" s="376"/>
      <c r="APW75" s="376"/>
      <c r="APX75" s="376"/>
      <c r="APY75" s="376"/>
      <c r="APZ75" s="376"/>
      <c r="AQA75" s="376"/>
      <c r="AQB75" s="376"/>
      <c r="AQC75" s="376"/>
      <c r="AQD75" s="1581"/>
      <c r="AQE75" s="1581"/>
      <c r="AQF75" s="1581"/>
      <c r="AQG75" s="529"/>
      <c r="AQH75" s="376"/>
      <c r="AQI75" s="376"/>
      <c r="AQJ75" s="376"/>
      <c r="AQK75" s="530"/>
      <c r="AQL75" s="376"/>
      <c r="AQM75" s="376"/>
      <c r="AQN75" s="376"/>
      <c r="AQO75" s="376"/>
      <c r="AQP75" s="376"/>
      <c r="AQQ75" s="376"/>
      <c r="AQR75" s="376"/>
      <c r="AQS75" s="376"/>
      <c r="AQT75" s="376"/>
      <c r="AQU75" s="1581"/>
      <c r="AQV75" s="1581"/>
      <c r="AQW75" s="1581"/>
      <c r="AQX75" s="529"/>
      <c r="AQY75" s="376"/>
      <c r="AQZ75" s="376"/>
      <c r="ARA75" s="376"/>
      <c r="ARB75" s="530"/>
      <c r="ARC75" s="376"/>
      <c r="ARD75" s="376"/>
      <c r="ARE75" s="376"/>
      <c r="ARF75" s="376"/>
      <c r="ARG75" s="376"/>
      <c r="ARH75" s="376"/>
      <c r="ARI75" s="376"/>
      <c r="ARJ75" s="376"/>
      <c r="ARK75" s="376"/>
      <c r="ARL75" s="1581"/>
      <c r="ARM75" s="1581"/>
      <c r="ARN75" s="1581"/>
      <c r="ARO75" s="529"/>
      <c r="ARP75" s="376"/>
      <c r="ARQ75" s="376"/>
      <c r="ARR75" s="376"/>
      <c r="ARS75" s="530"/>
      <c r="ART75" s="376"/>
      <c r="ARU75" s="376"/>
      <c r="ARV75" s="376"/>
      <c r="ARW75" s="376"/>
      <c r="ARX75" s="376"/>
      <c r="ARY75" s="376"/>
      <c r="ARZ75" s="376"/>
      <c r="ASA75" s="376"/>
      <c r="ASB75" s="376"/>
      <c r="ASC75" s="1581"/>
      <c r="ASD75" s="1581"/>
      <c r="ASE75" s="1581"/>
      <c r="ASF75" s="529"/>
      <c r="ASG75" s="376"/>
      <c r="ASH75" s="376"/>
      <c r="ASI75" s="376"/>
      <c r="ASJ75" s="530"/>
      <c r="ASK75" s="376"/>
      <c r="ASL75" s="376"/>
      <c r="ASM75" s="376"/>
      <c r="ASN75" s="376"/>
      <c r="ASO75" s="376"/>
      <c r="ASP75" s="376"/>
      <c r="ASQ75" s="376"/>
      <c r="ASR75" s="376"/>
      <c r="ASS75" s="376"/>
      <c r="AST75" s="1581"/>
      <c r="ASU75" s="1581"/>
      <c r="ASV75" s="1581"/>
      <c r="ASW75" s="529"/>
      <c r="ASX75" s="376"/>
      <c r="ASY75" s="376"/>
      <c r="ASZ75" s="376"/>
      <c r="ATA75" s="530"/>
      <c r="ATB75" s="376"/>
      <c r="ATC75" s="376"/>
      <c r="ATD75" s="376"/>
      <c r="ATE75" s="376"/>
      <c r="ATF75" s="376"/>
      <c r="ATG75" s="376"/>
      <c r="ATH75" s="376"/>
      <c r="ATI75" s="376"/>
      <c r="ATJ75" s="376"/>
      <c r="ATK75" s="1581"/>
      <c r="ATL75" s="1581"/>
      <c r="ATM75" s="1581"/>
      <c r="ATN75" s="529"/>
      <c r="ATO75" s="376"/>
      <c r="ATP75" s="376"/>
      <c r="ATQ75" s="376"/>
      <c r="ATR75" s="530"/>
      <c r="ATS75" s="376"/>
      <c r="ATT75" s="376"/>
      <c r="ATU75" s="376"/>
      <c r="ATV75" s="376"/>
      <c r="ATW75" s="376"/>
      <c r="ATX75" s="376"/>
      <c r="ATY75" s="376"/>
      <c r="ATZ75" s="376"/>
      <c r="AUA75" s="376"/>
      <c r="AUB75" s="1581"/>
      <c r="AUC75" s="1581"/>
      <c r="AUD75" s="1581"/>
      <c r="AUE75" s="529"/>
      <c r="AUF75" s="376"/>
      <c r="AUG75" s="376"/>
      <c r="AUH75" s="376"/>
      <c r="AUI75" s="530"/>
      <c r="AUJ75" s="376"/>
      <c r="AUK75" s="376"/>
      <c r="AUL75" s="376"/>
      <c r="AUM75" s="376"/>
      <c r="AUN75" s="376"/>
      <c r="AUO75" s="376"/>
      <c r="AUP75" s="376"/>
      <c r="AUQ75" s="376"/>
      <c r="AUR75" s="376"/>
      <c r="AUS75" s="1581"/>
      <c r="AUT75" s="1581"/>
      <c r="AUU75" s="1581"/>
      <c r="AUV75" s="529"/>
      <c r="AUW75" s="376"/>
      <c r="AUX75" s="376"/>
      <c r="AUY75" s="376"/>
      <c r="AUZ75" s="530"/>
      <c r="AVA75" s="376"/>
      <c r="AVB75" s="376"/>
      <c r="AVC75" s="376"/>
      <c r="AVD75" s="376"/>
      <c r="AVE75" s="376"/>
      <c r="AVF75" s="376"/>
      <c r="AVG75" s="376"/>
      <c r="AVH75" s="376"/>
      <c r="AVI75" s="376"/>
      <c r="AVJ75" s="1581"/>
      <c r="AVK75" s="1581"/>
      <c r="AVL75" s="1581"/>
      <c r="AVM75" s="529"/>
      <c r="AVN75" s="376"/>
      <c r="AVO75" s="376"/>
      <c r="AVP75" s="376"/>
      <c r="AVQ75" s="530"/>
      <c r="AVR75" s="376"/>
      <c r="AVS75" s="376"/>
      <c r="AVT75" s="376"/>
      <c r="AVU75" s="376"/>
      <c r="AVV75" s="376"/>
      <c r="AVW75" s="376"/>
      <c r="AVX75" s="376"/>
      <c r="AVY75" s="376"/>
      <c r="AVZ75" s="376"/>
      <c r="AWA75" s="1581"/>
      <c r="AWB75" s="1581"/>
      <c r="AWC75" s="1581"/>
      <c r="AWD75" s="529"/>
      <c r="AWE75" s="376"/>
      <c r="AWF75" s="376"/>
      <c r="AWG75" s="376"/>
      <c r="AWH75" s="530"/>
      <c r="AWI75" s="376"/>
      <c r="AWJ75" s="376"/>
      <c r="AWK75" s="376"/>
      <c r="AWL75" s="376"/>
      <c r="AWM75" s="376"/>
      <c r="AWN75" s="376"/>
      <c r="AWO75" s="376"/>
      <c r="AWP75" s="376"/>
      <c r="AWQ75" s="376"/>
      <c r="AWR75" s="1581"/>
      <c r="AWS75" s="1581"/>
      <c r="AWT75" s="1581"/>
      <c r="AWU75" s="529"/>
      <c r="AWV75" s="376"/>
      <c r="AWW75" s="376"/>
      <c r="AWX75" s="376"/>
      <c r="AWY75" s="530"/>
      <c r="AWZ75" s="376"/>
      <c r="AXA75" s="376"/>
      <c r="AXB75" s="376"/>
      <c r="AXC75" s="376"/>
      <c r="AXD75" s="376"/>
      <c r="AXE75" s="376"/>
      <c r="AXF75" s="376"/>
      <c r="AXG75" s="376"/>
      <c r="AXH75" s="376"/>
      <c r="AXI75" s="1581"/>
      <c r="AXJ75" s="1581"/>
      <c r="AXK75" s="1581"/>
      <c r="AXL75" s="529"/>
      <c r="AXM75" s="376"/>
      <c r="AXN75" s="376"/>
      <c r="AXO75" s="376"/>
      <c r="AXP75" s="530"/>
      <c r="AXQ75" s="376"/>
      <c r="AXR75" s="376"/>
      <c r="AXS75" s="376"/>
      <c r="AXT75" s="376"/>
      <c r="AXU75" s="376"/>
      <c r="AXV75" s="376"/>
      <c r="AXW75" s="376"/>
      <c r="AXX75" s="376"/>
      <c r="AXY75" s="376"/>
      <c r="AXZ75" s="1581"/>
      <c r="AYA75" s="1581"/>
      <c r="AYB75" s="1581"/>
      <c r="AYC75" s="529"/>
      <c r="AYD75" s="376"/>
      <c r="AYE75" s="376"/>
      <c r="AYF75" s="376"/>
      <c r="AYG75" s="530"/>
      <c r="AYH75" s="376"/>
      <c r="AYI75" s="376"/>
      <c r="AYJ75" s="376"/>
      <c r="AYK75" s="376"/>
      <c r="AYL75" s="376"/>
      <c r="AYM75" s="376"/>
      <c r="AYN75" s="376"/>
      <c r="AYO75" s="376"/>
      <c r="AYP75" s="376"/>
      <c r="AYQ75" s="1581"/>
      <c r="AYR75" s="1581"/>
      <c r="AYS75" s="1581"/>
      <c r="AYT75" s="529"/>
      <c r="AYU75" s="376"/>
      <c r="AYV75" s="376"/>
      <c r="AYW75" s="376"/>
      <c r="AYX75" s="530"/>
      <c r="AYY75" s="376"/>
      <c r="AYZ75" s="376"/>
      <c r="AZA75" s="376"/>
      <c r="AZB75" s="376"/>
      <c r="AZC75" s="376"/>
      <c r="AZD75" s="376"/>
      <c r="AZE75" s="376"/>
      <c r="AZF75" s="376"/>
      <c r="AZG75" s="376"/>
      <c r="AZH75" s="1581"/>
      <c r="AZI75" s="1581"/>
      <c r="AZJ75" s="1581"/>
      <c r="AZK75" s="529"/>
      <c r="AZL75" s="376"/>
      <c r="AZM75" s="376"/>
      <c r="AZN75" s="376"/>
      <c r="AZO75" s="530"/>
      <c r="AZP75" s="376"/>
      <c r="AZQ75" s="376"/>
      <c r="AZR75" s="376"/>
      <c r="AZS75" s="376"/>
      <c r="AZT75" s="376"/>
      <c r="AZU75" s="376"/>
      <c r="AZV75" s="376"/>
      <c r="AZW75" s="376"/>
      <c r="AZX75" s="376"/>
      <c r="AZY75" s="1581"/>
      <c r="AZZ75" s="1581"/>
      <c r="BAA75" s="1581"/>
      <c r="BAB75" s="529"/>
      <c r="BAC75" s="376"/>
      <c r="BAD75" s="376"/>
      <c r="BAE75" s="376"/>
      <c r="BAF75" s="530"/>
      <c r="BAG75" s="376"/>
      <c r="BAH75" s="376"/>
      <c r="BAI75" s="376"/>
      <c r="BAJ75" s="376"/>
      <c r="BAK75" s="376"/>
      <c r="BAL75" s="376"/>
      <c r="BAM75" s="376"/>
      <c r="BAN75" s="376"/>
      <c r="BAO75" s="376"/>
      <c r="BAP75" s="1581"/>
      <c r="BAQ75" s="1581"/>
      <c r="BAR75" s="1581"/>
      <c r="BAS75" s="529"/>
      <c r="BAT75" s="376"/>
      <c r="BAU75" s="376"/>
      <c r="BAV75" s="376"/>
      <c r="BAW75" s="530"/>
      <c r="BAX75" s="376"/>
      <c r="BAY75" s="376"/>
      <c r="BAZ75" s="376"/>
      <c r="BBA75" s="376"/>
      <c r="BBB75" s="376"/>
      <c r="BBC75" s="376"/>
      <c r="BBD75" s="376"/>
      <c r="BBE75" s="376"/>
      <c r="BBF75" s="376"/>
      <c r="BBG75" s="1581"/>
      <c r="BBH75" s="1581"/>
      <c r="BBI75" s="1581"/>
      <c r="BBJ75" s="529"/>
      <c r="BBK75" s="376"/>
      <c r="BBL75" s="376"/>
      <c r="BBM75" s="376"/>
      <c r="BBN75" s="530"/>
      <c r="BBO75" s="376"/>
      <c r="BBP75" s="376"/>
      <c r="BBQ75" s="376"/>
      <c r="BBR75" s="376"/>
      <c r="BBS75" s="376"/>
      <c r="BBT75" s="376"/>
      <c r="BBU75" s="376"/>
      <c r="BBV75" s="376"/>
      <c r="BBW75" s="376"/>
      <c r="BBX75" s="1581"/>
      <c r="BBY75" s="1581"/>
      <c r="BBZ75" s="1581"/>
      <c r="BCA75" s="529"/>
      <c r="BCB75" s="376"/>
      <c r="BCC75" s="376"/>
      <c r="BCD75" s="376"/>
      <c r="BCE75" s="530"/>
      <c r="BCF75" s="376"/>
      <c r="BCG75" s="376"/>
      <c r="BCH75" s="376"/>
      <c r="BCI75" s="376"/>
      <c r="BCJ75" s="376"/>
      <c r="BCK75" s="376"/>
      <c r="BCL75" s="376"/>
      <c r="BCM75" s="376"/>
      <c r="BCN75" s="376"/>
      <c r="BCO75" s="1581"/>
      <c r="BCP75" s="1581"/>
      <c r="BCQ75" s="1581"/>
      <c r="BCR75" s="529"/>
      <c r="BCS75" s="376"/>
      <c r="BCT75" s="376"/>
      <c r="BCU75" s="376"/>
      <c r="BCV75" s="530"/>
      <c r="BCW75" s="376"/>
      <c r="BCX75" s="376"/>
      <c r="BCY75" s="376"/>
      <c r="BCZ75" s="376"/>
      <c r="BDA75" s="376"/>
      <c r="BDB75" s="376"/>
      <c r="BDC75" s="376"/>
      <c r="BDD75" s="376"/>
      <c r="BDE75" s="376"/>
      <c r="BDF75" s="1581"/>
      <c r="BDG75" s="1581"/>
      <c r="BDH75" s="1581"/>
      <c r="BDI75" s="529"/>
      <c r="BDJ75" s="376"/>
      <c r="BDK75" s="376"/>
      <c r="BDL75" s="376"/>
      <c r="BDM75" s="530"/>
      <c r="BDN75" s="376"/>
      <c r="BDO75" s="376"/>
      <c r="BDP75" s="376"/>
      <c r="BDQ75" s="376"/>
      <c r="BDR75" s="376"/>
      <c r="BDS75" s="376"/>
      <c r="BDT75" s="376"/>
      <c r="BDU75" s="376"/>
      <c r="BDV75" s="376"/>
      <c r="BDW75" s="1581"/>
      <c r="BDX75" s="1581"/>
      <c r="BDY75" s="1581"/>
      <c r="BDZ75" s="529"/>
      <c r="BEA75" s="376"/>
      <c r="BEB75" s="376"/>
      <c r="BEC75" s="376"/>
      <c r="BED75" s="530"/>
      <c r="BEE75" s="376"/>
      <c r="BEF75" s="376"/>
      <c r="BEG75" s="376"/>
      <c r="BEH75" s="376"/>
      <c r="BEI75" s="376"/>
      <c r="BEJ75" s="376"/>
      <c r="BEK75" s="376"/>
      <c r="BEL75" s="376"/>
      <c r="BEM75" s="376"/>
      <c r="BEN75" s="1581"/>
      <c r="BEO75" s="1581"/>
      <c r="BEP75" s="1581"/>
      <c r="BEQ75" s="529"/>
      <c r="BER75" s="376"/>
      <c r="BES75" s="376"/>
      <c r="BET75" s="376"/>
      <c r="BEU75" s="530"/>
      <c r="BEV75" s="376"/>
      <c r="BEW75" s="376"/>
      <c r="BEX75" s="376"/>
      <c r="BEY75" s="376"/>
      <c r="BEZ75" s="376"/>
      <c r="BFA75" s="376"/>
      <c r="BFB75" s="376"/>
      <c r="BFC75" s="376"/>
      <c r="BFD75" s="376"/>
      <c r="BFE75" s="1581"/>
      <c r="BFF75" s="1581"/>
      <c r="BFG75" s="1581"/>
      <c r="BFH75" s="529"/>
      <c r="BFI75" s="376"/>
      <c r="BFJ75" s="376"/>
      <c r="BFK75" s="376"/>
      <c r="BFL75" s="530"/>
      <c r="BFM75" s="376"/>
      <c r="BFN75" s="376"/>
      <c r="BFO75" s="376"/>
      <c r="BFP75" s="376"/>
      <c r="BFQ75" s="376"/>
      <c r="BFR75" s="376"/>
      <c r="BFS75" s="376"/>
      <c r="BFT75" s="376"/>
      <c r="BFU75" s="376"/>
      <c r="BFV75" s="1581"/>
      <c r="BFW75" s="1581"/>
      <c r="BFX75" s="1581"/>
      <c r="BFY75" s="529"/>
      <c r="BFZ75" s="376"/>
      <c r="BGA75" s="376"/>
      <c r="BGB75" s="376"/>
      <c r="BGC75" s="530"/>
      <c r="BGD75" s="376"/>
      <c r="BGE75" s="376"/>
      <c r="BGF75" s="376"/>
      <c r="BGG75" s="376"/>
      <c r="BGH75" s="376"/>
      <c r="BGI75" s="376"/>
      <c r="BGJ75" s="376"/>
      <c r="BGK75" s="376"/>
      <c r="BGL75" s="376"/>
      <c r="BGM75" s="1581"/>
      <c r="BGN75" s="1581"/>
      <c r="BGO75" s="1581"/>
      <c r="BGP75" s="529"/>
      <c r="BGQ75" s="376"/>
      <c r="BGR75" s="376"/>
      <c r="BGS75" s="376"/>
      <c r="BGT75" s="530"/>
      <c r="BGU75" s="376"/>
      <c r="BGV75" s="376"/>
      <c r="BGW75" s="376"/>
      <c r="BGX75" s="376"/>
      <c r="BGY75" s="376"/>
      <c r="BGZ75" s="376"/>
      <c r="BHA75" s="376"/>
      <c r="BHB75" s="376"/>
      <c r="BHC75" s="376"/>
      <c r="BHD75" s="1581"/>
      <c r="BHE75" s="1581"/>
      <c r="BHF75" s="1581"/>
      <c r="BHG75" s="529"/>
      <c r="BHH75" s="376"/>
      <c r="BHI75" s="376"/>
      <c r="BHJ75" s="376"/>
      <c r="BHK75" s="530"/>
      <c r="BHL75" s="376"/>
      <c r="BHM75" s="376"/>
      <c r="BHN75" s="376"/>
      <c r="BHO75" s="376"/>
      <c r="BHP75" s="376"/>
      <c r="BHQ75" s="376"/>
      <c r="BHR75" s="376"/>
      <c r="BHS75" s="376"/>
      <c r="BHT75" s="376"/>
      <c r="BHU75" s="1581"/>
      <c r="BHV75" s="1581"/>
      <c r="BHW75" s="1581"/>
      <c r="BHX75" s="529"/>
      <c r="BHY75" s="376"/>
      <c r="BHZ75" s="376"/>
      <c r="BIA75" s="376"/>
      <c r="BIB75" s="530"/>
      <c r="BIC75" s="376"/>
      <c r="BID75" s="376"/>
      <c r="BIE75" s="376"/>
      <c r="BIF75" s="376"/>
      <c r="BIG75" s="376"/>
      <c r="BIH75" s="376"/>
      <c r="BII75" s="376"/>
      <c r="BIJ75" s="376"/>
      <c r="BIK75" s="376"/>
      <c r="BIL75" s="1581"/>
      <c r="BIM75" s="1581"/>
      <c r="BIN75" s="1581"/>
      <c r="BIO75" s="529"/>
      <c r="BIP75" s="376"/>
      <c r="BIQ75" s="376"/>
      <c r="BIR75" s="376"/>
      <c r="BIS75" s="530"/>
      <c r="BIT75" s="376"/>
      <c r="BIU75" s="376"/>
      <c r="BIV75" s="376"/>
      <c r="BIW75" s="376"/>
      <c r="BIX75" s="376"/>
      <c r="BIY75" s="376"/>
      <c r="BIZ75" s="376"/>
      <c r="BJA75" s="376"/>
      <c r="BJB75" s="376"/>
      <c r="BJC75" s="1581"/>
      <c r="BJD75" s="1581"/>
      <c r="BJE75" s="1581"/>
      <c r="BJF75" s="529"/>
      <c r="BJG75" s="376"/>
      <c r="BJH75" s="376"/>
      <c r="BJI75" s="376"/>
      <c r="BJJ75" s="530"/>
      <c r="BJK75" s="376"/>
      <c r="BJL75" s="376"/>
      <c r="BJM75" s="376"/>
      <c r="BJN75" s="376"/>
      <c r="BJO75" s="376"/>
      <c r="BJP75" s="376"/>
      <c r="BJQ75" s="376"/>
      <c r="BJR75" s="376"/>
      <c r="BJS75" s="376"/>
      <c r="BJT75" s="1581"/>
      <c r="BJU75" s="1581"/>
      <c r="BJV75" s="1581"/>
      <c r="BJW75" s="529"/>
      <c r="BJX75" s="376"/>
      <c r="BJY75" s="376"/>
      <c r="BJZ75" s="376"/>
      <c r="BKA75" s="530"/>
      <c r="BKB75" s="376"/>
      <c r="BKC75" s="376"/>
      <c r="BKD75" s="376"/>
      <c r="BKE75" s="376"/>
      <c r="BKF75" s="376"/>
      <c r="BKG75" s="376"/>
      <c r="BKH75" s="376"/>
      <c r="BKI75" s="376"/>
      <c r="BKJ75" s="376"/>
      <c r="BKK75" s="1581"/>
      <c r="BKL75" s="1581"/>
      <c r="BKM75" s="1581"/>
      <c r="BKN75" s="529"/>
      <c r="BKO75" s="376"/>
      <c r="BKP75" s="376"/>
      <c r="BKQ75" s="376"/>
      <c r="BKR75" s="530"/>
      <c r="BKS75" s="376"/>
      <c r="BKT75" s="376"/>
      <c r="BKU75" s="376"/>
      <c r="BKV75" s="376"/>
      <c r="BKW75" s="376"/>
      <c r="BKX75" s="376"/>
      <c r="BKY75" s="376"/>
      <c r="BKZ75" s="376"/>
      <c r="BLA75" s="376"/>
      <c r="BLB75" s="1581"/>
      <c r="BLC75" s="1581"/>
      <c r="BLD75" s="1581"/>
      <c r="BLE75" s="529"/>
      <c r="BLF75" s="376"/>
      <c r="BLG75" s="376"/>
      <c r="BLH75" s="376"/>
      <c r="BLI75" s="530"/>
      <c r="BLJ75" s="376"/>
      <c r="BLK75" s="376"/>
      <c r="BLL75" s="376"/>
      <c r="BLM75" s="376"/>
      <c r="BLN75" s="376"/>
      <c r="BLO75" s="376"/>
      <c r="BLP75" s="376"/>
      <c r="BLQ75" s="376"/>
      <c r="BLR75" s="376"/>
      <c r="BLS75" s="1581"/>
      <c r="BLT75" s="1581"/>
      <c r="BLU75" s="1581"/>
      <c r="BLV75" s="529"/>
      <c r="BLW75" s="376"/>
      <c r="BLX75" s="376"/>
      <c r="BLY75" s="376"/>
      <c r="BLZ75" s="530"/>
      <c r="BMA75" s="376"/>
      <c r="BMB75" s="376"/>
      <c r="BMC75" s="376"/>
      <c r="BMD75" s="376"/>
      <c r="BME75" s="376"/>
      <c r="BMF75" s="376"/>
      <c r="BMG75" s="376"/>
      <c r="BMH75" s="376"/>
      <c r="BMI75" s="376"/>
      <c r="BMJ75" s="1581"/>
      <c r="BMK75" s="1581"/>
      <c r="BML75" s="1581"/>
      <c r="BMM75" s="529"/>
      <c r="BMN75" s="376"/>
      <c r="BMO75" s="376"/>
      <c r="BMP75" s="376"/>
      <c r="BMQ75" s="530"/>
      <c r="BMR75" s="376"/>
      <c r="BMS75" s="376"/>
      <c r="BMT75" s="376"/>
      <c r="BMU75" s="376"/>
      <c r="BMV75" s="376"/>
      <c r="BMW75" s="376"/>
      <c r="BMX75" s="376"/>
      <c r="BMY75" s="376"/>
      <c r="BMZ75" s="376"/>
      <c r="BNA75" s="1581"/>
      <c r="BNB75" s="1581"/>
      <c r="BNC75" s="1581"/>
      <c r="BND75" s="529"/>
      <c r="BNE75" s="376"/>
      <c r="BNF75" s="376"/>
      <c r="BNG75" s="376"/>
      <c r="BNH75" s="530"/>
      <c r="BNI75" s="376"/>
      <c r="BNJ75" s="376"/>
      <c r="BNK75" s="376"/>
      <c r="BNL75" s="376"/>
      <c r="BNM75" s="376"/>
      <c r="BNN75" s="376"/>
      <c r="BNO75" s="376"/>
      <c r="BNP75" s="376"/>
      <c r="BNQ75" s="376"/>
      <c r="BNR75" s="1581"/>
      <c r="BNS75" s="1581"/>
      <c r="BNT75" s="1581"/>
      <c r="BNU75" s="529"/>
      <c r="BNV75" s="376"/>
      <c r="BNW75" s="376"/>
      <c r="BNX75" s="376"/>
      <c r="BNY75" s="530"/>
      <c r="BNZ75" s="376"/>
      <c r="BOA75" s="376"/>
      <c r="BOB75" s="376"/>
      <c r="BOC75" s="376"/>
      <c r="BOD75" s="376"/>
      <c r="BOE75" s="376"/>
      <c r="BOF75" s="376"/>
      <c r="BOG75" s="376"/>
      <c r="BOH75" s="376"/>
      <c r="BOI75" s="1581"/>
      <c r="BOJ75" s="1581"/>
      <c r="BOK75" s="1581"/>
      <c r="BOL75" s="529"/>
      <c r="BOM75" s="376"/>
      <c r="BON75" s="376"/>
      <c r="BOO75" s="376"/>
      <c r="BOP75" s="530"/>
      <c r="BOQ75" s="376"/>
      <c r="BOR75" s="376"/>
      <c r="BOS75" s="376"/>
      <c r="BOT75" s="376"/>
      <c r="BOU75" s="376"/>
      <c r="BOV75" s="376"/>
      <c r="BOW75" s="376"/>
      <c r="BOX75" s="376"/>
      <c r="BOY75" s="376"/>
      <c r="BOZ75" s="1581"/>
      <c r="BPA75" s="1581"/>
      <c r="BPB75" s="1581"/>
      <c r="BPC75" s="529"/>
      <c r="BPD75" s="376"/>
      <c r="BPE75" s="376"/>
      <c r="BPF75" s="376"/>
      <c r="BPG75" s="530"/>
      <c r="BPH75" s="376"/>
      <c r="BPI75" s="376"/>
      <c r="BPJ75" s="376"/>
      <c r="BPK75" s="376"/>
      <c r="BPL75" s="376"/>
      <c r="BPM75" s="376"/>
      <c r="BPN75" s="376"/>
      <c r="BPO75" s="376"/>
      <c r="BPP75" s="376"/>
      <c r="BPQ75" s="1581"/>
      <c r="BPR75" s="1581"/>
      <c r="BPS75" s="1581"/>
      <c r="BPT75" s="529"/>
      <c r="BPU75" s="376"/>
      <c r="BPV75" s="376"/>
      <c r="BPW75" s="376"/>
      <c r="BPX75" s="530"/>
      <c r="BPY75" s="376"/>
      <c r="BPZ75" s="376"/>
      <c r="BQA75" s="376"/>
      <c r="BQB75" s="376"/>
      <c r="BQC75" s="376"/>
      <c r="BQD75" s="376"/>
      <c r="BQE75" s="376"/>
      <c r="BQF75" s="376"/>
      <c r="BQG75" s="376"/>
      <c r="BQH75" s="1581"/>
      <c r="BQI75" s="1581"/>
      <c r="BQJ75" s="1581"/>
      <c r="BQK75" s="529"/>
      <c r="BQL75" s="376"/>
      <c r="BQM75" s="376"/>
      <c r="BQN75" s="376"/>
      <c r="BQO75" s="530"/>
      <c r="BQP75" s="376"/>
      <c r="BQQ75" s="376"/>
      <c r="BQR75" s="376"/>
      <c r="BQS75" s="376"/>
      <c r="BQT75" s="376"/>
      <c r="BQU75" s="376"/>
      <c r="BQV75" s="376"/>
      <c r="BQW75" s="376"/>
      <c r="BQX75" s="376"/>
      <c r="BQY75" s="1581"/>
      <c r="BQZ75" s="1581"/>
      <c r="BRA75" s="1581"/>
      <c r="BRB75" s="529"/>
      <c r="BRC75" s="376"/>
      <c r="BRD75" s="376"/>
      <c r="BRE75" s="376"/>
      <c r="BRF75" s="530"/>
      <c r="BRG75" s="376"/>
      <c r="BRH75" s="376"/>
      <c r="BRI75" s="376"/>
      <c r="BRJ75" s="376"/>
      <c r="BRK75" s="376"/>
      <c r="BRL75" s="376"/>
      <c r="BRM75" s="376"/>
      <c r="BRN75" s="376"/>
      <c r="BRO75" s="376"/>
      <c r="BRP75" s="1581"/>
      <c r="BRQ75" s="1581"/>
      <c r="BRR75" s="1581"/>
      <c r="BRS75" s="529"/>
      <c r="BRT75" s="376"/>
      <c r="BRU75" s="376"/>
      <c r="BRV75" s="376"/>
      <c r="BRW75" s="530"/>
      <c r="BRX75" s="376"/>
      <c r="BRY75" s="376"/>
      <c r="BRZ75" s="376"/>
      <c r="BSA75" s="376"/>
      <c r="BSB75" s="376"/>
      <c r="BSC75" s="376"/>
      <c r="BSD75" s="376"/>
      <c r="BSE75" s="376"/>
      <c r="BSF75" s="376"/>
      <c r="BSG75" s="1581"/>
      <c r="BSH75" s="1581"/>
      <c r="BSI75" s="1581"/>
      <c r="BSJ75" s="529"/>
      <c r="BSK75" s="376"/>
      <c r="BSL75" s="376"/>
      <c r="BSM75" s="376"/>
      <c r="BSN75" s="530"/>
      <c r="BSO75" s="376"/>
      <c r="BSP75" s="376"/>
      <c r="BSQ75" s="376"/>
      <c r="BSR75" s="376"/>
      <c r="BSS75" s="376"/>
      <c r="BST75" s="376"/>
      <c r="BSU75" s="376"/>
      <c r="BSV75" s="376"/>
      <c r="BSW75" s="376"/>
      <c r="BSX75" s="1581"/>
      <c r="BSY75" s="1581"/>
      <c r="BSZ75" s="1581"/>
      <c r="BTA75" s="529"/>
      <c r="BTB75" s="376"/>
      <c r="BTC75" s="376"/>
      <c r="BTD75" s="376"/>
      <c r="BTE75" s="530"/>
      <c r="BTF75" s="376"/>
      <c r="BTG75" s="376"/>
      <c r="BTH75" s="376"/>
      <c r="BTI75" s="376"/>
      <c r="BTJ75" s="376"/>
      <c r="BTK75" s="376"/>
      <c r="BTL75" s="376"/>
      <c r="BTM75" s="376"/>
      <c r="BTN75" s="376"/>
      <c r="BTO75" s="1581"/>
      <c r="BTP75" s="1581"/>
      <c r="BTQ75" s="1581"/>
      <c r="BTR75" s="529"/>
      <c r="BTS75" s="376"/>
      <c r="BTT75" s="376"/>
      <c r="BTU75" s="376"/>
      <c r="BTV75" s="530"/>
      <c r="BTW75" s="376"/>
      <c r="BTX75" s="376"/>
      <c r="BTY75" s="376"/>
      <c r="BTZ75" s="376"/>
      <c r="BUA75" s="376"/>
      <c r="BUB75" s="376"/>
      <c r="BUC75" s="376"/>
      <c r="BUD75" s="376"/>
      <c r="BUE75" s="376"/>
      <c r="BUF75" s="1581"/>
      <c r="BUG75" s="1581"/>
      <c r="BUH75" s="1581"/>
      <c r="BUI75" s="529"/>
      <c r="BUJ75" s="376"/>
      <c r="BUK75" s="376"/>
      <c r="BUL75" s="376"/>
      <c r="BUM75" s="530"/>
      <c r="BUN75" s="376"/>
      <c r="BUO75" s="376"/>
      <c r="BUP75" s="376"/>
      <c r="BUQ75" s="376"/>
      <c r="BUR75" s="376"/>
      <c r="BUS75" s="376"/>
      <c r="BUT75" s="376"/>
      <c r="BUU75" s="376"/>
      <c r="BUV75" s="376"/>
      <c r="BUW75" s="1581"/>
      <c r="BUX75" s="1581"/>
      <c r="BUY75" s="1581"/>
      <c r="BUZ75" s="529"/>
      <c r="BVA75" s="376"/>
      <c r="BVB75" s="376"/>
      <c r="BVC75" s="376"/>
      <c r="BVD75" s="530"/>
      <c r="BVE75" s="376"/>
      <c r="BVF75" s="376"/>
      <c r="BVG75" s="376"/>
      <c r="BVH75" s="376"/>
      <c r="BVI75" s="376"/>
      <c r="BVJ75" s="376"/>
      <c r="BVK75" s="376"/>
      <c r="BVL75" s="376"/>
      <c r="BVM75" s="376"/>
      <c r="BVN75" s="1581"/>
      <c r="BVO75" s="1581"/>
      <c r="BVP75" s="1581"/>
      <c r="BVQ75" s="529"/>
      <c r="BVR75" s="376"/>
      <c r="BVS75" s="376"/>
      <c r="BVT75" s="376"/>
      <c r="BVU75" s="530"/>
      <c r="BVV75" s="376"/>
      <c r="BVW75" s="376"/>
      <c r="BVX75" s="376"/>
      <c r="BVY75" s="376"/>
      <c r="BVZ75" s="376"/>
      <c r="BWA75" s="376"/>
      <c r="BWB75" s="376"/>
      <c r="BWC75" s="376"/>
      <c r="BWD75" s="376"/>
      <c r="BWE75" s="1581"/>
      <c r="BWF75" s="1581"/>
      <c r="BWG75" s="1581"/>
      <c r="BWH75" s="529"/>
      <c r="BWI75" s="376"/>
      <c r="BWJ75" s="376"/>
      <c r="BWK75" s="376"/>
      <c r="BWL75" s="530"/>
      <c r="BWM75" s="376"/>
      <c r="BWN75" s="376"/>
      <c r="BWO75" s="376"/>
      <c r="BWP75" s="376"/>
      <c r="BWQ75" s="376"/>
      <c r="BWR75" s="376"/>
      <c r="BWS75" s="376"/>
      <c r="BWT75" s="376"/>
      <c r="BWU75" s="376"/>
      <c r="BWV75" s="1581"/>
      <c r="BWW75" s="1581"/>
      <c r="BWX75" s="1581"/>
      <c r="BWY75" s="529"/>
      <c r="BWZ75" s="376"/>
      <c r="BXA75" s="376"/>
      <c r="BXB75" s="376"/>
      <c r="BXC75" s="530"/>
      <c r="BXD75" s="376"/>
      <c r="BXE75" s="376"/>
      <c r="BXF75" s="376"/>
      <c r="BXG75" s="376"/>
      <c r="BXH75" s="376"/>
      <c r="BXI75" s="376"/>
      <c r="BXJ75" s="376"/>
      <c r="BXK75" s="376"/>
      <c r="BXL75" s="376"/>
      <c r="BXM75" s="1581"/>
      <c r="BXN75" s="1581"/>
      <c r="BXO75" s="1581"/>
      <c r="BXP75" s="529"/>
      <c r="BXQ75" s="376"/>
      <c r="BXR75" s="376"/>
      <c r="BXS75" s="376"/>
      <c r="BXT75" s="530"/>
      <c r="BXU75" s="376"/>
      <c r="BXV75" s="376"/>
      <c r="BXW75" s="376"/>
      <c r="BXX75" s="376"/>
      <c r="BXY75" s="376"/>
      <c r="BXZ75" s="376"/>
      <c r="BYA75" s="376"/>
      <c r="BYB75" s="376"/>
      <c r="BYC75" s="376"/>
      <c r="BYD75" s="1581"/>
      <c r="BYE75" s="1581"/>
      <c r="BYF75" s="1581"/>
      <c r="BYG75" s="529"/>
      <c r="BYH75" s="376"/>
      <c r="BYI75" s="376"/>
      <c r="BYJ75" s="376"/>
      <c r="BYK75" s="530"/>
      <c r="BYL75" s="376"/>
      <c r="BYM75" s="376"/>
      <c r="BYN75" s="376"/>
      <c r="BYO75" s="376"/>
      <c r="BYP75" s="376"/>
      <c r="BYQ75" s="376"/>
      <c r="BYR75" s="376"/>
      <c r="BYS75" s="376"/>
      <c r="BYT75" s="376"/>
      <c r="BYU75" s="1581"/>
      <c r="BYV75" s="1581"/>
      <c r="BYW75" s="1581"/>
      <c r="BYX75" s="529"/>
      <c r="BYY75" s="376"/>
      <c r="BYZ75" s="376"/>
      <c r="BZA75" s="376"/>
      <c r="BZB75" s="530"/>
      <c r="BZC75" s="376"/>
      <c r="BZD75" s="376"/>
      <c r="BZE75" s="376"/>
      <c r="BZF75" s="376"/>
      <c r="BZG75" s="376"/>
      <c r="BZH75" s="376"/>
      <c r="BZI75" s="376"/>
      <c r="BZJ75" s="376"/>
      <c r="BZK75" s="376"/>
      <c r="BZL75" s="1581"/>
      <c r="BZM75" s="1581"/>
      <c r="BZN75" s="1581"/>
      <c r="BZO75" s="529"/>
      <c r="BZP75" s="376"/>
      <c r="BZQ75" s="376"/>
      <c r="BZR75" s="376"/>
      <c r="BZS75" s="530"/>
      <c r="BZT75" s="376"/>
      <c r="BZU75" s="376"/>
      <c r="BZV75" s="376"/>
      <c r="BZW75" s="376"/>
      <c r="BZX75" s="376"/>
      <c r="BZY75" s="376"/>
      <c r="BZZ75" s="376"/>
      <c r="CAA75" s="376"/>
      <c r="CAB75" s="376"/>
      <c r="CAC75" s="1581"/>
      <c r="CAD75" s="1581"/>
      <c r="CAE75" s="1581"/>
      <c r="CAF75" s="529"/>
      <c r="CAG75" s="376"/>
      <c r="CAH75" s="376"/>
      <c r="CAI75" s="376"/>
      <c r="CAJ75" s="530"/>
      <c r="CAK75" s="376"/>
      <c r="CAL75" s="376"/>
      <c r="CAM75" s="376"/>
      <c r="CAN75" s="376"/>
      <c r="CAO75" s="376"/>
      <c r="CAP75" s="376"/>
      <c r="CAQ75" s="376"/>
      <c r="CAR75" s="376"/>
      <c r="CAS75" s="376"/>
      <c r="CAT75" s="1581"/>
      <c r="CAU75" s="1581"/>
      <c r="CAV75" s="1581"/>
      <c r="CAW75" s="529"/>
      <c r="CAX75" s="376"/>
      <c r="CAY75" s="376"/>
      <c r="CAZ75" s="376"/>
      <c r="CBA75" s="530"/>
      <c r="CBB75" s="376"/>
      <c r="CBC75" s="376"/>
      <c r="CBD75" s="376"/>
      <c r="CBE75" s="376"/>
      <c r="CBF75" s="376"/>
      <c r="CBG75" s="376"/>
      <c r="CBH75" s="376"/>
      <c r="CBI75" s="376"/>
      <c r="CBJ75" s="376"/>
      <c r="CBK75" s="1581"/>
      <c r="CBL75" s="1581"/>
      <c r="CBM75" s="1581"/>
      <c r="CBN75" s="529"/>
      <c r="CBO75" s="376"/>
      <c r="CBP75" s="376"/>
      <c r="CBQ75" s="376"/>
      <c r="CBR75" s="530"/>
      <c r="CBS75" s="376"/>
      <c r="CBT75" s="376"/>
      <c r="CBU75" s="376"/>
      <c r="CBV75" s="376"/>
      <c r="CBW75" s="376"/>
      <c r="CBX75" s="376"/>
      <c r="CBY75" s="376"/>
      <c r="CBZ75" s="376"/>
      <c r="CCA75" s="376"/>
      <c r="CCB75" s="1581"/>
      <c r="CCC75" s="1581"/>
      <c r="CCD75" s="1581"/>
      <c r="CCE75" s="529"/>
      <c r="CCF75" s="376"/>
      <c r="CCG75" s="376"/>
      <c r="CCH75" s="376"/>
      <c r="CCI75" s="530"/>
      <c r="CCJ75" s="376"/>
      <c r="CCK75" s="376"/>
      <c r="CCL75" s="376"/>
      <c r="CCM75" s="376"/>
      <c r="CCN75" s="376"/>
      <c r="CCO75" s="376"/>
      <c r="CCP75" s="376"/>
      <c r="CCQ75" s="376"/>
      <c r="CCR75" s="376"/>
      <c r="CCS75" s="1581"/>
      <c r="CCT75" s="1581"/>
      <c r="CCU75" s="1581"/>
      <c r="CCV75" s="529"/>
      <c r="CCW75" s="376"/>
      <c r="CCX75" s="376"/>
      <c r="CCY75" s="376"/>
      <c r="CCZ75" s="530"/>
      <c r="CDA75" s="376"/>
      <c r="CDB75" s="376"/>
      <c r="CDC75" s="376"/>
      <c r="CDD75" s="376"/>
      <c r="CDE75" s="376"/>
      <c r="CDF75" s="376"/>
      <c r="CDG75" s="376"/>
      <c r="CDH75" s="376"/>
      <c r="CDI75" s="376"/>
      <c r="CDJ75" s="1581"/>
      <c r="CDK75" s="1581"/>
      <c r="CDL75" s="1581"/>
      <c r="CDM75" s="529"/>
      <c r="CDN75" s="376"/>
      <c r="CDO75" s="376"/>
      <c r="CDP75" s="376"/>
      <c r="CDQ75" s="530"/>
      <c r="CDR75" s="376"/>
      <c r="CDS75" s="376"/>
      <c r="CDT75" s="376"/>
      <c r="CDU75" s="376"/>
      <c r="CDV75" s="376"/>
      <c r="CDW75" s="376"/>
      <c r="CDX75" s="376"/>
      <c r="CDY75" s="376"/>
      <c r="CDZ75" s="376"/>
      <c r="CEA75" s="1581"/>
      <c r="CEB75" s="1581"/>
      <c r="CEC75" s="1581"/>
      <c r="CED75" s="529"/>
      <c r="CEE75" s="376"/>
      <c r="CEF75" s="376"/>
      <c r="CEG75" s="376"/>
      <c r="CEH75" s="530"/>
      <c r="CEI75" s="376"/>
      <c r="CEJ75" s="376"/>
      <c r="CEK75" s="376"/>
      <c r="CEL75" s="376"/>
      <c r="CEM75" s="376"/>
      <c r="CEN75" s="376"/>
      <c r="CEO75" s="376"/>
      <c r="CEP75" s="376"/>
      <c r="CEQ75" s="376"/>
      <c r="CER75" s="1581"/>
      <c r="CES75" s="1581"/>
      <c r="CET75" s="1581"/>
      <c r="CEU75" s="529"/>
      <c r="CEV75" s="376"/>
      <c r="CEW75" s="376"/>
      <c r="CEX75" s="376"/>
      <c r="CEY75" s="530"/>
      <c r="CEZ75" s="376"/>
      <c r="CFA75" s="376"/>
      <c r="CFB75" s="376"/>
      <c r="CFC75" s="376"/>
      <c r="CFD75" s="376"/>
      <c r="CFE75" s="376"/>
      <c r="CFF75" s="376"/>
      <c r="CFG75" s="376"/>
      <c r="CFH75" s="376"/>
      <c r="CFI75" s="1581"/>
      <c r="CFJ75" s="1581"/>
      <c r="CFK75" s="1581"/>
      <c r="CFL75" s="529"/>
      <c r="CFM75" s="376"/>
      <c r="CFN75" s="376"/>
      <c r="CFO75" s="376"/>
      <c r="CFP75" s="530"/>
      <c r="CFQ75" s="376"/>
      <c r="CFR75" s="376"/>
      <c r="CFS75" s="376"/>
      <c r="CFT75" s="376"/>
      <c r="CFU75" s="376"/>
      <c r="CFV75" s="376"/>
      <c r="CFW75" s="376"/>
      <c r="CFX75" s="376"/>
      <c r="CFY75" s="376"/>
      <c r="CFZ75" s="1581"/>
      <c r="CGA75" s="1581"/>
      <c r="CGB75" s="1581"/>
      <c r="CGC75" s="529"/>
      <c r="CGD75" s="376"/>
      <c r="CGE75" s="376"/>
      <c r="CGF75" s="376"/>
      <c r="CGG75" s="530"/>
      <c r="CGH75" s="376"/>
      <c r="CGI75" s="376"/>
      <c r="CGJ75" s="376"/>
      <c r="CGK75" s="376"/>
      <c r="CGL75" s="376"/>
      <c r="CGM75" s="376"/>
      <c r="CGN75" s="376"/>
      <c r="CGO75" s="376"/>
      <c r="CGP75" s="376"/>
      <c r="CGQ75" s="1581"/>
      <c r="CGR75" s="1581"/>
      <c r="CGS75" s="1581"/>
      <c r="CGT75" s="529"/>
      <c r="CGU75" s="376"/>
      <c r="CGV75" s="376"/>
      <c r="CGW75" s="376"/>
      <c r="CGX75" s="530"/>
      <c r="CGY75" s="376"/>
      <c r="CGZ75" s="376"/>
      <c r="CHA75" s="376"/>
      <c r="CHB75" s="376"/>
      <c r="CHC75" s="376"/>
      <c r="CHD75" s="376"/>
      <c r="CHE75" s="376"/>
      <c r="CHF75" s="376"/>
      <c r="CHG75" s="376"/>
      <c r="CHH75" s="1581"/>
      <c r="CHI75" s="1581"/>
      <c r="CHJ75" s="1581"/>
      <c r="CHK75" s="529"/>
      <c r="CHL75" s="376"/>
      <c r="CHM75" s="376"/>
      <c r="CHN75" s="376"/>
      <c r="CHO75" s="530"/>
      <c r="CHP75" s="376"/>
      <c r="CHQ75" s="376"/>
      <c r="CHR75" s="376"/>
      <c r="CHS75" s="376"/>
      <c r="CHT75" s="376"/>
      <c r="CHU75" s="376"/>
      <c r="CHV75" s="376"/>
      <c r="CHW75" s="376"/>
      <c r="CHX75" s="376"/>
      <c r="CHY75" s="1581"/>
      <c r="CHZ75" s="1581"/>
      <c r="CIA75" s="1581"/>
      <c r="CIB75" s="529"/>
      <c r="CIC75" s="376"/>
      <c r="CID75" s="376"/>
      <c r="CIE75" s="376"/>
      <c r="CIF75" s="530"/>
      <c r="CIG75" s="376"/>
      <c r="CIH75" s="376"/>
      <c r="CII75" s="376"/>
      <c r="CIJ75" s="376"/>
      <c r="CIK75" s="376"/>
      <c r="CIL75" s="376"/>
      <c r="CIM75" s="376"/>
      <c r="CIN75" s="376"/>
      <c r="CIO75" s="376"/>
      <c r="CIP75" s="1581"/>
      <c r="CIQ75" s="1581"/>
      <c r="CIR75" s="1581"/>
      <c r="CIS75" s="529"/>
      <c r="CIT75" s="376"/>
      <c r="CIU75" s="376"/>
      <c r="CIV75" s="376"/>
      <c r="CIW75" s="530"/>
      <c r="CIX75" s="376"/>
      <c r="CIY75" s="376"/>
      <c r="CIZ75" s="376"/>
      <c r="CJA75" s="376"/>
      <c r="CJB75" s="376"/>
      <c r="CJC75" s="376"/>
      <c r="CJD75" s="376"/>
      <c r="CJE75" s="376"/>
      <c r="CJF75" s="376"/>
      <c r="CJG75" s="1581"/>
      <c r="CJH75" s="1581"/>
      <c r="CJI75" s="1581"/>
      <c r="CJJ75" s="529"/>
      <c r="CJK75" s="376"/>
      <c r="CJL75" s="376"/>
      <c r="CJM75" s="376"/>
      <c r="CJN75" s="530"/>
      <c r="CJO75" s="376"/>
      <c r="CJP75" s="376"/>
      <c r="CJQ75" s="376"/>
      <c r="CJR75" s="376"/>
      <c r="CJS75" s="376"/>
      <c r="CJT75" s="376"/>
      <c r="CJU75" s="376"/>
      <c r="CJV75" s="376"/>
      <c r="CJW75" s="376"/>
      <c r="CJX75" s="1581"/>
      <c r="CJY75" s="1581"/>
      <c r="CJZ75" s="1581"/>
      <c r="CKA75" s="529"/>
      <c r="CKB75" s="376"/>
      <c r="CKC75" s="376"/>
      <c r="CKD75" s="376"/>
      <c r="CKE75" s="530"/>
      <c r="CKF75" s="376"/>
      <c r="CKG75" s="376"/>
      <c r="CKH75" s="376"/>
      <c r="CKI75" s="376"/>
      <c r="CKJ75" s="376"/>
      <c r="CKK75" s="376"/>
      <c r="CKL75" s="376"/>
      <c r="CKM75" s="376"/>
      <c r="CKN75" s="376"/>
      <c r="CKO75" s="1581"/>
      <c r="CKP75" s="1581"/>
      <c r="CKQ75" s="1581"/>
      <c r="CKR75" s="529"/>
      <c r="CKS75" s="376"/>
      <c r="CKT75" s="376"/>
      <c r="CKU75" s="376"/>
      <c r="CKV75" s="530"/>
      <c r="CKW75" s="376"/>
      <c r="CKX75" s="376"/>
      <c r="CKY75" s="376"/>
      <c r="CKZ75" s="376"/>
      <c r="CLA75" s="376"/>
      <c r="CLB75" s="376"/>
      <c r="CLC75" s="376"/>
      <c r="CLD75" s="376"/>
      <c r="CLE75" s="376"/>
      <c r="CLF75" s="1581"/>
      <c r="CLG75" s="1581"/>
      <c r="CLH75" s="1581"/>
      <c r="CLI75" s="529"/>
      <c r="CLJ75" s="376"/>
      <c r="CLK75" s="376"/>
      <c r="CLL75" s="376"/>
      <c r="CLM75" s="530"/>
      <c r="CLN75" s="376"/>
      <c r="CLO75" s="376"/>
      <c r="CLP75" s="376"/>
      <c r="CLQ75" s="376"/>
      <c r="CLR75" s="376"/>
      <c r="CLS75" s="376"/>
      <c r="CLT75" s="376"/>
      <c r="CLU75" s="376"/>
      <c r="CLV75" s="376"/>
      <c r="CLW75" s="1581"/>
      <c r="CLX75" s="1581"/>
      <c r="CLY75" s="1581"/>
      <c r="CLZ75" s="529"/>
      <c r="CMA75" s="376"/>
      <c r="CMB75" s="376"/>
      <c r="CMC75" s="376"/>
      <c r="CMD75" s="530"/>
      <c r="CME75" s="376"/>
      <c r="CMF75" s="376"/>
      <c r="CMG75" s="376"/>
      <c r="CMH75" s="376"/>
      <c r="CMI75" s="376"/>
      <c r="CMJ75" s="376"/>
      <c r="CMK75" s="376"/>
      <c r="CML75" s="376"/>
      <c r="CMM75" s="376"/>
      <c r="CMN75" s="1581"/>
      <c r="CMO75" s="1581"/>
      <c r="CMP75" s="1581"/>
      <c r="CMQ75" s="529"/>
      <c r="CMR75" s="376"/>
      <c r="CMS75" s="376"/>
      <c r="CMT75" s="376"/>
      <c r="CMU75" s="530"/>
      <c r="CMV75" s="376"/>
      <c r="CMW75" s="376"/>
      <c r="CMX75" s="376"/>
      <c r="CMY75" s="376"/>
      <c r="CMZ75" s="376"/>
      <c r="CNA75" s="376"/>
      <c r="CNB75" s="376"/>
      <c r="CNC75" s="376"/>
      <c r="CND75" s="376"/>
      <c r="CNE75" s="1581"/>
      <c r="CNF75" s="1581"/>
      <c r="CNG75" s="1581"/>
      <c r="CNH75" s="529"/>
      <c r="CNI75" s="376"/>
      <c r="CNJ75" s="376"/>
      <c r="CNK75" s="376"/>
      <c r="CNL75" s="530"/>
      <c r="CNM75" s="376"/>
      <c r="CNN75" s="376"/>
      <c r="CNO75" s="376"/>
      <c r="CNP75" s="376"/>
      <c r="CNQ75" s="376"/>
      <c r="CNR75" s="376"/>
      <c r="CNS75" s="376"/>
      <c r="CNT75" s="376"/>
      <c r="CNU75" s="376"/>
      <c r="CNV75" s="1581"/>
      <c r="CNW75" s="1581"/>
      <c r="CNX75" s="1581"/>
      <c r="CNY75" s="529"/>
      <c r="CNZ75" s="376"/>
      <c r="COA75" s="376"/>
      <c r="COB75" s="376"/>
      <c r="COC75" s="530"/>
      <c r="COD75" s="376"/>
      <c r="COE75" s="376"/>
      <c r="COF75" s="376"/>
      <c r="COG75" s="376"/>
      <c r="COH75" s="376"/>
      <c r="COI75" s="376"/>
      <c r="COJ75" s="376"/>
      <c r="COK75" s="376"/>
      <c r="COL75" s="376"/>
      <c r="COM75" s="1581"/>
      <c r="CON75" s="1581"/>
      <c r="COO75" s="1581"/>
      <c r="COP75" s="529"/>
      <c r="COQ75" s="376"/>
      <c r="COR75" s="376"/>
      <c r="COS75" s="376"/>
      <c r="COT75" s="530"/>
      <c r="COU75" s="376"/>
      <c r="COV75" s="376"/>
      <c r="COW75" s="376"/>
      <c r="COX75" s="376"/>
      <c r="COY75" s="376"/>
      <c r="COZ75" s="376"/>
      <c r="CPA75" s="376"/>
      <c r="CPB75" s="376"/>
      <c r="CPC75" s="376"/>
      <c r="CPD75" s="1581"/>
      <c r="CPE75" s="1581"/>
      <c r="CPF75" s="1581"/>
      <c r="CPG75" s="529"/>
      <c r="CPH75" s="376"/>
      <c r="CPI75" s="376"/>
      <c r="CPJ75" s="376"/>
      <c r="CPK75" s="530"/>
      <c r="CPL75" s="376"/>
      <c r="CPM75" s="376"/>
      <c r="CPN75" s="376"/>
      <c r="CPO75" s="376"/>
      <c r="CPP75" s="376"/>
      <c r="CPQ75" s="376"/>
      <c r="CPR75" s="376"/>
      <c r="CPS75" s="376"/>
      <c r="CPT75" s="376"/>
      <c r="CPU75" s="1581"/>
      <c r="CPV75" s="1581"/>
      <c r="CPW75" s="1581"/>
      <c r="CPX75" s="529"/>
      <c r="CPY75" s="376"/>
      <c r="CPZ75" s="376"/>
      <c r="CQA75" s="376"/>
      <c r="CQB75" s="530"/>
      <c r="CQC75" s="376"/>
      <c r="CQD75" s="376"/>
      <c r="CQE75" s="376"/>
      <c r="CQF75" s="376"/>
      <c r="CQG75" s="376"/>
      <c r="CQH75" s="376"/>
      <c r="CQI75" s="376"/>
      <c r="CQJ75" s="376"/>
      <c r="CQK75" s="376"/>
      <c r="CQL75" s="1581"/>
      <c r="CQM75" s="1581"/>
      <c r="CQN75" s="1581"/>
      <c r="CQO75" s="529"/>
      <c r="CQP75" s="376"/>
      <c r="CQQ75" s="376"/>
      <c r="CQR75" s="376"/>
      <c r="CQS75" s="530"/>
      <c r="CQT75" s="376"/>
      <c r="CQU75" s="376"/>
      <c r="CQV75" s="376"/>
      <c r="CQW75" s="376"/>
      <c r="CQX75" s="376"/>
      <c r="CQY75" s="376"/>
      <c r="CQZ75" s="376"/>
      <c r="CRA75" s="376"/>
      <c r="CRB75" s="376"/>
      <c r="CRC75" s="1581"/>
      <c r="CRD75" s="1581"/>
      <c r="CRE75" s="1581"/>
      <c r="CRF75" s="529"/>
      <c r="CRG75" s="376"/>
      <c r="CRH75" s="376"/>
      <c r="CRI75" s="376"/>
      <c r="CRJ75" s="530"/>
      <c r="CRK75" s="376"/>
      <c r="CRL75" s="376"/>
      <c r="CRM75" s="376"/>
      <c r="CRN75" s="376"/>
      <c r="CRO75" s="376"/>
      <c r="CRP75" s="376"/>
      <c r="CRQ75" s="376"/>
      <c r="CRR75" s="376"/>
      <c r="CRS75" s="376"/>
      <c r="CRT75" s="1581"/>
      <c r="CRU75" s="1581"/>
      <c r="CRV75" s="1581"/>
      <c r="CRW75" s="529"/>
      <c r="CRX75" s="376"/>
      <c r="CRY75" s="376"/>
      <c r="CRZ75" s="376"/>
      <c r="CSA75" s="530"/>
      <c r="CSB75" s="376"/>
      <c r="CSC75" s="376"/>
      <c r="CSD75" s="376"/>
      <c r="CSE75" s="376"/>
      <c r="CSF75" s="376"/>
      <c r="CSG75" s="376"/>
      <c r="CSH75" s="376"/>
      <c r="CSI75" s="376"/>
      <c r="CSJ75" s="376"/>
      <c r="CSK75" s="1581"/>
      <c r="CSL75" s="1581"/>
      <c r="CSM75" s="1581"/>
      <c r="CSN75" s="529"/>
      <c r="CSO75" s="376"/>
      <c r="CSP75" s="376"/>
      <c r="CSQ75" s="376"/>
      <c r="CSR75" s="530"/>
      <c r="CSS75" s="376"/>
      <c r="CST75" s="376"/>
      <c r="CSU75" s="376"/>
      <c r="CSV75" s="376"/>
      <c r="CSW75" s="376"/>
      <c r="CSX75" s="376"/>
      <c r="CSY75" s="376"/>
      <c r="CSZ75" s="376"/>
      <c r="CTA75" s="376"/>
      <c r="CTB75" s="1581"/>
      <c r="CTC75" s="1581"/>
      <c r="CTD75" s="1581"/>
      <c r="CTE75" s="529"/>
      <c r="CTF75" s="376"/>
      <c r="CTG75" s="376"/>
      <c r="CTH75" s="376"/>
      <c r="CTI75" s="530"/>
      <c r="CTJ75" s="376"/>
      <c r="CTK75" s="376"/>
      <c r="CTL75" s="376"/>
      <c r="CTM75" s="376"/>
      <c r="CTN75" s="376"/>
      <c r="CTO75" s="376"/>
      <c r="CTP75" s="376"/>
      <c r="CTQ75" s="376"/>
      <c r="CTR75" s="376"/>
      <c r="CTS75" s="1581"/>
      <c r="CTT75" s="1581"/>
      <c r="CTU75" s="1581"/>
      <c r="CTV75" s="529"/>
      <c r="CTW75" s="376"/>
      <c r="CTX75" s="376"/>
      <c r="CTY75" s="376"/>
      <c r="CTZ75" s="530"/>
      <c r="CUA75" s="376"/>
      <c r="CUB75" s="376"/>
      <c r="CUC75" s="376"/>
      <c r="CUD75" s="376"/>
      <c r="CUE75" s="376"/>
      <c r="CUF75" s="376"/>
      <c r="CUG75" s="376"/>
      <c r="CUH75" s="376"/>
      <c r="CUI75" s="376"/>
      <c r="CUJ75" s="1581"/>
      <c r="CUK75" s="1581"/>
      <c r="CUL75" s="1581"/>
      <c r="CUM75" s="529"/>
      <c r="CUN75" s="376"/>
      <c r="CUO75" s="376"/>
      <c r="CUP75" s="376"/>
      <c r="CUQ75" s="530"/>
      <c r="CUR75" s="376"/>
      <c r="CUS75" s="376"/>
      <c r="CUT75" s="376"/>
      <c r="CUU75" s="376"/>
      <c r="CUV75" s="376"/>
      <c r="CUW75" s="376"/>
      <c r="CUX75" s="376"/>
      <c r="CUY75" s="376"/>
      <c r="CUZ75" s="376"/>
      <c r="CVA75" s="1581"/>
      <c r="CVB75" s="1581"/>
      <c r="CVC75" s="1581"/>
      <c r="CVD75" s="529"/>
      <c r="CVE75" s="376"/>
      <c r="CVF75" s="376"/>
      <c r="CVG75" s="376"/>
      <c r="CVH75" s="530"/>
      <c r="CVI75" s="376"/>
      <c r="CVJ75" s="376"/>
      <c r="CVK75" s="376"/>
      <c r="CVL75" s="376"/>
      <c r="CVM75" s="376"/>
      <c r="CVN75" s="376"/>
      <c r="CVO75" s="376"/>
      <c r="CVP75" s="376"/>
      <c r="CVQ75" s="376"/>
      <c r="CVR75" s="1581"/>
      <c r="CVS75" s="1581"/>
      <c r="CVT75" s="1581"/>
      <c r="CVU75" s="529"/>
      <c r="CVV75" s="376"/>
      <c r="CVW75" s="376"/>
      <c r="CVX75" s="376"/>
      <c r="CVY75" s="530"/>
      <c r="CVZ75" s="376"/>
      <c r="CWA75" s="376"/>
      <c r="CWB75" s="376"/>
      <c r="CWC75" s="376"/>
      <c r="CWD75" s="376"/>
      <c r="CWE75" s="376"/>
      <c r="CWF75" s="376"/>
      <c r="CWG75" s="376"/>
      <c r="CWH75" s="376"/>
      <c r="CWI75" s="1581"/>
      <c r="CWJ75" s="1581"/>
      <c r="CWK75" s="1581"/>
      <c r="CWL75" s="529"/>
      <c r="CWM75" s="376"/>
      <c r="CWN75" s="376"/>
      <c r="CWO75" s="376"/>
      <c r="CWP75" s="530"/>
      <c r="CWQ75" s="376"/>
      <c r="CWR75" s="376"/>
      <c r="CWS75" s="376"/>
      <c r="CWT75" s="376"/>
      <c r="CWU75" s="376"/>
      <c r="CWV75" s="376"/>
      <c r="CWW75" s="376"/>
      <c r="CWX75" s="376"/>
      <c r="CWY75" s="376"/>
      <c r="CWZ75" s="1581"/>
      <c r="CXA75" s="1581"/>
      <c r="CXB75" s="1581"/>
      <c r="CXC75" s="529"/>
      <c r="CXD75" s="376"/>
      <c r="CXE75" s="376"/>
      <c r="CXF75" s="376"/>
      <c r="CXG75" s="530"/>
      <c r="CXH75" s="376"/>
      <c r="CXI75" s="376"/>
      <c r="CXJ75" s="376"/>
      <c r="CXK75" s="376"/>
      <c r="CXL75" s="376"/>
      <c r="CXM75" s="376"/>
      <c r="CXN75" s="376"/>
      <c r="CXO75" s="376"/>
      <c r="CXP75" s="376"/>
      <c r="CXQ75" s="1581"/>
      <c r="CXR75" s="1581"/>
      <c r="CXS75" s="1581"/>
      <c r="CXT75" s="529"/>
      <c r="CXU75" s="376"/>
      <c r="CXV75" s="376"/>
      <c r="CXW75" s="376"/>
      <c r="CXX75" s="530"/>
      <c r="CXY75" s="376"/>
      <c r="CXZ75" s="376"/>
      <c r="CYA75" s="376"/>
      <c r="CYB75" s="376"/>
      <c r="CYC75" s="376"/>
      <c r="CYD75" s="376"/>
      <c r="CYE75" s="376"/>
      <c r="CYF75" s="376"/>
      <c r="CYG75" s="376"/>
      <c r="CYH75" s="1581"/>
      <c r="CYI75" s="1581"/>
      <c r="CYJ75" s="1581"/>
      <c r="CYK75" s="529"/>
      <c r="CYL75" s="376"/>
      <c r="CYM75" s="376"/>
      <c r="CYN75" s="376"/>
      <c r="CYO75" s="530"/>
      <c r="CYP75" s="376"/>
      <c r="CYQ75" s="376"/>
      <c r="CYR75" s="376"/>
      <c r="CYS75" s="376"/>
      <c r="CYT75" s="376"/>
      <c r="CYU75" s="376"/>
      <c r="CYV75" s="376"/>
      <c r="CYW75" s="376"/>
      <c r="CYX75" s="376"/>
      <c r="CYY75" s="1581"/>
      <c r="CYZ75" s="1581"/>
      <c r="CZA75" s="1581"/>
      <c r="CZB75" s="529"/>
      <c r="CZC75" s="376"/>
      <c r="CZD75" s="376"/>
      <c r="CZE75" s="376"/>
      <c r="CZF75" s="530"/>
      <c r="CZG75" s="376"/>
      <c r="CZH75" s="376"/>
      <c r="CZI75" s="376"/>
      <c r="CZJ75" s="376"/>
      <c r="CZK75" s="376"/>
      <c r="CZL75" s="376"/>
      <c r="CZM75" s="376"/>
      <c r="CZN75" s="376"/>
      <c r="CZO75" s="376"/>
      <c r="CZP75" s="1581"/>
      <c r="CZQ75" s="1581"/>
      <c r="CZR75" s="1581"/>
      <c r="CZS75" s="529"/>
      <c r="CZT75" s="376"/>
      <c r="CZU75" s="376"/>
      <c r="CZV75" s="376"/>
      <c r="CZW75" s="530"/>
      <c r="CZX75" s="376"/>
      <c r="CZY75" s="376"/>
      <c r="CZZ75" s="376"/>
      <c r="DAA75" s="376"/>
      <c r="DAB75" s="376"/>
      <c r="DAC75" s="376"/>
      <c r="DAD75" s="376"/>
      <c r="DAE75" s="376"/>
      <c r="DAF75" s="376"/>
      <c r="DAG75" s="1581"/>
      <c r="DAH75" s="1581"/>
      <c r="DAI75" s="1581"/>
      <c r="DAJ75" s="529"/>
      <c r="DAK75" s="376"/>
      <c r="DAL75" s="376"/>
      <c r="DAM75" s="376"/>
      <c r="DAN75" s="530"/>
      <c r="DAO75" s="376"/>
      <c r="DAP75" s="376"/>
      <c r="DAQ75" s="376"/>
      <c r="DAR75" s="376"/>
      <c r="DAS75" s="376"/>
      <c r="DAT75" s="376"/>
      <c r="DAU75" s="376"/>
      <c r="DAV75" s="376"/>
      <c r="DAW75" s="376"/>
      <c r="DAX75" s="1581"/>
      <c r="DAY75" s="1581"/>
      <c r="DAZ75" s="1581"/>
      <c r="DBA75" s="529"/>
      <c r="DBB75" s="376"/>
      <c r="DBC75" s="376"/>
      <c r="DBD75" s="376"/>
      <c r="DBE75" s="530"/>
      <c r="DBF75" s="376"/>
      <c r="DBG75" s="376"/>
      <c r="DBH75" s="376"/>
      <c r="DBI75" s="376"/>
      <c r="DBJ75" s="376"/>
      <c r="DBK75" s="376"/>
      <c r="DBL75" s="376"/>
      <c r="DBM75" s="376"/>
      <c r="DBN75" s="376"/>
      <c r="DBO75" s="1581"/>
      <c r="DBP75" s="1581"/>
      <c r="DBQ75" s="1581"/>
      <c r="DBR75" s="529"/>
      <c r="DBS75" s="376"/>
      <c r="DBT75" s="376"/>
      <c r="DBU75" s="376"/>
      <c r="DBV75" s="530"/>
      <c r="DBW75" s="376"/>
      <c r="DBX75" s="376"/>
      <c r="DBY75" s="376"/>
      <c r="DBZ75" s="376"/>
      <c r="DCA75" s="376"/>
      <c r="DCB75" s="376"/>
      <c r="DCC75" s="376"/>
      <c r="DCD75" s="376"/>
      <c r="DCE75" s="376"/>
      <c r="DCF75" s="1581"/>
      <c r="DCG75" s="1581"/>
      <c r="DCH75" s="1581"/>
      <c r="DCI75" s="529"/>
      <c r="DCJ75" s="376"/>
      <c r="DCK75" s="376"/>
      <c r="DCL75" s="376"/>
      <c r="DCM75" s="530"/>
      <c r="DCN75" s="376"/>
      <c r="DCO75" s="376"/>
      <c r="DCP75" s="376"/>
      <c r="DCQ75" s="376"/>
      <c r="DCR75" s="376"/>
      <c r="DCS75" s="376"/>
      <c r="DCT75" s="376"/>
      <c r="DCU75" s="376"/>
      <c r="DCV75" s="376"/>
      <c r="DCW75" s="1581"/>
      <c r="DCX75" s="1581"/>
      <c r="DCY75" s="1581"/>
      <c r="DCZ75" s="529"/>
      <c r="DDA75" s="376"/>
      <c r="DDB75" s="376"/>
      <c r="DDC75" s="376"/>
      <c r="DDD75" s="530"/>
      <c r="DDE75" s="376"/>
      <c r="DDF75" s="376"/>
      <c r="DDG75" s="376"/>
      <c r="DDH75" s="376"/>
      <c r="DDI75" s="376"/>
      <c r="DDJ75" s="376"/>
      <c r="DDK75" s="376"/>
      <c r="DDL75" s="376"/>
      <c r="DDM75" s="376"/>
      <c r="DDN75" s="1581"/>
      <c r="DDO75" s="1581"/>
      <c r="DDP75" s="1581"/>
      <c r="DDQ75" s="529"/>
      <c r="DDR75" s="376"/>
      <c r="DDS75" s="376"/>
      <c r="DDT75" s="376"/>
      <c r="DDU75" s="530"/>
      <c r="DDV75" s="376"/>
      <c r="DDW75" s="376"/>
      <c r="DDX75" s="376"/>
      <c r="DDY75" s="376"/>
      <c r="DDZ75" s="376"/>
      <c r="DEA75" s="376"/>
      <c r="DEB75" s="376"/>
      <c r="DEC75" s="376"/>
      <c r="DED75" s="376"/>
      <c r="DEE75" s="1581"/>
      <c r="DEF75" s="1581"/>
      <c r="DEG75" s="1581"/>
      <c r="DEH75" s="529"/>
      <c r="DEI75" s="376"/>
      <c r="DEJ75" s="376"/>
      <c r="DEK75" s="376"/>
      <c r="DEL75" s="530"/>
      <c r="DEM75" s="376"/>
      <c r="DEN75" s="376"/>
      <c r="DEO75" s="376"/>
      <c r="DEP75" s="376"/>
      <c r="DEQ75" s="376"/>
      <c r="DER75" s="376"/>
      <c r="DES75" s="376"/>
      <c r="DET75" s="376"/>
      <c r="DEU75" s="376"/>
      <c r="DEV75" s="1581"/>
      <c r="DEW75" s="1581"/>
      <c r="DEX75" s="1581"/>
      <c r="DEY75" s="529"/>
      <c r="DEZ75" s="376"/>
      <c r="DFA75" s="376"/>
      <c r="DFB75" s="376"/>
      <c r="DFC75" s="530"/>
      <c r="DFD75" s="376"/>
      <c r="DFE75" s="376"/>
      <c r="DFF75" s="376"/>
      <c r="DFG75" s="376"/>
      <c r="DFH75" s="376"/>
      <c r="DFI75" s="376"/>
      <c r="DFJ75" s="376"/>
      <c r="DFK75" s="376"/>
      <c r="DFL75" s="376"/>
      <c r="DFM75" s="1581"/>
      <c r="DFN75" s="1581"/>
      <c r="DFO75" s="1581"/>
      <c r="DFP75" s="529"/>
      <c r="DFQ75" s="376"/>
      <c r="DFR75" s="376"/>
      <c r="DFS75" s="376"/>
      <c r="DFT75" s="530"/>
      <c r="DFU75" s="376"/>
      <c r="DFV75" s="376"/>
      <c r="DFW75" s="376"/>
      <c r="DFX75" s="376"/>
      <c r="DFY75" s="376"/>
      <c r="DFZ75" s="376"/>
      <c r="DGA75" s="376"/>
      <c r="DGB75" s="376"/>
      <c r="DGC75" s="376"/>
      <c r="DGD75" s="1581"/>
      <c r="DGE75" s="1581"/>
      <c r="DGF75" s="1581"/>
      <c r="DGG75" s="529"/>
      <c r="DGH75" s="376"/>
      <c r="DGI75" s="376"/>
      <c r="DGJ75" s="376"/>
      <c r="DGK75" s="530"/>
      <c r="DGL75" s="376"/>
      <c r="DGM75" s="376"/>
      <c r="DGN75" s="376"/>
      <c r="DGO75" s="376"/>
      <c r="DGP75" s="376"/>
      <c r="DGQ75" s="376"/>
      <c r="DGR75" s="376"/>
      <c r="DGS75" s="376"/>
      <c r="DGT75" s="376"/>
      <c r="DGU75" s="1581"/>
      <c r="DGV75" s="1581"/>
      <c r="DGW75" s="1581"/>
      <c r="DGX75" s="529"/>
      <c r="DGY75" s="376"/>
      <c r="DGZ75" s="376"/>
      <c r="DHA75" s="376"/>
      <c r="DHB75" s="530"/>
      <c r="DHC75" s="376"/>
      <c r="DHD75" s="376"/>
      <c r="DHE75" s="376"/>
      <c r="DHF75" s="376"/>
      <c r="DHG75" s="376"/>
      <c r="DHH75" s="376"/>
      <c r="DHI75" s="376"/>
      <c r="DHJ75" s="376"/>
      <c r="DHK75" s="376"/>
      <c r="DHL75" s="1581"/>
      <c r="DHM75" s="1581"/>
      <c r="DHN75" s="1581"/>
      <c r="DHO75" s="529"/>
      <c r="DHP75" s="376"/>
      <c r="DHQ75" s="376"/>
      <c r="DHR75" s="376"/>
      <c r="DHS75" s="530"/>
      <c r="DHT75" s="376"/>
      <c r="DHU75" s="376"/>
      <c r="DHV75" s="376"/>
      <c r="DHW75" s="376"/>
      <c r="DHX75" s="376"/>
      <c r="DHY75" s="376"/>
      <c r="DHZ75" s="376"/>
      <c r="DIA75" s="376"/>
      <c r="DIB75" s="376"/>
      <c r="DIC75" s="1581"/>
      <c r="DID75" s="1581"/>
      <c r="DIE75" s="1581"/>
      <c r="DIF75" s="529"/>
      <c r="DIG75" s="376"/>
      <c r="DIH75" s="376"/>
      <c r="DII75" s="376"/>
      <c r="DIJ75" s="530"/>
      <c r="DIK75" s="376"/>
      <c r="DIL75" s="376"/>
      <c r="DIM75" s="376"/>
      <c r="DIN75" s="376"/>
      <c r="DIO75" s="376"/>
      <c r="DIP75" s="376"/>
      <c r="DIQ75" s="376"/>
      <c r="DIR75" s="376"/>
      <c r="DIS75" s="376"/>
      <c r="DIT75" s="1581"/>
      <c r="DIU75" s="1581"/>
      <c r="DIV75" s="1581"/>
      <c r="DIW75" s="529"/>
      <c r="DIX75" s="376"/>
      <c r="DIY75" s="376"/>
      <c r="DIZ75" s="376"/>
      <c r="DJA75" s="530"/>
      <c r="DJB75" s="376"/>
      <c r="DJC75" s="376"/>
      <c r="DJD75" s="376"/>
      <c r="DJE75" s="376"/>
      <c r="DJF75" s="376"/>
      <c r="DJG75" s="376"/>
      <c r="DJH75" s="376"/>
      <c r="DJI75" s="376"/>
      <c r="DJJ75" s="376"/>
      <c r="DJK75" s="1581"/>
      <c r="DJL75" s="1581"/>
      <c r="DJM75" s="1581"/>
      <c r="DJN75" s="529"/>
      <c r="DJO75" s="376"/>
      <c r="DJP75" s="376"/>
      <c r="DJQ75" s="376"/>
      <c r="DJR75" s="530"/>
      <c r="DJS75" s="376"/>
      <c r="DJT75" s="376"/>
      <c r="DJU75" s="376"/>
      <c r="DJV75" s="376"/>
      <c r="DJW75" s="376"/>
      <c r="DJX75" s="376"/>
      <c r="DJY75" s="376"/>
      <c r="DJZ75" s="376"/>
      <c r="DKA75" s="376"/>
      <c r="DKB75" s="1581"/>
      <c r="DKC75" s="1581"/>
      <c r="DKD75" s="1581"/>
      <c r="DKE75" s="529"/>
      <c r="DKF75" s="376"/>
      <c r="DKG75" s="376"/>
      <c r="DKH75" s="376"/>
      <c r="DKI75" s="530"/>
      <c r="DKJ75" s="376"/>
      <c r="DKK75" s="376"/>
      <c r="DKL75" s="376"/>
      <c r="DKM75" s="376"/>
      <c r="DKN75" s="376"/>
      <c r="DKO75" s="376"/>
      <c r="DKP75" s="376"/>
      <c r="DKQ75" s="376"/>
      <c r="DKR75" s="376"/>
      <c r="DKS75" s="1581"/>
      <c r="DKT75" s="1581"/>
      <c r="DKU75" s="1581"/>
      <c r="DKV75" s="529"/>
      <c r="DKW75" s="376"/>
      <c r="DKX75" s="376"/>
      <c r="DKY75" s="376"/>
      <c r="DKZ75" s="530"/>
      <c r="DLA75" s="376"/>
      <c r="DLB75" s="376"/>
      <c r="DLC75" s="376"/>
      <c r="DLD75" s="376"/>
      <c r="DLE75" s="376"/>
      <c r="DLF75" s="376"/>
      <c r="DLG75" s="376"/>
      <c r="DLH75" s="376"/>
      <c r="DLI75" s="376"/>
      <c r="DLJ75" s="1581"/>
      <c r="DLK75" s="1581"/>
      <c r="DLL75" s="1581"/>
      <c r="DLM75" s="529"/>
      <c r="DLN75" s="376"/>
      <c r="DLO75" s="376"/>
      <c r="DLP75" s="376"/>
      <c r="DLQ75" s="530"/>
      <c r="DLR75" s="376"/>
      <c r="DLS75" s="376"/>
      <c r="DLT75" s="376"/>
      <c r="DLU75" s="376"/>
      <c r="DLV75" s="376"/>
      <c r="DLW75" s="376"/>
      <c r="DLX75" s="376"/>
      <c r="DLY75" s="376"/>
      <c r="DLZ75" s="376"/>
      <c r="DMA75" s="1581"/>
      <c r="DMB75" s="1581"/>
      <c r="DMC75" s="1581"/>
      <c r="DMD75" s="529"/>
      <c r="DME75" s="376"/>
      <c r="DMF75" s="376"/>
      <c r="DMG75" s="376"/>
      <c r="DMH75" s="530"/>
      <c r="DMI75" s="376"/>
      <c r="DMJ75" s="376"/>
      <c r="DMK75" s="376"/>
      <c r="DML75" s="376"/>
      <c r="DMM75" s="376"/>
      <c r="DMN75" s="376"/>
      <c r="DMO75" s="376"/>
      <c r="DMP75" s="376"/>
      <c r="DMQ75" s="376"/>
      <c r="DMR75" s="1581"/>
      <c r="DMS75" s="1581"/>
      <c r="DMT75" s="1581"/>
      <c r="DMU75" s="529"/>
      <c r="DMV75" s="376"/>
      <c r="DMW75" s="376"/>
      <c r="DMX75" s="376"/>
      <c r="DMY75" s="530"/>
      <c r="DMZ75" s="376"/>
      <c r="DNA75" s="376"/>
      <c r="DNB75" s="376"/>
      <c r="DNC75" s="376"/>
      <c r="DND75" s="376"/>
      <c r="DNE75" s="376"/>
      <c r="DNF75" s="376"/>
      <c r="DNG75" s="376"/>
      <c r="DNH75" s="376"/>
      <c r="DNI75" s="1581"/>
      <c r="DNJ75" s="1581"/>
      <c r="DNK75" s="1581"/>
      <c r="DNL75" s="529"/>
      <c r="DNM75" s="376"/>
      <c r="DNN75" s="376"/>
      <c r="DNO75" s="376"/>
      <c r="DNP75" s="530"/>
      <c r="DNQ75" s="376"/>
      <c r="DNR75" s="376"/>
      <c r="DNS75" s="376"/>
      <c r="DNT75" s="376"/>
      <c r="DNU75" s="376"/>
      <c r="DNV75" s="376"/>
      <c r="DNW75" s="376"/>
      <c r="DNX75" s="376"/>
      <c r="DNY75" s="376"/>
      <c r="DNZ75" s="1581"/>
      <c r="DOA75" s="1581"/>
      <c r="DOB75" s="1581"/>
      <c r="DOC75" s="529"/>
      <c r="DOD75" s="376"/>
      <c r="DOE75" s="376"/>
      <c r="DOF75" s="376"/>
      <c r="DOG75" s="530"/>
      <c r="DOH75" s="376"/>
      <c r="DOI75" s="376"/>
      <c r="DOJ75" s="376"/>
      <c r="DOK75" s="376"/>
      <c r="DOL75" s="376"/>
      <c r="DOM75" s="376"/>
      <c r="DON75" s="376"/>
      <c r="DOO75" s="376"/>
      <c r="DOP75" s="376"/>
      <c r="DOQ75" s="1581"/>
      <c r="DOR75" s="1581"/>
      <c r="DOS75" s="1581"/>
      <c r="DOT75" s="529"/>
      <c r="DOU75" s="376"/>
      <c r="DOV75" s="376"/>
      <c r="DOW75" s="376"/>
      <c r="DOX75" s="530"/>
      <c r="DOY75" s="376"/>
      <c r="DOZ75" s="376"/>
      <c r="DPA75" s="376"/>
      <c r="DPB75" s="376"/>
      <c r="DPC75" s="376"/>
      <c r="DPD75" s="376"/>
      <c r="DPE75" s="376"/>
      <c r="DPF75" s="376"/>
      <c r="DPG75" s="376"/>
      <c r="DPH75" s="1581"/>
      <c r="DPI75" s="1581"/>
      <c r="DPJ75" s="1581"/>
      <c r="DPK75" s="529"/>
      <c r="DPL75" s="376"/>
      <c r="DPM75" s="376"/>
      <c r="DPN75" s="376"/>
      <c r="DPO75" s="530"/>
      <c r="DPP75" s="376"/>
      <c r="DPQ75" s="376"/>
      <c r="DPR75" s="376"/>
      <c r="DPS75" s="376"/>
      <c r="DPT75" s="376"/>
      <c r="DPU75" s="376"/>
      <c r="DPV75" s="376"/>
      <c r="DPW75" s="376"/>
      <c r="DPX75" s="376"/>
      <c r="DPY75" s="1581"/>
      <c r="DPZ75" s="1581"/>
      <c r="DQA75" s="1581"/>
      <c r="DQB75" s="529"/>
      <c r="DQC75" s="376"/>
      <c r="DQD75" s="376"/>
      <c r="DQE75" s="376"/>
      <c r="DQF75" s="530"/>
      <c r="DQG75" s="376"/>
      <c r="DQH75" s="376"/>
      <c r="DQI75" s="376"/>
      <c r="DQJ75" s="376"/>
      <c r="DQK75" s="376"/>
      <c r="DQL75" s="376"/>
      <c r="DQM75" s="376"/>
      <c r="DQN75" s="376"/>
      <c r="DQO75" s="376"/>
      <c r="DQP75" s="1581"/>
      <c r="DQQ75" s="1581"/>
      <c r="DQR75" s="1581"/>
      <c r="DQS75" s="529"/>
      <c r="DQT75" s="376"/>
      <c r="DQU75" s="376"/>
      <c r="DQV75" s="376"/>
      <c r="DQW75" s="530"/>
      <c r="DQX75" s="376"/>
      <c r="DQY75" s="376"/>
      <c r="DQZ75" s="376"/>
      <c r="DRA75" s="376"/>
      <c r="DRB75" s="376"/>
      <c r="DRC75" s="376"/>
      <c r="DRD75" s="376"/>
      <c r="DRE75" s="376"/>
      <c r="DRF75" s="376"/>
      <c r="DRG75" s="1581"/>
      <c r="DRH75" s="1581"/>
      <c r="DRI75" s="1581"/>
      <c r="DRJ75" s="529"/>
      <c r="DRK75" s="376"/>
      <c r="DRL75" s="376"/>
      <c r="DRM75" s="376"/>
      <c r="DRN75" s="530"/>
      <c r="DRO75" s="376"/>
      <c r="DRP75" s="376"/>
      <c r="DRQ75" s="376"/>
      <c r="DRR75" s="376"/>
      <c r="DRS75" s="376"/>
      <c r="DRT75" s="376"/>
      <c r="DRU75" s="376"/>
      <c r="DRV75" s="376"/>
      <c r="DRW75" s="376"/>
      <c r="DRX75" s="1581"/>
      <c r="DRY75" s="1581"/>
      <c r="DRZ75" s="1581"/>
      <c r="DSA75" s="529"/>
      <c r="DSB75" s="376"/>
      <c r="DSC75" s="376"/>
      <c r="DSD75" s="376"/>
      <c r="DSE75" s="530"/>
      <c r="DSF75" s="376"/>
      <c r="DSG75" s="376"/>
      <c r="DSH75" s="376"/>
      <c r="DSI75" s="376"/>
      <c r="DSJ75" s="376"/>
      <c r="DSK75" s="376"/>
      <c r="DSL75" s="376"/>
      <c r="DSM75" s="376"/>
      <c r="DSN75" s="376"/>
      <c r="DSO75" s="1581"/>
      <c r="DSP75" s="1581"/>
      <c r="DSQ75" s="1581"/>
      <c r="DSR75" s="529"/>
      <c r="DSS75" s="376"/>
      <c r="DST75" s="376"/>
      <c r="DSU75" s="376"/>
      <c r="DSV75" s="530"/>
      <c r="DSW75" s="376"/>
      <c r="DSX75" s="376"/>
      <c r="DSY75" s="376"/>
      <c r="DSZ75" s="376"/>
      <c r="DTA75" s="376"/>
      <c r="DTB75" s="376"/>
      <c r="DTC75" s="376"/>
      <c r="DTD75" s="376"/>
      <c r="DTE75" s="376"/>
      <c r="DTF75" s="1581"/>
      <c r="DTG75" s="1581"/>
      <c r="DTH75" s="1581"/>
      <c r="DTI75" s="529"/>
      <c r="DTJ75" s="376"/>
      <c r="DTK75" s="376"/>
      <c r="DTL75" s="376"/>
      <c r="DTM75" s="530"/>
      <c r="DTN75" s="376"/>
      <c r="DTO75" s="376"/>
      <c r="DTP75" s="376"/>
      <c r="DTQ75" s="376"/>
      <c r="DTR75" s="376"/>
      <c r="DTS75" s="376"/>
      <c r="DTT75" s="376"/>
      <c r="DTU75" s="376"/>
      <c r="DTV75" s="376"/>
      <c r="DTW75" s="1581"/>
      <c r="DTX75" s="1581"/>
      <c r="DTY75" s="1581"/>
      <c r="DTZ75" s="529"/>
      <c r="DUA75" s="376"/>
      <c r="DUB75" s="376"/>
      <c r="DUC75" s="376"/>
      <c r="DUD75" s="530"/>
      <c r="DUE75" s="376"/>
      <c r="DUF75" s="376"/>
      <c r="DUG75" s="376"/>
      <c r="DUH75" s="376"/>
      <c r="DUI75" s="376"/>
      <c r="DUJ75" s="376"/>
      <c r="DUK75" s="376"/>
      <c r="DUL75" s="376"/>
      <c r="DUM75" s="376"/>
      <c r="DUN75" s="1581"/>
      <c r="DUO75" s="1581"/>
      <c r="DUP75" s="1581"/>
      <c r="DUQ75" s="529"/>
      <c r="DUR75" s="376"/>
      <c r="DUS75" s="376"/>
      <c r="DUT75" s="376"/>
      <c r="DUU75" s="530"/>
      <c r="DUV75" s="376"/>
      <c r="DUW75" s="376"/>
      <c r="DUX75" s="376"/>
      <c r="DUY75" s="376"/>
      <c r="DUZ75" s="376"/>
      <c r="DVA75" s="376"/>
      <c r="DVB75" s="376"/>
      <c r="DVC75" s="376"/>
      <c r="DVD75" s="376"/>
      <c r="DVE75" s="1581"/>
      <c r="DVF75" s="1581"/>
      <c r="DVG75" s="1581"/>
      <c r="DVH75" s="529"/>
      <c r="DVI75" s="376"/>
      <c r="DVJ75" s="376"/>
      <c r="DVK75" s="376"/>
      <c r="DVL75" s="530"/>
      <c r="DVM75" s="376"/>
      <c r="DVN75" s="376"/>
      <c r="DVO75" s="376"/>
      <c r="DVP75" s="376"/>
      <c r="DVQ75" s="376"/>
      <c r="DVR75" s="376"/>
      <c r="DVS75" s="376"/>
      <c r="DVT75" s="376"/>
      <c r="DVU75" s="376"/>
      <c r="DVV75" s="1581"/>
      <c r="DVW75" s="1581"/>
      <c r="DVX75" s="1581"/>
      <c r="DVY75" s="529"/>
      <c r="DVZ75" s="376"/>
      <c r="DWA75" s="376"/>
      <c r="DWB75" s="376"/>
      <c r="DWC75" s="530"/>
      <c r="DWD75" s="376"/>
      <c r="DWE75" s="376"/>
      <c r="DWF75" s="376"/>
      <c r="DWG75" s="376"/>
      <c r="DWH75" s="376"/>
      <c r="DWI75" s="376"/>
      <c r="DWJ75" s="376"/>
      <c r="DWK75" s="376"/>
      <c r="DWL75" s="376"/>
      <c r="DWM75" s="1581"/>
      <c r="DWN75" s="1581"/>
      <c r="DWO75" s="1581"/>
      <c r="DWP75" s="529"/>
      <c r="DWQ75" s="376"/>
      <c r="DWR75" s="376"/>
      <c r="DWS75" s="376"/>
      <c r="DWT75" s="530"/>
      <c r="DWU75" s="376"/>
      <c r="DWV75" s="376"/>
      <c r="DWW75" s="376"/>
      <c r="DWX75" s="376"/>
      <c r="DWY75" s="376"/>
      <c r="DWZ75" s="376"/>
      <c r="DXA75" s="376"/>
      <c r="DXB75" s="376"/>
      <c r="DXC75" s="376"/>
      <c r="DXD75" s="1581"/>
      <c r="DXE75" s="1581"/>
      <c r="DXF75" s="1581"/>
      <c r="DXG75" s="529"/>
      <c r="DXH75" s="376"/>
      <c r="DXI75" s="376"/>
      <c r="DXJ75" s="376"/>
      <c r="DXK75" s="530"/>
      <c r="DXL75" s="376"/>
      <c r="DXM75" s="376"/>
      <c r="DXN75" s="376"/>
      <c r="DXO75" s="376"/>
      <c r="DXP75" s="376"/>
      <c r="DXQ75" s="376"/>
      <c r="DXR75" s="376"/>
      <c r="DXS75" s="376"/>
      <c r="DXT75" s="376"/>
      <c r="DXU75" s="1581"/>
      <c r="DXV75" s="1581"/>
      <c r="DXW75" s="1581"/>
      <c r="DXX75" s="529"/>
      <c r="DXY75" s="376"/>
      <c r="DXZ75" s="376"/>
      <c r="DYA75" s="376"/>
      <c r="DYB75" s="530"/>
      <c r="DYC75" s="376"/>
      <c r="DYD75" s="376"/>
      <c r="DYE75" s="376"/>
      <c r="DYF75" s="376"/>
      <c r="DYG75" s="376"/>
      <c r="DYH75" s="376"/>
      <c r="DYI75" s="376"/>
      <c r="DYJ75" s="376"/>
      <c r="DYK75" s="376"/>
      <c r="DYL75" s="1581"/>
      <c r="DYM75" s="1581"/>
      <c r="DYN75" s="1581"/>
      <c r="DYO75" s="529"/>
      <c r="DYP75" s="376"/>
      <c r="DYQ75" s="376"/>
      <c r="DYR75" s="376"/>
      <c r="DYS75" s="530"/>
      <c r="DYT75" s="376"/>
      <c r="DYU75" s="376"/>
      <c r="DYV75" s="376"/>
      <c r="DYW75" s="376"/>
      <c r="DYX75" s="376"/>
      <c r="DYY75" s="376"/>
      <c r="DYZ75" s="376"/>
      <c r="DZA75" s="376"/>
      <c r="DZB75" s="376"/>
      <c r="DZC75" s="1581"/>
      <c r="DZD75" s="1581"/>
      <c r="DZE75" s="1581"/>
      <c r="DZF75" s="529"/>
      <c r="DZG75" s="376"/>
      <c r="DZH75" s="376"/>
      <c r="DZI75" s="376"/>
      <c r="DZJ75" s="530"/>
      <c r="DZK75" s="376"/>
      <c r="DZL75" s="376"/>
      <c r="DZM75" s="376"/>
      <c r="DZN75" s="376"/>
      <c r="DZO75" s="376"/>
      <c r="DZP75" s="376"/>
      <c r="DZQ75" s="376"/>
      <c r="DZR75" s="376"/>
      <c r="DZS75" s="376"/>
      <c r="DZT75" s="1581"/>
      <c r="DZU75" s="1581"/>
      <c r="DZV75" s="1581"/>
      <c r="DZW75" s="529"/>
      <c r="DZX75" s="376"/>
      <c r="DZY75" s="376"/>
      <c r="DZZ75" s="376"/>
      <c r="EAA75" s="530"/>
      <c r="EAB75" s="376"/>
      <c r="EAC75" s="376"/>
      <c r="EAD75" s="376"/>
      <c r="EAE75" s="376"/>
      <c r="EAF75" s="376"/>
      <c r="EAG75" s="376"/>
      <c r="EAH75" s="376"/>
      <c r="EAI75" s="376"/>
      <c r="EAJ75" s="376"/>
      <c r="EAK75" s="1581"/>
      <c r="EAL75" s="1581"/>
      <c r="EAM75" s="1581"/>
      <c r="EAN75" s="529"/>
      <c r="EAO75" s="376"/>
      <c r="EAP75" s="376"/>
      <c r="EAQ75" s="376"/>
      <c r="EAR75" s="530"/>
      <c r="EAS75" s="376"/>
      <c r="EAT75" s="376"/>
      <c r="EAU75" s="376"/>
      <c r="EAV75" s="376"/>
      <c r="EAW75" s="376"/>
      <c r="EAX75" s="376"/>
      <c r="EAY75" s="376"/>
      <c r="EAZ75" s="376"/>
      <c r="EBA75" s="376"/>
      <c r="EBB75" s="1581"/>
      <c r="EBC75" s="1581"/>
      <c r="EBD75" s="1581"/>
      <c r="EBE75" s="529"/>
      <c r="EBF75" s="376"/>
      <c r="EBG75" s="376"/>
      <c r="EBH75" s="376"/>
      <c r="EBI75" s="530"/>
      <c r="EBJ75" s="376"/>
      <c r="EBK75" s="376"/>
      <c r="EBL75" s="376"/>
      <c r="EBM75" s="376"/>
      <c r="EBN75" s="376"/>
      <c r="EBO75" s="376"/>
      <c r="EBP75" s="376"/>
      <c r="EBQ75" s="376"/>
      <c r="EBR75" s="376"/>
      <c r="EBS75" s="1581"/>
      <c r="EBT75" s="1581"/>
      <c r="EBU75" s="1581"/>
      <c r="EBV75" s="529"/>
      <c r="EBW75" s="376"/>
      <c r="EBX75" s="376"/>
      <c r="EBY75" s="376"/>
      <c r="EBZ75" s="530"/>
      <c r="ECA75" s="376"/>
      <c r="ECB75" s="376"/>
      <c r="ECC75" s="376"/>
      <c r="ECD75" s="376"/>
      <c r="ECE75" s="376"/>
      <c r="ECF75" s="376"/>
      <c r="ECG75" s="376"/>
      <c r="ECH75" s="376"/>
      <c r="ECI75" s="376"/>
      <c r="ECJ75" s="1581"/>
      <c r="ECK75" s="1581"/>
      <c r="ECL75" s="1581"/>
      <c r="ECM75" s="529"/>
      <c r="ECN75" s="376"/>
      <c r="ECO75" s="376"/>
      <c r="ECP75" s="376"/>
      <c r="ECQ75" s="530"/>
      <c r="ECR75" s="376"/>
      <c r="ECS75" s="376"/>
      <c r="ECT75" s="376"/>
      <c r="ECU75" s="376"/>
      <c r="ECV75" s="376"/>
      <c r="ECW75" s="376"/>
      <c r="ECX75" s="376"/>
      <c r="ECY75" s="376"/>
      <c r="ECZ75" s="376"/>
      <c r="EDA75" s="1581"/>
      <c r="EDB75" s="1581"/>
      <c r="EDC75" s="1581"/>
      <c r="EDD75" s="529"/>
      <c r="EDE75" s="376"/>
      <c r="EDF75" s="376"/>
      <c r="EDG75" s="376"/>
      <c r="EDH75" s="530"/>
      <c r="EDI75" s="376"/>
      <c r="EDJ75" s="376"/>
      <c r="EDK75" s="376"/>
      <c r="EDL75" s="376"/>
      <c r="EDM75" s="376"/>
      <c r="EDN75" s="376"/>
      <c r="EDO75" s="376"/>
      <c r="EDP75" s="376"/>
      <c r="EDQ75" s="376"/>
      <c r="EDR75" s="1581"/>
      <c r="EDS75" s="1581"/>
      <c r="EDT75" s="1581"/>
      <c r="EDU75" s="529"/>
      <c r="EDV75" s="376"/>
      <c r="EDW75" s="376"/>
      <c r="EDX75" s="376"/>
      <c r="EDY75" s="530"/>
      <c r="EDZ75" s="376"/>
      <c r="EEA75" s="376"/>
      <c r="EEB75" s="376"/>
      <c r="EEC75" s="376"/>
      <c r="EED75" s="376"/>
      <c r="EEE75" s="376"/>
      <c r="EEF75" s="376"/>
      <c r="EEG75" s="376"/>
      <c r="EEH75" s="376"/>
      <c r="EEI75" s="1581"/>
      <c r="EEJ75" s="1581"/>
      <c r="EEK75" s="1581"/>
      <c r="EEL75" s="529"/>
      <c r="EEM75" s="376"/>
      <c r="EEN75" s="376"/>
      <c r="EEO75" s="376"/>
      <c r="EEP75" s="530"/>
      <c r="EEQ75" s="376"/>
      <c r="EER75" s="376"/>
      <c r="EES75" s="376"/>
      <c r="EET75" s="376"/>
      <c r="EEU75" s="376"/>
      <c r="EEV75" s="376"/>
      <c r="EEW75" s="376"/>
      <c r="EEX75" s="376"/>
      <c r="EEY75" s="376"/>
      <c r="EEZ75" s="1581"/>
      <c r="EFA75" s="1581"/>
      <c r="EFB75" s="1581"/>
      <c r="EFC75" s="529"/>
      <c r="EFD75" s="376"/>
      <c r="EFE75" s="376"/>
      <c r="EFF75" s="376"/>
      <c r="EFG75" s="530"/>
      <c r="EFH75" s="376"/>
      <c r="EFI75" s="376"/>
      <c r="EFJ75" s="376"/>
      <c r="EFK75" s="376"/>
      <c r="EFL75" s="376"/>
      <c r="EFM75" s="376"/>
      <c r="EFN75" s="376"/>
      <c r="EFO75" s="376"/>
      <c r="EFP75" s="376"/>
      <c r="EFQ75" s="1581"/>
      <c r="EFR75" s="1581"/>
      <c r="EFS75" s="1581"/>
      <c r="EFT75" s="529"/>
      <c r="EFU75" s="376"/>
      <c r="EFV75" s="376"/>
      <c r="EFW75" s="376"/>
      <c r="EFX75" s="530"/>
      <c r="EFY75" s="376"/>
      <c r="EFZ75" s="376"/>
      <c r="EGA75" s="376"/>
      <c r="EGB75" s="376"/>
      <c r="EGC75" s="376"/>
      <c r="EGD75" s="376"/>
      <c r="EGE75" s="376"/>
      <c r="EGF75" s="376"/>
      <c r="EGG75" s="376"/>
      <c r="EGH75" s="1581"/>
      <c r="EGI75" s="1581"/>
      <c r="EGJ75" s="1581"/>
      <c r="EGK75" s="529"/>
      <c r="EGL75" s="376"/>
      <c r="EGM75" s="376"/>
      <c r="EGN75" s="376"/>
      <c r="EGO75" s="530"/>
      <c r="EGP75" s="376"/>
      <c r="EGQ75" s="376"/>
      <c r="EGR75" s="376"/>
      <c r="EGS75" s="376"/>
      <c r="EGT75" s="376"/>
      <c r="EGU75" s="376"/>
      <c r="EGV75" s="376"/>
      <c r="EGW75" s="376"/>
      <c r="EGX75" s="376"/>
      <c r="EGY75" s="1581"/>
      <c r="EGZ75" s="1581"/>
      <c r="EHA75" s="1581"/>
      <c r="EHB75" s="529"/>
      <c r="EHC75" s="376"/>
      <c r="EHD75" s="376"/>
      <c r="EHE75" s="376"/>
      <c r="EHF75" s="530"/>
      <c r="EHG75" s="376"/>
      <c r="EHH75" s="376"/>
      <c r="EHI75" s="376"/>
      <c r="EHJ75" s="376"/>
      <c r="EHK75" s="376"/>
      <c r="EHL75" s="376"/>
      <c r="EHM75" s="376"/>
      <c r="EHN75" s="376"/>
      <c r="EHO75" s="376"/>
      <c r="EHP75" s="1581"/>
      <c r="EHQ75" s="1581"/>
      <c r="EHR75" s="1581"/>
      <c r="EHS75" s="529"/>
      <c r="EHT75" s="376"/>
      <c r="EHU75" s="376"/>
      <c r="EHV75" s="376"/>
      <c r="EHW75" s="530"/>
      <c r="EHX75" s="376"/>
      <c r="EHY75" s="376"/>
      <c r="EHZ75" s="376"/>
      <c r="EIA75" s="376"/>
      <c r="EIB75" s="376"/>
      <c r="EIC75" s="376"/>
      <c r="EID75" s="376"/>
      <c r="EIE75" s="376"/>
      <c r="EIF75" s="376"/>
      <c r="EIG75" s="1581"/>
      <c r="EIH75" s="1581"/>
      <c r="EII75" s="1581"/>
      <c r="EIJ75" s="529"/>
      <c r="EIK75" s="376"/>
      <c r="EIL75" s="376"/>
      <c r="EIM75" s="376"/>
      <c r="EIN75" s="530"/>
      <c r="EIO75" s="376"/>
      <c r="EIP75" s="376"/>
      <c r="EIQ75" s="376"/>
      <c r="EIR75" s="376"/>
      <c r="EIS75" s="376"/>
      <c r="EIT75" s="376"/>
      <c r="EIU75" s="376"/>
      <c r="EIV75" s="376"/>
      <c r="EIW75" s="376"/>
      <c r="EIX75" s="1581"/>
      <c r="EIY75" s="1581"/>
      <c r="EIZ75" s="1581"/>
      <c r="EJA75" s="529"/>
      <c r="EJB75" s="376"/>
      <c r="EJC75" s="376"/>
      <c r="EJD75" s="376"/>
      <c r="EJE75" s="530"/>
      <c r="EJF75" s="376"/>
      <c r="EJG75" s="376"/>
      <c r="EJH75" s="376"/>
      <c r="EJI75" s="376"/>
      <c r="EJJ75" s="376"/>
      <c r="EJK75" s="376"/>
      <c r="EJL75" s="376"/>
      <c r="EJM75" s="376"/>
      <c r="EJN75" s="376"/>
      <c r="EJO75" s="1581"/>
      <c r="EJP75" s="1581"/>
      <c r="EJQ75" s="1581"/>
      <c r="EJR75" s="529"/>
      <c r="EJS75" s="376"/>
      <c r="EJT75" s="376"/>
      <c r="EJU75" s="376"/>
      <c r="EJV75" s="530"/>
      <c r="EJW75" s="376"/>
      <c r="EJX75" s="376"/>
      <c r="EJY75" s="376"/>
      <c r="EJZ75" s="376"/>
      <c r="EKA75" s="376"/>
      <c r="EKB75" s="376"/>
      <c r="EKC75" s="376"/>
      <c r="EKD75" s="376"/>
      <c r="EKE75" s="376"/>
      <c r="EKF75" s="1581"/>
      <c r="EKG75" s="1581"/>
      <c r="EKH75" s="1581"/>
      <c r="EKI75" s="529"/>
      <c r="EKJ75" s="376"/>
      <c r="EKK75" s="376"/>
      <c r="EKL75" s="376"/>
      <c r="EKM75" s="530"/>
      <c r="EKN75" s="376"/>
      <c r="EKO75" s="376"/>
      <c r="EKP75" s="376"/>
      <c r="EKQ75" s="376"/>
      <c r="EKR75" s="376"/>
      <c r="EKS75" s="376"/>
      <c r="EKT75" s="376"/>
      <c r="EKU75" s="376"/>
      <c r="EKV75" s="376"/>
      <c r="EKW75" s="1581"/>
      <c r="EKX75" s="1581"/>
      <c r="EKY75" s="1581"/>
      <c r="EKZ75" s="529"/>
      <c r="ELA75" s="376"/>
      <c r="ELB75" s="376"/>
      <c r="ELC75" s="376"/>
      <c r="ELD75" s="530"/>
      <c r="ELE75" s="376"/>
      <c r="ELF75" s="376"/>
      <c r="ELG75" s="376"/>
      <c r="ELH75" s="376"/>
      <c r="ELI75" s="376"/>
      <c r="ELJ75" s="376"/>
      <c r="ELK75" s="376"/>
      <c r="ELL75" s="376"/>
      <c r="ELM75" s="376"/>
      <c r="ELN75" s="1581"/>
      <c r="ELO75" s="1581"/>
      <c r="ELP75" s="1581"/>
      <c r="ELQ75" s="529"/>
      <c r="ELR75" s="376"/>
      <c r="ELS75" s="376"/>
      <c r="ELT75" s="376"/>
      <c r="ELU75" s="530"/>
      <c r="ELV75" s="376"/>
      <c r="ELW75" s="376"/>
      <c r="ELX75" s="376"/>
      <c r="ELY75" s="376"/>
      <c r="ELZ75" s="376"/>
      <c r="EMA75" s="376"/>
      <c r="EMB75" s="376"/>
      <c r="EMC75" s="376"/>
      <c r="EMD75" s="376"/>
      <c r="EME75" s="1581"/>
      <c r="EMF75" s="1581"/>
      <c r="EMG75" s="1581"/>
      <c r="EMH75" s="529"/>
      <c r="EMI75" s="376"/>
      <c r="EMJ75" s="376"/>
      <c r="EMK75" s="376"/>
      <c r="EML75" s="530"/>
      <c r="EMM75" s="376"/>
      <c r="EMN75" s="376"/>
      <c r="EMO75" s="376"/>
      <c r="EMP75" s="376"/>
      <c r="EMQ75" s="376"/>
      <c r="EMR75" s="376"/>
      <c r="EMS75" s="376"/>
      <c r="EMT75" s="376"/>
      <c r="EMU75" s="376"/>
      <c r="EMV75" s="1581"/>
      <c r="EMW75" s="1581"/>
      <c r="EMX75" s="1581"/>
      <c r="EMY75" s="529"/>
      <c r="EMZ75" s="376"/>
      <c r="ENA75" s="376"/>
      <c r="ENB75" s="376"/>
      <c r="ENC75" s="530"/>
      <c r="END75" s="376"/>
      <c r="ENE75" s="376"/>
      <c r="ENF75" s="376"/>
      <c r="ENG75" s="376"/>
      <c r="ENH75" s="376"/>
      <c r="ENI75" s="376"/>
      <c r="ENJ75" s="376"/>
      <c r="ENK75" s="376"/>
      <c r="ENL75" s="376"/>
      <c r="ENM75" s="1581"/>
      <c r="ENN75" s="1581"/>
      <c r="ENO75" s="1581"/>
      <c r="ENP75" s="529"/>
      <c r="ENQ75" s="376"/>
      <c r="ENR75" s="376"/>
      <c r="ENS75" s="376"/>
      <c r="ENT75" s="530"/>
      <c r="ENU75" s="376"/>
      <c r="ENV75" s="376"/>
      <c r="ENW75" s="376"/>
      <c r="ENX75" s="376"/>
      <c r="ENY75" s="376"/>
      <c r="ENZ75" s="376"/>
      <c r="EOA75" s="376"/>
      <c r="EOB75" s="376"/>
      <c r="EOC75" s="376"/>
      <c r="EOD75" s="1581"/>
      <c r="EOE75" s="1581"/>
      <c r="EOF75" s="1581"/>
      <c r="EOG75" s="529"/>
      <c r="EOH75" s="376"/>
      <c r="EOI75" s="376"/>
      <c r="EOJ75" s="376"/>
      <c r="EOK75" s="530"/>
      <c r="EOL75" s="376"/>
      <c r="EOM75" s="376"/>
      <c r="EON75" s="376"/>
      <c r="EOO75" s="376"/>
      <c r="EOP75" s="376"/>
      <c r="EOQ75" s="376"/>
      <c r="EOR75" s="376"/>
      <c r="EOS75" s="376"/>
      <c r="EOT75" s="376"/>
      <c r="EOU75" s="1581"/>
      <c r="EOV75" s="1581"/>
      <c r="EOW75" s="1581"/>
      <c r="EOX75" s="529"/>
      <c r="EOY75" s="376"/>
      <c r="EOZ75" s="376"/>
      <c r="EPA75" s="376"/>
      <c r="EPB75" s="530"/>
      <c r="EPC75" s="376"/>
      <c r="EPD75" s="376"/>
      <c r="EPE75" s="376"/>
      <c r="EPF75" s="376"/>
      <c r="EPG75" s="376"/>
      <c r="EPH75" s="376"/>
      <c r="EPI75" s="376"/>
      <c r="EPJ75" s="376"/>
      <c r="EPK75" s="376"/>
      <c r="EPL75" s="1581"/>
      <c r="EPM75" s="1581"/>
      <c r="EPN75" s="1581"/>
      <c r="EPO75" s="529"/>
      <c r="EPP75" s="376"/>
      <c r="EPQ75" s="376"/>
      <c r="EPR75" s="376"/>
      <c r="EPS75" s="530"/>
      <c r="EPT75" s="376"/>
      <c r="EPU75" s="376"/>
      <c r="EPV75" s="376"/>
      <c r="EPW75" s="376"/>
      <c r="EPX75" s="376"/>
      <c r="EPY75" s="376"/>
      <c r="EPZ75" s="376"/>
      <c r="EQA75" s="376"/>
      <c r="EQB75" s="376"/>
      <c r="EQC75" s="1581"/>
      <c r="EQD75" s="1581"/>
      <c r="EQE75" s="1581"/>
      <c r="EQF75" s="529"/>
      <c r="EQG75" s="376"/>
      <c r="EQH75" s="376"/>
      <c r="EQI75" s="376"/>
      <c r="EQJ75" s="530"/>
      <c r="EQK75" s="376"/>
      <c r="EQL75" s="376"/>
      <c r="EQM75" s="376"/>
      <c r="EQN75" s="376"/>
      <c r="EQO75" s="376"/>
      <c r="EQP75" s="376"/>
      <c r="EQQ75" s="376"/>
      <c r="EQR75" s="376"/>
      <c r="EQS75" s="376"/>
      <c r="EQT75" s="1581"/>
      <c r="EQU75" s="1581"/>
      <c r="EQV75" s="1581"/>
      <c r="EQW75" s="529"/>
      <c r="EQX75" s="376"/>
      <c r="EQY75" s="376"/>
      <c r="EQZ75" s="376"/>
      <c r="ERA75" s="530"/>
      <c r="ERB75" s="376"/>
      <c r="ERC75" s="376"/>
      <c r="ERD75" s="376"/>
      <c r="ERE75" s="376"/>
      <c r="ERF75" s="376"/>
      <c r="ERG75" s="376"/>
      <c r="ERH75" s="376"/>
      <c r="ERI75" s="376"/>
      <c r="ERJ75" s="376"/>
      <c r="ERK75" s="1581"/>
      <c r="ERL75" s="1581"/>
      <c r="ERM75" s="1581"/>
      <c r="ERN75" s="529"/>
      <c r="ERO75" s="376"/>
      <c r="ERP75" s="376"/>
      <c r="ERQ75" s="376"/>
      <c r="ERR75" s="530"/>
      <c r="ERS75" s="376"/>
      <c r="ERT75" s="376"/>
      <c r="ERU75" s="376"/>
      <c r="ERV75" s="376"/>
      <c r="ERW75" s="376"/>
      <c r="ERX75" s="376"/>
      <c r="ERY75" s="376"/>
      <c r="ERZ75" s="376"/>
      <c r="ESA75" s="376"/>
      <c r="ESB75" s="1581"/>
      <c r="ESC75" s="1581"/>
      <c r="ESD75" s="1581"/>
      <c r="ESE75" s="529"/>
      <c r="ESF75" s="376"/>
      <c r="ESG75" s="376"/>
      <c r="ESH75" s="376"/>
      <c r="ESI75" s="530"/>
      <c r="ESJ75" s="376"/>
      <c r="ESK75" s="376"/>
      <c r="ESL75" s="376"/>
      <c r="ESM75" s="376"/>
      <c r="ESN75" s="376"/>
      <c r="ESO75" s="376"/>
      <c r="ESP75" s="376"/>
      <c r="ESQ75" s="376"/>
      <c r="ESR75" s="376"/>
      <c r="ESS75" s="1581"/>
      <c r="EST75" s="1581"/>
      <c r="ESU75" s="1581"/>
      <c r="ESV75" s="529"/>
      <c r="ESW75" s="376"/>
      <c r="ESX75" s="376"/>
      <c r="ESY75" s="376"/>
      <c r="ESZ75" s="530"/>
      <c r="ETA75" s="376"/>
      <c r="ETB75" s="376"/>
      <c r="ETC75" s="376"/>
      <c r="ETD75" s="376"/>
      <c r="ETE75" s="376"/>
      <c r="ETF75" s="376"/>
      <c r="ETG75" s="376"/>
      <c r="ETH75" s="376"/>
      <c r="ETI75" s="376"/>
      <c r="ETJ75" s="1581"/>
      <c r="ETK75" s="1581"/>
      <c r="ETL75" s="1581"/>
      <c r="ETM75" s="529"/>
      <c r="ETN75" s="376"/>
      <c r="ETO75" s="376"/>
      <c r="ETP75" s="376"/>
      <c r="ETQ75" s="530"/>
      <c r="ETR75" s="376"/>
      <c r="ETS75" s="376"/>
      <c r="ETT75" s="376"/>
      <c r="ETU75" s="376"/>
      <c r="ETV75" s="376"/>
      <c r="ETW75" s="376"/>
      <c r="ETX75" s="376"/>
      <c r="ETY75" s="376"/>
      <c r="ETZ75" s="376"/>
      <c r="EUA75" s="1581"/>
      <c r="EUB75" s="1581"/>
      <c r="EUC75" s="1581"/>
      <c r="EUD75" s="529"/>
      <c r="EUE75" s="376"/>
      <c r="EUF75" s="376"/>
      <c r="EUG75" s="376"/>
      <c r="EUH75" s="530"/>
      <c r="EUI75" s="376"/>
      <c r="EUJ75" s="376"/>
      <c r="EUK75" s="376"/>
      <c r="EUL75" s="376"/>
      <c r="EUM75" s="376"/>
      <c r="EUN75" s="376"/>
      <c r="EUO75" s="376"/>
      <c r="EUP75" s="376"/>
      <c r="EUQ75" s="376"/>
      <c r="EUR75" s="1581"/>
      <c r="EUS75" s="1581"/>
      <c r="EUT75" s="1581"/>
      <c r="EUU75" s="529"/>
      <c r="EUV75" s="376"/>
      <c r="EUW75" s="376"/>
      <c r="EUX75" s="376"/>
      <c r="EUY75" s="530"/>
      <c r="EUZ75" s="376"/>
      <c r="EVA75" s="376"/>
      <c r="EVB75" s="376"/>
      <c r="EVC75" s="376"/>
      <c r="EVD75" s="376"/>
      <c r="EVE75" s="376"/>
      <c r="EVF75" s="376"/>
      <c r="EVG75" s="376"/>
      <c r="EVH75" s="376"/>
      <c r="EVI75" s="1581"/>
      <c r="EVJ75" s="1581"/>
      <c r="EVK75" s="1581"/>
      <c r="EVL75" s="529"/>
      <c r="EVM75" s="376"/>
      <c r="EVN75" s="376"/>
      <c r="EVO75" s="376"/>
      <c r="EVP75" s="530"/>
      <c r="EVQ75" s="376"/>
      <c r="EVR75" s="376"/>
      <c r="EVS75" s="376"/>
      <c r="EVT75" s="376"/>
      <c r="EVU75" s="376"/>
      <c r="EVV75" s="376"/>
      <c r="EVW75" s="376"/>
      <c r="EVX75" s="376"/>
      <c r="EVY75" s="376"/>
      <c r="EVZ75" s="1581"/>
      <c r="EWA75" s="1581"/>
      <c r="EWB75" s="1581"/>
      <c r="EWC75" s="529"/>
      <c r="EWD75" s="376"/>
      <c r="EWE75" s="376"/>
      <c r="EWF75" s="376"/>
      <c r="EWG75" s="530"/>
      <c r="EWH75" s="376"/>
      <c r="EWI75" s="376"/>
      <c r="EWJ75" s="376"/>
      <c r="EWK75" s="376"/>
      <c r="EWL75" s="376"/>
      <c r="EWM75" s="376"/>
      <c r="EWN75" s="376"/>
      <c r="EWO75" s="376"/>
      <c r="EWP75" s="376"/>
      <c r="EWQ75" s="1581"/>
      <c r="EWR75" s="1581"/>
      <c r="EWS75" s="1581"/>
      <c r="EWT75" s="529"/>
      <c r="EWU75" s="376"/>
      <c r="EWV75" s="376"/>
      <c r="EWW75" s="376"/>
      <c r="EWX75" s="530"/>
      <c r="EWY75" s="376"/>
      <c r="EWZ75" s="376"/>
      <c r="EXA75" s="376"/>
      <c r="EXB75" s="376"/>
      <c r="EXC75" s="376"/>
      <c r="EXD75" s="376"/>
      <c r="EXE75" s="376"/>
      <c r="EXF75" s="376"/>
      <c r="EXG75" s="376"/>
      <c r="EXH75" s="1581"/>
      <c r="EXI75" s="1581"/>
      <c r="EXJ75" s="1581"/>
      <c r="EXK75" s="529"/>
      <c r="EXL75" s="376"/>
      <c r="EXM75" s="376"/>
      <c r="EXN75" s="376"/>
      <c r="EXO75" s="530"/>
      <c r="EXP75" s="376"/>
      <c r="EXQ75" s="376"/>
      <c r="EXR75" s="376"/>
      <c r="EXS75" s="376"/>
      <c r="EXT75" s="376"/>
      <c r="EXU75" s="376"/>
      <c r="EXV75" s="376"/>
      <c r="EXW75" s="376"/>
      <c r="EXX75" s="376"/>
      <c r="EXY75" s="1581"/>
      <c r="EXZ75" s="1581"/>
      <c r="EYA75" s="1581"/>
      <c r="EYB75" s="529"/>
      <c r="EYC75" s="376"/>
      <c r="EYD75" s="376"/>
      <c r="EYE75" s="376"/>
      <c r="EYF75" s="530"/>
      <c r="EYG75" s="376"/>
      <c r="EYH75" s="376"/>
      <c r="EYI75" s="376"/>
      <c r="EYJ75" s="376"/>
      <c r="EYK75" s="376"/>
      <c r="EYL75" s="376"/>
      <c r="EYM75" s="376"/>
      <c r="EYN75" s="376"/>
      <c r="EYO75" s="376"/>
      <c r="EYP75" s="1581"/>
      <c r="EYQ75" s="1581"/>
      <c r="EYR75" s="1581"/>
      <c r="EYS75" s="529"/>
      <c r="EYT75" s="376"/>
      <c r="EYU75" s="376"/>
      <c r="EYV75" s="376"/>
      <c r="EYW75" s="530"/>
      <c r="EYX75" s="376"/>
      <c r="EYY75" s="376"/>
      <c r="EYZ75" s="376"/>
      <c r="EZA75" s="376"/>
      <c r="EZB75" s="376"/>
      <c r="EZC75" s="376"/>
      <c r="EZD75" s="376"/>
      <c r="EZE75" s="376"/>
      <c r="EZF75" s="376"/>
      <c r="EZG75" s="1581"/>
      <c r="EZH75" s="1581"/>
      <c r="EZI75" s="1581"/>
      <c r="EZJ75" s="529"/>
      <c r="EZK75" s="376"/>
      <c r="EZL75" s="376"/>
      <c r="EZM75" s="376"/>
      <c r="EZN75" s="530"/>
      <c r="EZO75" s="376"/>
      <c r="EZP75" s="376"/>
      <c r="EZQ75" s="376"/>
      <c r="EZR75" s="376"/>
      <c r="EZS75" s="376"/>
      <c r="EZT75" s="376"/>
      <c r="EZU75" s="376"/>
      <c r="EZV75" s="376"/>
      <c r="EZW75" s="376"/>
      <c r="EZX75" s="1581"/>
      <c r="EZY75" s="1581"/>
      <c r="EZZ75" s="1581"/>
      <c r="FAA75" s="529"/>
      <c r="FAB75" s="376"/>
      <c r="FAC75" s="376"/>
      <c r="FAD75" s="376"/>
      <c r="FAE75" s="530"/>
      <c r="FAF75" s="376"/>
      <c r="FAG75" s="376"/>
      <c r="FAH75" s="376"/>
      <c r="FAI75" s="376"/>
      <c r="FAJ75" s="376"/>
      <c r="FAK75" s="376"/>
      <c r="FAL75" s="376"/>
      <c r="FAM75" s="376"/>
      <c r="FAN75" s="376"/>
      <c r="FAO75" s="1581"/>
      <c r="FAP75" s="1581"/>
      <c r="FAQ75" s="1581"/>
      <c r="FAR75" s="529"/>
      <c r="FAS75" s="376"/>
      <c r="FAT75" s="376"/>
      <c r="FAU75" s="376"/>
      <c r="FAV75" s="530"/>
      <c r="FAW75" s="376"/>
      <c r="FAX75" s="376"/>
      <c r="FAY75" s="376"/>
      <c r="FAZ75" s="376"/>
      <c r="FBA75" s="376"/>
      <c r="FBB75" s="376"/>
      <c r="FBC75" s="376"/>
      <c r="FBD75" s="376"/>
      <c r="FBE75" s="376"/>
      <c r="FBF75" s="1581"/>
      <c r="FBG75" s="1581"/>
      <c r="FBH75" s="1581"/>
      <c r="FBI75" s="529"/>
      <c r="FBJ75" s="376"/>
      <c r="FBK75" s="376"/>
      <c r="FBL75" s="376"/>
      <c r="FBM75" s="530"/>
      <c r="FBN75" s="376"/>
      <c r="FBO75" s="376"/>
      <c r="FBP75" s="376"/>
      <c r="FBQ75" s="376"/>
      <c r="FBR75" s="376"/>
      <c r="FBS75" s="376"/>
      <c r="FBT75" s="376"/>
      <c r="FBU75" s="376"/>
      <c r="FBV75" s="376"/>
      <c r="FBW75" s="1581"/>
      <c r="FBX75" s="1581"/>
      <c r="FBY75" s="1581"/>
      <c r="FBZ75" s="529"/>
      <c r="FCA75" s="376"/>
      <c r="FCB75" s="376"/>
      <c r="FCC75" s="376"/>
      <c r="FCD75" s="530"/>
      <c r="FCE75" s="376"/>
      <c r="FCF75" s="376"/>
      <c r="FCG75" s="376"/>
      <c r="FCH75" s="376"/>
      <c r="FCI75" s="376"/>
      <c r="FCJ75" s="376"/>
      <c r="FCK75" s="376"/>
      <c r="FCL75" s="376"/>
      <c r="FCM75" s="376"/>
      <c r="FCN75" s="1581"/>
      <c r="FCO75" s="1581"/>
      <c r="FCP75" s="1581"/>
      <c r="FCQ75" s="529"/>
      <c r="FCR75" s="376"/>
      <c r="FCS75" s="376"/>
      <c r="FCT75" s="376"/>
      <c r="FCU75" s="530"/>
      <c r="FCV75" s="376"/>
      <c r="FCW75" s="376"/>
      <c r="FCX75" s="376"/>
      <c r="FCY75" s="376"/>
      <c r="FCZ75" s="376"/>
      <c r="FDA75" s="376"/>
      <c r="FDB75" s="376"/>
      <c r="FDC75" s="376"/>
      <c r="FDD75" s="376"/>
      <c r="FDE75" s="1581"/>
      <c r="FDF75" s="1581"/>
      <c r="FDG75" s="1581"/>
      <c r="FDH75" s="529"/>
      <c r="FDI75" s="376"/>
      <c r="FDJ75" s="376"/>
      <c r="FDK75" s="376"/>
      <c r="FDL75" s="530"/>
      <c r="FDM75" s="376"/>
      <c r="FDN75" s="376"/>
      <c r="FDO75" s="376"/>
      <c r="FDP75" s="376"/>
      <c r="FDQ75" s="376"/>
      <c r="FDR75" s="376"/>
      <c r="FDS75" s="376"/>
      <c r="FDT75" s="376"/>
      <c r="FDU75" s="376"/>
      <c r="FDV75" s="1581"/>
      <c r="FDW75" s="1581"/>
      <c r="FDX75" s="1581"/>
      <c r="FDY75" s="529"/>
      <c r="FDZ75" s="376"/>
      <c r="FEA75" s="376"/>
      <c r="FEB75" s="376"/>
      <c r="FEC75" s="530"/>
      <c r="FED75" s="376"/>
      <c r="FEE75" s="376"/>
      <c r="FEF75" s="376"/>
      <c r="FEG75" s="376"/>
      <c r="FEH75" s="376"/>
      <c r="FEI75" s="376"/>
      <c r="FEJ75" s="376"/>
      <c r="FEK75" s="376"/>
      <c r="FEL75" s="376"/>
      <c r="FEM75" s="1581"/>
      <c r="FEN75" s="1581"/>
      <c r="FEO75" s="1581"/>
      <c r="FEP75" s="529"/>
      <c r="FEQ75" s="376"/>
      <c r="FER75" s="376"/>
      <c r="FES75" s="376"/>
      <c r="FET75" s="530"/>
      <c r="FEU75" s="376"/>
      <c r="FEV75" s="376"/>
      <c r="FEW75" s="376"/>
      <c r="FEX75" s="376"/>
      <c r="FEY75" s="376"/>
      <c r="FEZ75" s="376"/>
      <c r="FFA75" s="376"/>
      <c r="FFB75" s="376"/>
      <c r="FFC75" s="376"/>
      <c r="FFD75" s="1581"/>
      <c r="FFE75" s="1581"/>
      <c r="FFF75" s="1581"/>
      <c r="FFG75" s="529"/>
      <c r="FFH75" s="376"/>
      <c r="FFI75" s="376"/>
      <c r="FFJ75" s="376"/>
      <c r="FFK75" s="530"/>
      <c r="FFL75" s="376"/>
      <c r="FFM75" s="376"/>
      <c r="FFN75" s="376"/>
      <c r="FFO75" s="376"/>
      <c r="FFP75" s="376"/>
      <c r="FFQ75" s="376"/>
      <c r="FFR75" s="376"/>
      <c r="FFS75" s="376"/>
      <c r="FFT75" s="376"/>
      <c r="FFU75" s="1581"/>
      <c r="FFV75" s="1581"/>
      <c r="FFW75" s="1581"/>
      <c r="FFX75" s="529"/>
      <c r="FFY75" s="376"/>
      <c r="FFZ75" s="376"/>
      <c r="FGA75" s="376"/>
      <c r="FGB75" s="530"/>
      <c r="FGC75" s="376"/>
      <c r="FGD75" s="376"/>
      <c r="FGE75" s="376"/>
      <c r="FGF75" s="376"/>
      <c r="FGG75" s="376"/>
      <c r="FGH75" s="376"/>
      <c r="FGI75" s="376"/>
      <c r="FGJ75" s="376"/>
      <c r="FGK75" s="376"/>
      <c r="FGL75" s="1581"/>
      <c r="FGM75" s="1581"/>
      <c r="FGN75" s="1581"/>
      <c r="FGO75" s="529"/>
      <c r="FGP75" s="376"/>
      <c r="FGQ75" s="376"/>
      <c r="FGR75" s="376"/>
      <c r="FGS75" s="530"/>
      <c r="FGT75" s="376"/>
      <c r="FGU75" s="376"/>
      <c r="FGV75" s="376"/>
      <c r="FGW75" s="376"/>
      <c r="FGX75" s="376"/>
      <c r="FGY75" s="376"/>
      <c r="FGZ75" s="376"/>
      <c r="FHA75" s="376"/>
      <c r="FHB75" s="376"/>
      <c r="FHC75" s="1581"/>
      <c r="FHD75" s="1581"/>
      <c r="FHE75" s="1581"/>
      <c r="FHF75" s="529"/>
      <c r="FHG75" s="376"/>
      <c r="FHH75" s="376"/>
      <c r="FHI75" s="376"/>
      <c r="FHJ75" s="530"/>
      <c r="FHK75" s="376"/>
      <c r="FHL75" s="376"/>
      <c r="FHM75" s="376"/>
      <c r="FHN75" s="376"/>
      <c r="FHO75" s="376"/>
      <c r="FHP75" s="376"/>
      <c r="FHQ75" s="376"/>
      <c r="FHR75" s="376"/>
      <c r="FHS75" s="376"/>
      <c r="FHT75" s="1581"/>
      <c r="FHU75" s="1581"/>
      <c r="FHV75" s="1581"/>
      <c r="FHW75" s="529"/>
      <c r="FHX75" s="376"/>
      <c r="FHY75" s="376"/>
      <c r="FHZ75" s="376"/>
      <c r="FIA75" s="530"/>
      <c r="FIB75" s="376"/>
      <c r="FIC75" s="376"/>
      <c r="FID75" s="376"/>
      <c r="FIE75" s="376"/>
      <c r="FIF75" s="376"/>
      <c r="FIG75" s="376"/>
      <c r="FIH75" s="376"/>
      <c r="FII75" s="376"/>
      <c r="FIJ75" s="376"/>
      <c r="FIK75" s="1581"/>
      <c r="FIL75" s="1581"/>
      <c r="FIM75" s="1581"/>
      <c r="FIN75" s="529"/>
      <c r="FIO75" s="376"/>
      <c r="FIP75" s="376"/>
      <c r="FIQ75" s="376"/>
      <c r="FIR75" s="530"/>
      <c r="FIS75" s="376"/>
      <c r="FIT75" s="376"/>
      <c r="FIU75" s="376"/>
      <c r="FIV75" s="376"/>
      <c r="FIW75" s="376"/>
      <c r="FIX75" s="376"/>
      <c r="FIY75" s="376"/>
      <c r="FIZ75" s="376"/>
      <c r="FJA75" s="376"/>
      <c r="FJB75" s="1581"/>
      <c r="FJC75" s="1581"/>
      <c r="FJD75" s="1581"/>
      <c r="FJE75" s="529"/>
      <c r="FJF75" s="376"/>
      <c r="FJG75" s="376"/>
      <c r="FJH75" s="376"/>
      <c r="FJI75" s="530"/>
      <c r="FJJ75" s="376"/>
      <c r="FJK75" s="376"/>
      <c r="FJL75" s="376"/>
      <c r="FJM75" s="376"/>
      <c r="FJN75" s="376"/>
      <c r="FJO75" s="376"/>
      <c r="FJP75" s="376"/>
      <c r="FJQ75" s="376"/>
      <c r="FJR75" s="376"/>
      <c r="FJS75" s="1581"/>
      <c r="FJT75" s="1581"/>
      <c r="FJU75" s="1581"/>
      <c r="FJV75" s="529"/>
      <c r="FJW75" s="376"/>
      <c r="FJX75" s="376"/>
      <c r="FJY75" s="376"/>
      <c r="FJZ75" s="530"/>
      <c r="FKA75" s="376"/>
      <c r="FKB75" s="376"/>
      <c r="FKC75" s="376"/>
      <c r="FKD75" s="376"/>
      <c r="FKE75" s="376"/>
      <c r="FKF75" s="376"/>
      <c r="FKG75" s="376"/>
      <c r="FKH75" s="376"/>
      <c r="FKI75" s="376"/>
      <c r="FKJ75" s="1581"/>
      <c r="FKK75" s="1581"/>
      <c r="FKL75" s="1581"/>
      <c r="FKM75" s="529"/>
      <c r="FKN75" s="376"/>
      <c r="FKO75" s="376"/>
      <c r="FKP75" s="376"/>
      <c r="FKQ75" s="530"/>
      <c r="FKR75" s="376"/>
      <c r="FKS75" s="376"/>
      <c r="FKT75" s="376"/>
      <c r="FKU75" s="376"/>
      <c r="FKV75" s="376"/>
      <c r="FKW75" s="376"/>
      <c r="FKX75" s="376"/>
      <c r="FKY75" s="376"/>
      <c r="FKZ75" s="376"/>
      <c r="FLA75" s="1581"/>
      <c r="FLB75" s="1581"/>
      <c r="FLC75" s="1581"/>
      <c r="FLD75" s="529"/>
      <c r="FLE75" s="376"/>
      <c r="FLF75" s="376"/>
      <c r="FLG75" s="376"/>
      <c r="FLH75" s="530"/>
      <c r="FLI75" s="376"/>
      <c r="FLJ75" s="376"/>
      <c r="FLK75" s="376"/>
      <c r="FLL75" s="376"/>
      <c r="FLM75" s="376"/>
      <c r="FLN75" s="376"/>
      <c r="FLO75" s="376"/>
      <c r="FLP75" s="376"/>
      <c r="FLQ75" s="376"/>
      <c r="FLR75" s="1581"/>
      <c r="FLS75" s="1581"/>
      <c r="FLT75" s="1581"/>
      <c r="FLU75" s="529"/>
      <c r="FLV75" s="376"/>
      <c r="FLW75" s="376"/>
      <c r="FLX75" s="376"/>
      <c r="FLY75" s="530"/>
      <c r="FLZ75" s="376"/>
      <c r="FMA75" s="376"/>
      <c r="FMB75" s="376"/>
      <c r="FMC75" s="376"/>
      <c r="FMD75" s="376"/>
      <c r="FME75" s="376"/>
      <c r="FMF75" s="376"/>
      <c r="FMG75" s="376"/>
      <c r="FMH75" s="376"/>
      <c r="FMI75" s="1581"/>
      <c r="FMJ75" s="1581"/>
      <c r="FMK75" s="1581"/>
      <c r="FML75" s="529"/>
      <c r="FMM75" s="376"/>
      <c r="FMN75" s="376"/>
      <c r="FMO75" s="376"/>
      <c r="FMP75" s="530"/>
      <c r="FMQ75" s="376"/>
      <c r="FMR75" s="376"/>
      <c r="FMS75" s="376"/>
      <c r="FMT75" s="376"/>
      <c r="FMU75" s="376"/>
      <c r="FMV75" s="376"/>
      <c r="FMW75" s="376"/>
      <c r="FMX75" s="376"/>
      <c r="FMY75" s="376"/>
      <c r="FMZ75" s="1581"/>
      <c r="FNA75" s="1581"/>
      <c r="FNB75" s="1581"/>
      <c r="FNC75" s="529"/>
      <c r="FND75" s="376"/>
      <c r="FNE75" s="376"/>
      <c r="FNF75" s="376"/>
      <c r="FNG75" s="530"/>
      <c r="FNH75" s="376"/>
      <c r="FNI75" s="376"/>
      <c r="FNJ75" s="376"/>
      <c r="FNK75" s="376"/>
      <c r="FNL75" s="376"/>
      <c r="FNM75" s="376"/>
      <c r="FNN75" s="376"/>
      <c r="FNO75" s="376"/>
      <c r="FNP75" s="376"/>
      <c r="FNQ75" s="1581"/>
      <c r="FNR75" s="1581"/>
      <c r="FNS75" s="1581"/>
      <c r="FNT75" s="529"/>
      <c r="FNU75" s="376"/>
      <c r="FNV75" s="376"/>
      <c r="FNW75" s="376"/>
      <c r="FNX75" s="530"/>
      <c r="FNY75" s="376"/>
      <c r="FNZ75" s="376"/>
      <c r="FOA75" s="376"/>
      <c r="FOB75" s="376"/>
      <c r="FOC75" s="376"/>
      <c r="FOD75" s="376"/>
      <c r="FOE75" s="376"/>
      <c r="FOF75" s="376"/>
      <c r="FOG75" s="376"/>
      <c r="FOH75" s="1581"/>
      <c r="FOI75" s="1581"/>
      <c r="FOJ75" s="1581"/>
      <c r="FOK75" s="529"/>
      <c r="FOL75" s="376"/>
      <c r="FOM75" s="376"/>
      <c r="FON75" s="376"/>
      <c r="FOO75" s="530"/>
      <c r="FOP75" s="376"/>
      <c r="FOQ75" s="376"/>
      <c r="FOR75" s="376"/>
      <c r="FOS75" s="376"/>
      <c r="FOT75" s="376"/>
      <c r="FOU75" s="376"/>
      <c r="FOV75" s="376"/>
      <c r="FOW75" s="376"/>
      <c r="FOX75" s="376"/>
      <c r="FOY75" s="1581"/>
      <c r="FOZ75" s="1581"/>
      <c r="FPA75" s="1581"/>
      <c r="FPB75" s="529"/>
      <c r="FPC75" s="376"/>
      <c r="FPD75" s="376"/>
      <c r="FPE75" s="376"/>
      <c r="FPF75" s="530"/>
      <c r="FPG75" s="376"/>
      <c r="FPH75" s="376"/>
      <c r="FPI75" s="376"/>
      <c r="FPJ75" s="376"/>
      <c r="FPK75" s="376"/>
      <c r="FPL75" s="376"/>
      <c r="FPM75" s="376"/>
      <c r="FPN75" s="376"/>
      <c r="FPO75" s="376"/>
      <c r="FPP75" s="1581"/>
      <c r="FPQ75" s="1581"/>
      <c r="FPR75" s="1581"/>
      <c r="FPS75" s="529"/>
      <c r="FPT75" s="376"/>
      <c r="FPU75" s="376"/>
      <c r="FPV75" s="376"/>
      <c r="FPW75" s="530"/>
      <c r="FPX75" s="376"/>
      <c r="FPY75" s="376"/>
      <c r="FPZ75" s="376"/>
      <c r="FQA75" s="376"/>
      <c r="FQB75" s="376"/>
      <c r="FQC75" s="376"/>
      <c r="FQD75" s="376"/>
      <c r="FQE75" s="376"/>
      <c r="FQF75" s="376"/>
      <c r="FQG75" s="1581"/>
      <c r="FQH75" s="1581"/>
      <c r="FQI75" s="1581"/>
      <c r="FQJ75" s="529"/>
      <c r="FQK75" s="376"/>
      <c r="FQL75" s="376"/>
      <c r="FQM75" s="376"/>
      <c r="FQN75" s="530"/>
      <c r="FQO75" s="376"/>
      <c r="FQP75" s="376"/>
      <c r="FQQ75" s="376"/>
      <c r="FQR75" s="376"/>
      <c r="FQS75" s="376"/>
      <c r="FQT75" s="376"/>
      <c r="FQU75" s="376"/>
      <c r="FQV75" s="376"/>
      <c r="FQW75" s="376"/>
      <c r="FQX75" s="1581"/>
      <c r="FQY75" s="1581"/>
      <c r="FQZ75" s="1581"/>
      <c r="FRA75" s="529"/>
      <c r="FRB75" s="376"/>
      <c r="FRC75" s="376"/>
      <c r="FRD75" s="376"/>
      <c r="FRE75" s="530"/>
      <c r="FRF75" s="376"/>
      <c r="FRG75" s="376"/>
      <c r="FRH75" s="376"/>
      <c r="FRI75" s="376"/>
      <c r="FRJ75" s="376"/>
      <c r="FRK75" s="376"/>
      <c r="FRL75" s="376"/>
      <c r="FRM75" s="376"/>
      <c r="FRN75" s="376"/>
      <c r="FRO75" s="1581"/>
      <c r="FRP75" s="1581"/>
      <c r="FRQ75" s="1581"/>
      <c r="FRR75" s="529"/>
      <c r="FRS75" s="376"/>
      <c r="FRT75" s="376"/>
      <c r="FRU75" s="376"/>
      <c r="FRV75" s="530"/>
      <c r="FRW75" s="376"/>
      <c r="FRX75" s="376"/>
      <c r="FRY75" s="376"/>
      <c r="FRZ75" s="376"/>
      <c r="FSA75" s="376"/>
      <c r="FSB75" s="376"/>
      <c r="FSC75" s="376"/>
      <c r="FSD75" s="376"/>
      <c r="FSE75" s="376"/>
      <c r="FSF75" s="1581"/>
      <c r="FSG75" s="1581"/>
      <c r="FSH75" s="1581"/>
      <c r="FSI75" s="529"/>
      <c r="FSJ75" s="376"/>
      <c r="FSK75" s="376"/>
      <c r="FSL75" s="376"/>
      <c r="FSM75" s="530"/>
      <c r="FSN75" s="376"/>
      <c r="FSO75" s="376"/>
      <c r="FSP75" s="376"/>
      <c r="FSQ75" s="376"/>
      <c r="FSR75" s="376"/>
      <c r="FSS75" s="376"/>
      <c r="FST75" s="376"/>
      <c r="FSU75" s="376"/>
      <c r="FSV75" s="376"/>
      <c r="FSW75" s="1581"/>
      <c r="FSX75" s="1581"/>
      <c r="FSY75" s="1581"/>
      <c r="FSZ75" s="529"/>
      <c r="FTA75" s="376"/>
      <c r="FTB75" s="376"/>
      <c r="FTC75" s="376"/>
      <c r="FTD75" s="530"/>
      <c r="FTE75" s="376"/>
      <c r="FTF75" s="376"/>
      <c r="FTG75" s="376"/>
      <c r="FTH75" s="376"/>
      <c r="FTI75" s="376"/>
      <c r="FTJ75" s="376"/>
      <c r="FTK75" s="376"/>
      <c r="FTL75" s="376"/>
      <c r="FTM75" s="376"/>
      <c r="FTN75" s="1581"/>
      <c r="FTO75" s="1581"/>
      <c r="FTP75" s="1581"/>
      <c r="FTQ75" s="529"/>
      <c r="FTR75" s="376"/>
      <c r="FTS75" s="376"/>
      <c r="FTT75" s="376"/>
      <c r="FTU75" s="530"/>
      <c r="FTV75" s="376"/>
      <c r="FTW75" s="376"/>
      <c r="FTX75" s="376"/>
      <c r="FTY75" s="376"/>
      <c r="FTZ75" s="376"/>
      <c r="FUA75" s="376"/>
      <c r="FUB75" s="376"/>
      <c r="FUC75" s="376"/>
      <c r="FUD75" s="376"/>
      <c r="FUE75" s="1581"/>
      <c r="FUF75" s="1581"/>
      <c r="FUG75" s="1581"/>
      <c r="FUH75" s="529"/>
      <c r="FUI75" s="376"/>
      <c r="FUJ75" s="376"/>
      <c r="FUK75" s="376"/>
      <c r="FUL75" s="530"/>
      <c r="FUM75" s="376"/>
      <c r="FUN75" s="376"/>
      <c r="FUO75" s="376"/>
      <c r="FUP75" s="376"/>
      <c r="FUQ75" s="376"/>
      <c r="FUR75" s="376"/>
      <c r="FUS75" s="376"/>
      <c r="FUT75" s="376"/>
      <c r="FUU75" s="376"/>
      <c r="FUV75" s="1581"/>
      <c r="FUW75" s="1581"/>
      <c r="FUX75" s="1581"/>
      <c r="FUY75" s="529"/>
      <c r="FUZ75" s="376"/>
      <c r="FVA75" s="376"/>
      <c r="FVB75" s="376"/>
      <c r="FVC75" s="530"/>
      <c r="FVD75" s="376"/>
      <c r="FVE75" s="376"/>
      <c r="FVF75" s="376"/>
      <c r="FVG75" s="376"/>
      <c r="FVH75" s="376"/>
      <c r="FVI75" s="376"/>
      <c r="FVJ75" s="376"/>
      <c r="FVK75" s="376"/>
      <c r="FVL75" s="376"/>
      <c r="FVM75" s="1581"/>
      <c r="FVN75" s="1581"/>
      <c r="FVO75" s="1581"/>
      <c r="FVP75" s="529"/>
      <c r="FVQ75" s="376"/>
      <c r="FVR75" s="376"/>
      <c r="FVS75" s="376"/>
      <c r="FVT75" s="530"/>
      <c r="FVU75" s="376"/>
      <c r="FVV75" s="376"/>
      <c r="FVW75" s="376"/>
      <c r="FVX75" s="376"/>
      <c r="FVY75" s="376"/>
      <c r="FVZ75" s="376"/>
      <c r="FWA75" s="376"/>
      <c r="FWB75" s="376"/>
      <c r="FWC75" s="376"/>
      <c r="FWD75" s="1581"/>
      <c r="FWE75" s="1581"/>
      <c r="FWF75" s="1581"/>
      <c r="FWG75" s="529"/>
      <c r="FWH75" s="376"/>
      <c r="FWI75" s="376"/>
      <c r="FWJ75" s="376"/>
      <c r="FWK75" s="530"/>
      <c r="FWL75" s="376"/>
      <c r="FWM75" s="376"/>
      <c r="FWN75" s="376"/>
      <c r="FWO75" s="376"/>
      <c r="FWP75" s="376"/>
      <c r="FWQ75" s="376"/>
      <c r="FWR75" s="376"/>
      <c r="FWS75" s="376"/>
      <c r="FWT75" s="376"/>
      <c r="FWU75" s="1581"/>
      <c r="FWV75" s="1581"/>
      <c r="FWW75" s="1581"/>
      <c r="FWX75" s="529"/>
      <c r="FWY75" s="376"/>
      <c r="FWZ75" s="376"/>
      <c r="FXA75" s="376"/>
      <c r="FXB75" s="530"/>
      <c r="FXC75" s="376"/>
      <c r="FXD75" s="376"/>
      <c r="FXE75" s="376"/>
      <c r="FXF75" s="376"/>
      <c r="FXG75" s="376"/>
      <c r="FXH75" s="376"/>
      <c r="FXI75" s="376"/>
      <c r="FXJ75" s="376"/>
      <c r="FXK75" s="376"/>
      <c r="FXL75" s="1581"/>
      <c r="FXM75" s="1581"/>
      <c r="FXN75" s="1581"/>
      <c r="FXO75" s="529"/>
      <c r="FXP75" s="376"/>
      <c r="FXQ75" s="376"/>
      <c r="FXR75" s="376"/>
      <c r="FXS75" s="530"/>
      <c r="FXT75" s="376"/>
      <c r="FXU75" s="376"/>
      <c r="FXV75" s="376"/>
      <c r="FXW75" s="376"/>
      <c r="FXX75" s="376"/>
      <c r="FXY75" s="376"/>
      <c r="FXZ75" s="376"/>
      <c r="FYA75" s="376"/>
      <c r="FYB75" s="376"/>
      <c r="FYC75" s="1581"/>
      <c r="FYD75" s="1581"/>
      <c r="FYE75" s="1581"/>
      <c r="FYF75" s="529"/>
      <c r="FYG75" s="376"/>
      <c r="FYH75" s="376"/>
      <c r="FYI75" s="376"/>
      <c r="FYJ75" s="530"/>
      <c r="FYK75" s="376"/>
      <c r="FYL75" s="376"/>
      <c r="FYM75" s="376"/>
      <c r="FYN75" s="376"/>
      <c r="FYO75" s="376"/>
      <c r="FYP75" s="376"/>
      <c r="FYQ75" s="376"/>
      <c r="FYR75" s="376"/>
      <c r="FYS75" s="376"/>
      <c r="FYT75" s="1581"/>
      <c r="FYU75" s="1581"/>
      <c r="FYV75" s="1581"/>
      <c r="FYW75" s="529"/>
      <c r="FYX75" s="376"/>
      <c r="FYY75" s="376"/>
      <c r="FYZ75" s="376"/>
      <c r="FZA75" s="530"/>
      <c r="FZB75" s="376"/>
      <c r="FZC75" s="376"/>
      <c r="FZD75" s="376"/>
      <c r="FZE75" s="376"/>
      <c r="FZF75" s="376"/>
      <c r="FZG75" s="376"/>
      <c r="FZH75" s="376"/>
      <c r="FZI75" s="376"/>
      <c r="FZJ75" s="376"/>
      <c r="FZK75" s="1581"/>
      <c r="FZL75" s="1581"/>
      <c r="FZM75" s="1581"/>
      <c r="FZN75" s="529"/>
      <c r="FZO75" s="376"/>
      <c r="FZP75" s="376"/>
      <c r="FZQ75" s="376"/>
      <c r="FZR75" s="530"/>
      <c r="FZS75" s="376"/>
      <c r="FZT75" s="376"/>
      <c r="FZU75" s="376"/>
      <c r="FZV75" s="376"/>
      <c r="FZW75" s="376"/>
      <c r="FZX75" s="376"/>
      <c r="FZY75" s="376"/>
      <c r="FZZ75" s="376"/>
      <c r="GAA75" s="376"/>
      <c r="GAB75" s="1581"/>
      <c r="GAC75" s="1581"/>
      <c r="GAD75" s="1581"/>
      <c r="GAE75" s="529"/>
      <c r="GAF75" s="376"/>
      <c r="GAG75" s="376"/>
      <c r="GAH75" s="376"/>
      <c r="GAI75" s="530"/>
      <c r="GAJ75" s="376"/>
      <c r="GAK75" s="376"/>
      <c r="GAL75" s="376"/>
      <c r="GAM75" s="376"/>
      <c r="GAN75" s="376"/>
      <c r="GAO75" s="376"/>
      <c r="GAP75" s="376"/>
      <c r="GAQ75" s="376"/>
      <c r="GAR75" s="376"/>
      <c r="GAS75" s="1581"/>
      <c r="GAT75" s="1581"/>
      <c r="GAU75" s="1581"/>
      <c r="GAV75" s="529"/>
      <c r="GAW75" s="376"/>
      <c r="GAX75" s="376"/>
      <c r="GAY75" s="376"/>
      <c r="GAZ75" s="530"/>
      <c r="GBA75" s="376"/>
      <c r="GBB75" s="376"/>
      <c r="GBC75" s="376"/>
      <c r="GBD75" s="376"/>
      <c r="GBE75" s="376"/>
      <c r="GBF75" s="376"/>
      <c r="GBG75" s="376"/>
      <c r="GBH75" s="376"/>
      <c r="GBI75" s="376"/>
      <c r="GBJ75" s="1581"/>
      <c r="GBK75" s="1581"/>
      <c r="GBL75" s="1581"/>
      <c r="GBM75" s="529"/>
      <c r="GBN75" s="376"/>
      <c r="GBO75" s="376"/>
      <c r="GBP75" s="376"/>
      <c r="GBQ75" s="530"/>
      <c r="GBR75" s="376"/>
      <c r="GBS75" s="376"/>
      <c r="GBT75" s="376"/>
      <c r="GBU75" s="376"/>
      <c r="GBV75" s="376"/>
      <c r="GBW75" s="376"/>
      <c r="GBX75" s="376"/>
      <c r="GBY75" s="376"/>
      <c r="GBZ75" s="376"/>
      <c r="GCA75" s="1581"/>
      <c r="GCB75" s="1581"/>
      <c r="GCC75" s="1581"/>
      <c r="GCD75" s="529"/>
      <c r="GCE75" s="376"/>
      <c r="GCF75" s="376"/>
      <c r="GCG75" s="376"/>
      <c r="GCH75" s="530"/>
      <c r="GCI75" s="376"/>
      <c r="GCJ75" s="376"/>
      <c r="GCK75" s="376"/>
      <c r="GCL75" s="376"/>
      <c r="GCM75" s="376"/>
      <c r="GCN75" s="376"/>
      <c r="GCO75" s="376"/>
      <c r="GCP75" s="376"/>
      <c r="GCQ75" s="376"/>
      <c r="GCR75" s="1581"/>
      <c r="GCS75" s="1581"/>
      <c r="GCT75" s="1581"/>
      <c r="GCU75" s="529"/>
      <c r="GCV75" s="376"/>
      <c r="GCW75" s="376"/>
      <c r="GCX75" s="376"/>
      <c r="GCY75" s="530"/>
      <c r="GCZ75" s="376"/>
      <c r="GDA75" s="376"/>
      <c r="GDB75" s="376"/>
      <c r="GDC75" s="376"/>
      <c r="GDD75" s="376"/>
      <c r="GDE75" s="376"/>
      <c r="GDF75" s="376"/>
      <c r="GDG75" s="376"/>
      <c r="GDH75" s="376"/>
      <c r="GDI75" s="1581"/>
      <c r="GDJ75" s="1581"/>
      <c r="GDK75" s="1581"/>
      <c r="GDL75" s="529"/>
      <c r="GDM75" s="376"/>
      <c r="GDN75" s="376"/>
      <c r="GDO75" s="376"/>
      <c r="GDP75" s="530"/>
      <c r="GDQ75" s="376"/>
      <c r="GDR75" s="376"/>
      <c r="GDS75" s="376"/>
      <c r="GDT75" s="376"/>
      <c r="GDU75" s="376"/>
      <c r="GDV75" s="376"/>
      <c r="GDW75" s="376"/>
      <c r="GDX75" s="376"/>
      <c r="GDY75" s="376"/>
      <c r="GDZ75" s="1581"/>
      <c r="GEA75" s="1581"/>
      <c r="GEB75" s="1581"/>
      <c r="GEC75" s="529"/>
      <c r="GED75" s="376"/>
      <c r="GEE75" s="376"/>
      <c r="GEF75" s="376"/>
      <c r="GEG75" s="530"/>
      <c r="GEH75" s="376"/>
      <c r="GEI75" s="376"/>
      <c r="GEJ75" s="376"/>
      <c r="GEK75" s="376"/>
      <c r="GEL75" s="376"/>
      <c r="GEM75" s="376"/>
      <c r="GEN75" s="376"/>
      <c r="GEO75" s="376"/>
      <c r="GEP75" s="376"/>
      <c r="GEQ75" s="1581"/>
      <c r="GER75" s="1581"/>
      <c r="GES75" s="1581"/>
      <c r="GET75" s="529"/>
      <c r="GEU75" s="376"/>
      <c r="GEV75" s="376"/>
      <c r="GEW75" s="376"/>
      <c r="GEX75" s="530"/>
      <c r="GEY75" s="376"/>
      <c r="GEZ75" s="376"/>
      <c r="GFA75" s="376"/>
      <c r="GFB75" s="376"/>
      <c r="GFC75" s="376"/>
      <c r="GFD75" s="376"/>
      <c r="GFE75" s="376"/>
      <c r="GFF75" s="376"/>
      <c r="GFG75" s="376"/>
      <c r="GFH75" s="1581"/>
      <c r="GFI75" s="1581"/>
      <c r="GFJ75" s="1581"/>
      <c r="GFK75" s="529"/>
      <c r="GFL75" s="376"/>
      <c r="GFM75" s="376"/>
      <c r="GFN75" s="376"/>
      <c r="GFO75" s="530"/>
      <c r="GFP75" s="376"/>
      <c r="GFQ75" s="376"/>
      <c r="GFR75" s="376"/>
      <c r="GFS75" s="376"/>
      <c r="GFT75" s="376"/>
      <c r="GFU75" s="376"/>
      <c r="GFV75" s="376"/>
      <c r="GFW75" s="376"/>
      <c r="GFX75" s="376"/>
      <c r="GFY75" s="1581"/>
      <c r="GFZ75" s="1581"/>
      <c r="GGA75" s="1581"/>
      <c r="GGB75" s="529"/>
      <c r="GGC75" s="376"/>
      <c r="GGD75" s="376"/>
      <c r="GGE75" s="376"/>
      <c r="GGF75" s="530"/>
      <c r="GGG75" s="376"/>
      <c r="GGH75" s="376"/>
      <c r="GGI75" s="376"/>
      <c r="GGJ75" s="376"/>
      <c r="GGK75" s="376"/>
      <c r="GGL75" s="376"/>
      <c r="GGM75" s="376"/>
      <c r="GGN75" s="376"/>
      <c r="GGO75" s="376"/>
      <c r="GGP75" s="1581"/>
      <c r="GGQ75" s="1581"/>
      <c r="GGR75" s="1581"/>
      <c r="GGS75" s="529"/>
      <c r="GGT75" s="376"/>
      <c r="GGU75" s="376"/>
      <c r="GGV75" s="376"/>
      <c r="GGW75" s="530"/>
      <c r="GGX75" s="376"/>
      <c r="GGY75" s="376"/>
      <c r="GGZ75" s="376"/>
      <c r="GHA75" s="376"/>
      <c r="GHB75" s="376"/>
      <c r="GHC75" s="376"/>
      <c r="GHD75" s="376"/>
      <c r="GHE75" s="376"/>
      <c r="GHF75" s="376"/>
      <c r="GHG75" s="1581"/>
      <c r="GHH75" s="1581"/>
      <c r="GHI75" s="1581"/>
      <c r="GHJ75" s="529"/>
      <c r="GHK75" s="376"/>
      <c r="GHL75" s="376"/>
      <c r="GHM75" s="376"/>
      <c r="GHN75" s="530"/>
      <c r="GHO75" s="376"/>
      <c r="GHP75" s="376"/>
      <c r="GHQ75" s="376"/>
      <c r="GHR75" s="376"/>
      <c r="GHS75" s="376"/>
      <c r="GHT75" s="376"/>
      <c r="GHU75" s="376"/>
      <c r="GHV75" s="376"/>
      <c r="GHW75" s="376"/>
      <c r="GHX75" s="1581"/>
      <c r="GHY75" s="1581"/>
      <c r="GHZ75" s="1581"/>
      <c r="GIA75" s="529"/>
      <c r="GIB75" s="376"/>
      <c r="GIC75" s="376"/>
      <c r="GID75" s="376"/>
      <c r="GIE75" s="530"/>
      <c r="GIF75" s="376"/>
      <c r="GIG75" s="376"/>
      <c r="GIH75" s="376"/>
      <c r="GII75" s="376"/>
      <c r="GIJ75" s="376"/>
      <c r="GIK75" s="376"/>
      <c r="GIL75" s="376"/>
      <c r="GIM75" s="376"/>
      <c r="GIN75" s="376"/>
      <c r="GIO75" s="1581"/>
      <c r="GIP75" s="1581"/>
      <c r="GIQ75" s="1581"/>
      <c r="GIR75" s="529"/>
      <c r="GIS75" s="376"/>
      <c r="GIT75" s="376"/>
      <c r="GIU75" s="376"/>
      <c r="GIV75" s="530"/>
      <c r="GIW75" s="376"/>
      <c r="GIX75" s="376"/>
      <c r="GIY75" s="376"/>
      <c r="GIZ75" s="376"/>
      <c r="GJA75" s="376"/>
      <c r="GJB75" s="376"/>
      <c r="GJC75" s="376"/>
      <c r="GJD75" s="376"/>
      <c r="GJE75" s="376"/>
      <c r="GJF75" s="1581"/>
      <c r="GJG75" s="1581"/>
      <c r="GJH75" s="1581"/>
      <c r="GJI75" s="529"/>
      <c r="GJJ75" s="376"/>
      <c r="GJK75" s="376"/>
      <c r="GJL75" s="376"/>
      <c r="GJM75" s="530"/>
      <c r="GJN75" s="376"/>
      <c r="GJO75" s="376"/>
      <c r="GJP75" s="376"/>
      <c r="GJQ75" s="376"/>
      <c r="GJR75" s="376"/>
      <c r="GJS75" s="376"/>
      <c r="GJT75" s="376"/>
      <c r="GJU75" s="376"/>
      <c r="GJV75" s="376"/>
      <c r="GJW75" s="1581"/>
      <c r="GJX75" s="1581"/>
      <c r="GJY75" s="1581"/>
      <c r="GJZ75" s="529"/>
      <c r="GKA75" s="376"/>
      <c r="GKB75" s="376"/>
      <c r="GKC75" s="376"/>
      <c r="GKD75" s="530"/>
      <c r="GKE75" s="376"/>
      <c r="GKF75" s="376"/>
      <c r="GKG75" s="376"/>
      <c r="GKH75" s="376"/>
      <c r="GKI75" s="376"/>
      <c r="GKJ75" s="376"/>
      <c r="GKK75" s="376"/>
      <c r="GKL75" s="376"/>
      <c r="GKM75" s="376"/>
      <c r="GKN75" s="1581"/>
      <c r="GKO75" s="1581"/>
      <c r="GKP75" s="1581"/>
      <c r="GKQ75" s="529"/>
      <c r="GKR75" s="376"/>
      <c r="GKS75" s="376"/>
      <c r="GKT75" s="376"/>
      <c r="GKU75" s="530"/>
      <c r="GKV75" s="376"/>
      <c r="GKW75" s="376"/>
      <c r="GKX75" s="376"/>
      <c r="GKY75" s="376"/>
      <c r="GKZ75" s="376"/>
      <c r="GLA75" s="376"/>
      <c r="GLB75" s="376"/>
      <c r="GLC75" s="376"/>
      <c r="GLD75" s="376"/>
      <c r="GLE75" s="1581"/>
      <c r="GLF75" s="1581"/>
      <c r="GLG75" s="1581"/>
      <c r="GLH75" s="529"/>
      <c r="GLI75" s="376"/>
      <c r="GLJ75" s="376"/>
      <c r="GLK75" s="376"/>
      <c r="GLL75" s="530"/>
      <c r="GLM75" s="376"/>
      <c r="GLN75" s="376"/>
      <c r="GLO75" s="376"/>
      <c r="GLP75" s="376"/>
      <c r="GLQ75" s="376"/>
      <c r="GLR75" s="376"/>
      <c r="GLS75" s="376"/>
      <c r="GLT75" s="376"/>
      <c r="GLU75" s="376"/>
      <c r="GLV75" s="1581"/>
      <c r="GLW75" s="1581"/>
      <c r="GLX75" s="1581"/>
      <c r="GLY75" s="529"/>
      <c r="GLZ75" s="376"/>
      <c r="GMA75" s="376"/>
      <c r="GMB75" s="376"/>
      <c r="GMC75" s="530"/>
      <c r="GMD75" s="376"/>
      <c r="GME75" s="376"/>
      <c r="GMF75" s="376"/>
      <c r="GMG75" s="376"/>
      <c r="GMH75" s="376"/>
      <c r="GMI75" s="376"/>
      <c r="GMJ75" s="376"/>
      <c r="GMK75" s="376"/>
      <c r="GML75" s="376"/>
      <c r="GMM75" s="1581"/>
      <c r="GMN75" s="1581"/>
      <c r="GMO75" s="1581"/>
      <c r="GMP75" s="529"/>
      <c r="GMQ75" s="376"/>
      <c r="GMR75" s="376"/>
      <c r="GMS75" s="376"/>
      <c r="GMT75" s="530"/>
      <c r="GMU75" s="376"/>
      <c r="GMV75" s="376"/>
      <c r="GMW75" s="376"/>
      <c r="GMX75" s="376"/>
      <c r="GMY75" s="376"/>
      <c r="GMZ75" s="376"/>
      <c r="GNA75" s="376"/>
      <c r="GNB75" s="376"/>
      <c r="GNC75" s="376"/>
      <c r="GND75" s="1581"/>
      <c r="GNE75" s="1581"/>
      <c r="GNF75" s="1581"/>
      <c r="GNG75" s="529"/>
      <c r="GNH75" s="376"/>
      <c r="GNI75" s="376"/>
      <c r="GNJ75" s="376"/>
      <c r="GNK75" s="530"/>
      <c r="GNL75" s="376"/>
      <c r="GNM75" s="376"/>
      <c r="GNN75" s="376"/>
      <c r="GNO75" s="376"/>
      <c r="GNP75" s="376"/>
      <c r="GNQ75" s="376"/>
      <c r="GNR75" s="376"/>
      <c r="GNS75" s="376"/>
      <c r="GNT75" s="376"/>
      <c r="GNU75" s="1581"/>
      <c r="GNV75" s="1581"/>
      <c r="GNW75" s="1581"/>
      <c r="GNX75" s="529"/>
      <c r="GNY75" s="376"/>
      <c r="GNZ75" s="376"/>
      <c r="GOA75" s="376"/>
      <c r="GOB75" s="530"/>
      <c r="GOC75" s="376"/>
      <c r="GOD75" s="376"/>
      <c r="GOE75" s="376"/>
      <c r="GOF75" s="376"/>
      <c r="GOG75" s="376"/>
      <c r="GOH75" s="376"/>
      <c r="GOI75" s="376"/>
      <c r="GOJ75" s="376"/>
      <c r="GOK75" s="376"/>
      <c r="GOL75" s="1581"/>
      <c r="GOM75" s="1581"/>
      <c r="GON75" s="1581"/>
      <c r="GOO75" s="529"/>
      <c r="GOP75" s="376"/>
      <c r="GOQ75" s="376"/>
      <c r="GOR75" s="376"/>
      <c r="GOS75" s="530"/>
      <c r="GOT75" s="376"/>
      <c r="GOU75" s="376"/>
      <c r="GOV75" s="376"/>
      <c r="GOW75" s="376"/>
      <c r="GOX75" s="376"/>
      <c r="GOY75" s="376"/>
      <c r="GOZ75" s="376"/>
      <c r="GPA75" s="376"/>
      <c r="GPB75" s="376"/>
      <c r="GPC75" s="1581"/>
      <c r="GPD75" s="1581"/>
      <c r="GPE75" s="1581"/>
      <c r="GPF75" s="529"/>
      <c r="GPG75" s="376"/>
      <c r="GPH75" s="376"/>
      <c r="GPI75" s="376"/>
      <c r="GPJ75" s="530"/>
      <c r="GPK75" s="376"/>
      <c r="GPL75" s="376"/>
      <c r="GPM75" s="376"/>
      <c r="GPN75" s="376"/>
      <c r="GPO75" s="376"/>
      <c r="GPP75" s="376"/>
      <c r="GPQ75" s="376"/>
      <c r="GPR75" s="376"/>
      <c r="GPS75" s="376"/>
      <c r="GPT75" s="1581"/>
      <c r="GPU75" s="1581"/>
      <c r="GPV75" s="1581"/>
      <c r="GPW75" s="529"/>
      <c r="GPX75" s="376"/>
      <c r="GPY75" s="376"/>
      <c r="GPZ75" s="376"/>
      <c r="GQA75" s="530"/>
      <c r="GQB75" s="376"/>
      <c r="GQC75" s="376"/>
      <c r="GQD75" s="376"/>
      <c r="GQE75" s="376"/>
      <c r="GQF75" s="376"/>
      <c r="GQG75" s="376"/>
      <c r="GQH75" s="376"/>
      <c r="GQI75" s="376"/>
      <c r="GQJ75" s="376"/>
      <c r="GQK75" s="1581"/>
      <c r="GQL75" s="1581"/>
      <c r="GQM75" s="1581"/>
      <c r="GQN75" s="529"/>
      <c r="GQO75" s="376"/>
      <c r="GQP75" s="376"/>
      <c r="GQQ75" s="376"/>
      <c r="GQR75" s="530"/>
      <c r="GQS75" s="376"/>
      <c r="GQT75" s="376"/>
      <c r="GQU75" s="376"/>
      <c r="GQV75" s="376"/>
      <c r="GQW75" s="376"/>
      <c r="GQX75" s="376"/>
      <c r="GQY75" s="376"/>
      <c r="GQZ75" s="376"/>
      <c r="GRA75" s="376"/>
      <c r="GRB75" s="1581"/>
      <c r="GRC75" s="1581"/>
      <c r="GRD75" s="1581"/>
      <c r="GRE75" s="529"/>
      <c r="GRF75" s="376"/>
      <c r="GRG75" s="376"/>
      <c r="GRH75" s="376"/>
      <c r="GRI75" s="530"/>
      <c r="GRJ75" s="376"/>
      <c r="GRK75" s="376"/>
      <c r="GRL75" s="376"/>
      <c r="GRM75" s="376"/>
      <c r="GRN75" s="376"/>
      <c r="GRO75" s="376"/>
      <c r="GRP75" s="376"/>
      <c r="GRQ75" s="376"/>
      <c r="GRR75" s="376"/>
      <c r="GRS75" s="1581"/>
      <c r="GRT75" s="1581"/>
      <c r="GRU75" s="1581"/>
      <c r="GRV75" s="529"/>
      <c r="GRW75" s="376"/>
      <c r="GRX75" s="376"/>
      <c r="GRY75" s="376"/>
      <c r="GRZ75" s="530"/>
      <c r="GSA75" s="376"/>
      <c r="GSB75" s="376"/>
      <c r="GSC75" s="376"/>
      <c r="GSD75" s="376"/>
      <c r="GSE75" s="376"/>
      <c r="GSF75" s="376"/>
      <c r="GSG75" s="376"/>
      <c r="GSH75" s="376"/>
      <c r="GSI75" s="376"/>
      <c r="GSJ75" s="1581"/>
      <c r="GSK75" s="1581"/>
      <c r="GSL75" s="1581"/>
      <c r="GSM75" s="529"/>
      <c r="GSN75" s="376"/>
      <c r="GSO75" s="376"/>
      <c r="GSP75" s="376"/>
      <c r="GSQ75" s="530"/>
      <c r="GSR75" s="376"/>
      <c r="GSS75" s="376"/>
      <c r="GST75" s="376"/>
      <c r="GSU75" s="376"/>
      <c r="GSV75" s="376"/>
      <c r="GSW75" s="376"/>
      <c r="GSX75" s="376"/>
      <c r="GSY75" s="376"/>
      <c r="GSZ75" s="376"/>
      <c r="GTA75" s="1581"/>
      <c r="GTB75" s="1581"/>
      <c r="GTC75" s="1581"/>
      <c r="GTD75" s="529"/>
      <c r="GTE75" s="376"/>
      <c r="GTF75" s="376"/>
      <c r="GTG75" s="376"/>
      <c r="GTH75" s="530"/>
      <c r="GTI75" s="376"/>
      <c r="GTJ75" s="376"/>
      <c r="GTK75" s="376"/>
      <c r="GTL75" s="376"/>
      <c r="GTM75" s="376"/>
      <c r="GTN75" s="376"/>
      <c r="GTO75" s="376"/>
      <c r="GTP75" s="376"/>
      <c r="GTQ75" s="376"/>
      <c r="GTR75" s="1581"/>
      <c r="GTS75" s="1581"/>
      <c r="GTT75" s="1581"/>
      <c r="GTU75" s="529"/>
      <c r="GTV75" s="376"/>
      <c r="GTW75" s="376"/>
      <c r="GTX75" s="376"/>
      <c r="GTY75" s="530"/>
      <c r="GTZ75" s="376"/>
      <c r="GUA75" s="376"/>
      <c r="GUB75" s="376"/>
      <c r="GUC75" s="376"/>
      <c r="GUD75" s="376"/>
      <c r="GUE75" s="376"/>
      <c r="GUF75" s="376"/>
      <c r="GUG75" s="376"/>
      <c r="GUH75" s="376"/>
      <c r="GUI75" s="1581"/>
      <c r="GUJ75" s="1581"/>
      <c r="GUK75" s="1581"/>
      <c r="GUL75" s="529"/>
      <c r="GUM75" s="376"/>
      <c r="GUN75" s="376"/>
      <c r="GUO75" s="376"/>
      <c r="GUP75" s="530"/>
      <c r="GUQ75" s="376"/>
      <c r="GUR75" s="376"/>
      <c r="GUS75" s="376"/>
      <c r="GUT75" s="376"/>
      <c r="GUU75" s="376"/>
      <c r="GUV75" s="376"/>
      <c r="GUW75" s="376"/>
      <c r="GUX75" s="376"/>
      <c r="GUY75" s="376"/>
      <c r="GUZ75" s="1581"/>
      <c r="GVA75" s="1581"/>
      <c r="GVB75" s="1581"/>
      <c r="GVC75" s="529"/>
      <c r="GVD75" s="376"/>
      <c r="GVE75" s="376"/>
      <c r="GVF75" s="376"/>
      <c r="GVG75" s="530"/>
      <c r="GVH75" s="376"/>
      <c r="GVI75" s="376"/>
      <c r="GVJ75" s="376"/>
      <c r="GVK75" s="376"/>
      <c r="GVL75" s="376"/>
      <c r="GVM75" s="376"/>
      <c r="GVN75" s="376"/>
      <c r="GVO75" s="376"/>
      <c r="GVP75" s="376"/>
      <c r="GVQ75" s="1581"/>
      <c r="GVR75" s="1581"/>
      <c r="GVS75" s="1581"/>
      <c r="GVT75" s="529"/>
      <c r="GVU75" s="376"/>
      <c r="GVV75" s="376"/>
      <c r="GVW75" s="376"/>
      <c r="GVX75" s="530"/>
      <c r="GVY75" s="376"/>
      <c r="GVZ75" s="376"/>
      <c r="GWA75" s="376"/>
      <c r="GWB75" s="376"/>
      <c r="GWC75" s="376"/>
      <c r="GWD75" s="376"/>
      <c r="GWE75" s="376"/>
      <c r="GWF75" s="376"/>
      <c r="GWG75" s="376"/>
      <c r="GWH75" s="1581"/>
      <c r="GWI75" s="1581"/>
      <c r="GWJ75" s="1581"/>
      <c r="GWK75" s="529"/>
      <c r="GWL75" s="376"/>
      <c r="GWM75" s="376"/>
      <c r="GWN75" s="376"/>
      <c r="GWO75" s="530"/>
      <c r="GWP75" s="376"/>
      <c r="GWQ75" s="376"/>
      <c r="GWR75" s="376"/>
      <c r="GWS75" s="376"/>
      <c r="GWT75" s="376"/>
      <c r="GWU75" s="376"/>
      <c r="GWV75" s="376"/>
      <c r="GWW75" s="376"/>
      <c r="GWX75" s="376"/>
      <c r="GWY75" s="1581"/>
      <c r="GWZ75" s="1581"/>
      <c r="GXA75" s="1581"/>
      <c r="GXB75" s="529"/>
      <c r="GXC75" s="376"/>
      <c r="GXD75" s="376"/>
      <c r="GXE75" s="376"/>
      <c r="GXF75" s="530"/>
      <c r="GXG75" s="376"/>
      <c r="GXH75" s="376"/>
      <c r="GXI75" s="376"/>
      <c r="GXJ75" s="376"/>
      <c r="GXK75" s="376"/>
      <c r="GXL75" s="376"/>
      <c r="GXM75" s="376"/>
      <c r="GXN75" s="376"/>
      <c r="GXO75" s="376"/>
      <c r="GXP75" s="1581"/>
      <c r="GXQ75" s="1581"/>
      <c r="GXR75" s="1581"/>
      <c r="GXS75" s="529"/>
      <c r="GXT75" s="376"/>
      <c r="GXU75" s="376"/>
      <c r="GXV75" s="376"/>
      <c r="GXW75" s="530"/>
      <c r="GXX75" s="376"/>
      <c r="GXY75" s="376"/>
      <c r="GXZ75" s="376"/>
      <c r="GYA75" s="376"/>
      <c r="GYB75" s="376"/>
      <c r="GYC75" s="376"/>
      <c r="GYD75" s="376"/>
      <c r="GYE75" s="376"/>
      <c r="GYF75" s="376"/>
      <c r="GYG75" s="1581"/>
      <c r="GYH75" s="1581"/>
      <c r="GYI75" s="1581"/>
      <c r="GYJ75" s="529"/>
      <c r="GYK75" s="376"/>
      <c r="GYL75" s="376"/>
      <c r="GYM75" s="376"/>
      <c r="GYN75" s="530"/>
      <c r="GYO75" s="376"/>
      <c r="GYP75" s="376"/>
      <c r="GYQ75" s="376"/>
      <c r="GYR75" s="376"/>
      <c r="GYS75" s="376"/>
      <c r="GYT75" s="376"/>
      <c r="GYU75" s="376"/>
      <c r="GYV75" s="376"/>
      <c r="GYW75" s="376"/>
      <c r="GYX75" s="1581"/>
      <c r="GYY75" s="1581"/>
      <c r="GYZ75" s="1581"/>
      <c r="GZA75" s="529"/>
      <c r="GZB75" s="376"/>
      <c r="GZC75" s="376"/>
      <c r="GZD75" s="376"/>
      <c r="GZE75" s="530"/>
      <c r="GZF75" s="376"/>
      <c r="GZG75" s="376"/>
      <c r="GZH75" s="376"/>
      <c r="GZI75" s="376"/>
      <c r="GZJ75" s="376"/>
      <c r="GZK75" s="376"/>
      <c r="GZL75" s="376"/>
      <c r="GZM75" s="376"/>
      <c r="GZN75" s="376"/>
      <c r="GZO75" s="1581"/>
      <c r="GZP75" s="1581"/>
      <c r="GZQ75" s="1581"/>
      <c r="GZR75" s="529"/>
      <c r="GZS75" s="376"/>
      <c r="GZT75" s="376"/>
      <c r="GZU75" s="376"/>
      <c r="GZV75" s="530"/>
      <c r="GZW75" s="376"/>
      <c r="GZX75" s="376"/>
      <c r="GZY75" s="376"/>
      <c r="GZZ75" s="376"/>
      <c r="HAA75" s="376"/>
      <c r="HAB75" s="376"/>
      <c r="HAC75" s="376"/>
      <c r="HAD75" s="376"/>
      <c r="HAE75" s="376"/>
      <c r="HAF75" s="1581"/>
      <c r="HAG75" s="1581"/>
      <c r="HAH75" s="1581"/>
      <c r="HAI75" s="529"/>
      <c r="HAJ75" s="376"/>
      <c r="HAK75" s="376"/>
      <c r="HAL75" s="376"/>
      <c r="HAM75" s="530"/>
      <c r="HAN75" s="376"/>
      <c r="HAO75" s="376"/>
      <c r="HAP75" s="376"/>
      <c r="HAQ75" s="376"/>
      <c r="HAR75" s="376"/>
      <c r="HAS75" s="376"/>
      <c r="HAT75" s="376"/>
      <c r="HAU75" s="376"/>
      <c r="HAV75" s="376"/>
      <c r="HAW75" s="1581"/>
      <c r="HAX75" s="1581"/>
      <c r="HAY75" s="1581"/>
      <c r="HAZ75" s="529"/>
      <c r="HBA75" s="376"/>
      <c r="HBB75" s="376"/>
      <c r="HBC75" s="376"/>
      <c r="HBD75" s="530"/>
      <c r="HBE75" s="376"/>
      <c r="HBF75" s="376"/>
      <c r="HBG75" s="376"/>
      <c r="HBH75" s="376"/>
      <c r="HBI75" s="376"/>
      <c r="HBJ75" s="376"/>
      <c r="HBK75" s="376"/>
      <c r="HBL75" s="376"/>
      <c r="HBM75" s="376"/>
      <c r="HBN75" s="1581"/>
      <c r="HBO75" s="1581"/>
      <c r="HBP75" s="1581"/>
      <c r="HBQ75" s="529"/>
      <c r="HBR75" s="376"/>
      <c r="HBS75" s="376"/>
      <c r="HBT75" s="376"/>
      <c r="HBU75" s="530"/>
      <c r="HBV75" s="376"/>
      <c r="HBW75" s="376"/>
      <c r="HBX75" s="376"/>
      <c r="HBY75" s="376"/>
      <c r="HBZ75" s="376"/>
      <c r="HCA75" s="376"/>
      <c r="HCB75" s="376"/>
      <c r="HCC75" s="376"/>
      <c r="HCD75" s="376"/>
      <c r="HCE75" s="1581"/>
      <c r="HCF75" s="1581"/>
      <c r="HCG75" s="1581"/>
      <c r="HCH75" s="529"/>
      <c r="HCI75" s="376"/>
      <c r="HCJ75" s="376"/>
      <c r="HCK75" s="376"/>
      <c r="HCL75" s="530"/>
      <c r="HCM75" s="376"/>
      <c r="HCN75" s="376"/>
      <c r="HCO75" s="376"/>
      <c r="HCP75" s="376"/>
      <c r="HCQ75" s="376"/>
      <c r="HCR75" s="376"/>
      <c r="HCS75" s="376"/>
      <c r="HCT75" s="376"/>
      <c r="HCU75" s="376"/>
      <c r="HCV75" s="1581"/>
      <c r="HCW75" s="1581"/>
      <c r="HCX75" s="1581"/>
      <c r="HCY75" s="529"/>
      <c r="HCZ75" s="376"/>
      <c r="HDA75" s="376"/>
      <c r="HDB75" s="376"/>
      <c r="HDC75" s="530"/>
      <c r="HDD75" s="376"/>
      <c r="HDE75" s="376"/>
      <c r="HDF75" s="376"/>
      <c r="HDG75" s="376"/>
      <c r="HDH75" s="376"/>
      <c r="HDI75" s="376"/>
      <c r="HDJ75" s="376"/>
      <c r="HDK75" s="376"/>
      <c r="HDL75" s="376"/>
      <c r="HDM75" s="1581"/>
      <c r="HDN75" s="1581"/>
      <c r="HDO75" s="1581"/>
      <c r="HDP75" s="529"/>
      <c r="HDQ75" s="376"/>
      <c r="HDR75" s="376"/>
      <c r="HDS75" s="376"/>
      <c r="HDT75" s="530"/>
      <c r="HDU75" s="376"/>
      <c r="HDV75" s="376"/>
      <c r="HDW75" s="376"/>
      <c r="HDX75" s="376"/>
      <c r="HDY75" s="376"/>
      <c r="HDZ75" s="376"/>
      <c r="HEA75" s="376"/>
      <c r="HEB75" s="376"/>
      <c r="HEC75" s="376"/>
      <c r="HED75" s="1581"/>
      <c r="HEE75" s="1581"/>
      <c r="HEF75" s="1581"/>
      <c r="HEG75" s="529"/>
      <c r="HEH75" s="376"/>
      <c r="HEI75" s="376"/>
      <c r="HEJ75" s="376"/>
      <c r="HEK75" s="530"/>
      <c r="HEL75" s="376"/>
      <c r="HEM75" s="376"/>
      <c r="HEN75" s="376"/>
      <c r="HEO75" s="376"/>
      <c r="HEP75" s="376"/>
      <c r="HEQ75" s="376"/>
      <c r="HER75" s="376"/>
      <c r="HES75" s="376"/>
      <c r="HET75" s="376"/>
      <c r="HEU75" s="1581"/>
      <c r="HEV75" s="1581"/>
      <c r="HEW75" s="1581"/>
      <c r="HEX75" s="529"/>
      <c r="HEY75" s="376"/>
      <c r="HEZ75" s="376"/>
      <c r="HFA75" s="376"/>
      <c r="HFB75" s="530"/>
      <c r="HFC75" s="376"/>
      <c r="HFD75" s="376"/>
      <c r="HFE75" s="376"/>
      <c r="HFF75" s="376"/>
      <c r="HFG75" s="376"/>
      <c r="HFH75" s="376"/>
      <c r="HFI75" s="376"/>
      <c r="HFJ75" s="376"/>
      <c r="HFK75" s="376"/>
      <c r="HFL75" s="1581"/>
      <c r="HFM75" s="1581"/>
      <c r="HFN75" s="1581"/>
      <c r="HFO75" s="529"/>
      <c r="HFP75" s="376"/>
      <c r="HFQ75" s="376"/>
      <c r="HFR75" s="376"/>
      <c r="HFS75" s="530"/>
      <c r="HFT75" s="376"/>
      <c r="HFU75" s="376"/>
      <c r="HFV75" s="376"/>
      <c r="HFW75" s="376"/>
      <c r="HFX75" s="376"/>
      <c r="HFY75" s="376"/>
      <c r="HFZ75" s="376"/>
      <c r="HGA75" s="376"/>
      <c r="HGB75" s="376"/>
      <c r="HGC75" s="1581"/>
      <c r="HGD75" s="1581"/>
      <c r="HGE75" s="1581"/>
      <c r="HGF75" s="529"/>
      <c r="HGG75" s="376"/>
      <c r="HGH75" s="376"/>
      <c r="HGI75" s="376"/>
      <c r="HGJ75" s="530"/>
      <c r="HGK75" s="376"/>
      <c r="HGL75" s="376"/>
      <c r="HGM75" s="376"/>
      <c r="HGN75" s="376"/>
      <c r="HGO75" s="376"/>
      <c r="HGP75" s="376"/>
      <c r="HGQ75" s="376"/>
      <c r="HGR75" s="376"/>
      <c r="HGS75" s="376"/>
      <c r="HGT75" s="1581"/>
      <c r="HGU75" s="1581"/>
      <c r="HGV75" s="1581"/>
      <c r="HGW75" s="529"/>
      <c r="HGX75" s="376"/>
      <c r="HGY75" s="376"/>
      <c r="HGZ75" s="376"/>
      <c r="HHA75" s="530"/>
      <c r="HHB75" s="376"/>
      <c r="HHC75" s="376"/>
      <c r="HHD75" s="376"/>
      <c r="HHE75" s="376"/>
      <c r="HHF75" s="376"/>
      <c r="HHG75" s="376"/>
      <c r="HHH75" s="376"/>
      <c r="HHI75" s="376"/>
      <c r="HHJ75" s="376"/>
      <c r="HHK75" s="1581"/>
      <c r="HHL75" s="1581"/>
      <c r="HHM75" s="1581"/>
      <c r="HHN75" s="529"/>
      <c r="HHO75" s="376"/>
      <c r="HHP75" s="376"/>
      <c r="HHQ75" s="376"/>
      <c r="HHR75" s="530"/>
      <c r="HHS75" s="376"/>
      <c r="HHT75" s="376"/>
      <c r="HHU75" s="376"/>
      <c r="HHV75" s="376"/>
      <c r="HHW75" s="376"/>
      <c r="HHX75" s="376"/>
      <c r="HHY75" s="376"/>
      <c r="HHZ75" s="376"/>
      <c r="HIA75" s="376"/>
      <c r="HIB75" s="1581"/>
      <c r="HIC75" s="1581"/>
      <c r="HID75" s="1581"/>
      <c r="HIE75" s="529"/>
      <c r="HIF75" s="376"/>
      <c r="HIG75" s="376"/>
      <c r="HIH75" s="376"/>
      <c r="HII75" s="530"/>
      <c r="HIJ75" s="376"/>
      <c r="HIK75" s="376"/>
      <c r="HIL75" s="376"/>
      <c r="HIM75" s="376"/>
      <c r="HIN75" s="376"/>
      <c r="HIO75" s="376"/>
      <c r="HIP75" s="376"/>
      <c r="HIQ75" s="376"/>
      <c r="HIR75" s="376"/>
      <c r="HIS75" s="1581"/>
      <c r="HIT75" s="1581"/>
      <c r="HIU75" s="1581"/>
      <c r="HIV75" s="529"/>
      <c r="HIW75" s="376"/>
      <c r="HIX75" s="376"/>
      <c r="HIY75" s="376"/>
      <c r="HIZ75" s="530"/>
      <c r="HJA75" s="376"/>
      <c r="HJB75" s="376"/>
      <c r="HJC75" s="376"/>
      <c r="HJD75" s="376"/>
      <c r="HJE75" s="376"/>
      <c r="HJF75" s="376"/>
      <c r="HJG75" s="376"/>
      <c r="HJH75" s="376"/>
      <c r="HJI75" s="376"/>
      <c r="HJJ75" s="1581"/>
      <c r="HJK75" s="1581"/>
      <c r="HJL75" s="1581"/>
      <c r="HJM75" s="529"/>
      <c r="HJN75" s="376"/>
      <c r="HJO75" s="376"/>
      <c r="HJP75" s="376"/>
      <c r="HJQ75" s="530"/>
      <c r="HJR75" s="376"/>
      <c r="HJS75" s="376"/>
      <c r="HJT75" s="376"/>
      <c r="HJU75" s="376"/>
      <c r="HJV75" s="376"/>
      <c r="HJW75" s="376"/>
      <c r="HJX75" s="376"/>
      <c r="HJY75" s="376"/>
      <c r="HJZ75" s="376"/>
      <c r="HKA75" s="1581"/>
      <c r="HKB75" s="1581"/>
      <c r="HKC75" s="1581"/>
      <c r="HKD75" s="529"/>
      <c r="HKE75" s="376"/>
      <c r="HKF75" s="376"/>
      <c r="HKG75" s="376"/>
      <c r="HKH75" s="530"/>
      <c r="HKI75" s="376"/>
      <c r="HKJ75" s="376"/>
      <c r="HKK75" s="376"/>
      <c r="HKL75" s="376"/>
      <c r="HKM75" s="376"/>
      <c r="HKN75" s="376"/>
      <c r="HKO75" s="376"/>
      <c r="HKP75" s="376"/>
      <c r="HKQ75" s="376"/>
      <c r="HKR75" s="1581"/>
      <c r="HKS75" s="1581"/>
      <c r="HKT75" s="1581"/>
      <c r="HKU75" s="529"/>
      <c r="HKV75" s="376"/>
      <c r="HKW75" s="376"/>
      <c r="HKX75" s="376"/>
      <c r="HKY75" s="530"/>
      <c r="HKZ75" s="376"/>
      <c r="HLA75" s="376"/>
      <c r="HLB75" s="376"/>
      <c r="HLC75" s="376"/>
      <c r="HLD75" s="376"/>
      <c r="HLE75" s="376"/>
      <c r="HLF75" s="376"/>
      <c r="HLG75" s="376"/>
      <c r="HLH75" s="376"/>
      <c r="HLI75" s="1581"/>
      <c r="HLJ75" s="1581"/>
      <c r="HLK75" s="1581"/>
      <c r="HLL75" s="529"/>
      <c r="HLM75" s="376"/>
      <c r="HLN75" s="376"/>
      <c r="HLO75" s="376"/>
      <c r="HLP75" s="530"/>
      <c r="HLQ75" s="376"/>
      <c r="HLR75" s="376"/>
      <c r="HLS75" s="376"/>
      <c r="HLT75" s="376"/>
      <c r="HLU75" s="376"/>
      <c r="HLV75" s="376"/>
      <c r="HLW75" s="376"/>
      <c r="HLX75" s="376"/>
      <c r="HLY75" s="376"/>
      <c r="HLZ75" s="1581"/>
      <c r="HMA75" s="1581"/>
      <c r="HMB75" s="1581"/>
      <c r="HMC75" s="529"/>
      <c r="HMD75" s="376"/>
      <c r="HME75" s="376"/>
      <c r="HMF75" s="376"/>
      <c r="HMG75" s="530"/>
      <c r="HMH75" s="376"/>
      <c r="HMI75" s="376"/>
      <c r="HMJ75" s="376"/>
      <c r="HMK75" s="376"/>
      <c r="HML75" s="376"/>
      <c r="HMM75" s="376"/>
      <c r="HMN75" s="376"/>
      <c r="HMO75" s="376"/>
      <c r="HMP75" s="376"/>
      <c r="HMQ75" s="1581"/>
      <c r="HMR75" s="1581"/>
      <c r="HMS75" s="1581"/>
      <c r="HMT75" s="529"/>
      <c r="HMU75" s="376"/>
      <c r="HMV75" s="376"/>
      <c r="HMW75" s="376"/>
      <c r="HMX75" s="530"/>
      <c r="HMY75" s="376"/>
      <c r="HMZ75" s="376"/>
      <c r="HNA75" s="376"/>
      <c r="HNB75" s="376"/>
      <c r="HNC75" s="376"/>
      <c r="HND75" s="376"/>
      <c r="HNE75" s="376"/>
      <c r="HNF75" s="376"/>
      <c r="HNG75" s="376"/>
      <c r="HNH75" s="1581"/>
      <c r="HNI75" s="1581"/>
      <c r="HNJ75" s="1581"/>
      <c r="HNK75" s="529"/>
      <c r="HNL75" s="376"/>
      <c r="HNM75" s="376"/>
      <c r="HNN75" s="376"/>
      <c r="HNO75" s="530"/>
      <c r="HNP75" s="376"/>
      <c r="HNQ75" s="376"/>
      <c r="HNR75" s="376"/>
      <c r="HNS75" s="376"/>
      <c r="HNT75" s="376"/>
      <c r="HNU75" s="376"/>
      <c r="HNV75" s="376"/>
      <c r="HNW75" s="376"/>
      <c r="HNX75" s="376"/>
      <c r="HNY75" s="1581"/>
      <c r="HNZ75" s="1581"/>
      <c r="HOA75" s="1581"/>
      <c r="HOB75" s="529"/>
      <c r="HOC75" s="376"/>
      <c r="HOD75" s="376"/>
      <c r="HOE75" s="376"/>
      <c r="HOF75" s="530"/>
      <c r="HOG75" s="376"/>
      <c r="HOH75" s="376"/>
      <c r="HOI75" s="376"/>
      <c r="HOJ75" s="376"/>
      <c r="HOK75" s="376"/>
      <c r="HOL75" s="376"/>
      <c r="HOM75" s="376"/>
      <c r="HON75" s="376"/>
      <c r="HOO75" s="376"/>
      <c r="HOP75" s="1581"/>
      <c r="HOQ75" s="1581"/>
      <c r="HOR75" s="1581"/>
      <c r="HOS75" s="529"/>
      <c r="HOT75" s="376"/>
      <c r="HOU75" s="376"/>
      <c r="HOV75" s="376"/>
      <c r="HOW75" s="530"/>
      <c r="HOX75" s="376"/>
      <c r="HOY75" s="376"/>
      <c r="HOZ75" s="376"/>
      <c r="HPA75" s="376"/>
      <c r="HPB75" s="376"/>
      <c r="HPC75" s="376"/>
      <c r="HPD75" s="376"/>
      <c r="HPE75" s="376"/>
      <c r="HPF75" s="376"/>
      <c r="HPG75" s="1581"/>
      <c r="HPH75" s="1581"/>
      <c r="HPI75" s="1581"/>
      <c r="HPJ75" s="529"/>
      <c r="HPK75" s="376"/>
      <c r="HPL75" s="376"/>
      <c r="HPM75" s="376"/>
      <c r="HPN75" s="530"/>
      <c r="HPO75" s="376"/>
      <c r="HPP75" s="376"/>
      <c r="HPQ75" s="376"/>
      <c r="HPR75" s="376"/>
      <c r="HPS75" s="376"/>
      <c r="HPT75" s="376"/>
      <c r="HPU75" s="376"/>
      <c r="HPV75" s="376"/>
      <c r="HPW75" s="376"/>
      <c r="HPX75" s="1581"/>
      <c r="HPY75" s="1581"/>
      <c r="HPZ75" s="1581"/>
      <c r="HQA75" s="529"/>
      <c r="HQB75" s="376"/>
      <c r="HQC75" s="376"/>
      <c r="HQD75" s="376"/>
      <c r="HQE75" s="530"/>
      <c r="HQF75" s="376"/>
      <c r="HQG75" s="376"/>
      <c r="HQH75" s="376"/>
      <c r="HQI75" s="376"/>
      <c r="HQJ75" s="376"/>
      <c r="HQK75" s="376"/>
      <c r="HQL75" s="376"/>
      <c r="HQM75" s="376"/>
      <c r="HQN75" s="376"/>
      <c r="HQO75" s="1581"/>
      <c r="HQP75" s="1581"/>
      <c r="HQQ75" s="1581"/>
      <c r="HQR75" s="529"/>
      <c r="HQS75" s="376"/>
      <c r="HQT75" s="376"/>
      <c r="HQU75" s="376"/>
      <c r="HQV75" s="530"/>
      <c r="HQW75" s="376"/>
      <c r="HQX75" s="376"/>
      <c r="HQY75" s="376"/>
      <c r="HQZ75" s="376"/>
      <c r="HRA75" s="376"/>
      <c r="HRB75" s="376"/>
      <c r="HRC75" s="376"/>
      <c r="HRD75" s="376"/>
      <c r="HRE75" s="376"/>
      <c r="HRF75" s="1581"/>
      <c r="HRG75" s="1581"/>
      <c r="HRH75" s="1581"/>
      <c r="HRI75" s="529"/>
      <c r="HRJ75" s="376"/>
      <c r="HRK75" s="376"/>
      <c r="HRL75" s="376"/>
      <c r="HRM75" s="530"/>
      <c r="HRN75" s="376"/>
      <c r="HRO75" s="376"/>
      <c r="HRP75" s="376"/>
      <c r="HRQ75" s="376"/>
      <c r="HRR75" s="376"/>
      <c r="HRS75" s="376"/>
      <c r="HRT75" s="376"/>
      <c r="HRU75" s="376"/>
      <c r="HRV75" s="376"/>
      <c r="HRW75" s="1581"/>
      <c r="HRX75" s="1581"/>
      <c r="HRY75" s="1581"/>
      <c r="HRZ75" s="529"/>
      <c r="HSA75" s="376"/>
      <c r="HSB75" s="376"/>
      <c r="HSC75" s="376"/>
      <c r="HSD75" s="530"/>
      <c r="HSE75" s="376"/>
      <c r="HSF75" s="376"/>
      <c r="HSG75" s="376"/>
      <c r="HSH75" s="376"/>
      <c r="HSI75" s="376"/>
      <c r="HSJ75" s="376"/>
      <c r="HSK75" s="376"/>
      <c r="HSL75" s="376"/>
      <c r="HSM75" s="376"/>
      <c r="HSN75" s="1581"/>
      <c r="HSO75" s="1581"/>
      <c r="HSP75" s="1581"/>
      <c r="HSQ75" s="529"/>
      <c r="HSR75" s="376"/>
      <c r="HSS75" s="376"/>
      <c r="HST75" s="376"/>
      <c r="HSU75" s="530"/>
      <c r="HSV75" s="376"/>
      <c r="HSW75" s="376"/>
      <c r="HSX75" s="376"/>
      <c r="HSY75" s="376"/>
      <c r="HSZ75" s="376"/>
      <c r="HTA75" s="376"/>
      <c r="HTB75" s="376"/>
      <c r="HTC75" s="376"/>
      <c r="HTD75" s="376"/>
      <c r="HTE75" s="1581"/>
      <c r="HTF75" s="1581"/>
      <c r="HTG75" s="1581"/>
      <c r="HTH75" s="529"/>
      <c r="HTI75" s="376"/>
      <c r="HTJ75" s="376"/>
      <c r="HTK75" s="376"/>
      <c r="HTL75" s="530"/>
      <c r="HTM75" s="376"/>
      <c r="HTN75" s="376"/>
      <c r="HTO75" s="376"/>
      <c r="HTP75" s="376"/>
      <c r="HTQ75" s="376"/>
      <c r="HTR75" s="376"/>
      <c r="HTS75" s="376"/>
      <c r="HTT75" s="376"/>
      <c r="HTU75" s="376"/>
      <c r="HTV75" s="1581"/>
      <c r="HTW75" s="1581"/>
      <c r="HTX75" s="1581"/>
      <c r="HTY75" s="529"/>
      <c r="HTZ75" s="376"/>
      <c r="HUA75" s="376"/>
      <c r="HUB75" s="376"/>
      <c r="HUC75" s="530"/>
      <c r="HUD75" s="376"/>
      <c r="HUE75" s="376"/>
      <c r="HUF75" s="376"/>
      <c r="HUG75" s="376"/>
      <c r="HUH75" s="376"/>
      <c r="HUI75" s="376"/>
      <c r="HUJ75" s="376"/>
      <c r="HUK75" s="376"/>
      <c r="HUL75" s="376"/>
      <c r="HUM75" s="1581"/>
      <c r="HUN75" s="1581"/>
      <c r="HUO75" s="1581"/>
      <c r="HUP75" s="529"/>
      <c r="HUQ75" s="376"/>
      <c r="HUR75" s="376"/>
      <c r="HUS75" s="376"/>
      <c r="HUT75" s="530"/>
      <c r="HUU75" s="376"/>
      <c r="HUV75" s="376"/>
      <c r="HUW75" s="376"/>
      <c r="HUX75" s="376"/>
      <c r="HUY75" s="376"/>
      <c r="HUZ75" s="376"/>
      <c r="HVA75" s="376"/>
      <c r="HVB75" s="376"/>
      <c r="HVC75" s="376"/>
      <c r="HVD75" s="1581"/>
      <c r="HVE75" s="1581"/>
      <c r="HVF75" s="1581"/>
      <c r="HVG75" s="529"/>
      <c r="HVH75" s="376"/>
      <c r="HVI75" s="376"/>
      <c r="HVJ75" s="376"/>
      <c r="HVK75" s="530"/>
      <c r="HVL75" s="376"/>
      <c r="HVM75" s="376"/>
      <c r="HVN75" s="376"/>
      <c r="HVO75" s="376"/>
      <c r="HVP75" s="376"/>
      <c r="HVQ75" s="376"/>
      <c r="HVR75" s="376"/>
      <c r="HVS75" s="376"/>
      <c r="HVT75" s="376"/>
      <c r="HVU75" s="1581"/>
      <c r="HVV75" s="1581"/>
      <c r="HVW75" s="1581"/>
      <c r="HVX75" s="529"/>
      <c r="HVY75" s="376"/>
      <c r="HVZ75" s="376"/>
      <c r="HWA75" s="376"/>
      <c r="HWB75" s="530"/>
      <c r="HWC75" s="376"/>
      <c r="HWD75" s="376"/>
      <c r="HWE75" s="376"/>
      <c r="HWF75" s="376"/>
      <c r="HWG75" s="376"/>
      <c r="HWH75" s="376"/>
      <c r="HWI75" s="376"/>
      <c r="HWJ75" s="376"/>
      <c r="HWK75" s="376"/>
      <c r="HWL75" s="1581"/>
      <c r="HWM75" s="1581"/>
      <c r="HWN75" s="1581"/>
      <c r="HWO75" s="529"/>
      <c r="HWP75" s="376"/>
      <c r="HWQ75" s="376"/>
      <c r="HWR75" s="376"/>
      <c r="HWS75" s="530"/>
      <c r="HWT75" s="376"/>
      <c r="HWU75" s="376"/>
      <c r="HWV75" s="376"/>
      <c r="HWW75" s="376"/>
      <c r="HWX75" s="376"/>
      <c r="HWY75" s="376"/>
      <c r="HWZ75" s="376"/>
      <c r="HXA75" s="376"/>
      <c r="HXB75" s="376"/>
      <c r="HXC75" s="1581"/>
      <c r="HXD75" s="1581"/>
      <c r="HXE75" s="1581"/>
      <c r="HXF75" s="529"/>
      <c r="HXG75" s="376"/>
      <c r="HXH75" s="376"/>
      <c r="HXI75" s="376"/>
      <c r="HXJ75" s="530"/>
      <c r="HXK75" s="376"/>
      <c r="HXL75" s="376"/>
      <c r="HXM75" s="376"/>
      <c r="HXN75" s="376"/>
      <c r="HXO75" s="376"/>
      <c r="HXP75" s="376"/>
      <c r="HXQ75" s="376"/>
      <c r="HXR75" s="376"/>
      <c r="HXS75" s="376"/>
      <c r="HXT75" s="1581"/>
      <c r="HXU75" s="1581"/>
      <c r="HXV75" s="1581"/>
      <c r="HXW75" s="529"/>
      <c r="HXX75" s="376"/>
      <c r="HXY75" s="376"/>
      <c r="HXZ75" s="376"/>
      <c r="HYA75" s="530"/>
      <c r="HYB75" s="376"/>
      <c r="HYC75" s="376"/>
      <c r="HYD75" s="376"/>
      <c r="HYE75" s="376"/>
      <c r="HYF75" s="376"/>
      <c r="HYG75" s="376"/>
      <c r="HYH75" s="376"/>
      <c r="HYI75" s="376"/>
      <c r="HYJ75" s="376"/>
      <c r="HYK75" s="1581"/>
      <c r="HYL75" s="1581"/>
      <c r="HYM75" s="1581"/>
      <c r="HYN75" s="529"/>
      <c r="HYO75" s="376"/>
      <c r="HYP75" s="376"/>
      <c r="HYQ75" s="376"/>
      <c r="HYR75" s="530"/>
      <c r="HYS75" s="376"/>
      <c r="HYT75" s="376"/>
      <c r="HYU75" s="376"/>
      <c r="HYV75" s="376"/>
      <c r="HYW75" s="376"/>
      <c r="HYX75" s="376"/>
      <c r="HYY75" s="376"/>
      <c r="HYZ75" s="376"/>
      <c r="HZA75" s="376"/>
      <c r="HZB75" s="1581"/>
      <c r="HZC75" s="1581"/>
      <c r="HZD75" s="1581"/>
      <c r="HZE75" s="529"/>
      <c r="HZF75" s="376"/>
      <c r="HZG75" s="376"/>
      <c r="HZH75" s="376"/>
      <c r="HZI75" s="530"/>
      <c r="HZJ75" s="376"/>
      <c r="HZK75" s="376"/>
      <c r="HZL75" s="376"/>
      <c r="HZM75" s="376"/>
      <c r="HZN75" s="376"/>
      <c r="HZO75" s="376"/>
      <c r="HZP75" s="376"/>
      <c r="HZQ75" s="376"/>
      <c r="HZR75" s="376"/>
      <c r="HZS75" s="1581"/>
      <c r="HZT75" s="1581"/>
      <c r="HZU75" s="1581"/>
      <c r="HZV75" s="529"/>
      <c r="HZW75" s="376"/>
      <c r="HZX75" s="376"/>
      <c r="HZY75" s="376"/>
      <c r="HZZ75" s="530"/>
      <c r="IAA75" s="376"/>
      <c r="IAB75" s="376"/>
      <c r="IAC75" s="376"/>
      <c r="IAD75" s="376"/>
      <c r="IAE75" s="376"/>
      <c r="IAF75" s="376"/>
      <c r="IAG75" s="376"/>
      <c r="IAH75" s="376"/>
      <c r="IAI75" s="376"/>
      <c r="IAJ75" s="1581"/>
      <c r="IAK75" s="1581"/>
      <c r="IAL75" s="1581"/>
      <c r="IAM75" s="529"/>
      <c r="IAN75" s="376"/>
      <c r="IAO75" s="376"/>
      <c r="IAP75" s="376"/>
      <c r="IAQ75" s="530"/>
      <c r="IAR75" s="376"/>
      <c r="IAS75" s="376"/>
      <c r="IAT75" s="376"/>
      <c r="IAU75" s="376"/>
      <c r="IAV75" s="376"/>
      <c r="IAW75" s="376"/>
      <c r="IAX75" s="376"/>
      <c r="IAY75" s="376"/>
      <c r="IAZ75" s="376"/>
      <c r="IBA75" s="1581"/>
      <c r="IBB75" s="1581"/>
      <c r="IBC75" s="1581"/>
      <c r="IBD75" s="529"/>
      <c r="IBE75" s="376"/>
      <c r="IBF75" s="376"/>
      <c r="IBG75" s="376"/>
      <c r="IBH75" s="530"/>
      <c r="IBI75" s="376"/>
      <c r="IBJ75" s="376"/>
      <c r="IBK75" s="376"/>
      <c r="IBL75" s="376"/>
      <c r="IBM75" s="376"/>
      <c r="IBN75" s="376"/>
      <c r="IBO75" s="376"/>
      <c r="IBP75" s="376"/>
      <c r="IBQ75" s="376"/>
      <c r="IBR75" s="1581"/>
      <c r="IBS75" s="1581"/>
      <c r="IBT75" s="1581"/>
      <c r="IBU75" s="529"/>
      <c r="IBV75" s="376"/>
      <c r="IBW75" s="376"/>
      <c r="IBX75" s="376"/>
      <c r="IBY75" s="530"/>
      <c r="IBZ75" s="376"/>
      <c r="ICA75" s="376"/>
      <c r="ICB75" s="376"/>
      <c r="ICC75" s="376"/>
      <c r="ICD75" s="376"/>
      <c r="ICE75" s="376"/>
      <c r="ICF75" s="376"/>
      <c r="ICG75" s="376"/>
      <c r="ICH75" s="376"/>
      <c r="ICI75" s="1581"/>
      <c r="ICJ75" s="1581"/>
      <c r="ICK75" s="1581"/>
      <c r="ICL75" s="529"/>
      <c r="ICM75" s="376"/>
      <c r="ICN75" s="376"/>
      <c r="ICO75" s="376"/>
      <c r="ICP75" s="530"/>
      <c r="ICQ75" s="376"/>
      <c r="ICR75" s="376"/>
      <c r="ICS75" s="376"/>
      <c r="ICT75" s="376"/>
      <c r="ICU75" s="376"/>
      <c r="ICV75" s="376"/>
      <c r="ICW75" s="376"/>
      <c r="ICX75" s="376"/>
      <c r="ICY75" s="376"/>
      <c r="ICZ75" s="1581"/>
      <c r="IDA75" s="1581"/>
      <c r="IDB75" s="1581"/>
      <c r="IDC75" s="529"/>
      <c r="IDD75" s="376"/>
      <c r="IDE75" s="376"/>
      <c r="IDF75" s="376"/>
      <c r="IDG75" s="530"/>
      <c r="IDH75" s="376"/>
      <c r="IDI75" s="376"/>
      <c r="IDJ75" s="376"/>
      <c r="IDK75" s="376"/>
      <c r="IDL75" s="376"/>
      <c r="IDM75" s="376"/>
      <c r="IDN75" s="376"/>
      <c r="IDO75" s="376"/>
      <c r="IDP75" s="376"/>
      <c r="IDQ75" s="1581"/>
      <c r="IDR75" s="1581"/>
      <c r="IDS75" s="1581"/>
      <c r="IDT75" s="529"/>
      <c r="IDU75" s="376"/>
      <c r="IDV75" s="376"/>
      <c r="IDW75" s="376"/>
      <c r="IDX75" s="530"/>
      <c r="IDY75" s="376"/>
      <c r="IDZ75" s="376"/>
      <c r="IEA75" s="376"/>
      <c r="IEB75" s="376"/>
      <c r="IEC75" s="376"/>
      <c r="IED75" s="376"/>
      <c r="IEE75" s="376"/>
      <c r="IEF75" s="376"/>
      <c r="IEG75" s="376"/>
      <c r="IEH75" s="1581"/>
      <c r="IEI75" s="1581"/>
      <c r="IEJ75" s="1581"/>
      <c r="IEK75" s="529"/>
      <c r="IEL75" s="376"/>
      <c r="IEM75" s="376"/>
      <c r="IEN75" s="376"/>
      <c r="IEO75" s="530"/>
      <c r="IEP75" s="376"/>
      <c r="IEQ75" s="376"/>
      <c r="IER75" s="376"/>
      <c r="IES75" s="376"/>
      <c r="IET75" s="376"/>
      <c r="IEU75" s="376"/>
      <c r="IEV75" s="376"/>
      <c r="IEW75" s="376"/>
      <c r="IEX75" s="376"/>
      <c r="IEY75" s="1581"/>
      <c r="IEZ75" s="1581"/>
      <c r="IFA75" s="1581"/>
      <c r="IFB75" s="529"/>
      <c r="IFC75" s="376"/>
      <c r="IFD75" s="376"/>
      <c r="IFE75" s="376"/>
      <c r="IFF75" s="530"/>
      <c r="IFG75" s="376"/>
      <c r="IFH75" s="376"/>
      <c r="IFI75" s="376"/>
      <c r="IFJ75" s="376"/>
      <c r="IFK75" s="376"/>
      <c r="IFL75" s="376"/>
      <c r="IFM75" s="376"/>
      <c r="IFN75" s="376"/>
      <c r="IFO75" s="376"/>
      <c r="IFP75" s="1581"/>
      <c r="IFQ75" s="1581"/>
      <c r="IFR75" s="1581"/>
      <c r="IFS75" s="529"/>
      <c r="IFT75" s="376"/>
      <c r="IFU75" s="376"/>
      <c r="IFV75" s="376"/>
      <c r="IFW75" s="530"/>
      <c r="IFX75" s="376"/>
      <c r="IFY75" s="376"/>
      <c r="IFZ75" s="376"/>
      <c r="IGA75" s="376"/>
      <c r="IGB75" s="376"/>
      <c r="IGC75" s="376"/>
      <c r="IGD75" s="376"/>
      <c r="IGE75" s="376"/>
      <c r="IGF75" s="376"/>
      <c r="IGG75" s="1581"/>
      <c r="IGH75" s="1581"/>
      <c r="IGI75" s="1581"/>
      <c r="IGJ75" s="529"/>
      <c r="IGK75" s="376"/>
      <c r="IGL75" s="376"/>
      <c r="IGM75" s="376"/>
      <c r="IGN75" s="530"/>
      <c r="IGO75" s="376"/>
      <c r="IGP75" s="376"/>
      <c r="IGQ75" s="376"/>
      <c r="IGR75" s="376"/>
      <c r="IGS75" s="376"/>
      <c r="IGT75" s="376"/>
      <c r="IGU75" s="376"/>
      <c r="IGV75" s="376"/>
      <c r="IGW75" s="376"/>
      <c r="IGX75" s="1581"/>
      <c r="IGY75" s="1581"/>
      <c r="IGZ75" s="1581"/>
      <c r="IHA75" s="529"/>
      <c r="IHB75" s="376"/>
      <c r="IHC75" s="376"/>
      <c r="IHD75" s="376"/>
      <c r="IHE75" s="530"/>
      <c r="IHF75" s="376"/>
      <c r="IHG75" s="376"/>
      <c r="IHH75" s="376"/>
      <c r="IHI75" s="376"/>
      <c r="IHJ75" s="376"/>
      <c r="IHK75" s="376"/>
      <c r="IHL75" s="376"/>
      <c r="IHM75" s="376"/>
      <c r="IHN75" s="376"/>
      <c r="IHO75" s="1581"/>
      <c r="IHP75" s="1581"/>
      <c r="IHQ75" s="1581"/>
      <c r="IHR75" s="529"/>
      <c r="IHS75" s="376"/>
      <c r="IHT75" s="376"/>
      <c r="IHU75" s="376"/>
      <c r="IHV75" s="530"/>
      <c r="IHW75" s="376"/>
      <c r="IHX75" s="376"/>
      <c r="IHY75" s="376"/>
      <c r="IHZ75" s="376"/>
      <c r="IIA75" s="376"/>
      <c r="IIB75" s="376"/>
      <c r="IIC75" s="376"/>
      <c r="IID75" s="376"/>
      <c r="IIE75" s="376"/>
      <c r="IIF75" s="1581"/>
      <c r="IIG75" s="1581"/>
      <c r="IIH75" s="1581"/>
      <c r="III75" s="529"/>
      <c r="IIJ75" s="376"/>
      <c r="IIK75" s="376"/>
      <c r="IIL75" s="376"/>
      <c r="IIM75" s="530"/>
      <c r="IIN75" s="376"/>
      <c r="IIO75" s="376"/>
      <c r="IIP75" s="376"/>
      <c r="IIQ75" s="376"/>
      <c r="IIR75" s="376"/>
      <c r="IIS75" s="376"/>
      <c r="IIT75" s="376"/>
      <c r="IIU75" s="376"/>
      <c r="IIV75" s="376"/>
      <c r="IIW75" s="1581"/>
      <c r="IIX75" s="1581"/>
      <c r="IIY75" s="1581"/>
      <c r="IIZ75" s="529"/>
      <c r="IJA75" s="376"/>
      <c r="IJB75" s="376"/>
      <c r="IJC75" s="376"/>
      <c r="IJD75" s="530"/>
      <c r="IJE75" s="376"/>
      <c r="IJF75" s="376"/>
      <c r="IJG75" s="376"/>
      <c r="IJH75" s="376"/>
      <c r="IJI75" s="376"/>
      <c r="IJJ75" s="376"/>
      <c r="IJK75" s="376"/>
      <c r="IJL75" s="376"/>
      <c r="IJM75" s="376"/>
      <c r="IJN75" s="1581"/>
      <c r="IJO75" s="1581"/>
      <c r="IJP75" s="1581"/>
      <c r="IJQ75" s="529"/>
      <c r="IJR75" s="376"/>
      <c r="IJS75" s="376"/>
      <c r="IJT75" s="376"/>
      <c r="IJU75" s="530"/>
      <c r="IJV75" s="376"/>
      <c r="IJW75" s="376"/>
      <c r="IJX75" s="376"/>
      <c r="IJY75" s="376"/>
      <c r="IJZ75" s="376"/>
      <c r="IKA75" s="376"/>
      <c r="IKB75" s="376"/>
      <c r="IKC75" s="376"/>
      <c r="IKD75" s="376"/>
      <c r="IKE75" s="1581"/>
      <c r="IKF75" s="1581"/>
      <c r="IKG75" s="1581"/>
      <c r="IKH75" s="529"/>
      <c r="IKI75" s="376"/>
      <c r="IKJ75" s="376"/>
      <c r="IKK75" s="376"/>
      <c r="IKL75" s="530"/>
      <c r="IKM75" s="376"/>
      <c r="IKN75" s="376"/>
      <c r="IKO75" s="376"/>
      <c r="IKP75" s="376"/>
      <c r="IKQ75" s="376"/>
      <c r="IKR75" s="376"/>
      <c r="IKS75" s="376"/>
      <c r="IKT75" s="376"/>
      <c r="IKU75" s="376"/>
      <c r="IKV75" s="1581"/>
      <c r="IKW75" s="1581"/>
      <c r="IKX75" s="1581"/>
      <c r="IKY75" s="529"/>
      <c r="IKZ75" s="376"/>
      <c r="ILA75" s="376"/>
      <c r="ILB75" s="376"/>
      <c r="ILC75" s="530"/>
      <c r="ILD75" s="376"/>
      <c r="ILE75" s="376"/>
      <c r="ILF75" s="376"/>
      <c r="ILG75" s="376"/>
      <c r="ILH75" s="376"/>
      <c r="ILI75" s="376"/>
      <c r="ILJ75" s="376"/>
      <c r="ILK75" s="376"/>
      <c r="ILL75" s="376"/>
      <c r="ILM75" s="1581"/>
      <c r="ILN75" s="1581"/>
      <c r="ILO75" s="1581"/>
      <c r="ILP75" s="529"/>
      <c r="ILQ75" s="376"/>
      <c r="ILR75" s="376"/>
      <c r="ILS75" s="376"/>
      <c r="ILT75" s="530"/>
      <c r="ILU75" s="376"/>
      <c r="ILV75" s="376"/>
      <c r="ILW75" s="376"/>
      <c r="ILX75" s="376"/>
      <c r="ILY75" s="376"/>
      <c r="ILZ75" s="376"/>
      <c r="IMA75" s="376"/>
      <c r="IMB75" s="376"/>
      <c r="IMC75" s="376"/>
      <c r="IMD75" s="1581"/>
      <c r="IME75" s="1581"/>
      <c r="IMF75" s="1581"/>
      <c r="IMG75" s="529"/>
      <c r="IMH75" s="376"/>
      <c r="IMI75" s="376"/>
      <c r="IMJ75" s="376"/>
      <c r="IMK75" s="530"/>
      <c r="IML75" s="376"/>
      <c r="IMM75" s="376"/>
      <c r="IMN75" s="376"/>
      <c r="IMO75" s="376"/>
      <c r="IMP75" s="376"/>
      <c r="IMQ75" s="376"/>
      <c r="IMR75" s="376"/>
      <c r="IMS75" s="376"/>
      <c r="IMT75" s="376"/>
      <c r="IMU75" s="1581"/>
      <c r="IMV75" s="1581"/>
      <c r="IMW75" s="1581"/>
      <c r="IMX75" s="529"/>
      <c r="IMY75" s="376"/>
      <c r="IMZ75" s="376"/>
      <c r="INA75" s="376"/>
      <c r="INB75" s="530"/>
      <c r="INC75" s="376"/>
      <c r="IND75" s="376"/>
      <c r="INE75" s="376"/>
      <c r="INF75" s="376"/>
      <c r="ING75" s="376"/>
      <c r="INH75" s="376"/>
      <c r="INI75" s="376"/>
      <c r="INJ75" s="376"/>
      <c r="INK75" s="376"/>
      <c r="INL75" s="1581"/>
      <c r="INM75" s="1581"/>
      <c r="INN75" s="1581"/>
      <c r="INO75" s="529"/>
      <c r="INP75" s="376"/>
      <c r="INQ75" s="376"/>
      <c r="INR75" s="376"/>
      <c r="INS75" s="530"/>
      <c r="INT75" s="376"/>
      <c r="INU75" s="376"/>
      <c r="INV75" s="376"/>
      <c r="INW75" s="376"/>
      <c r="INX75" s="376"/>
      <c r="INY75" s="376"/>
      <c r="INZ75" s="376"/>
      <c r="IOA75" s="376"/>
      <c r="IOB75" s="376"/>
      <c r="IOC75" s="1581"/>
      <c r="IOD75" s="1581"/>
      <c r="IOE75" s="1581"/>
      <c r="IOF75" s="529"/>
      <c r="IOG75" s="376"/>
      <c r="IOH75" s="376"/>
      <c r="IOI75" s="376"/>
      <c r="IOJ75" s="530"/>
      <c r="IOK75" s="376"/>
      <c r="IOL75" s="376"/>
      <c r="IOM75" s="376"/>
      <c r="ION75" s="376"/>
      <c r="IOO75" s="376"/>
      <c r="IOP75" s="376"/>
      <c r="IOQ75" s="376"/>
      <c r="IOR75" s="376"/>
      <c r="IOS75" s="376"/>
      <c r="IOT75" s="1581"/>
      <c r="IOU75" s="1581"/>
      <c r="IOV75" s="1581"/>
      <c r="IOW75" s="529"/>
      <c r="IOX75" s="376"/>
      <c r="IOY75" s="376"/>
      <c r="IOZ75" s="376"/>
      <c r="IPA75" s="530"/>
      <c r="IPB75" s="376"/>
      <c r="IPC75" s="376"/>
      <c r="IPD75" s="376"/>
      <c r="IPE75" s="376"/>
      <c r="IPF75" s="376"/>
      <c r="IPG75" s="376"/>
      <c r="IPH75" s="376"/>
      <c r="IPI75" s="376"/>
      <c r="IPJ75" s="376"/>
      <c r="IPK75" s="1581"/>
      <c r="IPL75" s="1581"/>
      <c r="IPM75" s="1581"/>
      <c r="IPN75" s="529"/>
      <c r="IPO75" s="376"/>
      <c r="IPP75" s="376"/>
      <c r="IPQ75" s="376"/>
      <c r="IPR75" s="530"/>
      <c r="IPS75" s="376"/>
      <c r="IPT75" s="376"/>
      <c r="IPU75" s="376"/>
      <c r="IPV75" s="376"/>
      <c r="IPW75" s="376"/>
      <c r="IPX75" s="376"/>
      <c r="IPY75" s="376"/>
      <c r="IPZ75" s="376"/>
      <c r="IQA75" s="376"/>
      <c r="IQB75" s="1581"/>
      <c r="IQC75" s="1581"/>
      <c r="IQD75" s="1581"/>
      <c r="IQE75" s="529"/>
      <c r="IQF75" s="376"/>
      <c r="IQG75" s="376"/>
      <c r="IQH75" s="376"/>
      <c r="IQI75" s="530"/>
      <c r="IQJ75" s="376"/>
      <c r="IQK75" s="376"/>
      <c r="IQL75" s="376"/>
      <c r="IQM75" s="376"/>
      <c r="IQN75" s="376"/>
      <c r="IQO75" s="376"/>
      <c r="IQP75" s="376"/>
      <c r="IQQ75" s="376"/>
      <c r="IQR75" s="376"/>
      <c r="IQS75" s="1581"/>
      <c r="IQT75" s="1581"/>
      <c r="IQU75" s="1581"/>
      <c r="IQV75" s="529"/>
      <c r="IQW75" s="376"/>
      <c r="IQX75" s="376"/>
      <c r="IQY75" s="376"/>
      <c r="IQZ75" s="530"/>
      <c r="IRA75" s="376"/>
      <c r="IRB75" s="376"/>
      <c r="IRC75" s="376"/>
      <c r="IRD75" s="376"/>
      <c r="IRE75" s="376"/>
      <c r="IRF75" s="376"/>
      <c r="IRG75" s="376"/>
      <c r="IRH75" s="376"/>
      <c r="IRI75" s="376"/>
      <c r="IRJ75" s="1581"/>
      <c r="IRK75" s="1581"/>
      <c r="IRL75" s="1581"/>
      <c r="IRM75" s="529"/>
      <c r="IRN75" s="376"/>
      <c r="IRO75" s="376"/>
      <c r="IRP75" s="376"/>
      <c r="IRQ75" s="530"/>
      <c r="IRR75" s="376"/>
      <c r="IRS75" s="376"/>
      <c r="IRT75" s="376"/>
      <c r="IRU75" s="376"/>
      <c r="IRV75" s="376"/>
      <c r="IRW75" s="376"/>
      <c r="IRX75" s="376"/>
      <c r="IRY75" s="376"/>
      <c r="IRZ75" s="376"/>
      <c r="ISA75" s="1581"/>
      <c r="ISB75" s="1581"/>
      <c r="ISC75" s="1581"/>
      <c r="ISD75" s="529"/>
      <c r="ISE75" s="376"/>
      <c r="ISF75" s="376"/>
      <c r="ISG75" s="376"/>
      <c r="ISH75" s="530"/>
      <c r="ISI75" s="376"/>
      <c r="ISJ75" s="376"/>
      <c r="ISK75" s="376"/>
      <c r="ISL75" s="376"/>
      <c r="ISM75" s="376"/>
      <c r="ISN75" s="376"/>
      <c r="ISO75" s="376"/>
      <c r="ISP75" s="376"/>
      <c r="ISQ75" s="376"/>
      <c r="ISR75" s="1581"/>
      <c r="ISS75" s="1581"/>
      <c r="IST75" s="1581"/>
      <c r="ISU75" s="529"/>
      <c r="ISV75" s="376"/>
      <c r="ISW75" s="376"/>
      <c r="ISX75" s="376"/>
      <c r="ISY75" s="530"/>
      <c r="ISZ75" s="376"/>
      <c r="ITA75" s="376"/>
      <c r="ITB75" s="376"/>
      <c r="ITC75" s="376"/>
      <c r="ITD75" s="376"/>
      <c r="ITE75" s="376"/>
      <c r="ITF75" s="376"/>
      <c r="ITG75" s="376"/>
      <c r="ITH75" s="376"/>
      <c r="ITI75" s="1581"/>
      <c r="ITJ75" s="1581"/>
      <c r="ITK75" s="1581"/>
      <c r="ITL75" s="529"/>
      <c r="ITM75" s="376"/>
      <c r="ITN75" s="376"/>
      <c r="ITO75" s="376"/>
      <c r="ITP75" s="530"/>
      <c r="ITQ75" s="376"/>
      <c r="ITR75" s="376"/>
      <c r="ITS75" s="376"/>
      <c r="ITT75" s="376"/>
      <c r="ITU75" s="376"/>
      <c r="ITV75" s="376"/>
      <c r="ITW75" s="376"/>
      <c r="ITX75" s="376"/>
      <c r="ITY75" s="376"/>
      <c r="ITZ75" s="1581"/>
      <c r="IUA75" s="1581"/>
      <c r="IUB75" s="1581"/>
      <c r="IUC75" s="529"/>
      <c r="IUD75" s="376"/>
      <c r="IUE75" s="376"/>
      <c r="IUF75" s="376"/>
      <c r="IUG75" s="530"/>
      <c r="IUH75" s="376"/>
      <c r="IUI75" s="376"/>
      <c r="IUJ75" s="376"/>
      <c r="IUK75" s="376"/>
      <c r="IUL75" s="376"/>
      <c r="IUM75" s="376"/>
      <c r="IUN75" s="376"/>
      <c r="IUO75" s="376"/>
      <c r="IUP75" s="376"/>
      <c r="IUQ75" s="1581"/>
      <c r="IUR75" s="1581"/>
      <c r="IUS75" s="1581"/>
      <c r="IUT75" s="529"/>
      <c r="IUU75" s="376"/>
      <c r="IUV75" s="376"/>
      <c r="IUW75" s="376"/>
      <c r="IUX75" s="530"/>
      <c r="IUY75" s="376"/>
      <c r="IUZ75" s="376"/>
      <c r="IVA75" s="376"/>
      <c r="IVB75" s="376"/>
      <c r="IVC75" s="376"/>
      <c r="IVD75" s="376"/>
      <c r="IVE75" s="376"/>
      <c r="IVF75" s="376"/>
      <c r="IVG75" s="376"/>
      <c r="IVH75" s="1581"/>
      <c r="IVI75" s="1581"/>
      <c r="IVJ75" s="1581"/>
      <c r="IVK75" s="529"/>
      <c r="IVL75" s="376"/>
      <c r="IVM75" s="376"/>
      <c r="IVN75" s="376"/>
      <c r="IVO75" s="530"/>
      <c r="IVP75" s="376"/>
      <c r="IVQ75" s="376"/>
      <c r="IVR75" s="376"/>
      <c r="IVS75" s="376"/>
      <c r="IVT75" s="376"/>
      <c r="IVU75" s="376"/>
      <c r="IVV75" s="376"/>
      <c r="IVW75" s="376"/>
      <c r="IVX75" s="376"/>
      <c r="IVY75" s="1581"/>
      <c r="IVZ75" s="1581"/>
      <c r="IWA75" s="1581"/>
      <c r="IWB75" s="529"/>
      <c r="IWC75" s="376"/>
      <c r="IWD75" s="376"/>
      <c r="IWE75" s="376"/>
      <c r="IWF75" s="530"/>
      <c r="IWG75" s="376"/>
      <c r="IWH75" s="376"/>
      <c r="IWI75" s="376"/>
      <c r="IWJ75" s="376"/>
      <c r="IWK75" s="376"/>
      <c r="IWL75" s="376"/>
      <c r="IWM75" s="376"/>
      <c r="IWN75" s="376"/>
      <c r="IWO75" s="376"/>
      <c r="IWP75" s="1581"/>
      <c r="IWQ75" s="1581"/>
      <c r="IWR75" s="1581"/>
      <c r="IWS75" s="529"/>
      <c r="IWT75" s="376"/>
      <c r="IWU75" s="376"/>
      <c r="IWV75" s="376"/>
      <c r="IWW75" s="530"/>
      <c r="IWX75" s="376"/>
      <c r="IWY75" s="376"/>
      <c r="IWZ75" s="376"/>
      <c r="IXA75" s="376"/>
      <c r="IXB75" s="376"/>
      <c r="IXC75" s="376"/>
      <c r="IXD75" s="376"/>
      <c r="IXE75" s="376"/>
      <c r="IXF75" s="376"/>
      <c r="IXG75" s="1581"/>
      <c r="IXH75" s="1581"/>
      <c r="IXI75" s="1581"/>
      <c r="IXJ75" s="529"/>
      <c r="IXK75" s="376"/>
      <c r="IXL75" s="376"/>
      <c r="IXM75" s="376"/>
      <c r="IXN75" s="530"/>
      <c r="IXO75" s="376"/>
      <c r="IXP75" s="376"/>
      <c r="IXQ75" s="376"/>
      <c r="IXR75" s="376"/>
      <c r="IXS75" s="376"/>
      <c r="IXT75" s="376"/>
      <c r="IXU75" s="376"/>
      <c r="IXV75" s="376"/>
      <c r="IXW75" s="376"/>
      <c r="IXX75" s="1581"/>
      <c r="IXY75" s="1581"/>
      <c r="IXZ75" s="1581"/>
      <c r="IYA75" s="529"/>
      <c r="IYB75" s="376"/>
      <c r="IYC75" s="376"/>
      <c r="IYD75" s="376"/>
      <c r="IYE75" s="530"/>
      <c r="IYF75" s="376"/>
      <c r="IYG75" s="376"/>
      <c r="IYH75" s="376"/>
      <c r="IYI75" s="376"/>
      <c r="IYJ75" s="376"/>
      <c r="IYK75" s="376"/>
      <c r="IYL75" s="376"/>
      <c r="IYM75" s="376"/>
      <c r="IYN75" s="376"/>
      <c r="IYO75" s="1581"/>
      <c r="IYP75" s="1581"/>
      <c r="IYQ75" s="1581"/>
      <c r="IYR75" s="529"/>
      <c r="IYS75" s="376"/>
      <c r="IYT75" s="376"/>
      <c r="IYU75" s="376"/>
      <c r="IYV75" s="530"/>
      <c r="IYW75" s="376"/>
      <c r="IYX75" s="376"/>
      <c r="IYY75" s="376"/>
      <c r="IYZ75" s="376"/>
      <c r="IZA75" s="376"/>
      <c r="IZB75" s="376"/>
      <c r="IZC75" s="376"/>
      <c r="IZD75" s="376"/>
      <c r="IZE75" s="376"/>
      <c r="IZF75" s="1581"/>
      <c r="IZG75" s="1581"/>
      <c r="IZH75" s="1581"/>
      <c r="IZI75" s="529"/>
      <c r="IZJ75" s="376"/>
      <c r="IZK75" s="376"/>
      <c r="IZL75" s="376"/>
      <c r="IZM75" s="530"/>
      <c r="IZN75" s="376"/>
      <c r="IZO75" s="376"/>
      <c r="IZP75" s="376"/>
      <c r="IZQ75" s="376"/>
      <c r="IZR75" s="376"/>
      <c r="IZS75" s="376"/>
      <c r="IZT75" s="376"/>
      <c r="IZU75" s="376"/>
      <c r="IZV75" s="376"/>
      <c r="IZW75" s="1581"/>
      <c r="IZX75" s="1581"/>
      <c r="IZY75" s="1581"/>
      <c r="IZZ75" s="529"/>
      <c r="JAA75" s="376"/>
      <c r="JAB75" s="376"/>
      <c r="JAC75" s="376"/>
      <c r="JAD75" s="530"/>
      <c r="JAE75" s="376"/>
      <c r="JAF75" s="376"/>
      <c r="JAG75" s="376"/>
      <c r="JAH75" s="376"/>
      <c r="JAI75" s="376"/>
      <c r="JAJ75" s="376"/>
      <c r="JAK75" s="376"/>
      <c r="JAL75" s="376"/>
      <c r="JAM75" s="376"/>
      <c r="JAN75" s="1581"/>
      <c r="JAO75" s="1581"/>
      <c r="JAP75" s="1581"/>
      <c r="JAQ75" s="529"/>
      <c r="JAR75" s="376"/>
      <c r="JAS75" s="376"/>
      <c r="JAT75" s="376"/>
      <c r="JAU75" s="530"/>
      <c r="JAV75" s="376"/>
      <c r="JAW75" s="376"/>
      <c r="JAX75" s="376"/>
      <c r="JAY75" s="376"/>
      <c r="JAZ75" s="376"/>
      <c r="JBA75" s="376"/>
      <c r="JBB75" s="376"/>
      <c r="JBC75" s="376"/>
      <c r="JBD75" s="376"/>
      <c r="JBE75" s="1581"/>
      <c r="JBF75" s="1581"/>
      <c r="JBG75" s="1581"/>
      <c r="JBH75" s="529"/>
      <c r="JBI75" s="376"/>
      <c r="JBJ75" s="376"/>
      <c r="JBK75" s="376"/>
      <c r="JBL75" s="530"/>
      <c r="JBM75" s="376"/>
      <c r="JBN75" s="376"/>
      <c r="JBO75" s="376"/>
      <c r="JBP75" s="376"/>
      <c r="JBQ75" s="376"/>
      <c r="JBR75" s="376"/>
      <c r="JBS75" s="376"/>
      <c r="JBT75" s="376"/>
      <c r="JBU75" s="376"/>
      <c r="JBV75" s="1581"/>
      <c r="JBW75" s="1581"/>
      <c r="JBX75" s="1581"/>
      <c r="JBY75" s="529"/>
      <c r="JBZ75" s="376"/>
      <c r="JCA75" s="376"/>
      <c r="JCB75" s="376"/>
      <c r="JCC75" s="530"/>
      <c r="JCD75" s="376"/>
      <c r="JCE75" s="376"/>
      <c r="JCF75" s="376"/>
      <c r="JCG75" s="376"/>
      <c r="JCH75" s="376"/>
      <c r="JCI75" s="376"/>
      <c r="JCJ75" s="376"/>
      <c r="JCK75" s="376"/>
      <c r="JCL75" s="376"/>
      <c r="JCM75" s="1581"/>
      <c r="JCN75" s="1581"/>
      <c r="JCO75" s="1581"/>
      <c r="JCP75" s="529"/>
      <c r="JCQ75" s="376"/>
      <c r="JCR75" s="376"/>
      <c r="JCS75" s="376"/>
      <c r="JCT75" s="530"/>
      <c r="JCU75" s="376"/>
      <c r="JCV75" s="376"/>
      <c r="JCW75" s="376"/>
      <c r="JCX75" s="376"/>
      <c r="JCY75" s="376"/>
      <c r="JCZ75" s="376"/>
      <c r="JDA75" s="376"/>
      <c r="JDB75" s="376"/>
      <c r="JDC75" s="376"/>
      <c r="JDD75" s="1581"/>
      <c r="JDE75" s="1581"/>
      <c r="JDF75" s="1581"/>
      <c r="JDG75" s="529"/>
      <c r="JDH75" s="376"/>
      <c r="JDI75" s="376"/>
      <c r="JDJ75" s="376"/>
      <c r="JDK75" s="530"/>
      <c r="JDL75" s="376"/>
      <c r="JDM75" s="376"/>
      <c r="JDN75" s="376"/>
      <c r="JDO75" s="376"/>
      <c r="JDP75" s="376"/>
      <c r="JDQ75" s="376"/>
      <c r="JDR75" s="376"/>
      <c r="JDS75" s="376"/>
      <c r="JDT75" s="376"/>
      <c r="JDU75" s="1581"/>
      <c r="JDV75" s="1581"/>
      <c r="JDW75" s="1581"/>
      <c r="JDX75" s="529"/>
      <c r="JDY75" s="376"/>
      <c r="JDZ75" s="376"/>
      <c r="JEA75" s="376"/>
      <c r="JEB75" s="530"/>
      <c r="JEC75" s="376"/>
      <c r="JED75" s="376"/>
      <c r="JEE75" s="376"/>
      <c r="JEF75" s="376"/>
      <c r="JEG75" s="376"/>
      <c r="JEH75" s="376"/>
      <c r="JEI75" s="376"/>
      <c r="JEJ75" s="376"/>
      <c r="JEK75" s="376"/>
      <c r="JEL75" s="1581"/>
      <c r="JEM75" s="1581"/>
      <c r="JEN75" s="1581"/>
      <c r="JEO75" s="529"/>
      <c r="JEP75" s="376"/>
      <c r="JEQ75" s="376"/>
      <c r="JER75" s="376"/>
      <c r="JES75" s="530"/>
      <c r="JET75" s="376"/>
      <c r="JEU75" s="376"/>
      <c r="JEV75" s="376"/>
      <c r="JEW75" s="376"/>
      <c r="JEX75" s="376"/>
      <c r="JEY75" s="376"/>
      <c r="JEZ75" s="376"/>
      <c r="JFA75" s="376"/>
      <c r="JFB75" s="376"/>
      <c r="JFC75" s="1581"/>
      <c r="JFD75" s="1581"/>
      <c r="JFE75" s="1581"/>
      <c r="JFF75" s="529"/>
      <c r="JFG75" s="376"/>
      <c r="JFH75" s="376"/>
      <c r="JFI75" s="376"/>
      <c r="JFJ75" s="530"/>
      <c r="JFK75" s="376"/>
      <c r="JFL75" s="376"/>
      <c r="JFM75" s="376"/>
      <c r="JFN75" s="376"/>
      <c r="JFO75" s="376"/>
      <c r="JFP75" s="376"/>
      <c r="JFQ75" s="376"/>
      <c r="JFR75" s="376"/>
      <c r="JFS75" s="376"/>
      <c r="JFT75" s="1581"/>
      <c r="JFU75" s="1581"/>
      <c r="JFV75" s="1581"/>
      <c r="JFW75" s="529"/>
      <c r="JFX75" s="376"/>
      <c r="JFY75" s="376"/>
      <c r="JFZ75" s="376"/>
      <c r="JGA75" s="530"/>
      <c r="JGB75" s="376"/>
      <c r="JGC75" s="376"/>
      <c r="JGD75" s="376"/>
      <c r="JGE75" s="376"/>
      <c r="JGF75" s="376"/>
      <c r="JGG75" s="376"/>
      <c r="JGH75" s="376"/>
      <c r="JGI75" s="376"/>
      <c r="JGJ75" s="376"/>
      <c r="JGK75" s="1581"/>
      <c r="JGL75" s="1581"/>
      <c r="JGM75" s="1581"/>
      <c r="JGN75" s="529"/>
      <c r="JGO75" s="376"/>
      <c r="JGP75" s="376"/>
      <c r="JGQ75" s="376"/>
      <c r="JGR75" s="530"/>
      <c r="JGS75" s="376"/>
      <c r="JGT75" s="376"/>
      <c r="JGU75" s="376"/>
      <c r="JGV75" s="376"/>
      <c r="JGW75" s="376"/>
      <c r="JGX75" s="376"/>
      <c r="JGY75" s="376"/>
      <c r="JGZ75" s="376"/>
      <c r="JHA75" s="376"/>
      <c r="JHB75" s="1581"/>
      <c r="JHC75" s="1581"/>
      <c r="JHD75" s="1581"/>
      <c r="JHE75" s="529"/>
      <c r="JHF75" s="376"/>
      <c r="JHG75" s="376"/>
      <c r="JHH75" s="376"/>
      <c r="JHI75" s="530"/>
      <c r="JHJ75" s="376"/>
      <c r="JHK75" s="376"/>
      <c r="JHL75" s="376"/>
      <c r="JHM75" s="376"/>
      <c r="JHN75" s="376"/>
      <c r="JHO75" s="376"/>
      <c r="JHP75" s="376"/>
      <c r="JHQ75" s="376"/>
      <c r="JHR75" s="376"/>
      <c r="JHS75" s="1581"/>
      <c r="JHT75" s="1581"/>
      <c r="JHU75" s="1581"/>
      <c r="JHV75" s="529"/>
      <c r="JHW75" s="376"/>
      <c r="JHX75" s="376"/>
      <c r="JHY75" s="376"/>
      <c r="JHZ75" s="530"/>
      <c r="JIA75" s="376"/>
      <c r="JIB75" s="376"/>
      <c r="JIC75" s="376"/>
      <c r="JID75" s="376"/>
      <c r="JIE75" s="376"/>
      <c r="JIF75" s="376"/>
      <c r="JIG75" s="376"/>
      <c r="JIH75" s="376"/>
      <c r="JII75" s="376"/>
      <c r="JIJ75" s="1581"/>
      <c r="JIK75" s="1581"/>
      <c r="JIL75" s="1581"/>
      <c r="JIM75" s="529"/>
      <c r="JIN75" s="376"/>
      <c r="JIO75" s="376"/>
      <c r="JIP75" s="376"/>
      <c r="JIQ75" s="530"/>
      <c r="JIR75" s="376"/>
      <c r="JIS75" s="376"/>
      <c r="JIT75" s="376"/>
      <c r="JIU75" s="376"/>
      <c r="JIV75" s="376"/>
      <c r="JIW75" s="376"/>
      <c r="JIX75" s="376"/>
      <c r="JIY75" s="376"/>
      <c r="JIZ75" s="376"/>
      <c r="JJA75" s="1581"/>
      <c r="JJB75" s="1581"/>
      <c r="JJC75" s="1581"/>
      <c r="JJD75" s="529"/>
      <c r="JJE75" s="376"/>
      <c r="JJF75" s="376"/>
      <c r="JJG75" s="376"/>
      <c r="JJH75" s="530"/>
      <c r="JJI75" s="376"/>
      <c r="JJJ75" s="376"/>
      <c r="JJK75" s="376"/>
      <c r="JJL75" s="376"/>
      <c r="JJM75" s="376"/>
      <c r="JJN75" s="376"/>
      <c r="JJO75" s="376"/>
      <c r="JJP75" s="376"/>
      <c r="JJQ75" s="376"/>
      <c r="JJR75" s="1581"/>
      <c r="JJS75" s="1581"/>
      <c r="JJT75" s="1581"/>
      <c r="JJU75" s="529"/>
      <c r="JJV75" s="376"/>
      <c r="JJW75" s="376"/>
      <c r="JJX75" s="376"/>
      <c r="JJY75" s="530"/>
      <c r="JJZ75" s="376"/>
      <c r="JKA75" s="376"/>
      <c r="JKB75" s="376"/>
      <c r="JKC75" s="376"/>
      <c r="JKD75" s="376"/>
      <c r="JKE75" s="376"/>
      <c r="JKF75" s="376"/>
      <c r="JKG75" s="376"/>
      <c r="JKH75" s="376"/>
      <c r="JKI75" s="1581"/>
      <c r="JKJ75" s="1581"/>
      <c r="JKK75" s="1581"/>
      <c r="JKL75" s="529"/>
      <c r="JKM75" s="376"/>
      <c r="JKN75" s="376"/>
      <c r="JKO75" s="376"/>
      <c r="JKP75" s="530"/>
      <c r="JKQ75" s="376"/>
      <c r="JKR75" s="376"/>
      <c r="JKS75" s="376"/>
      <c r="JKT75" s="376"/>
      <c r="JKU75" s="376"/>
      <c r="JKV75" s="376"/>
      <c r="JKW75" s="376"/>
      <c r="JKX75" s="376"/>
      <c r="JKY75" s="376"/>
      <c r="JKZ75" s="1581"/>
      <c r="JLA75" s="1581"/>
      <c r="JLB75" s="1581"/>
      <c r="JLC75" s="529"/>
      <c r="JLD75" s="376"/>
      <c r="JLE75" s="376"/>
      <c r="JLF75" s="376"/>
      <c r="JLG75" s="530"/>
      <c r="JLH75" s="376"/>
      <c r="JLI75" s="376"/>
      <c r="JLJ75" s="376"/>
      <c r="JLK75" s="376"/>
      <c r="JLL75" s="376"/>
      <c r="JLM75" s="376"/>
      <c r="JLN75" s="376"/>
      <c r="JLO75" s="376"/>
      <c r="JLP75" s="376"/>
      <c r="JLQ75" s="1581"/>
      <c r="JLR75" s="1581"/>
      <c r="JLS75" s="1581"/>
      <c r="JLT75" s="529"/>
      <c r="JLU75" s="376"/>
      <c r="JLV75" s="376"/>
      <c r="JLW75" s="376"/>
      <c r="JLX75" s="530"/>
      <c r="JLY75" s="376"/>
      <c r="JLZ75" s="376"/>
      <c r="JMA75" s="376"/>
      <c r="JMB75" s="376"/>
      <c r="JMC75" s="376"/>
      <c r="JMD75" s="376"/>
      <c r="JME75" s="376"/>
      <c r="JMF75" s="376"/>
      <c r="JMG75" s="376"/>
      <c r="JMH75" s="1581"/>
      <c r="JMI75" s="1581"/>
      <c r="JMJ75" s="1581"/>
      <c r="JMK75" s="529"/>
      <c r="JML75" s="376"/>
      <c r="JMM75" s="376"/>
      <c r="JMN75" s="376"/>
      <c r="JMO75" s="530"/>
      <c r="JMP75" s="376"/>
      <c r="JMQ75" s="376"/>
      <c r="JMR75" s="376"/>
      <c r="JMS75" s="376"/>
      <c r="JMT75" s="376"/>
      <c r="JMU75" s="376"/>
      <c r="JMV75" s="376"/>
      <c r="JMW75" s="376"/>
      <c r="JMX75" s="376"/>
      <c r="JMY75" s="1581"/>
      <c r="JMZ75" s="1581"/>
      <c r="JNA75" s="1581"/>
      <c r="JNB75" s="529"/>
      <c r="JNC75" s="376"/>
      <c r="JND75" s="376"/>
      <c r="JNE75" s="376"/>
      <c r="JNF75" s="530"/>
      <c r="JNG75" s="376"/>
      <c r="JNH75" s="376"/>
      <c r="JNI75" s="376"/>
      <c r="JNJ75" s="376"/>
      <c r="JNK75" s="376"/>
      <c r="JNL75" s="376"/>
      <c r="JNM75" s="376"/>
      <c r="JNN75" s="376"/>
      <c r="JNO75" s="376"/>
      <c r="JNP75" s="1581"/>
      <c r="JNQ75" s="1581"/>
      <c r="JNR75" s="1581"/>
      <c r="JNS75" s="529"/>
      <c r="JNT75" s="376"/>
      <c r="JNU75" s="376"/>
      <c r="JNV75" s="376"/>
      <c r="JNW75" s="530"/>
      <c r="JNX75" s="376"/>
      <c r="JNY75" s="376"/>
      <c r="JNZ75" s="376"/>
      <c r="JOA75" s="376"/>
      <c r="JOB75" s="376"/>
      <c r="JOC75" s="376"/>
      <c r="JOD75" s="376"/>
      <c r="JOE75" s="376"/>
      <c r="JOF75" s="376"/>
      <c r="JOG75" s="1581"/>
      <c r="JOH75" s="1581"/>
      <c r="JOI75" s="1581"/>
      <c r="JOJ75" s="529"/>
      <c r="JOK75" s="376"/>
      <c r="JOL75" s="376"/>
      <c r="JOM75" s="376"/>
      <c r="JON75" s="530"/>
      <c r="JOO75" s="376"/>
      <c r="JOP75" s="376"/>
      <c r="JOQ75" s="376"/>
      <c r="JOR75" s="376"/>
      <c r="JOS75" s="376"/>
      <c r="JOT75" s="376"/>
      <c r="JOU75" s="376"/>
      <c r="JOV75" s="376"/>
      <c r="JOW75" s="376"/>
      <c r="JOX75" s="1581"/>
      <c r="JOY75" s="1581"/>
      <c r="JOZ75" s="1581"/>
      <c r="JPA75" s="529"/>
      <c r="JPB75" s="376"/>
      <c r="JPC75" s="376"/>
      <c r="JPD75" s="376"/>
      <c r="JPE75" s="530"/>
      <c r="JPF75" s="376"/>
      <c r="JPG75" s="376"/>
      <c r="JPH75" s="376"/>
      <c r="JPI75" s="376"/>
      <c r="JPJ75" s="376"/>
      <c r="JPK75" s="376"/>
      <c r="JPL75" s="376"/>
      <c r="JPM75" s="376"/>
      <c r="JPN75" s="376"/>
      <c r="JPO75" s="1581"/>
      <c r="JPP75" s="1581"/>
      <c r="JPQ75" s="1581"/>
      <c r="JPR75" s="529"/>
      <c r="JPS75" s="376"/>
      <c r="JPT75" s="376"/>
      <c r="JPU75" s="376"/>
      <c r="JPV75" s="530"/>
      <c r="JPW75" s="376"/>
      <c r="JPX75" s="376"/>
      <c r="JPY75" s="376"/>
      <c r="JPZ75" s="376"/>
      <c r="JQA75" s="376"/>
      <c r="JQB75" s="376"/>
      <c r="JQC75" s="376"/>
      <c r="JQD75" s="376"/>
      <c r="JQE75" s="376"/>
      <c r="JQF75" s="1581"/>
      <c r="JQG75" s="1581"/>
      <c r="JQH75" s="1581"/>
      <c r="JQI75" s="529"/>
      <c r="JQJ75" s="376"/>
      <c r="JQK75" s="376"/>
      <c r="JQL75" s="376"/>
      <c r="JQM75" s="530"/>
      <c r="JQN75" s="376"/>
      <c r="JQO75" s="376"/>
      <c r="JQP75" s="376"/>
      <c r="JQQ75" s="376"/>
      <c r="JQR75" s="376"/>
      <c r="JQS75" s="376"/>
      <c r="JQT75" s="376"/>
      <c r="JQU75" s="376"/>
      <c r="JQV75" s="376"/>
      <c r="JQW75" s="1581"/>
      <c r="JQX75" s="1581"/>
      <c r="JQY75" s="1581"/>
      <c r="JQZ75" s="529"/>
      <c r="JRA75" s="376"/>
      <c r="JRB75" s="376"/>
      <c r="JRC75" s="376"/>
      <c r="JRD75" s="530"/>
      <c r="JRE75" s="376"/>
      <c r="JRF75" s="376"/>
      <c r="JRG75" s="376"/>
      <c r="JRH75" s="376"/>
      <c r="JRI75" s="376"/>
      <c r="JRJ75" s="376"/>
      <c r="JRK75" s="376"/>
      <c r="JRL75" s="376"/>
      <c r="JRM75" s="376"/>
      <c r="JRN75" s="1581"/>
      <c r="JRO75" s="1581"/>
      <c r="JRP75" s="1581"/>
      <c r="JRQ75" s="529"/>
      <c r="JRR75" s="376"/>
      <c r="JRS75" s="376"/>
      <c r="JRT75" s="376"/>
      <c r="JRU75" s="530"/>
      <c r="JRV75" s="376"/>
      <c r="JRW75" s="376"/>
      <c r="JRX75" s="376"/>
      <c r="JRY75" s="376"/>
      <c r="JRZ75" s="376"/>
      <c r="JSA75" s="376"/>
      <c r="JSB75" s="376"/>
      <c r="JSC75" s="376"/>
      <c r="JSD75" s="376"/>
      <c r="JSE75" s="1581"/>
      <c r="JSF75" s="1581"/>
      <c r="JSG75" s="1581"/>
      <c r="JSH75" s="529"/>
      <c r="JSI75" s="376"/>
      <c r="JSJ75" s="376"/>
      <c r="JSK75" s="376"/>
      <c r="JSL75" s="530"/>
      <c r="JSM75" s="376"/>
      <c r="JSN75" s="376"/>
      <c r="JSO75" s="376"/>
      <c r="JSP75" s="376"/>
      <c r="JSQ75" s="376"/>
      <c r="JSR75" s="376"/>
      <c r="JSS75" s="376"/>
      <c r="JST75" s="376"/>
      <c r="JSU75" s="376"/>
      <c r="JSV75" s="1581"/>
      <c r="JSW75" s="1581"/>
      <c r="JSX75" s="1581"/>
      <c r="JSY75" s="529"/>
      <c r="JSZ75" s="376"/>
      <c r="JTA75" s="376"/>
      <c r="JTB75" s="376"/>
      <c r="JTC75" s="530"/>
      <c r="JTD75" s="376"/>
      <c r="JTE75" s="376"/>
      <c r="JTF75" s="376"/>
      <c r="JTG75" s="376"/>
      <c r="JTH75" s="376"/>
      <c r="JTI75" s="376"/>
      <c r="JTJ75" s="376"/>
      <c r="JTK75" s="376"/>
      <c r="JTL75" s="376"/>
      <c r="JTM75" s="1581"/>
      <c r="JTN75" s="1581"/>
      <c r="JTO75" s="1581"/>
      <c r="JTP75" s="529"/>
      <c r="JTQ75" s="376"/>
      <c r="JTR75" s="376"/>
      <c r="JTS75" s="376"/>
      <c r="JTT75" s="530"/>
      <c r="JTU75" s="376"/>
      <c r="JTV75" s="376"/>
      <c r="JTW75" s="376"/>
      <c r="JTX75" s="376"/>
      <c r="JTY75" s="376"/>
      <c r="JTZ75" s="376"/>
      <c r="JUA75" s="376"/>
      <c r="JUB75" s="376"/>
      <c r="JUC75" s="376"/>
      <c r="JUD75" s="1581"/>
      <c r="JUE75" s="1581"/>
      <c r="JUF75" s="1581"/>
      <c r="JUG75" s="529"/>
      <c r="JUH75" s="376"/>
      <c r="JUI75" s="376"/>
      <c r="JUJ75" s="376"/>
      <c r="JUK75" s="530"/>
      <c r="JUL75" s="376"/>
      <c r="JUM75" s="376"/>
      <c r="JUN75" s="376"/>
      <c r="JUO75" s="376"/>
      <c r="JUP75" s="376"/>
      <c r="JUQ75" s="376"/>
      <c r="JUR75" s="376"/>
      <c r="JUS75" s="376"/>
      <c r="JUT75" s="376"/>
      <c r="JUU75" s="1581"/>
      <c r="JUV75" s="1581"/>
      <c r="JUW75" s="1581"/>
      <c r="JUX75" s="529"/>
      <c r="JUY75" s="376"/>
      <c r="JUZ75" s="376"/>
      <c r="JVA75" s="376"/>
      <c r="JVB75" s="530"/>
      <c r="JVC75" s="376"/>
      <c r="JVD75" s="376"/>
      <c r="JVE75" s="376"/>
      <c r="JVF75" s="376"/>
      <c r="JVG75" s="376"/>
      <c r="JVH75" s="376"/>
      <c r="JVI75" s="376"/>
      <c r="JVJ75" s="376"/>
      <c r="JVK75" s="376"/>
      <c r="JVL75" s="1581"/>
      <c r="JVM75" s="1581"/>
      <c r="JVN75" s="1581"/>
      <c r="JVO75" s="529"/>
      <c r="JVP75" s="376"/>
      <c r="JVQ75" s="376"/>
      <c r="JVR75" s="376"/>
      <c r="JVS75" s="530"/>
      <c r="JVT75" s="376"/>
      <c r="JVU75" s="376"/>
      <c r="JVV75" s="376"/>
      <c r="JVW75" s="376"/>
      <c r="JVX75" s="376"/>
      <c r="JVY75" s="376"/>
      <c r="JVZ75" s="376"/>
      <c r="JWA75" s="376"/>
      <c r="JWB75" s="376"/>
      <c r="JWC75" s="1581"/>
      <c r="JWD75" s="1581"/>
      <c r="JWE75" s="1581"/>
      <c r="JWF75" s="529"/>
      <c r="JWG75" s="376"/>
      <c r="JWH75" s="376"/>
      <c r="JWI75" s="376"/>
      <c r="JWJ75" s="530"/>
      <c r="JWK75" s="376"/>
      <c r="JWL75" s="376"/>
      <c r="JWM75" s="376"/>
      <c r="JWN75" s="376"/>
      <c r="JWO75" s="376"/>
      <c r="JWP75" s="376"/>
      <c r="JWQ75" s="376"/>
      <c r="JWR75" s="376"/>
      <c r="JWS75" s="376"/>
      <c r="JWT75" s="1581"/>
      <c r="JWU75" s="1581"/>
      <c r="JWV75" s="1581"/>
      <c r="JWW75" s="529"/>
      <c r="JWX75" s="376"/>
      <c r="JWY75" s="376"/>
      <c r="JWZ75" s="376"/>
      <c r="JXA75" s="530"/>
      <c r="JXB75" s="376"/>
      <c r="JXC75" s="376"/>
      <c r="JXD75" s="376"/>
      <c r="JXE75" s="376"/>
      <c r="JXF75" s="376"/>
      <c r="JXG75" s="376"/>
      <c r="JXH75" s="376"/>
      <c r="JXI75" s="376"/>
      <c r="JXJ75" s="376"/>
      <c r="JXK75" s="1581"/>
      <c r="JXL75" s="1581"/>
      <c r="JXM75" s="1581"/>
      <c r="JXN75" s="529"/>
      <c r="JXO75" s="376"/>
      <c r="JXP75" s="376"/>
      <c r="JXQ75" s="376"/>
      <c r="JXR75" s="530"/>
      <c r="JXS75" s="376"/>
      <c r="JXT75" s="376"/>
      <c r="JXU75" s="376"/>
      <c r="JXV75" s="376"/>
      <c r="JXW75" s="376"/>
      <c r="JXX75" s="376"/>
      <c r="JXY75" s="376"/>
      <c r="JXZ75" s="376"/>
      <c r="JYA75" s="376"/>
      <c r="JYB75" s="1581"/>
      <c r="JYC75" s="1581"/>
      <c r="JYD75" s="1581"/>
      <c r="JYE75" s="529"/>
      <c r="JYF75" s="376"/>
      <c r="JYG75" s="376"/>
      <c r="JYH75" s="376"/>
      <c r="JYI75" s="530"/>
      <c r="JYJ75" s="376"/>
      <c r="JYK75" s="376"/>
      <c r="JYL75" s="376"/>
      <c r="JYM75" s="376"/>
      <c r="JYN75" s="376"/>
      <c r="JYO75" s="376"/>
      <c r="JYP75" s="376"/>
      <c r="JYQ75" s="376"/>
      <c r="JYR75" s="376"/>
      <c r="JYS75" s="1581"/>
      <c r="JYT75" s="1581"/>
      <c r="JYU75" s="1581"/>
      <c r="JYV75" s="529"/>
      <c r="JYW75" s="376"/>
      <c r="JYX75" s="376"/>
      <c r="JYY75" s="376"/>
      <c r="JYZ75" s="530"/>
      <c r="JZA75" s="376"/>
      <c r="JZB75" s="376"/>
      <c r="JZC75" s="376"/>
      <c r="JZD75" s="376"/>
      <c r="JZE75" s="376"/>
      <c r="JZF75" s="376"/>
      <c r="JZG75" s="376"/>
      <c r="JZH75" s="376"/>
      <c r="JZI75" s="376"/>
      <c r="JZJ75" s="1581"/>
      <c r="JZK75" s="1581"/>
      <c r="JZL75" s="1581"/>
      <c r="JZM75" s="529"/>
      <c r="JZN75" s="376"/>
      <c r="JZO75" s="376"/>
      <c r="JZP75" s="376"/>
      <c r="JZQ75" s="530"/>
      <c r="JZR75" s="376"/>
      <c r="JZS75" s="376"/>
      <c r="JZT75" s="376"/>
      <c r="JZU75" s="376"/>
      <c r="JZV75" s="376"/>
      <c r="JZW75" s="376"/>
      <c r="JZX75" s="376"/>
      <c r="JZY75" s="376"/>
      <c r="JZZ75" s="376"/>
      <c r="KAA75" s="1581"/>
      <c r="KAB75" s="1581"/>
      <c r="KAC75" s="1581"/>
      <c r="KAD75" s="529"/>
      <c r="KAE75" s="376"/>
      <c r="KAF75" s="376"/>
      <c r="KAG75" s="376"/>
      <c r="KAH75" s="530"/>
      <c r="KAI75" s="376"/>
      <c r="KAJ75" s="376"/>
      <c r="KAK75" s="376"/>
      <c r="KAL75" s="376"/>
      <c r="KAM75" s="376"/>
      <c r="KAN75" s="376"/>
      <c r="KAO75" s="376"/>
      <c r="KAP75" s="376"/>
      <c r="KAQ75" s="376"/>
      <c r="KAR75" s="1581"/>
      <c r="KAS75" s="1581"/>
      <c r="KAT75" s="1581"/>
      <c r="KAU75" s="529"/>
      <c r="KAV75" s="376"/>
      <c r="KAW75" s="376"/>
      <c r="KAX75" s="376"/>
      <c r="KAY75" s="530"/>
      <c r="KAZ75" s="376"/>
      <c r="KBA75" s="376"/>
      <c r="KBB75" s="376"/>
      <c r="KBC75" s="376"/>
      <c r="KBD75" s="376"/>
      <c r="KBE75" s="376"/>
      <c r="KBF75" s="376"/>
      <c r="KBG75" s="376"/>
      <c r="KBH75" s="376"/>
      <c r="KBI75" s="1581"/>
      <c r="KBJ75" s="1581"/>
      <c r="KBK75" s="1581"/>
      <c r="KBL75" s="529"/>
      <c r="KBM75" s="376"/>
      <c r="KBN75" s="376"/>
      <c r="KBO75" s="376"/>
      <c r="KBP75" s="530"/>
      <c r="KBQ75" s="376"/>
      <c r="KBR75" s="376"/>
      <c r="KBS75" s="376"/>
      <c r="KBT75" s="376"/>
      <c r="KBU75" s="376"/>
      <c r="KBV75" s="376"/>
      <c r="KBW75" s="376"/>
      <c r="KBX75" s="376"/>
      <c r="KBY75" s="376"/>
      <c r="KBZ75" s="1581"/>
      <c r="KCA75" s="1581"/>
      <c r="KCB75" s="1581"/>
      <c r="KCC75" s="529"/>
      <c r="KCD75" s="376"/>
      <c r="KCE75" s="376"/>
      <c r="KCF75" s="376"/>
      <c r="KCG75" s="530"/>
      <c r="KCH75" s="376"/>
      <c r="KCI75" s="376"/>
      <c r="KCJ75" s="376"/>
      <c r="KCK75" s="376"/>
      <c r="KCL75" s="376"/>
      <c r="KCM75" s="376"/>
      <c r="KCN75" s="376"/>
      <c r="KCO75" s="376"/>
      <c r="KCP75" s="376"/>
      <c r="KCQ75" s="1581"/>
      <c r="KCR75" s="1581"/>
      <c r="KCS75" s="1581"/>
      <c r="KCT75" s="529"/>
      <c r="KCU75" s="376"/>
      <c r="KCV75" s="376"/>
      <c r="KCW75" s="376"/>
      <c r="KCX75" s="530"/>
      <c r="KCY75" s="376"/>
      <c r="KCZ75" s="376"/>
      <c r="KDA75" s="376"/>
      <c r="KDB75" s="376"/>
      <c r="KDC75" s="376"/>
      <c r="KDD75" s="376"/>
      <c r="KDE75" s="376"/>
      <c r="KDF75" s="376"/>
      <c r="KDG75" s="376"/>
      <c r="KDH75" s="1581"/>
      <c r="KDI75" s="1581"/>
      <c r="KDJ75" s="1581"/>
      <c r="KDK75" s="529"/>
      <c r="KDL75" s="376"/>
      <c r="KDM75" s="376"/>
      <c r="KDN75" s="376"/>
      <c r="KDO75" s="530"/>
      <c r="KDP75" s="376"/>
      <c r="KDQ75" s="376"/>
      <c r="KDR75" s="376"/>
      <c r="KDS75" s="376"/>
      <c r="KDT75" s="376"/>
      <c r="KDU75" s="376"/>
      <c r="KDV75" s="376"/>
      <c r="KDW75" s="376"/>
      <c r="KDX75" s="376"/>
      <c r="KDY75" s="1581"/>
      <c r="KDZ75" s="1581"/>
      <c r="KEA75" s="1581"/>
      <c r="KEB75" s="529"/>
      <c r="KEC75" s="376"/>
      <c r="KED75" s="376"/>
      <c r="KEE75" s="376"/>
      <c r="KEF75" s="530"/>
      <c r="KEG75" s="376"/>
      <c r="KEH75" s="376"/>
      <c r="KEI75" s="376"/>
      <c r="KEJ75" s="376"/>
      <c r="KEK75" s="376"/>
      <c r="KEL75" s="376"/>
      <c r="KEM75" s="376"/>
      <c r="KEN75" s="376"/>
      <c r="KEO75" s="376"/>
      <c r="KEP75" s="1581"/>
      <c r="KEQ75" s="1581"/>
      <c r="KER75" s="1581"/>
      <c r="KES75" s="529"/>
      <c r="KET75" s="376"/>
      <c r="KEU75" s="376"/>
      <c r="KEV75" s="376"/>
      <c r="KEW75" s="530"/>
      <c r="KEX75" s="376"/>
      <c r="KEY75" s="376"/>
      <c r="KEZ75" s="376"/>
      <c r="KFA75" s="376"/>
      <c r="KFB75" s="376"/>
      <c r="KFC75" s="376"/>
      <c r="KFD75" s="376"/>
      <c r="KFE75" s="376"/>
      <c r="KFF75" s="376"/>
      <c r="KFG75" s="1581"/>
      <c r="KFH75" s="1581"/>
      <c r="KFI75" s="1581"/>
      <c r="KFJ75" s="529"/>
      <c r="KFK75" s="376"/>
      <c r="KFL75" s="376"/>
      <c r="KFM75" s="376"/>
      <c r="KFN75" s="530"/>
      <c r="KFO75" s="376"/>
      <c r="KFP75" s="376"/>
      <c r="KFQ75" s="376"/>
      <c r="KFR75" s="376"/>
      <c r="KFS75" s="376"/>
      <c r="KFT75" s="376"/>
      <c r="KFU75" s="376"/>
      <c r="KFV75" s="376"/>
      <c r="KFW75" s="376"/>
      <c r="KFX75" s="1581"/>
      <c r="KFY75" s="1581"/>
      <c r="KFZ75" s="1581"/>
      <c r="KGA75" s="529"/>
      <c r="KGB75" s="376"/>
      <c r="KGC75" s="376"/>
      <c r="KGD75" s="376"/>
      <c r="KGE75" s="530"/>
      <c r="KGF75" s="376"/>
      <c r="KGG75" s="376"/>
      <c r="KGH75" s="376"/>
      <c r="KGI75" s="376"/>
      <c r="KGJ75" s="376"/>
      <c r="KGK75" s="376"/>
      <c r="KGL75" s="376"/>
      <c r="KGM75" s="376"/>
      <c r="KGN75" s="376"/>
      <c r="KGO75" s="1581"/>
      <c r="KGP75" s="1581"/>
      <c r="KGQ75" s="1581"/>
      <c r="KGR75" s="529"/>
      <c r="KGS75" s="376"/>
      <c r="KGT75" s="376"/>
      <c r="KGU75" s="376"/>
      <c r="KGV75" s="530"/>
      <c r="KGW75" s="376"/>
      <c r="KGX75" s="376"/>
      <c r="KGY75" s="376"/>
      <c r="KGZ75" s="376"/>
      <c r="KHA75" s="376"/>
      <c r="KHB75" s="376"/>
      <c r="KHC75" s="376"/>
      <c r="KHD75" s="376"/>
      <c r="KHE75" s="376"/>
      <c r="KHF75" s="1581"/>
      <c r="KHG75" s="1581"/>
      <c r="KHH75" s="1581"/>
      <c r="KHI75" s="529"/>
      <c r="KHJ75" s="376"/>
      <c r="KHK75" s="376"/>
      <c r="KHL75" s="376"/>
      <c r="KHM75" s="530"/>
      <c r="KHN75" s="376"/>
      <c r="KHO75" s="376"/>
      <c r="KHP75" s="376"/>
      <c r="KHQ75" s="376"/>
      <c r="KHR75" s="376"/>
      <c r="KHS75" s="376"/>
      <c r="KHT75" s="376"/>
      <c r="KHU75" s="376"/>
      <c r="KHV75" s="376"/>
      <c r="KHW75" s="1581"/>
      <c r="KHX75" s="1581"/>
      <c r="KHY75" s="1581"/>
      <c r="KHZ75" s="529"/>
      <c r="KIA75" s="376"/>
      <c r="KIB75" s="376"/>
      <c r="KIC75" s="376"/>
      <c r="KID75" s="530"/>
      <c r="KIE75" s="376"/>
      <c r="KIF75" s="376"/>
      <c r="KIG75" s="376"/>
      <c r="KIH75" s="376"/>
      <c r="KII75" s="376"/>
      <c r="KIJ75" s="376"/>
      <c r="KIK75" s="376"/>
      <c r="KIL75" s="376"/>
      <c r="KIM75" s="376"/>
      <c r="KIN75" s="1581"/>
      <c r="KIO75" s="1581"/>
      <c r="KIP75" s="1581"/>
      <c r="KIQ75" s="529"/>
      <c r="KIR75" s="376"/>
      <c r="KIS75" s="376"/>
      <c r="KIT75" s="376"/>
      <c r="KIU75" s="530"/>
      <c r="KIV75" s="376"/>
      <c r="KIW75" s="376"/>
      <c r="KIX75" s="376"/>
      <c r="KIY75" s="376"/>
      <c r="KIZ75" s="376"/>
      <c r="KJA75" s="376"/>
      <c r="KJB75" s="376"/>
      <c r="KJC75" s="376"/>
      <c r="KJD75" s="376"/>
      <c r="KJE75" s="1581"/>
      <c r="KJF75" s="1581"/>
      <c r="KJG75" s="1581"/>
      <c r="KJH75" s="529"/>
      <c r="KJI75" s="376"/>
      <c r="KJJ75" s="376"/>
      <c r="KJK75" s="376"/>
      <c r="KJL75" s="530"/>
      <c r="KJM75" s="376"/>
      <c r="KJN75" s="376"/>
      <c r="KJO75" s="376"/>
      <c r="KJP75" s="376"/>
      <c r="KJQ75" s="376"/>
      <c r="KJR75" s="376"/>
      <c r="KJS75" s="376"/>
      <c r="KJT75" s="376"/>
      <c r="KJU75" s="376"/>
      <c r="KJV75" s="1581"/>
      <c r="KJW75" s="1581"/>
      <c r="KJX75" s="1581"/>
      <c r="KJY75" s="529"/>
      <c r="KJZ75" s="376"/>
      <c r="KKA75" s="376"/>
      <c r="KKB75" s="376"/>
      <c r="KKC75" s="530"/>
      <c r="KKD75" s="376"/>
      <c r="KKE75" s="376"/>
      <c r="KKF75" s="376"/>
      <c r="KKG75" s="376"/>
      <c r="KKH75" s="376"/>
      <c r="KKI75" s="376"/>
      <c r="KKJ75" s="376"/>
      <c r="KKK75" s="376"/>
      <c r="KKL75" s="376"/>
      <c r="KKM75" s="1581"/>
      <c r="KKN75" s="1581"/>
      <c r="KKO75" s="1581"/>
      <c r="KKP75" s="529"/>
      <c r="KKQ75" s="376"/>
      <c r="KKR75" s="376"/>
      <c r="KKS75" s="376"/>
      <c r="KKT75" s="530"/>
      <c r="KKU75" s="376"/>
      <c r="KKV75" s="376"/>
      <c r="KKW75" s="376"/>
      <c r="KKX75" s="376"/>
      <c r="KKY75" s="376"/>
      <c r="KKZ75" s="376"/>
      <c r="KLA75" s="376"/>
      <c r="KLB75" s="376"/>
      <c r="KLC75" s="376"/>
      <c r="KLD75" s="1581"/>
      <c r="KLE75" s="1581"/>
      <c r="KLF75" s="1581"/>
      <c r="KLG75" s="529"/>
      <c r="KLH75" s="376"/>
      <c r="KLI75" s="376"/>
      <c r="KLJ75" s="376"/>
      <c r="KLK75" s="530"/>
      <c r="KLL75" s="376"/>
      <c r="KLM75" s="376"/>
      <c r="KLN75" s="376"/>
      <c r="KLO75" s="376"/>
      <c r="KLP75" s="376"/>
      <c r="KLQ75" s="376"/>
      <c r="KLR75" s="376"/>
      <c r="KLS75" s="376"/>
      <c r="KLT75" s="376"/>
      <c r="KLU75" s="1581"/>
      <c r="KLV75" s="1581"/>
      <c r="KLW75" s="1581"/>
      <c r="KLX75" s="529"/>
      <c r="KLY75" s="376"/>
      <c r="KLZ75" s="376"/>
      <c r="KMA75" s="376"/>
      <c r="KMB75" s="530"/>
      <c r="KMC75" s="376"/>
      <c r="KMD75" s="376"/>
      <c r="KME75" s="376"/>
      <c r="KMF75" s="376"/>
      <c r="KMG75" s="376"/>
      <c r="KMH75" s="376"/>
      <c r="KMI75" s="376"/>
      <c r="KMJ75" s="376"/>
      <c r="KMK75" s="376"/>
      <c r="KML75" s="1581"/>
      <c r="KMM75" s="1581"/>
      <c r="KMN75" s="1581"/>
      <c r="KMO75" s="529"/>
      <c r="KMP75" s="376"/>
      <c r="KMQ75" s="376"/>
      <c r="KMR75" s="376"/>
      <c r="KMS75" s="530"/>
      <c r="KMT75" s="376"/>
      <c r="KMU75" s="376"/>
      <c r="KMV75" s="376"/>
      <c r="KMW75" s="376"/>
      <c r="KMX75" s="376"/>
      <c r="KMY75" s="376"/>
      <c r="KMZ75" s="376"/>
      <c r="KNA75" s="376"/>
      <c r="KNB75" s="376"/>
      <c r="KNC75" s="1581"/>
      <c r="KND75" s="1581"/>
      <c r="KNE75" s="1581"/>
      <c r="KNF75" s="529"/>
      <c r="KNG75" s="376"/>
      <c r="KNH75" s="376"/>
      <c r="KNI75" s="376"/>
      <c r="KNJ75" s="530"/>
      <c r="KNK75" s="376"/>
      <c r="KNL75" s="376"/>
      <c r="KNM75" s="376"/>
      <c r="KNN75" s="376"/>
      <c r="KNO75" s="376"/>
      <c r="KNP75" s="376"/>
      <c r="KNQ75" s="376"/>
      <c r="KNR75" s="376"/>
      <c r="KNS75" s="376"/>
      <c r="KNT75" s="1581"/>
      <c r="KNU75" s="1581"/>
      <c r="KNV75" s="1581"/>
      <c r="KNW75" s="529"/>
      <c r="KNX75" s="376"/>
      <c r="KNY75" s="376"/>
      <c r="KNZ75" s="376"/>
      <c r="KOA75" s="530"/>
      <c r="KOB75" s="376"/>
      <c r="KOC75" s="376"/>
      <c r="KOD75" s="376"/>
      <c r="KOE75" s="376"/>
      <c r="KOF75" s="376"/>
      <c r="KOG75" s="376"/>
      <c r="KOH75" s="376"/>
      <c r="KOI75" s="376"/>
      <c r="KOJ75" s="376"/>
      <c r="KOK75" s="1581"/>
      <c r="KOL75" s="1581"/>
      <c r="KOM75" s="1581"/>
      <c r="KON75" s="529"/>
      <c r="KOO75" s="376"/>
      <c r="KOP75" s="376"/>
      <c r="KOQ75" s="376"/>
      <c r="KOR75" s="530"/>
      <c r="KOS75" s="376"/>
      <c r="KOT75" s="376"/>
      <c r="KOU75" s="376"/>
      <c r="KOV75" s="376"/>
      <c r="KOW75" s="376"/>
      <c r="KOX75" s="376"/>
      <c r="KOY75" s="376"/>
      <c r="KOZ75" s="376"/>
      <c r="KPA75" s="376"/>
      <c r="KPB75" s="1581"/>
      <c r="KPC75" s="1581"/>
      <c r="KPD75" s="1581"/>
      <c r="KPE75" s="529"/>
      <c r="KPF75" s="376"/>
      <c r="KPG75" s="376"/>
      <c r="KPH75" s="376"/>
      <c r="KPI75" s="530"/>
      <c r="KPJ75" s="376"/>
      <c r="KPK75" s="376"/>
      <c r="KPL75" s="376"/>
      <c r="KPM75" s="376"/>
      <c r="KPN75" s="376"/>
      <c r="KPO75" s="376"/>
      <c r="KPP75" s="376"/>
      <c r="KPQ75" s="376"/>
      <c r="KPR75" s="376"/>
      <c r="KPS75" s="1581"/>
      <c r="KPT75" s="1581"/>
      <c r="KPU75" s="1581"/>
      <c r="KPV75" s="529"/>
      <c r="KPW75" s="376"/>
      <c r="KPX75" s="376"/>
      <c r="KPY75" s="376"/>
      <c r="KPZ75" s="530"/>
      <c r="KQA75" s="376"/>
      <c r="KQB75" s="376"/>
      <c r="KQC75" s="376"/>
      <c r="KQD75" s="376"/>
      <c r="KQE75" s="376"/>
      <c r="KQF75" s="376"/>
      <c r="KQG75" s="376"/>
      <c r="KQH75" s="376"/>
      <c r="KQI75" s="376"/>
      <c r="KQJ75" s="1581"/>
      <c r="KQK75" s="1581"/>
      <c r="KQL75" s="1581"/>
      <c r="KQM75" s="529"/>
      <c r="KQN75" s="376"/>
      <c r="KQO75" s="376"/>
      <c r="KQP75" s="376"/>
      <c r="KQQ75" s="530"/>
      <c r="KQR75" s="376"/>
      <c r="KQS75" s="376"/>
      <c r="KQT75" s="376"/>
      <c r="KQU75" s="376"/>
      <c r="KQV75" s="376"/>
      <c r="KQW75" s="376"/>
      <c r="KQX75" s="376"/>
      <c r="KQY75" s="376"/>
      <c r="KQZ75" s="376"/>
      <c r="KRA75" s="1581"/>
      <c r="KRB75" s="1581"/>
      <c r="KRC75" s="1581"/>
      <c r="KRD75" s="529"/>
      <c r="KRE75" s="376"/>
      <c r="KRF75" s="376"/>
      <c r="KRG75" s="376"/>
      <c r="KRH75" s="530"/>
      <c r="KRI75" s="376"/>
      <c r="KRJ75" s="376"/>
      <c r="KRK75" s="376"/>
      <c r="KRL75" s="376"/>
      <c r="KRM75" s="376"/>
      <c r="KRN75" s="376"/>
      <c r="KRO75" s="376"/>
      <c r="KRP75" s="376"/>
      <c r="KRQ75" s="376"/>
      <c r="KRR75" s="1581"/>
      <c r="KRS75" s="1581"/>
      <c r="KRT75" s="1581"/>
      <c r="KRU75" s="529"/>
      <c r="KRV75" s="376"/>
      <c r="KRW75" s="376"/>
      <c r="KRX75" s="376"/>
      <c r="KRY75" s="530"/>
      <c r="KRZ75" s="376"/>
      <c r="KSA75" s="376"/>
      <c r="KSB75" s="376"/>
      <c r="KSC75" s="376"/>
      <c r="KSD75" s="376"/>
      <c r="KSE75" s="376"/>
      <c r="KSF75" s="376"/>
      <c r="KSG75" s="376"/>
      <c r="KSH75" s="376"/>
      <c r="KSI75" s="1581"/>
      <c r="KSJ75" s="1581"/>
      <c r="KSK75" s="1581"/>
      <c r="KSL75" s="529"/>
      <c r="KSM75" s="376"/>
      <c r="KSN75" s="376"/>
      <c r="KSO75" s="376"/>
      <c r="KSP75" s="530"/>
      <c r="KSQ75" s="376"/>
      <c r="KSR75" s="376"/>
      <c r="KSS75" s="376"/>
      <c r="KST75" s="376"/>
      <c r="KSU75" s="376"/>
      <c r="KSV75" s="376"/>
      <c r="KSW75" s="376"/>
      <c r="KSX75" s="376"/>
      <c r="KSY75" s="376"/>
      <c r="KSZ75" s="1581"/>
      <c r="KTA75" s="1581"/>
      <c r="KTB75" s="1581"/>
      <c r="KTC75" s="529"/>
      <c r="KTD75" s="376"/>
      <c r="KTE75" s="376"/>
      <c r="KTF75" s="376"/>
      <c r="KTG75" s="530"/>
      <c r="KTH75" s="376"/>
      <c r="KTI75" s="376"/>
      <c r="KTJ75" s="376"/>
      <c r="KTK75" s="376"/>
      <c r="KTL75" s="376"/>
      <c r="KTM75" s="376"/>
      <c r="KTN75" s="376"/>
      <c r="KTO75" s="376"/>
      <c r="KTP75" s="376"/>
      <c r="KTQ75" s="1581"/>
      <c r="KTR75" s="1581"/>
      <c r="KTS75" s="1581"/>
      <c r="KTT75" s="529"/>
      <c r="KTU75" s="376"/>
      <c r="KTV75" s="376"/>
      <c r="KTW75" s="376"/>
      <c r="KTX75" s="530"/>
      <c r="KTY75" s="376"/>
      <c r="KTZ75" s="376"/>
      <c r="KUA75" s="376"/>
      <c r="KUB75" s="376"/>
      <c r="KUC75" s="376"/>
      <c r="KUD75" s="376"/>
      <c r="KUE75" s="376"/>
      <c r="KUF75" s="376"/>
      <c r="KUG75" s="376"/>
      <c r="KUH75" s="1581"/>
      <c r="KUI75" s="1581"/>
      <c r="KUJ75" s="1581"/>
      <c r="KUK75" s="529"/>
      <c r="KUL75" s="376"/>
      <c r="KUM75" s="376"/>
      <c r="KUN75" s="376"/>
      <c r="KUO75" s="530"/>
      <c r="KUP75" s="376"/>
      <c r="KUQ75" s="376"/>
      <c r="KUR75" s="376"/>
      <c r="KUS75" s="376"/>
      <c r="KUT75" s="376"/>
      <c r="KUU75" s="376"/>
      <c r="KUV75" s="376"/>
      <c r="KUW75" s="376"/>
      <c r="KUX75" s="376"/>
      <c r="KUY75" s="1581"/>
      <c r="KUZ75" s="1581"/>
      <c r="KVA75" s="1581"/>
      <c r="KVB75" s="529"/>
      <c r="KVC75" s="376"/>
      <c r="KVD75" s="376"/>
      <c r="KVE75" s="376"/>
      <c r="KVF75" s="530"/>
      <c r="KVG75" s="376"/>
      <c r="KVH75" s="376"/>
      <c r="KVI75" s="376"/>
      <c r="KVJ75" s="376"/>
      <c r="KVK75" s="376"/>
      <c r="KVL75" s="376"/>
      <c r="KVM75" s="376"/>
      <c r="KVN75" s="376"/>
      <c r="KVO75" s="376"/>
      <c r="KVP75" s="1581"/>
      <c r="KVQ75" s="1581"/>
      <c r="KVR75" s="1581"/>
      <c r="KVS75" s="529"/>
      <c r="KVT75" s="376"/>
      <c r="KVU75" s="376"/>
      <c r="KVV75" s="376"/>
      <c r="KVW75" s="530"/>
      <c r="KVX75" s="376"/>
      <c r="KVY75" s="376"/>
      <c r="KVZ75" s="376"/>
      <c r="KWA75" s="376"/>
      <c r="KWB75" s="376"/>
      <c r="KWC75" s="376"/>
      <c r="KWD75" s="376"/>
      <c r="KWE75" s="376"/>
      <c r="KWF75" s="376"/>
      <c r="KWG75" s="1581"/>
      <c r="KWH75" s="1581"/>
      <c r="KWI75" s="1581"/>
      <c r="KWJ75" s="529"/>
      <c r="KWK75" s="376"/>
      <c r="KWL75" s="376"/>
      <c r="KWM75" s="376"/>
      <c r="KWN75" s="530"/>
      <c r="KWO75" s="376"/>
      <c r="KWP75" s="376"/>
      <c r="KWQ75" s="376"/>
      <c r="KWR75" s="376"/>
      <c r="KWS75" s="376"/>
      <c r="KWT75" s="376"/>
      <c r="KWU75" s="376"/>
      <c r="KWV75" s="376"/>
      <c r="KWW75" s="376"/>
      <c r="KWX75" s="1581"/>
      <c r="KWY75" s="1581"/>
      <c r="KWZ75" s="1581"/>
      <c r="KXA75" s="529"/>
      <c r="KXB75" s="376"/>
      <c r="KXC75" s="376"/>
      <c r="KXD75" s="376"/>
      <c r="KXE75" s="530"/>
      <c r="KXF75" s="376"/>
      <c r="KXG75" s="376"/>
      <c r="KXH75" s="376"/>
      <c r="KXI75" s="376"/>
      <c r="KXJ75" s="376"/>
      <c r="KXK75" s="376"/>
      <c r="KXL75" s="376"/>
      <c r="KXM75" s="376"/>
      <c r="KXN75" s="376"/>
      <c r="KXO75" s="1581"/>
      <c r="KXP75" s="1581"/>
      <c r="KXQ75" s="1581"/>
      <c r="KXR75" s="529"/>
      <c r="KXS75" s="376"/>
      <c r="KXT75" s="376"/>
      <c r="KXU75" s="376"/>
      <c r="KXV75" s="530"/>
      <c r="KXW75" s="376"/>
      <c r="KXX75" s="376"/>
      <c r="KXY75" s="376"/>
      <c r="KXZ75" s="376"/>
      <c r="KYA75" s="376"/>
      <c r="KYB75" s="376"/>
      <c r="KYC75" s="376"/>
      <c r="KYD75" s="376"/>
      <c r="KYE75" s="376"/>
      <c r="KYF75" s="1581"/>
      <c r="KYG75" s="1581"/>
      <c r="KYH75" s="1581"/>
      <c r="KYI75" s="529"/>
      <c r="KYJ75" s="376"/>
      <c r="KYK75" s="376"/>
      <c r="KYL75" s="376"/>
      <c r="KYM75" s="530"/>
      <c r="KYN75" s="376"/>
      <c r="KYO75" s="376"/>
      <c r="KYP75" s="376"/>
      <c r="KYQ75" s="376"/>
      <c r="KYR75" s="376"/>
      <c r="KYS75" s="376"/>
      <c r="KYT75" s="376"/>
      <c r="KYU75" s="376"/>
      <c r="KYV75" s="376"/>
      <c r="KYW75" s="1581"/>
      <c r="KYX75" s="1581"/>
      <c r="KYY75" s="1581"/>
      <c r="KYZ75" s="529"/>
      <c r="KZA75" s="376"/>
      <c r="KZB75" s="376"/>
      <c r="KZC75" s="376"/>
      <c r="KZD75" s="530"/>
      <c r="KZE75" s="376"/>
      <c r="KZF75" s="376"/>
      <c r="KZG75" s="376"/>
      <c r="KZH75" s="376"/>
      <c r="KZI75" s="376"/>
      <c r="KZJ75" s="376"/>
      <c r="KZK75" s="376"/>
      <c r="KZL75" s="376"/>
      <c r="KZM75" s="376"/>
      <c r="KZN75" s="1581"/>
      <c r="KZO75" s="1581"/>
      <c r="KZP75" s="1581"/>
      <c r="KZQ75" s="529"/>
      <c r="KZR75" s="376"/>
      <c r="KZS75" s="376"/>
      <c r="KZT75" s="376"/>
      <c r="KZU75" s="530"/>
      <c r="KZV75" s="376"/>
      <c r="KZW75" s="376"/>
      <c r="KZX75" s="376"/>
      <c r="KZY75" s="376"/>
      <c r="KZZ75" s="376"/>
      <c r="LAA75" s="376"/>
      <c r="LAB75" s="376"/>
      <c r="LAC75" s="376"/>
      <c r="LAD75" s="376"/>
      <c r="LAE75" s="1581"/>
      <c r="LAF75" s="1581"/>
      <c r="LAG75" s="1581"/>
      <c r="LAH75" s="529"/>
      <c r="LAI75" s="376"/>
      <c r="LAJ75" s="376"/>
      <c r="LAK75" s="376"/>
      <c r="LAL75" s="530"/>
      <c r="LAM75" s="376"/>
      <c r="LAN75" s="376"/>
      <c r="LAO75" s="376"/>
      <c r="LAP75" s="376"/>
      <c r="LAQ75" s="376"/>
      <c r="LAR75" s="376"/>
      <c r="LAS75" s="376"/>
      <c r="LAT75" s="376"/>
      <c r="LAU75" s="376"/>
      <c r="LAV75" s="1581"/>
      <c r="LAW75" s="1581"/>
      <c r="LAX75" s="1581"/>
      <c r="LAY75" s="529"/>
      <c r="LAZ75" s="376"/>
      <c r="LBA75" s="376"/>
      <c r="LBB75" s="376"/>
      <c r="LBC75" s="530"/>
      <c r="LBD75" s="376"/>
      <c r="LBE75" s="376"/>
      <c r="LBF75" s="376"/>
      <c r="LBG75" s="376"/>
      <c r="LBH75" s="376"/>
      <c r="LBI75" s="376"/>
      <c r="LBJ75" s="376"/>
      <c r="LBK75" s="376"/>
      <c r="LBL75" s="376"/>
      <c r="LBM75" s="1581"/>
      <c r="LBN75" s="1581"/>
      <c r="LBO75" s="1581"/>
      <c r="LBP75" s="529"/>
      <c r="LBQ75" s="376"/>
      <c r="LBR75" s="376"/>
      <c r="LBS75" s="376"/>
      <c r="LBT75" s="530"/>
      <c r="LBU75" s="376"/>
      <c r="LBV75" s="376"/>
      <c r="LBW75" s="376"/>
      <c r="LBX75" s="376"/>
      <c r="LBY75" s="376"/>
      <c r="LBZ75" s="376"/>
      <c r="LCA75" s="376"/>
      <c r="LCB75" s="376"/>
      <c r="LCC75" s="376"/>
      <c r="LCD75" s="1581"/>
      <c r="LCE75" s="1581"/>
      <c r="LCF75" s="1581"/>
      <c r="LCG75" s="529"/>
      <c r="LCH75" s="376"/>
      <c r="LCI75" s="376"/>
      <c r="LCJ75" s="376"/>
      <c r="LCK75" s="530"/>
      <c r="LCL75" s="376"/>
      <c r="LCM75" s="376"/>
      <c r="LCN75" s="376"/>
      <c r="LCO75" s="376"/>
      <c r="LCP75" s="376"/>
      <c r="LCQ75" s="376"/>
      <c r="LCR75" s="376"/>
      <c r="LCS75" s="376"/>
      <c r="LCT75" s="376"/>
      <c r="LCU75" s="1581"/>
      <c r="LCV75" s="1581"/>
      <c r="LCW75" s="1581"/>
      <c r="LCX75" s="529"/>
      <c r="LCY75" s="376"/>
      <c r="LCZ75" s="376"/>
      <c r="LDA75" s="376"/>
      <c r="LDB75" s="530"/>
      <c r="LDC75" s="376"/>
      <c r="LDD75" s="376"/>
      <c r="LDE75" s="376"/>
      <c r="LDF75" s="376"/>
      <c r="LDG75" s="376"/>
      <c r="LDH75" s="376"/>
      <c r="LDI75" s="376"/>
      <c r="LDJ75" s="376"/>
      <c r="LDK75" s="376"/>
      <c r="LDL75" s="1581"/>
      <c r="LDM75" s="1581"/>
      <c r="LDN75" s="1581"/>
      <c r="LDO75" s="529"/>
      <c r="LDP75" s="376"/>
      <c r="LDQ75" s="376"/>
      <c r="LDR75" s="376"/>
      <c r="LDS75" s="530"/>
      <c r="LDT75" s="376"/>
      <c r="LDU75" s="376"/>
      <c r="LDV75" s="376"/>
      <c r="LDW75" s="376"/>
      <c r="LDX75" s="376"/>
      <c r="LDY75" s="376"/>
      <c r="LDZ75" s="376"/>
      <c r="LEA75" s="376"/>
      <c r="LEB75" s="376"/>
      <c r="LEC75" s="1581"/>
      <c r="LED75" s="1581"/>
      <c r="LEE75" s="1581"/>
      <c r="LEF75" s="529"/>
      <c r="LEG75" s="376"/>
      <c r="LEH75" s="376"/>
      <c r="LEI75" s="376"/>
      <c r="LEJ75" s="530"/>
      <c r="LEK75" s="376"/>
      <c r="LEL75" s="376"/>
      <c r="LEM75" s="376"/>
      <c r="LEN75" s="376"/>
      <c r="LEO75" s="376"/>
      <c r="LEP75" s="376"/>
      <c r="LEQ75" s="376"/>
      <c r="LER75" s="376"/>
      <c r="LES75" s="376"/>
      <c r="LET75" s="1581"/>
      <c r="LEU75" s="1581"/>
      <c r="LEV75" s="1581"/>
      <c r="LEW75" s="529"/>
      <c r="LEX75" s="376"/>
      <c r="LEY75" s="376"/>
      <c r="LEZ75" s="376"/>
      <c r="LFA75" s="530"/>
      <c r="LFB75" s="376"/>
      <c r="LFC75" s="376"/>
      <c r="LFD75" s="376"/>
      <c r="LFE75" s="376"/>
      <c r="LFF75" s="376"/>
      <c r="LFG75" s="376"/>
      <c r="LFH75" s="376"/>
      <c r="LFI75" s="376"/>
      <c r="LFJ75" s="376"/>
      <c r="LFK75" s="1581"/>
      <c r="LFL75" s="1581"/>
      <c r="LFM75" s="1581"/>
      <c r="LFN75" s="529"/>
      <c r="LFO75" s="376"/>
      <c r="LFP75" s="376"/>
      <c r="LFQ75" s="376"/>
      <c r="LFR75" s="530"/>
      <c r="LFS75" s="376"/>
      <c r="LFT75" s="376"/>
      <c r="LFU75" s="376"/>
      <c r="LFV75" s="376"/>
      <c r="LFW75" s="376"/>
      <c r="LFX75" s="376"/>
      <c r="LFY75" s="376"/>
      <c r="LFZ75" s="376"/>
      <c r="LGA75" s="376"/>
      <c r="LGB75" s="1581"/>
      <c r="LGC75" s="1581"/>
      <c r="LGD75" s="1581"/>
      <c r="LGE75" s="529"/>
      <c r="LGF75" s="376"/>
      <c r="LGG75" s="376"/>
      <c r="LGH75" s="376"/>
      <c r="LGI75" s="530"/>
      <c r="LGJ75" s="376"/>
      <c r="LGK75" s="376"/>
      <c r="LGL75" s="376"/>
      <c r="LGM75" s="376"/>
      <c r="LGN75" s="376"/>
      <c r="LGO75" s="376"/>
      <c r="LGP75" s="376"/>
      <c r="LGQ75" s="376"/>
      <c r="LGR75" s="376"/>
      <c r="LGS75" s="1581"/>
      <c r="LGT75" s="1581"/>
      <c r="LGU75" s="1581"/>
      <c r="LGV75" s="529"/>
      <c r="LGW75" s="376"/>
      <c r="LGX75" s="376"/>
      <c r="LGY75" s="376"/>
      <c r="LGZ75" s="530"/>
      <c r="LHA75" s="376"/>
      <c r="LHB75" s="376"/>
      <c r="LHC75" s="376"/>
      <c r="LHD75" s="376"/>
      <c r="LHE75" s="376"/>
      <c r="LHF75" s="376"/>
      <c r="LHG75" s="376"/>
      <c r="LHH75" s="376"/>
      <c r="LHI75" s="376"/>
      <c r="LHJ75" s="1581"/>
      <c r="LHK75" s="1581"/>
      <c r="LHL75" s="1581"/>
      <c r="LHM75" s="529"/>
      <c r="LHN75" s="376"/>
      <c r="LHO75" s="376"/>
      <c r="LHP75" s="376"/>
      <c r="LHQ75" s="530"/>
      <c r="LHR75" s="376"/>
      <c r="LHS75" s="376"/>
      <c r="LHT75" s="376"/>
      <c r="LHU75" s="376"/>
      <c r="LHV75" s="376"/>
      <c r="LHW75" s="376"/>
      <c r="LHX75" s="376"/>
      <c r="LHY75" s="376"/>
      <c r="LHZ75" s="376"/>
      <c r="LIA75" s="1581"/>
      <c r="LIB75" s="1581"/>
      <c r="LIC75" s="1581"/>
      <c r="LID75" s="529"/>
      <c r="LIE75" s="376"/>
      <c r="LIF75" s="376"/>
      <c r="LIG75" s="376"/>
      <c r="LIH75" s="530"/>
      <c r="LII75" s="376"/>
      <c r="LIJ75" s="376"/>
      <c r="LIK75" s="376"/>
      <c r="LIL75" s="376"/>
      <c r="LIM75" s="376"/>
      <c r="LIN75" s="376"/>
      <c r="LIO75" s="376"/>
      <c r="LIP75" s="376"/>
      <c r="LIQ75" s="376"/>
      <c r="LIR75" s="1581"/>
      <c r="LIS75" s="1581"/>
      <c r="LIT75" s="1581"/>
      <c r="LIU75" s="529"/>
      <c r="LIV75" s="376"/>
      <c r="LIW75" s="376"/>
      <c r="LIX75" s="376"/>
      <c r="LIY75" s="530"/>
      <c r="LIZ75" s="376"/>
      <c r="LJA75" s="376"/>
      <c r="LJB75" s="376"/>
      <c r="LJC75" s="376"/>
      <c r="LJD75" s="376"/>
      <c r="LJE75" s="376"/>
      <c r="LJF75" s="376"/>
      <c r="LJG75" s="376"/>
      <c r="LJH75" s="376"/>
      <c r="LJI75" s="1581"/>
      <c r="LJJ75" s="1581"/>
      <c r="LJK75" s="1581"/>
      <c r="LJL75" s="529"/>
      <c r="LJM75" s="376"/>
      <c r="LJN75" s="376"/>
      <c r="LJO75" s="376"/>
      <c r="LJP75" s="530"/>
      <c r="LJQ75" s="376"/>
      <c r="LJR75" s="376"/>
      <c r="LJS75" s="376"/>
      <c r="LJT75" s="376"/>
      <c r="LJU75" s="376"/>
      <c r="LJV75" s="376"/>
      <c r="LJW75" s="376"/>
      <c r="LJX75" s="376"/>
      <c r="LJY75" s="376"/>
      <c r="LJZ75" s="1581"/>
      <c r="LKA75" s="1581"/>
      <c r="LKB75" s="1581"/>
      <c r="LKC75" s="529"/>
      <c r="LKD75" s="376"/>
      <c r="LKE75" s="376"/>
      <c r="LKF75" s="376"/>
      <c r="LKG75" s="530"/>
      <c r="LKH75" s="376"/>
      <c r="LKI75" s="376"/>
      <c r="LKJ75" s="376"/>
      <c r="LKK75" s="376"/>
      <c r="LKL75" s="376"/>
      <c r="LKM75" s="376"/>
      <c r="LKN75" s="376"/>
      <c r="LKO75" s="376"/>
      <c r="LKP75" s="376"/>
      <c r="LKQ75" s="1581"/>
      <c r="LKR75" s="1581"/>
      <c r="LKS75" s="1581"/>
      <c r="LKT75" s="529"/>
      <c r="LKU75" s="376"/>
      <c r="LKV75" s="376"/>
      <c r="LKW75" s="376"/>
      <c r="LKX75" s="530"/>
      <c r="LKY75" s="376"/>
      <c r="LKZ75" s="376"/>
      <c r="LLA75" s="376"/>
      <c r="LLB75" s="376"/>
      <c r="LLC75" s="376"/>
      <c r="LLD75" s="376"/>
      <c r="LLE75" s="376"/>
      <c r="LLF75" s="376"/>
      <c r="LLG75" s="376"/>
      <c r="LLH75" s="1581"/>
      <c r="LLI75" s="1581"/>
      <c r="LLJ75" s="1581"/>
      <c r="LLK75" s="529"/>
      <c r="LLL75" s="376"/>
      <c r="LLM75" s="376"/>
      <c r="LLN75" s="376"/>
      <c r="LLO75" s="530"/>
      <c r="LLP75" s="376"/>
      <c r="LLQ75" s="376"/>
      <c r="LLR75" s="376"/>
      <c r="LLS75" s="376"/>
      <c r="LLT75" s="376"/>
      <c r="LLU75" s="376"/>
      <c r="LLV75" s="376"/>
      <c r="LLW75" s="376"/>
      <c r="LLX75" s="376"/>
      <c r="LLY75" s="1581"/>
      <c r="LLZ75" s="1581"/>
      <c r="LMA75" s="1581"/>
      <c r="LMB75" s="529"/>
      <c r="LMC75" s="376"/>
      <c r="LMD75" s="376"/>
      <c r="LME75" s="376"/>
      <c r="LMF75" s="530"/>
      <c r="LMG75" s="376"/>
      <c r="LMH75" s="376"/>
      <c r="LMI75" s="376"/>
      <c r="LMJ75" s="376"/>
      <c r="LMK75" s="376"/>
      <c r="LML75" s="376"/>
      <c r="LMM75" s="376"/>
      <c r="LMN75" s="376"/>
      <c r="LMO75" s="376"/>
      <c r="LMP75" s="1581"/>
      <c r="LMQ75" s="1581"/>
      <c r="LMR75" s="1581"/>
      <c r="LMS75" s="529"/>
      <c r="LMT75" s="376"/>
      <c r="LMU75" s="376"/>
      <c r="LMV75" s="376"/>
      <c r="LMW75" s="530"/>
      <c r="LMX75" s="376"/>
      <c r="LMY75" s="376"/>
      <c r="LMZ75" s="376"/>
      <c r="LNA75" s="376"/>
      <c r="LNB75" s="376"/>
      <c r="LNC75" s="376"/>
      <c r="LND75" s="376"/>
      <c r="LNE75" s="376"/>
      <c r="LNF75" s="376"/>
      <c r="LNG75" s="1581"/>
      <c r="LNH75" s="1581"/>
      <c r="LNI75" s="1581"/>
      <c r="LNJ75" s="529"/>
      <c r="LNK75" s="376"/>
      <c r="LNL75" s="376"/>
      <c r="LNM75" s="376"/>
      <c r="LNN75" s="530"/>
      <c r="LNO75" s="376"/>
      <c r="LNP75" s="376"/>
      <c r="LNQ75" s="376"/>
      <c r="LNR75" s="376"/>
      <c r="LNS75" s="376"/>
      <c r="LNT75" s="376"/>
      <c r="LNU75" s="376"/>
      <c r="LNV75" s="376"/>
      <c r="LNW75" s="376"/>
      <c r="LNX75" s="1581"/>
      <c r="LNY75" s="1581"/>
      <c r="LNZ75" s="1581"/>
      <c r="LOA75" s="529"/>
      <c r="LOB75" s="376"/>
      <c r="LOC75" s="376"/>
      <c r="LOD75" s="376"/>
      <c r="LOE75" s="530"/>
      <c r="LOF75" s="376"/>
      <c r="LOG75" s="376"/>
      <c r="LOH75" s="376"/>
      <c r="LOI75" s="376"/>
      <c r="LOJ75" s="376"/>
      <c r="LOK75" s="376"/>
      <c r="LOL75" s="376"/>
      <c r="LOM75" s="376"/>
      <c r="LON75" s="376"/>
      <c r="LOO75" s="1581"/>
      <c r="LOP75" s="1581"/>
      <c r="LOQ75" s="1581"/>
      <c r="LOR75" s="529"/>
      <c r="LOS75" s="376"/>
      <c r="LOT75" s="376"/>
      <c r="LOU75" s="376"/>
      <c r="LOV75" s="530"/>
      <c r="LOW75" s="376"/>
      <c r="LOX75" s="376"/>
      <c r="LOY75" s="376"/>
      <c r="LOZ75" s="376"/>
      <c r="LPA75" s="376"/>
      <c r="LPB75" s="376"/>
      <c r="LPC75" s="376"/>
      <c r="LPD75" s="376"/>
      <c r="LPE75" s="376"/>
      <c r="LPF75" s="1581"/>
      <c r="LPG75" s="1581"/>
      <c r="LPH75" s="1581"/>
      <c r="LPI75" s="529"/>
      <c r="LPJ75" s="376"/>
      <c r="LPK75" s="376"/>
      <c r="LPL75" s="376"/>
      <c r="LPM75" s="530"/>
      <c r="LPN75" s="376"/>
      <c r="LPO75" s="376"/>
      <c r="LPP75" s="376"/>
      <c r="LPQ75" s="376"/>
      <c r="LPR75" s="376"/>
      <c r="LPS75" s="376"/>
      <c r="LPT75" s="376"/>
      <c r="LPU75" s="376"/>
      <c r="LPV75" s="376"/>
      <c r="LPW75" s="1581"/>
      <c r="LPX75" s="1581"/>
      <c r="LPY75" s="1581"/>
      <c r="LPZ75" s="529"/>
      <c r="LQA75" s="376"/>
      <c r="LQB75" s="376"/>
      <c r="LQC75" s="376"/>
      <c r="LQD75" s="530"/>
      <c r="LQE75" s="376"/>
      <c r="LQF75" s="376"/>
      <c r="LQG75" s="376"/>
      <c r="LQH75" s="376"/>
      <c r="LQI75" s="376"/>
      <c r="LQJ75" s="376"/>
      <c r="LQK75" s="376"/>
      <c r="LQL75" s="376"/>
      <c r="LQM75" s="376"/>
      <c r="LQN75" s="1581"/>
      <c r="LQO75" s="1581"/>
      <c r="LQP75" s="1581"/>
      <c r="LQQ75" s="529"/>
      <c r="LQR75" s="376"/>
      <c r="LQS75" s="376"/>
      <c r="LQT75" s="376"/>
      <c r="LQU75" s="530"/>
      <c r="LQV75" s="376"/>
      <c r="LQW75" s="376"/>
      <c r="LQX75" s="376"/>
      <c r="LQY75" s="376"/>
      <c r="LQZ75" s="376"/>
      <c r="LRA75" s="376"/>
      <c r="LRB75" s="376"/>
      <c r="LRC75" s="376"/>
      <c r="LRD75" s="376"/>
      <c r="LRE75" s="1581"/>
      <c r="LRF75" s="1581"/>
      <c r="LRG75" s="1581"/>
      <c r="LRH75" s="529"/>
      <c r="LRI75" s="376"/>
      <c r="LRJ75" s="376"/>
      <c r="LRK75" s="376"/>
      <c r="LRL75" s="530"/>
      <c r="LRM75" s="376"/>
      <c r="LRN75" s="376"/>
      <c r="LRO75" s="376"/>
      <c r="LRP75" s="376"/>
      <c r="LRQ75" s="376"/>
      <c r="LRR75" s="376"/>
      <c r="LRS75" s="376"/>
      <c r="LRT75" s="376"/>
      <c r="LRU75" s="376"/>
      <c r="LRV75" s="1581"/>
      <c r="LRW75" s="1581"/>
      <c r="LRX75" s="1581"/>
      <c r="LRY75" s="529"/>
      <c r="LRZ75" s="376"/>
      <c r="LSA75" s="376"/>
      <c r="LSB75" s="376"/>
      <c r="LSC75" s="530"/>
      <c r="LSD75" s="376"/>
      <c r="LSE75" s="376"/>
      <c r="LSF75" s="376"/>
      <c r="LSG75" s="376"/>
      <c r="LSH75" s="376"/>
      <c r="LSI75" s="376"/>
      <c r="LSJ75" s="376"/>
      <c r="LSK75" s="376"/>
      <c r="LSL75" s="376"/>
      <c r="LSM75" s="1581"/>
      <c r="LSN75" s="1581"/>
      <c r="LSO75" s="1581"/>
      <c r="LSP75" s="529"/>
      <c r="LSQ75" s="376"/>
      <c r="LSR75" s="376"/>
      <c r="LSS75" s="376"/>
      <c r="LST75" s="530"/>
      <c r="LSU75" s="376"/>
      <c r="LSV75" s="376"/>
      <c r="LSW75" s="376"/>
      <c r="LSX75" s="376"/>
      <c r="LSY75" s="376"/>
      <c r="LSZ75" s="376"/>
      <c r="LTA75" s="376"/>
      <c r="LTB75" s="376"/>
      <c r="LTC75" s="376"/>
      <c r="LTD75" s="1581"/>
      <c r="LTE75" s="1581"/>
      <c r="LTF75" s="1581"/>
      <c r="LTG75" s="529"/>
      <c r="LTH75" s="376"/>
      <c r="LTI75" s="376"/>
      <c r="LTJ75" s="376"/>
      <c r="LTK75" s="530"/>
      <c r="LTL75" s="376"/>
      <c r="LTM75" s="376"/>
      <c r="LTN75" s="376"/>
      <c r="LTO75" s="376"/>
      <c r="LTP75" s="376"/>
      <c r="LTQ75" s="376"/>
      <c r="LTR75" s="376"/>
      <c r="LTS75" s="376"/>
      <c r="LTT75" s="376"/>
      <c r="LTU75" s="1581"/>
      <c r="LTV75" s="1581"/>
      <c r="LTW75" s="1581"/>
      <c r="LTX75" s="529"/>
      <c r="LTY75" s="376"/>
      <c r="LTZ75" s="376"/>
      <c r="LUA75" s="376"/>
      <c r="LUB75" s="530"/>
      <c r="LUC75" s="376"/>
      <c r="LUD75" s="376"/>
      <c r="LUE75" s="376"/>
      <c r="LUF75" s="376"/>
      <c r="LUG75" s="376"/>
      <c r="LUH75" s="376"/>
      <c r="LUI75" s="376"/>
      <c r="LUJ75" s="376"/>
      <c r="LUK75" s="376"/>
      <c r="LUL75" s="1581"/>
      <c r="LUM75" s="1581"/>
      <c r="LUN75" s="1581"/>
      <c r="LUO75" s="529"/>
      <c r="LUP75" s="376"/>
      <c r="LUQ75" s="376"/>
      <c r="LUR75" s="376"/>
      <c r="LUS75" s="530"/>
      <c r="LUT75" s="376"/>
      <c r="LUU75" s="376"/>
      <c r="LUV75" s="376"/>
      <c r="LUW75" s="376"/>
      <c r="LUX75" s="376"/>
      <c r="LUY75" s="376"/>
      <c r="LUZ75" s="376"/>
      <c r="LVA75" s="376"/>
      <c r="LVB75" s="376"/>
      <c r="LVC75" s="1581"/>
      <c r="LVD75" s="1581"/>
      <c r="LVE75" s="1581"/>
      <c r="LVF75" s="529"/>
      <c r="LVG75" s="376"/>
      <c r="LVH75" s="376"/>
      <c r="LVI75" s="376"/>
      <c r="LVJ75" s="530"/>
      <c r="LVK75" s="376"/>
      <c r="LVL75" s="376"/>
      <c r="LVM75" s="376"/>
      <c r="LVN75" s="376"/>
      <c r="LVO75" s="376"/>
      <c r="LVP75" s="376"/>
      <c r="LVQ75" s="376"/>
      <c r="LVR75" s="376"/>
      <c r="LVS75" s="376"/>
      <c r="LVT75" s="1581"/>
      <c r="LVU75" s="1581"/>
      <c r="LVV75" s="1581"/>
      <c r="LVW75" s="529"/>
      <c r="LVX75" s="376"/>
      <c r="LVY75" s="376"/>
      <c r="LVZ75" s="376"/>
      <c r="LWA75" s="530"/>
      <c r="LWB75" s="376"/>
      <c r="LWC75" s="376"/>
      <c r="LWD75" s="376"/>
      <c r="LWE75" s="376"/>
      <c r="LWF75" s="376"/>
      <c r="LWG75" s="376"/>
      <c r="LWH75" s="376"/>
      <c r="LWI75" s="376"/>
      <c r="LWJ75" s="376"/>
      <c r="LWK75" s="1581"/>
      <c r="LWL75" s="1581"/>
      <c r="LWM75" s="1581"/>
      <c r="LWN75" s="529"/>
      <c r="LWO75" s="376"/>
      <c r="LWP75" s="376"/>
      <c r="LWQ75" s="376"/>
      <c r="LWR75" s="530"/>
      <c r="LWS75" s="376"/>
      <c r="LWT75" s="376"/>
      <c r="LWU75" s="376"/>
      <c r="LWV75" s="376"/>
      <c r="LWW75" s="376"/>
      <c r="LWX75" s="376"/>
      <c r="LWY75" s="376"/>
      <c r="LWZ75" s="376"/>
      <c r="LXA75" s="376"/>
      <c r="LXB75" s="1581"/>
      <c r="LXC75" s="1581"/>
      <c r="LXD75" s="1581"/>
      <c r="LXE75" s="529"/>
      <c r="LXF75" s="376"/>
      <c r="LXG75" s="376"/>
      <c r="LXH75" s="376"/>
      <c r="LXI75" s="530"/>
      <c r="LXJ75" s="376"/>
      <c r="LXK75" s="376"/>
      <c r="LXL75" s="376"/>
      <c r="LXM75" s="376"/>
      <c r="LXN75" s="376"/>
      <c r="LXO75" s="376"/>
      <c r="LXP75" s="376"/>
      <c r="LXQ75" s="376"/>
      <c r="LXR75" s="376"/>
      <c r="LXS75" s="1581"/>
      <c r="LXT75" s="1581"/>
      <c r="LXU75" s="1581"/>
      <c r="LXV75" s="529"/>
      <c r="LXW75" s="376"/>
      <c r="LXX75" s="376"/>
      <c r="LXY75" s="376"/>
      <c r="LXZ75" s="530"/>
      <c r="LYA75" s="376"/>
      <c r="LYB75" s="376"/>
      <c r="LYC75" s="376"/>
      <c r="LYD75" s="376"/>
      <c r="LYE75" s="376"/>
      <c r="LYF75" s="376"/>
      <c r="LYG75" s="376"/>
      <c r="LYH75" s="376"/>
      <c r="LYI75" s="376"/>
      <c r="LYJ75" s="1581"/>
      <c r="LYK75" s="1581"/>
      <c r="LYL75" s="1581"/>
      <c r="LYM75" s="529"/>
      <c r="LYN75" s="376"/>
      <c r="LYO75" s="376"/>
      <c r="LYP75" s="376"/>
      <c r="LYQ75" s="530"/>
      <c r="LYR75" s="376"/>
      <c r="LYS75" s="376"/>
      <c r="LYT75" s="376"/>
      <c r="LYU75" s="376"/>
      <c r="LYV75" s="376"/>
      <c r="LYW75" s="376"/>
      <c r="LYX75" s="376"/>
      <c r="LYY75" s="376"/>
      <c r="LYZ75" s="376"/>
      <c r="LZA75" s="1581"/>
      <c r="LZB75" s="1581"/>
      <c r="LZC75" s="1581"/>
      <c r="LZD75" s="529"/>
      <c r="LZE75" s="376"/>
      <c r="LZF75" s="376"/>
      <c r="LZG75" s="376"/>
      <c r="LZH75" s="530"/>
      <c r="LZI75" s="376"/>
      <c r="LZJ75" s="376"/>
      <c r="LZK75" s="376"/>
      <c r="LZL75" s="376"/>
      <c r="LZM75" s="376"/>
      <c r="LZN75" s="376"/>
      <c r="LZO75" s="376"/>
      <c r="LZP75" s="376"/>
      <c r="LZQ75" s="376"/>
      <c r="LZR75" s="1581"/>
      <c r="LZS75" s="1581"/>
      <c r="LZT75" s="1581"/>
      <c r="LZU75" s="529"/>
      <c r="LZV75" s="376"/>
      <c r="LZW75" s="376"/>
      <c r="LZX75" s="376"/>
      <c r="LZY75" s="530"/>
      <c r="LZZ75" s="376"/>
      <c r="MAA75" s="376"/>
      <c r="MAB75" s="376"/>
      <c r="MAC75" s="376"/>
      <c r="MAD75" s="376"/>
      <c r="MAE75" s="376"/>
      <c r="MAF75" s="376"/>
      <c r="MAG75" s="376"/>
      <c r="MAH75" s="376"/>
      <c r="MAI75" s="1581"/>
      <c r="MAJ75" s="1581"/>
      <c r="MAK75" s="1581"/>
      <c r="MAL75" s="529"/>
      <c r="MAM75" s="376"/>
      <c r="MAN75" s="376"/>
      <c r="MAO75" s="376"/>
      <c r="MAP75" s="530"/>
      <c r="MAQ75" s="376"/>
      <c r="MAR75" s="376"/>
      <c r="MAS75" s="376"/>
      <c r="MAT75" s="376"/>
      <c r="MAU75" s="376"/>
      <c r="MAV75" s="376"/>
      <c r="MAW75" s="376"/>
      <c r="MAX75" s="376"/>
      <c r="MAY75" s="376"/>
      <c r="MAZ75" s="1581"/>
      <c r="MBA75" s="1581"/>
      <c r="MBB75" s="1581"/>
      <c r="MBC75" s="529"/>
      <c r="MBD75" s="376"/>
      <c r="MBE75" s="376"/>
      <c r="MBF75" s="376"/>
      <c r="MBG75" s="530"/>
      <c r="MBH75" s="376"/>
      <c r="MBI75" s="376"/>
      <c r="MBJ75" s="376"/>
      <c r="MBK75" s="376"/>
      <c r="MBL75" s="376"/>
      <c r="MBM75" s="376"/>
      <c r="MBN75" s="376"/>
      <c r="MBO75" s="376"/>
      <c r="MBP75" s="376"/>
      <c r="MBQ75" s="1581"/>
      <c r="MBR75" s="1581"/>
      <c r="MBS75" s="1581"/>
      <c r="MBT75" s="529"/>
      <c r="MBU75" s="376"/>
      <c r="MBV75" s="376"/>
      <c r="MBW75" s="376"/>
      <c r="MBX75" s="530"/>
      <c r="MBY75" s="376"/>
      <c r="MBZ75" s="376"/>
      <c r="MCA75" s="376"/>
      <c r="MCB75" s="376"/>
      <c r="MCC75" s="376"/>
      <c r="MCD75" s="376"/>
      <c r="MCE75" s="376"/>
      <c r="MCF75" s="376"/>
      <c r="MCG75" s="376"/>
      <c r="MCH75" s="1581"/>
      <c r="MCI75" s="1581"/>
      <c r="MCJ75" s="1581"/>
      <c r="MCK75" s="529"/>
      <c r="MCL75" s="376"/>
      <c r="MCM75" s="376"/>
      <c r="MCN75" s="376"/>
      <c r="MCO75" s="530"/>
      <c r="MCP75" s="376"/>
      <c r="MCQ75" s="376"/>
      <c r="MCR75" s="376"/>
      <c r="MCS75" s="376"/>
      <c r="MCT75" s="376"/>
      <c r="MCU75" s="376"/>
      <c r="MCV75" s="376"/>
      <c r="MCW75" s="376"/>
      <c r="MCX75" s="376"/>
      <c r="MCY75" s="1581"/>
      <c r="MCZ75" s="1581"/>
      <c r="MDA75" s="1581"/>
      <c r="MDB75" s="529"/>
      <c r="MDC75" s="376"/>
      <c r="MDD75" s="376"/>
      <c r="MDE75" s="376"/>
      <c r="MDF75" s="530"/>
      <c r="MDG75" s="376"/>
      <c r="MDH75" s="376"/>
      <c r="MDI75" s="376"/>
      <c r="MDJ75" s="376"/>
      <c r="MDK75" s="376"/>
      <c r="MDL75" s="376"/>
      <c r="MDM75" s="376"/>
      <c r="MDN75" s="376"/>
      <c r="MDO75" s="376"/>
      <c r="MDP75" s="1581"/>
      <c r="MDQ75" s="1581"/>
      <c r="MDR75" s="1581"/>
      <c r="MDS75" s="529"/>
      <c r="MDT75" s="376"/>
      <c r="MDU75" s="376"/>
      <c r="MDV75" s="376"/>
      <c r="MDW75" s="530"/>
      <c r="MDX75" s="376"/>
      <c r="MDY75" s="376"/>
      <c r="MDZ75" s="376"/>
      <c r="MEA75" s="376"/>
      <c r="MEB75" s="376"/>
      <c r="MEC75" s="376"/>
      <c r="MED75" s="376"/>
      <c r="MEE75" s="376"/>
      <c r="MEF75" s="376"/>
      <c r="MEG75" s="1581"/>
      <c r="MEH75" s="1581"/>
      <c r="MEI75" s="1581"/>
      <c r="MEJ75" s="529"/>
      <c r="MEK75" s="376"/>
      <c r="MEL75" s="376"/>
      <c r="MEM75" s="376"/>
      <c r="MEN75" s="530"/>
      <c r="MEO75" s="376"/>
      <c r="MEP75" s="376"/>
      <c r="MEQ75" s="376"/>
      <c r="MER75" s="376"/>
      <c r="MES75" s="376"/>
      <c r="MET75" s="376"/>
      <c r="MEU75" s="376"/>
      <c r="MEV75" s="376"/>
      <c r="MEW75" s="376"/>
      <c r="MEX75" s="1581"/>
      <c r="MEY75" s="1581"/>
      <c r="MEZ75" s="1581"/>
      <c r="MFA75" s="529"/>
      <c r="MFB75" s="376"/>
      <c r="MFC75" s="376"/>
      <c r="MFD75" s="376"/>
      <c r="MFE75" s="530"/>
      <c r="MFF75" s="376"/>
      <c r="MFG75" s="376"/>
      <c r="MFH75" s="376"/>
      <c r="MFI75" s="376"/>
      <c r="MFJ75" s="376"/>
      <c r="MFK75" s="376"/>
      <c r="MFL75" s="376"/>
      <c r="MFM75" s="376"/>
      <c r="MFN75" s="376"/>
      <c r="MFO75" s="1581"/>
      <c r="MFP75" s="1581"/>
      <c r="MFQ75" s="1581"/>
      <c r="MFR75" s="529"/>
      <c r="MFS75" s="376"/>
      <c r="MFT75" s="376"/>
      <c r="MFU75" s="376"/>
      <c r="MFV75" s="530"/>
      <c r="MFW75" s="376"/>
      <c r="MFX75" s="376"/>
      <c r="MFY75" s="376"/>
      <c r="MFZ75" s="376"/>
      <c r="MGA75" s="376"/>
      <c r="MGB75" s="376"/>
      <c r="MGC75" s="376"/>
      <c r="MGD75" s="376"/>
      <c r="MGE75" s="376"/>
      <c r="MGF75" s="1581"/>
      <c r="MGG75" s="1581"/>
      <c r="MGH75" s="1581"/>
      <c r="MGI75" s="529"/>
      <c r="MGJ75" s="376"/>
      <c r="MGK75" s="376"/>
      <c r="MGL75" s="376"/>
      <c r="MGM75" s="530"/>
      <c r="MGN75" s="376"/>
      <c r="MGO75" s="376"/>
      <c r="MGP75" s="376"/>
      <c r="MGQ75" s="376"/>
      <c r="MGR75" s="376"/>
      <c r="MGS75" s="376"/>
      <c r="MGT75" s="376"/>
      <c r="MGU75" s="376"/>
      <c r="MGV75" s="376"/>
      <c r="MGW75" s="1581"/>
      <c r="MGX75" s="1581"/>
      <c r="MGY75" s="1581"/>
      <c r="MGZ75" s="529"/>
      <c r="MHA75" s="376"/>
      <c r="MHB75" s="376"/>
      <c r="MHC75" s="376"/>
      <c r="MHD75" s="530"/>
      <c r="MHE75" s="376"/>
      <c r="MHF75" s="376"/>
      <c r="MHG75" s="376"/>
      <c r="MHH75" s="376"/>
      <c r="MHI75" s="376"/>
      <c r="MHJ75" s="376"/>
      <c r="MHK75" s="376"/>
      <c r="MHL75" s="376"/>
      <c r="MHM75" s="376"/>
      <c r="MHN75" s="1581"/>
      <c r="MHO75" s="1581"/>
      <c r="MHP75" s="1581"/>
      <c r="MHQ75" s="529"/>
      <c r="MHR75" s="376"/>
      <c r="MHS75" s="376"/>
      <c r="MHT75" s="376"/>
      <c r="MHU75" s="530"/>
      <c r="MHV75" s="376"/>
      <c r="MHW75" s="376"/>
      <c r="MHX75" s="376"/>
      <c r="MHY75" s="376"/>
      <c r="MHZ75" s="376"/>
      <c r="MIA75" s="376"/>
      <c r="MIB75" s="376"/>
      <c r="MIC75" s="376"/>
      <c r="MID75" s="376"/>
      <c r="MIE75" s="1581"/>
      <c r="MIF75" s="1581"/>
      <c r="MIG75" s="1581"/>
      <c r="MIH75" s="529"/>
      <c r="MII75" s="376"/>
      <c r="MIJ75" s="376"/>
      <c r="MIK75" s="376"/>
      <c r="MIL75" s="530"/>
      <c r="MIM75" s="376"/>
      <c r="MIN75" s="376"/>
      <c r="MIO75" s="376"/>
      <c r="MIP75" s="376"/>
      <c r="MIQ75" s="376"/>
      <c r="MIR75" s="376"/>
      <c r="MIS75" s="376"/>
      <c r="MIT75" s="376"/>
      <c r="MIU75" s="376"/>
      <c r="MIV75" s="1581"/>
      <c r="MIW75" s="1581"/>
      <c r="MIX75" s="1581"/>
      <c r="MIY75" s="529"/>
      <c r="MIZ75" s="376"/>
      <c r="MJA75" s="376"/>
      <c r="MJB75" s="376"/>
      <c r="MJC75" s="530"/>
      <c r="MJD75" s="376"/>
      <c r="MJE75" s="376"/>
      <c r="MJF75" s="376"/>
      <c r="MJG75" s="376"/>
      <c r="MJH75" s="376"/>
      <c r="MJI75" s="376"/>
      <c r="MJJ75" s="376"/>
      <c r="MJK75" s="376"/>
      <c r="MJL75" s="376"/>
      <c r="MJM75" s="1581"/>
      <c r="MJN75" s="1581"/>
      <c r="MJO75" s="1581"/>
      <c r="MJP75" s="529"/>
      <c r="MJQ75" s="376"/>
      <c r="MJR75" s="376"/>
      <c r="MJS75" s="376"/>
      <c r="MJT75" s="530"/>
      <c r="MJU75" s="376"/>
      <c r="MJV75" s="376"/>
      <c r="MJW75" s="376"/>
      <c r="MJX75" s="376"/>
      <c r="MJY75" s="376"/>
      <c r="MJZ75" s="376"/>
      <c r="MKA75" s="376"/>
      <c r="MKB75" s="376"/>
      <c r="MKC75" s="376"/>
      <c r="MKD75" s="1581"/>
      <c r="MKE75" s="1581"/>
      <c r="MKF75" s="1581"/>
      <c r="MKG75" s="529"/>
      <c r="MKH75" s="376"/>
      <c r="MKI75" s="376"/>
      <c r="MKJ75" s="376"/>
      <c r="MKK75" s="530"/>
      <c r="MKL75" s="376"/>
      <c r="MKM75" s="376"/>
      <c r="MKN75" s="376"/>
      <c r="MKO75" s="376"/>
      <c r="MKP75" s="376"/>
      <c r="MKQ75" s="376"/>
      <c r="MKR75" s="376"/>
      <c r="MKS75" s="376"/>
      <c r="MKT75" s="376"/>
      <c r="MKU75" s="1581"/>
      <c r="MKV75" s="1581"/>
      <c r="MKW75" s="1581"/>
      <c r="MKX75" s="529"/>
      <c r="MKY75" s="376"/>
      <c r="MKZ75" s="376"/>
      <c r="MLA75" s="376"/>
      <c r="MLB75" s="530"/>
      <c r="MLC75" s="376"/>
      <c r="MLD75" s="376"/>
      <c r="MLE75" s="376"/>
      <c r="MLF75" s="376"/>
      <c r="MLG75" s="376"/>
      <c r="MLH75" s="376"/>
      <c r="MLI75" s="376"/>
      <c r="MLJ75" s="376"/>
      <c r="MLK75" s="376"/>
      <c r="MLL75" s="1581"/>
      <c r="MLM75" s="1581"/>
      <c r="MLN75" s="1581"/>
      <c r="MLO75" s="529"/>
      <c r="MLP75" s="376"/>
      <c r="MLQ75" s="376"/>
      <c r="MLR75" s="376"/>
      <c r="MLS75" s="530"/>
      <c r="MLT75" s="376"/>
      <c r="MLU75" s="376"/>
      <c r="MLV75" s="376"/>
      <c r="MLW75" s="376"/>
      <c r="MLX75" s="376"/>
      <c r="MLY75" s="376"/>
      <c r="MLZ75" s="376"/>
      <c r="MMA75" s="376"/>
      <c r="MMB75" s="376"/>
      <c r="MMC75" s="1581"/>
      <c r="MMD75" s="1581"/>
      <c r="MME75" s="1581"/>
      <c r="MMF75" s="529"/>
      <c r="MMG75" s="376"/>
      <c r="MMH75" s="376"/>
      <c r="MMI75" s="376"/>
      <c r="MMJ75" s="530"/>
      <c r="MMK75" s="376"/>
      <c r="MML75" s="376"/>
      <c r="MMM75" s="376"/>
      <c r="MMN75" s="376"/>
      <c r="MMO75" s="376"/>
      <c r="MMP75" s="376"/>
      <c r="MMQ75" s="376"/>
      <c r="MMR75" s="376"/>
      <c r="MMS75" s="376"/>
      <c r="MMT75" s="1581"/>
      <c r="MMU75" s="1581"/>
      <c r="MMV75" s="1581"/>
      <c r="MMW75" s="529"/>
      <c r="MMX75" s="376"/>
      <c r="MMY75" s="376"/>
      <c r="MMZ75" s="376"/>
      <c r="MNA75" s="530"/>
      <c r="MNB75" s="376"/>
      <c r="MNC75" s="376"/>
      <c r="MND75" s="376"/>
      <c r="MNE75" s="376"/>
      <c r="MNF75" s="376"/>
      <c r="MNG75" s="376"/>
      <c r="MNH75" s="376"/>
      <c r="MNI75" s="376"/>
      <c r="MNJ75" s="376"/>
      <c r="MNK75" s="1581"/>
      <c r="MNL75" s="1581"/>
      <c r="MNM75" s="1581"/>
      <c r="MNN75" s="529"/>
      <c r="MNO75" s="376"/>
      <c r="MNP75" s="376"/>
      <c r="MNQ75" s="376"/>
      <c r="MNR75" s="530"/>
      <c r="MNS75" s="376"/>
      <c r="MNT75" s="376"/>
      <c r="MNU75" s="376"/>
      <c r="MNV75" s="376"/>
      <c r="MNW75" s="376"/>
      <c r="MNX75" s="376"/>
      <c r="MNY75" s="376"/>
      <c r="MNZ75" s="376"/>
      <c r="MOA75" s="376"/>
      <c r="MOB75" s="1581"/>
      <c r="MOC75" s="1581"/>
      <c r="MOD75" s="1581"/>
      <c r="MOE75" s="529"/>
      <c r="MOF75" s="376"/>
      <c r="MOG75" s="376"/>
      <c r="MOH75" s="376"/>
      <c r="MOI75" s="530"/>
      <c r="MOJ75" s="376"/>
      <c r="MOK75" s="376"/>
      <c r="MOL75" s="376"/>
      <c r="MOM75" s="376"/>
      <c r="MON75" s="376"/>
      <c r="MOO75" s="376"/>
      <c r="MOP75" s="376"/>
      <c r="MOQ75" s="376"/>
      <c r="MOR75" s="376"/>
      <c r="MOS75" s="1581"/>
      <c r="MOT75" s="1581"/>
      <c r="MOU75" s="1581"/>
      <c r="MOV75" s="529"/>
      <c r="MOW75" s="376"/>
      <c r="MOX75" s="376"/>
      <c r="MOY75" s="376"/>
      <c r="MOZ75" s="530"/>
      <c r="MPA75" s="376"/>
      <c r="MPB75" s="376"/>
      <c r="MPC75" s="376"/>
      <c r="MPD75" s="376"/>
      <c r="MPE75" s="376"/>
      <c r="MPF75" s="376"/>
      <c r="MPG75" s="376"/>
      <c r="MPH75" s="376"/>
      <c r="MPI75" s="376"/>
      <c r="MPJ75" s="1581"/>
      <c r="MPK75" s="1581"/>
      <c r="MPL75" s="1581"/>
      <c r="MPM75" s="529"/>
      <c r="MPN75" s="376"/>
      <c r="MPO75" s="376"/>
      <c r="MPP75" s="376"/>
      <c r="MPQ75" s="530"/>
      <c r="MPR75" s="376"/>
      <c r="MPS75" s="376"/>
      <c r="MPT75" s="376"/>
      <c r="MPU75" s="376"/>
      <c r="MPV75" s="376"/>
      <c r="MPW75" s="376"/>
      <c r="MPX75" s="376"/>
      <c r="MPY75" s="376"/>
      <c r="MPZ75" s="376"/>
      <c r="MQA75" s="1581"/>
      <c r="MQB75" s="1581"/>
      <c r="MQC75" s="1581"/>
      <c r="MQD75" s="529"/>
      <c r="MQE75" s="376"/>
      <c r="MQF75" s="376"/>
      <c r="MQG75" s="376"/>
      <c r="MQH75" s="530"/>
      <c r="MQI75" s="376"/>
      <c r="MQJ75" s="376"/>
      <c r="MQK75" s="376"/>
      <c r="MQL75" s="376"/>
      <c r="MQM75" s="376"/>
      <c r="MQN75" s="376"/>
      <c r="MQO75" s="376"/>
      <c r="MQP75" s="376"/>
      <c r="MQQ75" s="376"/>
      <c r="MQR75" s="1581"/>
      <c r="MQS75" s="1581"/>
      <c r="MQT75" s="1581"/>
      <c r="MQU75" s="529"/>
      <c r="MQV75" s="376"/>
      <c r="MQW75" s="376"/>
      <c r="MQX75" s="376"/>
      <c r="MQY75" s="530"/>
      <c r="MQZ75" s="376"/>
      <c r="MRA75" s="376"/>
      <c r="MRB75" s="376"/>
      <c r="MRC75" s="376"/>
      <c r="MRD75" s="376"/>
      <c r="MRE75" s="376"/>
      <c r="MRF75" s="376"/>
      <c r="MRG75" s="376"/>
      <c r="MRH75" s="376"/>
      <c r="MRI75" s="1581"/>
      <c r="MRJ75" s="1581"/>
      <c r="MRK75" s="1581"/>
      <c r="MRL75" s="529"/>
      <c r="MRM75" s="376"/>
      <c r="MRN75" s="376"/>
      <c r="MRO75" s="376"/>
      <c r="MRP75" s="530"/>
      <c r="MRQ75" s="376"/>
      <c r="MRR75" s="376"/>
      <c r="MRS75" s="376"/>
      <c r="MRT75" s="376"/>
      <c r="MRU75" s="376"/>
      <c r="MRV75" s="376"/>
      <c r="MRW75" s="376"/>
      <c r="MRX75" s="376"/>
      <c r="MRY75" s="376"/>
      <c r="MRZ75" s="1581"/>
      <c r="MSA75" s="1581"/>
      <c r="MSB75" s="1581"/>
      <c r="MSC75" s="529"/>
      <c r="MSD75" s="376"/>
      <c r="MSE75" s="376"/>
      <c r="MSF75" s="376"/>
      <c r="MSG75" s="530"/>
      <c r="MSH75" s="376"/>
      <c r="MSI75" s="376"/>
      <c r="MSJ75" s="376"/>
      <c r="MSK75" s="376"/>
      <c r="MSL75" s="376"/>
      <c r="MSM75" s="376"/>
      <c r="MSN75" s="376"/>
      <c r="MSO75" s="376"/>
      <c r="MSP75" s="376"/>
      <c r="MSQ75" s="1581"/>
      <c r="MSR75" s="1581"/>
      <c r="MSS75" s="1581"/>
      <c r="MST75" s="529"/>
      <c r="MSU75" s="376"/>
      <c r="MSV75" s="376"/>
      <c r="MSW75" s="376"/>
      <c r="MSX75" s="530"/>
      <c r="MSY75" s="376"/>
      <c r="MSZ75" s="376"/>
      <c r="MTA75" s="376"/>
      <c r="MTB75" s="376"/>
      <c r="MTC75" s="376"/>
      <c r="MTD75" s="376"/>
      <c r="MTE75" s="376"/>
      <c r="MTF75" s="376"/>
      <c r="MTG75" s="376"/>
      <c r="MTH75" s="1581"/>
      <c r="MTI75" s="1581"/>
      <c r="MTJ75" s="1581"/>
      <c r="MTK75" s="529"/>
      <c r="MTL75" s="376"/>
      <c r="MTM75" s="376"/>
      <c r="MTN75" s="376"/>
      <c r="MTO75" s="530"/>
      <c r="MTP75" s="376"/>
      <c r="MTQ75" s="376"/>
      <c r="MTR75" s="376"/>
      <c r="MTS75" s="376"/>
      <c r="MTT75" s="376"/>
      <c r="MTU75" s="376"/>
      <c r="MTV75" s="376"/>
      <c r="MTW75" s="376"/>
      <c r="MTX75" s="376"/>
      <c r="MTY75" s="1581"/>
      <c r="MTZ75" s="1581"/>
      <c r="MUA75" s="1581"/>
      <c r="MUB75" s="529"/>
      <c r="MUC75" s="376"/>
      <c r="MUD75" s="376"/>
      <c r="MUE75" s="376"/>
      <c r="MUF75" s="530"/>
      <c r="MUG75" s="376"/>
      <c r="MUH75" s="376"/>
      <c r="MUI75" s="376"/>
      <c r="MUJ75" s="376"/>
      <c r="MUK75" s="376"/>
      <c r="MUL75" s="376"/>
      <c r="MUM75" s="376"/>
      <c r="MUN75" s="376"/>
      <c r="MUO75" s="376"/>
      <c r="MUP75" s="1581"/>
      <c r="MUQ75" s="1581"/>
      <c r="MUR75" s="1581"/>
      <c r="MUS75" s="529"/>
      <c r="MUT75" s="376"/>
      <c r="MUU75" s="376"/>
      <c r="MUV75" s="376"/>
      <c r="MUW75" s="530"/>
      <c r="MUX75" s="376"/>
      <c r="MUY75" s="376"/>
      <c r="MUZ75" s="376"/>
      <c r="MVA75" s="376"/>
      <c r="MVB75" s="376"/>
      <c r="MVC75" s="376"/>
      <c r="MVD75" s="376"/>
      <c r="MVE75" s="376"/>
      <c r="MVF75" s="376"/>
      <c r="MVG75" s="1581"/>
      <c r="MVH75" s="1581"/>
      <c r="MVI75" s="1581"/>
      <c r="MVJ75" s="529"/>
      <c r="MVK75" s="376"/>
      <c r="MVL75" s="376"/>
      <c r="MVM75" s="376"/>
      <c r="MVN75" s="530"/>
      <c r="MVO75" s="376"/>
      <c r="MVP75" s="376"/>
      <c r="MVQ75" s="376"/>
      <c r="MVR75" s="376"/>
      <c r="MVS75" s="376"/>
      <c r="MVT75" s="376"/>
      <c r="MVU75" s="376"/>
      <c r="MVV75" s="376"/>
      <c r="MVW75" s="376"/>
      <c r="MVX75" s="1581"/>
      <c r="MVY75" s="1581"/>
      <c r="MVZ75" s="1581"/>
      <c r="MWA75" s="529"/>
      <c r="MWB75" s="376"/>
      <c r="MWC75" s="376"/>
      <c r="MWD75" s="376"/>
      <c r="MWE75" s="530"/>
      <c r="MWF75" s="376"/>
      <c r="MWG75" s="376"/>
      <c r="MWH75" s="376"/>
      <c r="MWI75" s="376"/>
      <c r="MWJ75" s="376"/>
      <c r="MWK75" s="376"/>
      <c r="MWL75" s="376"/>
      <c r="MWM75" s="376"/>
      <c r="MWN75" s="376"/>
      <c r="MWO75" s="1581"/>
      <c r="MWP75" s="1581"/>
      <c r="MWQ75" s="1581"/>
      <c r="MWR75" s="529"/>
      <c r="MWS75" s="376"/>
      <c r="MWT75" s="376"/>
      <c r="MWU75" s="376"/>
      <c r="MWV75" s="530"/>
      <c r="MWW75" s="376"/>
      <c r="MWX75" s="376"/>
      <c r="MWY75" s="376"/>
      <c r="MWZ75" s="376"/>
      <c r="MXA75" s="376"/>
      <c r="MXB75" s="376"/>
      <c r="MXC75" s="376"/>
      <c r="MXD75" s="376"/>
      <c r="MXE75" s="376"/>
      <c r="MXF75" s="1581"/>
      <c r="MXG75" s="1581"/>
      <c r="MXH75" s="1581"/>
      <c r="MXI75" s="529"/>
      <c r="MXJ75" s="376"/>
      <c r="MXK75" s="376"/>
      <c r="MXL75" s="376"/>
      <c r="MXM75" s="530"/>
      <c r="MXN75" s="376"/>
      <c r="MXO75" s="376"/>
      <c r="MXP75" s="376"/>
      <c r="MXQ75" s="376"/>
      <c r="MXR75" s="376"/>
      <c r="MXS75" s="376"/>
      <c r="MXT75" s="376"/>
      <c r="MXU75" s="376"/>
      <c r="MXV75" s="376"/>
      <c r="MXW75" s="1581"/>
      <c r="MXX75" s="1581"/>
      <c r="MXY75" s="1581"/>
      <c r="MXZ75" s="529"/>
      <c r="MYA75" s="376"/>
      <c r="MYB75" s="376"/>
      <c r="MYC75" s="376"/>
      <c r="MYD75" s="530"/>
      <c r="MYE75" s="376"/>
      <c r="MYF75" s="376"/>
      <c r="MYG75" s="376"/>
      <c r="MYH75" s="376"/>
      <c r="MYI75" s="376"/>
      <c r="MYJ75" s="376"/>
      <c r="MYK75" s="376"/>
      <c r="MYL75" s="376"/>
      <c r="MYM75" s="376"/>
      <c r="MYN75" s="1581"/>
      <c r="MYO75" s="1581"/>
      <c r="MYP75" s="1581"/>
      <c r="MYQ75" s="529"/>
      <c r="MYR75" s="376"/>
      <c r="MYS75" s="376"/>
      <c r="MYT75" s="376"/>
      <c r="MYU75" s="530"/>
      <c r="MYV75" s="376"/>
      <c r="MYW75" s="376"/>
      <c r="MYX75" s="376"/>
      <c r="MYY75" s="376"/>
      <c r="MYZ75" s="376"/>
      <c r="MZA75" s="376"/>
      <c r="MZB75" s="376"/>
      <c r="MZC75" s="376"/>
      <c r="MZD75" s="376"/>
      <c r="MZE75" s="1581"/>
      <c r="MZF75" s="1581"/>
      <c r="MZG75" s="1581"/>
      <c r="MZH75" s="529"/>
      <c r="MZI75" s="376"/>
      <c r="MZJ75" s="376"/>
      <c r="MZK75" s="376"/>
      <c r="MZL75" s="530"/>
      <c r="MZM75" s="376"/>
      <c r="MZN75" s="376"/>
      <c r="MZO75" s="376"/>
      <c r="MZP75" s="376"/>
      <c r="MZQ75" s="376"/>
      <c r="MZR75" s="376"/>
      <c r="MZS75" s="376"/>
      <c r="MZT75" s="376"/>
      <c r="MZU75" s="376"/>
      <c r="MZV75" s="1581"/>
      <c r="MZW75" s="1581"/>
      <c r="MZX75" s="1581"/>
      <c r="MZY75" s="529"/>
      <c r="MZZ75" s="376"/>
      <c r="NAA75" s="376"/>
      <c r="NAB75" s="376"/>
      <c r="NAC75" s="530"/>
      <c r="NAD75" s="376"/>
      <c r="NAE75" s="376"/>
      <c r="NAF75" s="376"/>
      <c r="NAG75" s="376"/>
      <c r="NAH75" s="376"/>
      <c r="NAI75" s="376"/>
      <c r="NAJ75" s="376"/>
      <c r="NAK75" s="376"/>
      <c r="NAL75" s="376"/>
      <c r="NAM75" s="1581"/>
      <c r="NAN75" s="1581"/>
      <c r="NAO75" s="1581"/>
      <c r="NAP75" s="529"/>
      <c r="NAQ75" s="376"/>
      <c r="NAR75" s="376"/>
      <c r="NAS75" s="376"/>
      <c r="NAT75" s="530"/>
      <c r="NAU75" s="376"/>
      <c r="NAV75" s="376"/>
      <c r="NAW75" s="376"/>
      <c r="NAX75" s="376"/>
      <c r="NAY75" s="376"/>
      <c r="NAZ75" s="376"/>
      <c r="NBA75" s="376"/>
      <c r="NBB75" s="376"/>
      <c r="NBC75" s="376"/>
      <c r="NBD75" s="1581"/>
      <c r="NBE75" s="1581"/>
      <c r="NBF75" s="1581"/>
      <c r="NBG75" s="529"/>
      <c r="NBH75" s="376"/>
      <c r="NBI75" s="376"/>
      <c r="NBJ75" s="376"/>
      <c r="NBK75" s="530"/>
      <c r="NBL75" s="376"/>
      <c r="NBM75" s="376"/>
      <c r="NBN75" s="376"/>
      <c r="NBO75" s="376"/>
      <c r="NBP75" s="376"/>
      <c r="NBQ75" s="376"/>
      <c r="NBR75" s="376"/>
      <c r="NBS75" s="376"/>
      <c r="NBT75" s="376"/>
      <c r="NBU75" s="1581"/>
      <c r="NBV75" s="1581"/>
      <c r="NBW75" s="1581"/>
      <c r="NBX75" s="529"/>
      <c r="NBY75" s="376"/>
      <c r="NBZ75" s="376"/>
      <c r="NCA75" s="376"/>
      <c r="NCB75" s="530"/>
      <c r="NCC75" s="376"/>
      <c r="NCD75" s="376"/>
      <c r="NCE75" s="376"/>
      <c r="NCF75" s="376"/>
      <c r="NCG75" s="376"/>
      <c r="NCH75" s="376"/>
      <c r="NCI75" s="376"/>
      <c r="NCJ75" s="376"/>
      <c r="NCK75" s="376"/>
      <c r="NCL75" s="1581"/>
      <c r="NCM75" s="1581"/>
      <c r="NCN75" s="1581"/>
      <c r="NCO75" s="529"/>
      <c r="NCP75" s="376"/>
      <c r="NCQ75" s="376"/>
      <c r="NCR75" s="376"/>
      <c r="NCS75" s="530"/>
      <c r="NCT75" s="376"/>
      <c r="NCU75" s="376"/>
      <c r="NCV75" s="376"/>
      <c r="NCW75" s="376"/>
      <c r="NCX75" s="376"/>
      <c r="NCY75" s="376"/>
      <c r="NCZ75" s="376"/>
      <c r="NDA75" s="376"/>
      <c r="NDB75" s="376"/>
      <c r="NDC75" s="1581"/>
      <c r="NDD75" s="1581"/>
      <c r="NDE75" s="1581"/>
      <c r="NDF75" s="529"/>
      <c r="NDG75" s="376"/>
      <c r="NDH75" s="376"/>
      <c r="NDI75" s="376"/>
      <c r="NDJ75" s="530"/>
      <c r="NDK75" s="376"/>
      <c r="NDL75" s="376"/>
      <c r="NDM75" s="376"/>
      <c r="NDN75" s="376"/>
      <c r="NDO75" s="376"/>
      <c r="NDP75" s="376"/>
      <c r="NDQ75" s="376"/>
      <c r="NDR75" s="376"/>
      <c r="NDS75" s="376"/>
      <c r="NDT75" s="1581"/>
      <c r="NDU75" s="1581"/>
      <c r="NDV75" s="1581"/>
      <c r="NDW75" s="529"/>
      <c r="NDX75" s="376"/>
      <c r="NDY75" s="376"/>
      <c r="NDZ75" s="376"/>
      <c r="NEA75" s="530"/>
      <c r="NEB75" s="376"/>
      <c r="NEC75" s="376"/>
      <c r="NED75" s="376"/>
      <c r="NEE75" s="376"/>
      <c r="NEF75" s="376"/>
      <c r="NEG75" s="376"/>
      <c r="NEH75" s="376"/>
      <c r="NEI75" s="376"/>
      <c r="NEJ75" s="376"/>
      <c r="NEK75" s="1581"/>
      <c r="NEL75" s="1581"/>
      <c r="NEM75" s="1581"/>
      <c r="NEN75" s="529"/>
      <c r="NEO75" s="376"/>
      <c r="NEP75" s="376"/>
      <c r="NEQ75" s="376"/>
      <c r="NER75" s="530"/>
      <c r="NES75" s="376"/>
      <c r="NET75" s="376"/>
      <c r="NEU75" s="376"/>
      <c r="NEV75" s="376"/>
      <c r="NEW75" s="376"/>
      <c r="NEX75" s="376"/>
      <c r="NEY75" s="376"/>
      <c r="NEZ75" s="376"/>
      <c r="NFA75" s="376"/>
      <c r="NFB75" s="1581"/>
      <c r="NFC75" s="1581"/>
      <c r="NFD75" s="1581"/>
      <c r="NFE75" s="529"/>
      <c r="NFF75" s="376"/>
      <c r="NFG75" s="376"/>
      <c r="NFH75" s="376"/>
      <c r="NFI75" s="530"/>
      <c r="NFJ75" s="376"/>
      <c r="NFK75" s="376"/>
      <c r="NFL75" s="376"/>
      <c r="NFM75" s="376"/>
      <c r="NFN75" s="376"/>
      <c r="NFO75" s="376"/>
      <c r="NFP75" s="376"/>
      <c r="NFQ75" s="376"/>
      <c r="NFR75" s="376"/>
      <c r="NFS75" s="1581"/>
      <c r="NFT75" s="1581"/>
      <c r="NFU75" s="1581"/>
      <c r="NFV75" s="529"/>
      <c r="NFW75" s="376"/>
      <c r="NFX75" s="376"/>
      <c r="NFY75" s="376"/>
      <c r="NFZ75" s="530"/>
      <c r="NGA75" s="376"/>
      <c r="NGB75" s="376"/>
      <c r="NGC75" s="376"/>
      <c r="NGD75" s="376"/>
      <c r="NGE75" s="376"/>
      <c r="NGF75" s="376"/>
      <c r="NGG75" s="376"/>
      <c r="NGH75" s="376"/>
      <c r="NGI75" s="376"/>
      <c r="NGJ75" s="1581"/>
      <c r="NGK75" s="1581"/>
      <c r="NGL75" s="1581"/>
      <c r="NGM75" s="529"/>
      <c r="NGN75" s="376"/>
      <c r="NGO75" s="376"/>
      <c r="NGP75" s="376"/>
      <c r="NGQ75" s="530"/>
      <c r="NGR75" s="376"/>
      <c r="NGS75" s="376"/>
      <c r="NGT75" s="376"/>
      <c r="NGU75" s="376"/>
      <c r="NGV75" s="376"/>
      <c r="NGW75" s="376"/>
      <c r="NGX75" s="376"/>
      <c r="NGY75" s="376"/>
      <c r="NGZ75" s="376"/>
      <c r="NHA75" s="1581"/>
      <c r="NHB75" s="1581"/>
      <c r="NHC75" s="1581"/>
      <c r="NHD75" s="529"/>
      <c r="NHE75" s="376"/>
      <c r="NHF75" s="376"/>
      <c r="NHG75" s="376"/>
      <c r="NHH75" s="530"/>
      <c r="NHI75" s="376"/>
      <c r="NHJ75" s="376"/>
      <c r="NHK75" s="376"/>
      <c r="NHL75" s="376"/>
      <c r="NHM75" s="376"/>
      <c r="NHN75" s="376"/>
      <c r="NHO75" s="376"/>
      <c r="NHP75" s="376"/>
      <c r="NHQ75" s="376"/>
      <c r="NHR75" s="1581"/>
      <c r="NHS75" s="1581"/>
      <c r="NHT75" s="1581"/>
      <c r="NHU75" s="529"/>
      <c r="NHV75" s="376"/>
      <c r="NHW75" s="376"/>
      <c r="NHX75" s="376"/>
      <c r="NHY75" s="530"/>
      <c r="NHZ75" s="376"/>
      <c r="NIA75" s="376"/>
      <c r="NIB75" s="376"/>
      <c r="NIC75" s="376"/>
      <c r="NID75" s="376"/>
      <c r="NIE75" s="376"/>
      <c r="NIF75" s="376"/>
      <c r="NIG75" s="376"/>
      <c r="NIH75" s="376"/>
      <c r="NII75" s="1581"/>
      <c r="NIJ75" s="1581"/>
      <c r="NIK75" s="1581"/>
      <c r="NIL75" s="529"/>
      <c r="NIM75" s="376"/>
      <c r="NIN75" s="376"/>
      <c r="NIO75" s="376"/>
      <c r="NIP75" s="530"/>
      <c r="NIQ75" s="376"/>
      <c r="NIR75" s="376"/>
      <c r="NIS75" s="376"/>
      <c r="NIT75" s="376"/>
      <c r="NIU75" s="376"/>
      <c r="NIV75" s="376"/>
      <c r="NIW75" s="376"/>
      <c r="NIX75" s="376"/>
      <c r="NIY75" s="376"/>
      <c r="NIZ75" s="1581"/>
      <c r="NJA75" s="1581"/>
      <c r="NJB75" s="1581"/>
      <c r="NJC75" s="529"/>
      <c r="NJD75" s="376"/>
      <c r="NJE75" s="376"/>
      <c r="NJF75" s="376"/>
      <c r="NJG75" s="530"/>
      <c r="NJH75" s="376"/>
      <c r="NJI75" s="376"/>
      <c r="NJJ75" s="376"/>
      <c r="NJK75" s="376"/>
      <c r="NJL75" s="376"/>
      <c r="NJM75" s="376"/>
      <c r="NJN75" s="376"/>
      <c r="NJO75" s="376"/>
      <c r="NJP75" s="376"/>
      <c r="NJQ75" s="1581"/>
      <c r="NJR75" s="1581"/>
      <c r="NJS75" s="1581"/>
      <c r="NJT75" s="529"/>
      <c r="NJU75" s="376"/>
      <c r="NJV75" s="376"/>
      <c r="NJW75" s="376"/>
      <c r="NJX75" s="530"/>
      <c r="NJY75" s="376"/>
      <c r="NJZ75" s="376"/>
      <c r="NKA75" s="376"/>
      <c r="NKB75" s="376"/>
      <c r="NKC75" s="376"/>
      <c r="NKD75" s="376"/>
      <c r="NKE75" s="376"/>
      <c r="NKF75" s="376"/>
      <c r="NKG75" s="376"/>
      <c r="NKH75" s="1581"/>
      <c r="NKI75" s="1581"/>
      <c r="NKJ75" s="1581"/>
      <c r="NKK75" s="529"/>
      <c r="NKL75" s="376"/>
      <c r="NKM75" s="376"/>
      <c r="NKN75" s="376"/>
      <c r="NKO75" s="530"/>
      <c r="NKP75" s="376"/>
      <c r="NKQ75" s="376"/>
      <c r="NKR75" s="376"/>
      <c r="NKS75" s="376"/>
      <c r="NKT75" s="376"/>
      <c r="NKU75" s="376"/>
      <c r="NKV75" s="376"/>
      <c r="NKW75" s="376"/>
      <c r="NKX75" s="376"/>
      <c r="NKY75" s="1581"/>
      <c r="NKZ75" s="1581"/>
      <c r="NLA75" s="1581"/>
      <c r="NLB75" s="529"/>
      <c r="NLC75" s="376"/>
      <c r="NLD75" s="376"/>
      <c r="NLE75" s="376"/>
      <c r="NLF75" s="530"/>
      <c r="NLG75" s="376"/>
      <c r="NLH75" s="376"/>
      <c r="NLI75" s="376"/>
      <c r="NLJ75" s="376"/>
      <c r="NLK75" s="376"/>
      <c r="NLL75" s="376"/>
      <c r="NLM75" s="376"/>
      <c r="NLN75" s="376"/>
      <c r="NLO75" s="376"/>
      <c r="NLP75" s="1581"/>
      <c r="NLQ75" s="1581"/>
      <c r="NLR75" s="1581"/>
      <c r="NLS75" s="529"/>
      <c r="NLT75" s="376"/>
      <c r="NLU75" s="376"/>
      <c r="NLV75" s="376"/>
      <c r="NLW75" s="530"/>
      <c r="NLX75" s="376"/>
      <c r="NLY75" s="376"/>
      <c r="NLZ75" s="376"/>
      <c r="NMA75" s="376"/>
      <c r="NMB75" s="376"/>
      <c r="NMC75" s="376"/>
      <c r="NMD75" s="376"/>
      <c r="NME75" s="376"/>
      <c r="NMF75" s="376"/>
      <c r="NMG75" s="1581"/>
      <c r="NMH75" s="1581"/>
      <c r="NMI75" s="1581"/>
      <c r="NMJ75" s="529"/>
      <c r="NMK75" s="376"/>
      <c r="NML75" s="376"/>
      <c r="NMM75" s="376"/>
      <c r="NMN75" s="530"/>
      <c r="NMO75" s="376"/>
      <c r="NMP75" s="376"/>
      <c r="NMQ75" s="376"/>
      <c r="NMR75" s="376"/>
      <c r="NMS75" s="376"/>
      <c r="NMT75" s="376"/>
      <c r="NMU75" s="376"/>
      <c r="NMV75" s="376"/>
      <c r="NMW75" s="376"/>
      <c r="NMX75" s="1581"/>
      <c r="NMY75" s="1581"/>
      <c r="NMZ75" s="1581"/>
      <c r="NNA75" s="529"/>
      <c r="NNB75" s="376"/>
      <c r="NNC75" s="376"/>
      <c r="NND75" s="376"/>
      <c r="NNE75" s="530"/>
      <c r="NNF75" s="376"/>
      <c r="NNG75" s="376"/>
      <c r="NNH75" s="376"/>
      <c r="NNI75" s="376"/>
      <c r="NNJ75" s="376"/>
      <c r="NNK75" s="376"/>
      <c r="NNL75" s="376"/>
      <c r="NNM75" s="376"/>
      <c r="NNN75" s="376"/>
      <c r="NNO75" s="1581"/>
      <c r="NNP75" s="1581"/>
      <c r="NNQ75" s="1581"/>
      <c r="NNR75" s="529"/>
      <c r="NNS75" s="376"/>
      <c r="NNT75" s="376"/>
      <c r="NNU75" s="376"/>
      <c r="NNV75" s="530"/>
      <c r="NNW75" s="376"/>
      <c r="NNX75" s="376"/>
      <c r="NNY75" s="376"/>
      <c r="NNZ75" s="376"/>
      <c r="NOA75" s="376"/>
      <c r="NOB75" s="376"/>
      <c r="NOC75" s="376"/>
      <c r="NOD75" s="376"/>
      <c r="NOE75" s="376"/>
      <c r="NOF75" s="1581"/>
      <c r="NOG75" s="1581"/>
      <c r="NOH75" s="1581"/>
      <c r="NOI75" s="529"/>
      <c r="NOJ75" s="376"/>
      <c r="NOK75" s="376"/>
      <c r="NOL75" s="376"/>
      <c r="NOM75" s="530"/>
      <c r="NON75" s="376"/>
      <c r="NOO75" s="376"/>
      <c r="NOP75" s="376"/>
      <c r="NOQ75" s="376"/>
      <c r="NOR75" s="376"/>
      <c r="NOS75" s="376"/>
      <c r="NOT75" s="376"/>
      <c r="NOU75" s="376"/>
      <c r="NOV75" s="376"/>
      <c r="NOW75" s="1581"/>
      <c r="NOX75" s="1581"/>
      <c r="NOY75" s="1581"/>
      <c r="NOZ75" s="529"/>
      <c r="NPA75" s="376"/>
      <c r="NPB75" s="376"/>
      <c r="NPC75" s="376"/>
      <c r="NPD75" s="530"/>
      <c r="NPE75" s="376"/>
      <c r="NPF75" s="376"/>
      <c r="NPG75" s="376"/>
      <c r="NPH75" s="376"/>
      <c r="NPI75" s="376"/>
      <c r="NPJ75" s="376"/>
      <c r="NPK75" s="376"/>
      <c r="NPL75" s="376"/>
      <c r="NPM75" s="376"/>
      <c r="NPN75" s="1581"/>
      <c r="NPO75" s="1581"/>
      <c r="NPP75" s="1581"/>
      <c r="NPQ75" s="529"/>
      <c r="NPR75" s="376"/>
      <c r="NPS75" s="376"/>
      <c r="NPT75" s="376"/>
      <c r="NPU75" s="530"/>
      <c r="NPV75" s="376"/>
      <c r="NPW75" s="376"/>
      <c r="NPX75" s="376"/>
      <c r="NPY75" s="376"/>
      <c r="NPZ75" s="376"/>
      <c r="NQA75" s="376"/>
      <c r="NQB75" s="376"/>
      <c r="NQC75" s="376"/>
      <c r="NQD75" s="376"/>
      <c r="NQE75" s="1581"/>
      <c r="NQF75" s="1581"/>
      <c r="NQG75" s="1581"/>
      <c r="NQH75" s="529"/>
      <c r="NQI75" s="376"/>
      <c r="NQJ75" s="376"/>
      <c r="NQK75" s="376"/>
      <c r="NQL75" s="530"/>
      <c r="NQM75" s="376"/>
      <c r="NQN75" s="376"/>
      <c r="NQO75" s="376"/>
      <c r="NQP75" s="376"/>
      <c r="NQQ75" s="376"/>
      <c r="NQR75" s="376"/>
      <c r="NQS75" s="376"/>
      <c r="NQT75" s="376"/>
      <c r="NQU75" s="376"/>
      <c r="NQV75" s="1581"/>
      <c r="NQW75" s="1581"/>
      <c r="NQX75" s="1581"/>
      <c r="NQY75" s="529"/>
      <c r="NQZ75" s="376"/>
      <c r="NRA75" s="376"/>
      <c r="NRB75" s="376"/>
      <c r="NRC75" s="530"/>
      <c r="NRD75" s="376"/>
      <c r="NRE75" s="376"/>
      <c r="NRF75" s="376"/>
      <c r="NRG75" s="376"/>
      <c r="NRH75" s="376"/>
      <c r="NRI75" s="376"/>
      <c r="NRJ75" s="376"/>
      <c r="NRK75" s="376"/>
      <c r="NRL75" s="376"/>
      <c r="NRM75" s="1581"/>
      <c r="NRN75" s="1581"/>
      <c r="NRO75" s="1581"/>
      <c r="NRP75" s="529"/>
      <c r="NRQ75" s="376"/>
      <c r="NRR75" s="376"/>
      <c r="NRS75" s="376"/>
      <c r="NRT75" s="530"/>
      <c r="NRU75" s="376"/>
      <c r="NRV75" s="376"/>
      <c r="NRW75" s="376"/>
      <c r="NRX75" s="376"/>
      <c r="NRY75" s="376"/>
      <c r="NRZ75" s="376"/>
      <c r="NSA75" s="376"/>
      <c r="NSB75" s="376"/>
      <c r="NSC75" s="376"/>
      <c r="NSD75" s="1581"/>
      <c r="NSE75" s="1581"/>
      <c r="NSF75" s="1581"/>
      <c r="NSG75" s="529"/>
      <c r="NSH75" s="376"/>
      <c r="NSI75" s="376"/>
      <c r="NSJ75" s="376"/>
      <c r="NSK75" s="530"/>
      <c r="NSL75" s="376"/>
      <c r="NSM75" s="376"/>
      <c r="NSN75" s="376"/>
      <c r="NSO75" s="376"/>
      <c r="NSP75" s="376"/>
      <c r="NSQ75" s="376"/>
      <c r="NSR75" s="376"/>
      <c r="NSS75" s="376"/>
      <c r="NST75" s="376"/>
      <c r="NSU75" s="1581"/>
      <c r="NSV75" s="1581"/>
      <c r="NSW75" s="1581"/>
      <c r="NSX75" s="529"/>
      <c r="NSY75" s="376"/>
      <c r="NSZ75" s="376"/>
      <c r="NTA75" s="376"/>
      <c r="NTB75" s="530"/>
      <c r="NTC75" s="376"/>
      <c r="NTD75" s="376"/>
      <c r="NTE75" s="376"/>
      <c r="NTF75" s="376"/>
      <c r="NTG75" s="376"/>
      <c r="NTH75" s="376"/>
      <c r="NTI75" s="376"/>
      <c r="NTJ75" s="376"/>
      <c r="NTK75" s="376"/>
      <c r="NTL75" s="1581"/>
      <c r="NTM75" s="1581"/>
      <c r="NTN75" s="1581"/>
      <c r="NTO75" s="529"/>
      <c r="NTP75" s="376"/>
      <c r="NTQ75" s="376"/>
      <c r="NTR75" s="376"/>
      <c r="NTS75" s="530"/>
      <c r="NTT75" s="376"/>
      <c r="NTU75" s="376"/>
      <c r="NTV75" s="376"/>
      <c r="NTW75" s="376"/>
      <c r="NTX75" s="376"/>
      <c r="NTY75" s="376"/>
      <c r="NTZ75" s="376"/>
      <c r="NUA75" s="376"/>
      <c r="NUB75" s="376"/>
      <c r="NUC75" s="1581"/>
      <c r="NUD75" s="1581"/>
      <c r="NUE75" s="1581"/>
      <c r="NUF75" s="529"/>
      <c r="NUG75" s="376"/>
      <c r="NUH75" s="376"/>
      <c r="NUI75" s="376"/>
      <c r="NUJ75" s="530"/>
      <c r="NUK75" s="376"/>
      <c r="NUL75" s="376"/>
      <c r="NUM75" s="376"/>
      <c r="NUN75" s="376"/>
      <c r="NUO75" s="376"/>
      <c r="NUP75" s="376"/>
      <c r="NUQ75" s="376"/>
      <c r="NUR75" s="376"/>
      <c r="NUS75" s="376"/>
      <c r="NUT75" s="1581"/>
      <c r="NUU75" s="1581"/>
      <c r="NUV75" s="1581"/>
      <c r="NUW75" s="529"/>
      <c r="NUX75" s="376"/>
      <c r="NUY75" s="376"/>
      <c r="NUZ75" s="376"/>
      <c r="NVA75" s="530"/>
      <c r="NVB75" s="376"/>
      <c r="NVC75" s="376"/>
      <c r="NVD75" s="376"/>
      <c r="NVE75" s="376"/>
      <c r="NVF75" s="376"/>
      <c r="NVG75" s="376"/>
      <c r="NVH75" s="376"/>
      <c r="NVI75" s="376"/>
      <c r="NVJ75" s="376"/>
      <c r="NVK75" s="1581"/>
      <c r="NVL75" s="1581"/>
      <c r="NVM75" s="1581"/>
      <c r="NVN75" s="529"/>
      <c r="NVO75" s="376"/>
      <c r="NVP75" s="376"/>
      <c r="NVQ75" s="376"/>
      <c r="NVR75" s="530"/>
      <c r="NVS75" s="376"/>
      <c r="NVT75" s="376"/>
      <c r="NVU75" s="376"/>
      <c r="NVV75" s="376"/>
      <c r="NVW75" s="376"/>
      <c r="NVX75" s="376"/>
      <c r="NVY75" s="376"/>
      <c r="NVZ75" s="376"/>
      <c r="NWA75" s="376"/>
      <c r="NWB75" s="1581"/>
      <c r="NWC75" s="1581"/>
      <c r="NWD75" s="1581"/>
      <c r="NWE75" s="529"/>
      <c r="NWF75" s="376"/>
      <c r="NWG75" s="376"/>
      <c r="NWH75" s="376"/>
      <c r="NWI75" s="530"/>
      <c r="NWJ75" s="376"/>
      <c r="NWK75" s="376"/>
      <c r="NWL75" s="376"/>
      <c r="NWM75" s="376"/>
      <c r="NWN75" s="376"/>
      <c r="NWO75" s="376"/>
      <c r="NWP75" s="376"/>
      <c r="NWQ75" s="376"/>
      <c r="NWR75" s="376"/>
      <c r="NWS75" s="1581"/>
      <c r="NWT75" s="1581"/>
      <c r="NWU75" s="1581"/>
      <c r="NWV75" s="529"/>
      <c r="NWW75" s="376"/>
      <c r="NWX75" s="376"/>
      <c r="NWY75" s="376"/>
      <c r="NWZ75" s="530"/>
      <c r="NXA75" s="376"/>
      <c r="NXB75" s="376"/>
      <c r="NXC75" s="376"/>
      <c r="NXD75" s="376"/>
      <c r="NXE75" s="376"/>
      <c r="NXF75" s="376"/>
      <c r="NXG75" s="376"/>
      <c r="NXH75" s="376"/>
      <c r="NXI75" s="376"/>
      <c r="NXJ75" s="1581"/>
      <c r="NXK75" s="1581"/>
      <c r="NXL75" s="1581"/>
      <c r="NXM75" s="529"/>
      <c r="NXN75" s="376"/>
      <c r="NXO75" s="376"/>
      <c r="NXP75" s="376"/>
      <c r="NXQ75" s="530"/>
      <c r="NXR75" s="376"/>
      <c r="NXS75" s="376"/>
      <c r="NXT75" s="376"/>
      <c r="NXU75" s="376"/>
      <c r="NXV75" s="376"/>
      <c r="NXW75" s="376"/>
      <c r="NXX75" s="376"/>
      <c r="NXY75" s="376"/>
      <c r="NXZ75" s="376"/>
      <c r="NYA75" s="1581"/>
      <c r="NYB75" s="1581"/>
      <c r="NYC75" s="1581"/>
      <c r="NYD75" s="529"/>
      <c r="NYE75" s="376"/>
      <c r="NYF75" s="376"/>
      <c r="NYG75" s="376"/>
      <c r="NYH75" s="530"/>
      <c r="NYI75" s="376"/>
      <c r="NYJ75" s="376"/>
      <c r="NYK75" s="376"/>
      <c r="NYL75" s="376"/>
      <c r="NYM75" s="376"/>
      <c r="NYN75" s="376"/>
      <c r="NYO75" s="376"/>
      <c r="NYP75" s="376"/>
      <c r="NYQ75" s="376"/>
      <c r="NYR75" s="1581"/>
      <c r="NYS75" s="1581"/>
      <c r="NYT75" s="1581"/>
      <c r="NYU75" s="529"/>
      <c r="NYV75" s="376"/>
      <c r="NYW75" s="376"/>
      <c r="NYX75" s="376"/>
      <c r="NYY75" s="530"/>
      <c r="NYZ75" s="376"/>
      <c r="NZA75" s="376"/>
      <c r="NZB75" s="376"/>
      <c r="NZC75" s="376"/>
      <c r="NZD75" s="376"/>
      <c r="NZE75" s="376"/>
      <c r="NZF75" s="376"/>
      <c r="NZG75" s="376"/>
      <c r="NZH75" s="376"/>
      <c r="NZI75" s="1581"/>
      <c r="NZJ75" s="1581"/>
      <c r="NZK75" s="1581"/>
      <c r="NZL75" s="529"/>
      <c r="NZM75" s="376"/>
      <c r="NZN75" s="376"/>
      <c r="NZO75" s="376"/>
      <c r="NZP75" s="530"/>
      <c r="NZQ75" s="376"/>
      <c r="NZR75" s="376"/>
      <c r="NZS75" s="376"/>
      <c r="NZT75" s="376"/>
      <c r="NZU75" s="376"/>
      <c r="NZV75" s="376"/>
      <c r="NZW75" s="376"/>
      <c r="NZX75" s="376"/>
      <c r="NZY75" s="376"/>
      <c r="NZZ75" s="1581"/>
      <c r="OAA75" s="1581"/>
      <c r="OAB75" s="1581"/>
      <c r="OAC75" s="529"/>
      <c r="OAD75" s="376"/>
      <c r="OAE75" s="376"/>
      <c r="OAF75" s="376"/>
      <c r="OAG75" s="530"/>
      <c r="OAH75" s="376"/>
      <c r="OAI75" s="376"/>
      <c r="OAJ75" s="376"/>
      <c r="OAK75" s="376"/>
      <c r="OAL75" s="376"/>
      <c r="OAM75" s="376"/>
      <c r="OAN75" s="376"/>
      <c r="OAO75" s="376"/>
      <c r="OAP75" s="376"/>
      <c r="OAQ75" s="1581"/>
      <c r="OAR75" s="1581"/>
      <c r="OAS75" s="1581"/>
      <c r="OAT75" s="529"/>
      <c r="OAU75" s="376"/>
      <c r="OAV75" s="376"/>
      <c r="OAW75" s="376"/>
      <c r="OAX75" s="530"/>
      <c r="OAY75" s="376"/>
      <c r="OAZ75" s="376"/>
      <c r="OBA75" s="376"/>
      <c r="OBB75" s="376"/>
      <c r="OBC75" s="376"/>
      <c r="OBD75" s="376"/>
      <c r="OBE75" s="376"/>
      <c r="OBF75" s="376"/>
      <c r="OBG75" s="376"/>
      <c r="OBH75" s="1581"/>
      <c r="OBI75" s="1581"/>
      <c r="OBJ75" s="1581"/>
      <c r="OBK75" s="529"/>
      <c r="OBL75" s="376"/>
      <c r="OBM75" s="376"/>
      <c r="OBN75" s="376"/>
      <c r="OBO75" s="530"/>
      <c r="OBP75" s="376"/>
      <c r="OBQ75" s="376"/>
      <c r="OBR75" s="376"/>
      <c r="OBS75" s="376"/>
      <c r="OBT75" s="376"/>
      <c r="OBU75" s="376"/>
      <c r="OBV75" s="376"/>
      <c r="OBW75" s="376"/>
      <c r="OBX75" s="376"/>
      <c r="OBY75" s="1581"/>
      <c r="OBZ75" s="1581"/>
      <c r="OCA75" s="1581"/>
      <c r="OCB75" s="529"/>
      <c r="OCC75" s="376"/>
      <c r="OCD75" s="376"/>
      <c r="OCE75" s="376"/>
      <c r="OCF75" s="530"/>
      <c r="OCG75" s="376"/>
      <c r="OCH75" s="376"/>
      <c r="OCI75" s="376"/>
      <c r="OCJ75" s="376"/>
      <c r="OCK75" s="376"/>
      <c r="OCL75" s="376"/>
      <c r="OCM75" s="376"/>
      <c r="OCN75" s="376"/>
      <c r="OCO75" s="376"/>
      <c r="OCP75" s="1581"/>
      <c r="OCQ75" s="1581"/>
      <c r="OCR75" s="1581"/>
      <c r="OCS75" s="529"/>
      <c r="OCT75" s="376"/>
      <c r="OCU75" s="376"/>
      <c r="OCV75" s="376"/>
      <c r="OCW75" s="530"/>
      <c r="OCX75" s="376"/>
      <c r="OCY75" s="376"/>
      <c r="OCZ75" s="376"/>
      <c r="ODA75" s="376"/>
      <c r="ODB75" s="376"/>
      <c r="ODC75" s="376"/>
      <c r="ODD75" s="376"/>
      <c r="ODE75" s="376"/>
      <c r="ODF75" s="376"/>
      <c r="ODG75" s="1581"/>
      <c r="ODH75" s="1581"/>
      <c r="ODI75" s="1581"/>
      <c r="ODJ75" s="529"/>
      <c r="ODK75" s="376"/>
      <c r="ODL75" s="376"/>
      <c r="ODM75" s="376"/>
      <c r="ODN75" s="530"/>
      <c r="ODO75" s="376"/>
      <c r="ODP75" s="376"/>
      <c r="ODQ75" s="376"/>
      <c r="ODR75" s="376"/>
      <c r="ODS75" s="376"/>
      <c r="ODT75" s="376"/>
      <c r="ODU75" s="376"/>
      <c r="ODV75" s="376"/>
      <c r="ODW75" s="376"/>
      <c r="ODX75" s="1581"/>
      <c r="ODY75" s="1581"/>
      <c r="ODZ75" s="1581"/>
      <c r="OEA75" s="529"/>
      <c r="OEB75" s="376"/>
      <c r="OEC75" s="376"/>
      <c r="OED75" s="376"/>
      <c r="OEE75" s="530"/>
      <c r="OEF75" s="376"/>
      <c r="OEG75" s="376"/>
      <c r="OEH75" s="376"/>
      <c r="OEI75" s="376"/>
      <c r="OEJ75" s="376"/>
      <c r="OEK75" s="376"/>
      <c r="OEL75" s="376"/>
      <c r="OEM75" s="376"/>
      <c r="OEN75" s="376"/>
      <c r="OEO75" s="1581"/>
      <c r="OEP75" s="1581"/>
      <c r="OEQ75" s="1581"/>
      <c r="OER75" s="529"/>
      <c r="OES75" s="376"/>
      <c r="OET75" s="376"/>
      <c r="OEU75" s="376"/>
      <c r="OEV75" s="530"/>
      <c r="OEW75" s="376"/>
      <c r="OEX75" s="376"/>
      <c r="OEY75" s="376"/>
      <c r="OEZ75" s="376"/>
      <c r="OFA75" s="376"/>
      <c r="OFB75" s="376"/>
      <c r="OFC75" s="376"/>
      <c r="OFD75" s="376"/>
      <c r="OFE75" s="376"/>
      <c r="OFF75" s="1581"/>
      <c r="OFG75" s="1581"/>
      <c r="OFH75" s="1581"/>
      <c r="OFI75" s="529"/>
      <c r="OFJ75" s="376"/>
      <c r="OFK75" s="376"/>
      <c r="OFL75" s="376"/>
      <c r="OFM75" s="530"/>
      <c r="OFN75" s="376"/>
      <c r="OFO75" s="376"/>
      <c r="OFP75" s="376"/>
      <c r="OFQ75" s="376"/>
      <c r="OFR75" s="376"/>
      <c r="OFS75" s="376"/>
      <c r="OFT75" s="376"/>
      <c r="OFU75" s="376"/>
      <c r="OFV75" s="376"/>
      <c r="OFW75" s="1581"/>
      <c r="OFX75" s="1581"/>
      <c r="OFY75" s="1581"/>
      <c r="OFZ75" s="529"/>
      <c r="OGA75" s="376"/>
      <c r="OGB75" s="376"/>
      <c r="OGC75" s="376"/>
      <c r="OGD75" s="530"/>
      <c r="OGE75" s="376"/>
      <c r="OGF75" s="376"/>
      <c r="OGG75" s="376"/>
      <c r="OGH75" s="376"/>
      <c r="OGI75" s="376"/>
      <c r="OGJ75" s="376"/>
      <c r="OGK75" s="376"/>
      <c r="OGL75" s="376"/>
      <c r="OGM75" s="376"/>
      <c r="OGN75" s="1581"/>
      <c r="OGO75" s="1581"/>
      <c r="OGP75" s="1581"/>
      <c r="OGQ75" s="529"/>
      <c r="OGR75" s="376"/>
      <c r="OGS75" s="376"/>
      <c r="OGT75" s="376"/>
      <c r="OGU75" s="530"/>
      <c r="OGV75" s="376"/>
      <c r="OGW75" s="376"/>
      <c r="OGX75" s="376"/>
      <c r="OGY75" s="376"/>
      <c r="OGZ75" s="376"/>
      <c r="OHA75" s="376"/>
      <c r="OHB75" s="376"/>
      <c r="OHC75" s="376"/>
      <c r="OHD75" s="376"/>
      <c r="OHE75" s="1581"/>
      <c r="OHF75" s="1581"/>
      <c r="OHG75" s="1581"/>
      <c r="OHH75" s="529"/>
      <c r="OHI75" s="376"/>
      <c r="OHJ75" s="376"/>
      <c r="OHK75" s="376"/>
      <c r="OHL75" s="530"/>
      <c r="OHM75" s="376"/>
      <c r="OHN75" s="376"/>
      <c r="OHO75" s="376"/>
      <c r="OHP75" s="376"/>
      <c r="OHQ75" s="376"/>
      <c r="OHR75" s="376"/>
      <c r="OHS75" s="376"/>
      <c r="OHT75" s="376"/>
      <c r="OHU75" s="376"/>
      <c r="OHV75" s="1581"/>
      <c r="OHW75" s="1581"/>
      <c r="OHX75" s="1581"/>
      <c r="OHY75" s="529"/>
      <c r="OHZ75" s="376"/>
      <c r="OIA75" s="376"/>
      <c r="OIB75" s="376"/>
      <c r="OIC75" s="530"/>
      <c r="OID75" s="376"/>
      <c r="OIE75" s="376"/>
      <c r="OIF75" s="376"/>
      <c r="OIG75" s="376"/>
      <c r="OIH75" s="376"/>
      <c r="OII75" s="376"/>
      <c r="OIJ75" s="376"/>
      <c r="OIK75" s="376"/>
      <c r="OIL75" s="376"/>
      <c r="OIM75" s="1581"/>
      <c r="OIN75" s="1581"/>
      <c r="OIO75" s="1581"/>
      <c r="OIP75" s="529"/>
      <c r="OIQ75" s="376"/>
      <c r="OIR75" s="376"/>
      <c r="OIS75" s="376"/>
      <c r="OIT75" s="530"/>
      <c r="OIU75" s="376"/>
      <c r="OIV75" s="376"/>
      <c r="OIW75" s="376"/>
      <c r="OIX75" s="376"/>
      <c r="OIY75" s="376"/>
      <c r="OIZ75" s="376"/>
      <c r="OJA75" s="376"/>
      <c r="OJB75" s="376"/>
      <c r="OJC75" s="376"/>
      <c r="OJD75" s="1581"/>
      <c r="OJE75" s="1581"/>
      <c r="OJF75" s="1581"/>
      <c r="OJG75" s="529"/>
      <c r="OJH75" s="376"/>
      <c r="OJI75" s="376"/>
      <c r="OJJ75" s="376"/>
      <c r="OJK75" s="530"/>
      <c r="OJL75" s="376"/>
      <c r="OJM75" s="376"/>
      <c r="OJN75" s="376"/>
      <c r="OJO75" s="376"/>
      <c r="OJP75" s="376"/>
      <c r="OJQ75" s="376"/>
      <c r="OJR75" s="376"/>
      <c r="OJS75" s="376"/>
      <c r="OJT75" s="376"/>
      <c r="OJU75" s="1581"/>
      <c r="OJV75" s="1581"/>
      <c r="OJW75" s="1581"/>
      <c r="OJX75" s="529"/>
      <c r="OJY75" s="376"/>
      <c r="OJZ75" s="376"/>
      <c r="OKA75" s="376"/>
      <c r="OKB75" s="530"/>
      <c r="OKC75" s="376"/>
      <c r="OKD75" s="376"/>
      <c r="OKE75" s="376"/>
      <c r="OKF75" s="376"/>
      <c r="OKG75" s="376"/>
      <c r="OKH75" s="376"/>
      <c r="OKI75" s="376"/>
      <c r="OKJ75" s="376"/>
      <c r="OKK75" s="376"/>
      <c r="OKL75" s="1581"/>
      <c r="OKM75" s="1581"/>
      <c r="OKN75" s="1581"/>
      <c r="OKO75" s="529"/>
      <c r="OKP75" s="376"/>
      <c r="OKQ75" s="376"/>
      <c r="OKR75" s="376"/>
      <c r="OKS75" s="530"/>
      <c r="OKT75" s="376"/>
      <c r="OKU75" s="376"/>
      <c r="OKV75" s="376"/>
      <c r="OKW75" s="376"/>
      <c r="OKX75" s="376"/>
      <c r="OKY75" s="376"/>
      <c r="OKZ75" s="376"/>
      <c r="OLA75" s="376"/>
      <c r="OLB75" s="376"/>
      <c r="OLC75" s="1581"/>
      <c r="OLD75" s="1581"/>
      <c r="OLE75" s="1581"/>
      <c r="OLF75" s="529"/>
      <c r="OLG75" s="376"/>
      <c r="OLH75" s="376"/>
      <c r="OLI75" s="376"/>
      <c r="OLJ75" s="530"/>
      <c r="OLK75" s="376"/>
      <c r="OLL75" s="376"/>
      <c r="OLM75" s="376"/>
      <c r="OLN75" s="376"/>
      <c r="OLO75" s="376"/>
      <c r="OLP75" s="376"/>
      <c r="OLQ75" s="376"/>
      <c r="OLR75" s="376"/>
      <c r="OLS75" s="376"/>
      <c r="OLT75" s="1581"/>
      <c r="OLU75" s="1581"/>
      <c r="OLV75" s="1581"/>
      <c r="OLW75" s="529"/>
      <c r="OLX75" s="376"/>
      <c r="OLY75" s="376"/>
      <c r="OLZ75" s="376"/>
      <c r="OMA75" s="530"/>
      <c r="OMB75" s="376"/>
      <c r="OMC75" s="376"/>
      <c r="OMD75" s="376"/>
      <c r="OME75" s="376"/>
      <c r="OMF75" s="376"/>
      <c r="OMG75" s="376"/>
      <c r="OMH75" s="376"/>
      <c r="OMI75" s="376"/>
      <c r="OMJ75" s="376"/>
      <c r="OMK75" s="1581"/>
      <c r="OML75" s="1581"/>
      <c r="OMM75" s="1581"/>
      <c r="OMN75" s="529"/>
      <c r="OMO75" s="376"/>
      <c r="OMP75" s="376"/>
      <c r="OMQ75" s="376"/>
      <c r="OMR75" s="530"/>
      <c r="OMS75" s="376"/>
      <c r="OMT75" s="376"/>
      <c r="OMU75" s="376"/>
      <c r="OMV75" s="376"/>
      <c r="OMW75" s="376"/>
      <c r="OMX75" s="376"/>
      <c r="OMY75" s="376"/>
      <c r="OMZ75" s="376"/>
      <c r="ONA75" s="376"/>
      <c r="ONB75" s="1581"/>
      <c r="ONC75" s="1581"/>
      <c r="OND75" s="1581"/>
      <c r="ONE75" s="529"/>
      <c r="ONF75" s="376"/>
      <c r="ONG75" s="376"/>
      <c r="ONH75" s="376"/>
      <c r="ONI75" s="530"/>
      <c r="ONJ75" s="376"/>
      <c r="ONK75" s="376"/>
      <c r="ONL75" s="376"/>
      <c r="ONM75" s="376"/>
      <c r="ONN75" s="376"/>
      <c r="ONO75" s="376"/>
      <c r="ONP75" s="376"/>
      <c r="ONQ75" s="376"/>
      <c r="ONR75" s="376"/>
      <c r="ONS75" s="1581"/>
      <c r="ONT75" s="1581"/>
      <c r="ONU75" s="1581"/>
      <c r="ONV75" s="529"/>
      <c r="ONW75" s="376"/>
      <c r="ONX75" s="376"/>
      <c r="ONY75" s="376"/>
      <c r="ONZ75" s="530"/>
      <c r="OOA75" s="376"/>
      <c r="OOB75" s="376"/>
      <c r="OOC75" s="376"/>
      <c r="OOD75" s="376"/>
      <c r="OOE75" s="376"/>
      <c r="OOF75" s="376"/>
      <c r="OOG75" s="376"/>
      <c r="OOH75" s="376"/>
      <c r="OOI75" s="376"/>
      <c r="OOJ75" s="1581"/>
      <c r="OOK75" s="1581"/>
      <c r="OOL75" s="1581"/>
      <c r="OOM75" s="529"/>
      <c r="OON75" s="376"/>
      <c r="OOO75" s="376"/>
      <c r="OOP75" s="376"/>
      <c r="OOQ75" s="530"/>
      <c r="OOR75" s="376"/>
      <c r="OOS75" s="376"/>
      <c r="OOT75" s="376"/>
      <c r="OOU75" s="376"/>
      <c r="OOV75" s="376"/>
      <c r="OOW75" s="376"/>
      <c r="OOX75" s="376"/>
      <c r="OOY75" s="376"/>
      <c r="OOZ75" s="376"/>
      <c r="OPA75" s="1581"/>
      <c r="OPB75" s="1581"/>
      <c r="OPC75" s="1581"/>
      <c r="OPD75" s="529"/>
      <c r="OPE75" s="376"/>
      <c r="OPF75" s="376"/>
      <c r="OPG75" s="376"/>
      <c r="OPH75" s="530"/>
      <c r="OPI75" s="376"/>
      <c r="OPJ75" s="376"/>
      <c r="OPK75" s="376"/>
      <c r="OPL75" s="376"/>
      <c r="OPM75" s="376"/>
      <c r="OPN75" s="376"/>
      <c r="OPO75" s="376"/>
      <c r="OPP75" s="376"/>
      <c r="OPQ75" s="376"/>
      <c r="OPR75" s="1581"/>
      <c r="OPS75" s="1581"/>
      <c r="OPT75" s="1581"/>
      <c r="OPU75" s="529"/>
      <c r="OPV75" s="376"/>
      <c r="OPW75" s="376"/>
      <c r="OPX75" s="376"/>
      <c r="OPY75" s="530"/>
      <c r="OPZ75" s="376"/>
      <c r="OQA75" s="376"/>
      <c r="OQB75" s="376"/>
      <c r="OQC75" s="376"/>
      <c r="OQD75" s="376"/>
      <c r="OQE75" s="376"/>
      <c r="OQF75" s="376"/>
      <c r="OQG75" s="376"/>
      <c r="OQH75" s="376"/>
      <c r="OQI75" s="1581"/>
      <c r="OQJ75" s="1581"/>
      <c r="OQK75" s="1581"/>
      <c r="OQL75" s="529"/>
      <c r="OQM75" s="376"/>
      <c r="OQN75" s="376"/>
      <c r="OQO75" s="376"/>
      <c r="OQP75" s="530"/>
      <c r="OQQ75" s="376"/>
      <c r="OQR75" s="376"/>
      <c r="OQS75" s="376"/>
      <c r="OQT75" s="376"/>
      <c r="OQU75" s="376"/>
      <c r="OQV75" s="376"/>
      <c r="OQW75" s="376"/>
      <c r="OQX75" s="376"/>
      <c r="OQY75" s="376"/>
      <c r="OQZ75" s="1581"/>
      <c r="ORA75" s="1581"/>
      <c r="ORB75" s="1581"/>
      <c r="ORC75" s="529"/>
      <c r="ORD75" s="376"/>
      <c r="ORE75" s="376"/>
      <c r="ORF75" s="376"/>
      <c r="ORG75" s="530"/>
      <c r="ORH75" s="376"/>
      <c r="ORI75" s="376"/>
      <c r="ORJ75" s="376"/>
      <c r="ORK75" s="376"/>
      <c r="ORL75" s="376"/>
      <c r="ORM75" s="376"/>
      <c r="ORN75" s="376"/>
      <c r="ORO75" s="376"/>
      <c r="ORP75" s="376"/>
      <c r="ORQ75" s="1581"/>
      <c r="ORR75" s="1581"/>
      <c r="ORS75" s="1581"/>
      <c r="ORT75" s="529"/>
      <c r="ORU75" s="376"/>
      <c r="ORV75" s="376"/>
      <c r="ORW75" s="376"/>
      <c r="ORX75" s="530"/>
      <c r="ORY75" s="376"/>
      <c r="ORZ75" s="376"/>
      <c r="OSA75" s="376"/>
      <c r="OSB75" s="376"/>
      <c r="OSC75" s="376"/>
      <c r="OSD75" s="376"/>
      <c r="OSE75" s="376"/>
      <c r="OSF75" s="376"/>
      <c r="OSG75" s="376"/>
      <c r="OSH75" s="1581"/>
      <c r="OSI75" s="1581"/>
      <c r="OSJ75" s="1581"/>
      <c r="OSK75" s="529"/>
      <c r="OSL75" s="376"/>
      <c r="OSM75" s="376"/>
      <c r="OSN75" s="376"/>
      <c r="OSO75" s="530"/>
      <c r="OSP75" s="376"/>
      <c r="OSQ75" s="376"/>
      <c r="OSR75" s="376"/>
      <c r="OSS75" s="376"/>
      <c r="OST75" s="376"/>
      <c r="OSU75" s="376"/>
      <c r="OSV75" s="376"/>
      <c r="OSW75" s="376"/>
      <c r="OSX75" s="376"/>
      <c r="OSY75" s="1581"/>
      <c r="OSZ75" s="1581"/>
      <c r="OTA75" s="1581"/>
      <c r="OTB75" s="529"/>
      <c r="OTC75" s="376"/>
      <c r="OTD75" s="376"/>
      <c r="OTE75" s="376"/>
      <c r="OTF75" s="530"/>
      <c r="OTG75" s="376"/>
      <c r="OTH75" s="376"/>
      <c r="OTI75" s="376"/>
      <c r="OTJ75" s="376"/>
      <c r="OTK75" s="376"/>
      <c r="OTL75" s="376"/>
      <c r="OTM75" s="376"/>
      <c r="OTN75" s="376"/>
      <c r="OTO75" s="376"/>
      <c r="OTP75" s="1581"/>
      <c r="OTQ75" s="1581"/>
      <c r="OTR75" s="1581"/>
      <c r="OTS75" s="529"/>
      <c r="OTT75" s="376"/>
      <c r="OTU75" s="376"/>
      <c r="OTV75" s="376"/>
      <c r="OTW75" s="530"/>
      <c r="OTX75" s="376"/>
      <c r="OTY75" s="376"/>
      <c r="OTZ75" s="376"/>
      <c r="OUA75" s="376"/>
      <c r="OUB75" s="376"/>
      <c r="OUC75" s="376"/>
      <c r="OUD75" s="376"/>
      <c r="OUE75" s="376"/>
      <c r="OUF75" s="376"/>
      <c r="OUG75" s="1581"/>
      <c r="OUH75" s="1581"/>
      <c r="OUI75" s="1581"/>
      <c r="OUJ75" s="529"/>
      <c r="OUK75" s="376"/>
      <c r="OUL75" s="376"/>
      <c r="OUM75" s="376"/>
      <c r="OUN75" s="530"/>
      <c r="OUO75" s="376"/>
      <c r="OUP75" s="376"/>
      <c r="OUQ75" s="376"/>
      <c r="OUR75" s="376"/>
      <c r="OUS75" s="376"/>
      <c r="OUT75" s="376"/>
      <c r="OUU75" s="376"/>
      <c r="OUV75" s="376"/>
      <c r="OUW75" s="376"/>
      <c r="OUX75" s="1581"/>
      <c r="OUY75" s="1581"/>
      <c r="OUZ75" s="1581"/>
      <c r="OVA75" s="529"/>
      <c r="OVB75" s="376"/>
      <c r="OVC75" s="376"/>
      <c r="OVD75" s="376"/>
      <c r="OVE75" s="530"/>
      <c r="OVF75" s="376"/>
      <c r="OVG75" s="376"/>
      <c r="OVH75" s="376"/>
      <c r="OVI75" s="376"/>
      <c r="OVJ75" s="376"/>
      <c r="OVK75" s="376"/>
      <c r="OVL75" s="376"/>
      <c r="OVM75" s="376"/>
      <c r="OVN75" s="376"/>
      <c r="OVO75" s="1581"/>
      <c r="OVP75" s="1581"/>
      <c r="OVQ75" s="1581"/>
      <c r="OVR75" s="529"/>
      <c r="OVS75" s="376"/>
      <c r="OVT75" s="376"/>
      <c r="OVU75" s="376"/>
      <c r="OVV75" s="530"/>
      <c r="OVW75" s="376"/>
      <c r="OVX75" s="376"/>
      <c r="OVY75" s="376"/>
      <c r="OVZ75" s="376"/>
      <c r="OWA75" s="376"/>
      <c r="OWB75" s="376"/>
      <c r="OWC75" s="376"/>
      <c r="OWD75" s="376"/>
      <c r="OWE75" s="376"/>
      <c r="OWF75" s="1581"/>
      <c r="OWG75" s="1581"/>
      <c r="OWH75" s="1581"/>
      <c r="OWI75" s="529"/>
      <c r="OWJ75" s="376"/>
      <c r="OWK75" s="376"/>
      <c r="OWL75" s="376"/>
      <c r="OWM75" s="530"/>
      <c r="OWN75" s="376"/>
      <c r="OWO75" s="376"/>
      <c r="OWP75" s="376"/>
      <c r="OWQ75" s="376"/>
      <c r="OWR75" s="376"/>
      <c r="OWS75" s="376"/>
      <c r="OWT75" s="376"/>
      <c r="OWU75" s="376"/>
      <c r="OWV75" s="376"/>
      <c r="OWW75" s="1581"/>
      <c r="OWX75" s="1581"/>
      <c r="OWY75" s="1581"/>
      <c r="OWZ75" s="529"/>
      <c r="OXA75" s="376"/>
      <c r="OXB75" s="376"/>
      <c r="OXC75" s="376"/>
      <c r="OXD75" s="530"/>
      <c r="OXE75" s="376"/>
      <c r="OXF75" s="376"/>
      <c r="OXG75" s="376"/>
      <c r="OXH75" s="376"/>
      <c r="OXI75" s="376"/>
      <c r="OXJ75" s="376"/>
      <c r="OXK75" s="376"/>
      <c r="OXL75" s="376"/>
      <c r="OXM75" s="376"/>
      <c r="OXN75" s="1581"/>
      <c r="OXO75" s="1581"/>
      <c r="OXP75" s="1581"/>
      <c r="OXQ75" s="529"/>
      <c r="OXR75" s="376"/>
      <c r="OXS75" s="376"/>
      <c r="OXT75" s="376"/>
      <c r="OXU75" s="530"/>
      <c r="OXV75" s="376"/>
      <c r="OXW75" s="376"/>
      <c r="OXX75" s="376"/>
      <c r="OXY75" s="376"/>
      <c r="OXZ75" s="376"/>
      <c r="OYA75" s="376"/>
      <c r="OYB75" s="376"/>
      <c r="OYC75" s="376"/>
      <c r="OYD75" s="376"/>
      <c r="OYE75" s="1581"/>
      <c r="OYF75" s="1581"/>
      <c r="OYG75" s="1581"/>
      <c r="OYH75" s="529"/>
      <c r="OYI75" s="376"/>
      <c r="OYJ75" s="376"/>
      <c r="OYK75" s="376"/>
      <c r="OYL75" s="530"/>
      <c r="OYM75" s="376"/>
      <c r="OYN75" s="376"/>
      <c r="OYO75" s="376"/>
      <c r="OYP75" s="376"/>
      <c r="OYQ75" s="376"/>
      <c r="OYR75" s="376"/>
      <c r="OYS75" s="376"/>
      <c r="OYT75" s="376"/>
      <c r="OYU75" s="376"/>
      <c r="OYV75" s="1581"/>
      <c r="OYW75" s="1581"/>
      <c r="OYX75" s="1581"/>
      <c r="OYY75" s="529"/>
      <c r="OYZ75" s="376"/>
      <c r="OZA75" s="376"/>
      <c r="OZB75" s="376"/>
      <c r="OZC75" s="530"/>
      <c r="OZD75" s="376"/>
      <c r="OZE75" s="376"/>
      <c r="OZF75" s="376"/>
      <c r="OZG75" s="376"/>
      <c r="OZH75" s="376"/>
      <c r="OZI75" s="376"/>
      <c r="OZJ75" s="376"/>
      <c r="OZK75" s="376"/>
      <c r="OZL75" s="376"/>
      <c r="OZM75" s="1581"/>
      <c r="OZN75" s="1581"/>
      <c r="OZO75" s="1581"/>
      <c r="OZP75" s="529"/>
      <c r="OZQ75" s="376"/>
      <c r="OZR75" s="376"/>
      <c r="OZS75" s="376"/>
      <c r="OZT75" s="530"/>
      <c r="OZU75" s="376"/>
      <c r="OZV75" s="376"/>
      <c r="OZW75" s="376"/>
      <c r="OZX75" s="376"/>
      <c r="OZY75" s="376"/>
      <c r="OZZ75" s="376"/>
      <c r="PAA75" s="376"/>
      <c r="PAB75" s="376"/>
      <c r="PAC75" s="376"/>
      <c r="PAD75" s="1581"/>
      <c r="PAE75" s="1581"/>
      <c r="PAF75" s="1581"/>
      <c r="PAG75" s="529"/>
      <c r="PAH75" s="376"/>
      <c r="PAI75" s="376"/>
      <c r="PAJ75" s="376"/>
      <c r="PAK75" s="530"/>
      <c r="PAL75" s="376"/>
      <c r="PAM75" s="376"/>
      <c r="PAN75" s="376"/>
      <c r="PAO75" s="376"/>
      <c r="PAP75" s="376"/>
      <c r="PAQ75" s="376"/>
      <c r="PAR75" s="376"/>
      <c r="PAS75" s="376"/>
      <c r="PAT75" s="376"/>
      <c r="PAU75" s="1581"/>
      <c r="PAV75" s="1581"/>
      <c r="PAW75" s="1581"/>
      <c r="PAX75" s="529"/>
      <c r="PAY75" s="376"/>
      <c r="PAZ75" s="376"/>
      <c r="PBA75" s="376"/>
      <c r="PBB75" s="530"/>
      <c r="PBC75" s="376"/>
      <c r="PBD75" s="376"/>
      <c r="PBE75" s="376"/>
      <c r="PBF75" s="376"/>
      <c r="PBG75" s="376"/>
      <c r="PBH75" s="376"/>
      <c r="PBI75" s="376"/>
      <c r="PBJ75" s="376"/>
      <c r="PBK75" s="376"/>
      <c r="PBL75" s="1581"/>
      <c r="PBM75" s="1581"/>
      <c r="PBN75" s="1581"/>
      <c r="PBO75" s="529"/>
      <c r="PBP75" s="376"/>
      <c r="PBQ75" s="376"/>
      <c r="PBR75" s="376"/>
      <c r="PBS75" s="530"/>
      <c r="PBT75" s="376"/>
      <c r="PBU75" s="376"/>
      <c r="PBV75" s="376"/>
      <c r="PBW75" s="376"/>
      <c r="PBX75" s="376"/>
      <c r="PBY75" s="376"/>
      <c r="PBZ75" s="376"/>
      <c r="PCA75" s="376"/>
      <c r="PCB75" s="376"/>
      <c r="PCC75" s="1581"/>
      <c r="PCD75" s="1581"/>
      <c r="PCE75" s="1581"/>
      <c r="PCF75" s="529"/>
      <c r="PCG75" s="376"/>
      <c r="PCH75" s="376"/>
      <c r="PCI75" s="376"/>
      <c r="PCJ75" s="530"/>
      <c r="PCK75" s="376"/>
      <c r="PCL75" s="376"/>
      <c r="PCM75" s="376"/>
      <c r="PCN75" s="376"/>
      <c r="PCO75" s="376"/>
      <c r="PCP75" s="376"/>
      <c r="PCQ75" s="376"/>
      <c r="PCR75" s="376"/>
      <c r="PCS75" s="376"/>
      <c r="PCT75" s="1581"/>
      <c r="PCU75" s="1581"/>
      <c r="PCV75" s="1581"/>
      <c r="PCW75" s="529"/>
      <c r="PCX75" s="376"/>
      <c r="PCY75" s="376"/>
      <c r="PCZ75" s="376"/>
      <c r="PDA75" s="530"/>
      <c r="PDB75" s="376"/>
      <c r="PDC75" s="376"/>
      <c r="PDD75" s="376"/>
      <c r="PDE75" s="376"/>
      <c r="PDF75" s="376"/>
      <c r="PDG75" s="376"/>
      <c r="PDH75" s="376"/>
      <c r="PDI75" s="376"/>
      <c r="PDJ75" s="376"/>
      <c r="PDK75" s="1581"/>
      <c r="PDL75" s="1581"/>
      <c r="PDM75" s="1581"/>
      <c r="PDN75" s="529"/>
      <c r="PDO75" s="376"/>
      <c r="PDP75" s="376"/>
      <c r="PDQ75" s="376"/>
      <c r="PDR75" s="530"/>
      <c r="PDS75" s="376"/>
      <c r="PDT75" s="376"/>
      <c r="PDU75" s="376"/>
      <c r="PDV75" s="376"/>
      <c r="PDW75" s="376"/>
      <c r="PDX75" s="376"/>
      <c r="PDY75" s="376"/>
      <c r="PDZ75" s="376"/>
      <c r="PEA75" s="376"/>
      <c r="PEB75" s="1581"/>
      <c r="PEC75" s="1581"/>
      <c r="PED75" s="1581"/>
      <c r="PEE75" s="529"/>
      <c r="PEF75" s="376"/>
      <c r="PEG75" s="376"/>
      <c r="PEH75" s="376"/>
      <c r="PEI75" s="530"/>
      <c r="PEJ75" s="376"/>
      <c r="PEK75" s="376"/>
      <c r="PEL75" s="376"/>
      <c r="PEM75" s="376"/>
      <c r="PEN75" s="376"/>
      <c r="PEO75" s="376"/>
      <c r="PEP75" s="376"/>
      <c r="PEQ75" s="376"/>
      <c r="PER75" s="376"/>
      <c r="PES75" s="1581"/>
      <c r="PET75" s="1581"/>
      <c r="PEU75" s="1581"/>
      <c r="PEV75" s="529"/>
      <c r="PEW75" s="376"/>
      <c r="PEX75" s="376"/>
      <c r="PEY75" s="376"/>
      <c r="PEZ75" s="530"/>
      <c r="PFA75" s="376"/>
      <c r="PFB75" s="376"/>
      <c r="PFC75" s="376"/>
      <c r="PFD75" s="376"/>
      <c r="PFE75" s="376"/>
      <c r="PFF75" s="376"/>
      <c r="PFG75" s="376"/>
      <c r="PFH75" s="376"/>
      <c r="PFI75" s="376"/>
      <c r="PFJ75" s="1581"/>
      <c r="PFK75" s="1581"/>
      <c r="PFL75" s="1581"/>
      <c r="PFM75" s="529"/>
      <c r="PFN75" s="376"/>
      <c r="PFO75" s="376"/>
      <c r="PFP75" s="376"/>
      <c r="PFQ75" s="530"/>
      <c r="PFR75" s="376"/>
      <c r="PFS75" s="376"/>
      <c r="PFT75" s="376"/>
      <c r="PFU75" s="376"/>
      <c r="PFV75" s="376"/>
      <c r="PFW75" s="376"/>
      <c r="PFX75" s="376"/>
      <c r="PFY75" s="376"/>
      <c r="PFZ75" s="376"/>
      <c r="PGA75" s="1581"/>
      <c r="PGB75" s="1581"/>
      <c r="PGC75" s="1581"/>
      <c r="PGD75" s="529"/>
      <c r="PGE75" s="376"/>
      <c r="PGF75" s="376"/>
      <c r="PGG75" s="376"/>
      <c r="PGH75" s="530"/>
      <c r="PGI75" s="376"/>
      <c r="PGJ75" s="376"/>
      <c r="PGK75" s="376"/>
      <c r="PGL75" s="376"/>
      <c r="PGM75" s="376"/>
      <c r="PGN75" s="376"/>
      <c r="PGO75" s="376"/>
      <c r="PGP75" s="376"/>
      <c r="PGQ75" s="376"/>
      <c r="PGR75" s="1581"/>
      <c r="PGS75" s="1581"/>
      <c r="PGT75" s="1581"/>
      <c r="PGU75" s="529"/>
      <c r="PGV75" s="376"/>
      <c r="PGW75" s="376"/>
      <c r="PGX75" s="376"/>
      <c r="PGY75" s="530"/>
      <c r="PGZ75" s="376"/>
      <c r="PHA75" s="376"/>
      <c r="PHB75" s="376"/>
      <c r="PHC75" s="376"/>
      <c r="PHD75" s="376"/>
      <c r="PHE75" s="376"/>
      <c r="PHF75" s="376"/>
      <c r="PHG75" s="376"/>
      <c r="PHH75" s="376"/>
      <c r="PHI75" s="1581"/>
      <c r="PHJ75" s="1581"/>
      <c r="PHK75" s="1581"/>
      <c r="PHL75" s="529"/>
      <c r="PHM75" s="376"/>
      <c r="PHN75" s="376"/>
      <c r="PHO75" s="376"/>
      <c r="PHP75" s="530"/>
      <c r="PHQ75" s="376"/>
      <c r="PHR75" s="376"/>
      <c r="PHS75" s="376"/>
      <c r="PHT75" s="376"/>
      <c r="PHU75" s="376"/>
      <c r="PHV75" s="376"/>
      <c r="PHW75" s="376"/>
      <c r="PHX75" s="376"/>
      <c r="PHY75" s="376"/>
      <c r="PHZ75" s="1581"/>
      <c r="PIA75" s="1581"/>
      <c r="PIB75" s="1581"/>
      <c r="PIC75" s="529"/>
      <c r="PID75" s="376"/>
      <c r="PIE75" s="376"/>
      <c r="PIF75" s="376"/>
      <c r="PIG75" s="530"/>
      <c r="PIH75" s="376"/>
      <c r="PII75" s="376"/>
      <c r="PIJ75" s="376"/>
      <c r="PIK75" s="376"/>
      <c r="PIL75" s="376"/>
      <c r="PIM75" s="376"/>
      <c r="PIN75" s="376"/>
      <c r="PIO75" s="376"/>
      <c r="PIP75" s="376"/>
      <c r="PIQ75" s="1581"/>
      <c r="PIR75" s="1581"/>
      <c r="PIS75" s="1581"/>
      <c r="PIT75" s="529"/>
      <c r="PIU75" s="376"/>
      <c r="PIV75" s="376"/>
      <c r="PIW75" s="376"/>
      <c r="PIX75" s="530"/>
      <c r="PIY75" s="376"/>
      <c r="PIZ75" s="376"/>
      <c r="PJA75" s="376"/>
      <c r="PJB75" s="376"/>
      <c r="PJC75" s="376"/>
      <c r="PJD75" s="376"/>
      <c r="PJE75" s="376"/>
      <c r="PJF75" s="376"/>
      <c r="PJG75" s="376"/>
      <c r="PJH75" s="1581"/>
      <c r="PJI75" s="1581"/>
      <c r="PJJ75" s="1581"/>
      <c r="PJK75" s="529"/>
      <c r="PJL75" s="376"/>
      <c r="PJM75" s="376"/>
      <c r="PJN75" s="376"/>
      <c r="PJO75" s="530"/>
      <c r="PJP75" s="376"/>
      <c r="PJQ75" s="376"/>
      <c r="PJR75" s="376"/>
      <c r="PJS75" s="376"/>
      <c r="PJT75" s="376"/>
      <c r="PJU75" s="376"/>
      <c r="PJV75" s="376"/>
      <c r="PJW75" s="376"/>
      <c r="PJX75" s="376"/>
      <c r="PJY75" s="1581"/>
      <c r="PJZ75" s="1581"/>
      <c r="PKA75" s="1581"/>
      <c r="PKB75" s="529"/>
      <c r="PKC75" s="376"/>
      <c r="PKD75" s="376"/>
      <c r="PKE75" s="376"/>
      <c r="PKF75" s="530"/>
      <c r="PKG75" s="376"/>
      <c r="PKH75" s="376"/>
      <c r="PKI75" s="376"/>
      <c r="PKJ75" s="376"/>
      <c r="PKK75" s="376"/>
      <c r="PKL75" s="376"/>
      <c r="PKM75" s="376"/>
      <c r="PKN75" s="376"/>
      <c r="PKO75" s="376"/>
      <c r="PKP75" s="1581"/>
      <c r="PKQ75" s="1581"/>
      <c r="PKR75" s="1581"/>
      <c r="PKS75" s="529"/>
      <c r="PKT75" s="376"/>
      <c r="PKU75" s="376"/>
      <c r="PKV75" s="376"/>
      <c r="PKW75" s="530"/>
      <c r="PKX75" s="376"/>
      <c r="PKY75" s="376"/>
      <c r="PKZ75" s="376"/>
      <c r="PLA75" s="376"/>
      <c r="PLB75" s="376"/>
      <c r="PLC75" s="376"/>
      <c r="PLD75" s="376"/>
      <c r="PLE75" s="376"/>
      <c r="PLF75" s="376"/>
      <c r="PLG75" s="1581"/>
      <c r="PLH75" s="1581"/>
      <c r="PLI75" s="1581"/>
      <c r="PLJ75" s="529"/>
      <c r="PLK75" s="376"/>
      <c r="PLL75" s="376"/>
      <c r="PLM75" s="376"/>
      <c r="PLN75" s="530"/>
      <c r="PLO75" s="376"/>
      <c r="PLP75" s="376"/>
      <c r="PLQ75" s="376"/>
      <c r="PLR75" s="376"/>
      <c r="PLS75" s="376"/>
      <c r="PLT75" s="376"/>
      <c r="PLU75" s="376"/>
      <c r="PLV75" s="376"/>
      <c r="PLW75" s="376"/>
      <c r="PLX75" s="1581"/>
      <c r="PLY75" s="1581"/>
      <c r="PLZ75" s="1581"/>
      <c r="PMA75" s="529"/>
      <c r="PMB75" s="376"/>
      <c r="PMC75" s="376"/>
      <c r="PMD75" s="376"/>
      <c r="PME75" s="530"/>
      <c r="PMF75" s="376"/>
      <c r="PMG75" s="376"/>
      <c r="PMH75" s="376"/>
      <c r="PMI75" s="376"/>
      <c r="PMJ75" s="376"/>
      <c r="PMK75" s="376"/>
      <c r="PML75" s="376"/>
      <c r="PMM75" s="376"/>
      <c r="PMN75" s="376"/>
      <c r="PMO75" s="1581"/>
      <c r="PMP75" s="1581"/>
      <c r="PMQ75" s="1581"/>
      <c r="PMR75" s="529"/>
      <c r="PMS75" s="376"/>
      <c r="PMT75" s="376"/>
      <c r="PMU75" s="376"/>
      <c r="PMV75" s="530"/>
      <c r="PMW75" s="376"/>
      <c r="PMX75" s="376"/>
      <c r="PMY75" s="376"/>
      <c r="PMZ75" s="376"/>
      <c r="PNA75" s="376"/>
      <c r="PNB75" s="376"/>
      <c r="PNC75" s="376"/>
      <c r="PND75" s="376"/>
      <c r="PNE75" s="376"/>
      <c r="PNF75" s="1581"/>
      <c r="PNG75" s="1581"/>
      <c r="PNH75" s="1581"/>
      <c r="PNI75" s="529"/>
      <c r="PNJ75" s="376"/>
      <c r="PNK75" s="376"/>
      <c r="PNL75" s="376"/>
      <c r="PNM75" s="530"/>
      <c r="PNN75" s="376"/>
      <c r="PNO75" s="376"/>
      <c r="PNP75" s="376"/>
      <c r="PNQ75" s="376"/>
      <c r="PNR75" s="376"/>
      <c r="PNS75" s="376"/>
      <c r="PNT75" s="376"/>
      <c r="PNU75" s="376"/>
      <c r="PNV75" s="376"/>
      <c r="PNW75" s="1581"/>
      <c r="PNX75" s="1581"/>
      <c r="PNY75" s="1581"/>
      <c r="PNZ75" s="529"/>
      <c r="POA75" s="376"/>
      <c r="POB75" s="376"/>
      <c r="POC75" s="376"/>
      <c r="POD75" s="530"/>
      <c r="POE75" s="376"/>
      <c r="POF75" s="376"/>
      <c r="POG75" s="376"/>
      <c r="POH75" s="376"/>
      <c r="POI75" s="376"/>
      <c r="POJ75" s="376"/>
      <c r="POK75" s="376"/>
      <c r="POL75" s="376"/>
      <c r="POM75" s="376"/>
      <c r="PON75" s="1581"/>
      <c r="POO75" s="1581"/>
      <c r="POP75" s="1581"/>
      <c r="POQ75" s="529"/>
      <c r="POR75" s="376"/>
      <c r="POS75" s="376"/>
      <c r="POT75" s="376"/>
      <c r="POU75" s="530"/>
      <c r="POV75" s="376"/>
      <c r="POW75" s="376"/>
      <c r="POX75" s="376"/>
      <c r="POY75" s="376"/>
      <c r="POZ75" s="376"/>
      <c r="PPA75" s="376"/>
      <c r="PPB75" s="376"/>
      <c r="PPC75" s="376"/>
      <c r="PPD75" s="376"/>
      <c r="PPE75" s="1581"/>
      <c r="PPF75" s="1581"/>
      <c r="PPG75" s="1581"/>
      <c r="PPH75" s="529"/>
      <c r="PPI75" s="376"/>
      <c r="PPJ75" s="376"/>
      <c r="PPK75" s="376"/>
      <c r="PPL75" s="530"/>
      <c r="PPM75" s="376"/>
      <c r="PPN75" s="376"/>
      <c r="PPO75" s="376"/>
      <c r="PPP75" s="376"/>
      <c r="PPQ75" s="376"/>
      <c r="PPR75" s="376"/>
      <c r="PPS75" s="376"/>
      <c r="PPT75" s="376"/>
      <c r="PPU75" s="376"/>
      <c r="PPV75" s="1581"/>
      <c r="PPW75" s="1581"/>
      <c r="PPX75" s="1581"/>
      <c r="PPY75" s="529"/>
      <c r="PPZ75" s="376"/>
      <c r="PQA75" s="376"/>
      <c r="PQB75" s="376"/>
      <c r="PQC75" s="530"/>
      <c r="PQD75" s="376"/>
      <c r="PQE75" s="376"/>
      <c r="PQF75" s="376"/>
      <c r="PQG75" s="376"/>
      <c r="PQH75" s="376"/>
      <c r="PQI75" s="376"/>
      <c r="PQJ75" s="376"/>
      <c r="PQK75" s="376"/>
      <c r="PQL75" s="376"/>
      <c r="PQM75" s="1581"/>
      <c r="PQN75" s="1581"/>
      <c r="PQO75" s="1581"/>
      <c r="PQP75" s="529"/>
      <c r="PQQ75" s="376"/>
      <c r="PQR75" s="376"/>
      <c r="PQS75" s="376"/>
      <c r="PQT75" s="530"/>
      <c r="PQU75" s="376"/>
      <c r="PQV75" s="376"/>
      <c r="PQW75" s="376"/>
      <c r="PQX75" s="376"/>
      <c r="PQY75" s="376"/>
      <c r="PQZ75" s="376"/>
      <c r="PRA75" s="376"/>
      <c r="PRB75" s="376"/>
      <c r="PRC75" s="376"/>
      <c r="PRD75" s="1581"/>
      <c r="PRE75" s="1581"/>
      <c r="PRF75" s="1581"/>
      <c r="PRG75" s="529"/>
      <c r="PRH75" s="376"/>
      <c r="PRI75" s="376"/>
      <c r="PRJ75" s="376"/>
      <c r="PRK75" s="530"/>
      <c r="PRL75" s="376"/>
      <c r="PRM75" s="376"/>
      <c r="PRN75" s="376"/>
      <c r="PRO75" s="376"/>
      <c r="PRP75" s="376"/>
      <c r="PRQ75" s="376"/>
      <c r="PRR75" s="376"/>
      <c r="PRS75" s="376"/>
      <c r="PRT75" s="376"/>
      <c r="PRU75" s="1581"/>
      <c r="PRV75" s="1581"/>
      <c r="PRW75" s="1581"/>
      <c r="PRX75" s="529"/>
      <c r="PRY75" s="376"/>
      <c r="PRZ75" s="376"/>
      <c r="PSA75" s="376"/>
      <c r="PSB75" s="530"/>
      <c r="PSC75" s="376"/>
      <c r="PSD75" s="376"/>
      <c r="PSE75" s="376"/>
      <c r="PSF75" s="376"/>
      <c r="PSG75" s="376"/>
      <c r="PSH75" s="376"/>
      <c r="PSI75" s="376"/>
      <c r="PSJ75" s="376"/>
      <c r="PSK75" s="376"/>
      <c r="PSL75" s="1581"/>
      <c r="PSM75" s="1581"/>
      <c r="PSN75" s="1581"/>
      <c r="PSO75" s="529"/>
      <c r="PSP75" s="376"/>
      <c r="PSQ75" s="376"/>
      <c r="PSR75" s="376"/>
      <c r="PSS75" s="530"/>
      <c r="PST75" s="376"/>
      <c r="PSU75" s="376"/>
      <c r="PSV75" s="376"/>
      <c r="PSW75" s="376"/>
      <c r="PSX75" s="376"/>
      <c r="PSY75" s="376"/>
      <c r="PSZ75" s="376"/>
      <c r="PTA75" s="376"/>
      <c r="PTB75" s="376"/>
      <c r="PTC75" s="1581"/>
      <c r="PTD75" s="1581"/>
      <c r="PTE75" s="1581"/>
      <c r="PTF75" s="529"/>
      <c r="PTG75" s="376"/>
      <c r="PTH75" s="376"/>
      <c r="PTI75" s="376"/>
      <c r="PTJ75" s="530"/>
      <c r="PTK75" s="376"/>
      <c r="PTL75" s="376"/>
      <c r="PTM75" s="376"/>
      <c r="PTN75" s="376"/>
      <c r="PTO75" s="376"/>
      <c r="PTP75" s="376"/>
      <c r="PTQ75" s="376"/>
      <c r="PTR75" s="376"/>
      <c r="PTS75" s="376"/>
      <c r="PTT75" s="1581"/>
      <c r="PTU75" s="1581"/>
      <c r="PTV75" s="1581"/>
      <c r="PTW75" s="529"/>
      <c r="PTX75" s="376"/>
      <c r="PTY75" s="376"/>
      <c r="PTZ75" s="376"/>
      <c r="PUA75" s="530"/>
      <c r="PUB75" s="376"/>
      <c r="PUC75" s="376"/>
      <c r="PUD75" s="376"/>
      <c r="PUE75" s="376"/>
      <c r="PUF75" s="376"/>
      <c r="PUG75" s="376"/>
      <c r="PUH75" s="376"/>
      <c r="PUI75" s="376"/>
      <c r="PUJ75" s="376"/>
      <c r="PUK75" s="1581"/>
      <c r="PUL75" s="1581"/>
      <c r="PUM75" s="1581"/>
      <c r="PUN75" s="529"/>
      <c r="PUO75" s="376"/>
      <c r="PUP75" s="376"/>
      <c r="PUQ75" s="376"/>
      <c r="PUR75" s="530"/>
      <c r="PUS75" s="376"/>
      <c r="PUT75" s="376"/>
      <c r="PUU75" s="376"/>
      <c r="PUV75" s="376"/>
      <c r="PUW75" s="376"/>
      <c r="PUX75" s="376"/>
      <c r="PUY75" s="376"/>
      <c r="PUZ75" s="376"/>
      <c r="PVA75" s="376"/>
      <c r="PVB75" s="1581"/>
      <c r="PVC75" s="1581"/>
      <c r="PVD75" s="1581"/>
      <c r="PVE75" s="529"/>
      <c r="PVF75" s="376"/>
      <c r="PVG75" s="376"/>
      <c r="PVH75" s="376"/>
      <c r="PVI75" s="530"/>
      <c r="PVJ75" s="376"/>
      <c r="PVK75" s="376"/>
      <c r="PVL75" s="376"/>
      <c r="PVM75" s="376"/>
      <c r="PVN75" s="376"/>
      <c r="PVO75" s="376"/>
      <c r="PVP75" s="376"/>
      <c r="PVQ75" s="376"/>
      <c r="PVR75" s="376"/>
      <c r="PVS75" s="1581"/>
      <c r="PVT75" s="1581"/>
      <c r="PVU75" s="1581"/>
      <c r="PVV75" s="529"/>
      <c r="PVW75" s="376"/>
      <c r="PVX75" s="376"/>
      <c r="PVY75" s="376"/>
      <c r="PVZ75" s="530"/>
      <c r="PWA75" s="376"/>
      <c r="PWB75" s="376"/>
      <c r="PWC75" s="376"/>
      <c r="PWD75" s="376"/>
      <c r="PWE75" s="376"/>
      <c r="PWF75" s="376"/>
      <c r="PWG75" s="376"/>
      <c r="PWH75" s="376"/>
      <c r="PWI75" s="376"/>
      <c r="PWJ75" s="1581"/>
      <c r="PWK75" s="1581"/>
      <c r="PWL75" s="1581"/>
      <c r="PWM75" s="529"/>
      <c r="PWN75" s="376"/>
      <c r="PWO75" s="376"/>
      <c r="PWP75" s="376"/>
      <c r="PWQ75" s="530"/>
      <c r="PWR75" s="376"/>
      <c r="PWS75" s="376"/>
      <c r="PWT75" s="376"/>
      <c r="PWU75" s="376"/>
      <c r="PWV75" s="376"/>
      <c r="PWW75" s="376"/>
      <c r="PWX75" s="376"/>
      <c r="PWY75" s="376"/>
      <c r="PWZ75" s="376"/>
      <c r="PXA75" s="1581"/>
      <c r="PXB75" s="1581"/>
      <c r="PXC75" s="1581"/>
      <c r="PXD75" s="529"/>
      <c r="PXE75" s="376"/>
      <c r="PXF75" s="376"/>
      <c r="PXG75" s="376"/>
      <c r="PXH75" s="530"/>
      <c r="PXI75" s="376"/>
      <c r="PXJ75" s="376"/>
      <c r="PXK75" s="376"/>
      <c r="PXL75" s="376"/>
      <c r="PXM75" s="376"/>
      <c r="PXN75" s="376"/>
      <c r="PXO75" s="376"/>
      <c r="PXP75" s="376"/>
      <c r="PXQ75" s="376"/>
      <c r="PXR75" s="1581"/>
      <c r="PXS75" s="1581"/>
      <c r="PXT75" s="1581"/>
      <c r="PXU75" s="529"/>
      <c r="PXV75" s="376"/>
      <c r="PXW75" s="376"/>
      <c r="PXX75" s="376"/>
      <c r="PXY75" s="530"/>
      <c r="PXZ75" s="376"/>
      <c r="PYA75" s="376"/>
      <c r="PYB75" s="376"/>
      <c r="PYC75" s="376"/>
      <c r="PYD75" s="376"/>
      <c r="PYE75" s="376"/>
      <c r="PYF75" s="376"/>
      <c r="PYG75" s="376"/>
      <c r="PYH75" s="376"/>
      <c r="PYI75" s="1581"/>
      <c r="PYJ75" s="1581"/>
      <c r="PYK75" s="1581"/>
      <c r="PYL75" s="529"/>
      <c r="PYM75" s="376"/>
      <c r="PYN75" s="376"/>
      <c r="PYO75" s="376"/>
      <c r="PYP75" s="530"/>
      <c r="PYQ75" s="376"/>
      <c r="PYR75" s="376"/>
      <c r="PYS75" s="376"/>
      <c r="PYT75" s="376"/>
      <c r="PYU75" s="376"/>
      <c r="PYV75" s="376"/>
      <c r="PYW75" s="376"/>
      <c r="PYX75" s="376"/>
      <c r="PYY75" s="376"/>
      <c r="PYZ75" s="1581"/>
      <c r="PZA75" s="1581"/>
      <c r="PZB75" s="1581"/>
      <c r="PZC75" s="529"/>
      <c r="PZD75" s="376"/>
      <c r="PZE75" s="376"/>
      <c r="PZF75" s="376"/>
      <c r="PZG75" s="530"/>
      <c r="PZH75" s="376"/>
      <c r="PZI75" s="376"/>
      <c r="PZJ75" s="376"/>
      <c r="PZK75" s="376"/>
      <c r="PZL75" s="376"/>
      <c r="PZM75" s="376"/>
      <c r="PZN75" s="376"/>
      <c r="PZO75" s="376"/>
      <c r="PZP75" s="376"/>
      <c r="PZQ75" s="1581"/>
      <c r="PZR75" s="1581"/>
      <c r="PZS75" s="1581"/>
      <c r="PZT75" s="529"/>
      <c r="PZU75" s="376"/>
      <c r="PZV75" s="376"/>
      <c r="PZW75" s="376"/>
      <c r="PZX75" s="530"/>
      <c r="PZY75" s="376"/>
      <c r="PZZ75" s="376"/>
      <c r="QAA75" s="376"/>
      <c r="QAB75" s="376"/>
      <c r="QAC75" s="376"/>
      <c r="QAD75" s="376"/>
      <c r="QAE75" s="376"/>
      <c r="QAF75" s="376"/>
      <c r="QAG75" s="376"/>
      <c r="QAH75" s="1581"/>
      <c r="QAI75" s="1581"/>
      <c r="QAJ75" s="1581"/>
      <c r="QAK75" s="529"/>
      <c r="QAL75" s="376"/>
      <c r="QAM75" s="376"/>
      <c r="QAN75" s="376"/>
      <c r="QAO75" s="530"/>
      <c r="QAP75" s="376"/>
      <c r="QAQ75" s="376"/>
      <c r="QAR75" s="376"/>
      <c r="QAS75" s="376"/>
      <c r="QAT75" s="376"/>
      <c r="QAU75" s="376"/>
      <c r="QAV75" s="376"/>
      <c r="QAW75" s="376"/>
      <c r="QAX75" s="376"/>
      <c r="QAY75" s="1581"/>
      <c r="QAZ75" s="1581"/>
      <c r="QBA75" s="1581"/>
      <c r="QBB75" s="529"/>
      <c r="QBC75" s="376"/>
      <c r="QBD75" s="376"/>
      <c r="QBE75" s="376"/>
      <c r="QBF75" s="530"/>
      <c r="QBG75" s="376"/>
      <c r="QBH75" s="376"/>
      <c r="QBI75" s="376"/>
      <c r="QBJ75" s="376"/>
      <c r="QBK75" s="376"/>
      <c r="QBL75" s="376"/>
      <c r="QBM75" s="376"/>
      <c r="QBN75" s="376"/>
      <c r="QBO75" s="376"/>
      <c r="QBP75" s="1581"/>
      <c r="QBQ75" s="1581"/>
      <c r="QBR75" s="1581"/>
      <c r="QBS75" s="529"/>
      <c r="QBT75" s="376"/>
      <c r="QBU75" s="376"/>
      <c r="QBV75" s="376"/>
      <c r="QBW75" s="530"/>
      <c r="QBX75" s="376"/>
      <c r="QBY75" s="376"/>
      <c r="QBZ75" s="376"/>
      <c r="QCA75" s="376"/>
      <c r="QCB75" s="376"/>
      <c r="QCC75" s="376"/>
      <c r="QCD75" s="376"/>
      <c r="QCE75" s="376"/>
      <c r="QCF75" s="376"/>
      <c r="QCG75" s="1581"/>
      <c r="QCH75" s="1581"/>
      <c r="QCI75" s="1581"/>
      <c r="QCJ75" s="529"/>
      <c r="QCK75" s="376"/>
      <c r="QCL75" s="376"/>
      <c r="QCM75" s="376"/>
      <c r="QCN75" s="530"/>
      <c r="QCO75" s="376"/>
      <c r="QCP75" s="376"/>
      <c r="QCQ75" s="376"/>
      <c r="QCR75" s="376"/>
      <c r="QCS75" s="376"/>
      <c r="QCT75" s="376"/>
      <c r="QCU75" s="376"/>
      <c r="QCV75" s="376"/>
      <c r="QCW75" s="376"/>
      <c r="QCX75" s="1581"/>
      <c r="QCY75" s="1581"/>
      <c r="QCZ75" s="1581"/>
      <c r="QDA75" s="529"/>
      <c r="QDB75" s="376"/>
      <c r="QDC75" s="376"/>
      <c r="QDD75" s="376"/>
      <c r="QDE75" s="530"/>
      <c r="QDF75" s="376"/>
      <c r="QDG75" s="376"/>
      <c r="QDH75" s="376"/>
      <c r="QDI75" s="376"/>
      <c r="QDJ75" s="376"/>
      <c r="QDK75" s="376"/>
      <c r="QDL75" s="376"/>
      <c r="QDM75" s="376"/>
      <c r="QDN75" s="376"/>
      <c r="QDO75" s="1581"/>
      <c r="QDP75" s="1581"/>
      <c r="QDQ75" s="1581"/>
      <c r="QDR75" s="529"/>
      <c r="QDS75" s="376"/>
      <c r="QDT75" s="376"/>
      <c r="QDU75" s="376"/>
      <c r="QDV75" s="530"/>
      <c r="QDW75" s="376"/>
      <c r="QDX75" s="376"/>
      <c r="QDY75" s="376"/>
      <c r="QDZ75" s="376"/>
      <c r="QEA75" s="376"/>
      <c r="QEB75" s="376"/>
      <c r="QEC75" s="376"/>
      <c r="QED75" s="376"/>
      <c r="QEE75" s="376"/>
      <c r="QEF75" s="1581"/>
      <c r="QEG75" s="1581"/>
      <c r="QEH75" s="1581"/>
      <c r="QEI75" s="529"/>
      <c r="QEJ75" s="376"/>
      <c r="QEK75" s="376"/>
      <c r="QEL75" s="376"/>
      <c r="QEM75" s="530"/>
      <c r="QEN75" s="376"/>
      <c r="QEO75" s="376"/>
      <c r="QEP75" s="376"/>
      <c r="QEQ75" s="376"/>
      <c r="QER75" s="376"/>
      <c r="QES75" s="376"/>
      <c r="QET75" s="376"/>
      <c r="QEU75" s="376"/>
      <c r="QEV75" s="376"/>
      <c r="QEW75" s="1581"/>
      <c r="QEX75" s="1581"/>
      <c r="QEY75" s="1581"/>
      <c r="QEZ75" s="529"/>
      <c r="QFA75" s="376"/>
      <c r="QFB75" s="376"/>
      <c r="QFC75" s="376"/>
      <c r="QFD75" s="530"/>
      <c r="QFE75" s="376"/>
      <c r="QFF75" s="376"/>
      <c r="QFG75" s="376"/>
      <c r="QFH75" s="376"/>
      <c r="QFI75" s="376"/>
      <c r="QFJ75" s="376"/>
      <c r="QFK75" s="376"/>
      <c r="QFL75" s="376"/>
      <c r="QFM75" s="376"/>
      <c r="QFN75" s="1581"/>
      <c r="QFO75" s="1581"/>
      <c r="QFP75" s="1581"/>
      <c r="QFQ75" s="529"/>
      <c r="QFR75" s="376"/>
      <c r="QFS75" s="376"/>
      <c r="QFT75" s="376"/>
      <c r="QFU75" s="530"/>
      <c r="QFV75" s="376"/>
      <c r="QFW75" s="376"/>
      <c r="QFX75" s="376"/>
      <c r="QFY75" s="376"/>
      <c r="QFZ75" s="376"/>
      <c r="QGA75" s="376"/>
      <c r="QGB75" s="376"/>
      <c r="QGC75" s="376"/>
      <c r="QGD75" s="376"/>
      <c r="QGE75" s="1581"/>
      <c r="QGF75" s="1581"/>
      <c r="QGG75" s="1581"/>
      <c r="QGH75" s="529"/>
      <c r="QGI75" s="376"/>
      <c r="QGJ75" s="376"/>
      <c r="QGK75" s="376"/>
      <c r="QGL75" s="530"/>
      <c r="QGM75" s="376"/>
      <c r="QGN75" s="376"/>
      <c r="QGO75" s="376"/>
      <c r="QGP75" s="376"/>
      <c r="QGQ75" s="376"/>
      <c r="QGR75" s="376"/>
      <c r="QGS75" s="376"/>
      <c r="QGT75" s="376"/>
      <c r="QGU75" s="376"/>
      <c r="QGV75" s="1581"/>
      <c r="QGW75" s="1581"/>
      <c r="QGX75" s="1581"/>
      <c r="QGY75" s="529"/>
      <c r="QGZ75" s="376"/>
      <c r="QHA75" s="376"/>
      <c r="QHB75" s="376"/>
      <c r="QHC75" s="530"/>
      <c r="QHD75" s="376"/>
      <c r="QHE75" s="376"/>
      <c r="QHF75" s="376"/>
      <c r="QHG75" s="376"/>
      <c r="QHH75" s="376"/>
      <c r="QHI75" s="376"/>
      <c r="QHJ75" s="376"/>
      <c r="QHK75" s="376"/>
      <c r="QHL75" s="376"/>
      <c r="QHM75" s="1581"/>
      <c r="QHN75" s="1581"/>
      <c r="QHO75" s="1581"/>
      <c r="QHP75" s="529"/>
      <c r="QHQ75" s="376"/>
      <c r="QHR75" s="376"/>
      <c r="QHS75" s="376"/>
      <c r="QHT75" s="530"/>
      <c r="QHU75" s="376"/>
      <c r="QHV75" s="376"/>
      <c r="QHW75" s="376"/>
      <c r="QHX75" s="376"/>
      <c r="QHY75" s="376"/>
      <c r="QHZ75" s="376"/>
      <c r="QIA75" s="376"/>
      <c r="QIB75" s="376"/>
      <c r="QIC75" s="376"/>
      <c r="QID75" s="1581"/>
      <c r="QIE75" s="1581"/>
      <c r="QIF75" s="1581"/>
      <c r="QIG75" s="529"/>
      <c r="QIH75" s="376"/>
      <c r="QII75" s="376"/>
      <c r="QIJ75" s="376"/>
      <c r="QIK75" s="530"/>
      <c r="QIL75" s="376"/>
      <c r="QIM75" s="376"/>
      <c r="QIN75" s="376"/>
      <c r="QIO75" s="376"/>
      <c r="QIP75" s="376"/>
      <c r="QIQ75" s="376"/>
      <c r="QIR75" s="376"/>
      <c r="QIS75" s="376"/>
      <c r="QIT75" s="376"/>
      <c r="QIU75" s="1581"/>
      <c r="QIV75" s="1581"/>
      <c r="QIW75" s="1581"/>
      <c r="QIX75" s="529"/>
      <c r="QIY75" s="376"/>
      <c r="QIZ75" s="376"/>
      <c r="QJA75" s="376"/>
      <c r="QJB75" s="530"/>
      <c r="QJC75" s="376"/>
      <c r="QJD75" s="376"/>
      <c r="QJE75" s="376"/>
      <c r="QJF75" s="376"/>
      <c r="QJG75" s="376"/>
      <c r="QJH75" s="376"/>
      <c r="QJI75" s="376"/>
      <c r="QJJ75" s="376"/>
      <c r="QJK75" s="376"/>
      <c r="QJL75" s="1581"/>
      <c r="QJM75" s="1581"/>
      <c r="QJN75" s="1581"/>
      <c r="QJO75" s="529"/>
      <c r="QJP75" s="376"/>
      <c r="QJQ75" s="376"/>
      <c r="QJR75" s="376"/>
      <c r="QJS75" s="530"/>
      <c r="QJT75" s="376"/>
      <c r="QJU75" s="376"/>
      <c r="QJV75" s="376"/>
      <c r="QJW75" s="376"/>
      <c r="QJX75" s="376"/>
      <c r="QJY75" s="376"/>
      <c r="QJZ75" s="376"/>
      <c r="QKA75" s="376"/>
      <c r="QKB75" s="376"/>
      <c r="QKC75" s="1581"/>
      <c r="QKD75" s="1581"/>
      <c r="QKE75" s="1581"/>
      <c r="QKF75" s="529"/>
      <c r="QKG75" s="376"/>
      <c r="QKH75" s="376"/>
      <c r="QKI75" s="376"/>
      <c r="QKJ75" s="530"/>
      <c r="QKK75" s="376"/>
      <c r="QKL75" s="376"/>
      <c r="QKM75" s="376"/>
      <c r="QKN75" s="376"/>
      <c r="QKO75" s="376"/>
      <c r="QKP75" s="376"/>
      <c r="QKQ75" s="376"/>
      <c r="QKR75" s="376"/>
      <c r="QKS75" s="376"/>
      <c r="QKT75" s="1581"/>
      <c r="QKU75" s="1581"/>
      <c r="QKV75" s="1581"/>
      <c r="QKW75" s="529"/>
      <c r="QKX75" s="376"/>
      <c r="QKY75" s="376"/>
      <c r="QKZ75" s="376"/>
      <c r="QLA75" s="530"/>
      <c r="QLB75" s="376"/>
      <c r="QLC75" s="376"/>
      <c r="QLD75" s="376"/>
      <c r="QLE75" s="376"/>
      <c r="QLF75" s="376"/>
      <c r="QLG75" s="376"/>
      <c r="QLH75" s="376"/>
      <c r="QLI75" s="376"/>
      <c r="QLJ75" s="376"/>
      <c r="QLK75" s="1581"/>
      <c r="QLL75" s="1581"/>
      <c r="QLM75" s="1581"/>
      <c r="QLN75" s="529"/>
      <c r="QLO75" s="376"/>
      <c r="QLP75" s="376"/>
      <c r="QLQ75" s="376"/>
      <c r="QLR75" s="530"/>
      <c r="QLS75" s="376"/>
      <c r="QLT75" s="376"/>
      <c r="QLU75" s="376"/>
      <c r="QLV75" s="376"/>
      <c r="QLW75" s="376"/>
      <c r="QLX75" s="376"/>
      <c r="QLY75" s="376"/>
      <c r="QLZ75" s="376"/>
      <c r="QMA75" s="376"/>
      <c r="QMB75" s="1581"/>
      <c r="QMC75" s="1581"/>
      <c r="QMD75" s="1581"/>
      <c r="QME75" s="529"/>
      <c r="QMF75" s="376"/>
      <c r="QMG75" s="376"/>
      <c r="QMH75" s="376"/>
      <c r="QMI75" s="530"/>
      <c r="QMJ75" s="376"/>
      <c r="QMK75" s="376"/>
      <c r="QML75" s="376"/>
      <c r="QMM75" s="376"/>
      <c r="QMN75" s="376"/>
      <c r="QMO75" s="376"/>
      <c r="QMP75" s="376"/>
      <c r="QMQ75" s="376"/>
      <c r="QMR75" s="376"/>
      <c r="QMS75" s="1581"/>
      <c r="QMT75" s="1581"/>
      <c r="QMU75" s="1581"/>
      <c r="QMV75" s="529"/>
      <c r="QMW75" s="376"/>
      <c r="QMX75" s="376"/>
      <c r="QMY75" s="376"/>
      <c r="QMZ75" s="530"/>
      <c r="QNA75" s="376"/>
      <c r="QNB75" s="376"/>
      <c r="QNC75" s="376"/>
      <c r="QND75" s="376"/>
      <c r="QNE75" s="376"/>
      <c r="QNF75" s="376"/>
      <c r="QNG75" s="376"/>
      <c r="QNH75" s="376"/>
      <c r="QNI75" s="376"/>
      <c r="QNJ75" s="1581"/>
      <c r="QNK75" s="1581"/>
      <c r="QNL75" s="1581"/>
      <c r="QNM75" s="529"/>
      <c r="QNN75" s="376"/>
      <c r="QNO75" s="376"/>
      <c r="QNP75" s="376"/>
      <c r="QNQ75" s="530"/>
      <c r="QNR75" s="376"/>
      <c r="QNS75" s="376"/>
      <c r="QNT75" s="376"/>
      <c r="QNU75" s="376"/>
      <c r="QNV75" s="376"/>
      <c r="QNW75" s="376"/>
      <c r="QNX75" s="376"/>
      <c r="QNY75" s="376"/>
      <c r="QNZ75" s="376"/>
      <c r="QOA75" s="1581"/>
      <c r="QOB75" s="1581"/>
      <c r="QOC75" s="1581"/>
      <c r="QOD75" s="529"/>
      <c r="QOE75" s="376"/>
      <c r="QOF75" s="376"/>
      <c r="QOG75" s="376"/>
      <c r="QOH75" s="530"/>
      <c r="QOI75" s="376"/>
      <c r="QOJ75" s="376"/>
      <c r="QOK75" s="376"/>
      <c r="QOL75" s="376"/>
      <c r="QOM75" s="376"/>
      <c r="QON75" s="376"/>
      <c r="QOO75" s="376"/>
      <c r="QOP75" s="376"/>
      <c r="QOQ75" s="376"/>
      <c r="QOR75" s="1581"/>
      <c r="QOS75" s="1581"/>
      <c r="QOT75" s="1581"/>
      <c r="QOU75" s="529"/>
      <c r="QOV75" s="376"/>
      <c r="QOW75" s="376"/>
      <c r="QOX75" s="376"/>
      <c r="QOY75" s="530"/>
      <c r="QOZ75" s="376"/>
      <c r="QPA75" s="376"/>
      <c r="QPB75" s="376"/>
      <c r="QPC75" s="376"/>
      <c r="QPD75" s="376"/>
      <c r="QPE75" s="376"/>
      <c r="QPF75" s="376"/>
      <c r="QPG75" s="376"/>
      <c r="QPH75" s="376"/>
      <c r="QPI75" s="1581"/>
      <c r="QPJ75" s="1581"/>
      <c r="QPK75" s="1581"/>
      <c r="QPL75" s="529"/>
      <c r="QPM75" s="376"/>
      <c r="QPN75" s="376"/>
      <c r="QPO75" s="376"/>
      <c r="QPP75" s="530"/>
      <c r="QPQ75" s="376"/>
      <c r="QPR75" s="376"/>
      <c r="QPS75" s="376"/>
      <c r="QPT75" s="376"/>
      <c r="QPU75" s="376"/>
      <c r="QPV75" s="376"/>
      <c r="QPW75" s="376"/>
      <c r="QPX75" s="376"/>
      <c r="QPY75" s="376"/>
      <c r="QPZ75" s="1581"/>
      <c r="QQA75" s="1581"/>
      <c r="QQB75" s="1581"/>
      <c r="QQC75" s="529"/>
      <c r="QQD75" s="376"/>
      <c r="QQE75" s="376"/>
      <c r="QQF75" s="376"/>
      <c r="QQG75" s="530"/>
      <c r="QQH75" s="376"/>
      <c r="QQI75" s="376"/>
      <c r="QQJ75" s="376"/>
      <c r="QQK75" s="376"/>
      <c r="QQL75" s="376"/>
      <c r="QQM75" s="376"/>
      <c r="QQN75" s="376"/>
      <c r="QQO75" s="376"/>
      <c r="QQP75" s="376"/>
      <c r="QQQ75" s="1581"/>
      <c r="QQR75" s="1581"/>
      <c r="QQS75" s="1581"/>
      <c r="QQT75" s="529"/>
      <c r="QQU75" s="376"/>
      <c r="QQV75" s="376"/>
      <c r="QQW75" s="376"/>
      <c r="QQX75" s="530"/>
      <c r="QQY75" s="376"/>
      <c r="QQZ75" s="376"/>
      <c r="QRA75" s="376"/>
      <c r="QRB75" s="376"/>
      <c r="QRC75" s="376"/>
      <c r="QRD75" s="376"/>
      <c r="QRE75" s="376"/>
      <c r="QRF75" s="376"/>
      <c r="QRG75" s="376"/>
      <c r="QRH75" s="1581"/>
      <c r="QRI75" s="1581"/>
      <c r="QRJ75" s="1581"/>
      <c r="QRK75" s="529"/>
      <c r="QRL75" s="376"/>
      <c r="QRM75" s="376"/>
      <c r="QRN75" s="376"/>
      <c r="QRO75" s="530"/>
      <c r="QRP75" s="376"/>
      <c r="QRQ75" s="376"/>
      <c r="QRR75" s="376"/>
      <c r="QRS75" s="376"/>
      <c r="QRT75" s="376"/>
      <c r="QRU75" s="376"/>
      <c r="QRV75" s="376"/>
      <c r="QRW75" s="376"/>
      <c r="QRX75" s="376"/>
      <c r="QRY75" s="1581"/>
      <c r="QRZ75" s="1581"/>
      <c r="QSA75" s="1581"/>
      <c r="QSB75" s="529"/>
      <c r="QSC75" s="376"/>
      <c r="QSD75" s="376"/>
      <c r="QSE75" s="376"/>
      <c r="QSF75" s="530"/>
      <c r="QSG75" s="376"/>
      <c r="QSH75" s="376"/>
      <c r="QSI75" s="376"/>
      <c r="QSJ75" s="376"/>
      <c r="QSK75" s="376"/>
      <c r="QSL75" s="376"/>
      <c r="QSM75" s="376"/>
      <c r="QSN75" s="376"/>
      <c r="QSO75" s="376"/>
      <c r="QSP75" s="1581"/>
      <c r="QSQ75" s="1581"/>
      <c r="QSR75" s="1581"/>
      <c r="QSS75" s="529"/>
      <c r="QST75" s="376"/>
      <c r="QSU75" s="376"/>
      <c r="QSV75" s="376"/>
      <c r="QSW75" s="530"/>
      <c r="QSX75" s="376"/>
      <c r="QSY75" s="376"/>
      <c r="QSZ75" s="376"/>
      <c r="QTA75" s="376"/>
      <c r="QTB75" s="376"/>
      <c r="QTC75" s="376"/>
      <c r="QTD75" s="376"/>
      <c r="QTE75" s="376"/>
      <c r="QTF75" s="376"/>
      <c r="QTG75" s="1581"/>
      <c r="QTH75" s="1581"/>
      <c r="QTI75" s="1581"/>
      <c r="QTJ75" s="529"/>
      <c r="QTK75" s="376"/>
      <c r="QTL75" s="376"/>
      <c r="QTM75" s="376"/>
      <c r="QTN75" s="530"/>
      <c r="QTO75" s="376"/>
      <c r="QTP75" s="376"/>
      <c r="QTQ75" s="376"/>
      <c r="QTR75" s="376"/>
      <c r="QTS75" s="376"/>
      <c r="QTT75" s="376"/>
      <c r="QTU75" s="376"/>
      <c r="QTV75" s="376"/>
      <c r="QTW75" s="376"/>
      <c r="QTX75" s="1581"/>
      <c r="QTY75" s="1581"/>
      <c r="QTZ75" s="1581"/>
      <c r="QUA75" s="529"/>
      <c r="QUB75" s="376"/>
      <c r="QUC75" s="376"/>
      <c r="QUD75" s="376"/>
      <c r="QUE75" s="530"/>
      <c r="QUF75" s="376"/>
      <c r="QUG75" s="376"/>
      <c r="QUH75" s="376"/>
      <c r="QUI75" s="376"/>
      <c r="QUJ75" s="376"/>
      <c r="QUK75" s="376"/>
      <c r="QUL75" s="376"/>
      <c r="QUM75" s="376"/>
      <c r="QUN75" s="376"/>
      <c r="QUO75" s="1581"/>
      <c r="QUP75" s="1581"/>
      <c r="QUQ75" s="1581"/>
      <c r="QUR75" s="529"/>
      <c r="QUS75" s="376"/>
      <c r="QUT75" s="376"/>
      <c r="QUU75" s="376"/>
      <c r="QUV75" s="530"/>
      <c r="QUW75" s="376"/>
      <c r="QUX75" s="376"/>
      <c r="QUY75" s="376"/>
      <c r="QUZ75" s="376"/>
      <c r="QVA75" s="376"/>
      <c r="QVB75" s="376"/>
      <c r="QVC75" s="376"/>
      <c r="QVD75" s="376"/>
      <c r="QVE75" s="376"/>
      <c r="QVF75" s="1581"/>
      <c r="QVG75" s="1581"/>
      <c r="QVH75" s="1581"/>
      <c r="QVI75" s="529"/>
      <c r="QVJ75" s="376"/>
      <c r="QVK75" s="376"/>
      <c r="QVL75" s="376"/>
      <c r="QVM75" s="530"/>
      <c r="QVN75" s="376"/>
      <c r="QVO75" s="376"/>
      <c r="QVP75" s="376"/>
      <c r="QVQ75" s="376"/>
      <c r="QVR75" s="376"/>
      <c r="QVS75" s="376"/>
      <c r="QVT75" s="376"/>
      <c r="QVU75" s="376"/>
      <c r="QVV75" s="376"/>
      <c r="QVW75" s="1581"/>
      <c r="QVX75" s="1581"/>
      <c r="QVY75" s="1581"/>
      <c r="QVZ75" s="529"/>
      <c r="QWA75" s="376"/>
      <c r="QWB75" s="376"/>
      <c r="QWC75" s="376"/>
      <c r="QWD75" s="530"/>
      <c r="QWE75" s="376"/>
      <c r="QWF75" s="376"/>
      <c r="QWG75" s="376"/>
      <c r="QWH75" s="376"/>
      <c r="QWI75" s="376"/>
      <c r="QWJ75" s="376"/>
      <c r="QWK75" s="376"/>
      <c r="QWL75" s="376"/>
      <c r="QWM75" s="376"/>
      <c r="QWN75" s="1581"/>
      <c r="QWO75" s="1581"/>
      <c r="QWP75" s="1581"/>
      <c r="QWQ75" s="529"/>
      <c r="QWR75" s="376"/>
      <c r="QWS75" s="376"/>
      <c r="QWT75" s="376"/>
      <c r="QWU75" s="530"/>
      <c r="QWV75" s="376"/>
      <c r="QWW75" s="376"/>
      <c r="QWX75" s="376"/>
      <c r="QWY75" s="376"/>
      <c r="QWZ75" s="376"/>
      <c r="QXA75" s="376"/>
      <c r="QXB75" s="376"/>
      <c r="QXC75" s="376"/>
      <c r="QXD75" s="376"/>
      <c r="QXE75" s="1581"/>
      <c r="QXF75" s="1581"/>
      <c r="QXG75" s="1581"/>
      <c r="QXH75" s="529"/>
      <c r="QXI75" s="376"/>
      <c r="QXJ75" s="376"/>
      <c r="QXK75" s="376"/>
      <c r="QXL75" s="530"/>
      <c r="QXM75" s="376"/>
      <c r="QXN75" s="376"/>
      <c r="QXO75" s="376"/>
      <c r="QXP75" s="376"/>
      <c r="QXQ75" s="376"/>
      <c r="QXR75" s="376"/>
      <c r="QXS75" s="376"/>
      <c r="QXT75" s="376"/>
      <c r="QXU75" s="376"/>
      <c r="QXV75" s="1581"/>
      <c r="QXW75" s="1581"/>
      <c r="QXX75" s="1581"/>
      <c r="QXY75" s="529"/>
      <c r="QXZ75" s="376"/>
      <c r="QYA75" s="376"/>
      <c r="QYB75" s="376"/>
      <c r="QYC75" s="530"/>
      <c r="QYD75" s="376"/>
      <c r="QYE75" s="376"/>
      <c r="QYF75" s="376"/>
      <c r="QYG75" s="376"/>
      <c r="QYH75" s="376"/>
      <c r="QYI75" s="376"/>
      <c r="QYJ75" s="376"/>
      <c r="QYK75" s="376"/>
      <c r="QYL75" s="376"/>
      <c r="QYM75" s="1581"/>
      <c r="QYN75" s="1581"/>
      <c r="QYO75" s="1581"/>
      <c r="QYP75" s="529"/>
      <c r="QYQ75" s="376"/>
      <c r="QYR75" s="376"/>
      <c r="QYS75" s="376"/>
      <c r="QYT75" s="530"/>
      <c r="QYU75" s="376"/>
      <c r="QYV75" s="376"/>
      <c r="QYW75" s="376"/>
      <c r="QYX75" s="376"/>
      <c r="QYY75" s="376"/>
      <c r="QYZ75" s="376"/>
      <c r="QZA75" s="376"/>
      <c r="QZB75" s="376"/>
      <c r="QZC75" s="376"/>
      <c r="QZD75" s="1581"/>
      <c r="QZE75" s="1581"/>
      <c r="QZF75" s="1581"/>
      <c r="QZG75" s="529"/>
      <c r="QZH75" s="376"/>
      <c r="QZI75" s="376"/>
      <c r="QZJ75" s="376"/>
      <c r="QZK75" s="530"/>
      <c r="QZL75" s="376"/>
      <c r="QZM75" s="376"/>
      <c r="QZN75" s="376"/>
      <c r="QZO75" s="376"/>
      <c r="QZP75" s="376"/>
      <c r="QZQ75" s="376"/>
      <c r="QZR75" s="376"/>
      <c r="QZS75" s="376"/>
      <c r="QZT75" s="376"/>
      <c r="QZU75" s="1581"/>
      <c r="QZV75" s="1581"/>
      <c r="QZW75" s="1581"/>
      <c r="QZX75" s="529"/>
      <c r="QZY75" s="376"/>
      <c r="QZZ75" s="376"/>
      <c r="RAA75" s="376"/>
      <c r="RAB75" s="530"/>
      <c r="RAC75" s="376"/>
      <c r="RAD75" s="376"/>
      <c r="RAE75" s="376"/>
      <c r="RAF75" s="376"/>
      <c r="RAG75" s="376"/>
      <c r="RAH75" s="376"/>
      <c r="RAI75" s="376"/>
      <c r="RAJ75" s="376"/>
      <c r="RAK75" s="376"/>
      <c r="RAL75" s="1581"/>
      <c r="RAM75" s="1581"/>
      <c r="RAN75" s="1581"/>
      <c r="RAO75" s="529"/>
      <c r="RAP75" s="376"/>
      <c r="RAQ75" s="376"/>
      <c r="RAR75" s="376"/>
      <c r="RAS75" s="530"/>
      <c r="RAT75" s="376"/>
      <c r="RAU75" s="376"/>
      <c r="RAV75" s="376"/>
      <c r="RAW75" s="376"/>
      <c r="RAX75" s="376"/>
      <c r="RAY75" s="376"/>
      <c r="RAZ75" s="376"/>
      <c r="RBA75" s="376"/>
      <c r="RBB75" s="376"/>
      <c r="RBC75" s="1581"/>
      <c r="RBD75" s="1581"/>
      <c r="RBE75" s="1581"/>
      <c r="RBF75" s="529"/>
      <c r="RBG75" s="376"/>
      <c r="RBH75" s="376"/>
      <c r="RBI75" s="376"/>
      <c r="RBJ75" s="530"/>
      <c r="RBK75" s="376"/>
      <c r="RBL75" s="376"/>
      <c r="RBM75" s="376"/>
      <c r="RBN75" s="376"/>
      <c r="RBO75" s="376"/>
      <c r="RBP75" s="376"/>
      <c r="RBQ75" s="376"/>
      <c r="RBR75" s="376"/>
      <c r="RBS75" s="376"/>
      <c r="RBT75" s="1581"/>
      <c r="RBU75" s="1581"/>
      <c r="RBV75" s="1581"/>
      <c r="RBW75" s="529"/>
      <c r="RBX75" s="376"/>
      <c r="RBY75" s="376"/>
      <c r="RBZ75" s="376"/>
      <c r="RCA75" s="530"/>
      <c r="RCB75" s="376"/>
      <c r="RCC75" s="376"/>
      <c r="RCD75" s="376"/>
      <c r="RCE75" s="376"/>
      <c r="RCF75" s="376"/>
      <c r="RCG75" s="376"/>
      <c r="RCH75" s="376"/>
      <c r="RCI75" s="376"/>
      <c r="RCJ75" s="376"/>
      <c r="RCK75" s="1581"/>
      <c r="RCL75" s="1581"/>
      <c r="RCM75" s="1581"/>
      <c r="RCN75" s="529"/>
      <c r="RCO75" s="376"/>
      <c r="RCP75" s="376"/>
      <c r="RCQ75" s="376"/>
      <c r="RCR75" s="530"/>
      <c r="RCS75" s="376"/>
      <c r="RCT75" s="376"/>
      <c r="RCU75" s="376"/>
      <c r="RCV75" s="376"/>
      <c r="RCW75" s="376"/>
      <c r="RCX75" s="376"/>
      <c r="RCY75" s="376"/>
      <c r="RCZ75" s="376"/>
      <c r="RDA75" s="376"/>
      <c r="RDB75" s="1581"/>
      <c r="RDC75" s="1581"/>
      <c r="RDD75" s="1581"/>
      <c r="RDE75" s="529"/>
      <c r="RDF75" s="376"/>
      <c r="RDG75" s="376"/>
      <c r="RDH75" s="376"/>
      <c r="RDI75" s="530"/>
      <c r="RDJ75" s="376"/>
      <c r="RDK75" s="376"/>
      <c r="RDL75" s="376"/>
      <c r="RDM75" s="376"/>
      <c r="RDN75" s="376"/>
      <c r="RDO75" s="376"/>
      <c r="RDP75" s="376"/>
      <c r="RDQ75" s="376"/>
      <c r="RDR75" s="376"/>
      <c r="RDS75" s="1581"/>
      <c r="RDT75" s="1581"/>
      <c r="RDU75" s="1581"/>
      <c r="RDV75" s="529"/>
      <c r="RDW75" s="376"/>
      <c r="RDX75" s="376"/>
      <c r="RDY75" s="376"/>
      <c r="RDZ75" s="530"/>
      <c r="REA75" s="376"/>
      <c r="REB75" s="376"/>
      <c r="REC75" s="376"/>
      <c r="RED75" s="376"/>
      <c r="REE75" s="376"/>
      <c r="REF75" s="376"/>
      <c r="REG75" s="376"/>
      <c r="REH75" s="376"/>
      <c r="REI75" s="376"/>
      <c r="REJ75" s="1581"/>
      <c r="REK75" s="1581"/>
      <c r="REL75" s="1581"/>
      <c r="REM75" s="529"/>
      <c r="REN75" s="376"/>
      <c r="REO75" s="376"/>
      <c r="REP75" s="376"/>
      <c r="REQ75" s="530"/>
      <c r="RER75" s="376"/>
      <c r="RES75" s="376"/>
      <c r="RET75" s="376"/>
      <c r="REU75" s="376"/>
      <c r="REV75" s="376"/>
      <c r="REW75" s="376"/>
      <c r="REX75" s="376"/>
      <c r="REY75" s="376"/>
      <c r="REZ75" s="376"/>
      <c r="RFA75" s="1581"/>
      <c r="RFB75" s="1581"/>
      <c r="RFC75" s="1581"/>
      <c r="RFD75" s="529"/>
      <c r="RFE75" s="376"/>
      <c r="RFF75" s="376"/>
      <c r="RFG75" s="376"/>
      <c r="RFH75" s="530"/>
      <c r="RFI75" s="376"/>
      <c r="RFJ75" s="376"/>
      <c r="RFK75" s="376"/>
      <c r="RFL75" s="376"/>
      <c r="RFM75" s="376"/>
      <c r="RFN75" s="376"/>
      <c r="RFO75" s="376"/>
      <c r="RFP75" s="376"/>
      <c r="RFQ75" s="376"/>
      <c r="RFR75" s="1581"/>
      <c r="RFS75" s="1581"/>
      <c r="RFT75" s="1581"/>
      <c r="RFU75" s="529"/>
      <c r="RFV75" s="376"/>
      <c r="RFW75" s="376"/>
      <c r="RFX75" s="376"/>
      <c r="RFY75" s="530"/>
      <c r="RFZ75" s="376"/>
      <c r="RGA75" s="376"/>
      <c r="RGB75" s="376"/>
      <c r="RGC75" s="376"/>
      <c r="RGD75" s="376"/>
      <c r="RGE75" s="376"/>
      <c r="RGF75" s="376"/>
      <c r="RGG75" s="376"/>
      <c r="RGH75" s="376"/>
      <c r="RGI75" s="1581"/>
      <c r="RGJ75" s="1581"/>
      <c r="RGK75" s="1581"/>
      <c r="RGL75" s="529"/>
      <c r="RGM75" s="376"/>
      <c r="RGN75" s="376"/>
      <c r="RGO75" s="376"/>
      <c r="RGP75" s="530"/>
      <c r="RGQ75" s="376"/>
      <c r="RGR75" s="376"/>
      <c r="RGS75" s="376"/>
      <c r="RGT75" s="376"/>
      <c r="RGU75" s="376"/>
      <c r="RGV75" s="376"/>
      <c r="RGW75" s="376"/>
      <c r="RGX75" s="376"/>
      <c r="RGY75" s="376"/>
      <c r="RGZ75" s="1581"/>
      <c r="RHA75" s="1581"/>
      <c r="RHB75" s="1581"/>
      <c r="RHC75" s="529"/>
      <c r="RHD75" s="376"/>
      <c r="RHE75" s="376"/>
      <c r="RHF75" s="376"/>
      <c r="RHG75" s="530"/>
      <c r="RHH75" s="376"/>
      <c r="RHI75" s="376"/>
      <c r="RHJ75" s="376"/>
      <c r="RHK75" s="376"/>
      <c r="RHL75" s="376"/>
      <c r="RHM75" s="376"/>
      <c r="RHN75" s="376"/>
      <c r="RHO75" s="376"/>
      <c r="RHP75" s="376"/>
      <c r="RHQ75" s="1581"/>
      <c r="RHR75" s="1581"/>
      <c r="RHS75" s="1581"/>
      <c r="RHT75" s="529"/>
      <c r="RHU75" s="376"/>
      <c r="RHV75" s="376"/>
      <c r="RHW75" s="376"/>
      <c r="RHX75" s="530"/>
      <c r="RHY75" s="376"/>
      <c r="RHZ75" s="376"/>
      <c r="RIA75" s="376"/>
      <c r="RIB75" s="376"/>
      <c r="RIC75" s="376"/>
      <c r="RID75" s="376"/>
      <c r="RIE75" s="376"/>
      <c r="RIF75" s="376"/>
      <c r="RIG75" s="376"/>
      <c r="RIH75" s="1581"/>
      <c r="RII75" s="1581"/>
      <c r="RIJ75" s="1581"/>
      <c r="RIK75" s="529"/>
      <c r="RIL75" s="376"/>
      <c r="RIM75" s="376"/>
      <c r="RIN75" s="376"/>
      <c r="RIO75" s="530"/>
      <c r="RIP75" s="376"/>
      <c r="RIQ75" s="376"/>
      <c r="RIR75" s="376"/>
      <c r="RIS75" s="376"/>
      <c r="RIT75" s="376"/>
      <c r="RIU75" s="376"/>
      <c r="RIV75" s="376"/>
      <c r="RIW75" s="376"/>
      <c r="RIX75" s="376"/>
      <c r="RIY75" s="1581"/>
      <c r="RIZ75" s="1581"/>
      <c r="RJA75" s="1581"/>
      <c r="RJB75" s="529"/>
      <c r="RJC75" s="376"/>
      <c r="RJD75" s="376"/>
      <c r="RJE75" s="376"/>
      <c r="RJF75" s="530"/>
      <c r="RJG75" s="376"/>
      <c r="RJH75" s="376"/>
      <c r="RJI75" s="376"/>
      <c r="RJJ75" s="376"/>
      <c r="RJK75" s="376"/>
      <c r="RJL75" s="376"/>
      <c r="RJM75" s="376"/>
      <c r="RJN75" s="376"/>
      <c r="RJO75" s="376"/>
      <c r="RJP75" s="1581"/>
      <c r="RJQ75" s="1581"/>
      <c r="RJR75" s="1581"/>
      <c r="RJS75" s="529"/>
      <c r="RJT75" s="376"/>
      <c r="RJU75" s="376"/>
      <c r="RJV75" s="376"/>
      <c r="RJW75" s="530"/>
      <c r="RJX75" s="376"/>
      <c r="RJY75" s="376"/>
      <c r="RJZ75" s="376"/>
      <c r="RKA75" s="376"/>
      <c r="RKB75" s="376"/>
      <c r="RKC75" s="376"/>
      <c r="RKD75" s="376"/>
      <c r="RKE75" s="376"/>
      <c r="RKF75" s="376"/>
      <c r="RKG75" s="1581"/>
      <c r="RKH75" s="1581"/>
      <c r="RKI75" s="1581"/>
      <c r="RKJ75" s="529"/>
      <c r="RKK75" s="376"/>
      <c r="RKL75" s="376"/>
      <c r="RKM75" s="376"/>
      <c r="RKN75" s="530"/>
      <c r="RKO75" s="376"/>
      <c r="RKP75" s="376"/>
      <c r="RKQ75" s="376"/>
      <c r="RKR75" s="376"/>
      <c r="RKS75" s="376"/>
      <c r="RKT75" s="376"/>
      <c r="RKU75" s="376"/>
      <c r="RKV75" s="376"/>
      <c r="RKW75" s="376"/>
      <c r="RKX75" s="1581"/>
      <c r="RKY75" s="1581"/>
      <c r="RKZ75" s="1581"/>
      <c r="RLA75" s="529"/>
      <c r="RLB75" s="376"/>
      <c r="RLC75" s="376"/>
      <c r="RLD75" s="376"/>
      <c r="RLE75" s="530"/>
      <c r="RLF75" s="376"/>
      <c r="RLG75" s="376"/>
      <c r="RLH75" s="376"/>
      <c r="RLI75" s="376"/>
      <c r="RLJ75" s="376"/>
      <c r="RLK75" s="376"/>
      <c r="RLL75" s="376"/>
      <c r="RLM75" s="376"/>
      <c r="RLN75" s="376"/>
      <c r="RLO75" s="1581"/>
      <c r="RLP75" s="1581"/>
      <c r="RLQ75" s="1581"/>
      <c r="RLR75" s="529"/>
      <c r="RLS75" s="376"/>
      <c r="RLT75" s="376"/>
      <c r="RLU75" s="376"/>
      <c r="RLV75" s="530"/>
      <c r="RLW75" s="376"/>
      <c r="RLX75" s="376"/>
      <c r="RLY75" s="376"/>
      <c r="RLZ75" s="376"/>
      <c r="RMA75" s="376"/>
      <c r="RMB75" s="376"/>
      <c r="RMC75" s="376"/>
      <c r="RMD75" s="376"/>
      <c r="RME75" s="376"/>
      <c r="RMF75" s="1581"/>
      <c r="RMG75" s="1581"/>
      <c r="RMH75" s="1581"/>
      <c r="RMI75" s="529"/>
      <c r="RMJ75" s="376"/>
      <c r="RMK75" s="376"/>
      <c r="RML75" s="376"/>
      <c r="RMM75" s="530"/>
      <c r="RMN75" s="376"/>
      <c r="RMO75" s="376"/>
      <c r="RMP75" s="376"/>
      <c r="RMQ75" s="376"/>
      <c r="RMR75" s="376"/>
      <c r="RMS75" s="376"/>
      <c r="RMT75" s="376"/>
      <c r="RMU75" s="376"/>
      <c r="RMV75" s="376"/>
      <c r="RMW75" s="1581"/>
      <c r="RMX75" s="1581"/>
      <c r="RMY75" s="1581"/>
      <c r="RMZ75" s="529"/>
      <c r="RNA75" s="376"/>
      <c r="RNB75" s="376"/>
      <c r="RNC75" s="376"/>
      <c r="RND75" s="530"/>
      <c r="RNE75" s="376"/>
      <c r="RNF75" s="376"/>
      <c r="RNG75" s="376"/>
      <c r="RNH75" s="376"/>
      <c r="RNI75" s="376"/>
      <c r="RNJ75" s="376"/>
      <c r="RNK75" s="376"/>
      <c r="RNL75" s="376"/>
      <c r="RNM75" s="376"/>
      <c r="RNN75" s="1581"/>
      <c r="RNO75" s="1581"/>
      <c r="RNP75" s="1581"/>
      <c r="RNQ75" s="529"/>
      <c r="RNR75" s="376"/>
      <c r="RNS75" s="376"/>
      <c r="RNT75" s="376"/>
      <c r="RNU75" s="530"/>
      <c r="RNV75" s="376"/>
      <c r="RNW75" s="376"/>
      <c r="RNX75" s="376"/>
      <c r="RNY75" s="376"/>
      <c r="RNZ75" s="376"/>
      <c r="ROA75" s="376"/>
      <c r="ROB75" s="376"/>
      <c r="ROC75" s="376"/>
      <c r="ROD75" s="376"/>
      <c r="ROE75" s="1581"/>
      <c r="ROF75" s="1581"/>
      <c r="ROG75" s="1581"/>
      <c r="ROH75" s="529"/>
      <c r="ROI75" s="376"/>
      <c r="ROJ75" s="376"/>
      <c r="ROK75" s="376"/>
      <c r="ROL75" s="530"/>
      <c r="ROM75" s="376"/>
      <c r="RON75" s="376"/>
      <c r="ROO75" s="376"/>
      <c r="ROP75" s="376"/>
      <c r="ROQ75" s="376"/>
      <c r="ROR75" s="376"/>
      <c r="ROS75" s="376"/>
      <c r="ROT75" s="376"/>
      <c r="ROU75" s="376"/>
      <c r="ROV75" s="1581"/>
      <c r="ROW75" s="1581"/>
      <c r="ROX75" s="1581"/>
      <c r="ROY75" s="529"/>
      <c r="ROZ75" s="376"/>
      <c r="RPA75" s="376"/>
      <c r="RPB75" s="376"/>
      <c r="RPC75" s="530"/>
      <c r="RPD75" s="376"/>
      <c r="RPE75" s="376"/>
      <c r="RPF75" s="376"/>
      <c r="RPG75" s="376"/>
      <c r="RPH75" s="376"/>
      <c r="RPI75" s="376"/>
      <c r="RPJ75" s="376"/>
      <c r="RPK75" s="376"/>
      <c r="RPL75" s="376"/>
      <c r="RPM75" s="1581"/>
      <c r="RPN75" s="1581"/>
      <c r="RPO75" s="1581"/>
      <c r="RPP75" s="529"/>
      <c r="RPQ75" s="376"/>
      <c r="RPR75" s="376"/>
      <c r="RPS75" s="376"/>
      <c r="RPT75" s="530"/>
      <c r="RPU75" s="376"/>
      <c r="RPV75" s="376"/>
      <c r="RPW75" s="376"/>
      <c r="RPX75" s="376"/>
      <c r="RPY75" s="376"/>
      <c r="RPZ75" s="376"/>
      <c r="RQA75" s="376"/>
      <c r="RQB75" s="376"/>
      <c r="RQC75" s="376"/>
      <c r="RQD75" s="1581"/>
      <c r="RQE75" s="1581"/>
      <c r="RQF75" s="1581"/>
      <c r="RQG75" s="529"/>
      <c r="RQH75" s="376"/>
      <c r="RQI75" s="376"/>
      <c r="RQJ75" s="376"/>
      <c r="RQK75" s="530"/>
      <c r="RQL75" s="376"/>
      <c r="RQM75" s="376"/>
      <c r="RQN75" s="376"/>
      <c r="RQO75" s="376"/>
      <c r="RQP75" s="376"/>
      <c r="RQQ75" s="376"/>
      <c r="RQR75" s="376"/>
      <c r="RQS75" s="376"/>
      <c r="RQT75" s="376"/>
      <c r="RQU75" s="1581"/>
      <c r="RQV75" s="1581"/>
      <c r="RQW75" s="1581"/>
      <c r="RQX75" s="529"/>
      <c r="RQY75" s="376"/>
      <c r="RQZ75" s="376"/>
      <c r="RRA75" s="376"/>
      <c r="RRB75" s="530"/>
      <c r="RRC75" s="376"/>
      <c r="RRD75" s="376"/>
      <c r="RRE75" s="376"/>
      <c r="RRF75" s="376"/>
      <c r="RRG75" s="376"/>
      <c r="RRH75" s="376"/>
      <c r="RRI75" s="376"/>
      <c r="RRJ75" s="376"/>
      <c r="RRK75" s="376"/>
      <c r="RRL75" s="1581"/>
      <c r="RRM75" s="1581"/>
      <c r="RRN75" s="1581"/>
      <c r="RRO75" s="529"/>
      <c r="RRP75" s="376"/>
      <c r="RRQ75" s="376"/>
      <c r="RRR75" s="376"/>
      <c r="RRS75" s="530"/>
      <c r="RRT75" s="376"/>
      <c r="RRU75" s="376"/>
      <c r="RRV75" s="376"/>
      <c r="RRW75" s="376"/>
      <c r="RRX75" s="376"/>
      <c r="RRY75" s="376"/>
      <c r="RRZ75" s="376"/>
      <c r="RSA75" s="376"/>
      <c r="RSB75" s="376"/>
      <c r="RSC75" s="1581"/>
      <c r="RSD75" s="1581"/>
      <c r="RSE75" s="1581"/>
      <c r="RSF75" s="529"/>
      <c r="RSG75" s="376"/>
      <c r="RSH75" s="376"/>
      <c r="RSI75" s="376"/>
      <c r="RSJ75" s="530"/>
      <c r="RSK75" s="376"/>
      <c r="RSL75" s="376"/>
      <c r="RSM75" s="376"/>
      <c r="RSN75" s="376"/>
      <c r="RSO75" s="376"/>
      <c r="RSP75" s="376"/>
      <c r="RSQ75" s="376"/>
      <c r="RSR75" s="376"/>
      <c r="RSS75" s="376"/>
      <c r="RST75" s="1581"/>
      <c r="RSU75" s="1581"/>
      <c r="RSV75" s="1581"/>
      <c r="RSW75" s="529"/>
      <c r="RSX75" s="376"/>
      <c r="RSY75" s="376"/>
      <c r="RSZ75" s="376"/>
      <c r="RTA75" s="530"/>
      <c r="RTB75" s="376"/>
      <c r="RTC75" s="376"/>
      <c r="RTD75" s="376"/>
      <c r="RTE75" s="376"/>
      <c r="RTF75" s="376"/>
      <c r="RTG75" s="376"/>
      <c r="RTH75" s="376"/>
      <c r="RTI75" s="376"/>
      <c r="RTJ75" s="376"/>
      <c r="RTK75" s="1581"/>
      <c r="RTL75" s="1581"/>
      <c r="RTM75" s="1581"/>
      <c r="RTN75" s="529"/>
      <c r="RTO75" s="376"/>
      <c r="RTP75" s="376"/>
      <c r="RTQ75" s="376"/>
      <c r="RTR75" s="530"/>
      <c r="RTS75" s="376"/>
      <c r="RTT75" s="376"/>
      <c r="RTU75" s="376"/>
      <c r="RTV75" s="376"/>
      <c r="RTW75" s="376"/>
      <c r="RTX75" s="376"/>
      <c r="RTY75" s="376"/>
      <c r="RTZ75" s="376"/>
      <c r="RUA75" s="376"/>
      <c r="RUB75" s="1581"/>
      <c r="RUC75" s="1581"/>
      <c r="RUD75" s="1581"/>
      <c r="RUE75" s="529"/>
      <c r="RUF75" s="376"/>
      <c r="RUG75" s="376"/>
      <c r="RUH75" s="376"/>
      <c r="RUI75" s="530"/>
      <c r="RUJ75" s="376"/>
      <c r="RUK75" s="376"/>
      <c r="RUL75" s="376"/>
      <c r="RUM75" s="376"/>
      <c r="RUN75" s="376"/>
      <c r="RUO75" s="376"/>
      <c r="RUP75" s="376"/>
      <c r="RUQ75" s="376"/>
      <c r="RUR75" s="376"/>
      <c r="RUS75" s="1581"/>
      <c r="RUT75" s="1581"/>
      <c r="RUU75" s="1581"/>
      <c r="RUV75" s="529"/>
      <c r="RUW75" s="376"/>
      <c r="RUX75" s="376"/>
      <c r="RUY75" s="376"/>
      <c r="RUZ75" s="530"/>
      <c r="RVA75" s="376"/>
      <c r="RVB75" s="376"/>
      <c r="RVC75" s="376"/>
      <c r="RVD75" s="376"/>
      <c r="RVE75" s="376"/>
      <c r="RVF75" s="376"/>
      <c r="RVG75" s="376"/>
      <c r="RVH75" s="376"/>
      <c r="RVI75" s="376"/>
      <c r="RVJ75" s="1581"/>
      <c r="RVK75" s="1581"/>
      <c r="RVL75" s="1581"/>
      <c r="RVM75" s="529"/>
      <c r="RVN75" s="376"/>
      <c r="RVO75" s="376"/>
      <c r="RVP75" s="376"/>
      <c r="RVQ75" s="530"/>
      <c r="RVR75" s="376"/>
      <c r="RVS75" s="376"/>
      <c r="RVT75" s="376"/>
      <c r="RVU75" s="376"/>
      <c r="RVV75" s="376"/>
      <c r="RVW75" s="376"/>
      <c r="RVX75" s="376"/>
      <c r="RVY75" s="376"/>
      <c r="RVZ75" s="376"/>
      <c r="RWA75" s="1581"/>
      <c r="RWB75" s="1581"/>
      <c r="RWC75" s="1581"/>
      <c r="RWD75" s="529"/>
      <c r="RWE75" s="376"/>
      <c r="RWF75" s="376"/>
      <c r="RWG75" s="376"/>
      <c r="RWH75" s="530"/>
      <c r="RWI75" s="376"/>
      <c r="RWJ75" s="376"/>
      <c r="RWK75" s="376"/>
      <c r="RWL75" s="376"/>
      <c r="RWM75" s="376"/>
      <c r="RWN75" s="376"/>
      <c r="RWO75" s="376"/>
      <c r="RWP75" s="376"/>
      <c r="RWQ75" s="376"/>
      <c r="RWR75" s="1581"/>
      <c r="RWS75" s="1581"/>
      <c r="RWT75" s="1581"/>
      <c r="RWU75" s="529"/>
      <c r="RWV75" s="376"/>
      <c r="RWW75" s="376"/>
      <c r="RWX75" s="376"/>
      <c r="RWY75" s="530"/>
      <c r="RWZ75" s="376"/>
      <c r="RXA75" s="376"/>
      <c r="RXB75" s="376"/>
      <c r="RXC75" s="376"/>
      <c r="RXD75" s="376"/>
      <c r="RXE75" s="376"/>
      <c r="RXF75" s="376"/>
      <c r="RXG75" s="376"/>
      <c r="RXH75" s="376"/>
      <c r="RXI75" s="1581"/>
      <c r="RXJ75" s="1581"/>
      <c r="RXK75" s="1581"/>
      <c r="RXL75" s="529"/>
      <c r="RXM75" s="376"/>
      <c r="RXN75" s="376"/>
      <c r="RXO75" s="376"/>
      <c r="RXP75" s="530"/>
      <c r="RXQ75" s="376"/>
      <c r="RXR75" s="376"/>
      <c r="RXS75" s="376"/>
      <c r="RXT75" s="376"/>
      <c r="RXU75" s="376"/>
      <c r="RXV75" s="376"/>
      <c r="RXW75" s="376"/>
      <c r="RXX75" s="376"/>
      <c r="RXY75" s="376"/>
      <c r="RXZ75" s="1581"/>
      <c r="RYA75" s="1581"/>
      <c r="RYB75" s="1581"/>
      <c r="RYC75" s="529"/>
      <c r="RYD75" s="376"/>
      <c r="RYE75" s="376"/>
      <c r="RYF75" s="376"/>
      <c r="RYG75" s="530"/>
      <c r="RYH75" s="376"/>
      <c r="RYI75" s="376"/>
      <c r="RYJ75" s="376"/>
      <c r="RYK75" s="376"/>
      <c r="RYL75" s="376"/>
      <c r="RYM75" s="376"/>
      <c r="RYN75" s="376"/>
      <c r="RYO75" s="376"/>
      <c r="RYP75" s="376"/>
      <c r="RYQ75" s="1581"/>
      <c r="RYR75" s="1581"/>
      <c r="RYS75" s="1581"/>
      <c r="RYT75" s="529"/>
      <c r="RYU75" s="376"/>
      <c r="RYV75" s="376"/>
      <c r="RYW75" s="376"/>
      <c r="RYX75" s="530"/>
      <c r="RYY75" s="376"/>
      <c r="RYZ75" s="376"/>
      <c r="RZA75" s="376"/>
      <c r="RZB75" s="376"/>
      <c r="RZC75" s="376"/>
      <c r="RZD75" s="376"/>
      <c r="RZE75" s="376"/>
      <c r="RZF75" s="376"/>
      <c r="RZG75" s="376"/>
      <c r="RZH75" s="1581"/>
      <c r="RZI75" s="1581"/>
      <c r="RZJ75" s="1581"/>
      <c r="RZK75" s="529"/>
      <c r="RZL75" s="376"/>
      <c r="RZM75" s="376"/>
      <c r="RZN75" s="376"/>
      <c r="RZO75" s="530"/>
      <c r="RZP75" s="376"/>
      <c r="RZQ75" s="376"/>
      <c r="RZR75" s="376"/>
      <c r="RZS75" s="376"/>
      <c r="RZT75" s="376"/>
      <c r="RZU75" s="376"/>
      <c r="RZV75" s="376"/>
      <c r="RZW75" s="376"/>
      <c r="RZX75" s="376"/>
      <c r="RZY75" s="1581"/>
      <c r="RZZ75" s="1581"/>
      <c r="SAA75" s="1581"/>
      <c r="SAB75" s="529"/>
      <c r="SAC75" s="376"/>
      <c r="SAD75" s="376"/>
      <c r="SAE75" s="376"/>
      <c r="SAF75" s="530"/>
      <c r="SAG75" s="376"/>
      <c r="SAH75" s="376"/>
      <c r="SAI75" s="376"/>
      <c r="SAJ75" s="376"/>
      <c r="SAK75" s="376"/>
      <c r="SAL75" s="376"/>
      <c r="SAM75" s="376"/>
      <c r="SAN75" s="376"/>
      <c r="SAO75" s="376"/>
      <c r="SAP75" s="1581"/>
      <c r="SAQ75" s="1581"/>
      <c r="SAR75" s="1581"/>
      <c r="SAS75" s="529"/>
      <c r="SAT75" s="376"/>
      <c r="SAU75" s="376"/>
      <c r="SAV75" s="376"/>
      <c r="SAW75" s="530"/>
      <c r="SAX75" s="376"/>
      <c r="SAY75" s="376"/>
      <c r="SAZ75" s="376"/>
      <c r="SBA75" s="376"/>
      <c r="SBB75" s="376"/>
      <c r="SBC75" s="376"/>
      <c r="SBD75" s="376"/>
      <c r="SBE75" s="376"/>
      <c r="SBF75" s="376"/>
      <c r="SBG75" s="1581"/>
      <c r="SBH75" s="1581"/>
      <c r="SBI75" s="1581"/>
      <c r="SBJ75" s="529"/>
      <c r="SBK75" s="376"/>
      <c r="SBL75" s="376"/>
      <c r="SBM75" s="376"/>
      <c r="SBN75" s="530"/>
      <c r="SBO75" s="376"/>
      <c r="SBP75" s="376"/>
      <c r="SBQ75" s="376"/>
      <c r="SBR75" s="376"/>
      <c r="SBS75" s="376"/>
      <c r="SBT75" s="376"/>
      <c r="SBU75" s="376"/>
      <c r="SBV75" s="376"/>
      <c r="SBW75" s="376"/>
      <c r="SBX75" s="1581"/>
      <c r="SBY75" s="1581"/>
      <c r="SBZ75" s="1581"/>
      <c r="SCA75" s="529"/>
      <c r="SCB75" s="376"/>
      <c r="SCC75" s="376"/>
      <c r="SCD75" s="376"/>
      <c r="SCE75" s="530"/>
      <c r="SCF75" s="376"/>
      <c r="SCG75" s="376"/>
      <c r="SCH75" s="376"/>
      <c r="SCI75" s="376"/>
      <c r="SCJ75" s="376"/>
      <c r="SCK75" s="376"/>
      <c r="SCL75" s="376"/>
      <c r="SCM75" s="376"/>
      <c r="SCN75" s="376"/>
      <c r="SCO75" s="1581"/>
      <c r="SCP75" s="1581"/>
      <c r="SCQ75" s="1581"/>
      <c r="SCR75" s="529"/>
      <c r="SCS75" s="376"/>
      <c r="SCT75" s="376"/>
      <c r="SCU75" s="376"/>
      <c r="SCV75" s="530"/>
      <c r="SCW75" s="376"/>
      <c r="SCX75" s="376"/>
      <c r="SCY75" s="376"/>
      <c r="SCZ75" s="376"/>
      <c r="SDA75" s="376"/>
      <c r="SDB75" s="376"/>
      <c r="SDC75" s="376"/>
      <c r="SDD75" s="376"/>
      <c r="SDE75" s="376"/>
      <c r="SDF75" s="1581"/>
      <c r="SDG75" s="1581"/>
      <c r="SDH75" s="1581"/>
      <c r="SDI75" s="529"/>
      <c r="SDJ75" s="376"/>
      <c r="SDK75" s="376"/>
      <c r="SDL75" s="376"/>
      <c r="SDM75" s="530"/>
      <c r="SDN75" s="376"/>
      <c r="SDO75" s="376"/>
      <c r="SDP75" s="376"/>
      <c r="SDQ75" s="376"/>
      <c r="SDR75" s="376"/>
      <c r="SDS75" s="376"/>
      <c r="SDT75" s="376"/>
      <c r="SDU75" s="376"/>
      <c r="SDV75" s="376"/>
      <c r="SDW75" s="1581"/>
      <c r="SDX75" s="1581"/>
      <c r="SDY75" s="1581"/>
      <c r="SDZ75" s="529"/>
      <c r="SEA75" s="376"/>
      <c r="SEB75" s="376"/>
      <c r="SEC75" s="376"/>
      <c r="SED75" s="530"/>
      <c r="SEE75" s="376"/>
      <c r="SEF75" s="376"/>
      <c r="SEG75" s="376"/>
      <c r="SEH75" s="376"/>
      <c r="SEI75" s="376"/>
      <c r="SEJ75" s="376"/>
      <c r="SEK75" s="376"/>
      <c r="SEL75" s="376"/>
      <c r="SEM75" s="376"/>
      <c r="SEN75" s="1581"/>
      <c r="SEO75" s="1581"/>
      <c r="SEP75" s="1581"/>
      <c r="SEQ75" s="529"/>
      <c r="SER75" s="376"/>
      <c r="SES75" s="376"/>
      <c r="SET75" s="376"/>
      <c r="SEU75" s="530"/>
      <c r="SEV75" s="376"/>
      <c r="SEW75" s="376"/>
      <c r="SEX75" s="376"/>
      <c r="SEY75" s="376"/>
      <c r="SEZ75" s="376"/>
      <c r="SFA75" s="376"/>
      <c r="SFB75" s="376"/>
      <c r="SFC75" s="376"/>
      <c r="SFD75" s="376"/>
      <c r="SFE75" s="1581"/>
      <c r="SFF75" s="1581"/>
      <c r="SFG75" s="1581"/>
      <c r="SFH75" s="529"/>
      <c r="SFI75" s="376"/>
      <c r="SFJ75" s="376"/>
      <c r="SFK75" s="376"/>
      <c r="SFL75" s="530"/>
      <c r="SFM75" s="376"/>
      <c r="SFN75" s="376"/>
      <c r="SFO75" s="376"/>
      <c r="SFP75" s="376"/>
      <c r="SFQ75" s="376"/>
      <c r="SFR75" s="376"/>
      <c r="SFS75" s="376"/>
      <c r="SFT75" s="376"/>
      <c r="SFU75" s="376"/>
      <c r="SFV75" s="1581"/>
      <c r="SFW75" s="1581"/>
      <c r="SFX75" s="1581"/>
      <c r="SFY75" s="529"/>
      <c r="SFZ75" s="376"/>
      <c r="SGA75" s="376"/>
      <c r="SGB75" s="376"/>
      <c r="SGC75" s="530"/>
      <c r="SGD75" s="376"/>
      <c r="SGE75" s="376"/>
      <c r="SGF75" s="376"/>
      <c r="SGG75" s="376"/>
      <c r="SGH75" s="376"/>
      <c r="SGI75" s="376"/>
      <c r="SGJ75" s="376"/>
      <c r="SGK75" s="376"/>
      <c r="SGL75" s="376"/>
      <c r="SGM75" s="1581"/>
      <c r="SGN75" s="1581"/>
      <c r="SGO75" s="1581"/>
      <c r="SGP75" s="529"/>
      <c r="SGQ75" s="376"/>
      <c r="SGR75" s="376"/>
      <c r="SGS75" s="376"/>
      <c r="SGT75" s="530"/>
      <c r="SGU75" s="376"/>
      <c r="SGV75" s="376"/>
      <c r="SGW75" s="376"/>
      <c r="SGX75" s="376"/>
      <c r="SGY75" s="376"/>
      <c r="SGZ75" s="376"/>
      <c r="SHA75" s="376"/>
      <c r="SHB75" s="376"/>
      <c r="SHC75" s="376"/>
      <c r="SHD75" s="1581"/>
      <c r="SHE75" s="1581"/>
      <c r="SHF75" s="1581"/>
      <c r="SHG75" s="529"/>
      <c r="SHH75" s="376"/>
      <c r="SHI75" s="376"/>
      <c r="SHJ75" s="376"/>
      <c r="SHK75" s="530"/>
      <c r="SHL75" s="376"/>
      <c r="SHM75" s="376"/>
      <c r="SHN75" s="376"/>
      <c r="SHO75" s="376"/>
      <c r="SHP75" s="376"/>
      <c r="SHQ75" s="376"/>
      <c r="SHR75" s="376"/>
      <c r="SHS75" s="376"/>
      <c r="SHT75" s="376"/>
      <c r="SHU75" s="1581"/>
      <c r="SHV75" s="1581"/>
      <c r="SHW75" s="1581"/>
      <c r="SHX75" s="529"/>
      <c r="SHY75" s="376"/>
      <c r="SHZ75" s="376"/>
      <c r="SIA75" s="376"/>
      <c r="SIB75" s="530"/>
      <c r="SIC75" s="376"/>
      <c r="SID75" s="376"/>
      <c r="SIE75" s="376"/>
      <c r="SIF75" s="376"/>
      <c r="SIG75" s="376"/>
      <c r="SIH75" s="376"/>
      <c r="SII75" s="376"/>
      <c r="SIJ75" s="376"/>
      <c r="SIK75" s="376"/>
      <c r="SIL75" s="1581"/>
      <c r="SIM75" s="1581"/>
      <c r="SIN75" s="1581"/>
      <c r="SIO75" s="529"/>
      <c r="SIP75" s="376"/>
      <c r="SIQ75" s="376"/>
      <c r="SIR75" s="376"/>
      <c r="SIS75" s="530"/>
      <c r="SIT75" s="376"/>
      <c r="SIU75" s="376"/>
      <c r="SIV75" s="376"/>
      <c r="SIW75" s="376"/>
      <c r="SIX75" s="376"/>
      <c r="SIY75" s="376"/>
      <c r="SIZ75" s="376"/>
      <c r="SJA75" s="376"/>
      <c r="SJB75" s="376"/>
      <c r="SJC75" s="1581"/>
      <c r="SJD75" s="1581"/>
      <c r="SJE75" s="1581"/>
      <c r="SJF75" s="529"/>
      <c r="SJG75" s="376"/>
      <c r="SJH75" s="376"/>
      <c r="SJI75" s="376"/>
      <c r="SJJ75" s="530"/>
      <c r="SJK75" s="376"/>
      <c r="SJL75" s="376"/>
      <c r="SJM75" s="376"/>
      <c r="SJN75" s="376"/>
      <c r="SJO75" s="376"/>
      <c r="SJP75" s="376"/>
      <c r="SJQ75" s="376"/>
      <c r="SJR75" s="376"/>
      <c r="SJS75" s="376"/>
      <c r="SJT75" s="1581"/>
      <c r="SJU75" s="1581"/>
      <c r="SJV75" s="1581"/>
      <c r="SJW75" s="529"/>
      <c r="SJX75" s="376"/>
      <c r="SJY75" s="376"/>
      <c r="SJZ75" s="376"/>
      <c r="SKA75" s="530"/>
      <c r="SKB75" s="376"/>
      <c r="SKC75" s="376"/>
      <c r="SKD75" s="376"/>
      <c r="SKE75" s="376"/>
      <c r="SKF75" s="376"/>
      <c r="SKG75" s="376"/>
      <c r="SKH75" s="376"/>
      <c r="SKI75" s="376"/>
      <c r="SKJ75" s="376"/>
      <c r="SKK75" s="1581"/>
      <c r="SKL75" s="1581"/>
      <c r="SKM75" s="1581"/>
      <c r="SKN75" s="529"/>
      <c r="SKO75" s="376"/>
      <c r="SKP75" s="376"/>
      <c r="SKQ75" s="376"/>
      <c r="SKR75" s="530"/>
      <c r="SKS75" s="376"/>
      <c r="SKT75" s="376"/>
      <c r="SKU75" s="376"/>
      <c r="SKV75" s="376"/>
      <c r="SKW75" s="376"/>
      <c r="SKX75" s="376"/>
      <c r="SKY75" s="376"/>
      <c r="SKZ75" s="376"/>
      <c r="SLA75" s="376"/>
      <c r="SLB75" s="1581"/>
      <c r="SLC75" s="1581"/>
      <c r="SLD75" s="1581"/>
      <c r="SLE75" s="529"/>
      <c r="SLF75" s="376"/>
      <c r="SLG75" s="376"/>
      <c r="SLH75" s="376"/>
      <c r="SLI75" s="530"/>
      <c r="SLJ75" s="376"/>
      <c r="SLK75" s="376"/>
      <c r="SLL75" s="376"/>
      <c r="SLM75" s="376"/>
      <c r="SLN75" s="376"/>
      <c r="SLO75" s="376"/>
      <c r="SLP75" s="376"/>
      <c r="SLQ75" s="376"/>
      <c r="SLR75" s="376"/>
      <c r="SLS75" s="1581"/>
      <c r="SLT75" s="1581"/>
      <c r="SLU75" s="1581"/>
      <c r="SLV75" s="529"/>
      <c r="SLW75" s="376"/>
      <c r="SLX75" s="376"/>
      <c r="SLY75" s="376"/>
      <c r="SLZ75" s="530"/>
      <c r="SMA75" s="376"/>
      <c r="SMB75" s="376"/>
      <c r="SMC75" s="376"/>
      <c r="SMD75" s="376"/>
      <c r="SME75" s="376"/>
      <c r="SMF75" s="376"/>
      <c r="SMG75" s="376"/>
      <c r="SMH75" s="376"/>
      <c r="SMI75" s="376"/>
      <c r="SMJ75" s="1581"/>
      <c r="SMK75" s="1581"/>
      <c r="SML75" s="1581"/>
      <c r="SMM75" s="529"/>
      <c r="SMN75" s="376"/>
      <c r="SMO75" s="376"/>
      <c r="SMP75" s="376"/>
      <c r="SMQ75" s="530"/>
      <c r="SMR75" s="376"/>
      <c r="SMS75" s="376"/>
      <c r="SMT75" s="376"/>
      <c r="SMU75" s="376"/>
      <c r="SMV75" s="376"/>
      <c r="SMW75" s="376"/>
      <c r="SMX75" s="376"/>
      <c r="SMY75" s="376"/>
      <c r="SMZ75" s="376"/>
      <c r="SNA75" s="1581"/>
      <c r="SNB75" s="1581"/>
      <c r="SNC75" s="1581"/>
      <c r="SND75" s="529"/>
      <c r="SNE75" s="376"/>
      <c r="SNF75" s="376"/>
      <c r="SNG75" s="376"/>
      <c r="SNH75" s="530"/>
      <c r="SNI75" s="376"/>
      <c r="SNJ75" s="376"/>
      <c r="SNK75" s="376"/>
      <c r="SNL75" s="376"/>
      <c r="SNM75" s="376"/>
      <c r="SNN75" s="376"/>
      <c r="SNO75" s="376"/>
      <c r="SNP75" s="376"/>
      <c r="SNQ75" s="376"/>
      <c r="SNR75" s="1581"/>
      <c r="SNS75" s="1581"/>
      <c r="SNT75" s="1581"/>
      <c r="SNU75" s="529"/>
      <c r="SNV75" s="376"/>
      <c r="SNW75" s="376"/>
      <c r="SNX75" s="376"/>
      <c r="SNY75" s="530"/>
      <c r="SNZ75" s="376"/>
      <c r="SOA75" s="376"/>
      <c r="SOB75" s="376"/>
      <c r="SOC75" s="376"/>
      <c r="SOD75" s="376"/>
      <c r="SOE75" s="376"/>
      <c r="SOF75" s="376"/>
      <c r="SOG75" s="376"/>
      <c r="SOH75" s="376"/>
      <c r="SOI75" s="1581"/>
      <c r="SOJ75" s="1581"/>
      <c r="SOK75" s="1581"/>
      <c r="SOL75" s="529"/>
      <c r="SOM75" s="376"/>
      <c r="SON75" s="376"/>
      <c r="SOO75" s="376"/>
      <c r="SOP75" s="530"/>
      <c r="SOQ75" s="376"/>
      <c r="SOR75" s="376"/>
      <c r="SOS75" s="376"/>
      <c r="SOT75" s="376"/>
      <c r="SOU75" s="376"/>
      <c r="SOV75" s="376"/>
      <c r="SOW75" s="376"/>
      <c r="SOX75" s="376"/>
      <c r="SOY75" s="376"/>
      <c r="SOZ75" s="1581"/>
      <c r="SPA75" s="1581"/>
      <c r="SPB75" s="1581"/>
      <c r="SPC75" s="529"/>
      <c r="SPD75" s="376"/>
      <c r="SPE75" s="376"/>
      <c r="SPF75" s="376"/>
      <c r="SPG75" s="530"/>
      <c r="SPH75" s="376"/>
      <c r="SPI75" s="376"/>
      <c r="SPJ75" s="376"/>
      <c r="SPK75" s="376"/>
      <c r="SPL75" s="376"/>
      <c r="SPM75" s="376"/>
      <c r="SPN75" s="376"/>
      <c r="SPO75" s="376"/>
      <c r="SPP75" s="376"/>
      <c r="SPQ75" s="1581"/>
      <c r="SPR75" s="1581"/>
      <c r="SPS75" s="1581"/>
      <c r="SPT75" s="529"/>
      <c r="SPU75" s="376"/>
      <c r="SPV75" s="376"/>
      <c r="SPW75" s="376"/>
      <c r="SPX75" s="530"/>
      <c r="SPY75" s="376"/>
      <c r="SPZ75" s="376"/>
      <c r="SQA75" s="376"/>
      <c r="SQB75" s="376"/>
      <c r="SQC75" s="376"/>
      <c r="SQD75" s="376"/>
      <c r="SQE75" s="376"/>
      <c r="SQF75" s="376"/>
      <c r="SQG75" s="376"/>
      <c r="SQH75" s="1581"/>
      <c r="SQI75" s="1581"/>
      <c r="SQJ75" s="1581"/>
      <c r="SQK75" s="529"/>
      <c r="SQL75" s="376"/>
      <c r="SQM75" s="376"/>
      <c r="SQN75" s="376"/>
      <c r="SQO75" s="530"/>
      <c r="SQP75" s="376"/>
      <c r="SQQ75" s="376"/>
      <c r="SQR75" s="376"/>
      <c r="SQS75" s="376"/>
      <c r="SQT75" s="376"/>
      <c r="SQU75" s="376"/>
      <c r="SQV75" s="376"/>
      <c r="SQW75" s="376"/>
      <c r="SQX75" s="376"/>
      <c r="SQY75" s="1581"/>
      <c r="SQZ75" s="1581"/>
      <c r="SRA75" s="1581"/>
      <c r="SRB75" s="529"/>
      <c r="SRC75" s="376"/>
      <c r="SRD75" s="376"/>
      <c r="SRE75" s="376"/>
      <c r="SRF75" s="530"/>
      <c r="SRG75" s="376"/>
      <c r="SRH75" s="376"/>
      <c r="SRI75" s="376"/>
      <c r="SRJ75" s="376"/>
      <c r="SRK75" s="376"/>
      <c r="SRL75" s="376"/>
      <c r="SRM75" s="376"/>
      <c r="SRN75" s="376"/>
      <c r="SRO75" s="376"/>
      <c r="SRP75" s="1581"/>
      <c r="SRQ75" s="1581"/>
      <c r="SRR75" s="1581"/>
      <c r="SRS75" s="529"/>
      <c r="SRT75" s="376"/>
      <c r="SRU75" s="376"/>
      <c r="SRV75" s="376"/>
      <c r="SRW75" s="530"/>
      <c r="SRX75" s="376"/>
      <c r="SRY75" s="376"/>
      <c r="SRZ75" s="376"/>
      <c r="SSA75" s="376"/>
      <c r="SSB75" s="376"/>
      <c r="SSC75" s="376"/>
      <c r="SSD75" s="376"/>
      <c r="SSE75" s="376"/>
      <c r="SSF75" s="376"/>
      <c r="SSG75" s="1581"/>
      <c r="SSH75" s="1581"/>
      <c r="SSI75" s="1581"/>
      <c r="SSJ75" s="529"/>
      <c r="SSK75" s="376"/>
      <c r="SSL75" s="376"/>
      <c r="SSM75" s="376"/>
      <c r="SSN75" s="530"/>
      <c r="SSO75" s="376"/>
      <c r="SSP75" s="376"/>
      <c r="SSQ75" s="376"/>
      <c r="SSR75" s="376"/>
      <c r="SSS75" s="376"/>
      <c r="SST75" s="376"/>
      <c r="SSU75" s="376"/>
      <c r="SSV75" s="376"/>
      <c r="SSW75" s="376"/>
      <c r="SSX75" s="1581"/>
      <c r="SSY75" s="1581"/>
      <c r="SSZ75" s="1581"/>
      <c r="STA75" s="529"/>
      <c r="STB75" s="376"/>
      <c r="STC75" s="376"/>
      <c r="STD75" s="376"/>
      <c r="STE75" s="530"/>
      <c r="STF75" s="376"/>
      <c r="STG75" s="376"/>
      <c r="STH75" s="376"/>
      <c r="STI75" s="376"/>
      <c r="STJ75" s="376"/>
      <c r="STK75" s="376"/>
      <c r="STL75" s="376"/>
      <c r="STM75" s="376"/>
      <c r="STN75" s="376"/>
      <c r="STO75" s="1581"/>
      <c r="STP75" s="1581"/>
      <c r="STQ75" s="1581"/>
      <c r="STR75" s="529"/>
      <c r="STS75" s="376"/>
      <c r="STT75" s="376"/>
      <c r="STU75" s="376"/>
      <c r="STV75" s="530"/>
      <c r="STW75" s="376"/>
      <c r="STX75" s="376"/>
      <c r="STY75" s="376"/>
      <c r="STZ75" s="376"/>
      <c r="SUA75" s="376"/>
      <c r="SUB75" s="376"/>
      <c r="SUC75" s="376"/>
      <c r="SUD75" s="376"/>
      <c r="SUE75" s="376"/>
      <c r="SUF75" s="1581"/>
      <c r="SUG75" s="1581"/>
      <c r="SUH75" s="1581"/>
      <c r="SUI75" s="529"/>
      <c r="SUJ75" s="376"/>
      <c r="SUK75" s="376"/>
      <c r="SUL75" s="376"/>
      <c r="SUM75" s="530"/>
      <c r="SUN75" s="376"/>
      <c r="SUO75" s="376"/>
      <c r="SUP75" s="376"/>
      <c r="SUQ75" s="376"/>
      <c r="SUR75" s="376"/>
      <c r="SUS75" s="376"/>
      <c r="SUT75" s="376"/>
      <c r="SUU75" s="376"/>
      <c r="SUV75" s="376"/>
      <c r="SUW75" s="1581"/>
      <c r="SUX75" s="1581"/>
      <c r="SUY75" s="1581"/>
      <c r="SUZ75" s="529"/>
      <c r="SVA75" s="376"/>
      <c r="SVB75" s="376"/>
      <c r="SVC75" s="376"/>
      <c r="SVD75" s="530"/>
      <c r="SVE75" s="376"/>
      <c r="SVF75" s="376"/>
      <c r="SVG75" s="376"/>
      <c r="SVH75" s="376"/>
      <c r="SVI75" s="376"/>
      <c r="SVJ75" s="376"/>
      <c r="SVK75" s="376"/>
      <c r="SVL75" s="376"/>
      <c r="SVM75" s="376"/>
      <c r="SVN75" s="1581"/>
      <c r="SVO75" s="1581"/>
      <c r="SVP75" s="1581"/>
      <c r="SVQ75" s="529"/>
      <c r="SVR75" s="376"/>
      <c r="SVS75" s="376"/>
      <c r="SVT75" s="376"/>
      <c r="SVU75" s="530"/>
      <c r="SVV75" s="376"/>
      <c r="SVW75" s="376"/>
      <c r="SVX75" s="376"/>
      <c r="SVY75" s="376"/>
      <c r="SVZ75" s="376"/>
      <c r="SWA75" s="376"/>
      <c r="SWB75" s="376"/>
      <c r="SWC75" s="376"/>
      <c r="SWD75" s="376"/>
      <c r="SWE75" s="1581"/>
      <c r="SWF75" s="1581"/>
      <c r="SWG75" s="1581"/>
      <c r="SWH75" s="529"/>
      <c r="SWI75" s="376"/>
      <c r="SWJ75" s="376"/>
      <c r="SWK75" s="376"/>
      <c r="SWL75" s="530"/>
      <c r="SWM75" s="376"/>
      <c r="SWN75" s="376"/>
      <c r="SWO75" s="376"/>
      <c r="SWP75" s="376"/>
      <c r="SWQ75" s="376"/>
      <c r="SWR75" s="376"/>
      <c r="SWS75" s="376"/>
      <c r="SWT75" s="376"/>
      <c r="SWU75" s="376"/>
      <c r="SWV75" s="1581"/>
      <c r="SWW75" s="1581"/>
      <c r="SWX75" s="1581"/>
      <c r="SWY75" s="529"/>
      <c r="SWZ75" s="376"/>
      <c r="SXA75" s="376"/>
      <c r="SXB75" s="376"/>
      <c r="SXC75" s="530"/>
      <c r="SXD75" s="376"/>
      <c r="SXE75" s="376"/>
      <c r="SXF75" s="376"/>
      <c r="SXG75" s="376"/>
      <c r="SXH75" s="376"/>
      <c r="SXI75" s="376"/>
      <c r="SXJ75" s="376"/>
      <c r="SXK75" s="376"/>
      <c r="SXL75" s="376"/>
      <c r="SXM75" s="1581"/>
      <c r="SXN75" s="1581"/>
      <c r="SXO75" s="1581"/>
      <c r="SXP75" s="529"/>
      <c r="SXQ75" s="376"/>
      <c r="SXR75" s="376"/>
      <c r="SXS75" s="376"/>
      <c r="SXT75" s="530"/>
      <c r="SXU75" s="376"/>
      <c r="SXV75" s="376"/>
      <c r="SXW75" s="376"/>
      <c r="SXX75" s="376"/>
      <c r="SXY75" s="376"/>
      <c r="SXZ75" s="376"/>
      <c r="SYA75" s="376"/>
      <c r="SYB75" s="376"/>
      <c r="SYC75" s="376"/>
      <c r="SYD75" s="1581"/>
      <c r="SYE75" s="1581"/>
      <c r="SYF75" s="1581"/>
      <c r="SYG75" s="529"/>
      <c r="SYH75" s="376"/>
      <c r="SYI75" s="376"/>
      <c r="SYJ75" s="376"/>
      <c r="SYK75" s="530"/>
      <c r="SYL75" s="376"/>
      <c r="SYM75" s="376"/>
      <c r="SYN75" s="376"/>
      <c r="SYO75" s="376"/>
      <c r="SYP75" s="376"/>
      <c r="SYQ75" s="376"/>
      <c r="SYR75" s="376"/>
      <c r="SYS75" s="376"/>
      <c r="SYT75" s="376"/>
      <c r="SYU75" s="1581"/>
      <c r="SYV75" s="1581"/>
      <c r="SYW75" s="1581"/>
      <c r="SYX75" s="529"/>
      <c r="SYY75" s="376"/>
      <c r="SYZ75" s="376"/>
      <c r="SZA75" s="376"/>
      <c r="SZB75" s="530"/>
      <c r="SZC75" s="376"/>
      <c r="SZD75" s="376"/>
      <c r="SZE75" s="376"/>
      <c r="SZF75" s="376"/>
      <c r="SZG75" s="376"/>
      <c r="SZH75" s="376"/>
      <c r="SZI75" s="376"/>
      <c r="SZJ75" s="376"/>
      <c r="SZK75" s="376"/>
      <c r="SZL75" s="1581"/>
      <c r="SZM75" s="1581"/>
      <c r="SZN75" s="1581"/>
      <c r="SZO75" s="529"/>
      <c r="SZP75" s="376"/>
      <c r="SZQ75" s="376"/>
      <c r="SZR75" s="376"/>
      <c r="SZS75" s="530"/>
      <c r="SZT75" s="376"/>
      <c r="SZU75" s="376"/>
      <c r="SZV75" s="376"/>
      <c r="SZW75" s="376"/>
      <c r="SZX75" s="376"/>
      <c r="SZY75" s="376"/>
      <c r="SZZ75" s="376"/>
      <c r="TAA75" s="376"/>
      <c r="TAB75" s="376"/>
      <c r="TAC75" s="1581"/>
      <c r="TAD75" s="1581"/>
      <c r="TAE75" s="1581"/>
      <c r="TAF75" s="529"/>
      <c r="TAG75" s="376"/>
      <c r="TAH75" s="376"/>
      <c r="TAI75" s="376"/>
      <c r="TAJ75" s="530"/>
      <c r="TAK75" s="376"/>
      <c r="TAL75" s="376"/>
      <c r="TAM75" s="376"/>
      <c r="TAN75" s="376"/>
      <c r="TAO75" s="376"/>
      <c r="TAP75" s="376"/>
      <c r="TAQ75" s="376"/>
      <c r="TAR75" s="376"/>
      <c r="TAS75" s="376"/>
      <c r="TAT75" s="1581"/>
      <c r="TAU75" s="1581"/>
      <c r="TAV75" s="1581"/>
      <c r="TAW75" s="529"/>
      <c r="TAX75" s="376"/>
      <c r="TAY75" s="376"/>
      <c r="TAZ75" s="376"/>
      <c r="TBA75" s="530"/>
      <c r="TBB75" s="376"/>
      <c r="TBC75" s="376"/>
      <c r="TBD75" s="376"/>
      <c r="TBE75" s="376"/>
      <c r="TBF75" s="376"/>
      <c r="TBG75" s="376"/>
      <c r="TBH75" s="376"/>
      <c r="TBI75" s="376"/>
      <c r="TBJ75" s="376"/>
      <c r="TBK75" s="1581"/>
      <c r="TBL75" s="1581"/>
      <c r="TBM75" s="1581"/>
      <c r="TBN75" s="529"/>
      <c r="TBO75" s="376"/>
      <c r="TBP75" s="376"/>
      <c r="TBQ75" s="376"/>
      <c r="TBR75" s="530"/>
      <c r="TBS75" s="376"/>
      <c r="TBT75" s="376"/>
      <c r="TBU75" s="376"/>
      <c r="TBV75" s="376"/>
      <c r="TBW75" s="376"/>
      <c r="TBX75" s="376"/>
      <c r="TBY75" s="376"/>
      <c r="TBZ75" s="376"/>
      <c r="TCA75" s="376"/>
      <c r="TCB75" s="1581"/>
      <c r="TCC75" s="1581"/>
      <c r="TCD75" s="1581"/>
      <c r="TCE75" s="529"/>
      <c r="TCF75" s="376"/>
      <c r="TCG75" s="376"/>
      <c r="TCH75" s="376"/>
      <c r="TCI75" s="530"/>
      <c r="TCJ75" s="376"/>
      <c r="TCK75" s="376"/>
      <c r="TCL75" s="376"/>
      <c r="TCM75" s="376"/>
      <c r="TCN75" s="376"/>
      <c r="TCO75" s="376"/>
      <c r="TCP75" s="376"/>
      <c r="TCQ75" s="376"/>
      <c r="TCR75" s="376"/>
      <c r="TCS75" s="1581"/>
      <c r="TCT75" s="1581"/>
      <c r="TCU75" s="1581"/>
      <c r="TCV75" s="529"/>
      <c r="TCW75" s="376"/>
      <c r="TCX75" s="376"/>
      <c r="TCY75" s="376"/>
      <c r="TCZ75" s="530"/>
      <c r="TDA75" s="376"/>
      <c r="TDB75" s="376"/>
      <c r="TDC75" s="376"/>
      <c r="TDD75" s="376"/>
      <c r="TDE75" s="376"/>
      <c r="TDF75" s="376"/>
      <c r="TDG75" s="376"/>
      <c r="TDH75" s="376"/>
      <c r="TDI75" s="376"/>
      <c r="TDJ75" s="1581"/>
      <c r="TDK75" s="1581"/>
      <c r="TDL75" s="1581"/>
      <c r="TDM75" s="529"/>
      <c r="TDN75" s="376"/>
      <c r="TDO75" s="376"/>
      <c r="TDP75" s="376"/>
      <c r="TDQ75" s="530"/>
      <c r="TDR75" s="376"/>
      <c r="TDS75" s="376"/>
      <c r="TDT75" s="376"/>
      <c r="TDU75" s="376"/>
      <c r="TDV75" s="376"/>
      <c r="TDW75" s="376"/>
      <c r="TDX75" s="376"/>
      <c r="TDY75" s="376"/>
      <c r="TDZ75" s="376"/>
      <c r="TEA75" s="1581"/>
      <c r="TEB75" s="1581"/>
      <c r="TEC75" s="1581"/>
      <c r="TED75" s="529"/>
      <c r="TEE75" s="376"/>
      <c r="TEF75" s="376"/>
      <c r="TEG75" s="376"/>
      <c r="TEH75" s="530"/>
      <c r="TEI75" s="376"/>
      <c r="TEJ75" s="376"/>
      <c r="TEK75" s="376"/>
      <c r="TEL75" s="376"/>
      <c r="TEM75" s="376"/>
      <c r="TEN75" s="376"/>
      <c r="TEO75" s="376"/>
      <c r="TEP75" s="376"/>
      <c r="TEQ75" s="376"/>
      <c r="TER75" s="1581"/>
      <c r="TES75" s="1581"/>
      <c r="TET75" s="1581"/>
      <c r="TEU75" s="529"/>
      <c r="TEV75" s="376"/>
      <c r="TEW75" s="376"/>
      <c r="TEX75" s="376"/>
      <c r="TEY75" s="530"/>
      <c r="TEZ75" s="376"/>
      <c r="TFA75" s="376"/>
      <c r="TFB75" s="376"/>
      <c r="TFC75" s="376"/>
      <c r="TFD75" s="376"/>
      <c r="TFE75" s="376"/>
      <c r="TFF75" s="376"/>
      <c r="TFG75" s="376"/>
      <c r="TFH75" s="376"/>
      <c r="TFI75" s="1581"/>
      <c r="TFJ75" s="1581"/>
      <c r="TFK75" s="1581"/>
      <c r="TFL75" s="529"/>
      <c r="TFM75" s="376"/>
      <c r="TFN75" s="376"/>
      <c r="TFO75" s="376"/>
      <c r="TFP75" s="530"/>
      <c r="TFQ75" s="376"/>
      <c r="TFR75" s="376"/>
      <c r="TFS75" s="376"/>
      <c r="TFT75" s="376"/>
      <c r="TFU75" s="376"/>
      <c r="TFV75" s="376"/>
      <c r="TFW75" s="376"/>
      <c r="TFX75" s="376"/>
      <c r="TFY75" s="376"/>
      <c r="TFZ75" s="1581"/>
      <c r="TGA75" s="1581"/>
      <c r="TGB75" s="1581"/>
      <c r="TGC75" s="529"/>
      <c r="TGD75" s="376"/>
      <c r="TGE75" s="376"/>
      <c r="TGF75" s="376"/>
      <c r="TGG75" s="530"/>
      <c r="TGH75" s="376"/>
      <c r="TGI75" s="376"/>
      <c r="TGJ75" s="376"/>
      <c r="TGK75" s="376"/>
      <c r="TGL75" s="376"/>
      <c r="TGM75" s="376"/>
      <c r="TGN75" s="376"/>
      <c r="TGO75" s="376"/>
      <c r="TGP75" s="376"/>
      <c r="TGQ75" s="1581"/>
      <c r="TGR75" s="1581"/>
      <c r="TGS75" s="1581"/>
      <c r="TGT75" s="529"/>
      <c r="TGU75" s="376"/>
      <c r="TGV75" s="376"/>
      <c r="TGW75" s="376"/>
      <c r="TGX75" s="530"/>
      <c r="TGY75" s="376"/>
      <c r="TGZ75" s="376"/>
      <c r="THA75" s="376"/>
      <c r="THB75" s="376"/>
      <c r="THC75" s="376"/>
      <c r="THD75" s="376"/>
      <c r="THE75" s="376"/>
      <c r="THF75" s="376"/>
      <c r="THG75" s="376"/>
      <c r="THH75" s="1581"/>
      <c r="THI75" s="1581"/>
      <c r="THJ75" s="1581"/>
      <c r="THK75" s="529"/>
      <c r="THL75" s="376"/>
      <c r="THM75" s="376"/>
      <c r="THN75" s="376"/>
      <c r="THO75" s="530"/>
      <c r="THP75" s="376"/>
      <c r="THQ75" s="376"/>
      <c r="THR75" s="376"/>
      <c r="THS75" s="376"/>
      <c r="THT75" s="376"/>
      <c r="THU75" s="376"/>
      <c r="THV75" s="376"/>
      <c r="THW75" s="376"/>
      <c r="THX75" s="376"/>
      <c r="THY75" s="1581"/>
      <c r="THZ75" s="1581"/>
      <c r="TIA75" s="1581"/>
      <c r="TIB75" s="529"/>
      <c r="TIC75" s="376"/>
      <c r="TID75" s="376"/>
      <c r="TIE75" s="376"/>
      <c r="TIF75" s="530"/>
      <c r="TIG75" s="376"/>
      <c r="TIH75" s="376"/>
      <c r="TII75" s="376"/>
      <c r="TIJ75" s="376"/>
      <c r="TIK75" s="376"/>
      <c r="TIL75" s="376"/>
      <c r="TIM75" s="376"/>
      <c r="TIN75" s="376"/>
      <c r="TIO75" s="376"/>
      <c r="TIP75" s="1581"/>
      <c r="TIQ75" s="1581"/>
      <c r="TIR75" s="1581"/>
      <c r="TIS75" s="529"/>
      <c r="TIT75" s="376"/>
      <c r="TIU75" s="376"/>
      <c r="TIV75" s="376"/>
      <c r="TIW75" s="530"/>
      <c r="TIX75" s="376"/>
      <c r="TIY75" s="376"/>
      <c r="TIZ75" s="376"/>
      <c r="TJA75" s="376"/>
      <c r="TJB75" s="376"/>
      <c r="TJC75" s="376"/>
      <c r="TJD75" s="376"/>
      <c r="TJE75" s="376"/>
      <c r="TJF75" s="376"/>
      <c r="TJG75" s="1581"/>
      <c r="TJH75" s="1581"/>
      <c r="TJI75" s="1581"/>
      <c r="TJJ75" s="529"/>
      <c r="TJK75" s="376"/>
      <c r="TJL75" s="376"/>
      <c r="TJM75" s="376"/>
      <c r="TJN75" s="530"/>
      <c r="TJO75" s="376"/>
      <c r="TJP75" s="376"/>
      <c r="TJQ75" s="376"/>
      <c r="TJR75" s="376"/>
      <c r="TJS75" s="376"/>
      <c r="TJT75" s="376"/>
      <c r="TJU75" s="376"/>
      <c r="TJV75" s="376"/>
      <c r="TJW75" s="376"/>
      <c r="TJX75" s="1581"/>
      <c r="TJY75" s="1581"/>
      <c r="TJZ75" s="1581"/>
      <c r="TKA75" s="529"/>
      <c r="TKB75" s="376"/>
      <c r="TKC75" s="376"/>
      <c r="TKD75" s="376"/>
      <c r="TKE75" s="530"/>
      <c r="TKF75" s="376"/>
      <c r="TKG75" s="376"/>
      <c r="TKH75" s="376"/>
      <c r="TKI75" s="376"/>
      <c r="TKJ75" s="376"/>
      <c r="TKK75" s="376"/>
      <c r="TKL75" s="376"/>
      <c r="TKM75" s="376"/>
      <c r="TKN75" s="376"/>
      <c r="TKO75" s="1581"/>
      <c r="TKP75" s="1581"/>
      <c r="TKQ75" s="1581"/>
      <c r="TKR75" s="529"/>
      <c r="TKS75" s="376"/>
      <c r="TKT75" s="376"/>
      <c r="TKU75" s="376"/>
      <c r="TKV75" s="530"/>
      <c r="TKW75" s="376"/>
      <c r="TKX75" s="376"/>
      <c r="TKY75" s="376"/>
      <c r="TKZ75" s="376"/>
      <c r="TLA75" s="376"/>
      <c r="TLB75" s="376"/>
      <c r="TLC75" s="376"/>
      <c r="TLD75" s="376"/>
      <c r="TLE75" s="376"/>
      <c r="TLF75" s="1581"/>
      <c r="TLG75" s="1581"/>
      <c r="TLH75" s="1581"/>
      <c r="TLI75" s="529"/>
      <c r="TLJ75" s="376"/>
      <c r="TLK75" s="376"/>
      <c r="TLL75" s="376"/>
      <c r="TLM75" s="530"/>
      <c r="TLN75" s="376"/>
      <c r="TLO75" s="376"/>
      <c r="TLP75" s="376"/>
      <c r="TLQ75" s="376"/>
      <c r="TLR75" s="376"/>
      <c r="TLS75" s="376"/>
      <c r="TLT75" s="376"/>
      <c r="TLU75" s="376"/>
      <c r="TLV75" s="376"/>
      <c r="TLW75" s="1581"/>
      <c r="TLX75" s="1581"/>
      <c r="TLY75" s="1581"/>
      <c r="TLZ75" s="529"/>
      <c r="TMA75" s="376"/>
      <c r="TMB75" s="376"/>
      <c r="TMC75" s="376"/>
      <c r="TMD75" s="530"/>
      <c r="TME75" s="376"/>
      <c r="TMF75" s="376"/>
      <c r="TMG75" s="376"/>
      <c r="TMH75" s="376"/>
      <c r="TMI75" s="376"/>
      <c r="TMJ75" s="376"/>
      <c r="TMK75" s="376"/>
      <c r="TML75" s="376"/>
      <c r="TMM75" s="376"/>
      <c r="TMN75" s="1581"/>
      <c r="TMO75" s="1581"/>
      <c r="TMP75" s="1581"/>
      <c r="TMQ75" s="529"/>
      <c r="TMR75" s="376"/>
      <c r="TMS75" s="376"/>
      <c r="TMT75" s="376"/>
      <c r="TMU75" s="530"/>
      <c r="TMV75" s="376"/>
      <c r="TMW75" s="376"/>
      <c r="TMX75" s="376"/>
      <c r="TMY75" s="376"/>
      <c r="TMZ75" s="376"/>
      <c r="TNA75" s="376"/>
      <c r="TNB75" s="376"/>
      <c r="TNC75" s="376"/>
      <c r="TND75" s="376"/>
      <c r="TNE75" s="1581"/>
      <c r="TNF75" s="1581"/>
      <c r="TNG75" s="1581"/>
      <c r="TNH75" s="529"/>
      <c r="TNI75" s="376"/>
      <c r="TNJ75" s="376"/>
      <c r="TNK75" s="376"/>
      <c r="TNL75" s="530"/>
      <c r="TNM75" s="376"/>
      <c r="TNN75" s="376"/>
      <c r="TNO75" s="376"/>
      <c r="TNP75" s="376"/>
      <c r="TNQ75" s="376"/>
      <c r="TNR75" s="376"/>
      <c r="TNS75" s="376"/>
      <c r="TNT75" s="376"/>
      <c r="TNU75" s="376"/>
      <c r="TNV75" s="1581"/>
      <c r="TNW75" s="1581"/>
      <c r="TNX75" s="1581"/>
      <c r="TNY75" s="529"/>
      <c r="TNZ75" s="376"/>
      <c r="TOA75" s="376"/>
      <c r="TOB75" s="376"/>
      <c r="TOC75" s="530"/>
      <c r="TOD75" s="376"/>
      <c r="TOE75" s="376"/>
      <c r="TOF75" s="376"/>
      <c r="TOG75" s="376"/>
      <c r="TOH75" s="376"/>
      <c r="TOI75" s="376"/>
      <c r="TOJ75" s="376"/>
      <c r="TOK75" s="376"/>
      <c r="TOL75" s="376"/>
      <c r="TOM75" s="1581"/>
      <c r="TON75" s="1581"/>
      <c r="TOO75" s="1581"/>
      <c r="TOP75" s="529"/>
      <c r="TOQ75" s="376"/>
      <c r="TOR75" s="376"/>
      <c r="TOS75" s="376"/>
      <c r="TOT75" s="530"/>
      <c r="TOU75" s="376"/>
      <c r="TOV75" s="376"/>
      <c r="TOW75" s="376"/>
      <c r="TOX75" s="376"/>
      <c r="TOY75" s="376"/>
      <c r="TOZ75" s="376"/>
      <c r="TPA75" s="376"/>
      <c r="TPB75" s="376"/>
      <c r="TPC75" s="376"/>
      <c r="TPD75" s="1581"/>
      <c r="TPE75" s="1581"/>
      <c r="TPF75" s="1581"/>
      <c r="TPG75" s="529"/>
      <c r="TPH75" s="376"/>
      <c r="TPI75" s="376"/>
      <c r="TPJ75" s="376"/>
      <c r="TPK75" s="530"/>
      <c r="TPL75" s="376"/>
      <c r="TPM75" s="376"/>
      <c r="TPN75" s="376"/>
      <c r="TPO75" s="376"/>
      <c r="TPP75" s="376"/>
      <c r="TPQ75" s="376"/>
      <c r="TPR75" s="376"/>
      <c r="TPS75" s="376"/>
      <c r="TPT75" s="376"/>
      <c r="TPU75" s="1581"/>
      <c r="TPV75" s="1581"/>
      <c r="TPW75" s="1581"/>
      <c r="TPX75" s="529"/>
      <c r="TPY75" s="376"/>
      <c r="TPZ75" s="376"/>
      <c r="TQA75" s="376"/>
      <c r="TQB75" s="530"/>
      <c r="TQC75" s="376"/>
      <c r="TQD75" s="376"/>
      <c r="TQE75" s="376"/>
      <c r="TQF75" s="376"/>
      <c r="TQG75" s="376"/>
      <c r="TQH75" s="376"/>
      <c r="TQI75" s="376"/>
      <c r="TQJ75" s="376"/>
      <c r="TQK75" s="376"/>
      <c r="TQL75" s="1581"/>
      <c r="TQM75" s="1581"/>
      <c r="TQN75" s="1581"/>
      <c r="TQO75" s="529"/>
      <c r="TQP75" s="376"/>
      <c r="TQQ75" s="376"/>
      <c r="TQR75" s="376"/>
      <c r="TQS75" s="530"/>
      <c r="TQT75" s="376"/>
      <c r="TQU75" s="376"/>
      <c r="TQV75" s="376"/>
      <c r="TQW75" s="376"/>
      <c r="TQX75" s="376"/>
      <c r="TQY75" s="376"/>
      <c r="TQZ75" s="376"/>
      <c r="TRA75" s="376"/>
      <c r="TRB75" s="376"/>
      <c r="TRC75" s="1581"/>
      <c r="TRD75" s="1581"/>
      <c r="TRE75" s="1581"/>
      <c r="TRF75" s="529"/>
      <c r="TRG75" s="376"/>
      <c r="TRH75" s="376"/>
      <c r="TRI75" s="376"/>
      <c r="TRJ75" s="530"/>
      <c r="TRK75" s="376"/>
      <c r="TRL75" s="376"/>
      <c r="TRM75" s="376"/>
      <c r="TRN75" s="376"/>
      <c r="TRO75" s="376"/>
      <c r="TRP75" s="376"/>
      <c r="TRQ75" s="376"/>
      <c r="TRR75" s="376"/>
      <c r="TRS75" s="376"/>
      <c r="TRT75" s="1581"/>
      <c r="TRU75" s="1581"/>
      <c r="TRV75" s="1581"/>
      <c r="TRW75" s="529"/>
      <c r="TRX75" s="376"/>
      <c r="TRY75" s="376"/>
      <c r="TRZ75" s="376"/>
      <c r="TSA75" s="530"/>
      <c r="TSB75" s="376"/>
      <c r="TSC75" s="376"/>
      <c r="TSD75" s="376"/>
      <c r="TSE75" s="376"/>
      <c r="TSF75" s="376"/>
      <c r="TSG75" s="376"/>
      <c r="TSH75" s="376"/>
      <c r="TSI75" s="376"/>
      <c r="TSJ75" s="376"/>
      <c r="TSK75" s="1581"/>
      <c r="TSL75" s="1581"/>
      <c r="TSM75" s="1581"/>
      <c r="TSN75" s="529"/>
      <c r="TSO75" s="376"/>
      <c r="TSP75" s="376"/>
      <c r="TSQ75" s="376"/>
      <c r="TSR75" s="530"/>
      <c r="TSS75" s="376"/>
      <c r="TST75" s="376"/>
      <c r="TSU75" s="376"/>
      <c r="TSV75" s="376"/>
      <c r="TSW75" s="376"/>
      <c r="TSX75" s="376"/>
      <c r="TSY75" s="376"/>
      <c r="TSZ75" s="376"/>
      <c r="TTA75" s="376"/>
      <c r="TTB75" s="1581"/>
      <c r="TTC75" s="1581"/>
      <c r="TTD75" s="1581"/>
      <c r="TTE75" s="529"/>
      <c r="TTF75" s="376"/>
      <c r="TTG75" s="376"/>
      <c r="TTH75" s="376"/>
      <c r="TTI75" s="530"/>
      <c r="TTJ75" s="376"/>
      <c r="TTK75" s="376"/>
      <c r="TTL75" s="376"/>
      <c r="TTM75" s="376"/>
      <c r="TTN75" s="376"/>
      <c r="TTO75" s="376"/>
      <c r="TTP75" s="376"/>
      <c r="TTQ75" s="376"/>
      <c r="TTR75" s="376"/>
      <c r="TTS75" s="1581"/>
      <c r="TTT75" s="1581"/>
      <c r="TTU75" s="1581"/>
      <c r="TTV75" s="529"/>
      <c r="TTW75" s="376"/>
      <c r="TTX75" s="376"/>
      <c r="TTY75" s="376"/>
      <c r="TTZ75" s="530"/>
      <c r="TUA75" s="376"/>
      <c r="TUB75" s="376"/>
      <c r="TUC75" s="376"/>
      <c r="TUD75" s="376"/>
      <c r="TUE75" s="376"/>
      <c r="TUF75" s="376"/>
      <c r="TUG75" s="376"/>
      <c r="TUH75" s="376"/>
      <c r="TUI75" s="376"/>
      <c r="TUJ75" s="1581"/>
      <c r="TUK75" s="1581"/>
      <c r="TUL75" s="1581"/>
      <c r="TUM75" s="529"/>
      <c r="TUN75" s="376"/>
      <c r="TUO75" s="376"/>
      <c r="TUP75" s="376"/>
      <c r="TUQ75" s="530"/>
      <c r="TUR75" s="376"/>
      <c r="TUS75" s="376"/>
      <c r="TUT75" s="376"/>
      <c r="TUU75" s="376"/>
      <c r="TUV75" s="376"/>
      <c r="TUW75" s="376"/>
      <c r="TUX75" s="376"/>
      <c r="TUY75" s="376"/>
      <c r="TUZ75" s="376"/>
      <c r="TVA75" s="1581"/>
      <c r="TVB75" s="1581"/>
      <c r="TVC75" s="1581"/>
      <c r="TVD75" s="529"/>
      <c r="TVE75" s="376"/>
      <c r="TVF75" s="376"/>
      <c r="TVG75" s="376"/>
      <c r="TVH75" s="530"/>
      <c r="TVI75" s="376"/>
      <c r="TVJ75" s="376"/>
      <c r="TVK75" s="376"/>
      <c r="TVL75" s="376"/>
      <c r="TVM75" s="376"/>
      <c r="TVN75" s="376"/>
      <c r="TVO75" s="376"/>
      <c r="TVP75" s="376"/>
      <c r="TVQ75" s="376"/>
      <c r="TVR75" s="1581"/>
      <c r="TVS75" s="1581"/>
      <c r="TVT75" s="1581"/>
      <c r="TVU75" s="529"/>
      <c r="TVV75" s="376"/>
      <c r="TVW75" s="376"/>
      <c r="TVX75" s="376"/>
      <c r="TVY75" s="530"/>
      <c r="TVZ75" s="376"/>
      <c r="TWA75" s="376"/>
      <c r="TWB75" s="376"/>
      <c r="TWC75" s="376"/>
      <c r="TWD75" s="376"/>
      <c r="TWE75" s="376"/>
      <c r="TWF75" s="376"/>
      <c r="TWG75" s="376"/>
      <c r="TWH75" s="376"/>
      <c r="TWI75" s="1581"/>
      <c r="TWJ75" s="1581"/>
      <c r="TWK75" s="1581"/>
      <c r="TWL75" s="529"/>
      <c r="TWM75" s="376"/>
      <c r="TWN75" s="376"/>
      <c r="TWO75" s="376"/>
      <c r="TWP75" s="530"/>
      <c r="TWQ75" s="376"/>
      <c r="TWR75" s="376"/>
      <c r="TWS75" s="376"/>
      <c r="TWT75" s="376"/>
      <c r="TWU75" s="376"/>
      <c r="TWV75" s="376"/>
      <c r="TWW75" s="376"/>
      <c r="TWX75" s="376"/>
      <c r="TWY75" s="376"/>
      <c r="TWZ75" s="1581"/>
      <c r="TXA75" s="1581"/>
      <c r="TXB75" s="1581"/>
      <c r="TXC75" s="529"/>
      <c r="TXD75" s="376"/>
      <c r="TXE75" s="376"/>
      <c r="TXF75" s="376"/>
      <c r="TXG75" s="530"/>
      <c r="TXH75" s="376"/>
      <c r="TXI75" s="376"/>
      <c r="TXJ75" s="376"/>
      <c r="TXK75" s="376"/>
      <c r="TXL75" s="376"/>
      <c r="TXM75" s="376"/>
      <c r="TXN75" s="376"/>
      <c r="TXO75" s="376"/>
      <c r="TXP75" s="376"/>
      <c r="TXQ75" s="1581"/>
      <c r="TXR75" s="1581"/>
      <c r="TXS75" s="1581"/>
      <c r="TXT75" s="529"/>
      <c r="TXU75" s="376"/>
      <c r="TXV75" s="376"/>
      <c r="TXW75" s="376"/>
      <c r="TXX75" s="530"/>
      <c r="TXY75" s="376"/>
      <c r="TXZ75" s="376"/>
      <c r="TYA75" s="376"/>
      <c r="TYB75" s="376"/>
      <c r="TYC75" s="376"/>
      <c r="TYD75" s="376"/>
      <c r="TYE75" s="376"/>
      <c r="TYF75" s="376"/>
      <c r="TYG75" s="376"/>
      <c r="TYH75" s="1581"/>
      <c r="TYI75" s="1581"/>
      <c r="TYJ75" s="1581"/>
      <c r="TYK75" s="529"/>
      <c r="TYL75" s="376"/>
      <c r="TYM75" s="376"/>
      <c r="TYN75" s="376"/>
      <c r="TYO75" s="530"/>
      <c r="TYP75" s="376"/>
      <c r="TYQ75" s="376"/>
      <c r="TYR75" s="376"/>
      <c r="TYS75" s="376"/>
      <c r="TYT75" s="376"/>
      <c r="TYU75" s="376"/>
      <c r="TYV75" s="376"/>
      <c r="TYW75" s="376"/>
      <c r="TYX75" s="376"/>
      <c r="TYY75" s="1581"/>
      <c r="TYZ75" s="1581"/>
      <c r="TZA75" s="1581"/>
      <c r="TZB75" s="529"/>
      <c r="TZC75" s="376"/>
      <c r="TZD75" s="376"/>
      <c r="TZE75" s="376"/>
      <c r="TZF75" s="530"/>
      <c r="TZG75" s="376"/>
      <c r="TZH75" s="376"/>
      <c r="TZI75" s="376"/>
      <c r="TZJ75" s="376"/>
      <c r="TZK75" s="376"/>
      <c r="TZL75" s="376"/>
      <c r="TZM75" s="376"/>
      <c r="TZN75" s="376"/>
      <c r="TZO75" s="376"/>
      <c r="TZP75" s="1581"/>
      <c r="TZQ75" s="1581"/>
      <c r="TZR75" s="1581"/>
      <c r="TZS75" s="529"/>
      <c r="TZT75" s="376"/>
      <c r="TZU75" s="376"/>
      <c r="TZV75" s="376"/>
      <c r="TZW75" s="530"/>
      <c r="TZX75" s="376"/>
      <c r="TZY75" s="376"/>
      <c r="TZZ75" s="376"/>
      <c r="UAA75" s="376"/>
      <c r="UAB75" s="376"/>
      <c r="UAC75" s="376"/>
      <c r="UAD75" s="376"/>
      <c r="UAE75" s="376"/>
      <c r="UAF75" s="376"/>
      <c r="UAG75" s="1581"/>
      <c r="UAH75" s="1581"/>
      <c r="UAI75" s="1581"/>
      <c r="UAJ75" s="529"/>
      <c r="UAK75" s="376"/>
      <c r="UAL75" s="376"/>
      <c r="UAM75" s="376"/>
      <c r="UAN75" s="530"/>
      <c r="UAO75" s="376"/>
      <c r="UAP75" s="376"/>
      <c r="UAQ75" s="376"/>
      <c r="UAR75" s="376"/>
      <c r="UAS75" s="376"/>
      <c r="UAT75" s="376"/>
      <c r="UAU75" s="376"/>
      <c r="UAV75" s="376"/>
      <c r="UAW75" s="376"/>
      <c r="UAX75" s="1581"/>
      <c r="UAY75" s="1581"/>
      <c r="UAZ75" s="1581"/>
      <c r="UBA75" s="529"/>
      <c r="UBB75" s="376"/>
      <c r="UBC75" s="376"/>
      <c r="UBD75" s="376"/>
      <c r="UBE75" s="530"/>
      <c r="UBF75" s="376"/>
      <c r="UBG75" s="376"/>
      <c r="UBH75" s="376"/>
      <c r="UBI75" s="376"/>
      <c r="UBJ75" s="376"/>
      <c r="UBK75" s="376"/>
      <c r="UBL75" s="376"/>
      <c r="UBM75" s="376"/>
      <c r="UBN75" s="376"/>
      <c r="UBO75" s="1581"/>
      <c r="UBP75" s="1581"/>
      <c r="UBQ75" s="1581"/>
      <c r="UBR75" s="529"/>
      <c r="UBS75" s="376"/>
      <c r="UBT75" s="376"/>
      <c r="UBU75" s="376"/>
      <c r="UBV75" s="530"/>
      <c r="UBW75" s="376"/>
      <c r="UBX75" s="376"/>
      <c r="UBY75" s="376"/>
      <c r="UBZ75" s="376"/>
      <c r="UCA75" s="376"/>
      <c r="UCB75" s="376"/>
      <c r="UCC75" s="376"/>
      <c r="UCD75" s="376"/>
      <c r="UCE75" s="376"/>
      <c r="UCF75" s="1581"/>
      <c r="UCG75" s="1581"/>
      <c r="UCH75" s="1581"/>
      <c r="UCI75" s="529"/>
      <c r="UCJ75" s="376"/>
      <c r="UCK75" s="376"/>
      <c r="UCL75" s="376"/>
      <c r="UCM75" s="530"/>
      <c r="UCN75" s="376"/>
      <c r="UCO75" s="376"/>
      <c r="UCP75" s="376"/>
      <c r="UCQ75" s="376"/>
      <c r="UCR75" s="376"/>
      <c r="UCS75" s="376"/>
      <c r="UCT75" s="376"/>
      <c r="UCU75" s="376"/>
      <c r="UCV75" s="376"/>
      <c r="UCW75" s="1581"/>
      <c r="UCX75" s="1581"/>
      <c r="UCY75" s="1581"/>
      <c r="UCZ75" s="529"/>
      <c r="UDA75" s="376"/>
      <c r="UDB75" s="376"/>
      <c r="UDC75" s="376"/>
      <c r="UDD75" s="530"/>
      <c r="UDE75" s="376"/>
      <c r="UDF75" s="376"/>
      <c r="UDG75" s="376"/>
      <c r="UDH75" s="376"/>
      <c r="UDI75" s="376"/>
      <c r="UDJ75" s="376"/>
      <c r="UDK75" s="376"/>
      <c r="UDL75" s="376"/>
      <c r="UDM75" s="376"/>
      <c r="UDN75" s="1581"/>
      <c r="UDO75" s="1581"/>
      <c r="UDP75" s="1581"/>
      <c r="UDQ75" s="529"/>
      <c r="UDR75" s="376"/>
      <c r="UDS75" s="376"/>
      <c r="UDT75" s="376"/>
      <c r="UDU75" s="530"/>
      <c r="UDV75" s="376"/>
      <c r="UDW75" s="376"/>
      <c r="UDX75" s="376"/>
      <c r="UDY75" s="376"/>
      <c r="UDZ75" s="376"/>
      <c r="UEA75" s="376"/>
      <c r="UEB75" s="376"/>
      <c r="UEC75" s="376"/>
      <c r="UED75" s="376"/>
      <c r="UEE75" s="1581"/>
      <c r="UEF75" s="1581"/>
      <c r="UEG75" s="1581"/>
      <c r="UEH75" s="529"/>
      <c r="UEI75" s="376"/>
      <c r="UEJ75" s="376"/>
      <c r="UEK75" s="376"/>
      <c r="UEL75" s="530"/>
      <c r="UEM75" s="376"/>
      <c r="UEN75" s="376"/>
      <c r="UEO75" s="376"/>
      <c r="UEP75" s="376"/>
      <c r="UEQ75" s="376"/>
      <c r="UER75" s="376"/>
      <c r="UES75" s="376"/>
      <c r="UET75" s="376"/>
      <c r="UEU75" s="376"/>
      <c r="UEV75" s="1581"/>
      <c r="UEW75" s="1581"/>
      <c r="UEX75" s="1581"/>
      <c r="UEY75" s="529"/>
      <c r="UEZ75" s="376"/>
      <c r="UFA75" s="376"/>
      <c r="UFB75" s="376"/>
      <c r="UFC75" s="530"/>
      <c r="UFD75" s="376"/>
      <c r="UFE75" s="376"/>
      <c r="UFF75" s="376"/>
      <c r="UFG75" s="376"/>
      <c r="UFH75" s="376"/>
      <c r="UFI75" s="376"/>
      <c r="UFJ75" s="376"/>
      <c r="UFK75" s="376"/>
      <c r="UFL75" s="376"/>
      <c r="UFM75" s="1581"/>
      <c r="UFN75" s="1581"/>
      <c r="UFO75" s="1581"/>
      <c r="UFP75" s="529"/>
      <c r="UFQ75" s="376"/>
      <c r="UFR75" s="376"/>
      <c r="UFS75" s="376"/>
      <c r="UFT75" s="530"/>
      <c r="UFU75" s="376"/>
      <c r="UFV75" s="376"/>
      <c r="UFW75" s="376"/>
      <c r="UFX75" s="376"/>
      <c r="UFY75" s="376"/>
      <c r="UFZ75" s="376"/>
      <c r="UGA75" s="376"/>
      <c r="UGB75" s="376"/>
      <c r="UGC75" s="376"/>
      <c r="UGD75" s="1581"/>
      <c r="UGE75" s="1581"/>
      <c r="UGF75" s="1581"/>
      <c r="UGG75" s="529"/>
      <c r="UGH75" s="376"/>
      <c r="UGI75" s="376"/>
      <c r="UGJ75" s="376"/>
      <c r="UGK75" s="530"/>
      <c r="UGL75" s="376"/>
      <c r="UGM75" s="376"/>
      <c r="UGN75" s="376"/>
      <c r="UGO75" s="376"/>
      <c r="UGP75" s="376"/>
      <c r="UGQ75" s="376"/>
      <c r="UGR75" s="376"/>
      <c r="UGS75" s="376"/>
      <c r="UGT75" s="376"/>
      <c r="UGU75" s="1581"/>
      <c r="UGV75" s="1581"/>
      <c r="UGW75" s="1581"/>
      <c r="UGX75" s="529"/>
      <c r="UGY75" s="376"/>
      <c r="UGZ75" s="376"/>
      <c r="UHA75" s="376"/>
      <c r="UHB75" s="530"/>
      <c r="UHC75" s="376"/>
      <c r="UHD75" s="376"/>
      <c r="UHE75" s="376"/>
      <c r="UHF75" s="376"/>
      <c r="UHG75" s="376"/>
      <c r="UHH75" s="376"/>
      <c r="UHI75" s="376"/>
      <c r="UHJ75" s="376"/>
      <c r="UHK75" s="376"/>
      <c r="UHL75" s="1581"/>
      <c r="UHM75" s="1581"/>
      <c r="UHN75" s="1581"/>
      <c r="UHO75" s="529"/>
      <c r="UHP75" s="376"/>
      <c r="UHQ75" s="376"/>
      <c r="UHR75" s="376"/>
      <c r="UHS75" s="530"/>
      <c r="UHT75" s="376"/>
      <c r="UHU75" s="376"/>
      <c r="UHV75" s="376"/>
      <c r="UHW75" s="376"/>
      <c r="UHX75" s="376"/>
      <c r="UHY75" s="376"/>
      <c r="UHZ75" s="376"/>
      <c r="UIA75" s="376"/>
      <c r="UIB75" s="376"/>
      <c r="UIC75" s="1581"/>
      <c r="UID75" s="1581"/>
      <c r="UIE75" s="1581"/>
      <c r="UIF75" s="529"/>
      <c r="UIG75" s="376"/>
      <c r="UIH75" s="376"/>
      <c r="UII75" s="376"/>
      <c r="UIJ75" s="530"/>
      <c r="UIK75" s="376"/>
      <c r="UIL75" s="376"/>
      <c r="UIM75" s="376"/>
      <c r="UIN75" s="376"/>
      <c r="UIO75" s="376"/>
      <c r="UIP75" s="376"/>
      <c r="UIQ75" s="376"/>
      <c r="UIR75" s="376"/>
      <c r="UIS75" s="376"/>
      <c r="UIT75" s="1581"/>
      <c r="UIU75" s="1581"/>
      <c r="UIV75" s="1581"/>
      <c r="UIW75" s="529"/>
      <c r="UIX75" s="376"/>
      <c r="UIY75" s="376"/>
      <c r="UIZ75" s="376"/>
      <c r="UJA75" s="530"/>
      <c r="UJB75" s="376"/>
      <c r="UJC75" s="376"/>
      <c r="UJD75" s="376"/>
      <c r="UJE75" s="376"/>
      <c r="UJF75" s="376"/>
      <c r="UJG75" s="376"/>
      <c r="UJH75" s="376"/>
      <c r="UJI75" s="376"/>
      <c r="UJJ75" s="376"/>
      <c r="UJK75" s="1581"/>
      <c r="UJL75" s="1581"/>
      <c r="UJM75" s="1581"/>
      <c r="UJN75" s="529"/>
      <c r="UJO75" s="376"/>
      <c r="UJP75" s="376"/>
      <c r="UJQ75" s="376"/>
      <c r="UJR75" s="530"/>
      <c r="UJS75" s="376"/>
      <c r="UJT75" s="376"/>
      <c r="UJU75" s="376"/>
      <c r="UJV75" s="376"/>
      <c r="UJW75" s="376"/>
      <c r="UJX75" s="376"/>
      <c r="UJY75" s="376"/>
      <c r="UJZ75" s="376"/>
      <c r="UKA75" s="376"/>
      <c r="UKB75" s="1581"/>
      <c r="UKC75" s="1581"/>
      <c r="UKD75" s="1581"/>
      <c r="UKE75" s="529"/>
      <c r="UKF75" s="376"/>
      <c r="UKG75" s="376"/>
      <c r="UKH75" s="376"/>
      <c r="UKI75" s="530"/>
      <c r="UKJ75" s="376"/>
      <c r="UKK75" s="376"/>
      <c r="UKL75" s="376"/>
      <c r="UKM75" s="376"/>
      <c r="UKN75" s="376"/>
      <c r="UKO75" s="376"/>
      <c r="UKP75" s="376"/>
      <c r="UKQ75" s="376"/>
      <c r="UKR75" s="376"/>
      <c r="UKS75" s="1581"/>
      <c r="UKT75" s="1581"/>
      <c r="UKU75" s="1581"/>
      <c r="UKV75" s="529"/>
      <c r="UKW75" s="376"/>
      <c r="UKX75" s="376"/>
      <c r="UKY75" s="376"/>
      <c r="UKZ75" s="530"/>
      <c r="ULA75" s="376"/>
      <c r="ULB75" s="376"/>
      <c r="ULC75" s="376"/>
      <c r="ULD75" s="376"/>
      <c r="ULE75" s="376"/>
      <c r="ULF75" s="376"/>
      <c r="ULG75" s="376"/>
      <c r="ULH75" s="376"/>
      <c r="ULI75" s="376"/>
      <c r="ULJ75" s="1581"/>
      <c r="ULK75" s="1581"/>
      <c r="ULL75" s="1581"/>
      <c r="ULM75" s="529"/>
      <c r="ULN75" s="376"/>
      <c r="ULO75" s="376"/>
      <c r="ULP75" s="376"/>
      <c r="ULQ75" s="530"/>
      <c r="ULR75" s="376"/>
      <c r="ULS75" s="376"/>
      <c r="ULT75" s="376"/>
      <c r="ULU75" s="376"/>
      <c r="ULV75" s="376"/>
      <c r="ULW75" s="376"/>
      <c r="ULX75" s="376"/>
      <c r="ULY75" s="376"/>
      <c r="ULZ75" s="376"/>
      <c r="UMA75" s="1581"/>
      <c r="UMB75" s="1581"/>
      <c r="UMC75" s="1581"/>
      <c r="UMD75" s="529"/>
      <c r="UME75" s="376"/>
      <c r="UMF75" s="376"/>
      <c r="UMG75" s="376"/>
      <c r="UMH75" s="530"/>
      <c r="UMI75" s="376"/>
      <c r="UMJ75" s="376"/>
      <c r="UMK75" s="376"/>
      <c r="UML75" s="376"/>
      <c r="UMM75" s="376"/>
      <c r="UMN75" s="376"/>
      <c r="UMO75" s="376"/>
      <c r="UMP75" s="376"/>
      <c r="UMQ75" s="376"/>
      <c r="UMR75" s="1581"/>
      <c r="UMS75" s="1581"/>
      <c r="UMT75" s="1581"/>
      <c r="UMU75" s="529"/>
      <c r="UMV75" s="376"/>
      <c r="UMW75" s="376"/>
      <c r="UMX75" s="376"/>
      <c r="UMY75" s="530"/>
      <c r="UMZ75" s="376"/>
      <c r="UNA75" s="376"/>
      <c r="UNB75" s="376"/>
      <c r="UNC75" s="376"/>
      <c r="UND75" s="376"/>
      <c r="UNE75" s="376"/>
      <c r="UNF75" s="376"/>
      <c r="UNG75" s="376"/>
      <c r="UNH75" s="376"/>
      <c r="UNI75" s="1581"/>
      <c r="UNJ75" s="1581"/>
      <c r="UNK75" s="1581"/>
      <c r="UNL75" s="529"/>
      <c r="UNM75" s="376"/>
      <c r="UNN75" s="376"/>
      <c r="UNO75" s="376"/>
      <c r="UNP75" s="530"/>
      <c r="UNQ75" s="376"/>
      <c r="UNR75" s="376"/>
      <c r="UNS75" s="376"/>
      <c r="UNT75" s="376"/>
      <c r="UNU75" s="376"/>
      <c r="UNV75" s="376"/>
      <c r="UNW75" s="376"/>
      <c r="UNX75" s="376"/>
      <c r="UNY75" s="376"/>
      <c r="UNZ75" s="1581"/>
      <c r="UOA75" s="1581"/>
      <c r="UOB75" s="1581"/>
      <c r="UOC75" s="529"/>
      <c r="UOD75" s="376"/>
      <c r="UOE75" s="376"/>
      <c r="UOF75" s="376"/>
      <c r="UOG75" s="530"/>
      <c r="UOH75" s="376"/>
      <c r="UOI75" s="376"/>
      <c r="UOJ75" s="376"/>
      <c r="UOK75" s="376"/>
      <c r="UOL75" s="376"/>
      <c r="UOM75" s="376"/>
      <c r="UON75" s="376"/>
      <c r="UOO75" s="376"/>
      <c r="UOP75" s="376"/>
      <c r="UOQ75" s="1581"/>
      <c r="UOR75" s="1581"/>
      <c r="UOS75" s="1581"/>
      <c r="UOT75" s="529"/>
      <c r="UOU75" s="376"/>
      <c r="UOV75" s="376"/>
      <c r="UOW75" s="376"/>
      <c r="UOX75" s="530"/>
      <c r="UOY75" s="376"/>
      <c r="UOZ75" s="376"/>
      <c r="UPA75" s="376"/>
      <c r="UPB75" s="376"/>
      <c r="UPC75" s="376"/>
      <c r="UPD75" s="376"/>
      <c r="UPE75" s="376"/>
      <c r="UPF75" s="376"/>
      <c r="UPG75" s="376"/>
      <c r="UPH75" s="1581"/>
      <c r="UPI75" s="1581"/>
      <c r="UPJ75" s="1581"/>
      <c r="UPK75" s="529"/>
      <c r="UPL75" s="376"/>
      <c r="UPM75" s="376"/>
      <c r="UPN75" s="376"/>
      <c r="UPO75" s="530"/>
      <c r="UPP75" s="376"/>
      <c r="UPQ75" s="376"/>
      <c r="UPR75" s="376"/>
      <c r="UPS75" s="376"/>
      <c r="UPT75" s="376"/>
      <c r="UPU75" s="376"/>
      <c r="UPV75" s="376"/>
      <c r="UPW75" s="376"/>
      <c r="UPX75" s="376"/>
      <c r="UPY75" s="1581"/>
      <c r="UPZ75" s="1581"/>
      <c r="UQA75" s="1581"/>
      <c r="UQB75" s="529"/>
      <c r="UQC75" s="376"/>
      <c r="UQD75" s="376"/>
      <c r="UQE75" s="376"/>
      <c r="UQF75" s="530"/>
      <c r="UQG75" s="376"/>
      <c r="UQH75" s="376"/>
      <c r="UQI75" s="376"/>
      <c r="UQJ75" s="376"/>
      <c r="UQK75" s="376"/>
      <c r="UQL75" s="376"/>
      <c r="UQM75" s="376"/>
      <c r="UQN75" s="376"/>
      <c r="UQO75" s="376"/>
      <c r="UQP75" s="1581"/>
      <c r="UQQ75" s="1581"/>
      <c r="UQR75" s="1581"/>
      <c r="UQS75" s="529"/>
      <c r="UQT75" s="376"/>
      <c r="UQU75" s="376"/>
      <c r="UQV75" s="376"/>
      <c r="UQW75" s="530"/>
      <c r="UQX75" s="376"/>
      <c r="UQY75" s="376"/>
      <c r="UQZ75" s="376"/>
      <c r="URA75" s="376"/>
      <c r="URB75" s="376"/>
      <c r="URC75" s="376"/>
      <c r="URD75" s="376"/>
      <c r="URE75" s="376"/>
      <c r="URF75" s="376"/>
      <c r="URG75" s="1581"/>
      <c r="URH75" s="1581"/>
      <c r="URI75" s="1581"/>
      <c r="URJ75" s="529"/>
      <c r="URK75" s="376"/>
      <c r="URL75" s="376"/>
      <c r="URM75" s="376"/>
      <c r="URN75" s="530"/>
      <c r="URO75" s="376"/>
      <c r="URP75" s="376"/>
      <c r="URQ75" s="376"/>
      <c r="URR75" s="376"/>
      <c r="URS75" s="376"/>
      <c r="URT75" s="376"/>
      <c r="URU75" s="376"/>
      <c r="URV75" s="376"/>
      <c r="URW75" s="376"/>
      <c r="URX75" s="1581"/>
      <c r="URY75" s="1581"/>
      <c r="URZ75" s="1581"/>
      <c r="USA75" s="529"/>
      <c r="USB75" s="376"/>
      <c r="USC75" s="376"/>
      <c r="USD75" s="376"/>
      <c r="USE75" s="530"/>
      <c r="USF75" s="376"/>
      <c r="USG75" s="376"/>
      <c r="USH75" s="376"/>
      <c r="USI75" s="376"/>
      <c r="USJ75" s="376"/>
      <c r="USK75" s="376"/>
      <c r="USL75" s="376"/>
      <c r="USM75" s="376"/>
      <c r="USN75" s="376"/>
      <c r="USO75" s="1581"/>
      <c r="USP75" s="1581"/>
      <c r="USQ75" s="1581"/>
      <c r="USR75" s="529"/>
      <c r="USS75" s="376"/>
      <c r="UST75" s="376"/>
      <c r="USU75" s="376"/>
      <c r="USV75" s="530"/>
      <c r="USW75" s="376"/>
      <c r="USX75" s="376"/>
      <c r="USY75" s="376"/>
      <c r="USZ75" s="376"/>
      <c r="UTA75" s="376"/>
      <c r="UTB75" s="376"/>
      <c r="UTC75" s="376"/>
      <c r="UTD75" s="376"/>
      <c r="UTE75" s="376"/>
      <c r="UTF75" s="1581"/>
      <c r="UTG75" s="1581"/>
      <c r="UTH75" s="1581"/>
      <c r="UTI75" s="529"/>
      <c r="UTJ75" s="376"/>
      <c r="UTK75" s="376"/>
      <c r="UTL75" s="376"/>
      <c r="UTM75" s="530"/>
      <c r="UTN75" s="376"/>
      <c r="UTO75" s="376"/>
      <c r="UTP75" s="376"/>
      <c r="UTQ75" s="376"/>
      <c r="UTR75" s="376"/>
      <c r="UTS75" s="376"/>
      <c r="UTT75" s="376"/>
      <c r="UTU75" s="376"/>
      <c r="UTV75" s="376"/>
      <c r="UTW75" s="1581"/>
      <c r="UTX75" s="1581"/>
      <c r="UTY75" s="1581"/>
      <c r="UTZ75" s="529"/>
      <c r="UUA75" s="376"/>
      <c r="UUB75" s="376"/>
      <c r="UUC75" s="376"/>
      <c r="UUD75" s="530"/>
      <c r="UUE75" s="376"/>
      <c r="UUF75" s="376"/>
      <c r="UUG75" s="376"/>
      <c r="UUH75" s="376"/>
      <c r="UUI75" s="376"/>
      <c r="UUJ75" s="376"/>
      <c r="UUK75" s="376"/>
      <c r="UUL75" s="376"/>
      <c r="UUM75" s="376"/>
      <c r="UUN75" s="1581"/>
      <c r="UUO75" s="1581"/>
      <c r="UUP75" s="1581"/>
      <c r="UUQ75" s="529"/>
      <c r="UUR75" s="376"/>
      <c r="UUS75" s="376"/>
      <c r="UUT75" s="376"/>
      <c r="UUU75" s="530"/>
      <c r="UUV75" s="376"/>
      <c r="UUW75" s="376"/>
      <c r="UUX75" s="376"/>
      <c r="UUY75" s="376"/>
      <c r="UUZ75" s="376"/>
      <c r="UVA75" s="376"/>
      <c r="UVB75" s="376"/>
      <c r="UVC75" s="376"/>
      <c r="UVD75" s="376"/>
      <c r="UVE75" s="1581"/>
      <c r="UVF75" s="1581"/>
      <c r="UVG75" s="1581"/>
      <c r="UVH75" s="529"/>
      <c r="UVI75" s="376"/>
      <c r="UVJ75" s="376"/>
      <c r="UVK75" s="376"/>
      <c r="UVL75" s="530"/>
      <c r="UVM75" s="376"/>
      <c r="UVN75" s="376"/>
      <c r="UVO75" s="376"/>
      <c r="UVP75" s="376"/>
      <c r="UVQ75" s="376"/>
      <c r="UVR75" s="376"/>
      <c r="UVS75" s="376"/>
      <c r="UVT75" s="376"/>
      <c r="UVU75" s="376"/>
      <c r="UVV75" s="1581"/>
      <c r="UVW75" s="1581"/>
      <c r="UVX75" s="1581"/>
      <c r="UVY75" s="529"/>
      <c r="UVZ75" s="376"/>
      <c r="UWA75" s="376"/>
      <c r="UWB75" s="376"/>
      <c r="UWC75" s="530"/>
      <c r="UWD75" s="376"/>
      <c r="UWE75" s="376"/>
      <c r="UWF75" s="376"/>
      <c r="UWG75" s="376"/>
      <c r="UWH75" s="376"/>
      <c r="UWI75" s="376"/>
      <c r="UWJ75" s="376"/>
      <c r="UWK75" s="376"/>
      <c r="UWL75" s="376"/>
      <c r="UWM75" s="1581"/>
      <c r="UWN75" s="1581"/>
      <c r="UWO75" s="1581"/>
      <c r="UWP75" s="529"/>
      <c r="UWQ75" s="376"/>
      <c r="UWR75" s="376"/>
      <c r="UWS75" s="376"/>
      <c r="UWT75" s="530"/>
      <c r="UWU75" s="376"/>
      <c r="UWV75" s="376"/>
      <c r="UWW75" s="376"/>
      <c r="UWX75" s="376"/>
      <c r="UWY75" s="376"/>
      <c r="UWZ75" s="376"/>
      <c r="UXA75" s="376"/>
      <c r="UXB75" s="376"/>
      <c r="UXC75" s="376"/>
      <c r="UXD75" s="1581"/>
      <c r="UXE75" s="1581"/>
      <c r="UXF75" s="1581"/>
      <c r="UXG75" s="529"/>
      <c r="UXH75" s="376"/>
      <c r="UXI75" s="376"/>
      <c r="UXJ75" s="376"/>
      <c r="UXK75" s="530"/>
      <c r="UXL75" s="376"/>
      <c r="UXM75" s="376"/>
      <c r="UXN75" s="376"/>
      <c r="UXO75" s="376"/>
      <c r="UXP75" s="376"/>
      <c r="UXQ75" s="376"/>
      <c r="UXR75" s="376"/>
      <c r="UXS75" s="376"/>
      <c r="UXT75" s="376"/>
      <c r="UXU75" s="1581"/>
      <c r="UXV75" s="1581"/>
      <c r="UXW75" s="1581"/>
      <c r="UXX75" s="529"/>
      <c r="UXY75" s="376"/>
      <c r="UXZ75" s="376"/>
      <c r="UYA75" s="376"/>
      <c r="UYB75" s="530"/>
      <c r="UYC75" s="376"/>
      <c r="UYD75" s="376"/>
      <c r="UYE75" s="376"/>
      <c r="UYF75" s="376"/>
      <c r="UYG75" s="376"/>
      <c r="UYH75" s="376"/>
      <c r="UYI75" s="376"/>
      <c r="UYJ75" s="376"/>
      <c r="UYK75" s="376"/>
      <c r="UYL75" s="1581"/>
      <c r="UYM75" s="1581"/>
      <c r="UYN75" s="1581"/>
      <c r="UYO75" s="529"/>
      <c r="UYP75" s="376"/>
      <c r="UYQ75" s="376"/>
      <c r="UYR75" s="376"/>
      <c r="UYS75" s="530"/>
      <c r="UYT75" s="376"/>
      <c r="UYU75" s="376"/>
      <c r="UYV75" s="376"/>
      <c r="UYW75" s="376"/>
      <c r="UYX75" s="376"/>
      <c r="UYY75" s="376"/>
      <c r="UYZ75" s="376"/>
      <c r="UZA75" s="376"/>
      <c r="UZB75" s="376"/>
      <c r="UZC75" s="1581"/>
      <c r="UZD75" s="1581"/>
      <c r="UZE75" s="1581"/>
      <c r="UZF75" s="529"/>
      <c r="UZG75" s="376"/>
      <c r="UZH75" s="376"/>
      <c r="UZI75" s="376"/>
      <c r="UZJ75" s="530"/>
      <c r="UZK75" s="376"/>
      <c r="UZL75" s="376"/>
      <c r="UZM75" s="376"/>
      <c r="UZN75" s="376"/>
      <c r="UZO75" s="376"/>
      <c r="UZP75" s="376"/>
      <c r="UZQ75" s="376"/>
      <c r="UZR75" s="376"/>
      <c r="UZS75" s="376"/>
      <c r="UZT75" s="1581"/>
      <c r="UZU75" s="1581"/>
      <c r="UZV75" s="1581"/>
      <c r="UZW75" s="529"/>
      <c r="UZX75" s="376"/>
      <c r="UZY75" s="376"/>
      <c r="UZZ75" s="376"/>
      <c r="VAA75" s="530"/>
      <c r="VAB75" s="376"/>
      <c r="VAC75" s="376"/>
      <c r="VAD75" s="376"/>
      <c r="VAE75" s="376"/>
      <c r="VAF75" s="376"/>
      <c r="VAG75" s="376"/>
      <c r="VAH75" s="376"/>
      <c r="VAI75" s="376"/>
      <c r="VAJ75" s="376"/>
      <c r="VAK75" s="1581"/>
      <c r="VAL75" s="1581"/>
      <c r="VAM75" s="1581"/>
      <c r="VAN75" s="529"/>
      <c r="VAO75" s="376"/>
      <c r="VAP75" s="376"/>
      <c r="VAQ75" s="376"/>
      <c r="VAR75" s="530"/>
      <c r="VAS75" s="376"/>
      <c r="VAT75" s="376"/>
      <c r="VAU75" s="376"/>
      <c r="VAV75" s="376"/>
      <c r="VAW75" s="376"/>
      <c r="VAX75" s="376"/>
      <c r="VAY75" s="376"/>
      <c r="VAZ75" s="376"/>
      <c r="VBA75" s="376"/>
      <c r="VBB75" s="1581"/>
      <c r="VBC75" s="1581"/>
      <c r="VBD75" s="1581"/>
      <c r="VBE75" s="529"/>
      <c r="VBF75" s="376"/>
      <c r="VBG75" s="376"/>
      <c r="VBH75" s="376"/>
      <c r="VBI75" s="530"/>
      <c r="VBJ75" s="376"/>
      <c r="VBK75" s="376"/>
      <c r="VBL75" s="376"/>
      <c r="VBM75" s="376"/>
      <c r="VBN75" s="376"/>
      <c r="VBO75" s="376"/>
      <c r="VBP75" s="376"/>
      <c r="VBQ75" s="376"/>
      <c r="VBR75" s="376"/>
      <c r="VBS75" s="1581"/>
      <c r="VBT75" s="1581"/>
      <c r="VBU75" s="1581"/>
      <c r="VBV75" s="529"/>
      <c r="VBW75" s="376"/>
      <c r="VBX75" s="376"/>
      <c r="VBY75" s="376"/>
      <c r="VBZ75" s="530"/>
      <c r="VCA75" s="376"/>
      <c r="VCB75" s="376"/>
      <c r="VCC75" s="376"/>
      <c r="VCD75" s="376"/>
      <c r="VCE75" s="376"/>
      <c r="VCF75" s="376"/>
      <c r="VCG75" s="376"/>
      <c r="VCH75" s="376"/>
      <c r="VCI75" s="376"/>
      <c r="VCJ75" s="1581"/>
      <c r="VCK75" s="1581"/>
      <c r="VCL75" s="1581"/>
      <c r="VCM75" s="529"/>
      <c r="VCN75" s="376"/>
      <c r="VCO75" s="376"/>
      <c r="VCP75" s="376"/>
      <c r="VCQ75" s="530"/>
      <c r="VCR75" s="376"/>
      <c r="VCS75" s="376"/>
      <c r="VCT75" s="376"/>
      <c r="VCU75" s="376"/>
      <c r="VCV75" s="376"/>
      <c r="VCW75" s="376"/>
      <c r="VCX75" s="376"/>
      <c r="VCY75" s="376"/>
      <c r="VCZ75" s="376"/>
      <c r="VDA75" s="1581"/>
      <c r="VDB75" s="1581"/>
      <c r="VDC75" s="1581"/>
      <c r="VDD75" s="529"/>
      <c r="VDE75" s="376"/>
      <c r="VDF75" s="376"/>
      <c r="VDG75" s="376"/>
      <c r="VDH75" s="530"/>
      <c r="VDI75" s="376"/>
      <c r="VDJ75" s="376"/>
      <c r="VDK75" s="376"/>
      <c r="VDL75" s="376"/>
      <c r="VDM75" s="376"/>
      <c r="VDN75" s="376"/>
      <c r="VDO75" s="376"/>
      <c r="VDP75" s="376"/>
      <c r="VDQ75" s="376"/>
      <c r="VDR75" s="1581"/>
      <c r="VDS75" s="1581"/>
      <c r="VDT75" s="1581"/>
      <c r="VDU75" s="529"/>
      <c r="VDV75" s="376"/>
      <c r="VDW75" s="376"/>
      <c r="VDX75" s="376"/>
      <c r="VDY75" s="530"/>
      <c r="VDZ75" s="376"/>
      <c r="VEA75" s="376"/>
      <c r="VEB75" s="376"/>
      <c r="VEC75" s="376"/>
      <c r="VED75" s="376"/>
      <c r="VEE75" s="376"/>
      <c r="VEF75" s="376"/>
      <c r="VEG75" s="376"/>
      <c r="VEH75" s="376"/>
      <c r="VEI75" s="1581"/>
      <c r="VEJ75" s="1581"/>
      <c r="VEK75" s="1581"/>
      <c r="VEL75" s="529"/>
      <c r="VEM75" s="376"/>
      <c r="VEN75" s="376"/>
      <c r="VEO75" s="376"/>
      <c r="VEP75" s="530"/>
      <c r="VEQ75" s="376"/>
      <c r="VER75" s="376"/>
      <c r="VES75" s="376"/>
      <c r="VET75" s="376"/>
      <c r="VEU75" s="376"/>
      <c r="VEV75" s="376"/>
      <c r="VEW75" s="376"/>
      <c r="VEX75" s="376"/>
      <c r="VEY75" s="376"/>
      <c r="VEZ75" s="1581"/>
      <c r="VFA75" s="1581"/>
      <c r="VFB75" s="1581"/>
      <c r="VFC75" s="529"/>
      <c r="VFD75" s="376"/>
      <c r="VFE75" s="376"/>
      <c r="VFF75" s="376"/>
      <c r="VFG75" s="530"/>
      <c r="VFH75" s="376"/>
      <c r="VFI75" s="376"/>
      <c r="VFJ75" s="376"/>
      <c r="VFK75" s="376"/>
      <c r="VFL75" s="376"/>
      <c r="VFM75" s="376"/>
      <c r="VFN75" s="376"/>
      <c r="VFO75" s="376"/>
      <c r="VFP75" s="376"/>
      <c r="VFQ75" s="1581"/>
      <c r="VFR75" s="1581"/>
      <c r="VFS75" s="1581"/>
      <c r="VFT75" s="529"/>
      <c r="VFU75" s="376"/>
      <c r="VFV75" s="376"/>
      <c r="VFW75" s="376"/>
      <c r="VFX75" s="530"/>
      <c r="VFY75" s="376"/>
      <c r="VFZ75" s="376"/>
      <c r="VGA75" s="376"/>
      <c r="VGB75" s="376"/>
      <c r="VGC75" s="376"/>
      <c r="VGD75" s="376"/>
      <c r="VGE75" s="376"/>
      <c r="VGF75" s="376"/>
      <c r="VGG75" s="376"/>
      <c r="VGH75" s="1581"/>
      <c r="VGI75" s="1581"/>
      <c r="VGJ75" s="1581"/>
      <c r="VGK75" s="529"/>
      <c r="VGL75" s="376"/>
      <c r="VGM75" s="376"/>
      <c r="VGN75" s="376"/>
      <c r="VGO75" s="530"/>
      <c r="VGP75" s="376"/>
      <c r="VGQ75" s="376"/>
      <c r="VGR75" s="376"/>
      <c r="VGS75" s="376"/>
      <c r="VGT75" s="376"/>
      <c r="VGU75" s="376"/>
      <c r="VGV75" s="376"/>
      <c r="VGW75" s="376"/>
      <c r="VGX75" s="376"/>
      <c r="VGY75" s="1581"/>
      <c r="VGZ75" s="1581"/>
      <c r="VHA75" s="1581"/>
      <c r="VHB75" s="529"/>
      <c r="VHC75" s="376"/>
      <c r="VHD75" s="376"/>
      <c r="VHE75" s="376"/>
      <c r="VHF75" s="530"/>
      <c r="VHG75" s="376"/>
      <c r="VHH75" s="376"/>
      <c r="VHI75" s="376"/>
      <c r="VHJ75" s="376"/>
      <c r="VHK75" s="376"/>
      <c r="VHL75" s="376"/>
      <c r="VHM75" s="376"/>
      <c r="VHN75" s="376"/>
      <c r="VHO75" s="376"/>
      <c r="VHP75" s="1581"/>
      <c r="VHQ75" s="1581"/>
      <c r="VHR75" s="1581"/>
      <c r="VHS75" s="529"/>
      <c r="VHT75" s="376"/>
      <c r="VHU75" s="376"/>
      <c r="VHV75" s="376"/>
      <c r="VHW75" s="530"/>
      <c r="VHX75" s="376"/>
      <c r="VHY75" s="376"/>
      <c r="VHZ75" s="376"/>
      <c r="VIA75" s="376"/>
      <c r="VIB75" s="376"/>
      <c r="VIC75" s="376"/>
      <c r="VID75" s="376"/>
      <c r="VIE75" s="376"/>
      <c r="VIF75" s="376"/>
      <c r="VIG75" s="1581"/>
      <c r="VIH75" s="1581"/>
      <c r="VII75" s="1581"/>
      <c r="VIJ75" s="529"/>
      <c r="VIK75" s="376"/>
      <c r="VIL75" s="376"/>
      <c r="VIM75" s="376"/>
      <c r="VIN75" s="530"/>
      <c r="VIO75" s="376"/>
      <c r="VIP75" s="376"/>
      <c r="VIQ75" s="376"/>
      <c r="VIR75" s="376"/>
      <c r="VIS75" s="376"/>
      <c r="VIT75" s="376"/>
      <c r="VIU75" s="376"/>
      <c r="VIV75" s="376"/>
      <c r="VIW75" s="376"/>
      <c r="VIX75" s="1581"/>
      <c r="VIY75" s="1581"/>
      <c r="VIZ75" s="1581"/>
      <c r="VJA75" s="529"/>
      <c r="VJB75" s="376"/>
      <c r="VJC75" s="376"/>
      <c r="VJD75" s="376"/>
      <c r="VJE75" s="530"/>
      <c r="VJF75" s="376"/>
      <c r="VJG75" s="376"/>
      <c r="VJH75" s="376"/>
      <c r="VJI75" s="376"/>
      <c r="VJJ75" s="376"/>
      <c r="VJK75" s="376"/>
      <c r="VJL75" s="376"/>
      <c r="VJM75" s="376"/>
      <c r="VJN75" s="376"/>
      <c r="VJO75" s="1581"/>
      <c r="VJP75" s="1581"/>
      <c r="VJQ75" s="1581"/>
      <c r="VJR75" s="529"/>
      <c r="VJS75" s="376"/>
      <c r="VJT75" s="376"/>
      <c r="VJU75" s="376"/>
      <c r="VJV75" s="530"/>
      <c r="VJW75" s="376"/>
      <c r="VJX75" s="376"/>
      <c r="VJY75" s="376"/>
      <c r="VJZ75" s="376"/>
      <c r="VKA75" s="376"/>
      <c r="VKB75" s="376"/>
      <c r="VKC75" s="376"/>
      <c r="VKD75" s="376"/>
      <c r="VKE75" s="376"/>
      <c r="VKF75" s="1581"/>
      <c r="VKG75" s="1581"/>
      <c r="VKH75" s="1581"/>
      <c r="VKI75" s="529"/>
      <c r="VKJ75" s="376"/>
      <c r="VKK75" s="376"/>
      <c r="VKL75" s="376"/>
      <c r="VKM75" s="530"/>
      <c r="VKN75" s="376"/>
      <c r="VKO75" s="376"/>
      <c r="VKP75" s="376"/>
      <c r="VKQ75" s="376"/>
      <c r="VKR75" s="376"/>
      <c r="VKS75" s="376"/>
      <c r="VKT75" s="376"/>
      <c r="VKU75" s="376"/>
      <c r="VKV75" s="376"/>
      <c r="VKW75" s="1581"/>
      <c r="VKX75" s="1581"/>
      <c r="VKY75" s="1581"/>
      <c r="VKZ75" s="529"/>
      <c r="VLA75" s="376"/>
      <c r="VLB75" s="376"/>
      <c r="VLC75" s="376"/>
      <c r="VLD75" s="530"/>
      <c r="VLE75" s="376"/>
      <c r="VLF75" s="376"/>
      <c r="VLG75" s="376"/>
      <c r="VLH75" s="376"/>
      <c r="VLI75" s="376"/>
      <c r="VLJ75" s="376"/>
      <c r="VLK75" s="376"/>
      <c r="VLL75" s="376"/>
      <c r="VLM75" s="376"/>
      <c r="VLN75" s="1581"/>
      <c r="VLO75" s="1581"/>
      <c r="VLP75" s="1581"/>
      <c r="VLQ75" s="529"/>
      <c r="VLR75" s="376"/>
      <c r="VLS75" s="376"/>
      <c r="VLT75" s="376"/>
      <c r="VLU75" s="530"/>
      <c r="VLV75" s="376"/>
      <c r="VLW75" s="376"/>
      <c r="VLX75" s="376"/>
      <c r="VLY75" s="376"/>
      <c r="VLZ75" s="376"/>
      <c r="VMA75" s="376"/>
      <c r="VMB75" s="376"/>
      <c r="VMC75" s="376"/>
      <c r="VMD75" s="376"/>
      <c r="VME75" s="1581"/>
      <c r="VMF75" s="1581"/>
      <c r="VMG75" s="1581"/>
      <c r="VMH75" s="529"/>
      <c r="VMI75" s="376"/>
      <c r="VMJ75" s="376"/>
      <c r="VMK75" s="376"/>
      <c r="VML75" s="530"/>
      <c r="VMM75" s="376"/>
      <c r="VMN75" s="376"/>
      <c r="VMO75" s="376"/>
      <c r="VMP75" s="376"/>
      <c r="VMQ75" s="376"/>
      <c r="VMR75" s="376"/>
      <c r="VMS75" s="376"/>
      <c r="VMT75" s="376"/>
      <c r="VMU75" s="376"/>
      <c r="VMV75" s="1581"/>
      <c r="VMW75" s="1581"/>
      <c r="VMX75" s="1581"/>
      <c r="VMY75" s="529"/>
      <c r="VMZ75" s="376"/>
      <c r="VNA75" s="376"/>
      <c r="VNB75" s="376"/>
      <c r="VNC75" s="530"/>
      <c r="VND75" s="376"/>
      <c r="VNE75" s="376"/>
      <c r="VNF75" s="376"/>
      <c r="VNG75" s="376"/>
      <c r="VNH75" s="376"/>
      <c r="VNI75" s="376"/>
      <c r="VNJ75" s="376"/>
      <c r="VNK75" s="376"/>
      <c r="VNL75" s="376"/>
      <c r="VNM75" s="1581"/>
      <c r="VNN75" s="1581"/>
      <c r="VNO75" s="1581"/>
      <c r="VNP75" s="529"/>
      <c r="VNQ75" s="376"/>
      <c r="VNR75" s="376"/>
      <c r="VNS75" s="376"/>
      <c r="VNT75" s="530"/>
      <c r="VNU75" s="376"/>
      <c r="VNV75" s="376"/>
      <c r="VNW75" s="376"/>
      <c r="VNX75" s="376"/>
      <c r="VNY75" s="376"/>
      <c r="VNZ75" s="376"/>
      <c r="VOA75" s="376"/>
      <c r="VOB75" s="376"/>
      <c r="VOC75" s="376"/>
      <c r="VOD75" s="1581"/>
      <c r="VOE75" s="1581"/>
      <c r="VOF75" s="1581"/>
      <c r="VOG75" s="529"/>
      <c r="VOH75" s="376"/>
      <c r="VOI75" s="376"/>
      <c r="VOJ75" s="376"/>
      <c r="VOK75" s="530"/>
      <c r="VOL75" s="376"/>
      <c r="VOM75" s="376"/>
      <c r="VON75" s="376"/>
      <c r="VOO75" s="376"/>
      <c r="VOP75" s="376"/>
      <c r="VOQ75" s="376"/>
      <c r="VOR75" s="376"/>
      <c r="VOS75" s="376"/>
      <c r="VOT75" s="376"/>
      <c r="VOU75" s="1581"/>
      <c r="VOV75" s="1581"/>
      <c r="VOW75" s="1581"/>
      <c r="VOX75" s="529"/>
      <c r="VOY75" s="376"/>
      <c r="VOZ75" s="376"/>
      <c r="VPA75" s="376"/>
      <c r="VPB75" s="530"/>
      <c r="VPC75" s="376"/>
      <c r="VPD75" s="376"/>
      <c r="VPE75" s="376"/>
      <c r="VPF75" s="376"/>
      <c r="VPG75" s="376"/>
      <c r="VPH75" s="376"/>
      <c r="VPI75" s="376"/>
      <c r="VPJ75" s="376"/>
      <c r="VPK75" s="376"/>
      <c r="VPL75" s="1581"/>
      <c r="VPM75" s="1581"/>
      <c r="VPN75" s="1581"/>
      <c r="VPO75" s="529"/>
      <c r="VPP75" s="376"/>
      <c r="VPQ75" s="376"/>
      <c r="VPR75" s="376"/>
      <c r="VPS75" s="530"/>
      <c r="VPT75" s="376"/>
      <c r="VPU75" s="376"/>
      <c r="VPV75" s="376"/>
      <c r="VPW75" s="376"/>
      <c r="VPX75" s="376"/>
      <c r="VPY75" s="376"/>
      <c r="VPZ75" s="376"/>
      <c r="VQA75" s="376"/>
      <c r="VQB75" s="376"/>
      <c r="VQC75" s="1581"/>
      <c r="VQD75" s="1581"/>
      <c r="VQE75" s="1581"/>
      <c r="VQF75" s="529"/>
      <c r="VQG75" s="376"/>
      <c r="VQH75" s="376"/>
      <c r="VQI75" s="376"/>
      <c r="VQJ75" s="530"/>
      <c r="VQK75" s="376"/>
      <c r="VQL75" s="376"/>
      <c r="VQM75" s="376"/>
      <c r="VQN75" s="376"/>
      <c r="VQO75" s="376"/>
      <c r="VQP75" s="376"/>
      <c r="VQQ75" s="376"/>
      <c r="VQR75" s="376"/>
      <c r="VQS75" s="376"/>
      <c r="VQT75" s="1581"/>
      <c r="VQU75" s="1581"/>
      <c r="VQV75" s="1581"/>
      <c r="VQW75" s="529"/>
      <c r="VQX75" s="376"/>
      <c r="VQY75" s="376"/>
      <c r="VQZ75" s="376"/>
      <c r="VRA75" s="530"/>
      <c r="VRB75" s="376"/>
      <c r="VRC75" s="376"/>
      <c r="VRD75" s="376"/>
      <c r="VRE75" s="376"/>
      <c r="VRF75" s="376"/>
      <c r="VRG75" s="376"/>
      <c r="VRH75" s="376"/>
      <c r="VRI75" s="376"/>
      <c r="VRJ75" s="376"/>
      <c r="VRK75" s="1581"/>
      <c r="VRL75" s="1581"/>
      <c r="VRM75" s="1581"/>
      <c r="VRN75" s="529"/>
      <c r="VRO75" s="376"/>
      <c r="VRP75" s="376"/>
      <c r="VRQ75" s="376"/>
      <c r="VRR75" s="530"/>
      <c r="VRS75" s="376"/>
      <c r="VRT75" s="376"/>
      <c r="VRU75" s="376"/>
      <c r="VRV75" s="376"/>
      <c r="VRW75" s="376"/>
      <c r="VRX75" s="376"/>
      <c r="VRY75" s="376"/>
      <c r="VRZ75" s="376"/>
      <c r="VSA75" s="376"/>
      <c r="VSB75" s="1581"/>
      <c r="VSC75" s="1581"/>
      <c r="VSD75" s="1581"/>
      <c r="VSE75" s="529"/>
      <c r="VSF75" s="376"/>
      <c r="VSG75" s="376"/>
      <c r="VSH75" s="376"/>
      <c r="VSI75" s="530"/>
      <c r="VSJ75" s="376"/>
      <c r="VSK75" s="376"/>
      <c r="VSL75" s="376"/>
      <c r="VSM75" s="376"/>
      <c r="VSN75" s="376"/>
      <c r="VSO75" s="376"/>
      <c r="VSP75" s="376"/>
      <c r="VSQ75" s="376"/>
      <c r="VSR75" s="376"/>
      <c r="VSS75" s="1581"/>
      <c r="VST75" s="1581"/>
      <c r="VSU75" s="1581"/>
      <c r="VSV75" s="529"/>
      <c r="VSW75" s="376"/>
      <c r="VSX75" s="376"/>
      <c r="VSY75" s="376"/>
      <c r="VSZ75" s="530"/>
      <c r="VTA75" s="376"/>
      <c r="VTB75" s="376"/>
      <c r="VTC75" s="376"/>
      <c r="VTD75" s="376"/>
      <c r="VTE75" s="376"/>
      <c r="VTF75" s="376"/>
      <c r="VTG75" s="376"/>
      <c r="VTH75" s="376"/>
      <c r="VTI75" s="376"/>
      <c r="VTJ75" s="1581"/>
      <c r="VTK75" s="1581"/>
      <c r="VTL75" s="1581"/>
      <c r="VTM75" s="529"/>
      <c r="VTN75" s="376"/>
      <c r="VTO75" s="376"/>
      <c r="VTP75" s="376"/>
      <c r="VTQ75" s="530"/>
      <c r="VTR75" s="376"/>
      <c r="VTS75" s="376"/>
      <c r="VTT75" s="376"/>
      <c r="VTU75" s="376"/>
      <c r="VTV75" s="376"/>
      <c r="VTW75" s="376"/>
      <c r="VTX75" s="376"/>
      <c r="VTY75" s="376"/>
      <c r="VTZ75" s="376"/>
      <c r="VUA75" s="1581"/>
      <c r="VUB75" s="1581"/>
      <c r="VUC75" s="1581"/>
      <c r="VUD75" s="529"/>
      <c r="VUE75" s="376"/>
      <c r="VUF75" s="376"/>
      <c r="VUG75" s="376"/>
      <c r="VUH75" s="530"/>
      <c r="VUI75" s="376"/>
      <c r="VUJ75" s="376"/>
      <c r="VUK75" s="376"/>
      <c r="VUL75" s="376"/>
      <c r="VUM75" s="376"/>
      <c r="VUN75" s="376"/>
      <c r="VUO75" s="376"/>
      <c r="VUP75" s="376"/>
      <c r="VUQ75" s="376"/>
      <c r="VUR75" s="1581"/>
      <c r="VUS75" s="1581"/>
      <c r="VUT75" s="1581"/>
      <c r="VUU75" s="529"/>
      <c r="VUV75" s="376"/>
      <c r="VUW75" s="376"/>
      <c r="VUX75" s="376"/>
      <c r="VUY75" s="530"/>
      <c r="VUZ75" s="376"/>
      <c r="VVA75" s="376"/>
      <c r="VVB75" s="376"/>
      <c r="VVC75" s="376"/>
      <c r="VVD75" s="376"/>
      <c r="VVE75" s="376"/>
      <c r="VVF75" s="376"/>
      <c r="VVG75" s="376"/>
      <c r="VVH75" s="376"/>
      <c r="VVI75" s="1581"/>
      <c r="VVJ75" s="1581"/>
      <c r="VVK75" s="1581"/>
      <c r="VVL75" s="529"/>
      <c r="VVM75" s="376"/>
      <c r="VVN75" s="376"/>
      <c r="VVO75" s="376"/>
      <c r="VVP75" s="530"/>
      <c r="VVQ75" s="376"/>
      <c r="VVR75" s="376"/>
      <c r="VVS75" s="376"/>
      <c r="VVT75" s="376"/>
      <c r="VVU75" s="376"/>
      <c r="VVV75" s="376"/>
      <c r="VVW75" s="376"/>
      <c r="VVX75" s="376"/>
      <c r="VVY75" s="376"/>
      <c r="VVZ75" s="1581"/>
      <c r="VWA75" s="1581"/>
      <c r="VWB75" s="1581"/>
      <c r="VWC75" s="529"/>
      <c r="VWD75" s="376"/>
      <c r="VWE75" s="376"/>
      <c r="VWF75" s="376"/>
      <c r="VWG75" s="530"/>
      <c r="VWH75" s="376"/>
      <c r="VWI75" s="376"/>
      <c r="VWJ75" s="376"/>
      <c r="VWK75" s="376"/>
      <c r="VWL75" s="376"/>
      <c r="VWM75" s="376"/>
      <c r="VWN75" s="376"/>
      <c r="VWO75" s="376"/>
      <c r="VWP75" s="376"/>
      <c r="VWQ75" s="1581"/>
      <c r="VWR75" s="1581"/>
      <c r="VWS75" s="1581"/>
      <c r="VWT75" s="529"/>
      <c r="VWU75" s="376"/>
      <c r="VWV75" s="376"/>
      <c r="VWW75" s="376"/>
      <c r="VWX75" s="530"/>
      <c r="VWY75" s="376"/>
      <c r="VWZ75" s="376"/>
      <c r="VXA75" s="376"/>
      <c r="VXB75" s="376"/>
      <c r="VXC75" s="376"/>
      <c r="VXD75" s="376"/>
      <c r="VXE75" s="376"/>
      <c r="VXF75" s="376"/>
      <c r="VXG75" s="376"/>
      <c r="VXH75" s="1581"/>
      <c r="VXI75" s="1581"/>
      <c r="VXJ75" s="1581"/>
      <c r="VXK75" s="529"/>
      <c r="VXL75" s="376"/>
      <c r="VXM75" s="376"/>
      <c r="VXN75" s="376"/>
      <c r="VXO75" s="530"/>
      <c r="VXP75" s="376"/>
      <c r="VXQ75" s="376"/>
      <c r="VXR75" s="376"/>
      <c r="VXS75" s="376"/>
      <c r="VXT75" s="376"/>
      <c r="VXU75" s="376"/>
      <c r="VXV75" s="376"/>
      <c r="VXW75" s="376"/>
      <c r="VXX75" s="376"/>
      <c r="VXY75" s="1581"/>
      <c r="VXZ75" s="1581"/>
      <c r="VYA75" s="1581"/>
      <c r="VYB75" s="529"/>
      <c r="VYC75" s="376"/>
      <c r="VYD75" s="376"/>
      <c r="VYE75" s="376"/>
      <c r="VYF75" s="530"/>
      <c r="VYG75" s="376"/>
      <c r="VYH75" s="376"/>
      <c r="VYI75" s="376"/>
      <c r="VYJ75" s="376"/>
      <c r="VYK75" s="376"/>
      <c r="VYL75" s="376"/>
      <c r="VYM75" s="376"/>
      <c r="VYN75" s="376"/>
      <c r="VYO75" s="376"/>
      <c r="VYP75" s="1581"/>
      <c r="VYQ75" s="1581"/>
      <c r="VYR75" s="1581"/>
      <c r="VYS75" s="529"/>
      <c r="VYT75" s="376"/>
      <c r="VYU75" s="376"/>
      <c r="VYV75" s="376"/>
      <c r="VYW75" s="530"/>
      <c r="VYX75" s="376"/>
      <c r="VYY75" s="376"/>
      <c r="VYZ75" s="376"/>
      <c r="VZA75" s="376"/>
      <c r="VZB75" s="376"/>
      <c r="VZC75" s="376"/>
      <c r="VZD75" s="376"/>
      <c r="VZE75" s="376"/>
      <c r="VZF75" s="376"/>
      <c r="VZG75" s="1581"/>
      <c r="VZH75" s="1581"/>
      <c r="VZI75" s="1581"/>
      <c r="VZJ75" s="529"/>
      <c r="VZK75" s="376"/>
      <c r="VZL75" s="376"/>
      <c r="VZM75" s="376"/>
      <c r="VZN75" s="530"/>
      <c r="VZO75" s="376"/>
      <c r="VZP75" s="376"/>
      <c r="VZQ75" s="376"/>
      <c r="VZR75" s="376"/>
      <c r="VZS75" s="376"/>
      <c r="VZT75" s="376"/>
      <c r="VZU75" s="376"/>
      <c r="VZV75" s="376"/>
      <c r="VZW75" s="376"/>
      <c r="VZX75" s="1581"/>
      <c r="VZY75" s="1581"/>
      <c r="VZZ75" s="1581"/>
      <c r="WAA75" s="529"/>
      <c r="WAB75" s="376"/>
      <c r="WAC75" s="376"/>
      <c r="WAD75" s="376"/>
      <c r="WAE75" s="530"/>
      <c r="WAF75" s="376"/>
      <c r="WAG75" s="376"/>
      <c r="WAH75" s="376"/>
      <c r="WAI75" s="376"/>
      <c r="WAJ75" s="376"/>
      <c r="WAK75" s="376"/>
      <c r="WAL75" s="376"/>
      <c r="WAM75" s="376"/>
      <c r="WAN75" s="376"/>
      <c r="WAO75" s="1581"/>
      <c r="WAP75" s="1581"/>
      <c r="WAQ75" s="1581"/>
      <c r="WAR75" s="529"/>
      <c r="WAS75" s="376"/>
      <c r="WAT75" s="376"/>
      <c r="WAU75" s="376"/>
      <c r="WAV75" s="530"/>
      <c r="WAW75" s="376"/>
      <c r="WAX75" s="376"/>
      <c r="WAY75" s="376"/>
      <c r="WAZ75" s="376"/>
      <c r="WBA75" s="376"/>
      <c r="WBB75" s="376"/>
      <c r="WBC75" s="376"/>
      <c r="WBD75" s="376"/>
      <c r="WBE75" s="376"/>
      <c r="WBF75" s="1581"/>
      <c r="WBG75" s="1581"/>
      <c r="WBH75" s="1581"/>
      <c r="WBI75" s="529"/>
      <c r="WBJ75" s="376"/>
      <c r="WBK75" s="376"/>
      <c r="WBL75" s="376"/>
      <c r="WBM75" s="530"/>
      <c r="WBN75" s="376"/>
      <c r="WBO75" s="376"/>
      <c r="WBP75" s="376"/>
      <c r="WBQ75" s="376"/>
      <c r="WBR75" s="376"/>
      <c r="WBS75" s="376"/>
      <c r="WBT75" s="376"/>
      <c r="WBU75" s="376"/>
      <c r="WBV75" s="376"/>
      <c r="WBW75" s="1581"/>
      <c r="WBX75" s="1581"/>
      <c r="WBY75" s="1581"/>
      <c r="WBZ75" s="529"/>
      <c r="WCA75" s="376"/>
      <c r="WCB75" s="376"/>
      <c r="WCC75" s="376"/>
      <c r="WCD75" s="530"/>
      <c r="WCE75" s="376"/>
      <c r="WCF75" s="376"/>
      <c r="WCG75" s="376"/>
      <c r="WCH75" s="376"/>
      <c r="WCI75" s="376"/>
      <c r="WCJ75" s="376"/>
      <c r="WCK75" s="376"/>
      <c r="WCL75" s="376"/>
      <c r="WCM75" s="376"/>
      <c r="WCN75" s="1581"/>
      <c r="WCO75" s="1581"/>
      <c r="WCP75" s="1581"/>
      <c r="WCQ75" s="529"/>
      <c r="WCR75" s="376"/>
      <c r="WCS75" s="376"/>
      <c r="WCT75" s="376"/>
      <c r="WCU75" s="530"/>
      <c r="WCV75" s="376"/>
      <c r="WCW75" s="376"/>
      <c r="WCX75" s="376"/>
      <c r="WCY75" s="376"/>
      <c r="WCZ75" s="376"/>
      <c r="WDA75" s="376"/>
      <c r="WDB75" s="376"/>
      <c r="WDC75" s="376"/>
      <c r="WDD75" s="376"/>
      <c r="WDE75" s="1581"/>
      <c r="WDF75" s="1581"/>
      <c r="WDG75" s="1581"/>
      <c r="WDH75" s="529"/>
      <c r="WDI75" s="376"/>
      <c r="WDJ75" s="376"/>
      <c r="WDK75" s="376"/>
      <c r="WDL75" s="530"/>
      <c r="WDM75" s="376"/>
      <c r="WDN75" s="376"/>
      <c r="WDO75" s="376"/>
      <c r="WDP75" s="376"/>
      <c r="WDQ75" s="376"/>
      <c r="WDR75" s="376"/>
      <c r="WDS75" s="376"/>
      <c r="WDT75" s="376"/>
      <c r="WDU75" s="376"/>
      <c r="WDV75" s="1581"/>
      <c r="WDW75" s="1581"/>
      <c r="WDX75" s="1581"/>
      <c r="WDY75" s="529"/>
      <c r="WDZ75" s="376"/>
      <c r="WEA75" s="376"/>
      <c r="WEB75" s="376"/>
      <c r="WEC75" s="530"/>
      <c r="WED75" s="376"/>
      <c r="WEE75" s="376"/>
      <c r="WEF75" s="376"/>
      <c r="WEG75" s="376"/>
      <c r="WEH75" s="376"/>
      <c r="WEI75" s="376"/>
      <c r="WEJ75" s="376"/>
      <c r="WEK75" s="376"/>
      <c r="WEL75" s="376"/>
      <c r="WEM75" s="1581"/>
      <c r="WEN75" s="1581"/>
      <c r="WEO75" s="1581"/>
      <c r="WEP75" s="529"/>
      <c r="WEQ75" s="376"/>
      <c r="WER75" s="376"/>
      <c r="WES75" s="376"/>
      <c r="WET75" s="530"/>
      <c r="WEU75" s="376"/>
      <c r="WEV75" s="376"/>
      <c r="WEW75" s="376"/>
      <c r="WEX75" s="376"/>
      <c r="WEY75" s="376"/>
      <c r="WEZ75" s="376"/>
      <c r="WFA75" s="376"/>
      <c r="WFB75" s="376"/>
      <c r="WFC75" s="376"/>
      <c r="WFD75" s="1581"/>
      <c r="WFE75" s="1581"/>
      <c r="WFF75" s="1581"/>
      <c r="WFG75" s="529"/>
      <c r="WFH75" s="376"/>
      <c r="WFI75" s="376"/>
      <c r="WFJ75" s="376"/>
      <c r="WFK75" s="530"/>
      <c r="WFL75" s="376"/>
      <c r="WFM75" s="376"/>
      <c r="WFN75" s="376"/>
      <c r="WFO75" s="376"/>
      <c r="WFP75" s="376"/>
      <c r="WFQ75" s="376"/>
      <c r="WFR75" s="376"/>
      <c r="WFS75" s="376"/>
      <c r="WFT75" s="376"/>
      <c r="WFU75" s="1581"/>
      <c r="WFV75" s="1581"/>
      <c r="WFW75" s="1581"/>
      <c r="WFX75" s="529"/>
      <c r="WFY75" s="376"/>
      <c r="WFZ75" s="376"/>
      <c r="WGA75" s="376"/>
      <c r="WGB75" s="530"/>
      <c r="WGC75" s="376"/>
      <c r="WGD75" s="376"/>
      <c r="WGE75" s="376"/>
      <c r="WGF75" s="376"/>
      <c r="WGG75" s="376"/>
      <c r="WGH75" s="376"/>
      <c r="WGI75" s="376"/>
      <c r="WGJ75" s="376"/>
      <c r="WGK75" s="376"/>
      <c r="WGL75" s="1581"/>
      <c r="WGM75" s="1581"/>
      <c r="WGN75" s="1581"/>
      <c r="WGO75" s="529"/>
      <c r="WGP75" s="376"/>
      <c r="WGQ75" s="376"/>
      <c r="WGR75" s="376"/>
      <c r="WGS75" s="530"/>
      <c r="WGT75" s="376"/>
      <c r="WGU75" s="376"/>
      <c r="WGV75" s="376"/>
      <c r="WGW75" s="376"/>
      <c r="WGX75" s="376"/>
      <c r="WGY75" s="376"/>
      <c r="WGZ75" s="376"/>
      <c r="WHA75" s="376"/>
      <c r="WHB75" s="376"/>
      <c r="WHC75" s="1581"/>
      <c r="WHD75" s="1581"/>
      <c r="WHE75" s="1581"/>
      <c r="WHF75" s="529"/>
      <c r="WHG75" s="376"/>
      <c r="WHH75" s="376"/>
      <c r="WHI75" s="376"/>
      <c r="WHJ75" s="530"/>
      <c r="WHK75" s="376"/>
      <c r="WHL75" s="376"/>
      <c r="WHM75" s="376"/>
      <c r="WHN75" s="376"/>
      <c r="WHO75" s="376"/>
      <c r="WHP75" s="376"/>
      <c r="WHQ75" s="376"/>
      <c r="WHR75" s="376"/>
      <c r="WHS75" s="376"/>
      <c r="WHT75" s="1581"/>
      <c r="WHU75" s="1581"/>
      <c r="WHV75" s="1581"/>
      <c r="WHW75" s="529"/>
      <c r="WHX75" s="376"/>
      <c r="WHY75" s="376"/>
      <c r="WHZ75" s="376"/>
      <c r="WIA75" s="530"/>
      <c r="WIB75" s="376"/>
      <c r="WIC75" s="376"/>
      <c r="WID75" s="376"/>
      <c r="WIE75" s="376"/>
      <c r="WIF75" s="376"/>
      <c r="WIG75" s="376"/>
      <c r="WIH75" s="376"/>
      <c r="WII75" s="376"/>
      <c r="WIJ75" s="376"/>
      <c r="WIK75" s="1581"/>
      <c r="WIL75" s="1581"/>
      <c r="WIM75" s="1581"/>
      <c r="WIN75" s="529"/>
      <c r="WIO75" s="376"/>
      <c r="WIP75" s="376"/>
      <c r="WIQ75" s="376"/>
      <c r="WIR75" s="530"/>
      <c r="WIS75" s="376"/>
      <c r="WIT75" s="376"/>
      <c r="WIU75" s="376"/>
      <c r="WIV75" s="376"/>
      <c r="WIW75" s="376"/>
      <c r="WIX75" s="376"/>
      <c r="WIY75" s="376"/>
      <c r="WIZ75" s="376"/>
      <c r="WJA75" s="376"/>
      <c r="WJB75" s="1581"/>
      <c r="WJC75" s="1581"/>
      <c r="WJD75" s="1581"/>
      <c r="WJE75" s="529"/>
      <c r="WJF75" s="376"/>
      <c r="WJG75" s="376"/>
      <c r="WJH75" s="376"/>
      <c r="WJI75" s="530"/>
      <c r="WJJ75" s="376"/>
      <c r="WJK75" s="376"/>
      <c r="WJL75" s="376"/>
      <c r="WJM75" s="376"/>
      <c r="WJN75" s="376"/>
      <c r="WJO75" s="376"/>
      <c r="WJP75" s="376"/>
      <c r="WJQ75" s="376"/>
      <c r="WJR75" s="376"/>
      <c r="WJS75" s="1581"/>
      <c r="WJT75" s="1581"/>
      <c r="WJU75" s="1581"/>
      <c r="WJV75" s="529"/>
      <c r="WJW75" s="376"/>
      <c r="WJX75" s="376"/>
      <c r="WJY75" s="376"/>
      <c r="WJZ75" s="530"/>
      <c r="WKA75" s="376"/>
      <c r="WKB75" s="376"/>
      <c r="WKC75" s="376"/>
      <c r="WKD75" s="376"/>
      <c r="WKE75" s="376"/>
      <c r="WKF75" s="376"/>
      <c r="WKG75" s="376"/>
      <c r="WKH75" s="376"/>
      <c r="WKI75" s="376"/>
      <c r="WKJ75" s="1581"/>
      <c r="WKK75" s="1581"/>
      <c r="WKL75" s="1581"/>
      <c r="WKM75" s="529"/>
      <c r="WKN75" s="376"/>
      <c r="WKO75" s="376"/>
      <c r="WKP75" s="376"/>
      <c r="WKQ75" s="530"/>
      <c r="WKR75" s="376"/>
      <c r="WKS75" s="376"/>
      <c r="WKT75" s="376"/>
      <c r="WKU75" s="376"/>
      <c r="WKV75" s="376"/>
      <c r="WKW75" s="376"/>
      <c r="WKX75" s="376"/>
      <c r="WKY75" s="376"/>
      <c r="WKZ75" s="376"/>
      <c r="WLA75" s="1581"/>
      <c r="WLB75" s="1581"/>
      <c r="WLC75" s="1581"/>
      <c r="WLD75" s="529"/>
      <c r="WLE75" s="376"/>
      <c r="WLF75" s="376"/>
      <c r="WLG75" s="376"/>
      <c r="WLH75" s="530"/>
      <c r="WLI75" s="376"/>
      <c r="WLJ75" s="376"/>
      <c r="WLK75" s="376"/>
      <c r="WLL75" s="376"/>
      <c r="WLM75" s="376"/>
      <c r="WLN75" s="376"/>
      <c r="WLO75" s="376"/>
      <c r="WLP75" s="376"/>
      <c r="WLQ75" s="376"/>
      <c r="WLR75" s="1581"/>
      <c r="WLS75" s="1581"/>
      <c r="WLT75" s="1581"/>
      <c r="WLU75" s="529"/>
      <c r="WLV75" s="376"/>
      <c r="WLW75" s="376"/>
      <c r="WLX75" s="376"/>
      <c r="WLY75" s="530"/>
      <c r="WLZ75" s="376"/>
      <c r="WMA75" s="376"/>
      <c r="WMB75" s="376"/>
      <c r="WMC75" s="376"/>
      <c r="WMD75" s="376"/>
      <c r="WME75" s="376"/>
      <c r="WMF75" s="376"/>
      <c r="WMG75" s="376"/>
      <c r="WMH75" s="376"/>
      <c r="WMI75" s="1581"/>
      <c r="WMJ75" s="1581"/>
      <c r="WMK75" s="1581"/>
      <c r="WML75" s="529"/>
      <c r="WMM75" s="376"/>
      <c r="WMN75" s="376"/>
      <c r="WMO75" s="376"/>
      <c r="WMP75" s="530"/>
      <c r="WMQ75" s="376"/>
      <c r="WMR75" s="376"/>
      <c r="WMS75" s="376"/>
      <c r="WMT75" s="376"/>
      <c r="WMU75" s="376"/>
      <c r="WMV75" s="376"/>
      <c r="WMW75" s="376"/>
      <c r="WMX75" s="376"/>
      <c r="WMY75" s="376"/>
      <c r="WMZ75" s="1581"/>
      <c r="WNA75" s="1581"/>
      <c r="WNB75" s="1581"/>
      <c r="WNC75" s="529"/>
      <c r="WND75" s="376"/>
      <c r="WNE75" s="376"/>
      <c r="WNF75" s="376"/>
      <c r="WNG75" s="530"/>
      <c r="WNH75" s="376"/>
      <c r="WNI75" s="376"/>
      <c r="WNJ75" s="376"/>
      <c r="WNK75" s="376"/>
      <c r="WNL75" s="376"/>
      <c r="WNM75" s="376"/>
      <c r="WNN75" s="376"/>
      <c r="WNO75" s="376"/>
      <c r="WNP75" s="376"/>
      <c r="WNQ75" s="1581"/>
      <c r="WNR75" s="1581"/>
      <c r="WNS75" s="1581"/>
      <c r="WNT75" s="529"/>
      <c r="WNU75" s="376"/>
      <c r="WNV75" s="376"/>
      <c r="WNW75" s="376"/>
      <c r="WNX75" s="530"/>
      <c r="WNY75" s="376"/>
      <c r="WNZ75" s="376"/>
      <c r="WOA75" s="376"/>
      <c r="WOB75" s="376"/>
      <c r="WOC75" s="376"/>
      <c r="WOD75" s="376"/>
      <c r="WOE75" s="376"/>
      <c r="WOF75" s="376"/>
      <c r="WOG75" s="376"/>
      <c r="WOH75" s="1581"/>
      <c r="WOI75" s="1581"/>
      <c r="WOJ75" s="1581"/>
      <c r="WOK75" s="529"/>
      <c r="WOL75" s="376"/>
      <c r="WOM75" s="376"/>
      <c r="WON75" s="376"/>
      <c r="WOO75" s="530"/>
      <c r="WOP75" s="376"/>
      <c r="WOQ75" s="376"/>
      <c r="WOR75" s="376"/>
      <c r="WOS75" s="376"/>
      <c r="WOT75" s="376"/>
      <c r="WOU75" s="376"/>
      <c r="WOV75" s="376"/>
      <c r="WOW75" s="376"/>
      <c r="WOX75" s="376"/>
      <c r="WOY75" s="1581"/>
      <c r="WOZ75" s="1581"/>
      <c r="WPA75" s="1581"/>
      <c r="WPB75" s="529"/>
      <c r="WPC75" s="376"/>
      <c r="WPD75" s="376"/>
      <c r="WPE75" s="376"/>
      <c r="WPF75" s="530"/>
      <c r="WPG75" s="376"/>
      <c r="WPH75" s="376"/>
      <c r="WPI75" s="376"/>
      <c r="WPJ75" s="376"/>
      <c r="WPK75" s="376"/>
      <c r="WPL75" s="376"/>
      <c r="WPM75" s="376"/>
      <c r="WPN75" s="376"/>
      <c r="WPO75" s="376"/>
      <c r="WPP75" s="1581"/>
      <c r="WPQ75" s="1581"/>
      <c r="WPR75" s="1581"/>
      <c r="WPS75" s="529"/>
      <c r="WPT75" s="376"/>
      <c r="WPU75" s="376"/>
      <c r="WPV75" s="376"/>
      <c r="WPW75" s="530"/>
      <c r="WPX75" s="376"/>
      <c r="WPY75" s="376"/>
      <c r="WPZ75" s="376"/>
      <c r="WQA75" s="376"/>
      <c r="WQB75" s="376"/>
      <c r="WQC75" s="376"/>
      <c r="WQD75" s="376"/>
      <c r="WQE75" s="376"/>
      <c r="WQF75" s="376"/>
      <c r="WQG75" s="1581"/>
      <c r="WQH75" s="1581"/>
      <c r="WQI75" s="1581"/>
      <c r="WQJ75" s="529"/>
      <c r="WQK75" s="376"/>
      <c r="WQL75" s="376"/>
      <c r="WQM75" s="376"/>
      <c r="WQN75" s="530"/>
      <c r="WQO75" s="376"/>
      <c r="WQP75" s="376"/>
      <c r="WQQ75" s="376"/>
      <c r="WQR75" s="376"/>
      <c r="WQS75" s="376"/>
      <c r="WQT75" s="376"/>
      <c r="WQU75" s="376"/>
      <c r="WQV75" s="376"/>
      <c r="WQW75" s="376"/>
      <c r="WQX75" s="1581"/>
      <c r="WQY75" s="1581"/>
      <c r="WQZ75" s="1581"/>
      <c r="WRA75" s="529"/>
      <c r="WRB75" s="376"/>
      <c r="WRC75" s="376"/>
      <c r="WRD75" s="376"/>
      <c r="WRE75" s="530"/>
      <c r="WRF75" s="376"/>
      <c r="WRG75" s="376"/>
      <c r="WRH75" s="376"/>
      <c r="WRI75" s="376"/>
      <c r="WRJ75" s="376"/>
      <c r="WRK75" s="376"/>
      <c r="WRL75" s="376"/>
      <c r="WRM75" s="376"/>
      <c r="WRN75" s="376"/>
      <c r="WRO75" s="1581"/>
      <c r="WRP75" s="1581"/>
      <c r="WRQ75" s="1581"/>
      <c r="WRR75" s="529"/>
      <c r="WRS75" s="376"/>
      <c r="WRT75" s="376"/>
      <c r="WRU75" s="376"/>
      <c r="WRV75" s="530"/>
      <c r="WRW75" s="376"/>
      <c r="WRX75" s="376"/>
      <c r="WRY75" s="376"/>
      <c r="WRZ75" s="376"/>
      <c r="WSA75" s="376"/>
      <c r="WSB75" s="376"/>
      <c r="WSC75" s="376"/>
      <c r="WSD75" s="376"/>
      <c r="WSE75" s="376"/>
      <c r="WSF75" s="1581"/>
      <c r="WSG75" s="1581"/>
      <c r="WSH75" s="1581"/>
      <c r="WSI75" s="529"/>
      <c r="WSJ75" s="376"/>
      <c r="WSK75" s="376"/>
      <c r="WSL75" s="376"/>
      <c r="WSM75" s="530"/>
      <c r="WSN75" s="376"/>
      <c r="WSO75" s="376"/>
      <c r="WSP75" s="376"/>
      <c r="WSQ75" s="376"/>
      <c r="WSR75" s="376"/>
      <c r="WSS75" s="376"/>
      <c r="WST75" s="376"/>
      <c r="WSU75" s="376"/>
      <c r="WSV75" s="376"/>
      <c r="WSW75" s="1581"/>
      <c r="WSX75" s="1581"/>
      <c r="WSY75" s="1581"/>
      <c r="WSZ75" s="529"/>
      <c r="WTA75" s="376"/>
      <c r="WTB75" s="376"/>
      <c r="WTC75" s="376"/>
      <c r="WTD75" s="530"/>
      <c r="WTE75" s="376"/>
      <c r="WTF75" s="376"/>
      <c r="WTG75" s="376"/>
      <c r="WTH75" s="376"/>
      <c r="WTI75" s="376"/>
      <c r="WTJ75" s="376"/>
      <c r="WTK75" s="376"/>
      <c r="WTL75" s="376"/>
      <c r="WTM75" s="376"/>
      <c r="WTN75" s="1581"/>
      <c r="WTO75" s="1581"/>
      <c r="WTP75" s="1581"/>
      <c r="WTQ75" s="529"/>
      <c r="WTR75" s="376"/>
      <c r="WTS75" s="376"/>
      <c r="WTT75" s="376"/>
      <c r="WTU75" s="530"/>
      <c r="WTV75" s="376"/>
      <c r="WTW75" s="376"/>
      <c r="WTX75" s="376"/>
      <c r="WTY75" s="376"/>
      <c r="WTZ75" s="376"/>
      <c r="WUA75" s="376"/>
      <c r="WUB75" s="376"/>
      <c r="WUC75" s="376"/>
      <c r="WUD75" s="376"/>
      <c r="WUE75" s="1581"/>
      <c r="WUF75" s="1581"/>
      <c r="WUG75" s="1581"/>
      <c r="WUH75" s="529"/>
      <c r="WUI75" s="376"/>
      <c r="WUJ75" s="376"/>
      <c r="WUK75" s="376"/>
      <c r="WUL75" s="530"/>
      <c r="WUM75" s="376"/>
      <c r="WUN75" s="376"/>
      <c r="WUO75" s="376"/>
      <c r="WUP75" s="376"/>
      <c r="WUQ75" s="376"/>
      <c r="WUR75" s="376"/>
      <c r="WUS75" s="376"/>
      <c r="WUT75" s="376"/>
      <c r="WUU75" s="376"/>
      <c r="WUV75" s="1581"/>
      <c r="WUW75" s="1581"/>
      <c r="WUX75" s="1581"/>
      <c r="WUY75" s="529"/>
      <c r="WUZ75" s="376"/>
      <c r="WVA75" s="376"/>
      <c r="WVB75" s="376"/>
      <c r="WVC75" s="530"/>
      <c r="WVD75" s="376"/>
      <c r="WVE75" s="376"/>
      <c r="WVF75" s="376"/>
      <c r="WVG75" s="376"/>
      <c r="WVH75" s="376"/>
      <c r="WVI75" s="376"/>
      <c r="WVJ75" s="376"/>
      <c r="WVK75" s="376"/>
      <c r="WVL75" s="376"/>
      <c r="WVM75" s="1581"/>
      <c r="WVN75" s="1581"/>
      <c r="WVO75" s="1581"/>
      <c r="WVP75" s="529"/>
      <c r="WVQ75" s="376"/>
      <c r="WVR75" s="376"/>
      <c r="WVS75" s="376"/>
      <c r="WVT75" s="530"/>
      <c r="WVU75" s="376"/>
      <c r="WVV75" s="376"/>
      <c r="WVW75" s="376"/>
      <c r="WVX75" s="376"/>
      <c r="WVY75" s="376"/>
      <c r="WVZ75" s="376"/>
      <c r="WWA75" s="376"/>
      <c r="WWB75" s="376"/>
      <c r="WWC75" s="376"/>
      <c r="WWD75" s="1581"/>
      <c r="WWE75" s="1581"/>
      <c r="WWF75" s="1581"/>
      <c r="WWG75" s="529"/>
      <c r="WWH75" s="376"/>
      <c r="WWI75" s="376"/>
      <c r="WWJ75" s="376"/>
      <c r="WWK75" s="530"/>
      <c r="WWL75" s="376"/>
      <c r="WWM75" s="376"/>
      <c r="WWN75" s="376"/>
      <c r="WWO75" s="376"/>
      <c r="WWP75" s="376"/>
      <c r="WWQ75" s="376"/>
      <c r="WWR75" s="376"/>
      <c r="WWS75" s="376"/>
      <c r="WWT75" s="376"/>
      <c r="WWU75" s="1581"/>
      <c r="WWV75" s="1581"/>
      <c r="WWW75" s="1581"/>
      <c r="WWX75" s="529"/>
      <c r="WWY75" s="376"/>
      <c r="WWZ75" s="376"/>
      <c r="WXA75" s="376"/>
      <c r="WXB75" s="530"/>
      <c r="WXC75" s="376"/>
      <c r="WXD75" s="376"/>
      <c r="WXE75" s="376"/>
      <c r="WXF75" s="376"/>
      <c r="WXG75" s="376"/>
      <c r="WXH75" s="376"/>
      <c r="WXI75" s="376"/>
      <c r="WXJ75" s="376"/>
      <c r="WXK75" s="376"/>
      <c r="WXL75" s="1581"/>
      <c r="WXM75" s="1581"/>
      <c r="WXN75" s="1581"/>
      <c r="WXO75" s="529"/>
      <c r="WXP75" s="376"/>
      <c r="WXQ75" s="376"/>
      <c r="WXR75" s="376"/>
      <c r="WXS75" s="530"/>
      <c r="WXT75" s="376"/>
      <c r="WXU75" s="376"/>
      <c r="WXV75" s="376"/>
      <c r="WXW75" s="376"/>
      <c r="WXX75" s="376"/>
      <c r="WXY75" s="376"/>
      <c r="WXZ75" s="376"/>
      <c r="WYA75" s="376"/>
      <c r="WYB75" s="376"/>
      <c r="WYC75" s="1581"/>
      <c r="WYD75" s="1581"/>
      <c r="WYE75" s="1581"/>
      <c r="WYF75" s="529"/>
      <c r="WYG75" s="376"/>
      <c r="WYH75" s="376"/>
      <c r="WYI75" s="376"/>
      <c r="WYJ75" s="530"/>
      <c r="WYK75" s="376"/>
      <c r="WYL75" s="376"/>
      <c r="WYM75" s="376"/>
      <c r="WYN75" s="376"/>
      <c r="WYO75" s="376"/>
      <c r="WYP75" s="376"/>
      <c r="WYQ75" s="376"/>
      <c r="WYR75" s="376"/>
      <c r="WYS75" s="376"/>
      <c r="WYT75" s="1581"/>
      <c r="WYU75" s="1581"/>
      <c r="WYV75" s="1581"/>
      <c r="WYW75" s="529"/>
      <c r="WYX75" s="376"/>
      <c r="WYY75" s="376"/>
      <c r="WYZ75" s="376"/>
      <c r="WZA75" s="530"/>
      <c r="WZB75" s="376"/>
      <c r="WZC75" s="376"/>
      <c r="WZD75" s="376"/>
      <c r="WZE75" s="376"/>
      <c r="WZF75" s="376"/>
      <c r="WZG75" s="376"/>
      <c r="WZH75" s="376"/>
      <c r="WZI75" s="376"/>
      <c r="WZJ75" s="376"/>
      <c r="WZK75" s="1581"/>
      <c r="WZL75" s="1581"/>
      <c r="WZM75" s="1581"/>
      <c r="WZN75" s="529"/>
      <c r="WZO75" s="376"/>
      <c r="WZP75" s="376"/>
      <c r="WZQ75" s="376"/>
      <c r="WZR75" s="530"/>
      <c r="WZS75" s="376"/>
      <c r="WZT75" s="376"/>
      <c r="WZU75" s="376"/>
      <c r="WZV75" s="376"/>
      <c r="WZW75" s="376"/>
      <c r="WZX75" s="376"/>
      <c r="WZY75" s="376"/>
      <c r="WZZ75" s="376"/>
      <c r="XAA75" s="376"/>
      <c r="XAB75" s="1581"/>
      <c r="XAC75" s="1581"/>
      <c r="XAD75" s="1581"/>
      <c r="XAE75" s="529"/>
      <c r="XAF75" s="376"/>
      <c r="XAG75" s="376"/>
      <c r="XAH75" s="376"/>
      <c r="XAI75" s="530"/>
      <c r="XAJ75" s="376"/>
      <c r="XAK75" s="376"/>
      <c r="XAL75" s="376"/>
      <c r="XAM75" s="376"/>
      <c r="XAN75" s="376"/>
      <c r="XAO75" s="376"/>
      <c r="XAP75" s="376"/>
      <c r="XAQ75" s="376"/>
      <c r="XAR75" s="376"/>
      <c r="XAS75" s="1581"/>
      <c r="XAT75" s="1581"/>
      <c r="XAU75" s="1581"/>
      <c r="XAV75" s="529"/>
      <c r="XAW75" s="376"/>
      <c r="XAX75" s="376"/>
      <c r="XAY75" s="376"/>
      <c r="XAZ75" s="530"/>
      <c r="XBA75" s="376"/>
      <c r="XBB75" s="376"/>
      <c r="XBC75" s="376"/>
      <c r="XBD75" s="376"/>
      <c r="XBE75" s="376"/>
      <c r="XBF75" s="376"/>
      <c r="XBG75" s="376"/>
      <c r="XBH75" s="376"/>
      <c r="XBI75" s="376"/>
      <c r="XBJ75" s="1581"/>
      <c r="XBK75" s="1581"/>
      <c r="XBL75" s="1581"/>
      <c r="XBM75" s="529"/>
      <c r="XBN75" s="376"/>
      <c r="XBO75" s="376"/>
      <c r="XBP75" s="376"/>
      <c r="XBQ75" s="530"/>
      <c r="XBR75" s="376"/>
      <c r="XBS75" s="376"/>
      <c r="XBT75" s="376"/>
      <c r="XBU75" s="376"/>
      <c r="XBV75" s="376"/>
      <c r="XBW75" s="376"/>
      <c r="XBX75" s="376"/>
      <c r="XBY75" s="376"/>
      <c r="XBZ75" s="376"/>
      <c r="XCA75" s="1581"/>
      <c r="XCB75" s="1581"/>
      <c r="XCC75" s="1581"/>
      <c r="XCD75" s="529"/>
      <c r="XCE75" s="376"/>
      <c r="XCF75" s="376"/>
      <c r="XCG75" s="376"/>
      <c r="XCH75" s="530"/>
      <c r="XCI75" s="376"/>
      <c r="XCJ75" s="376"/>
      <c r="XCK75" s="376"/>
      <c r="XCL75" s="376"/>
      <c r="XCM75" s="376"/>
      <c r="XCN75" s="376"/>
      <c r="XCO75" s="376"/>
      <c r="XCP75" s="376"/>
      <c r="XCQ75" s="376"/>
      <c r="XCR75" s="1581"/>
      <c r="XCS75" s="1581"/>
      <c r="XCT75" s="1581"/>
      <c r="XCU75" s="529"/>
      <c r="XCV75" s="376"/>
      <c r="XCW75" s="376"/>
      <c r="XCX75" s="376"/>
      <c r="XCY75" s="530"/>
      <c r="XCZ75" s="376"/>
      <c r="XDA75" s="376"/>
      <c r="XDB75" s="376"/>
      <c r="XDC75" s="376"/>
      <c r="XDD75" s="376"/>
      <c r="XDE75" s="376"/>
      <c r="XDF75" s="376"/>
      <c r="XDG75" s="376"/>
      <c r="XDH75" s="376"/>
      <c r="XDI75" s="1581"/>
      <c r="XDJ75" s="1581"/>
      <c r="XDK75" s="1581"/>
      <c r="XDL75" s="529"/>
      <c r="XDM75" s="376"/>
      <c r="XDN75" s="376"/>
      <c r="XDO75" s="376"/>
      <c r="XDP75" s="530"/>
      <c r="XDQ75" s="376"/>
      <c r="XDR75" s="376"/>
      <c r="XDS75" s="376"/>
      <c r="XDT75" s="376"/>
      <c r="XDU75" s="376"/>
      <c r="XDV75" s="376"/>
      <c r="XDW75" s="376"/>
      <c r="XDX75" s="376"/>
      <c r="XDY75" s="376"/>
      <c r="XDZ75" s="1581"/>
      <c r="XEA75" s="1581"/>
      <c r="XEB75" s="1581"/>
      <c r="XEC75" s="529"/>
      <c r="XED75" s="376"/>
      <c r="XEE75" s="376"/>
      <c r="XEF75" s="376"/>
      <c r="XEG75" s="530"/>
      <c r="XEH75" s="376"/>
      <c r="XEI75" s="376"/>
      <c r="XEJ75" s="376"/>
      <c r="XEK75" s="376"/>
      <c r="XEL75" s="376"/>
      <c r="XEM75" s="376"/>
      <c r="XEN75" s="376"/>
      <c r="XEO75" s="376"/>
      <c r="XEP75" s="376"/>
      <c r="XEQ75" s="1581"/>
      <c r="XER75" s="1581"/>
      <c r="XES75" s="1581"/>
      <c r="XET75" s="529"/>
      <c r="XEU75" s="376"/>
      <c r="XEV75" s="376"/>
      <c r="XEW75" s="376"/>
      <c r="XEX75" s="530"/>
      <c r="XEY75" s="376"/>
      <c r="XEZ75" s="376"/>
      <c r="XFA75" s="376"/>
      <c r="XFB75" s="376"/>
      <c r="XFC75" s="376"/>
    </row>
    <row r="76" spans="1:16383" s="39" customFormat="1" x14ac:dyDescent="0.2">
      <c r="A76" s="734" t="s">
        <v>135</v>
      </c>
      <c r="B76" s="1589" t="s">
        <v>157</v>
      </c>
      <c r="C76" s="1589"/>
      <c r="D76" s="371">
        <f t="shared" si="34"/>
        <v>472021</v>
      </c>
      <c r="E76" s="371">
        <f t="shared" ref="E76" si="53">+I76+L76+O76</f>
        <v>521046</v>
      </c>
      <c r="F76" s="371">
        <f t="shared" ref="F76" si="54">+J76+M76+P76</f>
        <v>485107</v>
      </c>
      <c r="G76" s="388">
        <f t="shared" si="35"/>
        <v>0.93102528375613669</v>
      </c>
      <c r="H76" s="371">
        <f>+H74+H72+H70+H68+H63+H56+H55</f>
        <v>205312</v>
      </c>
      <c r="I76" s="371">
        <f t="shared" ref="I76:J76" si="55">+I74+I72+I70+I68+I63+I56+I55</f>
        <v>229531</v>
      </c>
      <c r="J76" s="371">
        <f t="shared" si="55"/>
        <v>215657</v>
      </c>
      <c r="K76" s="371">
        <f>+K74+K72+K70+K68+K63+K56+K55</f>
        <v>190045</v>
      </c>
      <c r="L76" s="371">
        <f t="shared" ref="L76:M76" si="56">+L74+L72+L70+L68+L63+L56+L55</f>
        <v>199150</v>
      </c>
      <c r="M76" s="371">
        <f t="shared" si="56"/>
        <v>193194</v>
      </c>
      <c r="N76" s="371">
        <f>+N74+N72+N70+N68+N63+N56+N55</f>
        <v>76664</v>
      </c>
      <c r="O76" s="371">
        <f t="shared" ref="O76:P76" si="57">+O74+O72+O70+O68+O63+O56+O55</f>
        <v>92365</v>
      </c>
      <c r="P76" s="373">
        <f t="shared" si="57"/>
        <v>76256</v>
      </c>
    </row>
    <row r="77" spans="1:16383" hidden="1" x14ac:dyDescent="0.2">
      <c r="A77" s="1584"/>
      <c r="B77" s="1585"/>
      <c r="C77" s="1585"/>
      <c r="D77" s="377"/>
      <c r="E77" s="377"/>
      <c r="F77" s="377"/>
      <c r="G77" s="388" t="e">
        <f t="shared" si="35"/>
        <v>#DIV/0!</v>
      </c>
      <c r="H77" s="377"/>
      <c r="I77" s="377"/>
      <c r="J77" s="377"/>
      <c r="K77" s="377"/>
      <c r="L77" s="377"/>
      <c r="M77" s="377"/>
      <c r="N77" s="377"/>
      <c r="O77" s="377"/>
      <c r="P77" s="378"/>
      <c r="Q77" s="1581"/>
      <c r="R77" s="1581"/>
      <c r="S77" s="1581"/>
      <c r="T77" s="529"/>
      <c r="U77" s="376"/>
      <c r="V77" s="376"/>
      <c r="W77" s="376"/>
      <c r="X77" s="530"/>
      <c r="Y77" s="376"/>
      <c r="Z77" s="376"/>
      <c r="AA77" s="376"/>
      <c r="AB77" s="376"/>
      <c r="AC77" s="376"/>
      <c r="AD77" s="376"/>
      <c r="AE77" s="376"/>
      <c r="AF77" s="376"/>
      <c r="AG77" s="376"/>
      <c r="AH77" s="1581"/>
      <c r="AI77" s="1581"/>
      <c r="AJ77" s="1581"/>
      <c r="AK77" s="529"/>
      <c r="AL77" s="376"/>
      <c r="AM77" s="376"/>
      <c r="AN77" s="376"/>
      <c r="AO77" s="530"/>
      <c r="AP77" s="376"/>
      <c r="AQ77" s="376"/>
      <c r="AR77" s="376"/>
      <c r="AS77" s="376"/>
      <c r="AT77" s="376"/>
      <c r="AU77" s="376"/>
      <c r="AV77" s="376"/>
      <c r="AW77" s="376"/>
      <c r="AX77" s="376"/>
      <c r="AY77" s="1581"/>
      <c r="AZ77" s="1581"/>
      <c r="BA77" s="1581"/>
      <c r="BB77" s="529"/>
      <c r="BC77" s="376"/>
      <c r="BD77" s="376"/>
      <c r="BE77" s="376"/>
      <c r="BF77" s="530"/>
      <c r="BG77" s="376"/>
      <c r="BH77" s="376"/>
      <c r="BI77" s="376"/>
      <c r="BJ77" s="376"/>
      <c r="BK77" s="376"/>
      <c r="BL77" s="376"/>
      <c r="BM77" s="376"/>
      <c r="BN77" s="376"/>
      <c r="BO77" s="376"/>
      <c r="BP77" s="1581"/>
      <c r="BQ77" s="1581"/>
      <c r="BR77" s="1581"/>
      <c r="BS77" s="529"/>
      <c r="BT77" s="376"/>
      <c r="BU77" s="376"/>
      <c r="BV77" s="376"/>
      <c r="BW77" s="530"/>
      <c r="BX77" s="376"/>
      <c r="BY77" s="376"/>
      <c r="BZ77" s="376"/>
      <c r="CA77" s="376"/>
      <c r="CB77" s="376"/>
      <c r="CC77" s="376"/>
      <c r="CD77" s="376"/>
      <c r="CE77" s="376"/>
      <c r="CF77" s="376"/>
      <c r="CG77" s="1581"/>
      <c r="CH77" s="1581"/>
      <c r="CI77" s="1581"/>
      <c r="CJ77" s="529"/>
      <c r="CK77" s="376"/>
      <c r="CL77" s="376"/>
      <c r="CM77" s="376"/>
      <c r="CN77" s="530"/>
      <c r="CO77" s="376"/>
      <c r="CP77" s="376"/>
      <c r="CQ77" s="376"/>
      <c r="CR77" s="376"/>
      <c r="CS77" s="376"/>
      <c r="CT77" s="376"/>
      <c r="CU77" s="376"/>
      <c r="CV77" s="376"/>
      <c r="CW77" s="376"/>
      <c r="CX77" s="1581"/>
      <c r="CY77" s="1581"/>
      <c r="CZ77" s="1581"/>
      <c r="DA77" s="529"/>
      <c r="DB77" s="376"/>
      <c r="DC77" s="376"/>
      <c r="DD77" s="376"/>
      <c r="DE77" s="530"/>
      <c r="DF77" s="376"/>
      <c r="DG77" s="376"/>
      <c r="DH77" s="376"/>
      <c r="DI77" s="376"/>
      <c r="DJ77" s="376"/>
      <c r="DK77" s="376"/>
      <c r="DL77" s="376"/>
      <c r="DM77" s="376"/>
      <c r="DN77" s="376"/>
      <c r="DO77" s="1581"/>
      <c r="DP77" s="1581"/>
      <c r="DQ77" s="1581"/>
      <c r="DR77" s="529"/>
      <c r="DS77" s="376"/>
      <c r="DT77" s="376"/>
      <c r="DU77" s="376"/>
      <c r="DV77" s="530"/>
      <c r="DW77" s="376"/>
      <c r="DX77" s="376"/>
      <c r="DY77" s="376"/>
      <c r="DZ77" s="376"/>
      <c r="EA77" s="376"/>
      <c r="EB77" s="376"/>
      <c r="EC77" s="376"/>
      <c r="ED77" s="376"/>
      <c r="EE77" s="376"/>
      <c r="EF77" s="1581"/>
      <c r="EG77" s="1581"/>
      <c r="EH77" s="1581"/>
      <c r="EI77" s="529"/>
      <c r="EJ77" s="376"/>
      <c r="EK77" s="376"/>
      <c r="EL77" s="376"/>
      <c r="EM77" s="530"/>
      <c r="EN77" s="376"/>
      <c r="EO77" s="376"/>
      <c r="EP77" s="376"/>
      <c r="EQ77" s="376"/>
      <c r="ER77" s="376"/>
      <c r="ES77" s="376"/>
      <c r="ET77" s="376"/>
      <c r="EU77" s="376"/>
      <c r="EV77" s="376"/>
      <c r="EW77" s="1581"/>
      <c r="EX77" s="1581"/>
      <c r="EY77" s="1581"/>
      <c r="EZ77" s="529"/>
      <c r="FA77" s="376"/>
      <c r="FB77" s="376"/>
      <c r="FC77" s="376"/>
      <c r="FD77" s="530"/>
      <c r="FE77" s="376"/>
      <c r="FF77" s="376"/>
      <c r="FG77" s="376"/>
      <c r="FH77" s="376"/>
      <c r="FI77" s="376"/>
      <c r="FJ77" s="376"/>
      <c r="FK77" s="376"/>
      <c r="FL77" s="376"/>
      <c r="FM77" s="376"/>
      <c r="FN77" s="1581"/>
      <c r="FO77" s="1581"/>
      <c r="FP77" s="1581"/>
      <c r="FQ77" s="529"/>
      <c r="FR77" s="376"/>
      <c r="FS77" s="376"/>
      <c r="FT77" s="376"/>
      <c r="FU77" s="530"/>
      <c r="FV77" s="376"/>
      <c r="FW77" s="376"/>
      <c r="FX77" s="376"/>
      <c r="FY77" s="376"/>
      <c r="FZ77" s="376"/>
      <c r="GA77" s="376"/>
      <c r="GB77" s="376"/>
      <c r="GC77" s="376"/>
      <c r="GD77" s="376"/>
      <c r="GE77" s="1581"/>
      <c r="GF77" s="1581"/>
      <c r="GG77" s="1581"/>
      <c r="GH77" s="529"/>
      <c r="GI77" s="376"/>
      <c r="GJ77" s="376"/>
      <c r="GK77" s="376"/>
      <c r="GL77" s="530"/>
      <c r="GM77" s="376"/>
      <c r="GN77" s="376"/>
      <c r="GO77" s="376"/>
      <c r="GP77" s="376"/>
      <c r="GQ77" s="376"/>
      <c r="GR77" s="376"/>
      <c r="GS77" s="376"/>
      <c r="GT77" s="376"/>
      <c r="GU77" s="376"/>
      <c r="GV77" s="1581"/>
      <c r="GW77" s="1581"/>
      <c r="GX77" s="1581"/>
      <c r="GY77" s="529"/>
      <c r="GZ77" s="376"/>
      <c r="HA77" s="376"/>
      <c r="HB77" s="376"/>
      <c r="HC77" s="530"/>
      <c r="HD77" s="376"/>
      <c r="HE77" s="376"/>
      <c r="HF77" s="376"/>
      <c r="HG77" s="376"/>
      <c r="HH77" s="376"/>
      <c r="HI77" s="376"/>
      <c r="HJ77" s="376"/>
      <c r="HK77" s="376"/>
      <c r="HL77" s="376"/>
      <c r="HM77" s="1581"/>
      <c r="HN77" s="1581"/>
      <c r="HO77" s="1581"/>
      <c r="HP77" s="529"/>
      <c r="HQ77" s="376"/>
      <c r="HR77" s="376"/>
      <c r="HS77" s="376"/>
      <c r="HT77" s="530"/>
      <c r="HU77" s="376"/>
      <c r="HV77" s="376"/>
      <c r="HW77" s="376"/>
      <c r="HX77" s="376"/>
      <c r="HY77" s="376"/>
      <c r="HZ77" s="376"/>
      <c r="IA77" s="376"/>
      <c r="IB77" s="376"/>
      <c r="IC77" s="376"/>
      <c r="ID77" s="1581"/>
      <c r="IE77" s="1581"/>
      <c r="IF77" s="1581"/>
      <c r="IG77" s="529"/>
      <c r="IH77" s="376"/>
      <c r="II77" s="376"/>
      <c r="IJ77" s="376"/>
      <c r="IK77" s="530"/>
      <c r="IL77" s="376"/>
      <c r="IM77" s="376"/>
      <c r="IN77" s="376"/>
      <c r="IO77" s="376"/>
      <c r="IP77" s="376"/>
      <c r="IQ77" s="376"/>
      <c r="IR77" s="376"/>
      <c r="IS77" s="376"/>
      <c r="IT77" s="376"/>
      <c r="IU77" s="1581"/>
      <c r="IV77" s="1581"/>
      <c r="IW77" s="1581"/>
      <c r="IX77" s="529"/>
      <c r="IY77" s="376"/>
      <c r="IZ77" s="376"/>
      <c r="JA77" s="376"/>
      <c r="JB77" s="530"/>
      <c r="JC77" s="376"/>
      <c r="JD77" s="376"/>
      <c r="JE77" s="376"/>
      <c r="JF77" s="376"/>
      <c r="JG77" s="376"/>
      <c r="JH77" s="376"/>
      <c r="JI77" s="376"/>
      <c r="JJ77" s="376"/>
      <c r="JK77" s="376"/>
      <c r="JL77" s="1581"/>
      <c r="JM77" s="1581"/>
      <c r="JN77" s="1581"/>
      <c r="JO77" s="529"/>
      <c r="JP77" s="376"/>
      <c r="JQ77" s="376"/>
      <c r="JR77" s="376"/>
      <c r="JS77" s="530"/>
      <c r="JT77" s="376"/>
      <c r="JU77" s="376"/>
      <c r="JV77" s="376"/>
      <c r="JW77" s="376"/>
      <c r="JX77" s="376"/>
      <c r="JY77" s="376"/>
      <c r="JZ77" s="376"/>
      <c r="KA77" s="376"/>
      <c r="KB77" s="376"/>
      <c r="KC77" s="1581"/>
      <c r="KD77" s="1581"/>
      <c r="KE77" s="1581"/>
      <c r="KF77" s="529"/>
      <c r="KG77" s="376"/>
      <c r="KH77" s="376"/>
      <c r="KI77" s="376"/>
      <c r="KJ77" s="530"/>
      <c r="KK77" s="376"/>
      <c r="KL77" s="376"/>
      <c r="KM77" s="376"/>
      <c r="KN77" s="376"/>
      <c r="KO77" s="376"/>
      <c r="KP77" s="376"/>
      <c r="KQ77" s="376"/>
      <c r="KR77" s="376"/>
      <c r="KS77" s="376"/>
      <c r="KT77" s="1581"/>
      <c r="KU77" s="1581"/>
      <c r="KV77" s="1581"/>
      <c r="KW77" s="529"/>
      <c r="KX77" s="376"/>
      <c r="KY77" s="376"/>
      <c r="KZ77" s="376"/>
      <c r="LA77" s="530"/>
      <c r="LB77" s="376"/>
      <c r="LC77" s="376"/>
      <c r="LD77" s="376"/>
      <c r="LE77" s="376"/>
      <c r="LF77" s="376"/>
      <c r="LG77" s="376"/>
      <c r="LH77" s="376"/>
      <c r="LI77" s="376"/>
      <c r="LJ77" s="376"/>
      <c r="LK77" s="1581"/>
      <c r="LL77" s="1581"/>
      <c r="LM77" s="1581"/>
      <c r="LN77" s="529"/>
      <c r="LO77" s="376"/>
      <c r="LP77" s="376"/>
      <c r="LQ77" s="376"/>
      <c r="LR77" s="530"/>
      <c r="LS77" s="376"/>
      <c r="LT77" s="376"/>
      <c r="LU77" s="376"/>
      <c r="LV77" s="376"/>
      <c r="LW77" s="376"/>
      <c r="LX77" s="376"/>
      <c r="LY77" s="376"/>
      <c r="LZ77" s="376"/>
      <c r="MA77" s="376"/>
      <c r="MB77" s="1581"/>
      <c r="MC77" s="1581"/>
      <c r="MD77" s="1581"/>
      <c r="ME77" s="529"/>
      <c r="MF77" s="376"/>
      <c r="MG77" s="376"/>
      <c r="MH77" s="376"/>
      <c r="MI77" s="530"/>
      <c r="MJ77" s="376"/>
      <c r="MK77" s="376"/>
      <c r="ML77" s="376"/>
      <c r="MM77" s="376"/>
      <c r="MN77" s="376"/>
      <c r="MO77" s="376"/>
      <c r="MP77" s="376"/>
      <c r="MQ77" s="376"/>
      <c r="MR77" s="376"/>
      <c r="MS77" s="1581"/>
      <c r="MT77" s="1581"/>
      <c r="MU77" s="1581"/>
      <c r="MV77" s="529"/>
      <c r="MW77" s="376"/>
      <c r="MX77" s="376"/>
      <c r="MY77" s="376"/>
      <c r="MZ77" s="530"/>
      <c r="NA77" s="376"/>
      <c r="NB77" s="376"/>
      <c r="NC77" s="376"/>
      <c r="ND77" s="376"/>
      <c r="NE77" s="376"/>
      <c r="NF77" s="376"/>
      <c r="NG77" s="376"/>
      <c r="NH77" s="376"/>
      <c r="NI77" s="376"/>
      <c r="NJ77" s="1581"/>
      <c r="NK77" s="1581"/>
      <c r="NL77" s="1581"/>
      <c r="NM77" s="529"/>
      <c r="NN77" s="376"/>
      <c r="NO77" s="376"/>
      <c r="NP77" s="376"/>
      <c r="NQ77" s="530"/>
      <c r="NR77" s="376"/>
      <c r="NS77" s="376"/>
      <c r="NT77" s="376"/>
      <c r="NU77" s="376"/>
      <c r="NV77" s="376"/>
      <c r="NW77" s="376"/>
      <c r="NX77" s="376"/>
      <c r="NY77" s="376"/>
      <c r="NZ77" s="376"/>
      <c r="OA77" s="1581"/>
      <c r="OB77" s="1581"/>
      <c r="OC77" s="1581"/>
      <c r="OD77" s="529"/>
      <c r="OE77" s="376"/>
      <c r="OF77" s="376"/>
      <c r="OG77" s="376"/>
      <c r="OH77" s="530"/>
      <c r="OI77" s="376"/>
      <c r="OJ77" s="376"/>
      <c r="OK77" s="376"/>
      <c r="OL77" s="376"/>
      <c r="OM77" s="376"/>
      <c r="ON77" s="376"/>
      <c r="OO77" s="376"/>
      <c r="OP77" s="376"/>
      <c r="OQ77" s="376"/>
      <c r="OR77" s="1581"/>
      <c r="OS77" s="1581"/>
      <c r="OT77" s="1581"/>
      <c r="OU77" s="529"/>
      <c r="OV77" s="376"/>
      <c r="OW77" s="376"/>
      <c r="OX77" s="376"/>
      <c r="OY77" s="530"/>
      <c r="OZ77" s="376"/>
      <c r="PA77" s="376"/>
      <c r="PB77" s="376"/>
      <c r="PC77" s="376"/>
      <c r="PD77" s="376"/>
      <c r="PE77" s="376"/>
      <c r="PF77" s="376"/>
      <c r="PG77" s="376"/>
      <c r="PH77" s="376"/>
      <c r="PI77" s="1581"/>
      <c r="PJ77" s="1581"/>
      <c r="PK77" s="1581"/>
      <c r="PL77" s="529"/>
      <c r="PM77" s="376"/>
      <c r="PN77" s="376"/>
      <c r="PO77" s="376"/>
      <c r="PP77" s="530"/>
      <c r="PQ77" s="376"/>
      <c r="PR77" s="376"/>
      <c r="PS77" s="376"/>
      <c r="PT77" s="376"/>
      <c r="PU77" s="376"/>
      <c r="PV77" s="376"/>
      <c r="PW77" s="376"/>
      <c r="PX77" s="376"/>
      <c r="PY77" s="376"/>
      <c r="PZ77" s="1581"/>
      <c r="QA77" s="1581"/>
      <c r="QB77" s="1581"/>
      <c r="QC77" s="529"/>
      <c r="QD77" s="376"/>
      <c r="QE77" s="376"/>
      <c r="QF77" s="376"/>
      <c r="QG77" s="530"/>
      <c r="QH77" s="376"/>
      <c r="QI77" s="376"/>
      <c r="QJ77" s="376"/>
      <c r="QK77" s="376"/>
      <c r="QL77" s="376"/>
      <c r="QM77" s="376"/>
      <c r="QN77" s="376"/>
      <c r="QO77" s="376"/>
      <c r="QP77" s="376"/>
      <c r="QQ77" s="1581"/>
      <c r="QR77" s="1581"/>
      <c r="QS77" s="1581"/>
      <c r="QT77" s="529"/>
      <c r="QU77" s="376"/>
      <c r="QV77" s="376"/>
      <c r="QW77" s="376"/>
      <c r="QX77" s="530"/>
      <c r="QY77" s="376"/>
      <c r="QZ77" s="376"/>
      <c r="RA77" s="376"/>
      <c r="RB77" s="376"/>
      <c r="RC77" s="376"/>
      <c r="RD77" s="376"/>
      <c r="RE77" s="376"/>
      <c r="RF77" s="376"/>
      <c r="RG77" s="376"/>
      <c r="RH77" s="1581"/>
      <c r="RI77" s="1581"/>
      <c r="RJ77" s="1581"/>
      <c r="RK77" s="529"/>
      <c r="RL77" s="376"/>
      <c r="RM77" s="376"/>
      <c r="RN77" s="376"/>
      <c r="RO77" s="530"/>
      <c r="RP77" s="376"/>
      <c r="RQ77" s="376"/>
      <c r="RR77" s="376"/>
      <c r="RS77" s="376"/>
      <c r="RT77" s="376"/>
      <c r="RU77" s="376"/>
      <c r="RV77" s="376"/>
      <c r="RW77" s="376"/>
      <c r="RX77" s="376"/>
      <c r="RY77" s="1581"/>
      <c r="RZ77" s="1581"/>
      <c r="SA77" s="1581"/>
      <c r="SB77" s="529"/>
      <c r="SC77" s="376"/>
      <c r="SD77" s="376"/>
      <c r="SE77" s="376"/>
      <c r="SF77" s="530"/>
      <c r="SG77" s="376"/>
      <c r="SH77" s="376"/>
      <c r="SI77" s="376"/>
      <c r="SJ77" s="376"/>
      <c r="SK77" s="376"/>
      <c r="SL77" s="376"/>
      <c r="SM77" s="376"/>
      <c r="SN77" s="376"/>
      <c r="SO77" s="376"/>
      <c r="SP77" s="1581"/>
      <c r="SQ77" s="1581"/>
      <c r="SR77" s="1581"/>
      <c r="SS77" s="529"/>
      <c r="ST77" s="376"/>
      <c r="SU77" s="376"/>
      <c r="SV77" s="376"/>
      <c r="SW77" s="530"/>
      <c r="SX77" s="376"/>
      <c r="SY77" s="376"/>
      <c r="SZ77" s="376"/>
      <c r="TA77" s="376"/>
      <c r="TB77" s="376"/>
      <c r="TC77" s="376"/>
      <c r="TD77" s="376"/>
      <c r="TE77" s="376"/>
      <c r="TF77" s="376"/>
      <c r="TG77" s="1581"/>
      <c r="TH77" s="1581"/>
      <c r="TI77" s="1581"/>
      <c r="TJ77" s="529"/>
      <c r="TK77" s="376"/>
      <c r="TL77" s="376"/>
      <c r="TM77" s="376"/>
      <c r="TN77" s="530"/>
      <c r="TO77" s="376"/>
      <c r="TP77" s="376"/>
      <c r="TQ77" s="376"/>
      <c r="TR77" s="376"/>
      <c r="TS77" s="376"/>
      <c r="TT77" s="376"/>
      <c r="TU77" s="376"/>
      <c r="TV77" s="376"/>
      <c r="TW77" s="376"/>
      <c r="TX77" s="1581"/>
      <c r="TY77" s="1581"/>
      <c r="TZ77" s="1581"/>
      <c r="UA77" s="529"/>
      <c r="UB77" s="376"/>
      <c r="UC77" s="376"/>
      <c r="UD77" s="376"/>
      <c r="UE77" s="530"/>
      <c r="UF77" s="376"/>
      <c r="UG77" s="376"/>
      <c r="UH77" s="376"/>
      <c r="UI77" s="376"/>
      <c r="UJ77" s="376"/>
      <c r="UK77" s="376"/>
      <c r="UL77" s="376"/>
      <c r="UM77" s="376"/>
      <c r="UN77" s="376"/>
      <c r="UO77" s="1581"/>
      <c r="UP77" s="1581"/>
      <c r="UQ77" s="1581"/>
      <c r="UR77" s="529"/>
      <c r="US77" s="376"/>
      <c r="UT77" s="376"/>
      <c r="UU77" s="376"/>
      <c r="UV77" s="530"/>
      <c r="UW77" s="376"/>
      <c r="UX77" s="376"/>
      <c r="UY77" s="376"/>
      <c r="UZ77" s="376"/>
      <c r="VA77" s="376"/>
      <c r="VB77" s="376"/>
      <c r="VC77" s="376"/>
      <c r="VD77" s="376"/>
      <c r="VE77" s="376"/>
      <c r="VF77" s="1581"/>
      <c r="VG77" s="1581"/>
      <c r="VH77" s="1581"/>
      <c r="VI77" s="529"/>
      <c r="VJ77" s="376"/>
      <c r="VK77" s="376"/>
      <c r="VL77" s="376"/>
      <c r="VM77" s="530"/>
      <c r="VN77" s="376"/>
      <c r="VO77" s="376"/>
      <c r="VP77" s="376"/>
      <c r="VQ77" s="376"/>
      <c r="VR77" s="376"/>
      <c r="VS77" s="376"/>
      <c r="VT77" s="376"/>
      <c r="VU77" s="376"/>
      <c r="VV77" s="376"/>
      <c r="VW77" s="1581"/>
      <c r="VX77" s="1581"/>
      <c r="VY77" s="1581"/>
      <c r="VZ77" s="529"/>
      <c r="WA77" s="376"/>
      <c r="WB77" s="376"/>
      <c r="WC77" s="376"/>
      <c r="WD77" s="530"/>
      <c r="WE77" s="376"/>
      <c r="WF77" s="376"/>
      <c r="WG77" s="376"/>
      <c r="WH77" s="376"/>
      <c r="WI77" s="376"/>
      <c r="WJ77" s="376"/>
      <c r="WK77" s="376"/>
      <c r="WL77" s="376"/>
      <c r="WM77" s="376"/>
      <c r="WN77" s="1581"/>
      <c r="WO77" s="1581"/>
      <c r="WP77" s="1581"/>
      <c r="WQ77" s="529"/>
      <c r="WR77" s="376"/>
      <c r="WS77" s="376"/>
      <c r="WT77" s="376"/>
      <c r="WU77" s="530"/>
      <c r="WV77" s="376"/>
      <c r="WW77" s="376"/>
      <c r="WX77" s="376"/>
      <c r="WY77" s="376"/>
      <c r="WZ77" s="376"/>
      <c r="XA77" s="376"/>
      <c r="XB77" s="376"/>
      <c r="XC77" s="376"/>
      <c r="XD77" s="376"/>
      <c r="XE77" s="1581"/>
      <c r="XF77" s="1581"/>
      <c r="XG77" s="1581"/>
      <c r="XH77" s="529"/>
      <c r="XI77" s="376"/>
      <c r="XJ77" s="376"/>
      <c r="XK77" s="376"/>
      <c r="XL77" s="530"/>
      <c r="XM77" s="376"/>
      <c r="XN77" s="376"/>
      <c r="XO77" s="376"/>
      <c r="XP77" s="376"/>
      <c r="XQ77" s="376"/>
      <c r="XR77" s="376"/>
      <c r="XS77" s="376"/>
      <c r="XT77" s="376"/>
      <c r="XU77" s="376"/>
      <c r="XV77" s="1581"/>
      <c r="XW77" s="1581"/>
      <c r="XX77" s="1581"/>
      <c r="XY77" s="529"/>
      <c r="XZ77" s="376"/>
      <c r="YA77" s="376"/>
      <c r="YB77" s="376"/>
      <c r="YC77" s="530"/>
      <c r="YD77" s="376"/>
      <c r="YE77" s="376"/>
      <c r="YF77" s="376"/>
      <c r="YG77" s="376"/>
      <c r="YH77" s="376"/>
      <c r="YI77" s="376"/>
      <c r="YJ77" s="376"/>
      <c r="YK77" s="376"/>
      <c r="YL77" s="376"/>
      <c r="YM77" s="1581"/>
      <c r="YN77" s="1581"/>
      <c r="YO77" s="1581"/>
      <c r="YP77" s="529"/>
      <c r="YQ77" s="376"/>
      <c r="YR77" s="376"/>
      <c r="YS77" s="376"/>
      <c r="YT77" s="530"/>
      <c r="YU77" s="376"/>
      <c r="YV77" s="376"/>
      <c r="YW77" s="376"/>
      <c r="YX77" s="376"/>
      <c r="YY77" s="376"/>
      <c r="YZ77" s="376"/>
      <c r="ZA77" s="376"/>
      <c r="ZB77" s="376"/>
      <c r="ZC77" s="376"/>
      <c r="ZD77" s="1581"/>
      <c r="ZE77" s="1581"/>
      <c r="ZF77" s="1581"/>
      <c r="ZG77" s="529"/>
      <c r="ZH77" s="376"/>
      <c r="ZI77" s="376"/>
      <c r="ZJ77" s="376"/>
      <c r="ZK77" s="530"/>
      <c r="ZL77" s="376"/>
      <c r="ZM77" s="376"/>
      <c r="ZN77" s="376"/>
      <c r="ZO77" s="376"/>
      <c r="ZP77" s="376"/>
      <c r="ZQ77" s="376"/>
      <c r="ZR77" s="376"/>
      <c r="ZS77" s="376"/>
      <c r="ZT77" s="376"/>
      <c r="ZU77" s="1581"/>
      <c r="ZV77" s="1581"/>
      <c r="ZW77" s="1581"/>
      <c r="ZX77" s="529"/>
      <c r="ZY77" s="376"/>
      <c r="ZZ77" s="376"/>
      <c r="AAA77" s="376"/>
      <c r="AAB77" s="530"/>
      <c r="AAC77" s="376"/>
      <c r="AAD77" s="376"/>
      <c r="AAE77" s="376"/>
      <c r="AAF77" s="376"/>
      <c r="AAG77" s="376"/>
      <c r="AAH77" s="376"/>
      <c r="AAI77" s="376"/>
      <c r="AAJ77" s="376"/>
      <c r="AAK77" s="376"/>
      <c r="AAL77" s="1581"/>
      <c r="AAM77" s="1581"/>
      <c r="AAN77" s="1581"/>
      <c r="AAO77" s="529"/>
      <c r="AAP77" s="376"/>
      <c r="AAQ77" s="376"/>
      <c r="AAR77" s="376"/>
      <c r="AAS77" s="530"/>
      <c r="AAT77" s="376"/>
      <c r="AAU77" s="376"/>
      <c r="AAV77" s="376"/>
      <c r="AAW77" s="376"/>
      <c r="AAX77" s="376"/>
      <c r="AAY77" s="376"/>
      <c r="AAZ77" s="376"/>
      <c r="ABA77" s="376"/>
      <c r="ABB77" s="376"/>
      <c r="ABC77" s="1581"/>
      <c r="ABD77" s="1581"/>
      <c r="ABE77" s="1581"/>
      <c r="ABF77" s="529"/>
      <c r="ABG77" s="376"/>
      <c r="ABH77" s="376"/>
      <c r="ABI77" s="376"/>
      <c r="ABJ77" s="530"/>
      <c r="ABK77" s="376"/>
      <c r="ABL77" s="376"/>
      <c r="ABM77" s="376"/>
      <c r="ABN77" s="376"/>
      <c r="ABO77" s="376"/>
      <c r="ABP77" s="376"/>
      <c r="ABQ77" s="376"/>
      <c r="ABR77" s="376"/>
      <c r="ABS77" s="376"/>
      <c r="ABT77" s="1581"/>
      <c r="ABU77" s="1581"/>
      <c r="ABV77" s="1581"/>
      <c r="ABW77" s="529"/>
      <c r="ABX77" s="376"/>
      <c r="ABY77" s="376"/>
      <c r="ABZ77" s="376"/>
      <c r="ACA77" s="530"/>
      <c r="ACB77" s="376"/>
      <c r="ACC77" s="376"/>
      <c r="ACD77" s="376"/>
      <c r="ACE77" s="376"/>
      <c r="ACF77" s="376"/>
      <c r="ACG77" s="376"/>
      <c r="ACH77" s="376"/>
      <c r="ACI77" s="376"/>
      <c r="ACJ77" s="376"/>
      <c r="ACK77" s="1581"/>
      <c r="ACL77" s="1581"/>
      <c r="ACM77" s="1581"/>
      <c r="ACN77" s="529"/>
      <c r="ACO77" s="376"/>
      <c r="ACP77" s="376"/>
      <c r="ACQ77" s="376"/>
      <c r="ACR77" s="530"/>
      <c r="ACS77" s="376"/>
      <c r="ACT77" s="376"/>
      <c r="ACU77" s="376"/>
      <c r="ACV77" s="376"/>
      <c r="ACW77" s="376"/>
      <c r="ACX77" s="376"/>
      <c r="ACY77" s="376"/>
      <c r="ACZ77" s="376"/>
      <c r="ADA77" s="376"/>
      <c r="ADB77" s="1581"/>
      <c r="ADC77" s="1581"/>
      <c r="ADD77" s="1581"/>
      <c r="ADE77" s="529"/>
      <c r="ADF77" s="376"/>
      <c r="ADG77" s="376"/>
      <c r="ADH77" s="376"/>
      <c r="ADI77" s="530"/>
      <c r="ADJ77" s="376"/>
      <c r="ADK77" s="376"/>
      <c r="ADL77" s="376"/>
      <c r="ADM77" s="376"/>
      <c r="ADN77" s="376"/>
      <c r="ADO77" s="376"/>
      <c r="ADP77" s="376"/>
      <c r="ADQ77" s="376"/>
      <c r="ADR77" s="376"/>
      <c r="ADS77" s="1581"/>
      <c r="ADT77" s="1581"/>
      <c r="ADU77" s="1581"/>
      <c r="ADV77" s="529"/>
      <c r="ADW77" s="376"/>
      <c r="ADX77" s="376"/>
      <c r="ADY77" s="376"/>
      <c r="ADZ77" s="530"/>
      <c r="AEA77" s="376"/>
      <c r="AEB77" s="376"/>
      <c r="AEC77" s="376"/>
      <c r="AED77" s="376"/>
      <c r="AEE77" s="376"/>
      <c r="AEF77" s="376"/>
      <c r="AEG77" s="376"/>
      <c r="AEH77" s="376"/>
      <c r="AEI77" s="376"/>
      <c r="AEJ77" s="1581"/>
      <c r="AEK77" s="1581"/>
      <c r="AEL77" s="1581"/>
      <c r="AEM77" s="529"/>
      <c r="AEN77" s="376"/>
      <c r="AEO77" s="376"/>
      <c r="AEP77" s="376"/>
      <c r="AEQ77" s="530"/>
      <c r="AER77" s="376"/>
      <c r="AES77" s="376"/>
      <c r="AET77" s="376"/>
      <c r="AEU77" s="376"/>
      <c r="AEV77" s="376"/>
      <c r="AEW77" s="376"/>
      <c r="AEX77" s="376"/>
      <c r="AEY77" s="376"/>
      <c r="AEZ77" s="376"/>
      <c r="AFA77" s="1581"/>
      <c r="AFB77" s="1581"/>
      <c r="AFC77" s="1581"/>
      <c r="AFD77" s="529"/>
      <c r="AFE77" s="376"/>
      <c r="AFF77" s="376"/>
      <c r="AFG77" s="376"/>
      <c r="AFH77" s="530"/>
      <c r="AFI77" s="376"/>
      <c r="AFJ77" s="376"/>
      <c r="AFK77" s="376"/>
      <c r="AFL77" s="376"/>
      <c r="AFM77" s="376"/>
      <c r="AFN77" s="376"/>
      <c r="AFO77" s="376"/>
      <c r="AFP77" s="376"/>
      <c r="AFQ77" s="376"/>
      <c r="AFR77" s="1581"/>
      <c r="AFS77" s="1581"/>
      <c r="AFT77" s="1581"/>
      <c r="AFU77" s="529"/>
      <c r="AFV77" s="376"/>
      <c r="AFW77" s="376"/>
      <c r="AFX77" s="376"/>
      <c r="AFY77" s="530"/>
      <c r="AFZ77" s="376"/>
      <c r="AGA77" s="376"/>
      <c r="AGB77" s="376"/>
      <c r="AGC77" s="376"/>
      <c r="AGD77" s="376"/>
      <c r="AGE77" s="376"/>
      <c r="AGF77" s="376"/>
      <c r="AGG77" s="376"/>
      <c r="AGH77" s="376"/>
      <c r="AGI77" s="1581"/>
      <c r="AGJ77" s="1581"/>
      <c r="AGK77" s="1581"/>
      <c r="AGL77" s="529"/>
      <c r="AGM77" s="376"/>
      <c r="AGN77" s="376"/>
      <c r="AGO77" s="376"/>
      <c r="AGP77" s="530"/>
      <c r="AGQ77" s="376"/>
      <c r="AGR77" s="376"/>
      <c r="AGS77" s="376"/>
      <c r="AGT77" s="376"/>
      <c r="AGU77" s="376"/>
      <c r="AGV77" s="376"/>
      <c r="AGW77" s="376"/>
      <c r="AGX77" s="376"/>
      <c r="AGY77" s="376"/>
      <c r="AGZ77" s="1581"/>
      <c r="AHA77" s="1581"/>
      <c r="AHB77" s="1581"/>
      <c r="AHC77" s="529"/>
      <c r="AHD77" s="376"/>
      <c r="AHE77" s="376"/>
      <c r="AHF77" s="376"/>
      <c r="AHG77" s="530"/>
      <c r="AHH77" s="376"/>
      <c r="AHI77" s="376"/>
      <c r="AHJ77" s="376"/>
      <c r="AHK77" s="376"/>
      <c r="AHL77" s="376"/>
      <c r="AHM77" s="376"/>
      <c r="AHN77" s="376"/>
      <c r="AHO77" s="376"/>
      <c r="AHP77" s="376"/>
      <c r="AHQ77" s="1581"/>
      <c r="AHR77" s="1581"/>
      <c r="AHS77" s="1581"/>
      <c r="AHT77" s="529"/>
      <c r="AHU77" s="376"/>
      <c r="AHV77" s="376"/>
      <c r="AHW77" s="376"/>
      <c r="AHX77" s="530"/>
      <c r="AHY77" s="376"/>
      <c r="AHZ77" s="376"/>
      <c r="AIA77" s="376"/>
      <c r="AIB77" s="376"/>
      <c r="AIC77" s="376"/>
      <c r="AID77" s="376"/>
      <c r="AIE77" s="376"/>
      <c r="AIF77" s="376"/>
      <c r="AIG77" s="376"/>
      <c r="AIH77" s="1581"/>
      <c r="AII77" s="1581"/>
      <c r="AIJ77" s="1581"/>
      <c r="AIK77" s="529"/>
      <c r="AIL77" s="376"/>
      <c r="AIM77" s="376"/>
      <c r="AIN77" s="376"/>
      <c r="AIO77" s="530"/>
      <c r="AIP77" s="376"/>
      <c r="AIQ77" s="376"/>
      <c r="AIR77" s="376"/>
      <c r="AIS77" s="376"/>
      <c r="AIT77" s="376"/>
      <c r="AIU77" s="376"/>
      <c r="AIV77" s="376"/>
      <c r="AIW77" s="376"/>
      <c r="AIX77" s="376"/>
      <c r="AIY77" s="1581"/>
      <c r="AIZ77" s="1581"/>
      <c r="AJA77" s="1581"/>
      <c r="AJB77" s="529"/>
      <c r="AJC77" s="376"/>
      <c r="AJD77" s="376"/>
      <c r="AJE77" s="376"/>
      <c r="AJF77" s="530"/>
      <c r="AJG77" s="376"/>
      <c r="AJH77" s="376"/>
      <c r="AJI77" s="376"/>
      <c r="AJJ77" s="376"/>
      <c r="AJK77" s="376"/>
      <c r="AJL77" s="376"/>
      <c r="AJM77" s="376"/>
      <c r="AJN77" s="376"/>
      <c r="AJO77" s="376"/>
      <c r="AJP77" s="1581"/>
      <c r="AJQ77" s="1581"/>
      <c r="AJR77" s="1581"/>
      <c r="AJS77" s="529"/>
      <c r="AJT77" s="376"/>
      <c r="AJU77" s="376"/>
      <c r="AJV77" s="376"/>
      <c r="AJW77" s="530"/>
      <c r="AJX77" s="376"/>
      <c r="AJY77" s="376"/>
      <c r="AJZ77" s="376"/>
      <c r="AKA77" s="376"/>
      <c r="AKB77" s="376"/>
      <c r="AKC77" s="376"/>
      <c r="AKD77" s="376"/>
      <c r="AKE77" s="376"/>
      <c r="AKF77" s="376"/>
      <c r="AKG77" s="1581"/>
      <c r="AKH77" s="1581"/>
      <c r="AKI77" s="1581"/>
      <c r="AKJ77" s="529"/>
      <c r="AKK77" s="376"/>
      <c r="AKL77" s="376"/>
      <c r="AKM77" s="376"/>
      <c r="AKN77" s="530"/>
      <c r="AKO77" s="376"/>
      <c r="AKP77" s="376"/>
      <c r="AKQ77" s="376"/>
      <c r="AKR77" s="376"/>
      <c r="AKS77" s="376"/>
      <c r="AKT77" s="376"/>
      <c r="AKU77" s="376"/>
      <c r="AKV77" s="376"/>
      <c r="AKW77" s="376"/>
      <c r="AKX77" s="1581"/>
      <c r="AKY77" s="1581"/>
      <c r="AKZ77" s="1581"/>
      <c r="ALA77" s="529"/>
      <c r="ALB77" s="376"/>
      <c r="ALC77" s="376"/>
      <c r="ALD77" s="376"/>
      <c r="ALE77" s="530"/>
      <c r="ALF77" s="376"/>
      <c r="ALG77" s="376"/>
      <c r="ALH77" s="376"/>
      <c r="ALI77" s="376"/>
      <c r="ALJ77" s="376"/>
      <c r="ALK77" s="376"/>
      <c r="ALL77" s="376"/>
      <c r="ALM77" s="376"/>
      <c r="ALN77" s="376"/>
      <c r="ALO77" s="1581"/>
      <c r="ALP77" s="1581"/>
      <c r="ALQ77" s="1581"/>
      <c r="ALR77" s="529"/>
      <c r="ALS77" s="376"/>
      <c r="ALT77" s="376"/>
      <c r="ALU77" s="376"/>
      <c r="ALV77" s="530"/>
      <c r="ALW77" s="376"/>
      <c r="ALX77" s="376"/>
      <c r="ALY77" s="376"/>
      <c r="ALZ77" s="376"/>
      <c r="AMA77" s="376"/>
      <c r="AMB77" s="376"/>
      <c r="AMC77" s="376"/>
      <c r="AMD77" s="376"/>
      <c r="AME77" s="376"/>
      <c r="AMF77" s="1581"/>
      <c r="AMG77" s="1581"/>
      <c r="AMH77" s="1581"/>
      <c r="AMI77" s="529"/>
      <c r="AMJ77" s="376"/>
      <c r="AMK77" s="376"/>
      <c r="AML77" s="376"/>
      <c r="AMM77" s="530"/>
      <c r="AMN77" s="376"/>
      <c r="AMO77" s="376"/>
      <c r="AMP77" s="376"/>
      <c r="AMQ77" s="376"/>
      <c r="AMR77" s="376"/>
      <c r="AMS77" s="376"/>
      <c r="AMT77" s="376"/>
      <c r="AMU77" s="376"/>
      <c r="AMV77" s="376"/>
      <c r="AMW77" s="1581"/>
      <c r="AMX77" s="1581"/>
      <c r="AMY77" s="1581"/>
      <c r="AMZ77" s="529"/>
      <c r="ANA77" s="376"/>
      <c r="ANB77" s="376"/>
      <c r="ANC77" s="376"/>
      <c r="AND77" s="530"/>
      <c r="ANE77" s="376"/>
      <c r="ANF77" s="376"/>
      <c r="ANG77" s="376"/>
      <c r="ANH77" s="376"/>
      <c r="ANI77" s="376"/>
      <c r="ANJ77" s="376"/>
      <c r="ANK77" s="376"/>
      <c r="ANL77" s="376"/>
      <c r="ANM77" s="376"/>
      <c r="ANN77" s="1581"/>
      <c r="ANO77" s="1581"/>
      <c r="ANP77" s="1581"/>
      <c r="ANQ77" s="529"/>
      <c r="ANR77" s="376"/>
      <c r="ANS77" s="376"/>
      <c r="ANT77" s="376"/>
      <c r="ANU77" s="530"/>
      <c r="ANV77" s="376"/>
      <c r="ANW77" s="376"/>
      <c r="ANX77" s="376"/>
      <c r="ANY77" s="376"/>
      <c r="ANZ77" s="376"/>
      <c r="AOA77" s="376"/>
      <c r="AOB77" s="376"/>
      <c r="AOC77" s="376"/>
      <c r="AOD77" s="376"/>
      <c r="AOE77" s="1581"/>
      <c r="AOF77" s="1581"/>
      <c r="AOG77" s="1581"/>
      <c r="AOH77" s="529"/>
      <c r="AOI77" s="376"/>
      <c r="AOJ77" s="376"/>
      <c r="AOK77" s="376"/>
      <c r="AOL77" s="530"/>
      <c r="AOM77" s="376"/>
      <c r="AON77" s="376"/>
      <c r="AOO77" s="376"/>
      <c r="AOP77" s="376"/>
      <c r="AOQ77" s="376"/>
      <c r="AOR77" s="376"/>
      <c r="AOS77" s="376"/>
      <c r="AOT77" s="376"/>
      <c r="AOU77" s="376"/>
      <c r="AOV77" s="1581"/>
      <c r="AOW77" s="1581"/>
      <c r="AOX77" s="1581"/>
      <c r="AOY77" s="529"/>
      <c r="AOZ77" s="376"/>
      <c r="APA77" s="376"/>
      <c r="APB77" s="376"/>
      <c r="APC77" s="530"/>
      <c r="APD77" s="376"/>
      <c r="APE77" s="376"/>
      <c r="APF77" s="376"/>
      <c r="APG77" s="376"/>
      <c r="APH77" s="376"/>
      <c r="API77" s="376"/>
      <c r="APJ77" s="376"/>
      <c r="APK77" s="376"/>
      <c r="APL77" s="376"/>
      <c r="APM77" s="1581"/>
      <c r="APN77" s="1581"/>
      <c r="APO77" s="1581"/>
      <c r="APP77" s="529"/>
      <c r="APQ77" s="376"/>
      <c r="APR77" s="376"/>
      <c r="APS77" s="376"/>
      <c r="APT77" s="530"/>
      <c r="APU77" s="376"/>
      <c r="APV77" s="376"/>
      <c r="APW77" s="376"/>
      <c r="APX77" s="376"/>
      <c r="APY77" s="376"/>
      <c r="APZ77" s="376"/>
      <c r="AQA77" s="376"/>
      <c r="AQB77" s="376"/>
      <c r="AQC77" s="376"/>
      <c r="AQD77" s="1581"/>
      <c r="AQE77" s="1581"/>
      <c r="AQF77" s="1581"/>
      <c r="AQG77" s="529"/>
      <c r="AQH77" s="376"/>
      <c r="AQI77" s="376"/>
      <c r="AQJ77" s="376"/>
      <c r="AQK77" s="530"/>
      <c r="AQL77" s="376"/>
      <c r="AQM77" s="376"/>
      <c r="AQN77" s="376"/>
      <c r="AQO77" s="376"/>
      <c r="AQP77" s="376"/>
      <c r="AQQ77" s="376"/>
      <c r="AQR77" s="376"/>
      <c r="AQS77" s="376"/>
      <c r="AQT77" s="376"/>
      <c r="AQU77" s="1581"/>
      <c r="AQV77" s="1581"/>
      <c r="AQW77" s="1581"/>
      <c r="AQX77" s="529"/>
      <c r="AQY77" s="376"/>
      <c r="AQZ77" s="376"/>
      <c r="ARA77" s="376"/>
      <c r="ARB77" s="530"/>
      <c r="ARC77" s="376"/>
      <c r="ARD77" s="376"/>
      <c r="ARE77" s="376"/>
      <c r="ARF77" s="376"/>
      <c r="ARG77" s="376"/>
      <c r="ARH77" s="376"/>
      <c r="ARI77" s="376"/>
      <c r="ARJ77" s="376"/>
      <c r="ARK77" s="376"/>
      <c r="ARL77" s="1581"/>
      <c r="ARM77" s="1581"/>
      <c r="ARN77" s="1581"/>
      <c r="ARO77" s="529"/>
      <c r="ARP77" s="376"/>
      <c r="ARQ77" s="376"/>
      <c r="ARR77" s="376"/>
      <c r="ARS77" s="530"/>
      <c r="ART77" s="376"/>
      <c r="ARU77" s="376"/>
      <c r="ARV77" s="376"/>
      <c r="ARW77" s="376"/>
      <c r="ARX77" s="376"/>
      <c r="ARY77" s="376"/>
      <c r="ARZ77" s="376"/>
      <c r="ASA77" s="376"/>
      <c r="ASB77" s="376"/>
      <c r="ASC77" s="1581"/>
      <c r="ASD77" s="1581"/>
      <c r="ASE77" s="1581"/>
      <c r="ASF77" s="529"/>
      <c r="ASG77" s="376"/>
      <c r="ASH77" s="376"/>
      <c r="ASI77" s="376"/>
      <c r="ASJ77" s="530"/>
      <c r="ASK77" s="376"/>
      <c r="ASL77" s="376"/>
      <c r="ASM77" s="376"/>
      <c r="ASN77" s="376"/>
      <c r="ASO77" s="376"/>
      <c r="ASP77" s="376"/>
      <c r="ASQ77" s="376"/>
      <c r="ASR77" s="376"/>
      <c r="ASS77" s="376"/>
      <c r="AST77" s="1581"/>
      <c r="ASU77" s="1581"/>
      <c r="ASV77" s="1581"/>
      <c r="ASW77" s="529"/>
      <c r="ASX77" s="376"/>
      <c r="ASY77" s="376"/>
      <c r="ASZ77" s="376"/>
      <c r="ATA77" s="530"/>
      <c r="ATB77" s="376"/>
      <c r="ATC77" s="376"/>
      <c r="ATD77" s="376"/>
      <c r="ATE77" s="376"/>
      <c r="ATF77" s="376"/>
      <c r="ATG77" s="376"/>
      <c r="ATH77" s="376"/>
      <c r="ATI77" s="376"/>
      <c r="ATJ77" s="376"/>
      <c r="ATK77" s="1581"/>
      <c r="ATL77" s="1581"/>
      <c r="ATM77" s="1581"/>
      <c r="ATN77" s="529"/>
      <c r="ATO77" s="376"/>
      <c r="ATP77" s="376"/>
      <c r="ATQ77" s="376"/>
      <c r="ATR77" s="530"/>
      <c r="ATS77" s="376"/>
      <c r="ATT77" s="376"/>
      <c r="ATU77" s="376"/>
      <c r="ATV77" s="376"/>
      <c r="ATW77" s="376"/>
      <c r="ATX77" s="376"/>
      <c r="ATY77" s="376"/>
      <c r="ATZ77" s="376"/>
      <c r="AUA77" s="376"/>
      <c r="AUB77" s="1581"/>
      <c r="AUC77" s="1581"/>
      <c r="AUD77" s="1581"/>
      <c r="AUE77" s="529"/>
      <c r="AUF77" s="376"/>
      <c r="AUG77" s="376"/>
      <c r="AUH77" s="376"/>
      <c r="AUI77" s="530"/>
      <c r="AUJ77" s="376"/>
      <c r="AUK77" s="376"/>
      <c r="AUL77" s="376"/>
      <c r="AUM77" s="376"/>
      <c r="AUN77" s="376"/>
      <c r="AUO77" s="376"/>
      <c r="AUP77" s="376"/>
      <c r="AUQ77" s="376"/>
      <c r="AUR77" s="376"/>
      <c r="AUS77" s="1581"/>
      <c r="AUT77" s="1581"/>
      <c r="AUU77" s="1581"/>
      <c r="AUV77" s="529"/>
      <c r="AUW77" s="376"/>
      <c r="AUX77" s="376"/>
      <c r="AUY77" s="376"/>
      <c r="AUZ77" s="530"/>
      <c r="AVA77" s="376"/>
      <c r="AVB77" s="376"/>
      <c r="AVC77" s="376"/>
      <c r="AVD77" s="376"/>
      <c r="AVE77" s="376"/>
      <c r="AVF77" s="376"/>
      <c r="AVG77" s="376"/>
      <c r="AVH77" s="376"/>
      <c r="AVI77" s="376"/>
      <c r="AVJ77" s="1581"/>
      <c r="AVK77" s="1581"/>
      <c r="AVL77" s="1581"/>
      <c r="AVM77" s="529"/>
      <c r="AVN77" s="376"/>
      <c r="AVO77" s="376"/>
      <c r="AVP77" s="376"/>
      <c r="AVQ77" s="530"/>
      <c r="AVR77" s="376"/>
      <c r="AVS77" s="376"/>
      <c r="AVT77" s="376"/>
      <c r="AVU77" s="376"/>
      <c r="AVV77" s="376"/>
      <c r="AVW77" s="376"/>
      <c r="AVX77" s="376"/>
      <c r="AVY77" s="376"/>
      <c r="AVZ77" s="376"/>
      <c r="AWA77" s="1581"/>
      <c r="AWB77" s="1581"/>
      <c r="AWC77" s="1581"/>
      <c r="AWD77" s="529"/>
      <c r="AWE77" s="376"/>
      <c r="AWF77" s="376"/>
      <c r="AWG77" s="376"/>
      <c r="AWH77" s="530"/>
      <c r="AWI77" s="376"/>
      <c r="AWJ77" s="376"/>
      <c r="AWK77" s="376"/>
      <c r="AWL77" s="376"/>
      <c r="AWM77" s="376"/>
      <c r="AWN77" s="376"/>
      <c r="AWO77" s="376"/>
      <c r="AWP77" s="376"/>
      <c r="AWQ77" s="376"/>
      <c r="AWR77" s="1581"/>
      <c r="AWS77" s="1581"/>
      <c r="AWT77" s="1581"/>
      <c r="AWU77" s="529"/>
      <c r="AWV77" s="376"/>
      <c r="AWW77" s="376"/>
      <c r="AWX77" s="376"/>
      <c r="AWY77" s="530"/>
      <c r="AWZ77" s="376"/>
      <c r="AXA77" s="376"/>
      <c r="AXB77" s="376"/>
      <c r="AXC77" s="376"/>
      <c r="AXD77" s="376"/>
      <c r="AXE77" s="376"/>
      <c r="AXF77" s="376"/>
      <c r="AXG77" s="376"/>
      <c r="AXH77" s="376"/>
      <c r="AXI77" s="1581"/>
      <c r="AXJ77" s="1581"/>
      <c r="AXK77" s="1581"/>
      <c r="AXL77" s="529"/>
      <c r="AXM77" s="376"/>
      <c r="AXN77" s="376"/>
      <c r="AXO77" s="376"/>
      <c r="AXP77" s="530"/>
      <c r="AXQ77" s="376"/>
      <c r="AXR77" s="376"/>
      <c r="AXS77" s="376"/>
      <c r="AXT77" s="376"/>
      <c r="AXU77" s="376"/>
      <c r="AXV77" s="376"/>
      <c r="AXW77" s="376"/>
      <c r="AXX77" s="376"/>
      <c r="AXY77" s="376"/>
      <c r="AXZ77" s="1581"/>
      <c r="AYA77" s="1581"/>
      <c r="AYB77" s="1581"/>
      <c r="AYC77" s="529"/>
      <c r="AYD77" s="376"/>
      <c r="AYE77" s="376"/>
      <c r="AYF77" s="376"/>
      <c r="AYG77" s="530"/>
      <c r="AYH77" s="376"/>
      <c r="AYI77" s="376"/>
      <c r="AYJ77" s="376"/>
      <c r="AYK77" s="376"/>
      <c r="AYL77" s="376"/>
      <c r="AYM77" s="376"/>
      <c r="AYN77" s="376"/>
      <c r="AYO77" s="376"/>
      <c r="AYP77" s="376"/>
      <c r="AYQ77" s="1581"/>
      <c r="AYR77" s="1581"/>
      <c r="AYS77" s="1581"/>
      <c r="AYT77" s="529"/>
      <c r="AYU77" s="376"/>
      <c r="AYV77" s="376"/>
      <c r="AYW77" s="376"/>
      <c r="AYX77" s="530"/>
      <c r="AYY77" s="376"/>
      <c r="AYZ77" s="376"/>
      <c r="AZA77" s="376"/>
      <c r="AZB77" s="376"/>
      <c r="AZC77" s="376"/>
      <c r="AZD77" s="376"/>
      <c r="AZE77" s="376"/>
      <c r="AZF77" s="376"/>
      <c r="AZG77" s="376"/>
      <c r="AZH77" s="1581"/>
      <c r="AZI77" s="1581"/>
      <c r="AZJ77" s="1581"/>
      <c r="AZK77" s="529"/>
      <c r="AZL77" s="376"/>
      <c r="AZM77" s="376"/>
      <c r="AZN77" s="376"/>
      <c r="AZO77" s="530"/>
      <c r="AZP77" s="376"/>
      <c r="AZQ77" s="376"/>
      <c r="AZR77" s="376"/>
      <c r="AZS77" s="376"/>
      <c r="AZT77" s="376"/>
      <c r="AZU77" s="376"/>
      <c r="AZV77" s="376"/>
      <c r="AZW77" s="376"/>
      <c r="AZX77" s="376"/>
      <c r="AZY77" s="1581"/>
      <c r="AZZ77" s="1581"/>
      <c r="BAA77" s="1581"/>
      <c r="BAB77" s="529"/>
      <c r="BAC77" s="376"/>
      <c r="BAD77" s="376"/>
      <c r="BAE77" s="376"/>
      <c r="BAF77" s="530"/>
      <c r="BAG77" s="376"/>
      <c r="BAH77" s="376"/>
      <c r="BAI77" s="376"/>
      <c r="BAJ77" s="376"/>
      <c r="BAK77" s="376"/>
      <c r="BAL77" s="376"/>
      <c r="BAM77" s="376"/>
      <c r="BAN77" s="376"/>
      <c r="BAO77" s="376"/>
      <c r="BAP77" s="1581"/>
      <c r="BAQ77" s="1581"/>
      <c r="BAR77" s="1581"/>
      <c r="BAS77" s="529"/>
      <c r="BAT77" s="376"/>
      <c r="BAU77" s="376"/>
      <c r="BAV77" s="376"/>
      <c r="BAW77" s="530"/>
      <c r="BAX77" s="376"/>
      <c r="BAY77" s="376"/>
      <c r="BAZ77" s="376"/>
      <c r="BBA77" s="376"/>
      <c r="BBB77" s="376"/>
      <c r="BBC77" s="376"/>
      <c r="BBD77" s="376"/>
      <c r="BBE77" s="376"/>
      <c r="BBF77" s="376"/>
      <c r="BBG77" s="1581"/>
      <c r="BBH77" s="1581"/>
      <c r="BBI77" s="1581"/>
      <c r="BBJ77" s="529"/>
      <c r="BBK77" s="376"/>
      <c r="BBL77" s="376"/>
      <c r="BBM77" s="376"/>
      <c r="BBN77" s="530"/>
      <c r="BBO77" s="376"/>
      <c r="BBP77" s="376"/>
      <c r="BBQ77" s="376"/>
      <c r="BBR77" s="376"/>
      <c r="BBS77" s="376"/>
      <c r="BBT77" s="376"/>
      <c r="BBU77" s="376"/>
      <c r="BBV77" s="376"/>
      <c r="BBW77" s="376"/>
      <c r="BBX77" s="1581"/>
      <c r="BBY77" s="1581"/>
      <c r="BBZ77" s="1581"/>
      <c r="BCA77" s="529"/>
      <c r="BCB77" s="376"/>
      <c r="BCC77" s="376"/>
      <c r="BCD77" s="376"/>
      <c r="BCE77" s="530"/>
      <c r="BCF77" s="376"/>
      <c r="BCG77" s="376"/>
      <c r="BCH77" s="376"/>
      <c r="BCI77" s="376"/>
      <c r="BCJ77" s="376"/>
      <c r="BCK77" s="376"/>
      <c r="BCL77" s="376"/>
      <c r="BCM77" s="376"/>
      <c r="BCN77" s="376"/>
      <c r="BCO77" s="1581"/>
      <c r="BCP77" s="1581"/>
      <c r="BCQ77" s="1581"/>
      <c r="BCR77" s="529"/>
      <c r="BCS77" s="376"/>
      <c r="BCT77" s="376"/>
      <c r="BCU77" s="376"/>
      <c r="BCV77" s="530"/>
      <c r="BCW77" s="376"/>
      <c r="BCX77" s="376"/>
      <c r="BCY77" s="376"/>
      <c r="BCZ77" s="376"/>
      <c r="BDA77" s="376"/>
      <c r="BDB77" s="376"/>
      <c r="BDC77" s="376"/>
      <c r="BDD77" s="376"/>
      <c r="BDE77" s="376"/>
      <c r="BDF77" s="1581"/>
      <c r="BDG77" s="1581"/>
      <c r="BDH77" s="1581"/>
      <c r="BDI77" s="529"/>
      <c r="BDJ77" s="376"/>
      <c r="BDK77" s="376"/>
      <c r="BDL77" s="376"/>
      <c r="BDM77" s="530"/>
      <c r="BDN77" s="376"/>
      <c r="BDO77" s="376"/>
      <c r="BDP77" s="376"/>
      <c r="BDQ77" s="376"/>
      <c r="BDR77" s="376"/>
      <c r="BDS77" s="376"/>
      <c r="BDT77" s="376"/>
      <c r="BDU77" s="376"/>
      <c r="BDV77" s="376"/>
      <c r="BDW77" s="1581"/>
      <c r="BDX77" s="1581"/>
      <c r="BDY77" s="1581"/>
      <c r="BDZ77" s="529"/>
      <c r="BEA77" s="376"/>
      <c r="BEB77" s="376"/>
      <c r="BEC77" s="376"/>
      <c r="BED77" s="530"/>
      <c r="BEE77" s="376"/>
      <c r="BEF77" s="376"/>
      <c r="BEG77" s="376"/>
      <c r="BEH77" s="376"/>
      <c r="BEI77" s="376"/>
      <c r="BEJ77" s="376"/>
      <c r="BEK77" s="376"/>
      <c r="BEL77" s="376"/>
      <c r="BEM77" s="376"/>
      <c r="BEN77" s="1581"/>
      <c r="BEO77" s="1581"/>
      <c r="BEP77" s="1581"/>
      <c r="BEQ77" s="529"/>
      <c r="BER77" s="376"/>
      <c r="BES77" s="376"/>
      <c r="BET77" s="376"/>
      <c r="BEU77" s="530"/>
      <c r="BEV77" s="376"/>
      <c r="BEW77" s="376"/>
      <c r="BEX77" s="376"/>
      <c r="BEY77" s="376"/>
      <c r="BEZ77" s="376"/>
      <c r="BFA77" s="376"/>
      <c r="BFB77" s="376"/>
      <c r="BFC77" s="376"/>
      <c r="BFD77" s="376"/>
      <c r="BFE77" s="1581"/>
      <c r="BFF77" s="1581"/>
      <c r="BFG77" s="1581"/>
      <c r="BFH77" s="529"/>
      <c r="BFI77" s="376"/>
      <c r="BFJ77" s="376"/>
      <c r="BFK77" s="376"/>
      <c r="BFL77" s="530"/>
      <c r="BFM77" s="376"/>
      <c r="BFN77" s="376"/>
      <c r="BFO77" s="376"/>
      <c r="BFP77" s="376"/>
      <c r="BFQ77" s="376"/>
      <c r="BFR77" s="376"/>
      <c r="BFS77" s="376"/>
      <c r="BFT77" s="376"/>
      <c r="BFU77" s="376"/>
      <c r="BFV77" s="1581"/>
      <c r="BFW77" s="1581"/>
      <c r="BFX77" s="1581"/>
      <c r="BFY77" s="529"/>
      <c r="BFZ77" s="376"/>
      <c r="BGA77" s="376"/>
      <c r="BGB77" s="376"/>
      <c r="BGC77" s="530"/>
      <c r="BGD77" s="376"/>
      <c r="BGE77" s="376"/>
      <c r="BGF77" s="376"/>
      <c r="BGG77" s="376"/>
      <c r="BGH77" s="376"/>
      <c r="BGI77" s="376"/>
      <c r="BGJ77" s="376"/>
      <c r="BGK77" s="376"/>
      <c r="BGL77" s="376"/>
      <c r="BGM77" s="1581"/>
      <c r="BGN77" s="1581"/>
      <c r="BGO77" s="1581"/>
      <c r="BGP77" s="529"/>
      <c r="BGQ77" s="376"/>
      <c r="BGR77" s="376"/>
      <c r="BGS77" s="376"/>
      <c r="BGT77" s="530"/>
      <c r="BGU77" s="376"/>
      <c r="BGV77" s="376"/>
      <c r="BGW77" s="376"/>
      <c r="BGX77" s="376"/>
      <c r="BGY77" s="376"/>
      <c r="BGZ77" s="376"/>
      <c r="BHA77" s="376"/>
      <c r="BHB77" s="376"/>
      <c r="BHC77" s="376"/>
      <c r="BHD77" s="1581"/>
      <c r="BHE77" s="1581"/>
      <c r="BHF77" s="1581"/>
      <c r="BHG77" s="529"/>
      <c r="BHH77" s="376"/>
      <c r="BHI77" s="376"/>
      <c r="BHJ77" s="376"/>
      <c r="BHK77" s="530"/>
      <c r="BHL77" s="376"/>
      <c r="BHM77" s="376"/>
      <c r="BHN77" s="376"/>
      <c r="BHO77" s="376"/>
      <c r="BHP77" s="376"/>
      <c r="BHQ77" s="376"/>
      <c r="BHR77" s="376"/>
      <c r="BHS77" s="376"/>
      <c r="BHT77" s="376"/>
      <c r="BHU77" s="1581"/>
      <c r="BHV77" s="1581"/>
      <c r="BHW77" s="1581"/>
      <c r="BHX77" s="529"/>
      <c r="BHY77" s="376"/>
      <c r="BHZ77" s="376"/>
      <c r="BIA77" s="376"/>
      <c r="BIB77" s="530"/>
      <c r="BIC77" s="376"/>
      <c r="BID77" s="376"/>
      <c r="BIE77" s="376"/>
      <c r="BIF77" s="376"/>
      <c r="BIG77" s="376"/>
      <c r="BIH77" s="376"/>
      <c r="BII77" s="376"/>
      <c r="BIJ77" s="376"/>
      <c r="BIK77" s="376"/>
      <c r="BIL77" s="1581"/>
      <c r="BIM77" s="1581"/>
      <c r="BIN77" s="1581"/>
      <c r="BIO77" s="529"/>
      <c r="BIP77" s="376"/>
      <c r="BIQ77" s="376"/>
      <c r="BIR77" s="376"/>
      <c r="BIS77" s="530"/>
      <c r="BIT77" s="376"/>
      <c r="BIU77" s="376"/>
      <c r="BIV77" s="376"/>
      <c r="BIW77" s="376"/>
      <c r="BIX77" s="376"/>
      <c r="BIY77" s="376"/>
      <c r="BIZ77" s="376"/>
      <c r="BJA77" s="376"/>
      <c r="BJB77" s="376"/>
      <c r="BJC77" s="1581"/>
      <c r="BJD77" s="1581"/>
      <c r="BJE77" s="1581"/>
      <c r="BJF77" s="529"/>
      <c r="BJG77" s="376"/>
      <c r="BJH77" s="376"/>
      <c r="BJI77" s="376"/>
      <c r="BJJ77" s="530"/>
      <c r="BJK77" s="376"/>
      <c r="BJL77" s="376"/>
      <c r="BJM77" s="376"/>
      <c r="BJN77" s="376"/>
      <c r="BJO77" s="376"/>
      <c r="BJP77" s="376"/>
      <c r="BJQ77" s="376"/>
      <c r="BJR77" s="376"/>
      <c r="BJS77" s="376"/>
      <c r="BJT77" s="1581"/>
      <c r="BJU77" s="1581"/>
      <c r="BJV77" s="1581"/>
      <c r="BJW77" s="529"/>
      <c r="BJX77" s="376"/>
      <c r="BJY77" s="376"/>
      <c r="BJZ77" s="376"/>
      <c r="BKA77" s="530"/>
      <c r="BKB77" s="376"/>
      <c r="BKC77" s="376"/>
      <c r="BKD77" s="376"/>
      <c r="BKE77" s="376"/>
      <c r="BKF77" s="376"/>
      <c r="BKG77" s="376"/>
      <c r="BKH77" s="376"/>
      <c r="BKI77" s="376"/>
      <c r="BKJ77" s="376"/>
      <c r="BKK77" s="1581"/>
      <c r="BKL77" s="1581"/>
      <c r="BKM77" s="1581"/>
      <c r="BKN77" s="529"/>
      <c r="BKO77" s="376"/>
      <c r="BKP77" s="376"/>
      <c r="BKQ77" s="376"/>
      <c r="BKR77" s="530"/>
      <c r="BKS77" s="376"/>
      <c r="BKT77" s="376"/>
      <c r="BKU77" s="376"/>
      <c r="BKV77" s="376"/>
      <c r="BKW77" s="376"/>
      <c r="BKX77" s="376"/>
      <c r="BKY77" s="376"/>
      <c r="BKZ77" s="376"/>
      <c r="BLA77" s="376"/>
      <c r="BLB77" s="1581"/>
      <c r="BLC77" s="1581"/>
      <c r="BLD77" s="1581"/>
      <c r="BLE77" s="529"/>
      <c r="BLF77" s="376"/>
      <c r="BLG77" s="376"/>
      <c r="BLH77" s="376"/>
      <c r="BLI77" s="530"/>
      <c r="BLJ77" s="376"/>
      <c r="BLK77" s="376"/>
      <c r="BLL77" s="376"/>
      <c r="BLM77" s="376"/>
      <c r="BLN77" s="376"/>
      <c r="BLO77" s="376"/>
      <c r="BLP77" s="376"/>
      <c r="BLQ77" s="376"/>
      <c r="BLR77" s="376"/>
      <c r="BLS77" s="1581"/>
      <c r="BLT77" s="1581"/>
      <c r="BLU77" s="1581"/>
      <c r="BLV77" s="529"/>
      <c r="BLW77" s="376"/>
      <c r="BLX77" s="376"/>
      <c r="BLY77" s="376"/>
      <c r="BLZ77" s="530"/>
      <c r="BMA77" s="376"/>
      <c r="BMB77" s="376"/>
      <c r="BMC77" s="376"/>
      <c r="BMD77" s="376"/>
      <c r="BME77" s="376"/>
      <c r="BMF77" s="376"/>
      <c r="BMG77" s="376"/>
      <c r="BMH77" s="376"/>
      <c r="BMI77" s="376"/>
      <c r="BMJ77" s="1581"/>
      <c r="BMK77" s="1581"/>
      <c r="BML77" s="1581"/>
      <c r="BMM77" s="529"/>
      <c r="BMN77" s="376"/>
      <c r="BMO77" s="376"/>
      <c r="BMP77" s="376"/>
      <c r="BMQ77" s="530"/>
      <c r="BMR77" s="376"/>
      <c r="BMS77" s="376"/>
      <c r="BMT77" s="376"/>
      <c r="BMU77" s="376"/>
      <c r="BMV77" s="376"/>
      <c r="BMW77" s="376"/>
      <c r="BMX77" s="376"/>
      <c r="BMY77" s="376"/>
      <c r="BMZ77" s="376"/>
      <c r="BNA77" s="1581"/>
      <c r="BNB77" s="1581"/>
      <c r="BNC77" s="1581"/>
      <c r="BND77" s="529"/>
      <c r="BNE77" s="376"/>
      <c r="BNF77" s="376"/>
      <c r="BNG77" s="376"/>
      <c r="BNH77" s="530"/>
      <c r="BNI77" s="376"/>
      <c r="BNJ77" s="376"/>
      <c r="BNK77" s="376"/>
      <c r="BNL77" s="376"/>
      <c r="BNM77" s="376"/>
      <c r="BNN77" s="376"/>
      <c r="BNO77" s="376"/>
      <c r="BNP77" s="376"/>
      <c r="BNQ77" s="376"/>
      <c r="BNR77" s="1581"/>
      <c r="BNS77" s="1581"/>
      <c r="BNT77" s="1581"/>
      <c r="BNU77" s="529"/>
      <c r="BNV77" s="376"/>
      <c r="BNW77" s="376"/>
      <c r="BNX77" s="376"/>
      <c r="BNY77" s="530"/>
      <c r="BNZ77" s="376"/>
      <c r="BOA77" s="376"/>
      <c r="BOB77" s="376"/>
      <c r="BOC77" s="376"/>
      <c r="BOD77" s="376"/>
      <c r="BOE77" s="376"/>
      <c r="BOF77" s="376"/>
      <c r="BOG77" s="376"/>
      <c r="BOH77" s="376"/>
      <c r="BOI77" s="1581"/>
      <c r="BOJ77" s="1581"/>
      <c r="BOK77" s="1581"/>
      <c r="BOL77" s="529"/>
      <c r="BOM77" s="376"/>
      <c r="BON77" s="376"/>
      <c r="BOO77" s="376"/>
      <c r="BOP77" s="530"/>
      <c r="BOQ77" s="376"/>
      <c r="BOR77" s="376"/>
      <c r="BOS77" s="376"/>
      <c r="BOT77" s="376"/>
      <c r="BOU77" s="376"/>
      <c r="BOV77" s="376"/>
      <c r="BOW77" s="376"/>
      <c r="BOX77" s="376"/>
      <c r="BOY77" s="376"/>
      <c r="BOZ77" s="1581"/>
      <c r="BPA77" s="1581"/>
      <c r="BPB77" s="1581"/>
      <c r="BPC77" s="529"/>
      <c r="BPD77" s="376"/>
      <c r="BPE77" s="376"/>
      <c r="BPF77" s="376"/>
      <c r="BPG77" s="530"/>
      <c r="BPH77" s="376"/>
      <c r="BPI77" s="376"/>
      <c r="BPJ77" s="376"/>
      <c r="BPK77" s="376"/>
      <c r="BPL77" s="376"/>
      <c r="BPM77" s="376"/>
      <c r="BPN77" s="376"/>
      <c r="BPO77" s="376"/>
      <c r="BPP77" s="376"/>
      <c r="BPQ77" s="1581"/>
      <c r="BPR77" s="1581"/>
      <c r="BPS77" s="1581"/>
      <c r="BPT77" s="529"/>
      <c r="BPU77" s="376"/>
      <c r="BPV77" s="376"/>
      <c r="BPW77" s="376"/>
      <c r="BPX77" s="530"/>
      <c r="BPY77" s="376"/>
      <c r="BPZ77" s="376"/>
      <c r="BQA77" s="376"/>
      <c r="BQB77" s="376"/>
      <c r="BQC77" s="376"/>
      <c r="BQD77" s="376"/>
      <c r="BQE77" s="376"/>
      <c r="BQF77" s="376"/>
      <c r="BQG77" s="376"/>
      <c r="BQH77" s="1581"/>
      <c r="BQI77" s="1581"/>
      <c r="BQJ77" s="1581"/>
      <c r="BQK77" s="529"/>
      <c r="BQL77" s="376"/>
      <c r="BQM77" s="376"/>
      <c r="BQN77" s="376"/>
      <c r="BQO77" s="530"/>
      <c r="BQP77" s="376"/>
      <c r="BQQ77" s="376"/>
      <c r="BQR77" s="376"/>
      <c r="BQS77" s="376"/>
      <c r="BQT77" s="376"/>
      <c r="BQU77" s="376"/>
      <c r="BQV77" s="376"/>
      <c r="BQW77" s="376"/>
      <c r="BQX77" s="376"/>
      <c r="BQY77" s="1581"/>
      <c r="BQZ77" s="1581"/>
      <c r="BRA77" s="1581"/>
      <c r="BRB77" s="529"/>
      <c r="BRC77" s="376"/>
      <c r="BRD77" s="376"/>
      <c r="BRE77" s="376"/>
      <c r="BRF77" s="530"/>
      <c r="BRG77" s="376"/>
      <c r="BRH77" s="376"/>
      <c r="BRI77" s="376"/>
      <c r="BRJ77" s="376"/>
      <c r="BRK77" s="376"/>
      <c r="BRL77" s="376"/>
      <c r="BRM77" s="376"/>
      <c r="BRN77" s="376"/>
      <c r="BRO77" s="376"/>
      <c r="BRP77" s="1581"/>
      <c r="BRQ77" s="1581"/>
      <c r="BRR77" s="1581"/>
      <c r="BRS77" s="529"/>
      <c r="BRT77" s="376"/>
      <c r="BRU77" s="376"/>
      <c r="BRV77" s="376"/>
      <c r="BRW77" s="530"/>
      <c r="BRX77" s="376"/>
      <c r="BRY77" s="376"/>
      <c r="BRZ77" s="376"/>
      <c r="BSA77" s="376"/>
      <c r="BSB77" s="376"/>
      <c r="BSC77" s="376"/>
      <c r="BSD77" s="376"/>
      <c r="BSE77" s="376"/>
      <c r="BSF77" s="376"/>
      <c r="BSG77" s="1581"/>
      <c r="BSH77" s="1581"/>
      <c r="BSI77" s="1581"/>
      <c r="BSJ77" s="529"/>
      <c r="BSK77" s="376"/>
      <c r="BSL77" s="376"/>
      <c r="BSM77" s="376"/>
      <c r="BSN77" s="530"/>
      <c r="BSO77" s="376"/>
      <c r="BSP77" s="376"/>
      <c r="BSQ77" s="376"/>
      <c r="BSR77" s="376"/>
      <c r="BSS77" s="376"/>
      <c r="BST77" s="376"/>
      <c r="BSU77" s="376"/>
      <c r="BSV77" s="376"/>
      <c r="BSW77" s="376"/>
      <c r="BSX77" s="1581"/>
      <c r="BSY77" s="1581"/>
      <c r="BSZ77" s="1581"/>
      <c r="BTA77" s="529"/>
      <c r="BTB77" s="376"/>
      <c r="BTC77" s="376"/>
      <c r="BTD77" s="376"/>
      <c r="BTE77" s="530"/>
      <c r="BTF77" s="376"/>
      <c r="BTG77" s="376"/>
      <c r="BTH77" s="376"/>
      <c r="BTI77" s="376"/>
      <c r="BTJ77" s="376"/>
      <c r="BTK77" s="376"/>
      <c r="BTL77" s="376"/>
      <c r="BTM77" s="376"/>
      <c r="BTN77" s="376"/>
      <c r="BTO77" s="1581"/>
      <c r="BTP77" s="1581"/>
      <c r="BTQ77" s="1581"/>
      <c r="BTR77" s="529"/>
      <c r="BTS77" s="376"/>
      <c r="BTT77" s="376"/>
      <c r="BTU77" s="376"/>
      <c r="BTV77" s="530"/>
      <c r="BTW77" s="376"/>
      <c r="BTX77" s="376"/>
      <c r="BTY77" s="376"/>
      <c r="BTZ77" s="376"/>
      <c r="BUA77" s="376"/>
      <c r="BUB77" s="376"/>
      <c r="BUC77" s="376"/>
      <c r="BUD77" s="376"/>
      <c r="BUE77" s="376"/>
      <c r="BUF77" s="1581"/>
      <c r="BUG77" s="1581"/>
      <c r="BUH77" s="1581"/>
      <c r="BUI77" s="529"/>
      <c r="BUJ77" s="376"/>
      <c r="BUK77" s="376"/>
      <c r="BUL77" s="376"/>
      <c r="BUM77" s="530"/>
      <c r="BUN77" s="376"/>
      <c r="BUO77" s="376"/>
      <c r="BUP77" s="376"/>
      <c r="BUQ77" s="376"/>
      <c r="BUR77" s="376"/>
      <c r="BUS77" s="376"/>
      <c r="BUT77" s="376"/>
      <c r="BUU77" s="376"/>
      <c r="BUV77" s="376"/>
      <c r="BUW77" s="1581"/>
      <c r="BUX77" s="1581"/>
      <c r="BUY77" s="1581"/>
      <c r="BUZ77" s="529"/>
      <c r="BVA77" s="376"/>
      <c r="BVB77" s="376"/>
      <c r="BVC77" s="376"/>
      <c r="BVD77" s="530"/>
      <c r="BVE77" s="376"/>
      <c r="BVF77" s="376"/>
      <c r="BVG77" s="376"/>
      <c r="BVH77" s="376"/>
      <c r="BVI77" s="376"/>
      <c r="BVJ77" s="376"/>
      <c r="BVK77" s="376"/>
      <c r="BVL77" s="376"/>
      <c r="BVM77" s="376"/>
      <c r="BVN77" s="1581"/>
      <c r="BVO77" s="1581"/>
      <c r="BVP77" s="1581"/>
      <c r="BVQ77" s="529"/>
      <c r="BVR77" s="376"/>
      <c r="BVS77" s="376"/>
      <c r="BVT77" s="376"/>
      <c r="BVU77" s="530"/>
      <c r="BVV77" s="376"/>
      <c r="BVW77" s="376"/>
      <c r="BVX77" s="376"/>
      <c r="BVY77" s="376"/>
      <c r="BVZ77" s="376"/>
      <c r="BWA77" s="376"/>
      <c r="BWB77" s="376"/>
      <c r="BWC77" s="376"/>
      <c r="BWD77" s="376"/>
      <c r="BWE77" s="1581"/>
      <c r="BWF77" s="1581"/>
      <c r="BWG77" s="1581"/>
      <c r="BWH77" s="529"/>
      <c r="BWI77" s="376"/>
      <c r="BWJ77" s="376"/>
      <c r="BWK77" s="376"/>
      <c r="BWL77" s="530"/>
      <c r="BWM77" s="376"/>
      <c r="BWN77" s="376"/>
      <c r="BWO77" s="376"/>
      <c r="BWP77" s="376"/>
      <c r="BWQ77" s="376"/>
      <c r="BWR77" s="376"/>
      <c r="BWS77" s="376"/>
      <c r="BWT77" s="376"/>
      <c r="BWU77" s="376"/>
      <c r="BWV77" s="1581"/>
      <c r="BWW77" s="1581"/>
      <c r="BWX77" s="1581"/>
      <c r="BWY77" s="529"/>
      <c r="BWZ77" s="376"/>
      <c r="BXA77" s="376"/>
      <c r="BXB77" s="376"/>
      <c r="BXC77" s="530"/>
      <c r="BXD77" s="376"/>
      <c r="BXE77" s="376"/>
      <c r="BXF77" s="376"/>
      <c r="BXG77" s="376"/>
      <c r="BXH77" s="376"/>
      <c r="BXI77" s="376"/>
      <c r="BXJ77" s="376"/>
      <c r="BXK77" s="376"/>
      <c r="BXL77" s="376"/>
      <c r="BXM77" s="1581"/>
      <c r="BXN77" s="1581"/>
      <c r="BXO77" s="1581"/>
      <c r="BXP77" s="529"/>
      <c r="BXQ77" s="376"/>
      <c r="BXR77" s="376"/>
      <c r="BXS77" s="376"/>
      <c r="BXT77" s="530"/>
      <c r="BXU77" s="376"/>
      <c r="BXV77" s="376"/>
      <c r="BXW77" s="376"/>
      <c r="BXX77" s="376"/>
      <c r="BXY77" s="376"/>
      <c r="BXZ77" s="376"/>
      <c r="BYA77" s="376"/>
      <c r="BYB77" s="376"/>
      <c r="BYC77" s="376"/>
      <c r="BYD77" s="1581"/>
      <c r="BYE77" s="1581"/>
      <c r="BYF77" s="1581"/>
      <c r="BYG77" s="529"/>
      <c r="BYH77" s="376"/>
      <c r="BYI77" s="376"/>
      <c r="BYJ77" s="376"/>
      <c r="BYK77" s="530"/>
      <c r="BYL77" s="376"/>
      <c r="BYM77" s="376"/>
      <c r="BYN77" s="376"/>
      <c r="BYO77" s="376"/>
      <c r="BYP77" s="376"/>
      <c r="BYQ77" s="376"/>
      <c r="BYR77" s="376"/>
      <c r="BYS77" s="376"/>
      <c r="BYT77" s="376"/>
      <c r="BYU77" s="1581"/>
      <c r="BYV77" s="1581"/>
      <c r="BYW77" s="1581"/>
      <c r="BYX77" s="529"/>
      <c r="BYY77" s="376"/>
      <c r="BYZ77" s="376"/>
      <c r="BZA77" s="376"/>
      <c r="BZB77" s="530"/>
      <c r="BZC77" s="376"/>
      <c r="BZD77" s="376"/>
      <c r="BZE77" s="376"/>
      <c r="BZF77" s="376"/>
      <c r="BZG77" s="376"/>
      <c r="BZH77" s="376"/>
      <c r="BZI77" s="376"/>
      <c r="BZJ77" s="376"/>
      <c r="BZK77" s="376"/>
      <c r="BZL77" s="1581"/>
      <c r="BZM77" s="1581"/>
      <c r="BZN77" s="1581"/>
      <c r="BZO77" s="529"/>
      <c r="BZP77" s="376"/>
      <c r="BZQ77" s="376"/>
      <c r="BZR77" s="376"/>
      <c r="BZS77" s="530"/>
      <c r="BZT77" s="376"/>
      <c r="BZU77" s="376"/>
      <c r="BZV77" s="376"/>
      <c r="BZW77" s="376"/>
      <c r="BZX77" s="376"/>
      <c r="BZY77" s="376"/>
      <c r="BZZ77" s="376"/>
      <c r="CAA77" s="376"/>
      <c r="CAB77" s="376"/>
      <c r="CAC77" s="1581"/>
      <c r="CAD77" s="1581"/>
      <c r="CAE77" s="1581"/>
      <c r="CAF77" s="529"/>
      <c r="CAG77" s="376"/>
      <c r="CAH77" s="376"/>
      <c r="CAI77" s="376"/>
      <c r="CAJ77" s="530"/>
      <c r="CAK77" s="376"/>
      <c r="CAL77" s="376"/>
      <c r="CAM77" s="376"/>
      <c r="CAN77" s="376"/>
      <c r="CAO77" s="376"/>
      <c r="CAP77" s="376"/>
      <c r="CAQ77" s="376"/>
      <c r="CAR77" s="376"/>
      <c r="CAS77" s="376"/>
      <c r="CAT77" s="1581"/>
      <c r="CAU77" s="1581"/>
      <c r="CAV77" s="1581"/>
      <c r="CAW77" s="529"/>
      <c r="CAX77" s="376"/>
      <c r="CAY77" s="376"/>
      <c r="CAZ77" s="376"/>
      <c r="CBA77" s="530"/>
      <c r="CBB77" s="376"/>
      <c r="CBC77" s="376"/>
      <c r="CBD77" s="376"/>
      <c r="CBE77" s="376"/>
      <c r="CBF77" s="376"/>
      <c r="CBG77" s="376"/>
      <c r="CBH77" s="376"/>
      <c r="CBI77" s="376"/>
      <c r="CBJ77" s="376"/>
      <c r="CBK77" s="1581"/>
      <c r="CBL77" s="1581"/>
      <c r="CBM77" s="1581"/>
      <c r="CBN77" s="529"/>
      <c r="CBO77" s="376"/>
      <c r="CBP77" s="376"/>
      <c r="CBQ77" s="376"/>
      <c r="CBR77" s="530"/>
      <c r="CBS77" s="376"/>
      <c r="CBT77" s="376"/>
      <c r="CBU77" s="376"/>
      <c r="CBV77" s="376"/>
      <c r="CBW77" s="376"/>
      <c r="CBX77" s="376"/>
      <c r="CBY77" s="376"/>
      <c r="CBZ77" s="376"/>
      <c r="CCA77" s="376"/>
      <c r="CCB77" s="1581"/>
      <c r="CCC77" s="1581"/>
      <c r="CCD77" s="1581"/>
      <c r="CCE77" s="529"/>
      <c r="CCF77" s="376"/>
      <c r="CCG77" s="376"/>
      <c r="CCH77" s="376"/>
      <c r="CCI77" s="530"/>
      <c r="CCJ77" s="376"/>
      <c r="CCK77" s="376"/>
      <c r="CCL77" s="376"/>
      <c r="CCM77" s="376"/>
      <c r="CCN77" s="376"/>
      <c r="CCO77" s="376"/>
      <c r="CCP77" s="376"/>
      <c r="CCQ77" s="376"/>
      <c r="CCR77" s="376"/>
      <c r="CCS77" s="1581"/>
      <c r="CCT77" s="1581"/>
      <c r="CCU77" s="1581"/>
      <c r="CCV77" s="529"/>
      <c r="CCW77" s="376"/>
      <c r="CCX77" s="376"/>
      <c r="CCY77" s="376"/>
      <c r="CCZ77" s="530"/>
      <c r="CDA77" s="376"/>
      <c r="CDB77" s="376"/>
      <c r="CDC77" s="376"/>
      <c r="CDD77" s="376"/>
      <c r="CDE77" s="376"/>
      <c r="CDF77" s="376"/>
      <c r="CDG77" s="376"/>
      <c r="CDH77" s="376"/>
      <c r="CDI77" s="376"/>
      <c r="CDJ77" s="1581"/>
      <c r="CDK77" s="1581"/>
      <c r="CDL77" s="1581"/>
      <c r="CDM77" s="529"/>
      <c r="CDN77" s="376"/>
      <c r="CDO77" s="376"/>
      <c r="CDP77" s="376"/>
      <c r="CDQ77" s="530"/>
      <c r="CDR77" s="376"/>
      <c r="CDS77" s="376"/>
      <c r="CDT77" s="376"/>
      <c r="CDU77" s="376"/>
      <c r="CDV77" s="376"/>
      <c r="CDW77" s="376"/>
      <c r="CDX77" s="376"/>
      <c r="CDY77" s="376"/>
      <c r="CDZ77" s="376"/>
      <c r="CEA77" s="1581"/>
      <c r="CEB77" s="1581"/>
      <c r="CEC77" s="1581"/>
      <c r="CED77" s="529"/>
      <c r="CEE77" s="376"/>
      <c r="CEF77" s="376"/>
      <c r="CEG77" s="376"/>
      <c r="CEH77" s="530"/>
      <c r="CEI77" s="376"/>
      <c r="CEJ77" s="376"/>
      <c r="CEK77" s="376"/>
      <c r="CEL77" s="376"/>
      <c r="CEM77" s="376"/>
      <c r="CEN77" s="376"/>
      <c r="CEO77" s="376"/>
      <c r="CEP77" s="376"/>
      <c r="CEQ77" s="376"/>
      <c r="CER77" s="1581"/>
      <c r="CES77" s="1581"/>
      <c r="CET77" s="1581"/>
      <c r="CEU77" s="529"/>
      <c r="CEV77" s="376"/>
      <c r="CEW77" s="376"/>
      <c r="CEX77" s="376"/>
      <c r="CEY77" s="530"/>
      <c r="CEZ77" s="376"/>
      <c r="CFA77" s="376"/>
      <c r="CFB77" s="376"/>
      <c r="CFC77" s="376"/>
      <c r="CFD77" s="376"/>
      <c r="CFE77" s="376"/>
      <c r="CFF77" s="376"/>
      <c r="CFG77" s="376"/>
      <c r="CFH77" s="376"/>
      <c r="CFI77" s="1581"/>
      <c r="CFJ77" s="1581"/>
      <c r="CFK77" s="1581"/>
      <c r="CFL77" s="529"/>
      <c r="CFM77" s="376"/>
      <c r="CFN77" s="376"/>
      <c r="CFO77" s="376"/>
      <c r="CFP77" s="530"/>
      <c r="CFQ77" s="376"/>
      <c r="CFR77" s="376"/>
      <c r="CFS77" s="376"/>
      <c r="CFT77" s="376"/>
      <c r="CFU77" s="376"/>
      <c r="CFV77" s="376"/>
      <c r="CFW77" s="376"/>
      <c r="CFX77" s="376"/>
      <c r="CFY77" s="376"/>
      <c r="CFZ77" s="1581"/>
      <c r="CGA77" s="1581"/>
      <c r="CGB77" s="1581"/>
      <c r="CGC77" s="529"/>
      <c r="CGD77" s="376"/>
      <c r="CGE77" s="376"/>
      <c r="CGF77" s="376"/>
      <c r="CGG77" s="530"/>
      <c r="CGH77" s="376"/>
      <c r="CGI77" s="376"/>
      <c r="CGJ77" s="376"/>
      <c r="CGK77" s="376"/>
      <c r="CGL77" s="376"/>
      <c r="CGM77" s="376"/>
      <c r="CGN77" s="376"/>
      <c r="CGO77" s="376"/>
      <c r="CGP77" s="376"/>
      <c r="CGQ77" s="1581"/>
      <c r="CGR77" s="1581"/>
      <c r="CGS77" s="1581"/>
      <c r="CGT77" s="529"/>
      <c r="CGU77" s="376"/>
      <c r="CGV77" s="376"/>
      <c r="CGW77" s="376"/>
      <c r="CGX77" s="530"/>
      <c r="CGY77" s="376"/>
      <c r="CGZ77" s="376"/>
      <c r="CHA77" s="376"/>
      <c r="CHB77" s="376"/>
      <c r="CHC77" s="376"/>
      <c r="CHD77" s="376"/>
      <c r="CHE77" s="376"/>
      <c r="CHF77" s="376"/>
      <c r="CHG77" s="376"/>
      <c r="CHH77" s="1581"/>
      <c r="CHI77" s="1581"/>
      <c r="CHJ77" s="1581"/>
      <c r="CHK77" s="529"/>
      <c r="CHL77" s="376"/>
      <c r="CHM77" s="376"/>
      <c r="CHN77" s="376"/>
      <c r="CHO77" s="530"/>
      <c r="CHP77" s="376"/>
      <c r="CHQ77" s="376"/>
      <c r="CHR77" s="376"/>
      <c r="CHS77" s="376"/>
      <c r="CHT77" s="376"/>
      <c r="CHU77" s="376"/>
      <c r="CHV77" s="376"/>
      <c r="CHW77" s="376"/>
      <c r="CHX77" s="376"/>
      <c r="CHY77" s="1581"/>
      <c r="CHZ77" s="1581"/>
      <c r="CIA77" s="1581"/>
      <c r="CIB77" s="529"/>
      <c r="CIC77" s="376"/>
      <c r="CID77" s="376"/>
      <c r="CIE77" s="376"/>
      <c r="CIF77" s="530"/>
      <c r="CIG77" s="376"/>
      <c r="CIH77" s="376"/>
      <c r="CII77" s="376"/>
      <c r="CIJ77" s="376"/>
      <c r="CIK77" s="376"/>
      <c r="CIL77" s="376"/>
      <c r="CIM77" s="376"/>
      <c r="CIN77" s="376"/>
      <c r="CIO77" s="376"/>
      <c r="CIP77" s="1581"/>
      <c r="CIQ77" s="1581"/>
      <c r="CIR77" s="1581"/>
      <c r="CIS77" s="529"/>
      <c r="CIT77" s="376"/>
      <c r="CIU77" s="376"/>
      <c r="CIV77" s="376"/>
      <c r="CIW77" s="530"/>
      <c r="CIX77" s="376"/>
      <c r="CIY77" s="376"/>
      <c r="CIZ77" s="376"/>
      <c r="CJA77" s="376"/>
      <c r="CJB77" s="376"/>
      <c r="CJC77" s="376"/>
      <c r="CJD77" s="376"/>
      <c r="CJE77" s="376"/>
      <c r="CJF77" s="376"/>
      <c r="CJG77" s="1581"/>
      <c r="CJH77" s="1581"/>
      <c r="CJI77" s="1581"/>
      <c r="CJJ77" s="529"/>
      <c r="CJK77" s="376"/>
      <c r="CJL77" s="376"/>
      <c r="CJM77" s="376"/>
      <c r="CJN77" s="530"/>
      <c r="CJO77" s="376"/>
      <c r="CJP77" s="376"/>
      <c r="CJQ77" s="376"/>
      <c r="CJR77" s="376"/>
      <c r="CJS77" s="376"/>
      <c r="CJT77" s="376"/>
      <c r="CJU77" s="376"/>
      <c r="CJV77" s="376"/>
      <c r="CJW77" s="376"/>
      <c r="CJX77" s="1581"/>
      <c r="CJY77" s="1581"/>
      <c r="CJZ77" s="1581"/>
      <c r="CKA77" s="529"/>
      <c r="CKB77" s="376"/>
      <c r="CKC77" s="376"/>
      <c r="CKD77" s="376"/>
      <c r="CKE77" s="530"/>
      <c r="CKF77" s="376"/>
      <c r="CKG77" s="376"/>
      <c r="CKH77" s="376"/>
      <c r="CKI77" s="376"/>
      <c r="CKJ77" s="376"/>
      <c r="CKK77" s="376"/>
      <c r="CKL77" s="376"/>
      <c r="CKM77" s="376"/>
      <c r="CKN77" s="376"/>
      <c r="CKO77" s="1581"/>
      <c r="CKP77" s="1581"/>
      <c r="CKQ77" s="1581"/>
      <c r="CKR77" s="529"/>
      <c r="CKS77" s="376"/>
      <c r="CKT77" s="376"/>
      <c r="CKU77" s="376"/>
      <c r="CKV77" s="530"/>
      <c r="CKW77" s="376"/>
      <c r="CKX77" s="376"/>
      <c r="CKY77" s="376"/>
      <c r="CKZ77" s="376"/>
      <c r="CLA77" s="376"/>
      <c r="CLB77" s="376"/>
      <c r="CLC77" s="376"/>
      <c r="CLD77" s="376"/>
      <c r="CLE77" s="376"/>
      <c r="CLF77" s="1581"/>
      <c r="CLG77" s="1581"/>
      <c r="CLH77" s="1581"/>
      <c r="CLI77" s="529"/>
      <c r="CLJ77" s="376"/>
      <c r="CLK77" s="376"/>
      <c r="CLL77" s="376"/>
      <c r="CLM77" s="530"/>
      <c r="CLN77" s="376"/>
      <c r="CLO77" s="376"/>
      <c r="CLP77" s="376"/>
      <c r="CLQ77" s="376"/>
      <c r="CLR77" s="376"/>
      <c r="CLS77" s="376"/>
      <c r="CLT77" s="376"/>
      <c r="CLU77" s="376"/>
      <c r="CLV77" s="376"/>
      <c r="CLW77" s="1581"/>
      <c r="CLX77" s="1581"/>
      <c r="CLY77" s="1581"/>
      <c r="CLZ77" s="529"/>
      <c r="CMA77" s="376"/>
      <c r="CMB77" s="376"/>
      <c r="CMC77" s="376"/>
      <c r="CMD77" s="530"/>
      <c r="CME77" s="376"/>
      <c r="CMF77" s="376"/>
      <c r="CMG77" s="376"/>
      <c r="CMH77" s="376"/>
      <c r="CMI77" s="376"/>
      <c r="CMJ77" s="376"/>
      <c r="CMK77" s="376"/>
      <c r="CML77" s="376"/>
      <c r="CMM77" s="376"/>
      <c r="CMN77" s="1581"/>
      <c r="CMO77" s="1581"/>
      <c r="CMP77" s="1581"/>
      <c r="CMQ77" s="529"/>
      <c r="CMR77" s="376"/>
      <c r="CMS77" s="376"/>
      <c r="CMT77" s="376"/>
      <c r="CMU77" s="530"/>
      <c r="CMV77" s="376"/>
      <c r="CMW77" s="376"/>
      <c r="CMX77" s="376"/>
      <c r="CMY77" s="376"/>
      <c r="CMZ77" s="376"/>
      <c r="CNA77" s="376"/>
      <c r="CNB77" s="376"/>
      <c r="CNC77" s="376"/>
      <c r="CND77" s="376"/>
      <c r="CNE77" s="1581"/>
      <c r="CNF77" s="1581"/>
      <c r="CNG77" s="1581"/>
      <c r="CNH77" s="529"/>
      <c r="CNI77" s="376"/>
      <c r="CNJ77" s="376"/>
      <c r="CNK77" s="376"/>
      <c r="CNL77" s="530"/>
      <c r="CNM77" s="376"/>
      <c r="CNN77" s="376"/>
      <c r="CNO77" s="376"/>
      <c r="CNP77" s="376"/>
      <c r="CNQ77" s="376"/>
      <c r="CNR77" s="376"/>
      <c r="CNS77" s="376"/>
      <c r="CNT77" s="376"/>
      <c r="CNU77" s="376"/>
      <c r="CNV77" s="1581"/>
      <c r="CNW77" s="1581"/>
      <c r="CNX77" s="1581"/>
      <c r="CNY77" s="529"/>
      <c r="CNZ77" s="376"/>
      <c r="COA77" s="376"/>
      <c r="COB77" s="376"/>
      <c r="COC77" s="530"/>
      <c r="COD77" s="376"/>
      <c r="COE77" s="376"/>
      <c r="COF77" s="376"/>
      <c r="COG77" s="376"/>
      <c r="COH77" s="376"/>
      <c r="COI77" s="376"/>
      <c r="COJ77" s="376"/>
      <c r="COK77" s="376"/>
      <c r="COL77" s="376"/>
      <c r="COM77" s="1581"/>
      <c r="CON77" s="1581"/>
      <c r="COO77" s="1581"/>
      <c r="COP77" s="529"/>
      <c r="COQ77" s="376"/>
      <c r="COR77" s="376"/>
      <c r="COS77" s="376"/>
      <c r="COT77" s="530"/>
      <c r="COU77" s="376"/>
      <c r="COV77" s="376"/>
      <c r="COW77" s="376"/>
      <c r="COX77" s="376"/>
      <c r="COY77" s="376"/>
      <c r="COZ77" s="376"/>
      <c r="CPA77" s="376"/>
      <c r="CPB77" s="376"/>
      <c r="CPC77" s="376"/>
      <c r="CPD77" s="1581"/>
      <c r="CPE77" s="1581"/>
      <c r="CPF77" s="1581"/>
      <c r="CPG77" s="529"/>
      <c r="CPH77" s="376"/>
      <c r="CPI77" s="376"/>
      <c r="CPJ77" s="376"/>
      <c r="CPK77" s="530"/>
      <c r="CPL77" s="376"/>
      <c r="CPM77" s="376"/>
      <c r="CPN77" s="376"/>
      <c r="CPO77" s="376"/>
      <c r="CPP77" s="376"/>
      <c r="CPQ77" s="376"/>
      <c r="CPR77" s="376"/>
      <c r="CPS77" s="376"/>
      <c r="CPT77" s="376"/>
      <c r="CPU77" s="1581"/>
      <c r="CPV77" s="1581"/>
      <c r="CPW77" s="1581"/>
      <c r="CPX77" s="529"/>
      <c r="CPY77" s="376"/>
      <c r="CPZ77" s="376"/>
      <c r="CQA77" s="376"/>
      <c r="CQB77" s="530"/>
      <c r="CQC77" s="376"/>
      <c r="CQD77" s="376"/>
      <c r="CQE77" s="376"/>
      <c r="CQF77" s="376"/>
      <c r="CQG77" s="376"/>
      <c r="CQH77" s="376"/>
      <c r="CQI77" s="376"/>
      <c r="CQJ77" s="376"/>
      <c r="CQK77" s="376"/>
      <c r="CQL77" s="1581"/>
      <c r="CQM77" s="1581"/>
      <c r="CQN77" s="1581"/>
      <c r="CQO77" s="529"/>
      <c r="CQP77" s="376"/>
      <c r="CQQ77" s="376"/>
      <c r="CQR77" s="376"/>
      <c r="CQS77" s="530"/>
      <c r="CQT77" s="376"/>
      <c r="CQU77" s="376"/>
      <c r="CQV77" s="376"/>
      <c r="CQW77" s="376"/>
      <c r="CQX77" s="376"/>
      <c r="CQY77" s="376"/>
      <c r="CQZ77" s="376"/>
      <c r="CRA77" s="376"/>
      <c r="CRB77" s="376"/>
      <c r="CRC77" s="1581"/>
      <c r="CRD77" s="1581"/>
      <c r="CRE77" s="1581"/>
      <c r="CRF77" s="529"/>
      <c r="CRG77" s="376"/>
      <c r="CRH77" s="376"/>
      <c r="CRI77" s="376"/>
      <c r="CRJ77" s="530"/>
      <c r="CRK77" s="376"/>
      <c r="CRL77" s="376"/>
      <c r="CRM77" s="376"/>
      <c r="CRN77" s="376"/>
      <c r="CRO77" s="376"/>
      <c r="CRP77" s="376"/>
      <c r="CRQ77" s="376"/>
      <c r="CRR77" s="376"/>
      <c r="CRS77" s="376"/>
      <c r="CRT77" s="1581"/>
      <c r="CRU77" s="1581"/>
      <c r="CRV77" s="1581"/>
      <c r="CRW77" s="529"/>
      <c r="CRX77" s="376"/>
      <c r="CRY77" s="376"/>
      <c r="CRZ77" s="376"/>
      <c r="CSA77" s="530"/>
      <c r="CSB77" s="376"/>
      <c r="CSC77" s="376"/>
      <c r="CSD77" s="376"/>
      <c r="CSE77" s="376"/>
      <c r="CSF77" s="376"/>
      <c r="CSG77" s="376"/>
      <c r="CSH77" s="376"/>
      <c r="CSI77" s="376"/>
      <c r="CSJ77" s="376"/>
      <c r="CSK77" s="1581"/>
      <c r="CSL77" s="1581"/>
      <c r="CSM77" s="1581"/>
      <c r="CSN77" s="529"/>
      <c r="CSO77" s="376"/>
      <c r="CSP77" s="376"/>
      <c r="CSQ77" s="376"/>
      <c r="CSR77" s="530"/>
      <c r="CSS77" s="376"/>
      <c r="CST77" s="376"/>
      <c r="CSU77" s="376"/>
      <c r="CSV77" s="376"/>
      <c r="CSW77" s="376"/>
      <c r="CSX77" s="376"/>
      <c r="CSY77" s="376"/>
      <c r="CSZ77" s="376"/>
      <c r="CTA77" s="376"/>
      <c r="CTB77" s="1581"/>
      <c r="CTC77" s="1581"/>
      <c r="CTD77" s="1581"/>
      <c r="CTE77" s="529"/>
      <c r="CTF77" s="376"/>
      <c r="CTG77" s="376"/>
      <c r="CTH77" s="376"/>
      <c r="CTI77" s="530"/>
      <c r="CTJ77" s="376"/>
      <c r="CTK77" s="376"/>
      <c r="CTL77" s="376"/>
      <c r="CTM77" s="376"/>
      <c r="CTN77" s="376"/>
      <c r="CTO77" s="376"/>
      <c r="CTP77" s="376"/>
      <c r="CTQ77" s="376"/>
      <c r="CTR77" s="376"/>
      <c r="CTS77" s="1581"/>
      <c r="CTT77" s="1581"/>
      <c r="CTU77" s="1581"/>
      <c r="CTV77" s="529"/>
      <c r="CTW77" s="376"/>
      <c r="CTX77" s="376"/>
      <c r="CTY77" s="376"/>
      <c r="CTZ77" s="530"/>
      <c r="CUA77" s="376"/>
      <c r="CUB77" s="376"/>
      <c r="CUC77" s="376"/>
      <c r="CUD77" s="376"/>
      <c r="CUE77" s="376"/>
      <c r="CUF77" s="376"/>
      <c r="CUG77" s="376"/>
      <c r="CUH77" s="376"/>
      <c r="CUI77" s="376"/>
      <c r="CUJ77" s="1581"/>
      <c r="CUK77" s="1581"/>
      <c r="CUL77" s="1581"/>
      <c r="CUM77" s="529"/>
      <c r="CUN77" s="376"/>
      <c r="CUO77" s="376"/>
      <c r="CUP77" s="376"/>
      <c r="CUQ77" s="530"/>
      <c r="CUR77" s="376"/>
      <c r="CUS77" s="376"/>
      <c r="CUT77" s="376"/>
      <c r="CUU77" s="376"/>
      <c r="CUV77" s="376"/>
      <c r="CUW77" s="376"/>
      <c r="CUX77" s="376"/>
      <c r="CUY77" s="376"/>
      <c r="CUZ77" s="376"/>
      <c r="CVA77" s="1581"/>
      <c r="CVB77" s="1581"/>
      <c r="CVC77" s="1581"/>
      <c r="CVD77" s="529"/>
      <c r="CVE77" s="376"/>
      <c r="CVF77" s="376"/>
      <c r="CVG77" s="376"/>
      <c r="CVH77" s="530"/>
      <c r="CVI77" s="376"/>
      <c r="CVJ77" s="376"/>
      <c r="CVK77" s="376"/>
      <c r="CVL77" s="376"/>
      <c r="CVM77" s="376"/>
      <c r="CVN77" s="376"/>
      <c r="CVO77" s="376"/>
      <c r="CVP77" s="376"/>
      <c r="CVQ77" s="376"/>
      <c r="CVR77" s="1581"/>
      <c r="CVS77" s="1581"/>
      <c r="CVT77" s="1581"/>
      <c r="CVU77" s="529"/>
      <c r="CVV77" s="376"/>
      <c r="CVW77" s="376"/>
      <c r="CVX77" s="376"/>
      <c r="CVY77" s="530"/>
      <c r="CVZ77" s="376"/>
      <c r="CWA77" s="376"/>
      <c r="CWB77" s="376"/>
      <c r="CWC77" s="376"/>
      <c r="CWD77" s="376"/>
      <c r="CWE77" s="376"/>
      <c r="CWF77" s="376"/>
      <c r="CWG77" s="376"/>
      <c r="CWH77" s="376"/>
      <c r="CWI77" s="1581"/>
      <c r="CWJ77" s="1581"/>
      <c r="CWK77" s="1581"/>
      <c r="CWL77" s="529"/>
      <c r="CWM77" s="376"/>
      <c r="CWN77" s="376"/>
      <c r="CWO77" s="376"/>
      <c r="CWP77" s="530"/>
      <c r="CWQ77" s="376"/>
      <c r="CWR77" s="376"/>
      <c r="CWS77" s="376"/>
      <c r="CWT77" s="376"/>
      <c r="CWU77" s="376"/>
      <c r="CWV77" s="376"/>
      <c r="CWW77" s="376"/>
      <c r="CWX77" s="376"/>
      <c r="CWY77" s="376"/>
      <c r="CWZ77" s="1581"/>
      <c r="CXA77" s="1581"/>
      <c r="CXB77" s="1581"/>
      <c r="CXC77" s="529"/>
      <c r="CXD77" s="376"/>
      <c r="CXE77" s="376"/>
      <c r="CXF77" s="376"/>
      <c r="CXG77" s="530"/>
      <c r="CXH77" s="376"/>
      <c r="CXI77" s="376"/>
      <c r="CXJ77" s="376"/>
      <c r="CXK77" s="376"/>
      <c r="CXL77" s="376"/>
      <c r="CXM77" s="376"/>
      <c r="CXN77" s="376"/>
      <c r="CXO77" s="376"/>
      <c r="CXP77" s="376"/>
      <c r="CXQ77" s="1581"/>
      <c r="CXR77" s="1581"/>
      <c r="CXS77" s="1581"/>
      <c r="CXT77" s="529"/>
      <c r="CXU77" s="376"/>
      <c r="CXV77" s="376"/>
      <c r="CXW77" s="376"/>
      <c r="CXX77" s="530"/>
      <c r="CXY77" s="376"/>
      <c r="CXZ77" s="376"/>
      <c r="CYA77" s="376"/>
      <c r="CYB77" s="376"/>
      <c r="CYC77" s="376"/>
      <c r="CYD77" s="376"/>
      <c r="CYE77" s="376"/>
      <c r="CYF77" s="376"/>
      <c r="CYG77" s="376"/>
      <c r="CYH77" s="1581"/>
      <c r="CYI77" s="1581"/>
      <c r="CYJ77" s="1581"/>
      <c r="CYK77" s="529"/>
      <c r="CYL77" s="376"/>
      <c r="CYM77" s="376"/>
      <c r="CYN77" s="376"/>
      <c r="CYO77" s="530"/>
      <c r="CYP77" s="376"/>
      <c r="CYQ77" s="376"/>
      <c r="CYR77" s="376"/>
      <c r="CYS77" s="376"/>
      <c r="CYT77" s="376"/>
      <c r="CYU77" s="376"/>
      <c r="CYV77" s="376"/>
      <c r="CYW77" s="376"/>
      <c r="CYX77" s="376"/>
      <c r="CYY77" s="1581"/>
      <c r="CYZ77" s="1581"/>
      <c r="CZA77" s="1581"/>
      <c r="CZB77" s="529"/>
      <c r="CZC77" s="376"/>
      <c r="CZD77" s="376"/>
      <c r="CZE77" s="376"/>
      <c r="CZF77" s="530"/>
      <c r="CZG77" s="376"/>
      <c r="CZH77" s="376"/>
      <c r="CZI77" s="376"/>
      <c r="CZJ77" s="376"/>
      <c r="CZK77" s="376"/>
      <c r="CZL77" s="376"/>
      <c r="CZM77" s="376"/>
      <c r="CZN77" s="376"/>
      <c r="CZO77" s="376"/>
      <c r="CZP77" s="1581"/>
      <c r="CZQ77" s="1581"/>
      <c r="CZR77" s="1581"/>
      <c r="CZS77" s="529"/>
      <c r="CZT77" s="376"/>
      <c r="CZU77" s="376"/>
      <c r="CZV77" s="376"/>
      <c r="CZW77" s="530"/>
      <c r="CZX77" s="376"/>
      <c r="CZY77" s="376"/>
      <c r="CZZ77" s="376"/>
      <c r="DAA77" s="376"/>
      <c r="DAB77" s="376"/>
      <c r="DAC77" s="376"/>
      <c r="DAD77" s="376"/>
      <c r="DAE77" s="376"/>
      <c r="DAF77" s="376"/>
      <c r="DAG77" s="1581"/>
      <c r="DAH77" s="1581"/>
      <c r="DAI77" s="1581"/>
      <c r="DAJ77" s="529"/>
      <c r="DAK77" s="376"/>
      <c r="DAL77" s="376"/>
      <c r="DAM77" s="376"/>
      <c r="DAN77" s="530"/>
      <c r="DAO77" s="376"/>
      <c r="DAP77" s="376"/>
      <c r="DAQ77" s="376"/>
      <c r="DAR77" s="376"/>
      <c r="DAS77" s="376"/>
      <c r="DAT77" s="376"/>
      <c r="DAU77" s="376"/>
      <c r="DAV77" s="376"/>
      <c r="DAW77" s="376"/>
      <c r="DAX77" s="1581"/>
      <c r="DAY77" s="1581"/>
      <c r="DAZ77" s="1581"/>
      <c r="DBA77" s="529"/>
      <c r="DBB77" s="376"/>
      <c r="DBC77" s="376"/>
      <c r="DBD77" s="376"/>
      <c r="DBE77" s="530"/>
      <c r="DBF77" s="376"/>
      <c r="DBG77" s="376"/>
      <c r="DBH77" s="376"/>
      <c r="DBI77" s="376"/>
      <c r="DBJ77" s="376"/>
      <c r="DBK77" s="376"/>
      <c r="DBL77" s="376"/>
      <c r="DBM77" s="376"/>
      <c r="DBN77" s="376"/>
      <c r="DBO77" s="1581"/>
      <c r="DBP77" s="1581"/>
      <c r="DBQ77" s="1581"/>
      <c r="DBR77" s="529"/>
      <c r="DBS77" s="376"/>
      <c r="DBT77" s="376"/>
      <c r="DBU77" s="376"/>
      <c r="DBV77" s="530"/>
      <c r="DBW77" s="376"/>
      <c r="DBX77" s="376"/>
      <c r="DBY77" s="376"/>
      <c r="DBZ77" s="376"/>
      <c r="DCA77" s="376"/>
      <c r="DCB77" s="376"/>
      <c r="DCC77" s="376"/>
      <c r="DCD77" s="376"/>
      <c r="DCE77" s="376"/>
      <c r="DCF77" s="1581"/>
      <c r="DCG77" s="1581"/>
      <c r="DCH77" s="1581"/>
      <c r="DCI77" s="529"/>
      <c r="DCJ77" s="376"/>
      <c r="DCK77" s="376"/>
      <c r="DCL77" s="376"/>
      <c r="DCM77" s="530"/>
      <c r="DCN77" s="376"/>
      <c r="DCO77" s="376"/>
      <c r="DCP77" s="376"/>
      <c r="DCQ77" s="376"/>
      <c r="DCR77" s="376"/>
      <c r="DCS77" s="376"/>
      <c r="DCT77" s="376"/>
      <c r="DCU77" s="376"/>
      <c r="DCV77" s="376"/>
      <c r="DCW77" s="1581"/>
      <c r="DCX77" s="1581"/>
      <c r="DCY77" s="1581"/>
      <c r="DCZ77" s="529"/>
      <c r="DDA77" s="376"/>
      <c r="DDB77" s="376"/>
      <c r="DDC77" s="376"/>
      <c r="DDD77" s="530"/>
      <c r="DDE77" s="376"/>
      <c r="DDF77" s="376"/>
      <c r="DDG77" s="376"/>
      <c r="DDH77" s="376"/>
      <c r="DDI77" s="376"/>
      <c r="DDJ77" s="376"/>
      <c r="DDK77" s="376"/>
      <c r="DDL77" s="376"/>
      <c r="DDM77" s="376"/>
      <c r="DDN77" s="1581"/>
      <c r="DDO77" s="1581"/>
      <c r="DDP77" s="1581"/>
      <c r="DDQ77" s="529"/>
      <c r="DDR77" s="376"/>
      <c r="DDS77" s="376"/>
      <c r="DDT77" s="376"/>
      <c r="DDU77" s="530"/>
      <c r="DDV77" s="376"/>
      <c r="DDW77" s="376"/>
      <c r="DDX77" s="376"/>
      <c r="DDY77" s="376"/>
      <c r="DDZ77" s="376"/>
      <c r="DEA77" s="376"/>
      <c r="DEB77" s="376"/>
      <c r="DEC77" s="376"/>
      <c r="DED77" s="376"/>
      <c r="DEE77" s="1581"/>
      <c r="DEF77" s="1581"/>
      <c r="DEG77" s="1581"/>
      <c r="DEH77" s="529"/>
      <c r="DEI77" s="376"/>
      <c r="DEJ77" s="376"/>
      <c r="DEK77" s="376"/>
      <c r="DEL77" s="530"/>
      <c r="DEM77" s="376"/>
      <c r="DEN77" s="376"/>
      <c r="DEO77" s="376"/>
      <c r="DEP77" s="376"/>
      <c r="DEQ77" s="376"/>
      <c r="DER77" s="376"/>
      <c r="DES77" s="376"/>
      <c r="DET77" s="376"/>
      <c r="DEU77" s="376"/>
      <c r="DEV77" s="1581"/>
      <c r="DEW77" s="1581"/>
      <c r="DEX77" s="1581"/>
      <c r="DEY77" s="529"/>
      <c r="DEZ77" s="376"/>
      <c r="DFA77" s="376"/>
      <c r="DFB77" s="376"/>
      <c r="DFC77" s="530"/>
      <c r="DFD77" s="376"/>
      <c r="DFE77" s="376"/>
      <c r="DFF77" s="376"/>
      <c r="DFG77" s="376"/>
      <c r="DFH77" s="376"/>
      <c r="DFI77" s="376"/>
      <c r="DFJ77" s="376"/>
      <c r="DFK77" s="376"/>
      <c r="DFL77" s="376"/>
      <c r="DFM77" s="1581"/>
      <c r="DFN77" s="1581"/>
      <c r="DFO77" s="1581"/>
      <c r="DFP77" s="529"/>
      <c r="DFQ77" s="376"/>
      <c r="DFR77" s="376"/>
      <c r="DFS77" s="376"/>
      <c r="DFT77" s="530"/>
      <c r="DFU77" s="376"/>
      <c r="DFV77" s="376"/>
      <c r="DFW77" s="376"/>
      <c r="DFX77" s="376"/>
      <c r="DFY77" s="376"/>
      <c r="DFZ77" s="376"/>
      <c r="DGA77" s="376"/>
      <c r="DGB77" s="376"/>
      <c r="DGC77" s="376"/>
      <c r="DGD77" s="1581"/>
      <c r="DGE77" s="1581"/>
      <c r="DGF77" s="1581"/>
      <c r="DGG77" s="529"/>
      <c r="DGH77" s="376"/>
      <c r="DGI77" s="376"/>
      <c r="DGJ77" s="376"/>
      <c r="DGK77" s="530"/>
      <c r="DGL77" s="376"/>
      <c r="DGM77" s="376"/>
      <c r="DGN77" s="376"/>
      <c r="DGO77" s="376"/>
      <c r="DGP77" s="376"/>
      <c r="DGQ77" s="376"/>
      <c r="DGR77" s="376"/>
      <c r="DGS77" s="376"/>
      <c r="DGT77" s="376"/>
      <c r="DGU77" s="1581"/>
      <c r="DGV77" s="1581"/>
      <c r="DGW77" s="1581"/>
      <c r="DGX77" s="529"/>
      <c r="DGY77" s="376"/>
      <c r="DGZ77" s="376"/>
      <c r="DHA77" s="376"/>
      <c r="DHB77" s="530"/>
      <c r="DHC77" s="376"/>
      <c r="DHD77" s="376"/>
      <c r="DHE77" s="376"/>
      <c r="DHF77" s="376"/>
      <c r="DHG77" s="376"/>
      <c r="DHH77" s="376"/>
      <c r="DHI77" s="376"/>
      <c r="DHJ77" s="376"/>
      <c r="DHK77" s="376"/>
      <c r="DHL77" s="1581"/>
      <c r="DHM77" s="1581"/>
      <c r="DHN77" s="1581"/>
      <c r="DHO77" s="529"/>
      <c r="DHP77" s="376"/>
      <c r="DHQ77" s="376"/>
      <c r="DHR77" s="376"/>
      <c r="DHS77" s="530"/>
      <c r="DHT77" s="376"/>
      <c r="DHU77" s="376"/>
      <c r="DHV77" s="376"/>
      <c r="DHW77" s="376"/>
      <c r="DHX77" s="376"/>
      <c r="DHY77" s="376"/>
      <c r="DHZ77" s="376"/>
      <c r="DIA77" s="376"/>
      <c r="DIB77" s="376"/>
      <c r="DIC77" s="1581"/>
      <c r="DID77" s="1581"/>
      <c r="DIE77" s="1581"/>
      <c r="DIF77" s="529"/>
      <c r="DIG77" s="376"/>
      <c r="DIH77" s="376"/>
      <c r="DII77" s="376"/>
      <c r="DIJ77" s="530"/>
      <c r="DIK77" s="376"/>
      <c r="DIL77" s="376"/>
      <c r="DIM77" s="376"/>
      <c r="DIN77" s="376"/>
      <c r="DIO77" s="376"/>
      <c r="DIP77" s="376"/>
      <c r="DIQ77" s="376"/>
      <c r="DIR77" s="376"/>
      <c r="DIS77" s="376"/>
      <c r="DIT77" s="1581"/>
      <c r="DIU77" s="1581"/>
      <c r="DIV77" s="1581"/>
      <c r="DIW77" s="529"/>
      <c r="DIX77" s="376"/>
      <c r="DIY77" s="376"/>
      <c r="DIZ77" s="376"/>
      <c r="DJA77" s="530"/>
      <c r="DJB77" s="376"/>
      <c r="DJC77" s="376"/>
      <c r="DJD77" s="376"/>
      <c r="DJE77" s="376"/>
      <c r="DJF77" s="376"/>
      <c r="DJG77" s="376"/>
      <c r="DJH77" s="376"/>
      <c r="DJI77" s="376"/>
      <c r="DJJ77" s="376"/>
      <c r="DJK77" s="1581"/>
      <c r="DJL77" s="1581"/>
      <c r="DJM77" s="1581"/>
      <c r="DJN77" s="529"/>
      <c r="DJO77" s="376"/>
      <c r="DJP77" s="376"/>
      <c r="DJQ77" s="376"/>
      <c r="DJR77" s="530"/>
      <c r="DJS77" s="376"/>
      <c r="DJT77" s="376"/>
      <c r="DJU77" s="376"/>
      <c r="DJV77" s="376"/>
      <c r="DJW77" s="376"/>
      <c r="DJX77" s="376"/>
      <c r="DJY77" s="376"/>
      <c r="DJZ77" s="376"/>
      <c r="DKA77" s="376"/>
      <c r="DKB77" s="1581"/>
      <c r="DKC77" s="1581"/>
      <c r="DKD77" s="1581"/>
      <c r="DKE77" s="529"/>
      <c r="DKF77" s="376"/>
      <c r="DKG77" s="376"/>
      <c r="DKH77" s="376"/>
      <c r="DKI77" s="530"/>
      <c r="DKJ77" s="376"/>
      <c r="DKK77" s="376"/>
      <c r="DKL77" s="376"/>
      <c r="DKM77" s="376"/>
      <c r="DKN77" s="376"/>
      <c r="DKO77" s="376"/>
      <c r="DKP77" s="376"/>
      <c r="DKQ77" s="376"/>
      <c r="DKR77" s="376"/>
      <c r="DKS77" s="1581"/>
      <c r="DKT77" s="1581"/>
      <c r="DKU77" s="1581"/>
      <c r="DKV77" s="529"/>
      <c r="DKW77" s="376"/>
      <c r="DKX77" s="376"/>
      <c r="DKY77" s="376"/>
      <c r="DKZ77" s="530"/>
      <c r="DLA77" s="376"/>
      <c r="DLB77" s="376"/>
      <c r="DLC77" s="376"/>
      <c r="DLD77" s="376"/>
      <c r="DLE77" s="376"/>
      <c r="DLF77" s="376"/>
      <c r="DLG77" s="376"/>
      <c r="DLH77" s="376"/>
      <c r="DLI77" s="376"/>
      <c r="DLJ77" s="1581"/>
      <c r="DLK77" s="1581"/>
      <c r="DLL77" s="1581"/>
      <c r="DLM77" s="529"/>
      <c r="DLN77" s="376"/>
      <c r="DLO77" s="376"/>
      <c r="DLP77" s="376"/>
      <c r="DLQ77" s="530"/>
      <c r="DLR77" s="376"/>
      <c r="DLS77" s="376"/>
      <c r="DLT77" s="376"/>
      <c r="DLU77" s="376"/>
      <c r="DLV77" s="376"/>
      <c r="DLW77" s="376"/>
      <c r="DLX77" s="376"/>
      <c r="DLY77" s="376"/>
      <c r="DLZ77" s="376"/>
      <c r="DMA77" s="1581"/>
      <c r="DMB77" s="1581"/>
      <c r="DMC77" s="1581"/>
      <c r="DMD77" s="529"/>
      <c r="DME77" s="376"/>
      <c r="DMF77" s="376"/>
      <c r="DMG77" s="376"/>
      <c r="DMH77" s="530"/>
      <c r="DMI77" s="376"/>
      <c r="DMJ77" s="376"/>
      <c r="DMK77" s="376"/>
      <c r="DML77" s="376"/>
      <c r="DMM77" s="376"/>
      <c r="DMN77" s="376"/>
      <c r="DMO77" s="376"/>
      <c r="DMP77" s="376"/>
      <c r="DMQ77" s="376"/>
      <c r="DMR77" s="1581"/>
      <c r="DMS77" s="1581"/>
      <c r="DMT77" s="1581"/>
      <c r="DMU77" s="529"/>
      <c r="DMV77" s="376"/>
      <c r="DMW77" s="376"/>
      <c r="DMX77" s="376"/>
      <c r="DMY77" s="530"/>
      <c r="DMZ77" s="376"/>
      <c r="DNA77" s="376"/>
      <c r="DNB77" s="376"/>
      <c r="DNC77" s="376"/>
      <c r="DND77" s="376"/>
      <c r="DNE77" s="376"/>
      <c r="DNF77" s="376"/>
      <c r="DNG77" s="376"/>
      <c r="DNH77" s="376"/>
      <c r="DNI77" s="1581"/>
      <c r="DNJ77" s="1581"/>
      <c r="DNK77" s="1581"/>
      <c r="DNL77" s="529"/>
      <c r="DNM77" s="376"/>
      <c r="DNN77" s="376"/>
      <c r="DNO77" s="376"/>
      <c r="DNP77" s="530"/>
      <c r="DNQ77" s="376"/>
      <c r="DNR77" s="376"/>
      <c r="DNS77" s="376"/>
      <c r="DNT77" s="376"/>
      <c r="DNU77" s="376"/>
      <c r="DNV77" s="376"/>
      <c r="DNW77" s="376"/>
      <c r="DNX77" s="376"/>
      <c r="DNY77" s="376"/>
      <c r="DNZ77" s="1581"/>
      <c r="DOA77" s="1581"/>
      <c r="DOB77" s="1581"/>
      <c r="DOC77" s="529"/>
      <c r="DOD77" s="376"/>
      <c r="DOE77" s="376"/>
      <c r="DOF77" s="376"/>
      <c r="DOG77" s="530"/>
      <c r="DOH77" s="376"/>
      <c r="DOI77" s="376"/>
      <c r="DOJ77" s="376"/>
      <c r="DOK77" s="376"/>
      <c r="DOL77" s="376"/>
      <c r="DOM77" s="376"/>
      <c r="DON77" s="376"/>
      <c r="DOO77" s="376"/>
      <c r="DOP77" s="376"/>
      <c r="DOQ77" s="1581"/>
      <c r="DOR77" s="1581"/>
      <c r="DOS77" s="1581"/>
      <c r="DOT77" s="529"/>
      <c r="DOU77" s="376"/>
      <c r="DOV77" s="376"/>
      <c r="DOW77" s="376"/>
      <c r="DOX77" s="530"/>
      <c r="DOY77" s="376"/>
      <c r="DOZ77" s="376"/>
      <c r="DPA77" s="376"/>
      <c r="DPB77" s="376"/>
      <c r="DPC77" s="376"/>
      <c r="DPD77" s="376"/>
      <c r="DPE77" s="376"/>
      <c r="DPF77" s="376"/>
      <c r="DPG77" s="376"/>
      <c r="DPH77" s="1581"/>
      <c r="DPI77" s="1581"/>
      <c r="DPJ77" s="1581"/>
      <c r="DPK77" s="529"/>
      <c r="DPL77" s="376"/>
      <c r="DPM77" s="376"/>
      <c r="DPN77" s="376"/>
      <c r="DPO77" s="530"/>
      <c r="DPP77" s="376"/>
      <c r="DPQ77" s="376"/>
      <c r="DPR77" s="376"/>
      <c r="DPS77" s="376"/>
      <c r="DPT77" s="376"/>
      <c r="DPU77" s="376"/>
      <c r="DPV77" s="376"/>
      <c r="DPW77" s="376"/>
      <c r="DPX77" s="376"/>
      <c r="DPY77" s="1581"/>
      <c r="DPZ77" s="1581"/>
      <c r="DQA77" s="1581"/>
      <c r="DQB77" s="529"/>
      <c r="DQC77" s="376"/>
      <c r="DQD77" s="376"/>
      <c r="DQE77" s="376"/>
      <c r="DQF77" s="530"/>
      <c r="DQG77" s="376"/>
      <c r="DQH77" s="376"/>
      <c r="DQI77" s="376"/>
      <c r="DQJ77" s="376"/>
      <c r="DQK77" s="376"/>
      <c r="DQL77" s="376"/>
      <c r="DQM77" s="376"/>
      <c r="DQN77" s="376"/>
      <c r="DQO77" s="376"/>
      <c r="DQP77" s="1581"/>
      <c r="DQQ77" s="1581"/>
      <c r="DQR77" s="1581"/>
      <c r="DQS77" s="529"/>
      <c r="DQT77" s="376"/>
      <c r="DQU77" s="376"/>
      <c r="DQV77" s="376"/>
      <c r="DQW77" s="530"/>
      <c r="DQX77" s="376"/>
      <c r="DQY77" s="376"/>
      <c r="DQZ77" s="376"/>
      <c r="DRA77" s="376"/>
      <c r="DRB77" s="376"/>
      <c r="DRC77" s="376"/>
      <c r="DRD77" s="376"/>
      <c r="DRE77" s="376"/>
      <c r="DRF77" s="376"/>
      <c r="DRG77" s="1581"/>
      <c r="DRH77" s="1581"/>
      <c r="DRI77" s="1581"/>
      <c r="DRJ77" s="529"/>
      <c r="DRK77" s="376"/>
      <c r="DRL77" s="376"/>
      <c r="DRM77" s="376"/>
      <c r="DRN77" s="530"/>
      <c r="DRO77" s="376"/>
      <c r="DRP77" s="376"/>
      <c r="DRQ77" s="376"/>
      <c r="DRR77" s="376"/>
      <c r="DRS77" s="376"/>
      <c r="DRT77" s="376"/>
      <c r="DRU77" s="376"/>
      <c r="DRV77" s="376"/>
      <c r="DRW77" s="376"/>
      <c r="DRX77" s="1581"/>
      <c r="DRY77" s="1581"/>
      <c r="DRZ77" s="1581"/>
      <c r="DSA77" s="529"/>
      <c r="DSB77" s="376"/>
      <c r="DSC77" s="376"/>
      <c r="DSD77" s="376"/>
      <c r="DSE77" s="530"/>
      <c r="DSF77" s="376"/>
      <c r="DSG77" s="376"/>
      <c r="DSH77" s="376"/>
      <c r="DSI77" s="376"/>
      <c r="DSJ77" s="376"/>
      <c r="DSK77" s="376"/>
      <c r="DSL77" s="376"/>
      <c r="DSM77" s="376"/>
      <c r="DSN77" s="376"/>
      <c r="DSO77" s="1581"/>
      <c r="DSP77" s="1581"/>
      <c r="DSQ77" s="1581"/>
      <c r="DSR77" s="529"/>
      <c r="DSS77" s="376"/>
      <c r="DST77" s="376"/>
      <c r="DSU77" s="376"/>
      <c r="DSV77" s="530"/>
      <c r="DSW77" s="376"/>
      <c r="DSX77" s="376"/>
      <c r="DSY77" s="376"/>
      <c r="DSZ77" s="376"/>
      <c r="DTA77" s="376"/>
      <c r="DTB77" s="376"/>
      <c r="DTC77" s="376"/>
      <c r="DTD77" s="376"/>
      <c r="DTE77" s="376"/>
      <c r="DTF77" s="1581"/>
      <c r="DTG77" s="1581"/>
      <c r="DTH77" s="1581"/>
      <c r="DTI77" s="529"/>
      <c r="DTJ77" s="376"/>
      <c r="DTK77" s="376"/>
      <c r="DTL77" s="376"/>
      <c r="DTM77" s="530"/>
      <c r="DTN77" s="376"/>
      <c r="DTO77" s="376"/>
      <c r="DTP77" s="376"/>
      <c r="DTQ77" s="376"/>
      <c r="DTR77" s="376"/>
      <c r="DTS77" s="376"/>
      <c r="DTT77" s="376"/>
      <c r="DTU77" s="376"/>
      <c r="DTV77" s="376"/>
      <c r="DTW77" s="1581"/>
      <c r="DTX77" s="1581"/>
      <c r="DTY77" s="1581"/>
      <c r="DTZ77" s="529"/>
      <c r="DUA77" s="376"/>
      <c r="DUB77" s="376"/>
      <c r="DUC77" s="376"/>
      <c r="DUD77" s="530"/>
      <c r="DUE77" s="376"/>
      <c r="DUF77" s="376"/>
      <c r="DUG77" s="376"/>
      <c r="DUH77" s="376"/>
      <c r="DUI77" s="376"/>
      <c r="DUJ77" s="376"/>
      <c r="DUK77" s="376"/>
      <c r="DUL77" s="376"/>
      <c r="DUM77" s="376"/>
      <c r="DUN77" s="1581"/>
      <c r="DUO77" s="1581"/>
      <c r="DUP77" s="1581"/>
      <c r="DUQ77" s="529"/>
      <c r="DUR77" s="376"/>
      <c r="DUS77" s="376"/>
      <c r="DUT77" s="376"/>
      <c r="DUU77" s="530"/>
      <c r="DUV77" s="376"/>
      <c r="DUW77" s="376"/>
      <c r="DUX77" s="376"/>
      <c r="DUY77" s="376"/>
      <c r="DUZ77" s="376"/>
      <c r="DVA77" s="376"/>
      <c r="DVB77" s="376"/>
      <c r="DVC77" s="376"/>
      <c r="DVD77" s="376"/>
      <c r="DVE77" s="1581"/>
      <c r="DVF77" s="1581"/>
      <c r="DVG77" s="1581"/>
      <c r="DVH77" s="529"/>
      <c r="DVI77" s="376"/>
      <c r="DVJ77" s="376"/>
      <c r="DVK77" s="376"/>
      <c r="DVL77" s="530"/>
      <c r="DVM77" s="376"/>
      <c r="DVN77" s="376"/>
      <c r="DVO77" s="376"/>
      <c r="DVP77" s="376"/>
      <c r="DVQ77" s="376"/>
      <c r="DVR77" s="376"/>
      <c r="DVS77" s="376"/>
      <c r="DVT77" s="376"/>
      <c r="DVU77" s="376"/>
      <c r="DVV77" s="1581"/>
      <c r="DVW77" s="1581"/>
      <c r="DVX77" s="1581"/>
      <c r="DVY77" s="529"/>
      <c r="DVZ77" s="376"/>
      <c r="DWA77" s="376"/>
      <c r="DWB77" s="376"/>
      <c r="DWC77" s="530"/>
      <c r="DWD77" s="376"/>
      <c r="DWE77" s="376"/>
      <c r="DWF77" s="376"/>
      <c r="DWG77" s="376"/>
      <c r="DWH77" s="376"/>
      <c r="DWI77" s="376"/>
      <c r="DWJ77" s="376"/>
      <c r="DWK77" s="376"/>
      <c r="DWL77" s="376"/>
      <c r="DWM77" s="1581"/>
      <c r="DWN77" s="1581"/>
      <c r="DWO77" s="1581"/>
      <c r="DWP77" s="529"/>
      <c r="DWQ77" s="376"/>
      <c r="DWR77" s="376"/>
      <c r="DWS77" s="376"/>
      <c r="DWT77" s="530"/>
      <c r="DWU77" s="376"/>
      <c r="DWV77" s="376"/>
      <c r="DWW77" s="376"/>
      <c r="DWX77" s="376"/>
      <c r="DWY77" s="376"/>
      <c r="DWZ77" s="376"/>
      <c r="DXA77" s="376"/>
      <c r="DXB77" s="376"/>
      <c r="DXC77" s="376"/>
      <c r="DXD77" s="1581"/>
      <c r="DXE77" s="1581"/>
      <c r="DXF77" s="1581"/>
      <c r="DXG77" s="529"/>
      <c r="DXH77" s="376"/>
      <c r="DXI77" s="376"/>
      <c r="DXJ77" s="376"/>
      <c r="DXK77" s="530"/>
      <c r="DXL77" s="376"/>
      <c r="DXM77" s="376"/>
      <c r="DXN77" s="376"/>
      <c r="DXO77" s="376"/>
      <c r="DXP77" s="376"/>
      <c r="DXQ77" s="376"/>
      <c r="DXR77" s="376"/>
      <c r="DXS77" s="376"/>
      <c r="DXT77" s="376"/>
      <c r="DXU77" s="1581"/>
      <c r="DXV77" s="1581"/>
      <c r="DXW77" s="1581"/>
      <c r="DXX77" s="529"/>
      <c r="DXY77" s="376"/>
      <c r="DXZ77" s="376"/>
      <c r="DYA77" s="376"/>
      <c r="DYB77" s="530"/>
      <c r="DYC77" s="376"/>
      <c r="DYD77" s="376"/>
      <c r="DYE77" s="376"/>
      <c r="DYF77" s="376"/>
      <c r="DYG77" s="376"/>
      <c r="DYH77" s="376"/>
      <c r="DYI77" s="376"/>
      <c r="DYJ77" s="376"/>
      <c r="DYK77" s="376"/>
      <c r="DYL77" s="1581"/>
      <c r="DYM77" s="1581"/>
      <c r="DYN77" s="1581"/>
      <c r="DYO77" s="529"/>
      <c r="DYP77" s="376"/>
      <c r="DYQ77" s="376"/>
      <c r="DYR77" s="376"/>
      <c r="DYS77" s="530"/>
      <c r="DYT77" s="376"/>
      <c r="DYU77" s="376"/>
      <c r="DYV77" s="376"/>
      <c r="DYW77" s="376"/>
      <c r="DYX77" s="376"/>
      <c r="DYY77" s="376"/>
      <c r="DYZ77" s="376"/>
      <c r="DZA77" s="376"/>
      <c r="DZB77" s="376"/>
      <c r="DZC77" s="1581"/>
      <c r="DZD77" s="1581"/>
      <c r="DZE77" s="1581"/>
      <c r="DZF77" s="529"/>
      <c r="DZG77" s="376"/>
      <c r="DZH77" s="376"/>
      <c r="DZI77" s="376"/>
      <c r="DZJ77" s="530"/>
      <c r="DZK77" s="376"/>
      <c r="DZL77" s="376"/>
      <c r="DZM77" s="376"/>
      <c r="DZN77" s="376"/>
      <c r="DZO77" s="376"/>
      <c r="DZP77" s="376"/>
      <c r="DZQ77" s="376"/>
      <c r="DZR77" s="376"/>
      <c r="DZS77" s="376"/>
      <c r="DZT77" s="1581"/>
      <c r="DZU77" s="1581"/>
      <c r="DZV77" s="1581"/>
      <c r="DZW77" s="529"/>
      <c r="DZX77" s="376"/>
      <c r="DZY77" s="376"/>
      <c r="DZZ77" s="376"/>
      <c r="EAA77" s="530"/>
      <c r="EAB77" s="376"/>
      <c r="EAC77" s="376"/>
      <c r="EAD77" s="376"/>
      <c r="EAE77" s="376"/>
      <c r="EAF77" s="376"/>
      <c r="EAG77" s="376"/>
      <c r="EAH77" s="376"/>
      <c r="EAI77" s="376"/>
      <c r="EAJ77" s="376"/>
      <c r="EAK77" s="1581"/>
      <c r="EAL77" s="1581"/>
      <c r="EAM77" s="1581"/>
      <c r="EAN77" s="529"/>
      <c r="EAO77" s="376"/>
      <c r="EAP77" s="376"/>
      <c r="EAQ77" s="376"/>
      <c r="EAR77" s="530"/>
      <c r="EAS77" s="376"/>
      <c r="EAT77" s="376"/>
      <c r="EAU77" s="376"/>
      <c r="EAV77" s="376"/>
      <c r="EAW77" s="376"/>
      <c r="EAX77" s="376"/>
      <c r="EAY77" s="376"/>
      <c r="EAZ77" s="376"/>
      <c r="EBA77" s="376"/>
      <c r="EBB77" s="1581"/>
      <c r="EBC77" s="1581"/>
      <c r="EBD77" s="1581"/>
      <c r="EBE77" s="529"/>
      <c r="EBF77" s="376"/>
      <c r="EBG77" s="376"/>
      <c r="EBH77" s="376"/>
      <c r="EBI77" s="530"/>
      <c r="EBJ77" s="376"/>
      <c r="EBK77" s="376"/>
      <c r="EBL77" s="376"/>
      <c r="EBM77" s="376"/>
      <c r="EBN77" s="376"/>
      <c r="EBO77" s="376"/>
      <c r="EBP77" s="376"/>
      <c r="EBQ77" s="376"/>
      <c r="EBR77" s="376"/>
      <c r="EBS77" s="1581"/>
      <c r="EBT77" s="1581"/>
      <c r="EBU77" s="1581"/>
      <c r="EBV77" s="529"/>
      <c r="EBW77" s="376"/>
      <c r="EBX77" s="376"/>
      <c r="EBY77" s="376"/>
      <c r="EBZ77" s="530"/>
      <c r="ECA77" s="376"/>
      <c r="ECB77" s="376"/>
      <c r="ECC77" s="376"/>
      <c r="ECD77" s="376"/>
      <c r="ECE77" s="376"/>
      <c r="ECF77" s="376"/>
      <c r="ECG77" s="376"/>
      <c r="ECH77" s="376"/>
      <c r="ECI77" s="376"/>
      <c r="ECJ77" s="1581"/>
      <c r="ECK77" s="1581"/>
      <c r="ECL77" s="1581"/>
      <c r="ECM77" s="529"/>
      <c r="ECN77" s="376"/>
      <c r="ECO77" s="376"/>
      <c r="ECP77" s="376"/>
      <c r="ECQ77" s="530"/>
      <c r="ECR77" s="376"/>
      <c r="ECS77" s="376"/>
      <c r="ECT77" s="376"/>
      <c r="ECU77" s="376"/>
      <c r="ECV77" s="376"/>
      <c r="ECW77" s="376"/>
      <c r="ECX77" s="376"/>
      <c r="ECY77" s="376"/>
      <c r="ECZ77" s="376"/>
      <c r="EDA77" s="1581"/>
      <c r="EDB77" s="1581"/>
      <c r="EDC77" s="1581"/>
      <c r="EDD77" s="529"/>
      <c r="EDE77" s="376"/>
      <c r="EDF77" s="376"/>
      <c r="EDG77" s="376"/>
      <c r="EDH77" s="530"/>
      <c r="EDI77" s="376"/>
      <c r="EDJ77" s="376"/>
      <c r="EDK77" s="376"/>
      <c r="EDL77" s="376"/>
      <c r="EDM77" s="376"/>
      <c r="EDN77" s="376"/>
      <c r="EDO77" s="376"/>
      <c r="EDP77" s="376"/>
      <c r="EDQ77" s="376"/>
      <c r="EDR77" s="1581"/>
      <c r="EDS77" s="1581"/>
      <c r="EDT77" s="1581"/>
      <c r="EDU77" s="529"/>
      <c r="EDV77" s="376"/>
      <c r="EDW77" s="376"/>
      <c r="EDX77" s="376"/>
      <c r="EDY77" s="530"/>
      <c r="EDZ77" s="376"/>
      <c r="EEA77" s="376"/>
      <c r="EEB77" s="376"/>
      <c r="EEC77" s="376"/>
      <c r="EED77" s="376"/>
      <c r="EEE77" s="376"/>
      <c r="EEF77" s="376"/>
      <c r="EEG77" s="376"/>
      <c r="EEH77" s="376"/>
      <c r="EEI77" s="1581"/>
      <c r="EEJ77" s="1581"/>
      <c r="EEK77" s="1581"/>
      <c r="EEL77" s="529"/>
      <c r="EEM77" s="376"/>
      <c r="EEN77" s="376"/>
      <c r="EEO77" s="376"/>
      <c r="EEP77" s="530"/>
      <c r="EEQ77" s="376"/>
      <c r="EER77" s="376"/>
      <c r="EES77" s="376"/>
      <c r="EET77" s="376"/>
      <c r="EEU77" s="376"/>
      <c r="EEV77" s="376"/>
      <c r="EEW77" s="376"/>
      <c r="EEX77" s="376"/>
      <c r="EEY77" s="376"/>
      <c r="EEZ77" s="1581"/>
      <c r="EFA77" s="1581"/>
      <c r="EFB77" s="1581"/>
      <c r="EFC77" s="529"/>
      <c r="EFD77" s="376"/>
      <c r="EFE77" s="376"/>
      <c r="EFF77" s="376"/>
      <c r="EFG77" s="530"/>
      <c r="EFH77" s="376"/>
      <c r="EFI77" s="376"/>
      <c r="EFJ77" s="376"/>
      <c r="EFK77" s="376"/>
      <c r="EFL77" s="376"/>
      <c r="EFM77" s="376"/>
      <c r="EFN77" s="376"/>
      <c r="EFO77" s="376"/>
      <c r="EFP77" s="376"/>
      <c r="EFQ77" s="1581"/>
      <c r="EFR77" s="1581"/>
      <c r="EFS77" s="1581"/>
      <c r="EFT77" s="529"/>
      <c r="EFU77" s="376"/>
      <c r="EFV77" s="376"/>
      <c r="EFW77" s="376"/>
      <c r="EFX77" s="530"/>
      <c r="EFY77" s="376"/>
      <c r="EFZ77" s="376"/>
      <c r="EGA77" s="376"/>
      <c r="EGB77" s="376"/>
      <c r="EGC77" s="376"/>
      <c r="EGD77" s="376"/>
      <c r="EGE77" s="376"/>
      <c r="EGF77" s="376"/>
      <c r="EGG77" s="376"/>
      <c r="EGH77" s="1581"/>
      <c r="EGI77" s="1581"/>
      <c r="EGJ77" s="1581"/>
      <c r="EGK77" s="529"/>
      <c r="EGL77" s="376"/>
      <c r="EGM77" s="376"/>
      <c r="EGN77" s="376"/>
      <c r="EGO77" s="530"/>
      <c r="EGP77" s="376"/>
      <c r="EGQ77" s="376"/>
      <c r="EGR77" s="376"/>
      <c r="EGS77" s="376"/>
      <c r="EGT77" s="376"/>
      <c r="EGU77" s="376"/>
      <c r="EGV77" s="376"/>
      <c r="EGW77" s="376"/>
      <c r="EGX77" s="376"/>
      <c r="EGY77" s="1581"/>
      <c r="EGZ77" s="1581"/>
      <c r="EHA77" s="1581"/>
      <c r="EHB77" s="529"/>
      <c r="EHC77" s="376"/>
      <c r="EHD77" s="376"/>
      <c r="EHE77" s="376"/>
      <c r="EHF77" s="530"/>
      <c r="EHG77" s="376"/>
      <c r="EHH77" s="376"/>
      <c r="EHI77" s="376"/>
      <c r="EHJ77" s="376"/>
      <c r="EHK77" s="376"/>
      <c r="EHL77" s="376"/>
      <c r="EHM77" s="376"/>
      <c r="EHN77" s="376"/>
      <c r="EHO77" s="376"/>
      <c r="EHP77" s="1581"/>
      <c r="EHQ77" s="1581"/>
      <c r="EHR77" s="1581"/>
      <c r="EHS77" s="529"/>
      <c r="EHT77" s="376"/>
      <c r="EHU77" s="376"/>
      <c r="EHV77" s="376"/>
      <c r="EHW77" s="530"/>
      <c r="EHX77" s="376"/>
      <c r="EHY77" s="376"/>
      <c r="EHZ77" s="376"/>
      <c r="EIA77" s="376"/>
      <c r="EIB77" s="376"/>
      <c r="EIC77" s="376"/>
      <c r="EID77" s="376"/>
      <c r="EIE77" s="376"/>
      <c r="EIF77" s="376"/>
      <c r="EIG77" s="1581"/>
      <c r="EIH77" s="1581"/>
      <c r="EII77" s="1581"/>
      <c r="EIJ77" s="529"/>
      <c r="EIK77" s="376"/>
      <c r="EIL77" s="376"/>
      <c r="EIM77" s="376"/>
      <c r="EIN77" s="530"/>
      <c r="EIO77" s="376"/>
      <c r="EIP77" s="376"/>
      <c r="EIQ77" s="376"/>
      <c r="EIR77" s="376"/>
      <c r="EIS77" s="376"/>
      <c r="EIT77" s="376"/>
      <c r="EIU77" s="376"/>
      <c r="EIV77" s="376"/>
      <c r="EIW77" s="376"/>
      <c r="EIX77" s="1581"/>
      <c r="EIY77" s="1581"/>
      <c r="EIZ77" s="1581"/>
      <c r="EJA77" s="529"/>
      <c r="EJB77" s="376"/>
      <c r="EJC77" s="376"/>
      <c r="EJD77" s="376"/>
      <c r="EJE77" s="530"/>
      <c r="EJF77" s="376"/>
      <c r="EJG77" s="376"/>
      <c r="EJH77" s="376"/>
      <c r="EJI77" s="376"/>
      <c r="EJJ77" s="376"/>
      <c r="EJK77" s="376"/>
      <c r="EJL77" s="376"/>
      <c r="EJM77" s="376"/>
      <c r="EJN77" s="376"/>
      <c r="EJO77" s="1581"/>
      <c r="EJP77" s="1581"/>
      <c r="EJQ77" s="1581"/>
      <c r="EJR77" s="529"/>
      <c r="EJS77" s="376"/>
      <c r="EJT77" s="376"/>
      <c r="EJU77" s="376"/>
      <c r="EJV77" s="530"/>
      <c r="EJW77" s="376"/>
      <c r="EJX77" s="376"/>
      <c r="EJY77" s="376"/>
      <c r="EJZ77" s="376"/>
      <c r="EKA77" s="376"/>
      <c r="EKB77" s="376"/>
      <c r="EKC77" s="376"/>
      <c r="EKD77" s="376"/>
      <c r="EKE77" s="376"/>
      <c r="EKF77" s="1581"/>
      <c r="EKG77" s="1581"/>
      <c r="EKH77" s="1581"/>
      <c r="EKI77" s="529"/>
      <c r="EKJ77" s="376"/>
      <c r="EKK77" s="376"/>
      <c r="EKL77" s="376"/>
      <c r="EKM77" s="530"/>
      <c r="EKN77" s="376"/>
      <c r="EKO77" s="376"/>
      <c r="EKP77" s="376"/>
      <c r="EKQ77" s="376"/>
      <c r="EKR77" s="376"/>
      <c r="EKS77" s="376"/>
      <c r="EKT77" s="376"/>
      <c r="EKU77" s="376"/>
      <c r="EKV77" s="376"/>
      <c r="EKW77" s="1581"/>
      <c r="EKX77" s="1581"/>
      <c r="EKY77" s="1581"/>
      <c r="EKZ77" s="529"/>
      <c r="ELA77" s="376"/>
      <c r="ELB77" s="376"/>
      <c r="ELC77" s="376"/>
      <c r="ELD77" s="530"/>
      <c r="ELE77" s="376"/>
      <c r="ELF77" s="376"/>
      <c r="ELG77" s="376"/>
      <c r="ELH77" s="376"/>
      <c r="ELI77" s="376"/>
      <c r="ELJ77" s="376"/>
      <c r="ELK77" s="376"/>
      <c r="ELL77" s="376"/>
      <c r="ELM77" s="376"/>
      <c r="ELN77" s="1581"/>
      <c r="ELO77" s="1581"/>
      <c r="ELP77" s="1581"/>
      <c r="ELQ77" s="529"/>
      <c r="ELR77" s="376"/>
      <c r="ELS77" s="376"/>
      <c r="ELT77" s="376"/>
      <c r="ELU77" s="530"/>
      <c r="ELV77" s="376"/>
      <c r="ELW77" s="376"/>
      <c r="ELX77" s="376"/>
      <c r="ELY77" s="376"/>
      <c r="ELZ77" s="376"/>
      <c r="EMA77" s="376"/>
      <c r="EMB77" s="376"/>
      <c r="EMC77" s="376"/>
      <c r="EMD77" s="376"/>
      <c r="EME77" s="1581"/>
      <c r="EMF77" s="1581"/>
      <c r="EMG77" s="1581"/>
      <c r="EMH77" s="529"/>
      <c r="EMI77" s="376"/>
      <c r="EMJ77" s="376"/>
      <c r="EMK77" s="376"/>
      <c r="EML77" s="530"/>
      <c r="EMM77" s="376"/>
      <c r="EMN77" s="376"/>
      <c r="EMO77" s="376"/>
      <c r="EMP77" s="376"/>
      <c r="EMQ77" s="376"/>
      <c r="EMR77" s="376"/>
      <c r="EMS77" s="376"/>
      <c r="EMT77" s="376"/>
      <c r="EMU77" s="376"/>
      <c r="EMV77" s="1581"/>
      <c r="EMW77" s="1581"/>
      <c r="EMX77" s="1581"/>
      <c r="EMY77" s="529"/>
      <c r="EMZ77" s="376"/>
      <c r="ENA77" s="376"/>
      <c r="ENB77" s="376"/>
      <c r="ENC77" s="530"/>
      <c r="END77" s="376"/>
      <c r="ENE77" s="376"/>
      <c r="ENF77" s="376"/>
      <c r="ENG77" s="376"/>
      <c r="ENH77" s="376"/>
      <c r="ENI77" s="376"/>
      <c r="ENJ77" s="376"/>
      <c r="ENK77" s="376"/>
      <c r="ENL77" s="376"/>
      <c r="ENM77" s="1581"/>
      <c r="ENN77" s="1581"/>
      <c r="ENO77" s="1581"/>
      <c r="ENP77" s="529"/>
      <c r="ENQ77" s="376"/>
      <c r="ENR77" s="376"/>
      <c r="ENS77" s="376"/>
      <c r="ENT77" s="530"/>
      <c r="ENU77" s="376"/>
      <c r="ENV77" s="376"/>
      <c r="ENW77" s="376"/>
      <c r="ENX77" s="376"/>
      <c r="ENY77" s="376"/>
      <c r="ENZ77" s="376"/>
      <c r="EOA77" s="376"/>
      <c r="EOB77" s="376"/>
      <c r="EOC77" s="376"/>
      <c r="EOD77" s="1581"/>
      <c r="EOE77" s="1581"/>
      <c r="EOF77" s="1581"/>
      <c r="EOG77" s="529"/>
      <c r="EOH77" s="376"/>
      <c r="EOI77" s="376"/>
      <c r="EOJ77" s="376"/>
      <c r="EOK77" s="530"/>
      <c r="EOL77" s="376"/>
      <c r="EOM77" s="376"/>
      <c r="EON77" s="376"/>
      <c r="EOO77" s="376"/>
      <c r="EOP77" s="376"/>
      <c r="EOQ77" s="376"/>
      <c r="EOR77" s="376"/>
      <c r="EOS77" s="376"/>
      <c r="EOT77" s="376"/>
      <c r="EOU77" s="1581"/>
      <c r="EOV77" s="1581"/>
      <c r="EOW77" s="1581"/>
      <c r="EOX77" s="529"/>
      <c r="EOY77" s="376"/>
      <c r="EOZ77" s="376"/>
      <c r="EPA77" s="376"/>
      <c r="EPB77" s="530"/>
      <c r="EPC77" s="376"/>
      <c r="EPD77" s="376"/>
      <c r="EPE77" s="376"/>
      <c r="EPF77" s="376"/>
      <c r="EPG77" s="376"/>
      <c r="EPH77" s="376"/>
      <c r="EPI77" s="376"/>
      <c r="EPJ77" s="376"/>
      <c r="EPK77" s="376"/>
      <c r="EPL77" s="1581"/>
      <c r="EPM77" s="1581"/>
      <c r="EPN77" s="1581"/>
      <c r="EPO77" s="529"/>
      <c r="EPP77" s="376"/>
      <c r="EPQ77" s="376"/>
      <c r="EPR77" s="376"/>
      <c r="EPS77" s="530"/>
      <c r="EPT77" s="376"/>
      <c r="EPU77" s="376"/>
      <c r="EPV77" s="376"/>
      <c r="EPW77" s="376"/>
      <c r="EPX77" s="376"/>
      <c r="EPY77" s="376"/>
      <c r="EPZ77" s="376"/>
      <c r="EQA77" s="376"/>
      <c r="EQB77" s="376"/>
      <c r="EQC77" s="1581"/>
      <c r="EQD77" s="1581"/>
      <c r="EQE77" s="1581"/>
      <c r="EQF77" s="529"/>
      <c r="EQG77" s="376"/>
      <c r="EQH77" s="376"/>
      <c r="EQI77" s="376"/>
      <c r="EQJ77" s="530"/>
      <c r="EQK77" s="376"/>
      <c r="EQL77" s="376"/>
      <c r="EQM77" s="376"/>
      <c r="EQN77" s="376"/>
      <c r="EQO77" s="376"/>
      <c r="EQP77" s="376"/>
      <c r="EQQ77" s="376"/>
      <c r="EQR77" s="376"/>
      <c r="EQS77" s="376"/>
      <c r="EQT77" s="1581"/>
      <c r="EQU77" s="1581"/>
      <c r="EQV77" s="1581"/>
      <c r="EQW77" s="529"/>
      <c r="EQX77" s="376"/>
      <c r="EQY77" s="376"/>
      <c r="EQZ77" s="376"/>
      <c r="ERA77" s="530"/>
      <c r="ERB77" s="376"/>
      <c r="ERC77" s="376"/>
      <c r="ERD77" s="376"/>
      <c r="ERE77" s="376"/>
      <c r="ERF77" s="376"/>
      <c r="ERG77" s="376"/>
      <c r="ERH77" s="376"/>
      <c r="ERI77" s="376"/>
      <c r="ERJ77" s="376"/>
      <c r="ERK77" s="1581"/>
      <c r="ERL77" s="1581"/>
      <c r="ERM77" s="1581"/>
      <c r="ERN77" s="529"/>
      <c r="ERO77" s="376"/>
      <c r="ERP77" s="376"/>
      <c r="ERQ77" s="376"/>
      <c r="ERR77" s="530"/>
      <c r="ERS77" s="376"/>
      <c r="ERT77" s="376"/>
      <c r="ERU77" s="376"/>
      <c r="ERV77" s="376"/>
      <c r="ERW77" s="376"/>
      <c r="ERX77" s="376"/>
      <c r="ERY77" s="376"/>
      <c r="ERZ77" s="376"/>
      <c r="ESA77" s="376"/>
      <c r="ESB77" s="1581"/>
      <c r="ESC77" s="1581"/>
      <c r="ESD77" s="1581"/>
      <c r="ESE77" s="529"/>
      <c r="ESF77" s="376"/>
      <c r="ESG77" s="376"/>
      <c r="ESH77" s="376"/>
      <c r="ESI77" s="530"/>
      <c r="ESJ77" s="376"/>
      <c r="ESK77" s="376"/>
      <c r="ESL77" s="376"/>
      <c r="ESM77" s="376"/>
      <c r="ESN77" s="376"/>
      <c r="ESO77" s="376"/>
      <c r="ESP77" s="376"/>
      <c r="ESQ77" s="376"/>
      <c r="ESR77" s="376"/>
      <c r="ESS77" s="1581"/>
      <c r="EST77" s="1581"/>
      <c r="ESU77" s="1581"/>
      <c r="ESV77" s="529"/>
      <c r="ESW77" s="376"/>
      <c r="ESX77" s="376"/>
      <c r="ESY77" s="376"/>
      <c r="ESZ77" s="530"/>
      <c r="ETA77" s="376"/>
      <c r="ETB77" s="376"/>
      <c r="ETC77" s="376"/>
      <c r="ETD77" s="376"/>
      <c r="ETE77" s="376"/>
      <c r="ETF77" s="376"/>
      <c r="ETG77" s="376"/>
      <c r="ETH77" s="376"/>
      <c r="ETI77" s="376"/>
      <c r="ETJ77" s="1581"/>
      <c r="ETK77" s="1581"/>
      <c r="ETL77" s="1581"/>
      <c r="ETM77" s="529"/>
      <c r="ETN77" s="376"/>
      <c r="ETO77" s="376"/>
      <c r="ETP77" s="376"/>
      <c r="ETQ77" s="530"/>
      <c r="ETR77" s="376"/>
      <c r="ETS77" s="376"/>
      <c r="ETT77" s="376"/>
      <c r="ETU77" s="376"/>
      <c r="ETV77" s="376"/>
      <c r="ETW77" s="376"/>
      <c r="ETX77" s="376"/>
      <c r="ETY77" s="376"/>
      <c r="ETZ77" s="376"/>
      <c r="EUA77" s="1581"/>
      <c r="EUB77" s="1581"/>
      <c r="EUC77" s="1581"/>
      <c r="EUD77" s="529"/>
      <c r="EUE77" s="376"/>
      <c r="EUF77" s="376"/>
      <c r="EUG77" s="376"/>
      <c r="EUH77" s="530"/>
      <c r="EUI77" s="376"/>
      <c r="EUJ77" s="376"/>
      <c r="EUK77" s="376"/>
      <c r="EUL77" s="376"/>
      <c r="EUM77" s="376"/>
      <c r="EUN77" s="376"/>
      <c r="EUO77" s="376"/>
      <c r="EUP77" s="376"/>
      <c r="EUQ77" s="376"/>
      <c r="EUR77" s="1581"/>
      <c r="EUS77" s="1581"/>
      <c r="EUT77" s="1581"/>
      <c r="EUU77" s="529"/>
      <c r="EUV77" s="376"/>
      <c r="EUW77" s="376"/>
      <c r="EUX77" s="376"/>
      <c r="EUY77" s="530"/>
      <c r="EUZ77" s="376"/>
      <c r="EVA77" s="376"/>
      <c r="EVB77" s="376"/>
      <c r="EVC77" s="376"/>
      <c r="EVD77" s="376"/>
      <c r="EVE77" s="376"/>
      <c r="EVF77" s="376"/>
      <c r="EVG77" s="376"/>
      <c r="EVH77" s="376"/>
      <c r="EVI77" s="1581"/>
      <c r="EVJ77" s="1581"/>
      <c r="EVK77" s="1581"/>
      <c r="EVL77" s="529"/>
      <c r="EVM77" s="376"/>
      <c r="EVN77" s="376"/>
      <c r="EVO77" s="376"/>
      <c r="EVP77" s="530"/>
      <c r="EVQ77" s="376"/>
      <c r="EVR77" s="376"/>
      <c r="EVS77" s="376"/>
      <c r="EVT77" s="376"/>
      <c r="EVU77" s="376"/>
      <c r="EVV77" s="376"/>
      <c r="EVW77" s="376"/>
      <c r="EVX77" s="376"/>
      <c r="EVY77" s="376"/>
      <c r="EVZ77" s="1581"/>
      <c r="EWA77" s="1581"/>
      <c r="EWB77" s="1581"/>
      <c r="EWC77" s="529"/>
      <c r="EWD77" s="376"/>
      <c r="EWE77" s="376"/>
      <c r="EWF77" s="376"/>
      <c r="EWG77" s="530"/>
      <c r="EWH77" s="376"/>
      <c r="EWI77" s="376"/>
      <c r="EWJ77" s="376"/>
      <c r="EWK77" s="376"/>
      <c r="EWL77" s="376"/>
      <c r="EWM77" s="376"/>
      <c r="EWN77" s="376"/>
      <c r="EWO77" s="376"/>
      <c r="EWP77" s="376"/>
      <c r="EWQ77" s="1581"/>
      <c r="EWR77" s="1581"/>
      <c r="EWS77" s="1581"/>
      <c r="EWT77" s="529"/>
      <c r="EWU77" s="376"/>
      <c r="EWV77" s="376"/>
      <c r="EWW77" s="376"/>
      <c r="EWX77" s="530"/>
      <c r="EWY77" s="376"/>
      <c r="EWZ77" s="376"/>
      <c r="EXA77" s="376"/>
      <c r="EXB77" s="376"/>
      <c r="EXC77" s="376"/>
      <c r="EXD77" s="376"/>
      <c r="EXE77" s="376"/>
      <c r="EXF77" s="376"/>
      <c r="EXG77" s="376"/>
      <c r="EXH77" s="1581"/>
      <c r="EXI77" s="1581"/>
      <c r="EXJ77" s="1581"/>
      <c r="EXK77" s="529"/>
      <c r="EXL77" s="376"/>
      <c r="EXM77" s="376"/>
      <c r="EXN77" s="376"/>
      <c r="EXO77" s="530"/>
      <c r="EXP77" s="376"/>
      <c r="EXQ77" s="376"/>
      <c r="EXR77" s="376"/>
      <c r="EXS77" s="376"/>
      <c r="EXT77" s="376"/>
      <c r="EXU77" s="376"/>
      <c r="EXV77" s="376"/>
      <c r="EXW77" s="376"/>
      <c r="EXX77" s="376"/>
      <c r="EXY77" s="1581"/>
      <c r="EXZ77" s="1581"/>
      <c r="EYA77" s="1581"/>
      <c r="EYB77" s="529"/>
      <c r="EYC77" s="376"/>
      <c r="EYD77" s="376"/>
      <c r="EYE77" s="376"/>
      <c r="EYF77" s="530"/>
      <c r="EYG77" s="376"/>
      <c r="EYH77" s="376"/>
      <c r="EYI77" s="376"/>
      <c r="EYJ77" s="376"/>
      <c r="EYK77" s="376"/>
      <c r="EYL77" s="376"/>
      <c r="EYM77" s="376"/>
      <c r="EYN77" s="376"/>
      <c r="EYO77" s="376"/>
      <c r="EYP77" s="1581"/>
      <c r="EYQ77" s="1581"/>
      <c r="EYR77" s="1581"/>
      <c r="EYS77" s="529"/>
      <c r="EYT77" s="376"/>
      <c r="EYU77" s="376"/>
      <c r="EYV77" s="376"/>
      <c r="EYW77" s="530"/>
      <c r="EYX77" s="376"/>
      <c r="EYY77" s="376"/>
      <c r="EYZ77" s="376"/>
      <c r="EZA77" s="376"/>
      <c r="EZB77" s="376"/>
      <c r="EZC77" s="376"/>
      <c r="EZD77" s="376"/>
      <c r="EZE77" s="376"/>
      <c r="EZF77" s="376"/>
      <c r="EZG77" s="1581"/>
      <c r="EZH77" s="1581"/>
      <c r="EZI77" s="1581"/>
      <c r="EZJ77" s="529"/>
      <c r="EZK77" s="376"/>
      <c r="EZL77" s="376"/>
      <c r="EZM77" s="376"/>
      <c r="EZN77" s="530"/>
      <c r="EZO77" s="376"/>
      <c r="EZP77" s="376"/>
      <c r="EZQ77" s="376"/>
      <c r="EZR77" s="376"/>
      <c r="EZS77" s="376"/>
      <c r="EZT77" s="376"/>
      <c r="EZU77" s="376"/>
      <c r="EZV77" s="376"/>
      <c r="EZW77" s="376"/>
      <c r="EZX77" s="1581"/>
      <c r="EZY77" s="1581"/>
      <c r="EZZ77" s="1581"/>
      <c r="FAA77" s="529"/>
      <c r="FAB77" s="376"/>
      <c r="FAC77" s="376"/>
      <c r="FAD77" s="376"/>
      <c r="FAE77" s="530"/>
      <c r="FAF77" s="376"/>
      <c r="FAG77" s="376"/>
      <c r="FAH77" s="376"/>
      <c r="FAI77" s="376"/>
      <c r="FAJ77" s="376"/>
      <c r="FAK77" s="376"/>
      <c r="FAL77" s="376"/>
      <c r="FAM77" s="376"/>
      <c r="FAN77" s="376"/>
      <c r="FAO77" s="1581"/>
      <c r="FAP77" s="1581"/>
      <c r="FAQ77" s="1581"/>
      <c r="FAR77" s="529"/>
      <c r="FAS77" s="376"/>
      <c r="FAT77" s="376"/>
      <c r="FAU77" s="376"/>
      <c r="FAV77" s="530"/>
      <c r="FAW77" s="376"/>
      <c r="FAX77" s="376"/>
      <c r="FAY77" s="376"/>
      <c r="FAZ77" s="376"/>
      <c r="FBA77" s="376"/>
      <c r="FBB77" s="376"/>
      <c r="FBC77" s="376"/>
      <c r="FBD77" s="376"/>
      <c r="FBE77" s="376"/>
      <c r="FBF77" s="1581"/>
      <c r="FBG77" s="1581"/>
      <c r="FBH77" s="1581"/>
      <c r="FBI77" s="529"/>
      <c r="FBJ77" s="376"/>
      <c r="FBK77" s="376"/>
      <c r="FBL77" s="376"/>
      <c r="FBM77" s="530"/>
      <c r="FBN77" s="376"/>
      <c r="FBO77" s="376"/>
      <c r="FBP77" s="376"/>
      <c r="FBQ77" s="376"/>
      <c r="FBR77" s="376"/>
      <c r="FBS77" s="376"/>
      <c r="FBT77" s="376"/>
      <c r="FBU77" s="376"/>
      <c r="FBV77" s="376"/>
      <c r="FBW77" s="1581"/>
      <c r="FBX77" s="1581"/>
      <c r="FBY77" s="1581"/>
      <c r="FBZ77" s="529"/>
      <c r="FCA77" s="376"/>
      <c r="FCB77" s="376"/>
      <c r="FCC77" s="376"/>
      <c r="FCD77" s="530"/>
      <c r="FCE77" s="376"/>
      <c r="FCF77" s="376"/>
      <c r="FCG77" s="376"/>
      <c r="FCH77" s="376"/>
      <c r="FCI77" s="376"/>
      <c r="FCJ77" s="376"/>
      <c r="FCK77" s="376"/>
      <c r="FCL77" s="376"/>
      <c r="FCM77" s="376"/>
      <c r="FCN77" s="1581"/>
      <c r="FCO77" s="1581"/>
      <c r="FCP77" s="1581"/>
      <c r="FCQ77" s="529"/>
      <c r="FCR77" s="376"/>
      <c r="FCS77" s="376"/>
      <c r="FCT77" s="376"/>
      <c r="FCU77" s="530"/>
      <c r="FCV77" s="376"/>
      <c r="FCW77" s="376"/>
      <c r="FCX77" s="376"/>
      <c r="FCY77" s="376"/>
      <c r="FCZ77" s="376"/>
      <c r="FDA77" s="376"/>
      <c r="FDB77" s="376"/>
      <c r="FDC77" s="376"/>
      <c r="FDD77" s="376"/>
      <c r="FDE77" s="1581"/>
      <c r="FDF77" s="1581"/>
      <c r="FDG77" s="1581"/>
      <c r="FDH77" s="529"/>
      <c r="FDI77" s="376"/>
      <c r="FDJ77" s="376"/>
      <c r="FDK77" s="376"/>
      <c r="FDL77" s="530"/>
      <c r="FDM77" s="376"/>
      <c r="FDN77" s="376"/>
      <c r="FDO77" s="376"/>
      <c r="FDP77" s="376"/>
      <c r="FDQ77" s="376"/>
      <c r="FDR77" s="376"/>
      <c r="FDS77" s="376"/>
      <c r="FDT77" s="376"/>
      <c r="FDU77" s="376"/>
      <c r="FDV77" s="1581"/>
      <c r="FDW77" s="1581"/>
      <c r="FDX77" s="1581"/>
      <c r="FDY77" s="529"/>
      <c r="FDZ77" s="376"/>
      <c r="FEA77" s="376"/>
      <c r="FEB77" s="376"/>
      <c r="FEC77" s="530"/>
      <c r="FED77" s="376"/>
      <c r="FEE77" s="376"/>
      <c r="FEF77" s="376"/>
      <c r="FEG77" s="376"/>
      <c r="FEH77" s="376"/>
      <c r="FEI77" s="376"/>
      <c r="FEJ77" s="376"/>
      <c r="FEK77" s="376"/>
      <c r="FEL77" s="376"/>
      <c r="FEM77" s="1581"/>
      <c r="FEN77" s="1581"/>
      <c r="FEO77" s="1581"/>
      <c r="FEP77" s="529"/>
      <c r="FEQ77" s="376"/>
      <c r="FER77" s="376"/>
      <c r="FES77" s="376"/>
      <c r="FET77" s="530"/>
      <c r="FEU77" s="376"/>
      <c r="FEV77" s="376"/>
      <c r="FEW77" s="376"/>
      <c r="FEX77" s="376"/>
      <c r="FEY77" s="376"/>
      <c r="FEZ77" s="376"/>
      <c r="FFA77" s="376"/>
      <c r="FFB77" s="376"/>
      <c r="FFC77" s="376"/>
      <c r="FFD77" s="1581"/>
      <c r="FFE77" s="1581"/>
      <c r="FFF77" s="1581"/>
      <c r="FFG77" s="529"/>
      <c r="FFH77" s="376"/>
      <c r="FFI77" s="376"/>
      <c r="FFJ77" s="376"/>
      <c r="FFK77" s="530"/>
      <c r="FFL77" s="376"/>
      <c r="FFM77" s="376"/>
      <c r="FFN77" s="376"/>
      <c r="FFO77" s="376"/>
      <c r="FFP77" s="376"/>
      <c r="FFQ77" s="376"/>
      <c r="FFR77" s="376"/>
      <c r="FFS77" s="376"/>
      <c r="FFT77" s="376"/>
      <c r="FFU77" s="1581"/>
      <c r="FFV77" s="1581"/>
      <c r="FFW77" s="1581"/>
      <c r="FFX77" s="529"/>
      <c r="FFY77" s="376"/>
      <c r="FFZ77" s="376"/>
      <c r="FGA77" s="376"/>
      <c r="FGB77" s="530"/>
      <c r="FGC77" s="376"/>
      <c r="FGD77" s="376"/>
      <c r="FGE77" s="376"/>
      <c r="FGF77" s="376"/>
      <c r="FGG77" s="376"/>
      <c r="FGH77" s="376"/>
      <c r="FGI77" s="376"/>
      <c r="FGJ77" s="376"/>
      <c r="FGK77" s="376"/>
      <c r="FGL77" s="1581"/>
      <c r="FGM77" s="1581"/>
      <c r="FGN77" s="1581"/>
      <c r="FGO77" s="529"/>
      <c r="FGP77" s="376"/>
      <c r="FGQ77" s="376"/>
      <c r="FGR77" s="376"/>
      <c r="FGS77" s="530"/>
      <c r="FGT77" s="376"/>
      <c r="FGU77" s="376"/>
      <c r="FGV77" s="376"/>
      <c r="FGW77" s="376"/>
      <c r="FGX77" s="376"/>
      <c r="FGY77" s="376"/>
      <c r="FGZ77" s="376"/>
      <c r="FHA77" s="376"/>
      <c r="FHB77" s="376"/>
      <c r="FHC77" s="1581"/>
      <c r="FHD77" s="1581"/>
      <c r="FHE77" s="1581"/>
      <c r="FHF77" s="529"/>
      <c r="FHG77" s="376"/>
      <c r="FHH77" s="376"/>
      <c r="FHI77" s="376"/>
      <c r="FHJ77" s="530"/>
      <c r="FHK77" s="376"/>
      <c r="FHL77" s="376"/>
      <c r="FHM77" s="376"/>
      <c r="FHN77" s="376"/>
      <c r="FHO77" s="376"/>
      <c r="FHP77" s="376"/>
      <c r="FHQ77" s="376"/>
      <c r="FHR77" s="376"/>
      <c r="FHS77" s="376"/>
      <c r="FHT77" s="1581"/>
      <c r="FHU77" s="1581"/>
      <c r="FHV77" s="1581"/>
      <c r="FHW77" s="529"/>
      <c r="FHX77" s="376"/>
      <c r="FHY77" s="376"/>
      <c r="FHZ77" s="376"/>
      <c r="FIA77" s="530"/>
      <c r="FIB77" s="376"/>
      <c r="FIC77" s="376"/>
      <c r="FID77" s="376"/>
      <c r="FIE77" s="376"/>
      <c r="FIF77" s="376"/>
      <c r="FIG77" s="376"/>
      <c r="FIH77" s="376"/>
      <c r="FII77" s="376"/>
      <c r="FIJ77" s="376"/>
      <c r="FIK77" s="1581"/>
      <c r="FIL77" s="1581"/>
      <c r="FIM77" s="1581"/>
      <c r="FIN77" s="529"/>
      <c r="FIO77" s="376"/>
      <c r="FIP77" s="376"/>
      <c r="FIQ77" s="376"/>
      <c r="FIR77" s="530"/>
      <c r="FIS77" s="376"/>
      <c r="FIT77" s="376"/>
      <c r="FIU77" s="376"/>
      <c r="FIV77" s="376"/>
      <c r="FIW77" s="376"/>
      <c r="FIX77" s="376"/>
      <c r="FIY77" s="376"/>
      <c r="FIZ77" s="376"/>
      <c r="FJA77" s="376"/>
      <c r="FJB77" s="1581"/>
      <c r="FJC77" s="1581"/>
      <c r="FJD77" s="1581"/>
      <c r="FJE77" s="529"/>
      <c r="FJF77" s="376"/>
      <c r="FJG77" s="376"/>
      <c r="FJH77" s="376"/>
      <c r="FJI77" s="530"/>
      <c r="FJJ77" s="376"/>
      <c r="FJK77" s="376"/>
      <c r="FJL77" s="376"/>
      <c r="FJM77" s="376"/>
      <c r="FJN77" s="376"/>
      <c r="FJO77" s="376"/>
      <c r="FJP77" s="376"/>
      <c r="FJQ77" s="376"/>
      <c r="FJR77" s="376"/>
      <c r="FJS77" s="1581"/>
      <c r="FJT77" s="1581"/>
      <c r="FJU77" s="1581"/>
      <c r="FJV77" s="529"/>
      <c r="FJW77" s="376"/>
      <c r="FJX77" s="376"/>
      <c r="FJY77" s="376"/>
      <c r="FJZ77" s="530"/>
      <c r="FKA77" s="376"/>
      <c r="FKB77" s="376"/>
      <c r="FKC77" s="376"/>
      <c r="FKD77" s="376"/>
      <c r="FKE77" s="376"/>
      <c r="FKF77" s="376"/>
      <c r="FKG77" s="376"/>
      <c r="FKH77" s="376"/>
      <c r="FKI77" s="376"/>
      <c r="FKJ77" s="1581"/>
      <c r="FKK77" s="1581"/>
      <c r="FKL77" s="1581"/>
      <c r="FKM77" s="529"/>
      <c r="FKN77" s="376"/>
      <c r="FKO77" s="376"/>
      <c r="FKP77" s="376"/>
      <c r="FKQ77" s="530"/>
      <c r="FKR77" s="376"/>
      <c r="FKS77" s="376"/>
      <c r="FKT77" s="376"/>
      <c r="FKU77" s="376"/>
      <c r="FKV77" s="376"/>
      <c r="FKW77" s="376"/>
      <c r="FKX77" s="376"/>
      <c r="FKY77" s="376"/>
      <c r="FKZ77" s="376"/>
      <c r="FLA77" s="1581"/>
      <c r="FLB77" s="1581"/>
      <c r="FLC77" s="1581"/>
      <c r="FLD77" s="529"/>
      <c r="FLE77" s="376"/>
      <c r="FLF77" s="376"/>
      <c r="FLG77" s="376"/>
      <c r="FLH77" s="530"/>
      <c r="FLI77" s="376"/>
      <c r="FLJ77" s="376"/>
      <c r="FLK77" s="376"/>
      <c r="FLL77" s="376"/>
      <c r="FLM77" s="376"/>
      <c r="FLN77" s="376"/>
      <c r="FLO77" s="376"/>
      <c r="FLP77" s="376"/>
      <c r="FLQ77" s="376"/>
      <c r="FLR77" s="1581"/>
      <c r="FLS77" s="1581"/>
      <c r="FLT77" s="1581"/>
      <c r="FLU77" s="529"/>
      <c r="FLV77" s="376"/>
      <c r="FLW77" s="376"/>
      <c r="FLX77" s="376"/>
      <c r="FLY77" s="530"/>
      <c r="FLZ77" s="376"/>
      <c r="FMA77" s="376"/>
      <c r="FMB77" s="376"/>
      <c r="FMC77" s="376"/>
      <c r="FMD77" s="376"/>
      <c r="FME77" s="376"/>
      <c r="FMF77" s="376"/>
      <c r="FMG77" s="376"/>
      <c r="FMH77" s="376"/>
      <c r="FMI77" s="1581"/>
      <c r="FMJ77" s="1581"/>
      <c r="FMK77" s="1581"/>
      <c r="FML77" s="529"/>
      <c r="FMM77" s="376"/>
      <c r="FMN77" s="376"/>
      <c r="FMO77" s="376"/>
      <c r="FMP77" s="530"/>
      <c r="FMQ77" s="376"/>
      <c r="FMR77" s="376"/>
      <c r="FMS77" s="376"/>
      <c r="FMT77" s="376"/>
      <c r="FMU77" s="376"/>
      <c r="FMV77" s="376"/>
      <c r="FMW77" s="376"/>
      <c r="FMX77" s="376"/>
      <c r="FMY77" s="376"/>
      <c r="FMZ77" s="1581"/>
      <c r="FNA77" s="1581"/>
      <c r="FNB77" s="1581"/>
      <c r="FNC77" s="529"/>
      <c r="FND77" s="376"/>
      <c r="FNE77" s="376"/>
      <c r="FNF77" s="376"/>
      <c r="FNG77" s="530"/>
      <c r="FNH77" s="376"/>
      <c r="FNI77" s="376"/>
      <c r="FNJ77" s="376"/>
      <c r="FNK77" s="376"/>
      <c r="FNL77" s="376"/>
      <c r="FNM77" s="376"/>
      <c r="FNN77" s="376"/>
      <c r="FNO77" s="376"/>
      <c r="FNP77" s="376"/>
      <c r="FNQ77" s="1581"/>
      <c r="FNR77" s="1581"/>
      <c r="FNS77" s="1581"/>
      <c r="FNT77" s="529"/>
      <c r="FNU77" s="376"/>
      <c r="FNV77" s="376"/>
      <c r="FNW77" s="376"/>
      <c r="FNX77" s="530"/>
      <c r="FNY77" s="376"/>
      <c r="FNZ77" s="376"/>
      <c r="FOA77" s="376"/>
      <c r="FOB77" s="376"/>
      <c r="FOC77" s="376"/>
      <c r="FOD77" s="376"/>
      <c r="FOE77" s="376"/>
      <c r="FOF77" s="376"/>
      <c r="FOG77" s="376"/>
      <c r="FOH77" s="1581"/>
      <c r="FOI77" s="1581"/>
      <c r="FOJ77" s="1581"/>
      <c r="FOK77" s="529"/>
      <c r="FOL77" s="376"/>
      <c r="FOM77" s="376"/>
      <c r="FON77" s="376"/>
      <c r="FOO77" s="530"/>
      <c r="FOP77" s="376"/>
      <c r="FOQ77" s="376"/>
      <c r="FOR77" s="376"/>
      <c r="FOS77" s="376"/>
      <c r="FOT77" s="376"/>
      <c r="FOU77" s="376"/>
      <c r="FOV77" s="376"/>
      <c r="FOW77" s="376"/>
      <c r="FOX77" s="376"/>
      <c r="FOY77" s="1581"/>
      <c r="FOZ77" s="1581"/>
      <c r="FPA77" s="1581"/>
      <c r="FPB77" s="529"/>
      <c r="FPC77" s="376"/>
      <c r="FPD77" s="376"/>
      <c r="FPE77" s="376"/>
      <c r="FPF77" s="530"/>
      <c r="FPG77" s="376"/>
      <c r="FPH77" s="376"/>
      <c r="FPI77" s="376"/>
      <c r="FPJ77" s="376"/>
      <c r="FPK77" s="376"/>
      <c r="FPL77" s="376"/>
      <c r="FPM77" s="376"/>
      <c r="FPN77" s="376"/>
      <c r="FPO77" s="376"/>
      <c r="FPP77" s="1581"/>
      <c r="FPQ77" s="1581"/>
      <c r="FPR77" s="1581"/>
      <c r="FPS77" s="529"/>
      <c r="FPT77" s="376"/>
      <c r="FPU77" s="376"/>
      <c r="FPV77" s="376"/>
      <c r="FPW77" s="530"/>
      <c r="FPX77" s="376"/>
      <c r="FPY77" s="376"/>
      <c r="FPZ77" s="376"/>
      <c r="FQA77" s="376"/>
      <c r="FQB77" s="376"/>
      <c r="FQC77" s="376"/>
      <c r="FQD77" s="376"/>
      <c r="FQE77" s="376"/>
      <c r="FQF77" s="376"/>
      <c r="FQG77" s="1581"/>
      <c r="FQH77" s="1581"/>
      <c r="FQI77" s="1581"/>
      <c r="FQJ77" s="529"/>
      <c r="FQK77" s="376"/>
      <c r="FQL77" s="376"/>
      <c r="FQM77" s="376"/>
      <c r="FQN77" s="530"/>
      <c r="FQO77" s="376"/>
      <c r="FQP77" s="376"/>
      <c r="FQQ77" s="376"/>
      <c r="FQR77" s="376"/>
      <c r="FQS77" s="376"/>
      <c r="FQT77" s="376"/>
      <c r="FQU77" s="376"/>
      <c r="FQV77" s="376"/>
      <c r="FQW77" s="376"/>
      <c r="FQX77" s="1581"/>
      <c r="FQY77" s="1581"/>
      <c r="FQZ77" s="1581"/>
      <c r="FRA77" s="529"/>
      <c r="FRB77" s="376"/>
      <c r="FRC77" s="376"/>
      <c r="FRD77" s="376"/>
      <c r="FRE77" s="530"/>
      <c r="FRF77" s="376"/>
      <c r="FRG77" s="376"/>
      <c r="FRH77" s="376"/>
      <c r="FRI77" s="376"/>
      <c r="FRJ77" s="376"/>
      <c r="FRK77" s="376"/>
      <c r="FRL77" s="376"/>
      <c r="FRM77" s="376"/>
      <c r="FRN77" s="376"/>
      <c r="FRO77" s="1581"/>
      <c r="FRP77" s="1581"/>
      <c r="FRQ77" s="1581"/>
      <c r="FRR77" s="529"/>
      <c r="FRS77" s="376"/>
      <c r="FRT77" s="376"/>
      <c r="FRU77" s="376"/>
      <c r="FRV77" s="530"/>
      <c r="FRW77" s="376"/>
      <c r="FRX77" s="376"/>
      <c r="FRY77" s="376"/>
      <c r="FRZ77" s="376"/>
      <c r="FSA77" s="376"/>
      <c r="FSB77" s="376"/>
      <c r="FSC77" s="376"/>
      <c r="FSD77" s="376"/>
      <c r="FSE77" s="376"/>
      <c r="FSF77" s="1581"/>
      <c r="FSG77" s="1581"/>
      <c r="FSH77" s="1581"/>
      <c r="FSI77" s="529"/>
      <c r="FSJ77" s="376"/>
      <c r="FSK77" s="376"/>
      <c r="FSL77" s="376"/>
      <c r="FSM77" s="530"/>
      <c r="FSN77" s="376"/>
      <c r="FSO77" s="376"/>
      <c r="FSP77" s="376"/>
      <c r="FSQ77" s="376"/>
      <c r="FSR77" s="376"/>
      <c r="FSS77" s="376"/>
      <c r="FST77" s="376"/>
      <c r="FSU77" s="376"/>
      <c r="FSV77" s="376"/>
      <c r="FSW77" s="1581"/>
      <c r="FSX77" s="1581"/>
      <c r="FSY77" s="1581"/>
      <c r="FSZ77" s="529"/>
      <c r="FTA77" s="376"/>
      <c r="FTB77" s="376"/>
      <c r="FTC77" s="376"/>
      <c r="FTD77" s="530"/>
      <c r="FTE77" s="376"/>
      <c r="FTF77" s="376"/>
      <c r="FTG77" s="376"/>
      <c r="FTH77" s="376"/>
      <c r="FTI77" s="376"/>
      <c r="FTJ77" s="376"/>
      <c r="FTK77" s="376"/>
      <c r="FTL77" s="376"/>
      <c r="FTM77" s="376"/>
      <c r="FTN77" s="1581"/>
      <c r="FTO77" s="1581"/>
      <c r="FTP77" s="1581"/>
      <c r="FTQ77" s="529"/>
      <c r="FTR77" s="376"/>
      <c r="FTS77" s="376"/>
      <c r="FTT77" s="376"/>
      <c r="FTU77" s="530"/>
      <c r="FTV77" s="376"/>
      <c r="FTW77" s="376"/>
      <c r="FTX77" s="376"/>
      <c r="FTY77" s="376"/>
      <c r="FTZ77" s="376"/>
      <c r="FUA77" s="376"/>
      <c r="FUB77" s="376"/>
      <c r="FUC77" s="376"/>
      <c r="FUD77" s="376"/>
      <c r="FUE77" s="1581"/>
      <c r="FUF77" s="1581"/>
      <c r="FUG77" s="1581"/>
      <c r="FUH77" s="529"/>
      <c r="FUI77" s="376"/>
      <c r="FUJ77" s="376"/>
      <c r="FUK77" s="376"/>
      <c r="FUL77" s="530"/>
      <c r="FUM77" s="376"/>
      <c r="FUN77" s="376"/>
      <c r="FUO77" s="376"/>
      <c r="FUP77" s="376"/>
      <c r="FUQ77" s="376"/>
      <c r="FUR77" s="376"/>
      <c r="FUS77" s="376"/>
      <c r="FUT77" s="376"/>
      <c r="FUU77" s="376"/>
      <c r="FUV77" s="1581"/>
      <c r="FUW77" s="1581"/>
      <c r="FUX77" s="1581"/>
      <c r="FUY77" s="529"/>
      <c r="FUZ77" s="376"/>
      <c r="FVA77" s="376"/>
      <c r="FVB77" s="376"/>
      <c r="FVC77" s="530"/>
      <c r="FVD77" s="376"/>
      <c r="FVE77" s="376"/>
      <c r="FVF77" s="376"/>
      <c r="FVG77" s="376"/>
      <c r="FVH77" s="376"/>
      <c r="FVI77" s="376"/>
      <c r="FVJ77" s="376"/>
      <c r="FVK77" s="376"/>
      <c r="FVL77" s="376"/>
      <c r="FVM77" s="1581"/>
      <c r="FVN77" s="1581"/>
      <c r="FVO77" s="1581"/>
      <c r="FVP77" s="529"/>
      <c r="FVQ77" s="376"/>
      <c r="FVR77" s="376"/>
      <c r="FVS77" s="376"/>
      <c r="FVT77" s="530"/>
      <c r="FVU77" s="376"/>
      <c r="FVV77" s="376"/>
      <c r="FVW77" s="376"/>
      <c r="FVX77" s="376"/>
      <c r="FVY77" s="376"/>
      <c r="FVZ77" s="376"/>
      <c r="FWA77" s="376"/>
      <c r="FWB77" s="376"/>
      <c r="FWC77" s="376"/>
      <c r="FWD77" s="1581"/>
      <c r="FWE77" s="1581"/>
      <c r="FWF77" s="1581"/>
      <c r="FWG77" s="529"/>
      <c r="FWH77" s="376"/>
      <c r="FWI77" s="376"/>
      <c r="FWJ77" s="376"/>
      <c r="FWK77" s="530"/>
      <c r="FWL77" s="376"/>
      <c r="FWM77" s="376"/>
      <c r="FWN77" s="376"/>
      <c r="FWO77" s="376"/>
      <c r="FWP77" s="376"/>
      <c r="FWQ77" s="376"/>
      <c r="FWR77" s="376"/>
      <c r="FWS77" s="376"/>
      <c r="FWT77" s="376"/>
      <c r="FWU77" s="1581"/>
      <c r="FWV77" s="1581"/>
      <c r="FWW77" s="1581"/>
      <c r="FWX77" s="529"/>
      <c r="FWY77" s="376"/>
      <c r="FWZ77" s="376"/>
      <c r="FXA77" s="376"/>
      <c r="FXB77" s="530"/>
      <c r="FXC77" s="376"/>
      <c r="FXD77" s="376"/>
      <c r="FXE77" s="376"/>
      <c r="FXF77" s="376"/>
      <c r="FXG77" s="376"/>
      <c r="FXH77" s="376"/>
      <c r="FXI77" s="376"/>
      <c r="FXJ77" s="376"/>
      <c r="FXK77" s="376"/>
      <c r="FXL77" s="1581"/>
      <c r="FXM77" s="1581"/>
      <c r="FXN77" s="1581"/>
      <c r="FXO77" s="529"/>
      <c r="FXP77" s="376"/>
      <c r="FXQ77" s="376"/>
      <c r="FXR77" s="376"/>
      <c r="FXS77" s="530"/>
      <c r="FXT77" s="376"/>
      <c r="FXU77" s="376"/>
      <c r="FXV77" s="376"/>
      <c r="FXW77" s="376"/>
      <c r="FXX77" s="376"/>
      <c r="FXY77" s="376"/>
      <c r="FXZ77" s="376"/>
      <c r="FYA77" s="376"/>
      <c r="FYB77" s="376"/>
      <c r="FYC77" s="1581"/>
      <c r="FYD77" s="1581"/>
      <c r="FYE77" s="1581"/>
      <c r="FYF77" s="529"/>
      <c r="FYG77" s="376"/>
      <c r="FYH77" s="376"/>
      <c r="FYI77" s="376"/>
      <c r="FYJ77" s="530"/>
      <c r="FYK77" s="376"/>
      <c r="FYL77" s="376"/>
      <c r="FYM77" s="376"/>
      <c r="FYN77" s="376"/>
      <c r="FYO77" s="376"/>
      <c r="FYP77" s="376"/>
      <c r="FYQ77" s="376"/>
      <c r="FYR77" s="376"/>
      <c r="FYS77" s="376"/>
      <c r="FYT77" s="1581"/>
      <c r="FYU77" s="1581"/>
      <c r="FYV77" s="1581"/>
      <c r="FYW77" s="529"/>
      <c r="FYX77" s="376"/>
      <c r="FYY77" s="376"/>
      <c r="FYZ77" s="376"/>
      <c r="FZA77" s="530"/>
      <c r="FZB77" s="376"/>
      <c r="FZC77" s="376"/>
      <c r="FZD77" s="376"/>
      <c r="FZE77" s="376"/>
      <c r="FZF77" s="376"/>
      <c r="FZG77" s="376"/>
      <c r="FZH77" s="376"/>
      <c r="FZI77" s="376"/>
      <c r="FZJ77" s="376"/>
      <c r="FZK77" s="1581"/>
      <c r="FZL77" s="1581"/>
      <c r="FZM77" s="1581"/>
      <c r="FZN77" s="529"/>
      <c r="FZO77" s="376"/>
      <c r="FZP77" s="376"/>
      <c r="FZQ77" s="376"/>
      <c r="FZR77" s="530"/>
      <c r="FZS77" s="376"/>
      <c r="FZT77" s="376"/>
      <c r="FZU77" s="376"/>
      <c r="FZV77" s="376"/>
      <c r="FZW77" s="376"/>
      <c r="FZX77" s="376"/>
      <c r="FZY77" s="376"/>
      <c r="FZZ77" s="376"/>
      <c r="GAA77" s="376"/>
      <c r="GAB77" s="1581"/>
      <c r="GAC77" s="1581"/>
      <c r="GAD77" s="1581"/>
      <c r="GAE77" s="529"/>
      <c r="GAF77" s="376"/>
      <c r="GAG77" s="376"/>
      <c r="GAH77" s="376"/>
      <c r="GAI77" s="530"/>
      <c r="GAJ77" s="376"/>
      <c r="GAK77" s="376"/>
      <c r="GAL77" s="376"/>
      <c r="GAM77" s="376"/>
      <c r="GAN77" s="376"/>
      <c r="GAO77" s="376"/>
      <c r="GAP77" s="376"/>
      <c r="GAQ77" s="376"/>
      <c r="GAR77" s="376"/>
      <c r="GAS77" s="1581"/>
      <c r="GAT77" s="1581"/>
      <c r="GAU77" s="1581"/>
      <c r="GAV77" s="529"/>
      <c r="GAW77" s="376"/>
      <c r="GAX77" s="376"/>
      <c r="GAY77" s="376"/>
      <c r="GAZ77" s="530"/>
      <c r="GBA77" s="376"/>
      <c r="GBB77" s="376"/>
      <c r="GBC77" s="376"/>
      <c r="GBD77" s="376"/>
      <c r="GBE77" s="376"/>
      <c r="GBF77" s="376"/>
      <c r="GBG77" s="376"/>
      <c r="GBH77" s="376"/>
      <c r="GBI77" s="376"/>
      <c r="GBJ77" s="1581"/>
      <c r="GBK77" s="1581"/>
      <c r="GBL77" s="1581"/>
      <c r="GBM77" s="529"/>
      <c r="GBN77" s="376"/>
      <c r="GBO77" s="376"/>
      <c r="GBP77" s="376"/>
      <c r="GBQ77" s="530"/>
      <c r="GBR77" s="376"/>
      <c r="GBS77" s="376"/>
      <c r="GBT77" s="376"/>
      <c r="GBU77" s="376"/>
      <c r="GBV77" s="376"/>
      <c r="GBW77" s="376"/>
      <c r="GBX77" s="376"/>
      <c r="GBY77" s="376"/>
      <c r="GBZ77" s="376"/>
      <c r="GCA77" s="1581"/>
      <c r="GCB77" s="1581"/>
      <c r="GCC77" s="1581"/>
      <c r="GCD77" s="529"/>
      <c r="GCE77" s="376"/>
      <c r="GCF77" s="376"/>
      <c r="GCG77" s="376"/>
      <c r="GCH77" s="530"/>
      <c r="GCI77" s="376"/>
      <c r="GCJ77" s="376"/>
      <c r="GCK77" s="376"/>
      <c r="GCL77" s="376"/>
      <c r="GCM77" s="376"/>
      <c r="GCN77" s="376"/>
      <c r="GCO77" s="376"/>
      <c r="GCP77" s="376"/>
      <c r="GCQ77" s="376"/>
      <c r="GCR77" s="1581"/>
      <c r="GCS77" s="1581"/>
      <c r="GCT77" s="1581"/>
      <c r="GCU77" s="529"/>
      <c r="GCV77" s="376"/>
      <c r="GCW77" s="376"/>
      <c r="GCX77" s="376"/>
      <c r="GCY77" s="530"/>
      <c r="GCZ77" s="376"/>
      <c r="GDA77" s="376"/>
      <c r="GDB77" s="376"/>
      <c r="GDC77" s="376"/>
      <c r="GDD77" s="376"/>
      <c r="GDE77" s="376"/>
      <c r="GDF77" s="376"/>
      <c r="GDG77" s="376"/>
      <c r="GDH77" s="376"/>
      <c r="GDI77" s="1581"/>
      <c r="GDJ77" s="1581"/>
      <c r="GDK77" s="1581"/>
      <c r="GDL77" s="529"/>
      <c r="GDM77" s="376"/>
      <c r="GDN77" s="376"/>
      <c r="GDO77" s="376"/>
      <c r="GDP77" s="530"/>
      <c r="GDQ77" s="376"/>
      <c r="GDR77" s="376"/>
      <c r="GDS77" s="376"/>
      <c r="GDT77" s="376"/>
      <c r="GDU77" s="376"/>
      <c r="GDV77" s="376"/>
      <c r="GDW77" s="376"/>
      <c r="GDX77" s="376"/>
      <c r="GDY77" s="376"/>
      <c r="GDZ77" s="1581"/>
      <c r="GEA77" s="1581"/>
      <c r="GEB77" s="1581"/>
      <c r="GEC77" s="529"/>
      <c r="GED77" s="376"/>
      <c r="GEE77" s="376"/>
      <c r="GEF77" s="376"/>
      <c r="GEG77" s="530"/>
      <c r="GEH77" s="376"/>
      <c r="GEI77" s="376"/>
      <c r="GEJ77" s="376"/>
      <c r="GEK77" s="376"/>
      <c r="GEL77" s="376"/>
      <c r="GEM77" s="376"/>
      <c r="GEN77" s="376"/>
      <c r="GEO77" s="376"/>
      <c r="GEP77" s="376"/>
      <c r="GEQ77" s="1581"/>
      <c r="GER77" s="1581"/>
      <c r="GES77" s="1581"/>
      <c r="GET77" s="529"/>
      <c r="GEU77" s="376"/>
      <c r="GEV77" s="376"/>
      <c r="GEW77" s="376"/>
      <c r="GEX77" s="530"/>
      <c r="GEY77" s="376"/>
      <c r="GEZ77" s="376"/>
      <c r="GFA77" s="376"/>
      <c r="GFB77" s="376"/>
      <c r="GFC77" s="376"/>
      <c r="GFD77" s="376"/>
      <c r="GFE77" s="376"/>
      <c r="GFF77" s="376"/>
      <c r="GFG77" s="376"/>
      <c r="GFH77" s="1581"/>
      <c r="GFI77" s="1581"/>
      <c r="GFJ77" s="1581"/>
      <c r="GFK77" s="529"/>
      <c r="GFL77" s="376"/>
      <c r="GFM77" s="376"/>
      <c r="GFN77" s="376"/>
      <c r="GFO77" s="530"/>
      <c r="GFP77" s="376"/>
      <c r="GFQ77" s="376"/>
      <c r="GFR77" s="376"/>
      <c r="GFS77" s="376"/>
      <c r="GFT77" s="376"/>
      <c r="GFU77" s="376"/>
      <c r="GFV77" s="376"/>
      <c r="GFW77" s="376"/>
      <c r="GFX77" s="376"/>
      <c r="GFY77" s="1581"/>
      <c r="GFZ77" s="1581"/>
      <c r="GGA77" s="1581"/>
      <c r="GGB77" s="529"/>
      <c r="GGC77" s="376"/>
      <c r="GGD77" s="376"/>
      <c r="GGE77" s="376"/>
      <c r="GGF77" s="530"/>
      <c r="GGG77" s="376"/>
      <c r="GGH77" s="376"/>
      <c r="GGI77" s="376"/>
      <c r="GGJ77" s="376"/>
      <c r="GGK77" s="376"/>
      <c r="GGL77" s="376"/>
      <c r="GGM77" s="376"/>
      <c r="GGN77" s="376"/>
      <c r="GGO77" s="376"/>
      <c r="GGP77" s="1581"/>
      <c r="GGQ77" s="1581"/>
      <c r="GGR77" s="1581"/>
      <c r="GGS77" s="529"/>
      <c r="GGT77" s="376"/>
      <c r="GGU77" s="376"/>
      <c r="GGV77" s="376"/>
      <c r="GGW77" s="530"/>
      <c r="GGX77" s="376"/>
      <c r="GGY77" s="376"/>
      <c r="GGZ77" s="376"/>
      <c r="GHA77" s="376"/>
      <c r="GHB77" s="376"/>
      <c r="GHC77" s="376"/>
      <c r="GHD77" s="376"/>
      <c r="GHE77" s="376"/>
      <c r="GHF77" s="376"/>
      <c r="GHG77" s="1581"/>
      <c r="GHH77" s="1581"/>
      <c r="GHI77" s="1581"/>
      <c r="GHJ77" s="529"/>
      <c r="GHK77" s="376"/>
      <c r="GHL77" s="376"/>
      <c r="GHM77" s="376"/>
      <c r="GHN77" s="530"/>
      <c r="GHO77" s="376"/>
      <c r="GHP77" s="376"/>
      <c r="GHQ77" s="376"/>
      <c r="GHR77" s="376"/>
      <c r="GHS77" s="376"/>
      <c r="GHT77" s="376"/>
      <c r="GHU77" s="376"/>
      <c r="GHV77" s="376"/>
      <c r="GHW77" s="376"/>
      <c r="GHX77" s="1581"/>
      <c r="GHY77" s="1581"/>
      <c r="GHZ77" s="1581"/>
      <c r="GIA77" s="529"/>
      <c r="GIB77" s="376"/>
      <c r="GIC77" s="376"/>
      <c r="GID77" s="376"/>
      <c r="GIE77" s="530"/>
      <c r="GIF77" s="376"/>
      <c r="GIG77" s="376"/>
      <c r="GIH77" s="376"/>
      <c r="GII77" s="376"/>
      <c r="GIJ77" s="376"/>
      <c r="GIK77" s="376"/>
      <c r="GIL77" s="376"/>
      <c r="GIM77" s="376"/>
      <c r="GIN77" s="376"/>
      <c r="GIO77" s="1581"/>
      <c r="GIP77" s="1581"/>
      <c r="GIQ77" s="1581"/>
      <c r="GIR77" s="529"/>
      <c r="GIS77" s="376"/>
      <c r="GIT77" s="376"/>
      <c r="GIU77" s="376"/>
      <c r="GIV77" s="530"/>
      <c r="GIW77" s="376"/>
      <c r="GIX77" s="376"/>
      <c r="GIY77" s="376"/>
      <c r="GIZ77" s="376"/>
      <c r="GJA77" s="376"/>
      <c r="GJB77" s="376"/>
      <c r="GJC77" s="376"/>
      <c r="GJD77" s="376"/>
      <c r="GJE77" s="376"/>
      <c r="GJF77" s="1581"/>
      <c r="GJG77" s="1581"/>
      <c r="GJH77" s="1581"/>
      <c r="GJI77" s="529"/>
      <c r="GJJ77" s="376"/>
      <c r="GJK77" s="376"/>
      <c r="GJL77" s="376"/>
      <c r="GJM77" s="530"/>
      <c r="GJN77" s="376"/>
      <c r="GJO77" s="376"/>
      <c r="GJP77" s="376"/>
      <c r="GJQ77" s="376"/>
      <c r="GJR77" s="376"/>
      <c r="GJS77" s="376"/>
      <c r="GJT77" s="376"/>
      <c r="GJU77" s="376"/>
      <c r="GJV77" s="376"/>
      <c r="GJW77" s="1581"/>
      <c r="GJX77" s="1581"/>
      <c r="GJY77" s="1581"/>
      <c r="GJZ77" s="529"/>
      <c r="GKA77" s="376"/>
      <c r="GKB77" s="376"/>
      <c r="GKC77" s="376"/>
      <c r="GKD77" s="530"/>
      <c r="GKE77" s="376"/>
      <c r="GKF77" s="376"/>
      <c r="GKG77" s="376"/>
      <c r="GKH77" s="376"/>
      <c r="GKI77" s="376"/>
      <c r="GKJ77" s="376"/>
      <c r="GKK77" s="376"/>
      <c r="GKL77" s="376"/>
      <c r="GKM77" s="376"/>
      <c r="GKN77" s="1581"/>
      <c r="GKO77" s="1581"/>
      <c r="GKP77" s="1581"/>
      <c r="GKQ77" s="529"/>
      <c r="GKR77" s="376"/>
      <c r="GKS77" s="376"/>
      <c r="GKT77" s="376"/>
      <c r="GKU77" s="530"/>
      <c r="GKV77" s="376"/>
      <c r="GKW77" s="376"/>
      <c r="GKX77" s="376"/>
      <c r="GKY77" s="376"/>
      <c r="GKZ77" s="376"/>
      <c r="GLA77" s="376"/>
      <c r="GLB77" s="376"/>
      <c r="GLC77" s="376"/>
      <c r="GLD77" s="376"/>
      <c r="GLE77" s="1581"/>
      <c r="GLF77" s="1581"/>
      <c r="GLG77" s="1581"/>
      <c r="GLH77" s="529"/>
      <c r="GLI77" s="376"/>
      <c r="GLJ77" s="376"/>
      <c r="GLK77" s="376"/>
      <c r="GLL77" s="530"/>
      <c r="GLM77" s="376"/>
      <c r="GLN77" s="376"/>
      <c r="GLO77" s="376"/>
      <c r="GLP77" s="376"/>
      <c r="GLQ77" s="376"/>
      <c r="GLR77" s="376"/>
      <c r="GLS77" s="376"/>
      <c r="GLT77" s="376"/>
      <c r="GLU77" s="376"/>
      <c r="GLV77" s="1581"/>
      <c r="GLW77" s="1581"/>
      <c r="GLX77" s="1581"/>
      <c r="GLY77" s="529"/>
      <c r="GLZ77" s="376"/>
      <c r="GMA77" s="376"/>
      <c r="GMB77" s="376"/>
      <c r="GMC77" s="530"/>
      <c r="GMD77" s="376"/>
      <c r="GME77" s="376"/>
      <c r="GMF77" s="376"/>
      <c r="GMG77" s="376"/>
      <c r="GMH77" s="376"/>
      <c r="GMI77" s="376"/>
      <c r="GMJ77" s="376"/>
      <c r="GMK77" s="376"/>
      <c r="GML77" s="376"/>
      <c r="GMM77" s="1581"/>
      <c r="GMN77" s="1581"/>
      <c r="GMO77" s="1581"/>
      <c r="GMP77" s="529"/>
      <c r="GMQ77" s="376"/>
      <c r="GMR77" s="376"/>
      <c r="GMS77" s="376"/>
      <c r="GMT77" s="530"/>
      <c r="GMU77" s="376"/>
      <c r="GMV77" s="376"/>
      <c r="GMW77" s="376"/>
      <c r="GMX77" s="376"/>
      <c r="GMY77" s="376"/>
      <c r="GMZ77" s="376"/>
      <c r="GNA77" s="376"/>
      <c r="GNB77" s="376"/>
      <c r="GNC77" s="376"/>
      <c r="GND77" s="1581"/>
      <c r="GNE77" s="1581"/>
      <c r="GNF77" s="1581"/>
      <c r="GNG77" s="529"/>
      <c r="GNH77" s="376"/>
      <c r="GNI77" s="376"/>
      <c r="GNJ77" s="376"/>
      <c r="GNK77" s="530"/>
      <c r="GNL77" s="376"/>
      <c r="GNM77" s="376"/>
      <c r="GNN77" s="376"/>
      <c r="GNO77" s="376"/>
      <c r="GNP77" s="376"/>
      <c r="GNQ77" s="376"/>
      <c r="GNR77" s="376"/>
      <c r="GNS77" s="376"/>
      <c r="GNT77" s="376"/>
      <c r="GNU77" s="1581"/>
      <c r="GNV77" s="1581"/>
      <c r="GNW77" s="1581"/>
      <c r="GNX77" s="529"/>
      <c r="GNY77" s="376"/>
      <c r="GNZ77" s="376"/>
      <c r="GOA77" s="376"/>
      <c r="GOB77" s="530"/>
      <c r="GOC77" s="376"/>
      <c r="GOD77" s="376"/>
      <c r="GOE77" s="376"/>
      <c r="GOF77" s="376"/>
      <c r="GOG77" s="376"/>
      <c r="GOH77" s="376"/>
      <c r="GOI77" s="376"/>
      <c r="GOJ77" s="376"/>
      <c r="GOK77" s="376"/>
      <c r="GOL77" s="1581"/>
      <c r="GOM77" s="1581"/>
      <c r="GON77" s="1581"/>
      <c r="GOO77" s="529"/>
      <c r="GOP77" s="376"/>
      <c r="GOQ77" s="376"/>
      <c r="GOR77" s="376"/>
      <c r="GOS77" s="530"/>
      <c r="GOT77" s="376"/>
      <c r="GOU77" s="376"/>
      <c r="GOV77" s="376"/>
      <c r="GOW77" s="376"/>
      <c r="GOX77" s="376"/>
      <c r="GOY77" s="376"/>
      <c r="GOZ77" s="376"/>
      <c r="GPA77" s="376"/>
      <c r="GPB77" s="376"/>
      <c r="GPC77" s="1581"/>
      <c r="GPD77" s="1581"/>
      <c r="GPE77" s="1581"/>
      <c r="GPF77" s="529"/>
      <c r="GPG77" s="376"/>
      <c r="GPH77" s="376"/>
      <c r="GPI77" s="376"/>
      <c r="GPJ77" s="530"/>
      <c r="GPK77" s="376"/>
      <c r="GPL77" s="376"/>
      <c r="GPM77" s="376"/>
      <c r="GPN77" s="376"/>
      <c r="GPO77" s="376"/>
      <c r="GPP77" s="376"/>
      <c r="GPQ77" s="376"/>
      <c r="GPR77" s="376"/>
      <c r="GPS77" s="376"/>
      <c r="GPT77" s="1581"/>
      <c r="GPU77" s="1581"/>
      <c r="GPV77" s="1581"/>
      <c r="GPW77" s="529"/>
      <c r="GPX77" s="376"/>
      <c r="GPY77" s="376"/>
      <c r="GPZ77" s="376"/>
      <c r="GQA77" s="530"/>
      <c r="GQB77" s="376"/>
      <c r="GQC77" s="376"/>
      <c r="GQD77" s="376"/>
      <c r="GQE77" s="376"/>
      <c r="GQF77" s="376"/>
      <c r="GQG77" s="376"/>
      <c r="GQH77" s="376"/>
      <c r="GQI77" s="376"/>
      <c r="GQJ77" s="376"/>
      <c r="GQK77" s="1581"/>
      <c r="GQL77" s="1581"/>
      <c r="GQM77" s="1581"/>
      <c r="GQN77" s="529"/>
      <c r="GQO77" s="376"/>
      <c r="GQP77" s="376"/>
      <c r="GQQ77" s="376"/>
      <c r="GQR77" s="530"/>
      <c r="GQS77" s="376"/>
      <c r="GQT77" s="376"/>
      <c r="GQU77" s="376"/>
      <c r="GQV77" s="376"/>
      <c r="GQW77" s="376"/>
      <c r="GQX77" s="376"/>
      <c r="GQY77" s="376"/>
      <c r="GQZ77" s="376"/>
      <c r="GRA77" s="376"/>
      <c r="GRB77" s="1581"/>
      <c r="GRC77" s="1581"/>
      <c r="GRD77" s="1581"/>
      <c r="GRE77" s="529"/>
      <c r="GRF77" s="376"/>
      <c r="GRG77" s="376"/>
      <c r="GRH77" s="376"/>
      <c r="GRI77" s="530"/>
      <c r="GRJ77" s="376"/>
      <c r="GRK77" s="376"/>
      <c r="GRL77" s="376"/>
      <c r="GRM77" s="376"/>
      <c r="GRN77" s="376"/>
      <c r="GRO77" s="376"/>
      <c r="GRP77" s="376"/>
      <c r="GRQ77" s="376"/>
      <c r="GRR77" s="376"/>
      <c r="GRS77" s="1581"/>
      <c r="GRT77" s="1581"/>
      <c r="GRU77" s="1581"/>
      <c r="GRV77" s="529"/>
      <c r="GRW77" s="376"/>
      <c r="GRX77" s="376"/>
      <c r="GRY77" s="376"/>
      <c r="GRZ77" s="530"/>
      <c r="GSA77" s="376"/>
      <c r="GSB77" s="376"/>
      <c r="GSC77" s="376"/>
      <c r="GSD77" s="376"/>
      <c r="GSE77" s="376"/>
      <c r="GSF77" s="376"/>
      <c r="GSG77" s="376"/>
      <c r="GSH77" s="376"/>
      <c r="GSI77" s="376"/>
      <c r="GSJ77" s="1581"/>
      <c r="GSK77" s="1581"/>
      <c r="GSL77" s="1581"/>
      <c r="GSM77" s="529"/>
      <c r="GSN77" s="376"/>
      <c r="GSO77" s="376"/>
      <c r="GSP77" s="376"/>
      <c r="GSQ77" s="530"/>
      <c r="GSR77" s="376"/>
      <c r="GSS77" s="376"/>
      <c r="GST77" s="376"/>
      <c r="GSU77" s="376"/>
      <c r="GSV77" s="376"/>
      <c r="GSW77" s="376"/>
      <c r="GSX77" s="376"/>
      <c r="GSY77" s="376"/>
      <c r="GSZ77" s="376"/>
      <c r="GTA77" s="1581"/>
      <c r="GTB77" s="1581"/>
      <c r="GTC77" s="1581"/>
      <c r="GTD77" s="529"/>
      <c r="GTE77" s="376"/>
      <c r="GTF77" s="376"/>
      <c r="GTG77" s="376"/>
      <c r="GTH77" s="530"/>
      <c r="GTI77" s="376"/>
      <c r="GTJ77" s="376"/>
      <c r="GTK77" s="376"/>
      <c r="GTL77" s="376"/>
      <c r="GTM77" s="376"/>
      <c r="GTN77" s="376"/>
      <c r="GTO77" s="376"/>
      <c r="GTP77" s="376"/>
      <c r="GTQ77" s="376"/>
      <c r="GTR77" s="1581"/>
      <c r="GTS77" s="1581"/>
      <c r="GTT77" s="1581"/>
      <c r="GTU77" s="529"/>
      <c r="GTV77" s="376"/>
      <c r="GTW77" s="376"/>
      <c r="GTX77" s="376"/>
      <c r="GTY77" s="530"/>
      <c r="GTZ77" s="376"/>
      <c r="GUA77" s="376"/>
      <c r="GUB77" s="376"/>
      <c r="GUC77" s="376"/>
      <c r="GUD77" s="376"/>
      <c r="GUE77" s="376"/>
      <c r="GUF77" s="376"/>
      <c r="GUG77" s="376"/>
      <c r="GUH77" s="376"/>
      <c r="GUI77" s="1581"/>
      <c r="GUJ77" s="1581"/>
      <c r="GUK77" s="1581"/>
      <c r="GUL77" s="529"/>
      <c r="GUM77" s="376"/>
      <c r="GUN77" s="376"/>
      <c r="GUO77" s="376"/>
      <c r="GUP77" s="530"/>
      <c r="GUQ77" s="376"/>
      <c r="GUR77" s="376"/>
      <c r="GUS77" s="376"/>
      <c r="GUT77" s="376"/>
      <c r="GUU77" s="376"/>
      <c r="GUV77" s="376"/>
      <c r="GUW77" s="376"/>
      <c r="GUX77" s="376"/>
      <c r="GUY77" s="376"/>
      <c r="GUZ77" s="1581"/>
      <c r="GVA77" s="1581"/>
      <c r="GVB77" s="1581"/>
      <c r="GVC77" s="529"/>
      <c r="GVD77" s="376"/>
      <c r="GVE77" s="376"/>
      <c r="GVF77" s="376"/>
      <c r="GVG77" s="530"/>
      <c r="GVH77" s="376"/>
      <c r="GVI77" s="376"/>
      <c r="GVJ77" s="376"/>
      <c r="GVK77" s="376"/>
      <c r="GVL77" s="376"/>
      <c r="GVM77" s="376"/>
      <c r="GVN77" s="376"/>
      <c r="GVO77" s="376"/>
      <c r="GVP77" s="376"/>
      <c r="GVQ77" s="1581"/>
      <c r="GVR77" s="1581"/>
      <c r="GVS77" s="1581"/>
      <c r="GVT77" s="529"/>
      <c r="GVU77" s="376"/>
      <c r="GVV77" s="376"/>
      <c r="GVW77" s="376"/>
      <c r="GVX77" s="530"/>
      <c r="GVY77" s="376"/>
      <c r="GVZ77" s="376"/>
      <c r="GWA77" s="376"/>
      <c r="GWB77" s="376"/>
      <c r="GWC77" s="376"/>
      <c r="GWD77" s="376"/>
      <c r="GWE77" s="376"/>
      <c r="GWF77" s="376"/>
      <c r="GWG77" s="376"/>
      <c r="GWH77" s="1581"/>
      <c r="GWI77" s="1581"/>
      <c r="GWJ77" s="1581"/>
      <c r="GWK77" s="529"/>
      <c r="GWL77" s="376"/>
      <c r="GWM77" s="376"/>
      <c r="GWN77" s="376"/>
      <c r="GWO77" s="530"/>
      <c r="GWP77" s="376"/>
      <c r="GWQ77" s="376"/>
      <c r="GWR77" s="376"/>
      <c r="GWS77" s="376"/>
      <c r="GWT77" s="376"/>
      <c r="GWU77" s="376"/>
      <c r="GWV77" s="376"/>
      <c r="GWW77" s="376"/>
      <c r="GWX77" s="376"/>
      <c r="GWY77" s="1581"/>
      <c r="GWZ77" s="1581"/>
      <c r="GXA77" s="1581"/>
      <c r="GXB77" s="529"/>
      <c r="GXC77" s="376"/>
      <c r="GXD77" s="376"/>
      <c r="GXE77" s="376"/>
      <c r="GXF77" s="530"/>
      <c r="GXG77" s="376"/>
      <c r="GXH77" s="376"/>
      <c r="GXI77" s="376"/>
      <c r="GXJ77" s="376"/>
      <c r="GXK77" s="376"/>
      <c r="GXL77" s="376"/>
      <c r="GXM77" s="376"/>
      <c r="GXN77" s="376"/>
      <c r="GXO77" s="376"/>
      <c r="GXP77" s="1581"/>
      <c r="GXQ77" s="1581"/>
      <c r="GXR77" s="1581"/>
      <c r="GXS77" s="529"/>
      <c r="GXT77" s="376"/>
      <c r="GXU77" s="376"/>
      <c r="GXV77" s="376"/>
      <c r="GXW77" s="530"/>
      <c r="GXX77" s="376"/>
      <c r="GXY77" s="376"/>
      <c r="GXZ77" s="376"/>
      <c r="GYA77" s="376"/>
      <c r="GYB77" s="376"/>
      <c r="GYC77" s="376"/>
      <c r="GYD77" s="376"/>
      <c r="GYE77" s="376"/>
      <c r="GYF77" s="376"/>
      <c r="GYG77" s="1581"/>
      <c r="GYH77" s="1581"/>
      <c r="GYI77" s="1581"/>
      <c r="GYJ77" s="529"/>
      <c r="GYK77" s="376"/>
      <c r="GYL77" s="376"/>
      <c r="GYM77" s="376"/>
      <c r="GYN77" s="530"/>
      <c r="GYO77" s="376"/>
      <c r="GYP77" s="376"/>
      <c r="GYQ77" s="376"/>
      <c r="GYR77" s="376"/>
      <c r="GYS77" s="376"/>
      <c r="GYT77" s="376"/>
      <c r="GYU77" s="376"/>
      <c r="GYV77" s="376"/>
      <c r="GYW77" s="376"/>
      <c r="GYX77" s="1581"/>
      <c r="GYY77" s="1581"/>
      <c r="GYZ77" s="1581"/>
      <c r="GZA77" s="529"/>
      <c r="GZB77" s="376"/>
      <c r="GZC77" s="376"/>
      <c r="GZD77" s="376"/>
      <c r="GZE77" s="530"/>
      <c r="GZF77" s="376"/>
      <c r="GZG77" s="376"/>
      <c r="GZH77" s="376"/>
      <c r="GZI77" s="376"/>
      <c r="GZJ77" s="376"/>
      <c r="GZK77" s="376"/>
      <c r="GZL77" s="376"/>
      <c r="GZM77" s="376"/>
      <c r="GZN77" s="376"/>
      <c r="GZO77" s="1581"/>
      <c r="GZP77" s="1581"/>
      <c r="GZQ77" s="1581"/>
      <c r="GZR77" s="529"/>
      <c r="GZS77" s="376"/>
      <c r="GZT77" s="376"/>
      <c r="GZU77" s="376"/>
      <c r="GZV77" s="530"/>
      <c r="GZW77" s="376"/>
      <c r="GZX77" s="376"/>
      <c r="GZY77" s="376"/>
      <c r="GZZ77" s="376"/>
      <c r="HAA77" s="376"/>
      <c r="HAB77" s="376"/>
      <c r="HAC77" s="376"/>
      <c r="HAD77" s="376"/>
      <c r="HAE77" s="376"/>
      <c r="HAF77" s="1581"/>
      <c r="HAG77" s="1581"/>
      <c r="HAH77" s="1581"/>
      <c r="HAI77" s="529"/>
      <c r="HAJ77" s="376"/>
      <c r="HAK77" s="376"/>
      <c r="HAL77" s="376"/>
      <c r="HAM77" s="530"/>
      <c r="HAN77" s="376"/>
      <c r="HAO77" s="376"/>
      <c r="HAP77" s="376"/>
      <c r="HAQ77" s="376"/>
      <c r="HAR77" s="376"/>
      <c r="HAS77" s="376"/>
      <c r="HAT77" s="376"/>
      <c r="HAU77" s="376"/>
      <c r="HAV77" s="376"/>
      <c r="HAW77" s="1581"/>
      <c r="HAX77" s="1581"/>
      <c r="HAY77" s="1581"/>
      <c r="HAZ77" s="529"/>
      <c r="HBA77" s="376"/>
      <c r="HBB77" s="376"/>
      <c r="HBC77" s="376"/>
      <c r="HBD77" s="530"/>
      <c r="HBE77" s="376"/>
      <c r="HBF77" s="376"/>
      <c r="HBG77" s="376"/>
      <c r="HBH77" s="376"/>
      <c r="HBI77" s="376"/>
      <c r="HBJ77" s="376"/>
      <c r="HBK77" s="376"/>
      <c r="HBL77" s="376"/>
      <c r="HBM77" s="376"/>
      <c r="HBN77" s="1581"/>
      <c r="HBO77" s="1581"/>
      <c r="HBP77" s="1581"/>
      <c r="HBQ77" s="529"/>
      <c r="HBR77" s="376"/>
      <c r="HBS77" s="376"/>
      <c r="HBT77" s="376"/>
      <c r="HBU77" s="530"/>
      <c r="HBV77" s="376"/>
      <c r="HBW77" s="376"/>
      <c r="HBX77" s="376"/>
      <c r="HBY77" s="376"/>
      <c r="HBZ77" s="376"/>
      <c r="HCA77" s="376"/>
      <c r="HCB77" s="376"/>
      <c r="HCC77" s="376"/>
      <c r="HCD77" s="376"/>
      <c r="HCE77" s="1581"/>
      <c r="HCF77" s="1581"/>
      <c r="HCG77" s="1581"/>
      <c r="HCH77" s="529"/>
      <c r="HCI77" s="376"/>
      <c r="HCJ77" s="376"/>
      <c r="HCK77" s="376"/>
      <c r="HCL77" s="530"/>
      <c r="HCM77" s="376"/>
      <c r="HCN77" s="376"/>
      <c r="HCO77" s="376"/>
      <c r="HCP77" s="376"/>
      <c r="HCQ77" s="376"/>
      <c r="HCR77" s="376"/>
      <c r="HCS77" s="376"/>
      <c r="HCT77" s="376"/>
      <c r="HCU77" s="376"/>
      <c r="HCV77" s="1581"/>
      <c r="HCW77" s="1581"/>
      <c r="HCX77" s="1581"/>
      <c r="HCY77" s="529"/>
      <c r="HCZ77" s="376"/>
      <c r="HDA77" s="376"/>
      <c r="HDB77" s="376"/>
      <c r="HDC77" s="530"/>
      <c r="HDD77" s="376"/>
      <c r="HDE77" s="376"/>
      <c r="HDF77" s="376"/>
      <c r="HDG77" s="376"/>
      <c r="HDH77" s="376"/>
      <c r="HDI77" s="376"/>
      <c r="HDJ77" s="376"/>
      <c r="HDK77" s="376"/>
      <c r="HDL77" s="376"/>
      <c r="HDM77" s="1581"/>
      <c r="HDN77" s="1581"/>
      <c r="HDO77" s="1581"/>
      <c r="HDP77" s="529"/>
      <c r="HDQ77" s="376"/>
      <c r="HDR77" s="376"/>
      <c r="HDS77" s="376"/>
      <c r="HDT77" s="530"/>
      <c r="HDU77" s="376"/>
      <c r="HDV77" s="376"/>
      <c r="HDW77" s="376"/>
      <c r="HDX77" s="376"/>
      <c r="HDY77" s="376"/>
      <c r="HDZ77" s="376"/>
      <c r="HEA77" s="376"/>
      <c r="HEB77" s="376"/>
      <c r="HEC77" s="376"/>
      <c r="HED77" s="1581"/>
      <c r="HEE77" s="1581"/>
      <c r="HEF77" s="1581"/>
      <c r="HEG77" s="529"/>
      <c r="HEH77" s="376"/>
      <c r="HEI77" s="376"/>
      <c r="HEJ77" s="376"/>
      <c r="HEK77" s="530"/>
      <c r="HEL77" s="376"/>
      <c r="HEM77" s="376"/>
      <c r="HEN77" s="376"/>
      <c r="HEO77" s="376"/>
      <c r="HEP77" s="376"/>
      <c r="HEQ77" s="376"/>
      <c r="HER77" s="376"/>
      <c r="HES77" s="376"/>
      <c r="HET77" s="376"/>
      <c r="HEU77" s="1581"/>
      <c r="HEV77" s="1581"/>
      <c r="HEW77" s="1581"/>
      <c r="HEX77" s="529"/>
      <c r="HEY77" s="376"/>
      <c r="HEZ77" s="376"/>
      <c r="HFA77" s="376"/>
      <c r="HFB77" s="530"/>
      <c r="HFC77" s="376"/>
      <c r="HFD77" s="376"/>
      <c r="HFE77" s="376"/>
      <c r="HFF77" s="376"/>
      <c r="HFG77" s="376"/>
      <c r="HFH77" s="376"/>
      <c r="HFI77" s="376"/>
      <c r="HFJ77" s="376"/>
      <c r="HFK77" s="376"/>
      <c r="HFL77" s="1581"/>
      <c r="HFM77" s="1581"/>
      <c r="HFN77" s="1581"/>
      <c r="HFO77" s="529"/>
      <c r="HFP77" s="376"/>
      <c r="HFQ77" s="376"/>
      <c r="HFR77" s="376"/>
      <c r="HFS77" s="530"/>
      <c r="HFT77" s="376"/>
      <c r="HFU77" s="376"/>
      <c r="HFV77" s="376"/>
      <c r="HFW77" s="376"/>
      <c r="HFX77" s="376"/>
      <c r="HFY77" s="376"/>
      <c r="HFZ77" s="376"/>
      <c r="HGA77" s="376"/>
      <c r="HGB77" s="376"/>
      <c r="HGC77" s="1581"/>
      <c r="HGD77" s="1581"/>
      <c r="HGE77" s="1581"/>
      <c r="HGF77" s="529"/>
      <c r="HGG77" s="376"/>
      <c r="HGH77" s="376"/>
      <c r="HGI77" s="376"/>
      <c r="HGJ77" s="530"/>
      <c r="HGK77" s="376"/>
      <c r="HGL77" s="376"/>
      <c r="HGM77" s="376"/>
      <c r="HGN77" s="376"/>
      <c r="HGO77" s="376"/>
      <c r="HGP77" s="376"/>
      <c r="HGQ77" s="376"/>
      <c r="HGR77" s="376"/>
      <c r="HGS77" s="376"/>
      <c r="HGT77" s="1581"/>
      <c r="HGU77" s="1581"/>
      <c r="HGV77" s="1581"/>
      <c r="HGW77" s="529"/>
      <c r="HGX77" s="376"/>
      <c r="HGY77" s="376"/>
      <c r="HGZ77" s="376"/>
      <c r="HHA77" s="530"/>
      <c r="HHB77" s="376"/>
      <c r="HHC77" s="376"/>
      <c r="HHD77" s="376"/>
      <c r="HHE77" s="376"/>
      <c r="HHF77" s="376"/>
      <c r="HHG77" s="376"/>
      <c r="HHH77" s="376"/>
      <c r="HHI77" s="376"/>
      <c r="HHJ77" s="376"/>
      <c r="HHK77" s="1581"/>
      <c r="HHL77" s="1581"/>
      <c r="HHM77" s="1581"/>
      <c r="HHN77" s="529"/>
      <c r="HHO77" s="376"/>
      <c r="HHP77" s="376"/>
      <c r="HHQ77" s="376"/>
      <c r="HHR77" s="530"/>
      <c r="HHS77" s="376"/>
      <c r="HHT77" s="376"/>
      <c r="HHU77" s="376"/>
      <c r="HHV77" s="376"/>
      <c r="HHW77" s="376"/>
      <c r="HHX77" s="376"/>
      <c r="HHY77" s="376"/>
      <c r="HHZ77" s="376"/>
      <c r="HIA77" s="376"/>
      <c r="HIB77" s="1581"/>
      <c r="HIC77" s="1581"/>
      <c r="HID77" s="1581"/>
      <c r="HIE77" s="529"/>
      <c r="HIF77" s="376"/>
      <c r="HIG77" s="376"/>
      <c r="HIH77" s="376"/>
      <c r="HII77" s="530"/>
      <c r="HIJ77" s="376"/>
      <c r="HIK77" s="376"/>
      <c r="HIL77" s="376"/>
      <c r="HIM77" s="376"/>
      <c r="HIN77" s="376"/>
      <c r="HIO77" s="376"/>
      <c r="HIP77" s="376"/>
      <c r="HIQ77" s="376"/>
      <c r="HIR77" s="376"/>
      <c r="HIS77" s="1581"/>
      <c r="HIT77" s="1581"/>
      <c r="HIU77" s="1581"/>
      <c r="HIV77" s="529"/>
      <c r="HIW77" s="376"/>
      <c r="HIX77" s="376"/>
      <c r="HIY77" s="376"/>
      <c r="HIZ77" s="530"/>
      <c r="HJA77" s="376"/>
      <c r="HJB77" s="376"/>
      <c r="HJC77" s="376"/>
      <c r="HJD77" s="376"/>
      <c r="HJE77" s="376"/>
      <c r="HJF77" s="376"/>
      <c r="HJG77" s="376"/>
      <c r="HJH77" s="376"/>
      <c r="HJI77" s="376"/>
      <c r="HJJ77" s="1581"/>
      <c r="HJK77" s="1581"/>
      <c r="HJL77" s="1581"/>
      <c r="HJM77" s="529"/>
      <c r="HJN77" s="376"/>
      <c r="HJO77" s="376"/>
      <c r="HJP77" s="376"/>
      <c r="HJQ77" s="530"/>
      <c r="HJR77" s="376"/>
      <c r="HJS77" s="376"/>
      <c r="HJT77" s="376"/>
      <c r="HJU77" s="376"/>
      <c r="HJV77" s="376"/>
      <c r="HJW77" s="376"/>
      <c r="HJX77" s="376"/>
      <c r="HJY77" s="376"/>
      <c r="HJZ77" s="376"/>
      <c r="HKA77" s="1581"/>
      <c r="HKB77" s="1581"/>
      <c r="HKC77" s="1581"/>
      <c r="HKD77" s="529"/>
      <c r="HKE77" s="376"/>
      <c r="HKF77" s="376"/>
      <c r="HKG77" s="376"/>
      <c r="HKH77" s="530"/>
      <c r="HKI77" s="376"/>
      <c r="HKJ77" s="376"/>
      <c r="HKK77" s="376"/>
      <c r="HKL77" s="376"/>
      <c r="HKM77" s="376"/>
      <c r="HKN77" s="376"/>
      <c r="HKO77" s="376"/>
      <c r="HKP77" s="376"/>
      <c r="HKQ77" s="376"/>
      <c r="HKR77" s="1581"/>
      <c r="HKS77" s="1581"/>
      <c r="HKT77" s="1581"/>
      <c r="HKU77" s="529"/>
      <c r="HKV77" s="376"/>
      <c r="HKW77" s="376"/>
      <c r="HKX77" s="376"/>
      <c r="HKY77" s="530"/>
      <c r="HKZ77" s="376"/>
      <c r="HLA77" s="376"/>
      <c r="HLB77" s="376"/>
      <c r="HLC77" s="376"/>
      <c r="HLD77" s="376"/>
      <c r="HLE77" s="376"/>
      <c r="HLF77" s="376"/>
      <c r="HLG77" s="376"/>
      <c r="HLH77" s="376"/>
      <c r="HLI77" s="1581"/>
      <c r="HLJ77" s="1581"/>
      <c r="HLK77" s="1581"/>
      <c r="HLL77" s="529"/>
      <c r="HLM77" s="376"/>
      <c r="HLN77" s="376"/>
      <c r="HLO77" s="376"/>
      <c r="HLP77" s="530"/>
      <c r="HLQ77" s="376"/>
      <c r="HLR77" s="376"/>
      <c r="HLS77" s="376"/>
      <c r="HLT77" s="376"/>
      <c r="HLU77" s="376"/>
      <c r="HLV77" s="376"/>
      <c r="HLW77" s="376"/>
      <c r="HLX77" s="376"/>
      <c r="HLY77" s="376"/>
      <c r="HLZ77" s="1581"/>
      <c r="HMA77" s="1581"/>
      <c r="HMB77" s="1581"/>
      <c r="HMC77" s="529"/>
      <c r="HMD77" s="376"/>
      <c r="HME77" s="376"/>
      <c r="HMF77" s="376"/>
      <c r="HMG77" s="530"/>
      <c r="HMH77" s="376"/>
      <c r="HMI77" s="376"/>
      <c r="HMJ77" s="376"/>
      <c r="HMK77" s="376"/>
      <c r="HML77" s="376"/>
      <c r="HMM77" s="376"/>
      <c r="HMN77" s="376"/>
      <c r="HMO77" s="376"/>
      <c r="HMP77" s="376"/>
      <c r="HMQ77" s="1581"/>
      <c r="HMR77" s="1581"/>
      <c r="HMS77" s="1581"/>
      <c r="HMT77" s="529"/>
      <c r="HMU77" s="376"/>
      <c r="HMV77" s="376"/>
      <c r="HMW77" s="376"/>
      <c r="HMX77" s="530"/>
      <c r="HMY77" s="376"/>
      <c r="HMZ77" s="376"/>
      <c r="HNA77" s="376"/>
      <c r="HNB77" s="376"/>
      <c r="HNC77" s="376"/>
      <c r="HND77" s="376"/>
      <c r="HNE77" s="376"/>
      <c r="HNF77" s="376"/>
      <c r="HNG77" s="376"/>
      <c r="HNH77" s="1581"/>
      <c r="HNI77" s="1581"/>
      <c r="HNJ77" s="1581"/>
      <c r="HNK77" s="529"/>
      <c r="HNL77" s="376"/>
      <c r="HNM77" s="376"/>
      <c r="HNN77" s="376"/>
      <c r="HNO77" s="530"/>
      <c r="HNP77" s="376"/>
      <c r="HNQ77" s="376"/>
      <c r="HNR77" s="376"/>
      <c r="HNS77" s="376"/>
      <c r="HNT77" s="376"/>
      <c r="HNU77" s="376"/>
      <c r="HNV77" s="376"/>
      <c r="HNW77" s="376"/>
      <c r="HNX77" s="376"/>
      <c r="HNY77" s="1581"/>
      <c r="HNZ77" s="1581"/>
      <c r="HOA77" s="1581"/>
      <c r="HOB77" s="529"/>
      <c r="HOC77" s="376"/>
      <c r="HOD77" s="376"/>
      <c r="HOE77" s="376"/>
      <c r="HOF77" s="530"/>
      <c r="HOG77" s="376"/>
      <c r="HOH77" s="376"/>
      <c r="HOI77" s="376"/>
      <c r="HOJ77" s="376"/>
      <c r="HOK77" s="376"/>
      <c r="HOL77" s="376"/>
      <c r="HOM77" s="376"/>
      <c r="HON77" s="376"/>
      <c r="HOO77" s="376"/>
      <c r="HOP77" s="1581"/>
      <c r="HOQ77" s="1581"/>
      <c r="HOR77" s="1581"/>
      <c r="HOS77" s="529"/>
      <c r="HOT77" s="376"/>
      <c r="HOU77" s="376"/>
      <c r="HOV77" s="376"/>
      <c r="HOW77" s="530"/>
      <c r="HOX77" s="376"/>
      <c r="HOY77" s="376"/>
      <c r="HOZ77" s="376"/>
      <c r="HPA77" s="376"/>
      <c r="HPB77" s="376"/>
      <c r="HPC77" s="376"/>
      <c r="HPD77" s="376"/>
      <c r="HPE77" s="376"/>
      <c r="HPF77" s="376"/>
      <c r="HPG77" s="1581"/>
      <c r="HPH77" s="1581"/>
      <c r="HPI77" s="1581"/>
      <c r="HPJ77" s="529"/>
      <c r="HPK77" s="376"/>
      <c r="HPL77" s="376"/>
      <c r="HPM77" s="376"/>
      <c r="HPN77" s="530"/>
      <c r="HPO77" s="376"/>
      <c r="HPP77" s="376"/>
      <c r="HPQ77" s="376"/>
      <c r="HPR77" s="376"/>
      <c r="HPS77" s="376"/>
      <c r="HPT77" s="376"/>
      <c r="HPU77" s="376"/>
      <c r="HPV77" s="376"/>
      <c r="HPW77" s="376"/>
      <c r="HPX77" s="1581"/>
      <c r="HPY77" s="1581"/>
      <c r="HPZ77" s="1581"/>
      <c r="HQA77" s="529"/>
      <c r="HQB77" s="376"/>
      <c r="HQC77" s="376"/>
      <c r="HQD77" s="376"/>
      <c r="HQE77" s="530"/>
      <c r="HQF77" s="376"/>
      <c r="HQG77" s="376"/>
      <c r="HQH77" s="376"/>
      <c r="HQI77" s="376"/>
      <c r="HQJ77" s="376"/>
      <c r="HQK77" s="376"/>
      <c r="HQL77" s="376"/>
      <c r="HQM77" s="376"/>
      <c r="HQN77" s="376"/>
      <c r="HQO77" s="1581"/>
      <c r="HQP77" s="1581"/>
      <c r="HQQ77" s="1581"/>
      <c r="HQR77" s="529"/>
      <c r="HQS77" s="376"/>
      <c r="HQT77" s="376"/>
      <c r="HQU77" s="376"/>
      <c r="HQV77" s="530"/>
      <c r="HQW77" s="376"/>
      <c r="HQX77" s="376"/>
      <c r="HQY77" s="376"/>
      <c r="HQZ77" s="376"/>
      <c r="HRA77" s="376"/>
      <c r="HRB77" s="376"/>
      <c r="HRC77" s="376"/>
      <c r="HRD77" s="376"/>
      <c r="HRE77" s="376"/>
      <c r="HRF77" s="1581"/>
      <c r="HRG77" s="1581"/>
      <c r="HRH77" s="1581"/>
      <c r="HRI77" s="529"/>
      <c r="HRJ77" s="376"/>
      <c r="HRK77" s="376"/>
      <c r="HRL77" s="376"/>
      <c r="HRM77" s="530"/>
      <c r="HRN77" s="376"/>
      <c r="HRO77" s="376"/>
      <c r="HRP77" s="376"/>
      <c r="HRQ77" s="376"/>
      <c r="HRR77" s="376"/>
      <c r="HRS77" s="376"/>
      <c r="HRT77" s="376"/>
      <c r="HRU77" s="376"/>
      <c r="HRV77" s="376"/>
      <c r="HRW77" s="1581"/>
      <c r="HRX77" s="1581"/>
      <c r="HRY77" s="1581"/>
      <c r="HRZ77" s="529"/>
      <c r="HSA77" s="376"/>
      <c r="HSB77" s="376"/>
      <c r="HSC77" s="376"/>
      <c r="HSD77" s="530"/>
      <c r="HSE77" s="376"/>
      <c r="HSF77" s="376"/>
      <c r="HSG77" s="376"/>
      <c r="HSH77" s="376"/>
      <c r="HSI77" s="376"/>
      <c r="HSJ77" s="376"/>
      <c r="HSK77" s="376"/>
      <c r="HSL77" s="376"/>
      <c r="HSM77" s="376"/>
      <c r="HSN77" s="1581"/>
      <c r="HSO77" s="1581"/>
      <c r="HSP77" s="1581"/>
      <c r="HSQ77" s="529"/>
      <c r="HSR77" s="376"/>
      <c r="HSS77" s="376"/>
      <c r="HST77" s="376"/>
      <c r="HSU77" s="530"/>
      <c r="HSV77" s="376"/>
      <c r="HSW77" s="376"/>
      <c r="HSX77" s="376"/>
      <c r="HSY77" s="376"/>
      <c r="HSZ77" s="376"/>
      <c r="HTA77" s="376"/>
      <c r="HTB77" s="376"/>
      <c r="HTC77" s="376"/>
      <c r="HTD77" s="376"/>
      <c r="HTE77" s="1581"/>
      <c r="HTF77" s="1581"/>
      <c r="HTG77" s="1581"/>
      <c r="HTH77" s="529"/>
      <c r="HTI77" s="376"/>
      <c r="HTJ77" s="376"/>
      <c r="HTK77" s="376"/>
      <c r="HTL77" s="530"/>
      <c r="HTM77" s="376"/>
      <c r="HTN77" s="376"/>
      <c r="HTO77" s="376"/>
      <c r="HTP77" s="376"/>
      <c r="HTQ77" s="376"/>
      <c r="HTR77" s="376"/>
      <c r="HTS77" s="376"/>
      <c r="HTT77" s="376"/>
      <c r="HTU77" s="376"/>
      <c r="HTV77" s="1581"/>
      <c r="HTW77" s="1581"/>
      <c r="HTX77" s="1581"/>
      <c r="HTY77" s="529"/>
      <c r="HTZ77" s="376"/>
      <c r="HUA77" s="376"/>
      <c r="HUB77" s="376"/>
      <c r="HUC77" s="530"/>
      <c r="HUD77" s="376"/>
      <c r="HUE77" s="376"/>
      <c r="HUF77" s="376"/>
      <c r="HUG77" s="376"/>
      <c r="HUH77" s="376"/>
      <c r="HUI77" s="376"/>
      <c r="HUJ77" s="376"/>
      <c r="HUK77" s="376"/>
      <c r="HUL77" s="376"/>
      <c r="HUM77" s="1581"/>
      <c r="HUN77" s="1581"/>
      <c r="HUO77" s="1581"/>
      <c r="HUP77" s="529"/>
      <c r="HUQ77" s="376"/>
      <c r="HUR77" s="376"/>
      <c r="HUS77" s="376"/>
      <c r="HUT77" s="530"/>
      <c r="HUU77" s="376"/>
      <c r="HUV77" s="376"/>
      <c r="HUW77" s="376"/>
      <c r="HUX77" s="376"/>
      <c r="HUY77" s="376"/>
      <c r="HUZ77" s="376"/>
      <c r="HVA77" s="376"/>
      <c r="HVB77" s="376"/>
      <c r="HVC77" s="376"/>
      <c r="HVD77" s="1581"/>
      <c r="HVE77" s="1581"/>
      <c r="HVF77" s="1581"/>
      <c r="HVG77" s="529"/>
      <c r="HVH77" s="376"/>
      <c r="HVI77" s="376"/>
      <c r="HVJ77" s="376"/>
      <c r="HVK77" s="530"/>
      <c r="HVL77" s="376"/>
      <c r="HVM77" s="376"/>
      <c r="HVN77" s="376"/>
      <c r="HVO77" s="376"/>
      <c r="HVP77" s="376"/>
      <c r="HVQ77" s="376"/>
      <c r="HVR77" s="376"/>
      <c r="HVS77" s="376"/>
      <c r="HVT77" s="376"/>
      <c r="HVU77" s="1581"/>
      <c r="HVV77" s="1581"/>
      <c r="HVW77" s="1581"/>
      <c r="HVX77" s="529"/>
      <c r="HVY77" s="376"/>
      <c r="HVZ77" s="376"/>
      <c r="HWA77" s="376"/>
      <c r="HWB77" s="530"/>
      <c r="HWC77" s="376"/>
      <c r="HWD77" s="376"/>
      <c r="HWE77" s="376"/>
      <c r="HWF77" s="376"/>
      <c r="HWG77" s="376"/>
      <c r="HWH77" s="376"/>
      <c r="HWI77" s="376"/>
      <c r="HWJ77" s="376"/>
      <c r="HWK77" s="376"/>
      <c r="HWL77" s="1581"/>
      <c r="HWM77" s="1581"/>
      <c r="HWN77" s="1581"/>
      <c r="HWO77" s="529"/>
      <c r="HWP77" s="376"/>
      <c r="HWQ77" s="376"/>
      <c r="HWR77" s="376"/>
      <c r="HWS77" s="530"/>
      <c r="HWT77" s="376"/>
      <c r="HWU77" s="376"/>
      <c r="HWV77" s="376"/>
      <c r="HWW77" s="376"/>
      <c r="HWX77" s="376"/>
      <c r="HWY77" s="376"/>
      <c r="HWZ77" s="376"/>
      <c r="HXA77" s="376"/>
      <c r="HXB77" s="376"/>
      <c r="HXC77" s="1581"/>
      <c r="HXD77" s="1581"/>
      <c r="HXE77" s="1581"/>
      <c r="HXF77" s="529"/>
      <c r="HXG77" s="376"/>
      <c r="HXH77" s="376"/>
      <c r="HXI77" s="376"/>
      <c r="HXJ77" s="530"/>
      <c r="HXK77" s="376"/>
      <c r="HXL77" s="376"/>
      <c r="HXM77" s="376"/>
      <c r="HXN77" s="376"/>
      <c r="HXO77" s="376"/>
      <c r="HXP77" s="376"/>
      <c r="HXQ77" s="376"/>
      <c r="HXR77" s="376"/>
      <c r="HXS77" s="376"/>
      <c r="HXT77" s="1581"/>
      <c r="HXU77" s="1581"/>
      <c r="HXV77" s="1581"/>
      <c r="HXW77" s="529"/>
      <c r="HXX77" s="376"/>
      <c r="HXY77" s="376"/>
      <c r="HXZ77" s="376"/>
      <c r="HYA77" s="530"/>
      <c r="HYB77" s="376"/>
      <c r="HYC77" s="376"/>
      <c r="HYD77" s="376"/>
      <c r="HYE77" s="376"/>
      <c r="HYF77" s="376"/>
      <c r="HYG77" s="376"/>
      <c r="HYH77" s="376"/>
      <c r="HYI77" s="376"/>
      <c r="HYJ77" s="376"/>
      <c r="HYK77" s="1581"/>
      <c r="HYL77" s="1581"/>
      <c r="HYM77" s="1581"/>
      <c r="HYN77" s="529"/>
      <c r="HYO77" s="376"/>
      <c r="HYP77" s="376"/>
      <c r="HYQ77" s="376"/>
      <c r="HYR77" s="530"/>
      <c r="HYS77" s="376"/>
      <c r="HYT77" s="376"/>
      <c r="HYU77" s="376"/>
      <c r="HYV77" s="376"/>
      <c r="HYW77" s="376"/>
      <c r="HYX77" s="376"/>
      <c r="HYY77" s="376"/>
      <c r="HYZ77" s="376"/>
      <c r="HZA77" s="376"/>
      <c r="HZB77" s="1581"/>
      <c r="HZC77" s="1581"/>
      <c r="HZD77" s="1581"/>
      <c r="HZE77" s="529"/>
      <c r="HZF77" s="376"/>
      <c r="HZG77" s="376"/>
      <c r="HZH77" s="376"/>
      <c r="HZI77" s="530"/>
      <c r="HZJ77" s="376"/>
      <c r="HZK77" s="376"/>
      <c r="HZL77" s="376"/>
      <c r="HZM77" s="376"/>
      <c r="HZN77" s="376"/>
      <c r="HZO77" s="376"/>
      <c r="HZP77" s="376"/>
      <c r="HZQ77" s="376"/>
      <c r="HZR77" s="376"/>
      <c r="HZS77" s="1581"/>
      <c r="HZT77" s="1581"/>
      <c r="HZU77" s="1581"/>
      <c r="HZV77" s="529"/>
      <c r="HZW77" s="376"/>
      <c r="HZX77" s="376"/>
      <c r="HZY77" s="376"/>
      <c r="HZZ77" s="530"/>
      <c r="IAA77" s="376"/>
      <c r="IAB77" s="376"/>
      <c r="IAC77" s="376"/>
      <c r="IAD77" s="376"/>
      <c r="IAE77" s="376"/>
      <c r="IAF77" s="376"/>
      <c r="IAG77" s="376"/>
      <c r="IAH77" s="376"/>
      <c r="IAI77" s="376"/>
      <c r="IAJ77" s="1581"/>
      <c r="IAK77" s="1581"/>
      <c r="IAL77" s="1581"/>
      <c r="IAM77" s="529"/>
      <c r="IAN77" s="376"/>
      <c r="IAO77" s="376"/>
      <c r="IAP77" s="376"/>
      <c r="IAQ77" s="530"/>
      <c r="IAR77" s="376"/>
      <c r="IAS77" s="376"/>
      <c r="IAT77" s="376"/>
      <c r="IAU77" s="376"/>
      <c r="IAV77" s="376"/>
      <c r="IAW77" s="376"/>
      <c r="IAX77" s="376"/>
      <c r="IAY77" s="376"/>
      <c r="IAZ77" s="376"/>
      <c r="IBA77" s="1581"/>
      <c r="IBB77" s="1581"/>
      <c r="IBC77" s="1581"/>
      <c r="IBD77" s="529"/>
      <c r="IBE77" s="376"/>
      <c r="IBF77" s="376"/>
      <c r="IBG77" s="376"/>
      <c r="IBH77" s="530"/>
      <c r="IBI77" s="376"/>
      <c r="IBJ77" s="376"/>
      <c r="IBK77" s="376"/>
      <c r="IBL77" s="376"/>
      <c r="IBM77" s="376"/>
      <c r="IBN77" s="376"/>
      <c r="IBO77" s="376"/>
      <c r="IBP77" s="376"/>
      <c r="IBQ77" s="376"/>
      <c r="IBR77" s="1581"/>
      <c r="IBS77" s="1581"/>
      <c r="IBT77" s="1581"/>
      <c r="IBU77" s="529"/>
      <c r="IBV77" s="376"/>
      <c r="IBW77" s="376"/>
      <c r="IBX77" s="376"/>
      <c r="IBY77" s="530"/>
      <c r="IBZ77" s="376"/>
      <c r="ICA77" s="376"/>
      <c r="ICB77" s="376"/>
      <c r="ICC77" s="376"/>
      <c r="ICD77" s="376"/>
      <c r="ICE77" s="376"/>
      <c r="ICF77" s="376"/>
      <c r="ICG77" s="376"/>
      <c r="ICH77" s="376"/>
      <c r="ICI77" s="1581"/>
      <c r="ICJ77" s="1581"/>
      <c r="ICK77" s="1581"/>
      <c r="ICL77" s="529"/>
      <c r="ICM77" s="376"/>
      <c r="ICN77" s="376"/>
      <c r="ICO77" s="376"/>
      <c r="ICP77" s="530"/>
      <c r="ICQ77" s="376"/>
      <c r="ICR77" s="376"/>
      <c r="ICS77" s="376"/>
      <c r="ICT77" s="376"/>
      <c r="ICU77" s="376"/>
      <c r="ICV77" s="376"/>
      <c r="ICW77" s="376"/>
      <c r="ICX77" s="376"/>
      <c r="ICY77" s="376"/>
      <c r="ICZ77" s="1581"/>
      <c r="IDA77" s="1581"/>
      <c r="IDB77" s="1581"/>
      <c r="IDC77" s="529"/>
      <c r="IDD77" s="376"/>
      <c r="IDE77" s="376"/>
      <c r="IDF77" s="376"/>
      <c r="IDG77" s="530"/>
      <c r="IDH77" s="376"/>
      <c r="IDI77" s="376"/>
      <c r="IDJ77" s="376"/>
      <c r="IDK77" s="376"/>
      <c r="IDL77" s="376"/>
      <c r="IDM77" s="376"/>
      <c r="IDN77" s="376"/>
      <c r="IDO77" s="376"/>
      <c r="IDP77" s="376"/>
      <c r="IDQ77" s="1581"/>
      <c r="IDR77" s="1581"/>
      <c r="IDS77" s="1581"/>
      <c r="IDT77" s="529"/>
      <c r="IDU77" s="376"/>
      <c r="IDV77" s="376"/>
      <c r="IDW77" s="376"/>
      <c r="IDX77" s="530"/>
      <c r="IDY77" s="376"/>
      <c r="IDZ77" s="376"/>
      <c r="IEA77" s="376"/>
      <c r="IEB77" s="376"/>
      <c r="IEC77" s="376"/>
      <c r="IED77" s="376"/>
      <c r="IEE77" s="376"/>
      <c r="IEF77" s="376"/>
      <c r="IEG77" s="376"/>
      <c r="IEH77" s="1581"/>
      <c r="IEI77" s="1581"/>
      <c r="IEJ77" s="1581"/>
      <c r="IEK77" s="529"/>
      <c r="IEL77" s="376"/>
      <c r="IEM77" s="376"/>
      <c r="IEN77" s="376"/>
      <c r="IEO77" s="530"/>
      <c r="IEP77" s="376"/>
      <c r="IEQ77" s="376"/>
      <c r="IER77" s="376"/>
      <c r="IES77" s="376"/>
      <c r="IET77" s="376"/>
      <c r="IEU77" s="376"/>
      <c r="IEV77" s="376"/>
      <c r="IEW77" s="376"/>
      <c r="IEX77" s="376"/>
      <c r="IEY77" s="1581"/>
      <c r="IEZ77" s="1581"/>
      <c r="IFA77" s="1581"/>
      <c r="IFB77" s="529"/>
      <c r="IFC77" s="376"/>
      <c r="IFD77" s="376"/>
      <c r="IFE77" s="376"/>
      <c r="IFF77" s="530"/>
      <c r="IFG77" s="376"/>
      <c r="IFH77" s="376"/>
      <c r="IFI77" s="376"/>
      <c r="IFJ77" s="376"/>
      <c r="IFK77" s="376"/>
      <c r="IFL77" s="376"/>
      <c r="IFM77" s="376"/>
      <c r="IFN77" s="376"/>
      <c r="IFO77" s="376"/>
      <c r="IFP77" s="1581"/>
      <c r="IFQ77" s="1581"/>
      <c r="IFR77" s="1581"/>
      <c r="IFS77" s="529"/>
      <c r="IFT77" s="376"/>
      <c r="IFU77" s="376"/>
      <c r="IFV77" s="376"/>
      <c r="IFW77" s="530"/>
      <c r="IFX77" s="376"/>
      <c r="IFY77" s="376"/>
      <c r="IFZ77" s="376"/>
      <c r="IGA77" s="376"/>
      <c r="IGB77" s="376"/>
      <c r="IGC77" s="376"/>
      <c r="IGD77" s="376"/>
      <c r="IGE77" s="376"/>
      <c r="IGF77" s="376"/>
      <c r="IGG77" s="1581"/>
      <c r="IGH77" s="1581"/>
      <c r="IGI77" s="1581"/>
      <c r="IGJ77" s="529"/>
      <c r="IGK77" s="376"/>
      <c r="IGL77" s="376"/>
      <c r="IGM77" s="376"/>
      <c r="IGN77" s="530"/>
      <c r="IGO77" s="376"/>
      <c r="IGP77" s="376"/>
      <c r="IGQ77" s="376"/>
      <c r="IGR77" s="376"/>
      <c r="IGS77" s="376"/>
      <c r="IGT77" s="376"/>
      <c r="IGU77" s="376"/>
      <c r="IGV77" s="376"/>
      <c r="IGW77" s="376"/>
      <c r="IGX77" s="1581"/>
      <c r="IGY77" s="1581"/>
      <c r="IGZ77" s="1581"/>
      <c r="IHA77" s="529"/>
      <c r="IHB77" s="376"/>
      <c r="IHC77" s="376"/>
      <c r="IHD77" s="376"/>
      <c r="IHE77" s="530"/>
      <c r="IHF77" s="376"/>
      <c r="IHG77" s="376"/>
      <c r="IHH77" s="376"/>
      <c r="IHI77" s="376"/>
      <c r="IHJ77" s="376"/>
      <c r="IHK77" s="376"/>
      <c r="IHL77" s="376"/>
      <c r="IHM77" s="376"/>
      <c r="IHN77" s="376"/>
      <c r="IHO77" s="1581"/>
      <c r="IHP77" s="1581"/>
      <c r="IHQ77" s="1581"/>
      <c r="IHR77" s="529"/>
      <c r="IHS77" s="376"/>
      <c r="IHT77" s="376"/>
      <c r="IHU77" s="376"/>
      <c r="IHV77" s="530"/>
      <c r="IHW77" s="376"/>
      <c r="IHX77" s="376"/>
      <c r="IHY77" s="376"/>
      <c r="IHZ77" s="376"/>
      <c r="IIA77" s="376"/>
      <c r="IIB77" s="376"/>
      <c r="IIC77" s="376"/>
      <c r="IID77" s="376"/>
      <c r="IIE77" s="376"/>
      <c r="IIF77" s="1581"/>
      <c r="IIG77" s="1581"/>
      <c r="IIH77" s="1581"/>
      <c r="III77" s="529"/>
      <c r="IIJ77" s="376"/>
      <c r="IIK77" s="376"/>
      <c r="IIL77" s="376"/>
      <c r="IIM77" s="530"/>
      <c r="IIN77" s="376"/>
      <c r="IIO77" s="376"/>
      <c r="IIP77" s="376"/>
      <c r="IIQ77" s="376"/>
      <c r="IIR77" s="376"/>
      <c r="IIS77" s="376"/>
      <c r="IIT77" s="376"/>
      <c r="IIU77" s="376"/>
      <c r="IIV77" s="376"/>
      <c r="IIW77" s="1581"/>
      <c r="IIX77" s="1581"/>
      <c r="IIY77" s="1581"/>
      <c r="IIZ77" s="529"/>
      <c r="IJA77" s="376"/>
      <c r="IJB77" s="376"/>
      <c r="IJC77" s="376"/>
      <c r="IJD77" s="530"/>
      <c r="IJE77" s="376"/>
      <c r="IJF77" s="376"/>
      <c r="IJG77" s="376"/>
      <c r="IJH77" s="376"/>
      <c r="IJI77" s="376"/>
      <c r="IJJ77" s="376"/>
      <c r="IJK77" s="376"/>
      <c r="IJL77" s="376"/>
      <c r="IJM77" s="376"/>
      <c r="IJN77" s="1581"/>
      <c r="IJO77" s="1581"/>
      <c r="IJP77" s="1581"/>
      <c r="IJQ77" s="529"/>
      <c r="IJR77" s="376"/>
      <c r="IJS77" s="376"/>
      <c r="IJT77" s="376"/>
      <c r="IJU77" s="530"/>
      <c r="IJV77" s="376"/>
      <c r="IJW77" s="376"/>
      <c r="IJX77" s="376"/>
      <c r="IJY77" s="376"/>
      <c r="IJZ77" s="376"/>
      <c r="IKA77" s="376"/>
      <c r="IKB77" s="376"/>
      <c r="IKC77" s="376"/>
      <c r="IKD77" s="376"/>
      <c r="IKE77" s="1581"/>
      <c r="IKF77" s="1581"/>
      <c r="IKG77" s="1581"/>
      <c r="IKH77" s="529"/>
      <c r="IKI77" s="376"/>
      <c r="IKJ77" s="376"/>
      <c r="IKK77" s="376"/>
      <c r="IKL77" s="530"/>
      <c r="IKM77" s="376"/>
      <c r="IKN77" s="376"/>
      <c r="IKO77" s="376"/>
      <c r="IKP77" s="376"/>
      <c r="IKQ77" s="376"/>
      <c r="IKR77" s="376"/>
      <c r="IKS77" s="376"/>
      <c r="IKT77" s="376"/>
      <c r="IKU77" s="376"/>
      <c r="IKV77" s="1581"/>
      <c r="IKW77" s="1581"/>
      <c r="IKX77" s="1581"/>
      <c r="IKY77" s="529"/>
      <c r="IKZ77" s="376"/>
      <c r="ILA77" s="376"/>
      <c r="ILB77" s="376"/>
      <c r="ILC77" s="530"/>
      <c r="ILD77" s="376"/>
      <c r="ILE77" s="376"/>
      <c r="ILF77" s="376"/>
      <c r="ILG77" s="376"/>
      <c r="ILH77" s="376"/>
      <c r="ILI77" s="376"/>
      <c r="ILJ77" s="376"/>
      <c r="ILK77" s="376"/>
      <c r="ILL77" s="376"/>
      <c r="ILM77" s="1581"/>
      <c r="ILN77" s="1581"/>
      <c r="ILO77" s="1581"/>
      <c r="ILP77" s="529"/>
      <c r="ILQ77" s="376"/>
      <c r="ILR77" s="376"/>
      <c r="ILS77" s="376"/>
      <c r="ILT77" s="530"/>
      <c r="ILU77" s="376"/>
      <c r="ILV77" s="376"/>
      <c r="ILW77" s="376"/>
      <c r="ILX77" s="376"/>
      <c r="ILY77" s="376"/>
      <c r="ILZ77" s="376"/>
      <c r="IMA77" s="376"/>
      <c r="IMB77" s="376"/>
      <c r="IMC77" s="376"/>
      <c r="IMD77" s="1581"/>
      <c r="IME77" s="1581"/>
      <c r="IMF77" s="1581"/>
      <c r="IMG77" s="529"/>
      <c r="IMH77" s="376"/>
      <c r="IMI77" s="376"/>
      <c r="IMJ77" s="376"/>
      <c r="IMK77" s="530"/>
      <c r="IML77" s="376"/>
      <c r="IMM77" s="376"/>
      <c r="IMN77" s="376"/>
      <c r="IMO77" s="376"/>
      <c r="IMP77" s="376"/>
      <c r="IMQ77" s="376"/>
      <c r="IMR77" s="376"/>
      <c r="IMS77" s="376"/>
      <c r="IMT77" s="376"/>
      <c r="IMU77" s="1581"/>
      <c r="IMV77" s="1581"/>
      <c r="IMW77" s="1581"/>
      <c r="IMX77" s="529"/>
      <c r="IMY77" s="376"/>
      <c r="IMZ77" s="376"/>
      <c r="INA77" s="376"/>
      <c r="INB77" s="530"/>
      <c r="INC77" s="376"/>
      <c r="IND77" s="376"/>
      <c r="INE77" s="376"/>
      <c r="INF77" s="376"/>
      <c r="ING77" s="376"/>
      <c r="INH77" s="376"/>
      <c r="INI77" s="376"/>
      <c r="INJ77" s="376"/>
      <c r="INK77" s="376"/>
      <c r="INL77" s="1581"/>
      <c r="INM77" s="1581"/>
      <c r="INN77" s="1581"/>
      <c r="INO77" s="529"/>
      <c r="INP77" s="376"/>
      <c r="INQ77" s="376"/>
      <c r="INR77" s="376"/>
      <c r="INS77" s="530"/>
      <c r="INT77" s="376"/>
      <c r="INU77" s="376"/>
      <c r="INV77" s="376"/>
      <c r="INW77" s="376"/>
      <c r="INX77" s="376"/>
      <c r="INY77" s="376"/>
      <c r="INZ77" s="376"/>
      <c r="IOA77" s="376"/>
      <c r="IOB77" s="376"/>
      <c r="IOC77" s="1581"/>
      <c r="IOD77" s="1581"/>
      <c r="IOE77" s="1581"/>
      <c r="IOF77" s="529"/>
      <c r="IOG77" s="376"/>
      <c r="IOH77" s="376"/>
      <c r="IOI77" s="376"/>
      <c r="IOJ77" s="530"/>
      <c r="IOK77" s="376"/>
      <c r="IOL77" s="376"/>
      <c r="IOM77" s="376"/>
      <c r="ION77" s="376"/>
      <c r="IOO77" s="376"/>
      <c r="IOP77" s="376"/>
      <c r="IOQ77" s="376"/>
      <c r="IOR77" s="376"/>
      <c r="IOS77" s="376"/>
      <c r="IOT77" s="1581"/>
      <c r="IOU77" s="1581"/>
      <c r="IOV77" s="1581"/>
      <c r="IOW77" s="529"/>
      <c r="IOX77" s="376"/>
      <c r="IOY77" s="376"/>
      <c r="IOZ77" s="376"/>
      <c r="IPA77" s="530"/>
      <c r="IPB77" s="376"/>
      <c r="IPC77" s="376"/>
      <c r="IPD77" s="376"/>
      <c r="IPE77" s="376"/>
      <c r="IPF77" s="376"/>
      <c r="IPG77" s="376"/>
      <c r="IPH77" s="376"/>
      <c r="IPI77" s="376"/>
      <c r="IPJ77" s="376"/>
      <c r="IPK77" s="1581"/>
      <c r="IPL77" s="1581"/>
      <c r="IPM77" s="1581"/>
      <c r="IPN77" s="529"/>
      <c r="IPO77" s="376"/>
      <c r="IPP77" s="376"/>
      <c r="IPQ77" s="376"/>
      <c r="IPR77" s="530"/>
      <c r="IPS77" s="376"/>
      <c r="IPT77" s="376"/>
      <c r="IPU77" s="376"/>
      <c r="IPV77" s="376"/>
      <c r="IPW77" s="376"/>
      <c r="IPX77" s="376"/>
      <c r="IPY77" s="376"/>
      <c r="IPZ77" s="376"/>
      <c r="IQA77" s="376"/>
      <c r="IQB77" s="1581"/>
      <c r="IQC77" s="1581"/>
      <c r="IQD77" s="1581"/>
      <c r="IQE77" s="529"/>
      <c r="IQF77" s="376"/>
      <c r="IQG77" s="376"/>
      <c r="IQH77" s="376"/>
      <c r="IQI77" s="530"/>
      <c r="IQJ77" s="376"/>
      <c r="IQK77" s="376"/>
      <c r="IQL77" s="376"/>
      <c r="IQM77" s="376"/>
      <c r="IQN77" s="376"/>
      <c r="IQO77" s="376"/>
      <c r="IQP77" s="376"/>
      <c r="IQQ77" s="376"/>
      <c r="IQR77" s="376"/>
      <c r="IQS77" s="1581"/>
      <c r="IQT77" s="1581"/>
      <c r="IQU77" s="1581"/>
      <c r="IQV77" s="529"/>
      <c r="IQW77" s="376"/>
      <c r="IQX77" s="376"/>
      <c r="IQY77" s="376"/>
      <c r="IQZ77" s="530"/>
      <c r="IRA77" s="376"/>
      <c r="IRB77" s="376"/>
      <c r="IRC77" s="376"/>
      <c r="IRD77" s="376"/>
      <c r="IRE77" s="376"/>
      <c r="IRF77" s="376"/>
      <c r="IRG77" s="376"/>
      <c r="IRH77" s="376"/>
      <c r="IRI77" s="376"/>
      <c r="IRJ77" s="1581"/>
      <c r="IRK77" s="1581"/>
      <c r="IRL77" s="1581"/>
      <c r="IRM77" s="529"/>
      <c r="IRN77" s="376"/>
      <c r="IRO77" s="376"/>
      <c r="IRP77" s="376"/>
      <c r="IRQ77" s="530"/>
      <c r="IRR77" s="376"/>
      <c r="IRS77" s="376"/>
      <c r="IRT77" s="376"/>
      <c r="IRU77" s="376"/>
      <c r="IRV77" s="376"/>
      <c r="IRW77" s="376"/>
      <c r="IRX77" s="376"/>
      <c r="IRY77" s="376"/>
      <c r="IRZ77" s="376"/>
      <c r="ISA77" s="1581"/>
      <c r="ISB77" s="1581"/>
      <c r="ISC77" s="1581"/>
      <c r="ISD77" s="529"/>
      <c r="ISE77" s="376"/>
      <c r="ISF77" s="376"/>
      <c r="ISG77" s="376"/>
      <c r="ISH77" s="530"/>
      <c r="ISI77" s="376"/>
      <c r="ISJ77" s="376"/>
      <c r="ISK77" s="376"/>
      <c r="ISL77" s="376"/>
      <c r="ISM77" s="376"/>
      <c r="ISN77" s="376"/>
      <c r="ISO77" s="376"/>
      <c r="ISP77" s="376"/>
      <c r="ISQ77" s="376"/>
      <c r="ISR77" s="1581"/>
      <c r="ISS77" s="1581"/>
      <c r="IST77" s="1581"/>
      <c r="ISU77" s="529"/>
      <c r="ISV77" s="376"/>
      <c r="ISW77" s="376"/>
      <c r="ISX77" s="376"/>
      <c r="ISY77" s="530"/>
      <c r="ISZ77" s="376"/>
      <c r="ITA77" s="376"/>
      <c r="ITB77" s="376"/>
      <c r="ITC77" s="376"/>
      <c r="ITD77" s="376"/>
      <c r="ITE77" s="376"/>
      <c r="ITF77" s="376"/>
      <c r="ITG77" s="376"/>
      <c r="ITH77" s="376"/>
      <c r="ITI77" s="1581"/>
      <c r="ITJ77" s="1581"/>
      <c r="ITK77" s="1581"/>
      <c r="ITL77" s="529"/>
      <c r="ITM77" s="376"/>
      <c r="ITN77" s="376"/>
      <c r="ITO77" s="376"/>
      <c r="ITP77" s="530"/>
      <c r="ITQ77" s="376"/>
      <c r="ITR77" s="376"/>
      <c r="ITS77" s="376"/>
      <c r="ITT77" s="376"/>
      <c r="ITU77" s="376"/>
      <c r="ITV77" s="376"/>
      <c r="ITW77" s="376"/>
      <c r="ITX77" s="376"/>
      <c r="ITY77" s="376"/>
      <c r="ITZ77" s="1581"/>
      <c r="IUA77" s="1581"/>
      <c r="IUB77" s="1581"/>
      <c r="IUC77" s="529"/>
      <c r="IUD77" s="376"/>
      <c r="IUE77" s="376"/>
      <c r="IUF77" s="376"/>
      <c r="IUG77" s="530"/>
      <c r="IUH77" s="376"/>
      <c r="IUI77" s="376"/>
      <c r="IUJ77" s="376"/>
      <c r="IUK77" s="376"/>
      <c r="IUL77" s="376"/>
      <c r="IUM77" s="376"/>
      <c r="IUN77" s="376"/>
      <c r="IUO77" s="376"/>
      <c r="IUP77" s="376"/>
      <c r="IUQ77" s="1581"/>
      <c r="IUR77" s="1581"/>
      <c r="IUS77" s="1581"/>
      <c r="IUT77" s="529"/>
      <c r="IUU77" s="376"/>
      <c r="IUV77" s="376"/>
      <c r="IUW77" s="376"/>
      <c r="IUX77" s="530"/>
      <c r="IUY77" s="376"/>
      <c r="IUZ77" s="376"/>
      <c r="IVA77" s="376"/>
      <c r="IVB77" s="376"/>
      <c r="IVC77" s="376"/>
      <c r="IVD77" s="376"/>
      <c r="IVE77" s="376"/>
      <c r="IVF77" s="376"/>
      <c r="IVG77" s="376"/>
      <c r="IVH77" s="1581"/>
      <c r="IVI77" s="1581"/>
      <c r="IVJ77" s="1581"/>
      <c r="IVK77" s="529"/>
      <c r="IVL77" s="376"/>
      <c r="IVM77" s="376"/>
      <c r="IVN77" s="376"/>
      <c r="IVO77" s="530"/>
      <c r="IVP77" s="376"/>
      <c r="IVQ77" s="376"/>
      <c r="IVR77" s="376"/>
      <c r="IVS77" s="376"/>
      <c r="IVT77" s="376"/>
      <c r="IVU77" s="376"/>
      <c r="IVV77" s="376"/>
      <c r="IVW77" s="376"/>
      <c r="IVX77" s="376"/>
      <c r="IVY77" s="1581"/>
      <c r="IVZ77" s="1581"/>
      <c r="IWA77" s="1581"/>
      <c r="IWB77" s="529"/>
      <c r="IWC77" s="376"/>
      <c r="IWD77" s="376"/>
      <c r="IWE77" s="376"/>
      <c r="IWF77" s="530"/>
      <c r="IWG77" s="376"/>
      <c r="IWH77" s="376"/>
      <c r="IWI77" s="376"/>
      <c r="IWJ77" s="376"/>
      <c r="IWK77" s="376"/>
      <c r="IWL77" s="376"/>
      <c r="IWM77" s="376"/>
      <c r="IWN77" s="376"/>
      <c r="IWO77" s="376"/>
      <c r="IWP77" s="1581"/>
      <c r="IWQ77" s="1581"/>
      <c r="IWR77" s="1581"/>
      <c r="IWS77" s="529"/>
      <c r="IWT77" s="376"/>
      <c r="IWU77" s="376"/>
      <c r="IWV77" s="376"/>
      <c r="IWW77" s="530"/>
      <c r="IWX77" s="376"/>
      <c r="IWY77" s="376"/>
      <c r="IWZ77" s="376"/>
      <c r="IXA77" s="376"/>
      <c r="IXB77" s="376"/>
      <c r="IXC77" s="376"/>
      <c r="IXD77" s="376"/>
      <c r="IXE77" s="376"/>
      <c r="IXF77" s="376"/>
      <c r="IXG77" s="1581"/>
      <c r="IXH77" s="1581"/>
      <c r="IXI77" s="1581"/>
      <c r="IXJ77" s="529"/>
      <c r="IXK77" s="376"/>
      <c r="IXL77" s="376"/>
      <c r="IXM77" s="376"/>
      <c r="IXN77" s="530"/>
      <c r="IXO77" s="376"/>
      <c r="IXP77" s="376"/>
      <c r="IXQ77" s="376"/>
      <c r="IXR77" s="376"/>
      <c r="IXS77" s="376"/>
      <c r="IXT77" s="376"/>
      <c r="IXU77" s="376"/>
      <c r="IXV77" s="376"/>
      <c r="IXW77" s="376"/>
      <c r="IXX77" s="1581"/>
      <c r="IXY77" s="1581"/>
      <c r="IXZ77" s="1581"/>
      <c r="IYA77" s="529"/>
      <c r="IYB77" s="376"/>
      <c r="IYC77" s="376"/>
      <c r="IYD77" s="376"/>
      <c r="IYE77" s="530"/>
      <c r="IYF77" s="376"/>
      <c r="IYG77" s="376"/>
      <c r="IYH77" s="376"/>
      <c r="IYI77" s="376"/>
      <c r="IYJ77" s="376"/>
      <c r="IYK77" s="376"/>
      <c r="IYL77" s="376"/>
      <c r="IYM77" s="376"/>
      <c r="IYN77" s="376"/>
      <c r="IYO77" s="1581"/>
      <c r="IYP77" s="1581"/>
      <c r="IYQ77" s="1581"/>
      <c r="IYR77" s="529"/>
      <c r="IYS77" s="376"/>
      <c r="IYT77" s="376"/>
      <c r="IYU77" s="376"/>
      <c r="IYV77" s="530"/>
      <c r="IYW77" s="376"/>
      <c r="IYX77" s="376"/>
      <c r="IYY77" s="376"/>
      <c r="IYZ77" s="376"/>
      <c r="IZA77" s="376"/>
      <c r="IZB77" s="376"/>
      <c r="IZC77" s="376"/>
      <c r="IZD77" s="376"/>
      <c r="IZE77" s="376"/>
      <c r="IZF77" s="1581"/>
      <c r="IZG77" s="1581"/>
      <c r="IZH77" s="1581"/>
      <c r="IZI77" s="529"/>
      <c r="IZJ77" s="376"/>
      <c r="IZK77" s="376"/>
      <c r="IZL77" s="376"/>
      <c r="IZM77" s="530"/>
      <c r="IZN77" s="376"/>
      <c r="IZO77" s="376"/>
      <c r="IZP77" s="376"/>
      <c r="IZQ77" s="376"/>
      <c r="IZR77" s="376"/>
      <c r="IZS77" s="376"/>
      <c r="IZT77" s="376"/>
      <c r="IZU77" s="376"/>
      <c r="IZV77" s="376"/>
      <c r="IZW77" s="1581"/>
      <c r="IZX77" s="1581"/>
      <c r="IZY77" s="1581"/>
      <c r="IZZ77" s="529"/>
      <c r="JAA77" s="376"/>
      <c r="JAB77" s="376"/>
      <c r="JAC77" s="376"/>
      <c r="JAD77" s="530"/>
      <c r="JAE77" s="376"/>
      <c r="JAF77" s="376"/>
      <c r="JAG77" s="376"/>
      <c r="JAH77" s="376"/>
      <c r="JAI77" s="376"/>
      <c r="JAJ77" s="376"/>
      <c r="JAK77" s="376"/>
      <c r="JAL77" s="376"/>
      <c r="JAM77" s="376"/>
      <c r="JAN77" s="1581"/>
      <c r="JAO77" s="1581"/>
      <c r="JAP77" s="1581"/>
      <c r="JAQ77" s="529"/>
      <c r="JAR77" s="376"/>
      <c r="JAS77" s="376"/>
      <c r="JAT77" s="376"/>
      <c r="JAU77" s="530"/>
      <c r="JAV77" s="376"/>
      <c r="JAW77" s="376"/>
      <c r="JAX77" s="376"/>
      <c r="JAY77" s="376"/>
      <c r="JAZ77" s="376"/>
      <c r="JBA77" s="376"/>
      <c r="JBB77" s="376"/>
      <c r="JBC77" s="376"/>
      <c r="JBD77" s="376"/>
      <c r="JBE77" s="1581"/>
      <c r="JBF77" s="1581"/>
      <c r="JBG77" s="1581"/>
      <c r="JBH77" s="529"/>
      <c r="JBI77" s="376"/>
      <c r="JBJ77" s="376"/>
      <c r="JBK77" s="376"/>
      <c r="JBL77" s="530"/>
      <c r="JBM77" s="376"/>
      <c r="JBN77" s="376"/>
      <c r="JBO77" s="376"/>
      <c r="JBP77" s="376"/>
      <c r="JBQ77" s="376"/>
      <c r="JBR77" s="376"/>
      <c r="JBS77" s="376"/>
      <c r="JBT77" s="376"/>
      <c r="JBU77" s="376"/>
      <c r="JBV77" s="1581"/>
      <c r="JBW77" s="1581"/>
      <c r="JBX77" s="1581"/>
      <c r="JBY77" s="529"/>
      <c r="JBZ77" s="376"/>
      <c r="JCA77" s="376"/>
      <c r="JCB77" s="376"/>
      <c r="JCC77" s="530"/>
      <c r="JCD77" s="376"/>
      <c r="JCE77" s="376"/>
      <c r="JCF77" s="376"/>
      <c r="JCG77" s="376"/>
      <c r="JCH77" s="376"/>
      <c r="JCI77" s="376"/>
      <c r="JCJ77" s="376"/>
      <c r="JCK77" s="376"/>
      <c r="JCL77" s="376"/>
      <c r="JCM77" s="1581"/>
      <c r="JCN77" s="1581"/>
      <c r="JCO77" s="1581"/>
      <c r="JCP77" s="529"/>
      <c r="JCQ77" s="376"/>
      <c r="JCR77" s="376"/>
      <c r="JCS77" s="376"/>
      <c r="JCT77" s="530"/>
      <c r="JCU77" s="376"/>
      <c r="JCV77" s="376"/>
      <c r="JCW77" s="376"/>
      <c r="JCX77" s="376"/>
      <c r="JCY77" s="376"/>
      <c r="JCZ77" s="376"/>
      <c r="JDA77" s="376"/>
      <c r="JDB77" s="376"/>
      <c r="JDC77" s="376"/>
      <c r="JDD77" s="1581"/>
      <c r="JDE77" s="1581"/>
      <c r="JDF77" s="1581"/>
      <c r="JDG77" s="529"/>
      <c r="JDH77" s="376"/>
      <c r="JDI77" s="376"/>
      <c r="JDJ77" s="376"/>
      <c r="JDK77" s="530"/>
      <c r="JDL77" s="376"/>
      <c r="JDM77" s="376"/>
      <c r="JDN77" s="376"/>
      <c r="JDO77" s="376"/>
      <c r="JDP77" s="376"/>
      <c r="JDQ77" s="376"/>
      <c r="JDR77" s="376"/>
      <c r="JDS77" s="376"/>
      <c r="JDT77" s="376"/>
      <c r="JDU77" s="1581"/>
      <c r="JDV77" s="1581"/>
      <c r="JDW77" s="1581"/>
      <c r="JDX77" s="529"/>
      <c r="JDY77" s="376"/>
      <c r="JDZ77" s="376"/>
      <c r="JEA77" s="376"/>
      <c r="JEB77" s="530"/>
      <c r="JEC77" s="376"/>
      <c r="JED77" s="376"/>
      <c r="JEE77" s="376"/>
      <c r="JEF77" s="376"/>
      <c r="JEG77" s="376"/>
      <c r="JEH77" s="376"/>
      <c r="JEI77" s="376"/>
      <c r="JEJ77" s="376"/>
      <c r="JEK77" s="376"/>
      <c r="JEL77" s="1581"/>
      <c r="JEM77" s="1581"/>
      <c r="JEN77" s="1581"/>
      <c r="JEO77" s="529"/>
      <c r="JEP77" s="376"/>
      <c r="JEQ77" s="376"/>
      <c r="JER77" s="376"/>
      <c r="JES77" s="530"/>
      <c r="JET77" s="376"/>
      <c r="JEU77" s="376"/>
      <c r="JEV77" s="376"/>
      <c r="JEW77" s="376"/>
      <c r="JEX77" s="376"/>
      <c r="JEY77" s="376"/>
      <c r="JEZ77" s="376"/>
      <c r="JFA77" s="376"/>
      <c r="JFB77" s="376"/>
      <c r="JFC77" s="1581"/>
      <c r="JFD77" s="1581"/>
      <c r="JFE77" s="1581"/>
      <c r="JFF77" s="529"/>
      <c r="JFG77" s="376"/>
      <c r="JFH77" s="376"/>
      <c r="JFI77" s="376"/>
      <c r="JFJ77" s="530"/>
      <c r="JFK77" s="376"/>
      <c r="JFL77" s="376"/>
      <c r="JFM77" s="376"/>
      <c r="JFN77" s="376"/>
      <c r="JFO77" s="376"/>
      <c r="JFP77" s="376"/>
      <c r="JFQ77" s="376"/>
      <c r="JFR77" s="376"/>
      <c r="JFS77" s="376"/>
      <c r="JFT77" s="1581"/>
      <c r="JFU77" s="1581"/>
      <c r="JFV77" s="1581"/>
      <c r="JFW77" s="529"/>
      <c r="JFX77" s="376"/>
      <c r="JFY77" s="376"/>
      <c r="JFZ77" s="376"/>
      <c r="JGA77" s="530"/>
      <c r="JGB77" s="376"/>
      <c r="JGC77" s="376"/>
      <c r="JGD77" s="376"/>
      <c r="JGE77" s="376"/>
      <c r="JGF77" s="376"/>
      <c r="JGG77" s="376"/>
      <c r="JGH77" s="376"/>
      <c r="JGI77" s="376"/>
      <c r="JGJ77" s="376"/>
      <c r="JGK77" s="1581"/>
      <c r="JGL77" s="1581"/>
      <c r="JGM77" s="1581"/>
      <c r="JGN77" s="529"/>
      <c r="JGO77" s="376"/>
      <c r="JGP77" s="376"/>
      <c r="JGQ77" s="376"/>
      <c r="JGR77" s="530"/>
      <c r="JGS77" s="376"/>
      <c r="JGT77" s="376"/>
      <c r="JGU77" s="376"/>
      <c r="JGV77" s="376"/>
      <c r="JGW77" s="376"/>
      <c r="JGX77" s="376"/>
      <c r="JGY77" s="376"/>
      <c r="JGZ77" s="376"/>
      <c r="JHA77" s="376"/>
      <c r="JHB77" s="1581"/>
      <c r="JHC77" s="1581"/>
      <c r="JHD77" s="1581"/>
      <c r="JHE77" s="529"/>
      <c r="JHF77" s="376"/>
      <c r="JHG77" s="376"/>
      <c r="JHH77" s="376"/>
      <c r="JHI77" s="530"/>
      <c r="JHJ77" s="376"/>
      <c r="JHK77" s="376"/>
      <c r="JHL77" s="376"/>
      <c r="JHM77" s="376"/>
      <c r="JHN77" s="376"/>
      <c r="JHO77" s="376"/>
      <c r="JHP77" s="376"/>
      <c r="JHQ77" s="376"/>
      <c r="JHR77" s="376"/>
      <c r="JHS77" s="1581"/>
      <c r="JHT77" s="1581"/>
      <c r="JHU77" s="1581"/>
      <c r="JHV77" s="529"/>
      <c r="JHW77" s="376"/>
      <c r="JHX77" s="376"/>
      <c r="JHY77" s="376"/>
      <c r="JHZ77" s="530"/>
      <c r="JIA77" s="376"/>
      <c r="JIB77" s="376"/>
      <c r="JIC77" s="376"/>
      <c r="JID77" s="376"/>
      <c r="JIE77" s="376"/>
      <c r="JIF77" s="376"/>
      <c r="JIG77" s="376"/>
      <c r="JIH77" s="376"/>
      <c r="JII77" s="376"/>
      <c r="JIJ77" s="1581"/>
      <c r="JIK77" s="1581"/>
      <c r="JIL77" s="1581"/>
      <c r="JIM77" s="529"/>
      <c r="JIN77" s="376"/>
      <c r="JIO77" s="376"/>
      <c r="JIP77" s="376"/>
      <c r="JIQ77" s="530"/>
      <c r="JIR77" s="376"/>
      <c r="JIS77" s="376"/>
      <c r="JIT77" s="376"/>
      <c r="JIU77" s="376"/>
      <c r="JIV77" s="376"/>
      <c r="JIW77" s="376"/>
      <c r="JIX77" s="376"/>
      <c r="JIY77" s="376"/>
      <c r="JIZ77" s="376"/>
      <c r="JJA77" s="1581"/>
      <c r="JJB77" s="1581"/>
      <c r="JJC77" s="1581"/>
      <c r="JJD77" s="529"/>
      <c r="JJE77" s="376"/>
      <c r="JJF77" s="376"/>
      <c r="JJG77" s="376"/>
      <c r="JJH77" s="530"/>
      <c r="JJI77" s="376"/>
      <c r="JJJ77" s="376"/>
      <c r="JJK77" s="376"/>
      <c r="JJL77" s="376"/>
      <c r="JJM77" s="376"/>
      <c r="JJN77" s="376"/>
      <c r="JJO77" s="376"/>
      <c r="JJP77" s="376"/>
      <c r="JJQ77" s="376"/>
      <c r="JJR77" s="1581"/>
      <c r="JJS77" s="1581"/>
      <c r="JJT77" s="1581"/>
      <c r="JJU77" s="529"/>
      <c r="JJV77" s="376"/>
      <c r="JJW77" s="376"/>
      <c r="JJX77" s="376"/>
      <c r="JJY77" s="530"/>
      <c r="JJZ77" s="376"/>
      <c r="JKA77" s="376"/>
      <c r="JKB77" s="376"/>
      <c r="JKC77" s="376"/>
      <c r="JKD77" s="376"/>
      <c r="JKE77" s="376"/>
      <c r="JKF77" s="376"/>
      <c r="JKG77" s="376"/>
      <c r="JKH77" s="376"/>
      <c r="JKI77" s="1581"/>
      <c r="JKJ77" s="1581"/>
      <c r="JKK77" s="1581"/>
      <c r="JKL77" s="529"/>
      <c r="JKM77" s="376"/>
      <c r="JKN77" s="376"/>
      <c r="JKO77" s="376"/>
      <c r="JKP77" s="530"/>
      <c r="JKQ77" s="376"/>
      <c r="JKR77" s="376"/>
      <c r="JKS77" s="376"/>
      <c r="JKT77" s="376"/>
      <c r="JKU77" s="376"/>
      <c r="JKV77" s="376"/>
      <c r="JKW77" s="376"/>
      <c r="JKX77" s="376"/>
      <c r="JKY77" s="376"/>
      <c r="JKZ77" s="1581"/>
      <c r="JLA77" s="1581"/>
      <c r="JLB77" s="1581"/>
      <c r="JLC77" s="529"/>
      <c r="JLD77" s="376"/>
      <c r="JLE77" s="376"/>
      <c r="JLF77" s="376"/>
      <c r="JLG77" s="530"/>
      <c r="JLH77" s="376"/>
      <c r="JLI77" s="376"/>
      <c r="JLJ77" s="376"/>
      <c r="JLK77" s="376"/>
      <c r="JLL77" s="376"/>
      <c r="JLM77" s="376"/>
      <c r="JLN77" s="376"/>
      <c r="JLO77" s="376"/>
      <c r="JLP77" s="376"/>
      <c r="JLQ77" s="1581"/>
      <c r="JLR77" s="1581"/>
      <c r="JLS77" s="1581"/>
      <c r="JLT77" s="529"/>
      <c r="JLU77" s="376"/>
      <c r="JLV77" s="376"/>
      <c r="JLW77" s="376"/>
      <c r="JLX77" s="530"/>
      <c r="JLY77" s="376"/>
      <c r="JLZ77" s="376"/>
      <c r="JMA77" s="376"/>
      <c r="JMB77" s="376"/>
      <c r="JMC77" s="376"/>
      <c r="JMD77" s="376"/>
      <c r="JME77" s="376"/>
      <c r="JMF77" s="376"/>
      <c r="JMG77" s="376"/>
      <c r="JMH77" s="1581"/>
      <c r="JMI77" s="1581"/>
      <c r="JMJ77" s="1581"/>
      <c r="JMK77" s="529"/>
      <c r="JML77" s="376"/>
      <c r="JMM77" s="376"/>
      <c r="JMN77" s="376"/>
      <c r="JMO77" s="530"/>
      <c r="JMP77" s="376"/>
      <c r="JMQ77" s="376"/>
      <c r="JMR77" s="376"/>
      <c r="JMS77" s="376"/>
      <c r="JMT77" s="376"/>
      <c r="JMU77" s="376"/>
      <c r="JMV77" s="376"/>
      <c r="JMW77" s="376"/>
      <c r="JMX77" s="376"/>
      <c r="JMY77" s="1581"/>
      <c r="JMZ77" s="1581"/>
      <c r="JNA77" s="1581"/>
      <c r="JNB77" s="529"/>
      <c r="JNC77" s="376"/>
      <c r="JND77" s="376"/>
      <c r="JNE77" s="376"/>
      <c r="JNF77" s="530"/>
      <c r="JNG77" s="376"/>
      <c r="JNH77" s="376"/>
      <c r="JNI77" s="376"/>
      <c r="JNJ77" s="376"/>
      <c r="JNK77" s="376"/>
      <c r="JNL77" s="376"/>
      <c r="JNM77" s="376"/>
      <c r="JNN77" s="376"/>
      <c r="JNO77" s="376"/>
      <c r="JNP77" s="1581"/>
      <c r="JNQ77" s="1581"/>
      <c r="JNR77" s="1581"/>
      <c r="JNS77" s="529"/>
      <c r="JNT77" s="376"/>
      <c r="JNU77" s="376"/>
      <c r="JNV77" s="376"/>
      <c r="JNW77" s="530"/>
      <c r="JNX77" s="376"/>
      <c r="JNY77" s="376"/>
      <c r="JNZ77" s="376"/>
      <c r="JOA77" s="376"/>
      <c r="JOB77" s="376"/>
      <c r="JOC77" s="376"/>
      <c r="JOD77" s="376"/>
      <c r="JOE77" s="376"/>
      <c r="JOF77" s="376"/>
      <c r="JOG77" s="1581"/>
      <c r="JOH77" s="1581"/>
      <c r="JOI77" s="1581"/>
      <c r="JOJ77" s="529"/>
      <c r="JOK77" s="376"/>
      <c r="JOL77" s="376"/>
      <c r="JOM77" s="376"/>
      <c r="JON77" s="530"/>
      <c r="JOO77" s="376"/>
      <c r="JOP77" s="376"/>
      <c r="JOQ77" s="376"/>
      <c r="JOR77" s="376"/>
      <c r="JOS77" s="376"/>
      <c r="JOT77" s="376"/>
      <c r="JOU77" s="376"/>
      <c r="JOV77" s="376"/>
      <c r="JOW77" s="376"/>
      <c r="JOX77" s="1581"/>
      <c r="JOY77" s="1581"/>
      <c r="JOZ77" s="1581"/>
      <c r="JPA77" s="529"/>
      <c r="JPB77" s="376"/>
      <c r="JPC77" s="376"/>
      <c r="JPD77" s="376"/>
      <c r="JPE77" s="530"/>
      <c r="JPF77" s="376"/>
      <c r="JPG77" s="376"/>
      <c r="JPH77" s="376"/>
      <c r="JPI77" s="376"/>
      <c r="JPJ77" s="376"/>
      <c r="JPK77" s="376"/>
      <c r="JPL77" s="376"/>
      <c r="JPM77" s="376"/>
      <c r="JPN77" s="376"/>
      <c r="JPO77" s="1581"/>
      <c r="JPP77" s="1581"/>
      <c r="JPQ77" s="1581"/>
      <c r="JPR77" s="529"/>
      <c r="JPS77" s="376"/>
      <c r="JPT77" s="376"/>
      <c r="JPU77" s="376"/>
      <c r="JPV77" s="530"/>
      <c r="JPW77" s="376"/>
      <c r="JPX77" s="376"/>
      <c r="JPY77" s="376"/>
      <c r="JPZ77" s="376"/>
      <c r="JQA77" s="376"/>
      <c r="JQB77" s="376"/>
      <c r="JQC77" s="376"/>
      <c r="JQD77" s="376"/>
      <c r="JQE77" s="376"/>
      <c r="JQF77" s="1581"/>
      <c r="JQG77" s="1581"/>
      <c r="JQH77" s="1581"/>
      <c r="JQI77" s="529"/>
      <c r="JQJ77" s="376"/>
      <c r="JQK77" s="376"/>
      <c r="JQL77" s="376"/>
      <c r="JQM77" s="530"/>
      <c r="JQN77" s="376"/>
      <c r="JQO77" s="376"/>
      <c r="JQP77" s="376"/>
      <c r="JQQ77" s="376"/>
      <c r="JQR77" s="376"/>
      <c r="JQS77" s="376"/>
      <c r="JQT77" s="376"/>
      <c r="JQU77" s="376"/>
      <c r="JQV77" s="376"/>
      <c r="JQW77" s="1581"/>
      <c r="JQX77" s="1581"/>
      <c r="JQY77" s="1581"/>
      <c r="JQZ77" s="529"/>
      <c r="JRA77" s="376"/>
      <c r="JRB77" s="376"/>
      <c r="JRC77" s="376"/>
      <c r="JRD77" s="530"/>
      <c r="JRE77" s="376"/>
      <c r="JRF77" s="376"/>
      <c r="JRG77" s="376"/>
      <c r="JRH77" s="376"/>
      <c r="JRI77" s="376"/>
      <c r="JRJ77" s="376"/>
      <c r="JRK77" s="376"/>
      <c r="JRL77" s="376"/>
      <c r="JRM77" s="376"/>
      <c r="JRN77" s="1581"/>
      <c r="JRO77" s="1581"/>
      <c r="JRP77" s="1581"/>
      <c r="JRQ77" s="529"/>
      <c r="JRR77" s="376"/>
      <c r="JRS77" s="376"/>
      <c r="JRT77" s="376"/>
      <c r="JRU77" s="530"/>
      <c r="JRV77" s="376"/>
      <c r="JRW77" s="376"/>
      <c r="JRX77" s="376"/>
      <c r="JRY77" s="376"/>
      <c r="JRZ77" s="376"/>
      <c r="JSA77" s="376"/>
      <c r="JSB77" s="376"/>
      <c r="JSC77" s="376"/>
      <c r="JSD77" s="376"/>
      <c r="JSE77" s="1581"/>
      <c r="JSF77" s="1581"/>
      <c r="JSG77" s="1581"/>
      <c r="JSH77" s="529"/>
      <c r="JSI77" s="376"/>
      <c r="JSJ77" s="376"/>
      <c r="JSK77" s="376"/>
      <c r="JSL77" s="530"/>
      <c r="JSM77" s="376"/>
      <c r="JSN77" s="376"/>
      <c r="JSO77" s="376"/>
      <c r="JSP77" s="376"/>
      <c r="JSQ77" s="376"/>
      <c r="JSR77" s="376"/>
      <c r="JSS77" s="376"/>
      <c r="JST77" s="376"/>
      <c r="JSU77" s="376"/>
      <c r="JSV77" s="1581"/>
      <c r="JSW77" s="1581"/>
      <c r="JSX77" s="1581"/>
      <c r="JSY77" s="529"/>
      <c r="JSZ77" s="376"/>
      <c r="JTA77" s="376"/>
      <c r="JTB77" s="376"/>
      <c r="JTC77" s="530"/>
      <c r="JTD77" s="376"/>
      <c r="JTE77" s="376"/>
      <c r="JTF77" s="376"/>
      <c r="JTG77" s="376"/>
      <c r="JTH77" s="376"/>
      <c r="JTI77" s="376"/>
      <c r="JTJ77" s="376"/>
      <c r="JTK77" s="376"/>
      <c r="JTL77" s="376"/>
      <c r="JTM77" s="1581"/>
      <c r="JTN77" s="1581"/>
      <c r="JTO77" s="1581"/>
      <c r="JTP77" s="529"/>
      <c r="JTQ77" s="376"/>
      <c r="JTR77" s="376"/>
      <c r="JTS77" s="376"/>
      <c r="JTT77" s="530"/>
      <c r="JTU77" s="376"/>
      <c r="JTV77" s="376"/>
      <c r="JTW77" s="376"/>
      <c r="JTX77" s="376"/>
      <c r="JTY77" s="376"/>
      <c r="JTZ77" s="376"/>
      <c r="JUA77" s="376"/>
      <c r="JUB77" s="376"/>
      <c r="JUC77" s="376"/>
      <c r="JUD77" s="1581"/>
      <c r="JUE77" s="1581"/>
      <c r="JUF77" s="1581"/>
      <c r="JUG77" s="529"/>
      <c r="JUH77" s="376"/>
      <c r="JUI77" s="376"/>
      <c r="JUJ77" s="376"/>
      <c r="JUK77" s="530"/>
      <c r="JUL77" s="376"/>
      <c r="JUM77" s="376"/>
      <c r="JUN77" s="376"/>
      <c r="JUO77" s="376"/>
      <c r="JUP77" s="376"/>
      <c r="JUQ77" s="376"/>
      <c r="JUR77" s="376"/>
      <c r="JUS77" s="376"/>
      <c r="JUT77" s="376"/>
      <c r="JUU77" s="1581"/>
      <c r="JUV77" s="1581"/>
      <c r="JUW77" s="1581"/>
      <c r="JUX77" s="529"/>
      <c r="JUY77" s="376"/>
      <c r="JUZ77" s="376"/>
      <c r="JVA77" s="376"/>
      <c r="JVB77" s="530"/>
      <c r="JVC77" s="376"/>
      <c r="JVD77" s="376"/>
      <c r="JVE77" s="376"/>
      <c r="JVF77" s="376"/>
      <c r="JVG77" s="376"/>
      <c r="JVH77" s="376"/>
      <c r="JVI77" s="376"/>
      <c r="JVJ77" s="376"/>
      <c r="JVK77" s="376"/>
      <c r="JVL77" s="1581"/>
      <c r="JVM77" s="1581"/>
      <c r="JVN77" s="1581"/>
      <c r="JVO77" s="529"/>
      <c r="JVP77" s="376"/>
      <c r="JVQ77" s="376"/>
      <c r="JVR77" s="376"/>
      <c r="JVS77" s="530"/>
      <c r="JVT77" s="376"/>
      <c r="JVU77" s="376"/>
      <c r="JVV77" s="376"/>
      <c r="JVW77" s="376"/>
      <c r="JVX77" s="376"/>
      <c r="JVY77" s="376"/>
      <c r="JVZ77" s="376"/>
      <c r="JWA77" s="376"/>
      <c r="JWB77" s="376"/>
      <c r="JWC77" s="1581"/>
      <c r="JWD77" s="1581"/>
      <c r="JWE77" s="1581"/>
      <c r="JWF77" s="529"/>
      <c r="JWG77" s="376"/>
      <c r="JWH77" s="376"/>
      <c r="JWI77" s="376"/>
      <c r="JWJ77" s="530"/>
      <c r="JWK77" s="376"/>
      <c r="JWL77" s="376"/>
      <c r="JWM77" s="376"/>
      <c r="JWN77" s="376"/>
      <c r="JWO77" s="376"/>
      <c r="JWP77" s="376"/>
      <c r="JWQ77" s="376"/>
      <c r="JWR77" s="376"/>
      <c r="JWS77" s="376"/>
      <c r="JWT77" s="1581"/>
      <c r="JWU77" s="1581"/>
      <c r="JWV77" s="1581"/>
      <c r="JWW77" s="529"/>
      <c r="JWX77" s="376"/>
      <c r="JWY77" s="376"/>
      <c r="JWZ77" s="376"/>
      <c r="JXA77" s="530"/>
      <c r="JXB77" s="376"/>
      <c r="JXC77" s="376"/>
      <c r="JXD77" s="376"/>
      <c r="JXE77" s="376"/>
      <c r="JXF77" s="376"/>
      <c r="JXG77" s="376"/>
      <c r="JXH77" s="376"/>
      <c r="JXI77" s="376"/>
      <c r="JXJ77" s="376"/>
      <c r="JXK77" s="1581"/>
      <c r="JXL77" s="1581"/>
      <c r="JXM77" s="1581"/>
      <c r="JXN77" s="529"/>
      <c r="JXO77" s="376"/>
      <c r="JXP77" s="376"/>
      <c r="JXQ77" s="376"/>
      <c r="JXR77" s="530"/>
      <c r="JXS77" s="376"/>
      <c r="JXT77" s="376"/>
      <c r="JXU77" s="376"/>
      <c r="JXV77" s="376"/>
      <c r="JXW77" s="376"/>
      <c r="JXX77" s="376"/>
      <c r="JXY77" s="376"/>
      <c r="JXZ77" s="376"/>
      <c r="JYA77" s="376"/>
      <c r="JYB77" s="1581"/>
      <c r="JYC77" s="1581"/>
      <c r="JYD77" s="1581"/>
      <c r="JYE77" s="529"/>
      <c r="JYF77" s="376"/>
      <c r="JYG77" s="376"/>
      <c r="JYH77" s="376"/>
      <c r="JYI77" s="530"/>
      <c r="JYJ77" s="376"/>
      <c r="JYK77" s="376"/>
      <c r="JYL77" s="376"/>
      <c r="JYM77" s="376"/>
      <c r="JYN77" s="376"/>
      <c r="JYO77" s="376"/>
      <c r="JYP77" s="376"/>
      <c r="JYQ77" s="376"/>
      <c r="JYR77" s="376"/>
      <c r="JYS77" s="1581"/>
      <c r="JYT77" s="1581"/>
      <c r="JYU77" s="1581"/>
      <c r="JYV77" s="529"/>
      <c r="JYW77" s="376"/>
      <c r="JYX77" s="376"/>
      <c r="JYY77" s="376"/>
      <c r="JYZ77" s="530"/>
      <c r="JZA77" s="376"/>
      <c r="JZB77" s="376"/>
      <c r="JZC77" s="376"/>
      <c r="JZD77" s="376"/>
      <c r="JZE77" s="376"/>
      <c r="JZF77" s="376"/>
      <c r="JZG77" s="376"/>
      <c r="JZH77" s="376"/>
      <c r="JZI77" s="376"/>
      <c r="JZJ77" s="1581"/>
      <c r="JZK77" s="1581"/>
      <c r="JZL77" s="1581"/>
      <c r="JZM77" s="529"/>
      <c r="JZN77" s="376"/>
      <c r="JZO77" s="376"/>
      <c r="JZP77" s="376"/>
      <c r="JZQ77" s="530"/>
      <c r="JZR77" s="376"/>
      <c r="JZS77" s="376"/>
      <c r="JZT77" s="376"/>
      <c r="JZU77" s="376"/>
      <c r="JZV77" s="376"/>
      <c r="JZW77" s="376"/>
      <c r="JZX77" s="376"/>
      <c r="JZY77" s="376"/>
      <c r="JZZ77" s="376"/>
      <c r="KAA77" s="1581"/>
      <c r="KAB77" s="1581"/>
      <c r="KAC77" s="1581"/>
      <c r="KAD77" s="529"/>
      <c r="KAE77" s="376"/>
      <c r="KAF77" s="376"/>
      <c r="KAG77" s="376"/>
      <c r="KAH77" s="530"/>
      <c r="KAI77" s="376"/>
      <c r="KAJ77" s="376"/>
      <c r="KAK77" s="376"/>
      <c r="KAL77" s="376"/>
      <c r="KAM77" s="376"/>
      <c r="KAN77" s="376"/>
      <c r="KAO77" s="376"/>
      <c r="KAP77" s="376"/>
      <c r="KAQ77" s="376"/>
      <c r="KAR77" s="1581"/>
      <c r="KAS77" s="1581"/>
      <c r="KAT77" s="1581"/>
      <c r="KAU77" s="529"/>
      <c r="KAV77" s="376"/>
      <c r="KAW77" s="376"/>
      <c r="KAX77" s="376"/>
      <c r="KAY77" s="530"/>
      <c r="KAZ77" s="376"/>
      <c r="KBA77" s="376"/>
      <c r="KBB77" s="376"/>
      <c r="KBC77" s="376"/>
      <c r="KBD77" s="376"/>
      <c r="KBE77" s="376"/>
      <c r="KBF77" s="376"/>
      <c r="KBG77" s="376"/>
      <c r="KBH77" s="376"/>
      <c r="KBI77" s="1581"/>
      <c r="KBJ77" s="1581"/>
      <c r="KBK77" s="1581"/>
      <c r="KBL77" s="529"/>
      <c r="KBM77" s="376"/>
      <c r="KBN77" s="376"/>
      <c r="KBO77" s="376"/>
      <c r="KBP77" s="530"/>
      <c r="KBQ77" s="376"/>
      <c r="KBR77" s="376"/>
      <c r="KBS77" s="376"/>
      <c r="KBT77" s="376"/>
      <c r="KBU77" s="376"/>
      <c r="KBV77" s="376"/>
      <c r="KBW77" s="376"/>
      <c r="KBX77" s="376"/>
      <c r="KBY77" s="376"/>
      <c r="KBZ77" s="1581"/>
      <c r="KCA77" s="1581"/>
      <c r="KCB77" s="1581"/>
      <c r="KCC77" s="529"/>
      <c r="KCD77" s="376"/>
      <c r="KCE77" s="376"/>
      <c r="KCF77" s="376"/>
      <c r="KCG77" s="530"/>
      <c r="KCH77" s="376"/>
      <c r="KCI77" s="376"/>
      <c r="KCJ77" s="376"/>
      <c r="KCK77" s="376"/>
      <c r="KCL77" s="376"/>
      <c r="KCM77" s="376"/>
      <c r="KCN77" s="376"/>
      <c r="KCO77" s="376"/>
      <c r="KCP77" s="376"/>
      <c r="KCQ77" s="1581"/>
      <c r="KCR77" s="1581"/>
      <c r="KCS77" s="1581"/>
      <c r="KCT77" s="529"/>
      <c r="KCU77" s="376"/>
      <c r="KCV77" s="376"/>
      <c r="KCW77" s="376"/>
      <c r="KCX77" s="530"/>
      <c r="KCY77" s="376"/>
      <c r="KCZ77" s="376"/>
      <c r="KDA77" s="376"/>
      <c r="KDB77" s="376"/>
      <c r="KDC77" s="376"/>
      <c r="KDD77" s="376"/>
      <c r="KDE77" s="376"/>
      <c r="KDF77" s="376"/>
      <c r="KDG77" s="376"/>
      <c r="KDH77" s="1581"/>
      <c r="KDI77" s="1581"/>
      <c r="KDJ77" s="1581"/>
      <c r="KDK77" s="529"/>
      <c r="KDL77" s="376"/>
      <c r="KDM77" s="376"/>
      <c r="KDN77" s="376"/>
      <c r="KDO77" s="530"/>
      <c r="KDP77" s="376"/>
      <c r="KDQ77" s="376"/>
      <c r="KDR77" s="376"/>
      <c r="KDS77" s="376"/>
      <c r="KDT77" s="376"/>
      <c r="KDU77" s="376"/>
      <c r="KDV77" s="376"/>
      <c r="KDW77" s="376"/>
      <c r="KDX77" s="376"/>
      <c r="KDY77" s="1581"/>
      <c r="KDZ77" s="1581"/>
      <c r="KEA77" s="1581"/>
      <c r="KEB77" s="529"/>
      <c r="KEC77" s="376"/>
      <c r="KED77" s="376"/>
      <c r="KEE77" s="376"/>
      <c r="KEF77" s="530"/>
      <c r="KEG77" s="376"/>
      <c r="KEH77" s="376"/>
      <c r="KEI77" s="376"/>
      <c r="KEJ77" s="376"/>
      <c r="KEK77" s="376"/>
      <c r="KEL77" s="376"/>
      <c r="KEM77" s="376"/>
      <c r="KEN77" s="376"/>
      <c r="KEO77" s="376"/>
      <c r="KEP77" s="1581"/>
      <c r="KEQ77" s="1581"/>
      <c r="KER77" s="1581"/>
      <c r="KES77" s="529"/>
      <c r="KET77" s="376"/>
      <c r="KEU77" s="376"/>
      <c r="KEV77" s="376"/>
      <c r="KEW77" s="530"/>
      <c r="KEX77" s="376"/>
      <c r="KEY77" s="376"/>
      <c r="KEZ77" s="376"/>
      <c r="KFA77" s="376"/>
      <c r="KFB77" s="376"/>
      <c r="KFC77" s="376"/>
      <c r="KFD77" s="376"/>
      <c r="KFE77" s="376"/>
      <c r="KFF77" s="376"/>
      <c r="KFG77" s="1581"/>
      <c r="KFH77" s="1581"/>
      <c r="KFI77" s="1581"/>
      <c r="KFJ77" s="529"/>
      <c r="KFK77" s="376"/>
      <c r="KFL77" s="376"/>
      <c r="KFM77" s="376"/>
      <c r="KFN77" s="530"/>
      <c r="KFO77" s="376"/>
      <c r="KFP77" s="376"/>
      <c r="KFQ77" s="376"/>
      <c r="KFR77" s="376"/>
      <c r="KFS77" s="376"/>
      <c r="KFT77" s="376"/>
      <c r="KFU77" s="376"/>
      <c r="KFV77" s="376"/>
      <c r="KFW77" s="376"/>
      <c r="KFX77" s="1581"/>
      <c r="KFY77" s="1581"/>
      <c r="KFZ77" s="1581"/>
      <c r="KGA77" s="529"/>
      <c r="KGB77" s="376"/>
      <c r="KGC77" s="376"/>
      <c r="KGD77" s="376"/>
      <c r="KGE77" s="530"/>
      <c r="KGF77" s="376"/>
      <c r="KGG77" s="376"/>
      <c r="KGH77" s="376"/>
      <c r="KGI77" s="376"/>
      <c r="KGJ77" s="376"/>
      <c r="KGK77" s="376"/>
      <c r="KGL77" s="376"/>
      <c r="KGM77" s="376"/>
      <c r="KGN77" s="376"/>
      <c r="KGO77" s="1581"/>
      <c r="KGP77" s="1581"/>
      <c r="KGQ77" s="1581"/>
      <c r="KGR77" s="529"/>
      <c r="KGS77" s="376"/>
      <c r="KGT77" s="376"/>
      <c r="KGU77" s="376"/>
      <c r="KGV77" s="530"/>
      <c r="KGW77" s="376"/>
      <c r="KGX77" s="376"/>
      <c r="KGY77" s="376"/>
      <c r="KGZ77" s="376"/>
      <c r="KHA77" s="376"/>
      <c r="KHB77" s="376"/>
      <c r="KHC77" s="376"/>
      <c r="KHD77" s="376"/>
      <c r="KHE77" s="376"/>
      <c r="KHF77" s="1581"/>
      <c r="KHG77" s="1581"/>
      <c r="KHH77" s="1581"/>
      <c r="KHI77" s="529"/>
      <c r="KHJ77" s="376"/>
      <c r="KHK77" s="376"/>
      <c r="KHL77" s="376"/>
      <c r="KHM77" s="530"/>
      <c r="KHN77" s="376"/>
      <c r="KHO77" s="376"/>
      <c r="KHP77" s="376"/>
      <c r="KHQ77" s="376"/>
      <c r="KHR77" s="376"/>
      <c r="KHS77" s="376"/>
      <c r="KHT77" s="376"/>
      <c r="KHU77" s="376"/>
      <c r="KHV77" s="376"/>
      <c r="KHW77" s="1581"/>
      <c r="KHX77" s="1581"/>
      <c r="KHY77" s="1581"/>
      <c r="KHZ77" s="529"/>
      <c r="KIA77" s="376"/>
      <c r="KIB77" s="376"/>
      <c r="KIC77" s="376"/>
      <c r="KID77" s="530"/>
      <c r="KIE77" s="376"/>
      <c r="KIF77" s="376"/>
      <c r="KIG77" s="376"/>
      <c r="KIH77" s="376"/>
      <c r="KII77" s="376"/>
      <c r="KIJ77" s="376"/>
      <c r="KIK77" s="376"/>
      <c r="KIL77" s="376"/>
      <c r="KIM77" s="376"/>
      <c r="KIN77" s="1581"/>
      <c r="KIO77" s="1581"/>
      <c r="KIP77" s="1581"/>
      <c r="KIQ77" s="529"/>
      <c r="KIR77" s="376"/>
      <c r="KIS77" s="376"/>
      <c r="KIT77" s="376"/>
      <c r="KIU77" s="530"/>
      <c r="KIV77" s="376"/>
      <c r="KIW77" s="376"/>
      <c r="KIX77" s="376"/>
      <c r="KIY77" s="376"/>
      <c r="KIZ77" s="376"/>
      <c r="KJA77" s="376"/>
      <c r="KJB77" s="376"/>
      <c r="KJC77" s="376"/>
      <c r="KJD77" s="376"/>
      <c r="KJE77" s="1581"/>
      <c r="KJF77" s="1581"/>
      <c r="KJG77" s="1581"/>
      <c r="KJH77" s="529"/>
      <c r="KJI77" s="376"/>
      <c r="KJJ77" s="376"/>
      <c r="KJK77" s="376"/>
      <c r="KJL77" s="530"/>
      <c r="KJM77" s="376"/>
      <c r="KJN77" s="376"/>
      <c r="KJO77" s="376"/>
      <c r="KJP77" s="376"/>
      <c r="KJQ77" s="376"/>
      <c r="KJR77" s="376"/>
      <c r="KJS77" s="376"/>
      <c r="KJT77" s="376"/>
      <c r="KJU77" s="376"/>
      <c r="KJV77" s="1581"/>
      <c r="KJW77" s="1581"/>
      <c r="KJX77" s="1581"/>
      <c r="KJY77" s="529"/>
      <c r="KJZ77" s="376"/>
      <c r="KKA77" s="376"/>
      <c r="KKB77" s="376"/>
      <c r="KKC77" s="530"/>
      <c r="KKD77" s="376"/>
      <c r="KKE77" s="376"/>
      <c r="KKF77" s="376"/>
      <c r="KKG77" s="376"/>
      <c r="KKH77" s="376"/>
      <c r="KKI77" s="376"/>
      <c r="KKJ77" s="376"/>
      <c r="KKK77" s="376"/>
      <c r="KKL77" s="376"/>
      <c r="KKM77" s="1581"/>
      <c r="KKN77" s="1581"/>
      <c r="KKO77" s="1581"/>
      <c r="KKP77" s="529"/>
      <c r="KKQ77" s="376"/>
      <c r="KKR77" s="376"/>
      <c r="KKS77" s="376"/>
      <c r="KKT77" s="530"/>
      <c r="KKU77" s="376"/>
      <c r="KKV77" s="376"/>
      <c r="KKW77" s="376"/>
      <c r="KKX77" s="376"/>
      <c r="KKY77" s="376"/>
      <c r="KKZ77" s="376"/>
      <c r="KLA77" s="376"/>
      <c r="KLB77" s="376"/>
      <c r="KLC77" s="376"/>
      <c r="KLD77" s="1581"/>
      <c r="KLE77" s="1581"/>
      <c r="KLF77" s="1581"/>
      <c r="KLG77" s="529"/>
      <c r="KLH77" s="376"/>
      <c r="KLI77" s="376"/>
      <c r="KLJ77" s="376"/>
      <c r="KLK77" s="530"/>
      <c r="KLL77" s="376"/>
      <c r="KLM77" s="376"/>
      <c r="KLN77" s="376"/>
      <c r="KLO77" s="376"/>
      <c r="KLP77" s="376"/>
      <c r="KLQ77" s="376"/>
      <c r="KLR77" s="376"/>
      <c r="KLS77" s="376"/>
      <c r="KLT77" s="376"/>
      <c r="KLU77" s="1581"/>
      <c r="KLV77" s="1581"/>
      <c r="KLW77" s="1581"/>
      <c r="KLX77" s="529"/>
      <c r="KLY77" s="376"/>
      <c r="KLZ77" s="376"/>
      <c r="KMA77" s="376"/>
      <c r="KMB77" s="530"/>
      <c r="KMC77" s="376"/>
      <c r="KMD77" s="376"/>
      <c r="KME77" s="376"/>
      <c r="KMF77" s="376"/>
      <c r="KMG77" s="376"/>
      <c r="KMH77" s="376"/>
      <c r="KMI77" s="376"/>
      <c r="KMJ77" s="376"/>
      <c r="KMK77" s="376"/>
      <c r="KML77" s="1581"/>
      <c r="KMM77" s="1581"/>
      <c r="KMN77" s="1581"/>
      <c r="KMO77" s="529"/>
      <c r="KMP77" s="376"/>
      <c r="KMQ77" s="376"/>
      <c r="KMR77" s="376"/>
      <c r="KMS77" s="530"/>
      <c r="KMT77" s="376"/>
      <c r="KMU77" s="376"/>
      <c r="KMV77" s="376"/>
      <c r="KMW77" s="376"/>
      <c r="KMX77" s="376"/>
      <c r="KMY77" s="376"/>
      <c r="KMZ77" s="376"/>
      <c r="KNA77" s="376"/>
      <c r="KNB77" s="376"/>
      <c r="KNC77" s="1581"/>
      <c r="KND77" s="1581"/>
      <c r="KNE77" s="1581"/>
      <c r="KNF77" s="529"/>
      <c r="KNG77" s="376"/>
      <c r="KNH77" s="376"/>
      <c r="KNI77" s="376"/>
      <c r="KNJ77" s="530"/>
      <c r="KNK77" s="376"/>
      <c r="KNL77" s="376"/>
      <c r="KNM77" s="376"/>
      <c r="KNN77" s="376"/>
      <c r="KNO77" s="376"/>
      <c r="KNP77" s="376"/>
      <c r="KNQ77" s="376"/>
      <c r="KNR77" s="376"/>
      <c r="KNS77" s="376"/>
      <c r="KNT77" s="1581"/>
      <c r="KNU77" s="1581"/>
      <c r="KNV77" s="1581"/>
      <c r="KNW77" s="529"/>
      <c r="KNX77" s="376"/>
      <c r="KNY77" s="376"/>
      <c r="KNZ77" s="376"/>
      <c r="KOA77" s="530"/>
      <c r="KOB77" s="376"/>
      <c r="KOC77" s="376"/>
      <c r="KOD77" s="376"/>
      <c r="KOE77" s="376"/>
      <c r="KOF77" s="376"/>
      <c r="KOG77" s="376"/>
      <c r="KOH77" s="376"/>
      <c r="KOI77" s="376"/>
      <c r="KOJ77" s="376"/>
      <c r="KOK77" s="1581"/>
      <c r="KOL77" s="1581"/>
      <c r="KOM77" s="1581"/>
      <c r="KON77" s="529"/>
      <c r="KOO77" s="376"/>
      <c r="KOP77" s="376"/>
      <c r="KOQ77" s="376"/>
      <c r="KOR77" s="530"/>
      <c r="KOS77" s="376"/>
      <c r="KOT77" s="376"/>
      <c r="KOU77" s="376"/>
      <c r="KOV77" s="376"/>
      <c r="KOW77" s="376"/>
      <c r="KOX77" s="376"/>
      <c r="KOY77" s="376"/>
      <c r="KOZ77" s="376"/>
      <c r="KPA77" s="376"/>
      <c r="KPB77" s="1581"/>
      <c r="KPC77" s="1581"/>
      <c r="KPD77" s="1581"/>
      <c r="KPE77" s="529"/>
      <c r="KPF77" s="376"/>
      <c r="KPG77" s="376"/>
      <c r="KPH77" s="376"/>
      <c r="KPI77" s="530"/>
      <c r="KPJ77" s="376"/>
      <c r="KPK77" s="376"/>
      <c r="KPL77" s="376"/>
      <c r="KPM77" s="376"/>
      <c r="KPN77" s="376"/>
      <c r="KPO77" s="376"/>
      <c r="KPP77" s="376"/>
      <c r="KPQ77" s="376"/>
      <c r="KPR77" s="376"/>
      <c r="KPS77" s="1581"/>
      <c r="KPT77" s="1581"/>
      <c r="KPU77" s="1581"/>
      <c r="KPV77" s="529"/>
      <c r="KPW77" s="376"/>
      <c r="KPX77" s="376"/>
      <c r="KPY77" s="376"/>
      <c r="KPZ77" s="530"/>
      <c r="KQA77" s="376"/>
      <c r="KQB77" s="376"/>
      <c r="KQC77" s="376"/>
      <c r="KQD77" s="376"/>
      <c r="KQE77" s="376"/>
      <c r="KQF77" s="376"/>
      <c r="KQG77" s="376"/>
      <c r="KQH77" s="376"/>
      <c r="KQI77" s="376"/>
      <c r="KQJ77" s="1581"/>
      <c r="KQK77" s="1581"/>
      <c r="KQL77" s="1581"/>
      <c r="KQM77" s="529"/>
      <c r="KQN77" s="376"/>
      <c r="KQO77" s="376"/>
      <c r="KQP77" s="376"/>
      <c r="KQQ77" s="530"/>
      <c r="KQR77" s="376"/>
      <c r="KQS77" s="376"/>
      <c r="KQT77" s="376"/>
      <c r="KQU77" s="376"/>
      <c r="KQV77" s="376"/>
      <c r="KQW77" s="376"/>
      <c r="KQX77" s="376"/>
      <c r="KQY77" s="376"/>
      <c r="KQZ77" s="376"/>
      <c r="KRA77" s="1581"/>
      <c r="KRB77" s="1581"/>
      <c r="KRC77" s="1581"/>
      <c r="KRD77" s="529"/>
      <c r="KRE77" s="376"/>
      <c r="KRF77" s="376"/>
      <c r="KRG77" s="376"/>
      <c r="KRH77" s="530"/>
      <c r="KRI77" s="376"/>
      <c r="KRJ77" s="376"/>
      <c r="KRK77" s="376"/>
      <c r="KRL77" s="376"/>
      <c r="KRM77" s="376"/>
      <c r="KRN77" s="376"/>
      <c r="KRO77" s="376"/>
      <c r="KRP77" s="376"/>
      <c r="KRQ77" s="376"/>
      <c r="KRR77" s="1581"/>
      <c r="KRS77" s="1581"/>
      <c r="KRT77" s="1581"/>
      <c r="KRU77" s="529"/>
      <c r="KRV77" s="376"/>
      <c r="KRW77" s="376"/>
      <c r="KRX77" s="376"/>
      <c r="KRY77" s="530"/>
      <c r="KRZ77" s="376"/>
      <c r="KSA77" s="376"/>
      <c r="KSB77" s="376"/>
      <c r="KSC77" s="376"/>
      <c r="KSD77" s="376"/>
      <c r="KSE77" s="376"/>
      <c r="KSF77" s="376"/>
      <c r="KSG77" s="376"/>
      <c r="KSH77" s="376"/>
      <c r="KSI77" s="1581"/>
      <c r="KSJ77" s="1581"/>
      <c r="KSK77" s="1581"/>
      <c r="KSL77" s="529"/>
      <c r="KSM77" s="376"/>
      <c r="KSN77" s="376"/>
      <c r="KSO77" s="376"/>
      <c r="KSP77" s="530"/>
      <c r="KSQ77" s="376"/>
      <c r="KSR77" s="376"/>
      <c r="KSS77" s="376"/>
      <c r="KST77" s="376"/>
      <c r="KSU77" s="376"/>
      <c r="KSV77" s="376"/>
      <c r="KSW77" s="376"/>
      <c r="KSX77" s="376"/>
      <c r="KSY77" s="376"/>
      <c r="KSZ77" s="1581"/>
      <c r="KTA77" s="1581"/>
      <c r="KTB77" s="1581"/>
      <c r="KTC77" s="529"/>
      <c r="KTD77" s="376"/>
      <c r="KTE77" s="376"/>
      <c r="KTF77" s="376"/>
      <c r="KTG77" s="530"/>
      <c r="KTH77" s="376"/>
      <c r="KTI77" s="376"/>
      <c r="KTJ77" s="376"/>
      <c r="KTK77" s="376"/>
      <c r="KTL77" s="376"/>
      <c r="KTM77" s="376"/>
      <c r="KTN77" s="376"/>
      <c r="KTO77" s="376"/>
      <c r="KTP77" s="376"/>
      <c r="KTQ77" s="1581"/>
      <c r="KTR77" s="1581"/>
      <c r="KTS77" s="1581"/>
      <c r="KTT77" s="529"/>
      <c r="KTU77" s="376"/>
      <c r="KTV77" s="376"/>
      <c r="KTW77" s="376"/>
      <c r="KTX77" s="530"/>
      <c r="KTY77" s="376"/>
      <c r="KTZ77" s="376"/>
      <c r="KUA77" s="376"/>
      <c r="KUB77" s="376"/>
      <c r="KUC77" s="376"/>
      <c r="KUD77" s="376"/>
      <c r="KUE77" s="376"/>
      <c r="KUF77" s="376"/>
      <c r="KUG77" s="376"/>
      <c r="KUH77" s="1581"/>
      <c r="KUI77" s="1581"/>
      <c r="KUJ77" s="1581"/>
      <c r="KUK77" s="529"/>
      <c r="KUL77" s="376"/>
      <c r="KUM77" s="376"/>
      <c r="KUN77" s="376"/>
      <c r="KUO77" s="530"/>
      <c r="KUP77" s="376"/>
      <c r="KUQ77" s="376"/>
      <c r="KUR77" s="376"/>
      <c r="KUS77" s="376"/>
      <c r="KUT77" s="376"/>
      <c r="KUU77" s="376"/>
      <c r="KUV77" s="376"/>
      <c r="KUW77" s="376"/>
      <c r="KUX77" s="376"/>
      <c r="KUY77" s="1581"/>
      <c r="KUZ77" s="1581"/>
      <c r="KVA77" s="1581"/>
      <c r="KVB77" s="529"/>
      <c r="KVC77" s="376"/>
      <c r="KVD77" s="376"/>
      <c r="KVE77" s="376"/>
      <c r="KVF77" s="530"/>
      <c r="KVG77" s="376"/>
      <c r="KVH77" s="376"/>
      <c r="KVI77" s="376"/>
      <c r="KVJ77" s="376"/>
      <c r="KVK77" s="376"/>
      <c r="KVL77" s="376"/>
      <c r="KVM77" s="376"/>
      <c r="KVN77" s="376"/>
      <c r="KVO77" s="376"/>
      <c r="KVP77" s="1581"/>
      <c r="KVQ77" s="1581"/>
      <c r="KVR77" s="1581"/>
      <c r="KVS77" s="529"/>
      <c r="KVT77" s="376"/>
      <c r="KVU77" s="376"/>
      <c r="KVV77" s="376"/>
      <c r="KVW77" s="530"/>
      <c r="KVX77" s="376"/>
      <c r="KVY77" s="376"/>
      <c r="KVZ77" s="376"/>
      <c r="KWA77" s="376"/>
      <c r="KWB77" s="376"/>
      <c r="KWC77" s="376"/>
      <c r="KWD77" s="376"/>
      <c r="KWE77" s="376"/>
      <c r="KWF77" s="376"/>
      <c r="KWG77" s="1581"/>
      <c r="KWH77" s="1581"/>
      <c r="KWI77" s="1581"/>
      <c r="KWJ77" s="529"/>
      <c r="KWK77" s="376"/>
      <c r="KWL77" s="376"/>
      <c r="KWM77" s="376"/>
      <c r="KWN77" s="530"/>
      <c r="KWO77" s="376"/>
      <c r="KWP77" s="376"/>
      <c r="KWQ77" s="376"/>
      <c r="KWR77" s="376"/>
      <c r="KWS77" s="376"/>
      <c r="KWT77" s="376"/>
      <c r="KWU77" s="376"/>
      <c r="KWV77" s="376"/>
      <c r="KWW77" s="376"/>
      <c r="KWX77" s="1581"/>
      <c r="KWY77" s="1581"/>
      <c r="KWZ77" s="1581"/>
      <c r="KXA77" s="529"/>
      <c r="KXB77" s="376"/>
      <c r="KXC77" s="376"/>
      <c r="KXD77" s="376"/>
      <c r="KXE77" s="530"/>
      <c r="KXF77" s="376"/>
      <c r="KXG77" s="376"/>
      <c r="KXH77" s="376"/>
      <c r="KXI77" s="376"/>
      <c r="KXJ77" s="376"/>
      <c r="KXK77" s="376"/>
      <c r="KXL77" s="376"/>
      <c r="KXM77" s="376"/>
      <c r="KXN77" s="376"/>
      <c r="KXO77" s="1581"/>
      <c r="KXP77" s="1581"/>
      <c r="KXQ77" s="1581"/>
      <c r="KXR77" s="529"/>
      <c r="KXS77" s="376"/>
      <c r="KXT77" s="376"/>
      <c r="KXU77" s="376"/>
      <c r="KXV77" s="530"/>
      <c r="KXW77" s="376"/>
      <c r="KXX77" s="376"/>
      <c r="KXY77" s="376"/>
      <c r="KXZ77" s="376"/>
      <c r="KYA77" s="376"/>
      <c r="KYB77" s="376"/>
      <c r="KYC77" s="376"/>
      <c r="KYD77" s="376"/>
      <c r="KYE77" s="376"/>
      <c r="KYF77" s="1581"/>
      <c r="KYG77" s="1581"/>
      <c r="KYH77" s="1581"/>
      <c r="KYI77" s="529"/>
      <c r="KYJ77" s="376"/>
      <c r="KYK77" s="376"/>
      <c r="KYL77" s="376"/>
      <c r="KYM77" s="530"/>
      <c r="KYN77" s="376"/>
      <c r="KYO77" s="376"/>
      <c r="KYP77" s="376"/>
      <c r="KYQ77" s="376"/>
      <c r="KYR77" s="376"/>
      <c r="KYS77" s="376"/>
      <c r="KYT77" s="376"/>
      <c r="KYU77" s="376"/>
      <c r="KYV77" s="376"/>
      <c r="KYW77" s="1581"/>
      <c r="KYX77" s="1581"/>
      <c r="KYY77" s="1581"/>
      <c r="KYZ77" s="529"/>
      <c r="KZA77" s="376"/>
      <c r="KZB77" s="376"/>
      <c r="KZC77" s="376"/>
      <c r="KZD77" s="530"/>
      <c r="KZE77" s="376"/>
      <c r="KZF77" s="376"/>
      <c r="KZG77" s="376"/>
      <c r="KZH77" s="376"/>
      <c r="KZI77" s="376"/>
      <c r="KZJ77" s="376"/>
      <c r="KZK77" s="376"/>
      <c r="KZL77" s="376"/>
      <c r="KZM77" s="376"/>
      <c r="KZN77" s="1581"/>
      <c r="KZO77" s="1581"/>
      <c r="KZP77" s="1581"/>
      <c r="KZQ77" s="529"/>
      <c r="KZR77" s="376"/>
      <c r="KZS77" s="376"/>
      <c r="KZT77" s="376"/>
      <c r="KZU77" s="530"/>
      <c r="KZV77" s="376"/>
      <c r="KZW77" s="376"/>
      <c r="KZX77" s="376"/>
      <c r="KZY77" s="376"/>
      <c r="KZZ77" s="376"/>
      <c r="LAA77" s="376"/>
      <c r="LAB77" s="376"/>
      <c r="LAC77" s="376"/>
      <c r="LAD77" s="376"/>
      <c r="LAE77" s="1581"/>
      <c r="LAF77" s="1581"/>
      <c r="LAG77" s="1581"/>
      <c r="LAH77" s="529"/>
      <c r="LAI77" s="376"/>
      <c r="LAJ77" s="376"/>
      <c r="LAK77" s="376"/>
      <c r="LAL77" s="530"/>
      <c r="LAM77" s="376"/>
      <c r="LAN77" s="376"/>
      <c r="LAO77" s="376"/>
      <c r="LAP77" s="376"/>
      <c r="LAQ77" s="376"/>
      <c r="LAR77" s="376"/>
      <c r="LAS77" s="376"/>
      <c r="LAT77" s="376"/>
      <c r="LAU77" s="376"/>
      <c r="LAV77" s="1581"/>
      <c r="LAW77" s="1581"/>
      <c r="LAX77" s="1581"/>
      <c r="LAY77" s="529"/>
      <c r="LAZ77" s="376"/>
      <c r="LBA77" s="376"/>
      <c r="LBB77" s="376"/>
      <c r="LBC77" s="530"/>
      <c r="LBD77" s="376"/>
      <c r="LBE77" s="376"/>
      <c r="LBF77" s="376"/>
      <c r="LBG77" s="376"/>
      <c r="LBH77" s="376"/>
      <c r="LBI77" s="376"/>
      <c r="LBJ77" s="376"/>
      <c r="LBK77" s="376"/>
      <c r="LBL77" s="376"/>
      <c r="LBM77" s="1581"/>
      <c r="LBN77" s="1581"/>
      <c r="LBO77" s="1581"/>
      <c r="LBP77" s="529"/>
      <c r="LBQ77" s="376"/>
      <c r="LBR77" s="376"/>
      <c r="LBS77" s="376"/>
      <c r="LBT77" s="530"/>
      <c r="LBU77" s="376"/>
      <c r="LBV77" s="376"/>
      <c r="LBW77" s="376"/>
      <c r="LBX77" s="376"/>
      <c r="LBY77" s="376"/>
      <c r="LBZ77" s="376"/>
      <c r="LCA77" s="376"/>
      <c r="LCB77" s="376"/>
      <c r="LCC77" s="376"/>
      <c r="LCD77" s="1581"/>
      <c r="LCE77" s="1581"/>
      <c r="LCF77" s="1581"/>
      <c r="LCG77" s="529"/>
      <c r="LCH77" s="376"/>
      <c r="LCI77" s="376"/>
      <c r="LCJ77" s="376"/>
      <c r="LCK77" s="530"/>
      <c r="LCL77" s="376"/>
      <c r="LCM77" s="376"/>
      <c r="LCN77" s="376"/>
      <c r="LCO77" s="376"/>
      <c r="LCP77" s="376"/>
      <c r="LCQ77" s="376"/>
      <c r="LCR77" s="376"/>
      <c r="LCS77" s="376"/>
      <c r="LCT77" s="376"/>
      <c r="LCU77" s="1581"/>
      <c r="LCV77" s="1581"/>
      <c r="LCW77" s="1581"/>
      <c r="LCX77" s="529"/>
      <c r="LCY77" s="376"/>
      <c r="LCZ77" s="376"/>
      <c r="LDA77" s="376"/>
      <c r="LDB77" s="530"/>
      <c r="LDC77" s="376"/>
      <c r="LDD77" s="376"/>
      <c r="LDE77" s="376"/>
      <c r="LDF77" s="376"/>
      <c r="LDG77" s="376"/>
      <c r="LDH77" s="376"/>
      <c r="LDI77" s="376"/>
      <c r="LDJ77" s="376"/>
      <c r="LDK77" s="376"/>
      <c r="LDL77" s="1581"/>
      <c r="LDM77" s="1581"/>
      <c r="LDN77" s="1581"/>
      <c r="LDO77" s="529"/>
      <c r="LDP77" s="376"/>
      <c r="LDQ77" s="376"/>
      <c r="LDR77" s="376"/>
      <c r="LDS77" s="530"/>
      <c r="LDT77" s="376"/>
      <c r="LDU77" s="376"/>
      <c r="LDV77" s="376"/>
      <c r="LDW77" s="376"/>
      <c r="LDX77" s="376"/>
      <c r="LDY77" s="376"/>
      <c r="LDZ77" s="376"/>
      <c r="LEA77" s="376"/>
      <c r="LEB77" s="376"/>
      <c r="LEC77" s="1581"/>
      <c r="LED77" s="1581"/>
      <c r="LEE77" s="1581"/>
      <c r="LEF77" s="529"/>
      <c r="LEG77" s="376"/>
      <c r="LEH77" s="376"/>
      <c r="LEI77" s="376"/>
      <c r="LEJ77" s="530"/>
      <c r="LEK77" s="376"/>
      <c r="LEL77" s="376"/>
      <c r="LEM77" s="376"/>
      <c r="LEN77" s="376"/>
      <c r="LEO77" s="376"/>
      <c r="LEP77" s="376"/>
      <c r="LEQ77" s="376"/>
      <c r="LER77" s="376"/>
      <c r="LES77" s="376"/>
      <c r="LET77" s="1581"/>
      <c r="LEU77" s="1581"/>
      <c r="LEV77" s="1581"/>
      <c r="LEW77" s="529"/>
      <c r="LEX77" s="376"/>
      <c r="LEY77" s="376"/>
      <c r="LEZ77" s="376"/>
      <c r="LFA77" s="530"/>
      <c r="LFB77" s="376"/>
      <c r="LFC77" s="376"/>
      <c r="LFD77" s="376"/>
      <c r="LFE77" s="376"/>
      <c r="LFF77" s="376"/>
      <c r="LFG77" s="376"/>
      <c r="LFH77" s="376"/>
      <c r="LFI77" s="376"/>
      <c r="LFJ77" s="376"/>
      <c r="LFK77" s="1581"/>
      <c r="LFL77" s="1581"/>
      <c r="LFM77" s="1581"/>
      <c r="LFN77" s="529"/>
      <c r="LFO77" s="376"/>
      <c r="LFP77" s="376"/>
      <c r="LFQ77" s="376"/>
      <c r="LFR77" s="530"/>
      <c r="LFS77" s="376"/>
      <c r="LFT77" s="376"/>
      <c r="LFU77" s="376"/>
      <c r="LFV77" s="376"/>
      <c r="LFW77" s="376"/>
      <c r="LFX77" s="376"/>
      <c r="LFY77" s="376"/>
      <c r="LFZ77" s="376"/>
      <c r="LGA77" s="376"/>
      <c r="LGB77" s="1581"/>
      <c r="LGC77" s="1581"/>
      <c r="LGD77" s="1581"/>
      <c r="LGE77" s="529"/>
      <c r="LGF77" s="376"/>
      <c r="LGG77" s="376"/>
      <c r="LGH77" s="376"/>
      <c r="LGI77" s="530"/>
      <c r="LGJ77" s="376"/>
      <c r="LGK77" s="376"/>
      <c r="LGL77" s="376"/>
      <c r="LGM77" s="376"/>
      <c r="LGN77" s="376"/>
      <c r="LGO77" s="376"/>
      <c r="LGP77" s="376"/>
      <c r="LGQ77" s="376"/>
      <c r="LGR77" s="376"/>
      <c r="LGS77" s="1581"/>
      <c r="LGT77" s="1581"/>
      <c r="LGU77" s="1581"/>
      <c r="LGV77" s="529"/>
      <c r="LGW77" s="376"/>
      <c r="LGX77" s="376"/>
      <c r="LGY77" s="376"/>
      <c r="LGZ77" s="530"/>
      <c r="LHA77" s="376"/>
      <c r="LHB77" s="376"/>
      <c r="LHC77" s="376"/>
      <c r="LHD77" s="376"/>
      <c r="LHE77" s="376"/>
      <c r="LHF77" s="376"/>
      <c r="LHG77" s="376"/>
      <c r="LHH77" s="376"/>
      <c r="LHI77" s="376"/>
      <c r="LHJ77" s="1581"/>
      <c r="LHK77" s="1581"/>
      <c r="LHL77" s="1581"/>
      <c r="LHM77" s="529"/>
      <c r="LHN77" s="376"/>
      <c r="LHO77" s="376"/>
      <c r="LHP77" s="376"/>
      <c r="LHQ77" s="530"/>
      <c r="LHR77" s="376"/>
      <c r="LHS77" s="376"/>
      <c r="LHT77" s="376"/>
      <c r="LHU77" s="376"/>
      <c r="LHV77" s="376"/>
      <c r="LHW77" s="376"/>
      <c r="LHX77" s="376"/>
      <c r="LHY77" s="376"/>
      <c r="LHZ77" s="376"/>
      <c r="LIA77" s="1581"/>
      <c r="LIB77" s="1581"/>
      <c r="LIC77" s="1581"/>
      <c r="LID77" s="529"/>
      <c r="LIE77" s="376"/>
      <c r="LIF77" s="376"/>
      <c r="LIG77" s="376"/>
      <c r="LIH77" s="530"/>
      <c r="LII77" s="376"/>
      <c r="LIJ77" s="376"/>
      <c r="LIK77" s="376"/>
      <c r="LIL77" s="376"/>
      <c r="LIM77" s="376"/>
      <c r="LIN77" s="376"/>
      <c r="LIO77" s="376"/>
      <c r="LIP77" s="376"/>
      <c r="LIQ77" s="376"/>
      <c r="LIR77" s="1581"/>
      <c r="LIS77" s="1581"/>
      <c r="LIT77" s="1581"/>
      <c r="LIU77" s="529"/>
      <c r="LIV77" s="376"/>
      <c r="LIW77" s="376"/>
      <c r="LIX77" s="376"/>
      <c r="LIY77" s="530"/>
      <c r="LIZ77" s="376"/>
      <c r="LJA77" s="376"/>
      <c r="LJB77" s="376"/>
      <c r="LJC77" s="376"/>
      <c r="LJD77" s="376"/>
      <c r="LJE77" s="376"/>
      <c r="LJF77" s="376"/>
      <c r="LJG77" s="376"/>
      <c r="LJH77" s="376"/>
      <c r="LJI77" s="1581"/>
      <c r="LJJ77" s="1581"/>
      <c r="LJK77" s="1581"/>
      <c r="LJL77" s="529"/>
      <c r="LJM77" s="376"/>
      <c r="LJN77" s="376"/>
      <c r="LJO77" s="376"/>
      <c r="LJP77" s="530"/>
      <c r="LJQ77" s="376"/>
      <c r="LJR77" s="376"/>
      <c r="LJS77" s="376"/>
      <c r="LJT77" s="376"/>
      <c r="LJU77" s="376"/>
      <c r="LJV77" s="376"/>
      <c r="LJW77" s="376"/>
      <c r="LJX77" s="376"/>
      <c r="LJY77" s="376"/>
      <c r="LJZ77" s="1581"/>
      <c r="LKA77" s="1581"/>
      <c r="LKB77" s="1581"/>
      <c r="LKC77" s="529"/>
      <c r="LKD77" s="376"/>
      <c r="LKE77" s="376"/>
      <c r="LKF77" s="376"/>
      <c r="LKG77" s="530"/>
      <c r="LKH77" s="376"/>
      <c r="LKI77" s="376"/>
      <c r="LKJ77" s="376"/>
      <c r="LKK77" s="376"/>
      <c r="LKL77" s="376"/>
      <c r="LKM77" s="376"/>
      <c r="LKN77" s="376"/>
      <c r="LKO77" s="376"/>
      <c r="LKP77" s="376"/>
      <c r="LKQ77" s="1581"/>
      <c r="LKR77" s="1581"/>
      <c r="LKS77" s="1581"/>
      <c r="LKT77" s="529"/>
      <c r="LKU77" s="376"/>
      <c r="LKV77" s="376"/>
      <c r="LKW77" s="376"/>
      <c r="LKX77" s="530"/>
      <c r="LKY77" s="376"/>
      <c r="LKZ77" s="376"/>
      <c r="LLA77" s="376"/>
      <c r="LLB77" s="376"/>
      <c r="LLC77" s="376"/>
      <c r="LLD77" s="376"/>
      <c r="LLE77" s="376"/>
      <c r="LLF77" s="376"/>
      <c r="LLG77" s="376"/>
      <c r="LLH77" s="1581"/>
      <c r="LLI77" s="1581"/>
      <c r="LLJ77" s="1581"/>
      <c r="LLK77" s="529"/>
      <c r="LLL77" s="376"/>
      <c r="LLM77" s="376"/>
      <c r="LLN77" s="376"/>
      <c r="LLO77" s="530"/>
      <c r="LLP77" s="376"/>
      <c r="LLQ77" s="376"/>
      <c r="LLR77" s="376"/>
      <c r="LLS77" s="376"/>
      <c r="LLT77" s="376"/>
      <c r="LLU77" s="376"/>
      <c r="LLV77" s="376"/>
      <c r="LLW77" s="376"/>
      <c r="LLX77" s="376"/>
      <c r="LLY77" s="1581"/>
      <c r="LLZ77" s="1581"/>
      <c r="LMA77" s="1581"/>
      <c r="LMB77" s="529"/>
      <c r="LMC77" s="376"/>
      <c r="LMD77" s="376"/>
      <c r="LME77" s="376"/>
      <c r="LMF77" s="530"/>
      <c r="LMG77" s="376"/>
      <c r="LMH77" s="376"/>
      <c r="LMI77" s="376"/>
      <c r="LMJ77" s="376"/>
      <c r="LMK77" s="376"/>
      <c r="LML77" s="376"/>
      <c r="LMM77" s="376"/>
      <c r="LMN77" s="376"/>
      <c r="LMO77" s="376"/>
      <c r="LMP77" s="1581"/>
      <c r="LMQ77" s="1581"/>
      <c r="LMR77" s="1581"/>
      <c r="LMS77" s="529"/>
      <c r="LMT77" s="376"/>
      <c r="LMU77" s="376"/>
      <c r="LMV77" s="376"/>
      <c r="LMW77" s="530"/>
      <c r="LMX77" s="376"/>
      <c r="LMY77" s="376"/>
      <c r="LMZ77" s="376"/>
      <c r="LNA77" s="376"/>
      <c r="LNB77" s="376"/>
      <c r="LNC77" s="376"/>
      <c r="LND77" s="376"/>
      <c r="LNE77" s="376"/>
      <c r="LNF77" s="376"/>
      <c r="LNG77" s="1581"/>
      <c r="LNH77" s="1581"/>
      <c r="LNI77" s="1581"/>
      <c r="LNJ77" s="529"/>
      <c r="LNK77" s="376"/>
      <c r="LNL77" s="376"/>
      <c r="LNM77" s="376"/>
      <c r="LNN77" s="530"/>
      <c r="LNO77" s="376"/>
      <c r="LNP77" s="376"/>
      <c r="LNQ77" s="376"/>
      <c r="LNR77" s="376"/>
      <c r="LNS77" s="376"/>
      <c r="LNT77" s="376"/>
      <c r="LNU77" s="376"/>
      <c r="LNV77" s="376"/>
      <c r="LNW77" s="376"/>
      <c r="LNX77" s="1581"/>
      <c r="LNY77" s="1581"/>
      <c r="LNZ77" s="1581"/>
      <c r="LOA77" s="529"/>
      <c r="LOB77" s="376"/>
      <c r="LOC77" s="376"/>
      <c r="LOD77" s="376"/>
      <c r="LOE77" s="530"/>
      <c r="LOF77" s="376"/>
      <c r="LOG77" s="376"/>
      <c r="LOH77" s="376"/>
      <c r="LOI77" s="376"/>
      <c r="LOJ77" s="376"/>
      <c r="LOK77" s="376"/>
      <c r="LOL77" s="376"/>
      <c r="LOM77" s="376"/>
      <c r="LON77" s="376"/>
      <c r="LOO77" s="1581"/>
      <c r="LOP77" s="1581"/>
      <c r="LOQ77" s="1581"/>
      <c r="LOR77" s="529"/>
      <c r="LOS77" s="376"/>
      <c r="LOT77" s="376"/>
      <c r="LOU77" s="376"/>
      <c r="LOV77" s="530"/>
      <c r="LOW77" s="376"/>
      <c r="LOX77" s="376"/>
      <c r="LOY77" s="376"/>
      <c r="LOZ77" s="376"/>
      <c r="LPA77" s="376"/>
      <c r="LPB77" s="376"/>
      <c r="LPC77" s="376"/>
      <c r="LPD77" s="376"/>
      <c r="LPE77" s="376"/>
      <c r="LPF77" s="1581"/>
      <c r="LPG77" s="1581"/>
      <c r="LPH77" s="1581"/>
      <c r="LPI77" s="529"/>
      <c r="LPJ77" s="376"/>
      <c r="LPK77" s="376"/>
      <c r="LPL77" s="376"/>
      <c r="LPM77" s="530"/>
      <c r="LPN77" s="376"/>
      <c r="LPO77" s="376"/>
      <c r="LPP77" s="376"/>
      <c r="LPQ77" s="376"/>
      <c r="LPR77" s="376"/>
      <c r="LPS77" s="376"/>
      <c r="LPT77" s="376"/>
      <c r="LPU77" s="376"/>
      <c r="LPV77" s="376"/>
      <c r="LPW77" s="1581"/>
      <c r="LPX77" s="1581"/>
      <c r="LPY77" s="1581"/>
      <c r="LPZ77" s="529"/>
      <c r="LQA77" s="376"/>
      <c r="LQB77" s="376"/>
      <c r="LQC77" s="376"/>
      <c r="LQD77" s="530"/>
      <c r="LQE77" s="376"/>
      <c r="LQF77" s="376"/>
      <c r="LQG77" s="376"/>
      <c r="LQH77" s="376"/>
      <c r="LQI77" s="376"/>
      <c r="LQJ77" s="376"/>
      <c r="LQK77" s="376"/>
      <c r="LQL77" s="376"/>
      <c r="LQM77" s="376"/>
      <c r="LQN77" s="1581"/>
      <c r="LQO77" s="1581"/>
      <c r="LQP77" s="1581"/>
      <c r="LQQ77" s="529"/>
      <c r="LQR77" s="376"/>
      <c r="LQS77" s="376"/>
      <c r="LQT77" s="376"/>
      <c r="LQU77" s="530"/>
      <c r="LQV77" s="376"/>
      <c r="LQW77" s="376"/>
      <c r="LQX77" s="376"/>
      <c r="LQY77" s="376"/>
      <c r="LQZ77" s="376"/>
      <c r="LRA77" s="376"/>
      <c r="LRB77" s="376"/>
      <c r="LRC77" s="376"/>
      <c r="LRD77" s="376"/>
      <c r="LRE77" s="1581"/>
      <c r="LRF77" s="1581"/>
      <c r="LRG77" s="1581"/>
      <c r="LRH77" s="529"/>
      <c r="LRI77" s="376"/>
      <c r="LRJ77" s="376"/>
      <c r="LRK77" s="376"/>
      <c r="LRL77" s="530"/>
      <c r="LRM77" s="376"/>
      <c r="LRN77" s="376"/>
      <c r="LRO77" s="376"/>
      <c r="LRP77" s="376"/>
      <c r="LRQ77" s="376"/>
      <c r="LRR77" s="376"/>
      <c r="LRS77" s="376"/>
      <c r="LRT77" s="376"/>
      <c r="LRU77" s="376"/>
      <c r="LRV77" s="1581"/>
      <c r="LRW77" s="1581"/>
      <c r="LRX77" s="1581"/>
      <c r="LRY77" s="529"/>
      <c r="LRZ77" s="376"/>
      <c r="LSA77" s="376"/>
      <c r="LSB77" s="376"/>
      <c r="LSC77" s="530"/>
      <c r="LSD77" s="376"/>
      <c r="LSE77" s="376"/>
      <c r="LSF77" s="376"/>
      <c r="LSG77" s="376"/>
      <c r="LSH77" s="376"/>
      <c r="LSI77" s="376"/>
      <c r="LSJ77" s="376"/>
      <c r="LSK77" s="376"/>
      <c r="LSL77" s="376"/>
      <c r="LSM77" s="1581"/>
      <c r="LSN77" s="1581"/>
      <c r="LSO77" s="1581"/>
      <c r="LSP77" s="529"/>
      <c r="LSQ77" s="376"/>
      <c r="LSR77" s="376"/>
      <c r="LSS77" s="376"/>
      <c r="LST77" s="530"/>
      <c r="LSU77" s="376"/>
      <c r="LSV77" s="376"/>
      <c r="LSW77" s="376"/>
      <c r="LSX77" s="376"/>
      <c r="LSY77" s="376"/>
      <c r="LSZ77" s="376"/>
      <c r="LTA77" s="376"/>
      <c r="LTB77" s="376"/>
      <c r="LTC77" s="376"/>
      <c r="LTD77" s="1581"/>
      <c r="LTE77" s="1581"/>
      <c r="LTF77" s="1581"/>
      <c r="LTG77" s="529"/>
      <c r="LTH77" s="376"/>
      <c r="LTI77" s="376"/>
      <c r="LTJ77" s="376"/>
      <c r="LTK77" s="530"/>
      <c r="LTL77" s="376"/>
      <c r="LTM77" s="376"/>
      <c r="LTN77" s="376"/>
      <c r="LTO77" s="376"/>
      <c r="LTP77" s="376"/>
      <c r="LTQ77" s="376"/>
      <c r="LTR77" s="376"/>
      <c r="LTS77" s="376"/>
      <c r="LTT77" s="376"/>
      <c r="LTU77" s="1581"/>
      <c r="LTV77" s="1581"/>
      <c r="LTW77" s="1581"/>
      <c r="LTX77" s="529"/>
      <c r="LTY77" s="376"/>
      <c r="LTZ77" s="376"/>
      <c r="LUA77" s="376"/>
      <c r="LUB77" s="530"/>
      <c r="LUC77" s="376"/>
      <c r="LUD77" s="376"/>
      <c r="LUE77" s="376"/>
      <c r="LUF77" s="376"/>
      <c r="LUG77" s="376"/>
      <c r="LUH77" s="376"/>
      <c r="LUI77" s="376"/>
      <c r="LUJ77" s="376"/>
      <c r="LUK77" s="376"/>
      <c r="LUL77" s="1581"/>
      <c r="LUM77" s="1581"/>
      <c r="LUN77" s="1581"/>
      <c r="LUO77" s="529"/>
      <c r="LUP77" s="376"/>
      <c r="LUQ77" s="376"/>
      <c r="LUR77" s="376"/>
      <c r="LUS77" s="530"/>
      <c r="LUT77" s="376"/>
      <c r="LUU77" s="376"/>
      <c r="LUV77" s="376"/>
      <c r="LUW77" s="376"/>
      <c r="LUX77" s="376"/>
      <c r="LUY77" s="376"/>
      <c r="LUZ77" s="376"/>
      <c r="LVA77" s="376"/>
      <c r="LVB77" s="376"/>
      <c r="LVC77" s="1581"/>
      <c r="LVD77" s="1581"/>
      <c r="LVE77" s="1581"/>
      <c r="LVF77" s="529"/>
      <c r="LVG77" s="376"/>
      <c r="LVH77" s="376"/>
      <c r="LVI77" s="376"/>
      <c r="LVJ77" s="530"/>
      <c r="LVK77" s="376"/>
      <c r="LVL77" s="376"/>
      <c r="LVM77" s="376"/>
      <c r="LVN77" s="376"/>
      <c r="LVO77" s="376"/>
      <c r="LVP77" s="376"/>
      <c r="LVQ77" s="376"/>
      <c r="LVR77" s="376"/>
      <c r="LVS77" s="376"/>
      <c r="LVT77" s="1581"/>
      <c r="LVU77" s="1581"/>
      <c r="LVV77" s="1581"/>
      <c r="LVW77" s="529"/>
      <c r="LVX77" s="376"/>
      <c r="LVY77" s="376"/>
      <c r="LVZ77" s="376"/>
      <c r="LWA77" s="530"/>
      <c r="LWB77" s="376"/>
      <c r="LWC77" s="376"/>
      <c r="LWD77" s="376"/>
      <c r="LWE77" s="376"/>
      <c r="LWF77" s="376"/>
      <c r="LWG77" s="376"/>
      <c r="LWH77" s="376"/>
      <c r="LWI77" s="376"/>
      <c r="LWJ77" s="376"/>
      <c r="LWK77" s="1581"/>
      <c r="LWL77" s="1581"/>
      <c r="LWM77" s="1581"/>
      <c r="LWN77" s="529"/>
      <c r="LWO77" s="376"/>
      <c r="LWP77" s="376"/>
      <c r="LWQ77" s="376"/>
      <c r="LWR77" s="530"/>
      <c r="LWS77" s="376"/>
      <c r="LWT77" s="376"/>
      <c r="LWU77" s="376"/>
      <c r="LWV77" s="376"/>
      <c r="LWW77" s="376"/>
      <c r="LWX77" s="376"/>
      <c r="LWY77" s="376"/>
      <c r="LWZ77" s="376"/>
      <c r="LXA77" s="376"/>
      <c r="LXB77" s="1581"/>
      <c r="LXC77" s="1581"/>
      <c r="LXD77" s="1581"/>
      <c r="LXE77" s="529"/>
      <c r="LXF77" s="376"/>
      <c r="LXG77" s="376"/>
      <c r="LXH77" s="376"/>
      <c r="LXI77" s="530"/>
      <c r="LXJ77" s="376"/>
      <c r="LXK77" s="376"/>
      <c r="LXL77" s="376"/>
      <c r="LXM77" s="376"/>
      <c r="LXN77" s="376"/>
      <c r="LXO77" s="376"/>
      <c r="LXP77" s="376"/>
      <c r="LXQ77" s="376"/>
      <c r="LXR77" s="376"/>
      <c r="LXS77" s="1581"/>
      <c r="LXT77" s="1581"/>
      <c r="LXU77" s="1581"/>
      <c r="LXV77" s="529"/>
      <c r="LXW77" s="376"/>
      <c r="LXX77" s="376"/>
      <c r="LXY77" s="376"/>
      <c r="LXZ77" s="530"/>
      <c r="LYA77" s="376"/>
      <c r="LYB77" s="376"/>
      <c r="LYC77" s="376"/>
      <c r="LYD77" s="376"/>
      <c r="LYE77" s="376"/>
      <c r="LYF77" s="376"/>
      <c r="LYG77" s="376"/>
      <c r="LYH77" s="376"/>
      <c r="LYI77" s="376"/>
      <c r="LYJ77" s="1581"/>
      <c r="LYK77" s="1581"/>
      <c r="LYL77" s="1581"/>
      <c r="LYM77" s="529"/>
      <c r="LYN77" s="376"/>
      <c r="LYO77" s="376"/>
      <c r="LYP77" s="376"/>
      <c r="LYQ77" s="530"/>
      <c r="LYR77" s="376"/>
      <c r="LYS77" s="376"/>
      <c r="LYT77" s="376"/>
      <c r="LYU77" s="376"/>
      <c r="LYV77" s="376"/>
      <c r="LYW77" s="376"/>
      <c r="LYX77" s="376"/>
      <c r="LYY77" s="376"/>
      <c r="LYZ77" s="376"/>
      <c r="LZA77" s="1581"/>
      <c r="LZB77" s="1581"/>
      <c r="LZC77" s="1581"/>
      <c r="LZD77" s="529"/>
      <c r="LZE77" s="376"/>
      <c r="LZF77" s="376"/>
      <c r="LZG77" s="376"/>
      <c r="LZH77" s="530"/>
      <c r="LZI77" s="376"/>
      <c r="LZJ77" s="376"/>
      <c r="LZK77" s="376"/>
      <c r="LZL77" s="376"/>
      <c r="LZM77" s="376"/>
      <c r="LZN77" s="376"/>
      <c r="LZO77" s="376"/>
      <c r="LZP77" s="376"/>
      <c r="LZQ77" s="376"/>
      <c r="LZR77" s="1581"/>
      <c r="LZS77" s="1581"/>
      <c r="LZT77" s="1581"/>
      <c r="LZU77" s="529"/>
      <c r="LZV77" s="376"/>
      <c r="LZW77" s="376"/>
      <c r="LZX77" s="376"/>
      <c r="LZY77" s="530"/>
      <c r="LZZ77" s="376"/>
      <c r="MAA77" s="376"/>
      <c r="MAB77" s="376"/>
      <c r="MAC77" s="376"/>
      <c r="MAD77" s="376"/>
      <c r="MAE77" s="376"/>
      <c r="MAF77" s="376"/>
      <c r="MAG77" s="376"/>
      <c r="MAH77" s="376"/>
      <c r="MAI77" s="1581"/>
      <c r="MAJ77" s="1581"/>
      <c r="MAK77" s="1581"/>
      <c r="MAL77" s="529"/>
      <c r="MAM77" s="376"/>
      <c r="MAN77" s="376"/>
      <c r="MAO77" s="376"/>
      <c r="MAP77" s="530"/>
      <c r="MAQ77" s="376"/>
      <c r="MAR77" s="376"/>
      <c r="MAS77" s="376"/>
      <c r="MAT77" s="376"/>
      <c r="MAU77" s="376"/>
      <c r="MAV77" s="376"/>
      <c r="MAW77" s="376"/>
      <c r="MAX77" s="376"/>
      <c r="MAY77" s="376"/>
      <c r="MAZ77" s="1581"/>
      <c r="MBA77" s="1581"/>
      <c r="MBB77" s="1581"/>
      <c r="MBC77" s="529"/>
      <c r="MBD77" s="376"/>
      <c r="MBE77" s="376"/>
      <c r="MBF77" s="376"/>
      <c r="MBG77" s="530"/>
      <c r="MBH77" s="376"/>
      <c r="MBI77" s="376"/>
      <c r="MBJ77" s="376"/>
      <c r="MBK77" s="376"/>
      <c r="MBL77" s="376"/>
      <c r="MBM77" s="376"/>
      <c r="MBN77" s="376"/>
      <c r="MBO77" s="376"/>
      <c r="MBP77" s="376"/>
      <c r="MBQ77" s="1581"/>
      <c r="MBR77" s="1581"/>
      <c r="MBS77" s="1581"/>
      <c r="MBT77" s="529"/>
      <c r="MBU77" s="376"/>
      <c r="MBV77" s="376"/>
      <c r="MBW77" s="376"/>
      <c r="MBX77" s="530"/>
      <c r="MBY77" s="376"/>
      <c r="MBZ77" s="376"/>
      <c r="MCA77" s="376"/>
      <c r="MCB77" s="376"/>
      <c r="MCC77" s="376"/>
      <c r="MCD77" s="376"/>
      <c r="MCE77" s="376"/>
      <c r="MCF77" s="376"/>
      <c r="MCG77" s="376"/>
      <c r="MCH77" s="1581"/>
      <c r="MCI77" s="1581"/>
      <c r="MCJ77" s="1581"/>
      <c r="MCK77" s="529"/>
      <c r="MCL77" s="376"/>
      <c r="MCM77" s="376"/>
      <c r="MCN77" s="376"/>
      <c r="MCO77" s="530"/>
      <c r="MCP77" s="376"/>
      <c r="MCQ77" s="376"/>
      <c r="MCR77" s="376"/>
      <c r="MCS77" s="376"/>
      <c r="MCT77" s="376"/>
      <c r="MCU77" s="376"/>
      <c r="MCV77" s="376"/>
      <c r="MCW77" s="376"/>
      <c r="MCX77" s="376"/>
      <c r="MCY77" s="1581"/>
      <c r="MCZ77" s="1581"/>
      <c r="MDA77" s="1581"/>
      <c r="MDB77" s="529"/>
      <c r="MDC77" s="376"/>
      <c r="MDD77" s="376"/>
      <c r="MDE77" s="376"/>
      <c r="MDF77" s="530"/>
      <c r="MDG77" s="376"/>
      <c r="MDH77" s="376"/>
      <c r="MDI77" s="376"/>
      <c r="MDJ77" s="376"/>
      <c r="MDK77" s="376"/>
      <c r="MDL77" s="376"/>
      <c r="MDM77" s="376"/>
      <c r="MDN77" s="376"/>
      <c r="MDO77" s="376"/>
      <c r="MDP77" s="1581"/>
      <c r="MDQ77" s="1581"/>
      <c r="MDR77" s="1581"/>
      <c r="MDS77" s="529"/>
      <c r="MDT77" s="376"/>
      <c r="MDU77" s="376"/>
      <c r="MDV77" s="376"/>
      <c r="MDW77" s="530"/>
      <c r="MDX77" s="376"/>
      <c r="MDY77" s="376"/>
      <c r="MDZ77" s="376"/>
      <c r="MEA77" s="376"/>
      <c r="MEB77" s="376"/>
      <c r="MEC77" s="376"/>
      <c r="MED77" s="376"/>
      <c r="MEE77" s="376"/>
      <c r="MEF77" s="376"/>
      <c r="MEG77" s="1581"/>
      <c r="MEH77" s="1581"/>
      <c r="MEI77" s="1581"/>
      <c r="MEJ77" s="529"/>
      <c r="MEK77" s="376"/>
      <c r="MEL77" s="376"/>
      <c r="MEM77" s="376"/>
      <c r="MEN77" s="530"/>
      <c r="MEO77" s="376"/>
      <c r="MEP77" s="376"/>
      <c r="MEQ77" s="376"/>
      <c r="MER77" s="376"/>
      <c r="MES77" s="376"/>
      <c r="MET77" s="376"/>
      <c r="MEU77" s="376"/>
      <c r="MEV77" s="376"/>
      <c r="MEW77" s="376"/>
      <c r="MEX77" s="1581"/>
      <c r="MEY77" s="1581"/>
      <c r="MEZ77" s="1581"/>
      <c r="MFA77" s="529"/>
      <c r="MFB77" s="376"/>
      <c r="MFC77" s="376"/>
      <c r="MFD77" s="376"/>
      <c r="MFE77" s="530"/>
      <c r="MFF77" s="376"/>
      <c r="MFG77" s="376"/>
      <c r="MFH77" s="376"/>
      <c r="MFI77" s="376"/>
      <c r="MFJ77" s="376"/>
      <c r="MFK77" s="376"/>
      <c r="MFL77" s="376"/>
      <c r="MFM77" s="376"/>
      <c r="MFN77" s="376"/>
      <c r="MFO77" s="1581"/>
      <c r="MFP77" s="1581"/>
      <c r="MFQ77" s="1581"/>
      <c r="MFR77" s="529"/>
      <c r="MFS77" s="376"/>
      <c r="MFT77" s="376"/>
      <c r="MFU77" s="376"/>
      <c r="MFV77" s="530"/>
      <c r="MFW77" s="376"/>
      <c r="MFX77" s="376"/>
      <c r="MFY77" s="376"/>
      <c r="MFZ77" s="376"/>
      <c r="MGA77" s="376"/>
      <c r="MGB77" s="376"/>
      <c r="MGC77" s="376"/>
      <c r="MGD77" s="376"/>
      <c r="MGE77" s="376"/>
      <c r="MGF77" s="1581"/>
      <c r="MGG77" s="1581"/>
      <c r="MGH77" s="1581"/>
      <c r="MGI77" s="529"/>
      <c r="MGJ77" s="376"/>
      <c r="MGK77" s="376"/>
      <c r="MGL77" s="376"/>
      <c r="MGM77" s="530"/>
      <c r="MGN77" s="376"/>
      <c r="MGO77" s="376"/>
      <c r="MGP77" s="376"/>
      <c r="MGQ77" s="376"/>
      <c r="MGR77" s="376"/>
      <c r="MGS77" s="376"/>
      <c r="MGT77" s="376"/>
      <c r="MGU77" s="376"/>
      <c r="MGV77" s="376"/>
      <c r="MGW77" s="1581"/>
      <c r="MGX77" s="1581"/>
      <c r="MGY77" s="1581"/>
      <c r="MGZ77" s="529"/>
      <c r="MHA77" s="376"/>
      <c r="MHB77" s="376"/>
      <c r="MHC77" s="376"/>
      <c r="MHD77" s="530"/>
      <c r="MHE77" s="376"/>
      <c r="MHF77" s="376"/>
      <c r="MHG77" s="376"/>
      <c r="MHH77" s="376"/>
      <c r="MHI77" s="376"/>
      <c r="MHJ77" s="376"/>
      <c r="MHK77" s="376"/>
      <c r="MHL77" s="376"/>
      <c r="MHM77" s="376"/>
      <c r="MHN77" s="1581"/>
      <c r="MHO77" s="1581"/>
      <c r="MHP77" s="1581"/>
      <c r="MHQ77" s="529"/>
      <c r="MHR77" s="376"/>
      <c r="MHS77" s="376"/>
      <c r="MHT77" s="376"/>
      <c r="MHU77" s="530"/>
      <c r="MHV77" s="376"/>
      <c r="MHW77" s="376"/>
      <c r="MHX77" s="376"/>
      <c r="MHY77" s="376"/>
      <c r="MHZ77" s="376"/>
      <c r="MIA77" s="376"/>
      <c r="MIB77" s="376"/>
      <c r="MIC77" s="376"/>
      <c r="MID77" s="376"/>
      <c r="MIE77" s="1581"/>
      <c r="MIF77" s="1581"/>
      <c r="MIG77" s="1581"/>
      <c r="MIH77" s="529"/>
      <c r="MII77" s="376"/>
      <c r="MIJ77" s="376"/>
      <c r="MIK77" s="376"/>
      <c r="MIL77" s="530"/>
      <c r="MIM77" s="376"/>
      <c r="MIN77" s="376"/>
      <c r="MIO77" s="376"/>
      <c r="MIP77" s="376"/>
      <c r="MIQ77" s="376"/>
      <c r="MIR77" s="376"/>
      <c r="MIS77" s="376"/>
      <c r="MIT77" s="376"/>
      <c r="MIU77" s="376"/>
      <c r="MIV77" s="1581"/>
      <c r="MIW77" s="1581"/>
      <c r="MIX77" s="1581"/>
      <c r="MIY77" s="529"/>
      <c r="MIZ77" s="376"/>
      <c r="MJA77" s="376"/>
      <c r="MJB77" s="376"/>
      <c r="MJC77" s="530"/>
      <c r="MJD77" s="376"/>
      <c r="MJE77" s="376"/>
      <c r="MJF77" s="376"/>
      <c r="MJG77" s="376"/>
      <c r="MJH77" s="376"/>
      <c r="MJI77" s="376"/>
      <c r="MJJ77" s="376"/>
      <c r="MJK77" s="376"/>
      <c r="MJL77" s="376"/>
      <c r="MJM77" s="1581"/>
      <c r="MJN77" s="1581"/>
      <c r="MJO77" s="1581"/>
      <c r="MJP77" s="529"/>
      <c r="MJQ77" s="376"/>
      <c r="MJR77" s="376"/>
      <c r="MJS77" s="376"/>
      <c r="MJT77" s="530"/>
      <c r="MJU77" s="376"/>
      <c r="MJV77" s="376"/>
      <c r="MJW77" s="376"/>
      <c r="MJX77" s="376"/>
      <c r="MJY77" s="376"/>
      <c r="MJZ77" s="376"/>
      <c r="MKA77" s="376"/>
      <c r="MKB77" s="376"/>
      <c r="MKC77" s="376"/>
      <c r="MKD77" s="1581"/>
      <c r="MKE77" s="1581"/>
      <c r="MKF77" s="1581"/>
      <c r="MKG77" s="529"/>
      <c r="MKH77" s="376"/>
      <c r="MKI77" s="376"/>
      <c r="MKJ77" s="376"/>
      <c r="MKK77" s="530"/>
      <c r="MKL77" s="376"/>
      <c r="MKM77" s="376"/>
      <c r="MKN77" s="376"/>
      <c r="MKO77" s="376"/>
      <c r="MKP77" s="376"/>
      <c r="MKQ77" s="376"/>
      <c r="MKR77" s="376"/>
      <c r="MKS77" s="376"/>
      <c r="MKT77" s="376"/>
      <c r="MKU77" s="1581"/>
      <c r="MKV77" s="1581"/>
      <c r="MKW77" s="1581"/>
      <c r="MKX77" s="529"/>
      <c r="MKY77" s="376"/>
      <c r="MKZ77" s="376"/>
      <c r="MLA77" s="376"/>
      <c r="MLB77" s="530"/>
      <c r="MLC77" s="376"/>
      <c r="MLD77" s="376"/>
      <c r="MLE77" s="376"/>
      <c r="MLF77" s="376"/>
      <c r="MLG77" s="376"/>
      <c r="MLH77" s="376"/>
      <c r="MLI77" s="376"/>
      <c r="MLJ77" s="376"/>
      <c r="MLK77" s="376"/>
      <c r="MLL77" s="1581"/>
      <c r="MLM77" s="1581"/>
      <c r="MLN77" s="1581"/>
      <c r="MLO77" s="529"/>
      <c r="MLP77" s="376"/>
      <c r="MLQ77" s="376"/>
      <c r="MLR77" s="376"/>
      <c r="MLS77" s="530"/>
      <c r="MLT77" s="376"/>
      <c r="MLU77" s="376"/>
      <c r="MLV77" s="376"/>
      <c r="MLW77" s="376"/>
      <c r="MLX77" s="376"/>
      <c r="MLY77" s="376"/>
      <c r="MLZ77" s="376"/>
      <c r="MMA77" s="376"/>
      <c r="MMB77" s="376"/>
      <c r="MMC77" s="1581"/>
      <c r="MMD77" s="1581"/>
      <c r="MME77" s="1581"/>
      <c r="MMF77" s="529"/>
      <c r="MMG77" s="376"/>
      <c r="MMH77" s="376"/>
      <c r="MMI77" s="376"/>
      <c r="MMJ77" s="530"/>
      <c r="MMK77" s="376"/>
      <c r="MML77" s="376"/>
      <c r="MMM77" s="376"/>
      <c r="MMN77" s="376"/>
      <c r="MMO77" s="376"/>
      <c r="MMP77" s="376"/>
      <c r="MMQ77" s="376"/>
      <c r="MMR77" s="376"/>
      <c r="MMS77" s="376"/>
      <c r="MMT77" s="1581"/>
      <c r="MMU77" s="1581"/>
      <c r="MMV77" s="1581"/>
      <c r="MMW77" s="529"/>
      <c r="MMX77" s="376"/>
      <c r="MMY77" s="376"/>
      <c r="MMZ77" s="376"/>
      <c r="MNA77" s="530"/>
      <c r="MNB77" s="376"/>
      <c r="MNC77" s="376"/>
      <c r="MND77" s="376"/>
      <c r="MNE77" s="376"/>
      <c r="MNF77" s="376"/>
      <c r="MNG77" s="376"/>
      <c r="MNH77" s="376"/>
      <c r="MNI77" s="376"/>
      <c r="MNJ77" s="376"/>
      <c r="MNK77" s="1581"/>
      <c r="MNL77" s="1581"/>
      <c r="MNM77" s="1581"/>
      <c r="MNN77" s="529"/>
      <c r="MNO77" s="376"/>
      <c r="MNP77" s="376"/>
      <c r="MNQ77" s="376"/>
      <c r="MNR77" s="530"/>
      <c r="MNS77" s="376"/>
      <c r="MNT77" s="376"/>
      <c r="MNU77" s="376"/>
      <c r="MNV77" s="376"/>
      <c r="MNW77" s="376"/>
      <c r="MNX77" s="376"/>
      <c r="MNY77" s="376"/>
      <c r="MNZ77" s="376"/>
      <c r="MOA77" s="376"/>
      <c r="MOB77" s="1581"/>
      <c r="MOC77" s="1581"/>
      <c r="MOD77" s="1581"/>
      <c r="MOE77" s="529"/>
      <c r="MOF77" s="376"/>
      <c r="MOG77" s="376"/>
      <c r="MOH77" s="376"/>
      <c r="MOI77" s="530"/>
      <c r="MOJ77" s="376"/>
      <c r="MOK77" s="376"/>
      <c r="MOL77" s="376"/>
      <c r="MOM77" s="376"/>
      <c r="MON77" s="376"/>
      <c r="MOO77" s="376"/>
      <c r="MOP77" s="376"/>
      <c r="MOQ77" s="376"/>
      <c r="MOR77" s="376"/>
      <c r="MOS77" s="1581"/>
      <c r="MOT77" s="1581"/>
      <c r="MOU77" s="1581"/>
      <c r="MOV77" s="529"/>
      <c r="MOW77" s="376"/>
      <c r="MOX77" s="376"/>
      <c r="MOY77" s="376"/>
      <c r="MOZ77" s="530"/>
      <c r="MPA77" s="376"/>
      <c r="MPB77" s="376"/>
      <c r="MPC77" s="376"/>
      <c r="MPD77" s="376"/>
      <c r="MPE77" s="376"/>
      <c r="MPF77" s="376"/>
      <c r="MPG77" s="376"/>
      <c r="MPH77" s="376"/>
      <c r="MPI77" s="376"/>
      <c r="MPJ77" s="1581"/>
      <c r="MPK77" s="1581"/>
      <c r="MPL77" s="1581"/>
      <c r="MPM77" s="529"/>
      <c r="MPN77" s="376"/>
      <c r="MPO77" s="376"/>
      <c r="MPP77" s="376"/>
      <c r="MPQ77" s="530"/>
      <c r="MPR77" s="376"/>
      <c r="MPS77" s="376"/>
      <c r="MPT77" s="376"/>
      <c r="MPU77" s="376"/>
      <c r="MPV77" s="376"/>
      <c r="MPW77" s="376"/>
      <c r="MPX77" s="376"/>
      <c r="MPY77" s="376"/>
      <c r="MPZ77" s="376"/>
      <c r="MQA77" s="1581"/>
      <c r="MQB77" s="1581"/>
      <c r="MQC77" s="1581"/>
      <c r="MQD77" s="529"/>
      <c r="MQE77" s="376"/>
      <c r="MQF77" s="376"/>
      <c r="MQG77" s="376"/>
      <c r="MQH77" s="530"/>
      <c r="MQI77" s="376"/>
      <c r="MQJ77" s="376"/>
      <c r="MQK77" s="376"/>
      <c r="MQL77" s="376"/>
      <c r="MQM77" s="376"/>
      <c r="MQN77" s="376"/>
      <c r="MQO77" s="376"/>
      <c r="MQP77" s="376"/>
      <c r="MQQ77" s="376"/>
      <c r="MQR77" s="1581"/>
      <c r="MQS77" s="1581"/>
      <c r="MQT77" s="1581"/>
      <c r="MQU77" s="529"/>
      <c r="MQV77" s="376"/>
      <c r="MQW77" s="376"/>
      <c r="MQX77" s="376"/>
      <c r="MQY77" s="530"/>
      <c r="MQZ77" s="376"/>
      <c r="MRA77" s="376"/>
      <c r="MRB77" s="376"/>
      <c r="MRC77" s="376"/>
      <c r="MRD77" s="376"/>
      <c r="MRE77" s="376"/>
      <c r="MRF77" s="376"/>
      <c r="MRG77" s="376"/>
      <c r="MRH77" s="376"/>
      <c r="MRI77" s="1581"/>
      <c r="MRJ77" s="1581"/>
      <c r="MRK77" s="1581"/>
      <c r="MRL77" s="529"/>
      <c r="MRM77" s="376"/>
      <c r="MRN77" s="376"/>
      <c r="MRO77" s="376"/>
      <c r="MRP77" s="530"/>
      <c r="MRQ77" s="376"/>
      <c r="MRR77" s="376"/>
      <c r="MRS77" s="376"/>
      <c r="MRT77" s="376"/>
      <c r="MRU77" s="376"/>
      <c r="MRV77" s="376"/>
      <c r="MRW77" s="376"/>
      <c r="MRX77" s="376"/>
      <c r="MRY77" s="376"/>
      <c r="MRZ77" s="1581"/>
      <c r="MSA77" s="1581"/>
      <c r="MSB77" s="1581"/>
      <c r="MSC77" s="529"/>
      <c r="MSD77" s="376"/>
      <c r="MSE77" s="376"/>
      <c r="MSF77" s="376"/>
      <c r="MSG77" s="530"/>
      <c r="MSH77" s="376"/>
      <c r="MSI77" s="376"/>
      <c r="MSJ77" s="376"/>
      <c r="MSK77" s="376"/>
      <c r="MSL77" s="376"/>
      <c r="MSM77" s="376"/>
      <c r="MSN77" s="376"/>
      <c r="MSO77" s="376"/>
      <c r="MSP77" s="376"/>
      <c r="MSQ77" s="1581"/>
      <c r="MSR77" s="1581"/>
      <c r="MSS77" s="1581"/>
      <c r="MST77" s="529"/>
      <c r="MSU77" s="376"/>
      <c r="MSV77" s="376"/>
      <c r="MSW77" s="376"/>
      <c r="MSX77" s="530"/>
      <c r="MSY77" s="376"/>
      <c r="MSZ77" s="376"/>
      <c r="MTA77" s="376"/>
      <c r="MTB77" s="376"/>
      <c r="MTC77" s="376"/>
      <c r="MTD77" s="376"/>
      <c r="MTE77" s="376"/>
      <c r="MTF77" s="376"/>
      <c r="MTG77" s="376"/>
      <c r="MTH77" s="1581"/>
      <c r="MTI77" s="1581"/>
      <c r="MTJ77" s="1581"/>
      <c r="MTK77" s="529"/>
      <c r="MTL77" s="376"/>
      <c r="MTM77" s="376"/>
      <c r="MTN77" s="376"/>
      <c r="MTO77" s="530"/>
      <c r="MTP77" s="376"/>
      <c r="MTQ77" s="376"/>
      <c r="MTR77" s="376"/>
      <c r="MTS77" s="376"/>
      <c r="MTT77" s="376"/>
      <c r="MTU77" s="376"/>
      <c r="MTV77" s="376"/>
      <c r="MTW77" s="376"/>
      <c r="MTX77" s="376"/>
      <c r="MTY77" s="1581"/>
      <c r="MTZ77" s="1581"/>
      <c r="MUA77" s="1581"/>
      <c r="MUB77" s="529"/>
      <c r="MUC77" s="376"/>
      <c r="MUD77" s="376"/>
      <c r="MUE77" s="376"/>
      <c r="MUF77" s="530"/>
      <c r="MUG77" s="376"/>
      <c r="MUH77" s="376"/>
      <c r="MUI77" s="376"/>
      <c r="MUJ77" s="376"/>
      <c r="MUK77" s="376"/>
      <c r="MUL77" s="376"/>
      <c r="MUM77" s="376"/>
      <c r="MUN77" s="376"/>
      <c r="MUO77" s="376"/>
      <c r="MUP77" s="1581"/>
      <c r="MUQ77" s="1581"/>
      <c r="MUR77" s="1581"/>
      <c r="MUS77" s="529"/>
      <c r="MUT77" s="376"/>
      <c r="MUU77" s="376"/>
      <c r="MUV77" s="376"/>
      <c r="MUW77" s="530"/>
      <c r="MUX77" s="376"/>
      <c r="MUY77" s="376"/>
      <c r="MUZ77" s="376"/>
      <c r="MVA77" s="376"/>
      <c r="MVB77" s="376"/>
      <c r="MVC77" s="376"/>
      <c r="MVD77" s="376"/>
      <c r="MVE77" s="376"/>
      <c r="MVF77" s="376"/>
      <c r="MVG77" s="1581"/>
      <c r="MVH77" s="1581"/>
      <c r="MVI77" s="1581"/>
      <c r="MVJ77" s="529"/>
      <c r="MVK77" s="376"/>
      <c r="MVL77" s="376"/>
      <c r="MVM77" s="376"/>
      <c r="MVN77" s="530"/>
      <c r="MVO77" s="376"/>
      <c r="MVP77" s="376"/>
      <c r="MVQ77" s="376"/>
      <c r="MVR77" s="376"/>
      <c r="MVS77" s="376"/>
      <c r="MVT77" s="376"/>
      <c r="MVU77" s="376"/>
      <c r="MVV77" s="376"/>
      <c r="MVW77" s="376"/>
      <c r="MVX77" s="1581"/>
      <c r="MVY77" s="1581"/>
      <c r="MVZ77" s="1581"/>
      <c r="MWA77" s="529"/>
      <c r="MWB77" s="376"/>
      <c r="MWC77" s="376"/>
      <c r="MWD77" s="376"/>
      <c r="MWE77" s="530"/>
      <c r="MWF77" s="376"/>
      <c r="MWG77" s="376"/>
      <c r="MWH77" s="376"/>
      <c r="MWI77" s="376"/>
      <c r="MWJ77" s="376"/>
      <c r="MWK77" s="376"/>
      <c r="MWL77" s="376"/>
      <c r="MWM77" s="376"/>
      <c r="MWN77" s="376"/>
      <c r="MWO77" s="1581"/>
      <c r="MWP77" s="1581"/>
      <c r="MWQ77" s="1581"/>
      <c r="MWR77" s="529"/>
      <c r="MWS77" s="376"/>
      <c r="MWT77" s="376"/>
      <c r="MWU77" s="376"/>
      <c r="MWV77" s="530"/>
      <c r="MWW77" s="376"/>
      <c r="MWX77" s="376"/>
      <c r="MWY77" s="376"/>
      <c r="MWZ77" s="376"/>
      <c r="MXA77" s="376"/>
      <c r="MXB77" s="376"/>
      <c r="MXC77" s="376"/>
      <c r="MXD77" s="376"/>
      <c r="MXE77" s="376"/>
      <c r="MXF77" s="1581"/>
      <c r="MXG77" s="1581"/>
      <c r="MXH77" s="1581"/>
      <c r="MXI77" s="529"/>
      <c r="MXJ77" s="376"/>
      <c r="MXK77" s="376"/>
      <c r="MXL77" s="376"/>
      <c r="MXM77" s="530"/>
      <c r="MXN77" s="376"/>
      <c r="MXO77" s="376"/>
      <c r="MXP77" s="376"/>
      <c r="MXQ77" s="376"/>
      <c r="MXR77" s="376"/>
      <c r="MXS77" s="376"/>
      <c r="MXT77" s="376"/>
      <c r="MXU77" s="376"/>
      <c r="MXV77" s="376"/>
      <c r="MXW77" s="1581"/>
      <c r="MXX77" s="1581"/>
      <c r="MXY77" s="1581"/>
      <c r="MXZ77" s="529"/>
      <c r="MYA77" s="376"/>
      <c r="MYB77" s="376"/>
      <c r="MYC77" s="376"/>
      <c r="MYD77" s="530"/>
      <c r="MYE77" s="376"/>
      <c r="MYF77" s="376"/>
      <c r="MYG77" s="376"/>
      <c r="MYH77" s="376"/>
      <c r="MYI77" s="376"/>
      <c r="MYJ77" s="376"/>
      <c r="MYK77" s="376"/>
      <c r="MYL77" s="376"/>
      <c r="MYM77" s="376"/>
      <c r="MYN77" s="1581"/>
      <c r="MYO77" s="1581"/>
      <c r="MYP77" s="1581"/>
      <c r="MYQ77" s="529"/>
      <c r="MYR77" s="376"/>
      <c r="MYS77" s="376"/>
      <c r="MYT77" s="376"/>
      <c r="MYU77" s="530"/>
      <c r="MYV77" s="376"/>
      <c r="MYW77" s="376"/>
      <c r="MYX77" s="376"/>
      <c r="MYY77" s="376"/>
      <c r="MYZ77" s="376"/>
      <c r="MZA77" s="376"/>
      <c r="MZB77" s="376"/>
      <c r="MZC77" s="376"/>
      <c r="MZD77" s="376"/>
      <c r="MZE77" s="1581"/>
      <c r="MZF77" s="1581"/>
      <c r="MZG77" s="1581"/>
      <c r="MZH77" s="529"/>
      <c r="MZI77" s="376"/>
      <c r="MZJ77" s="376"/>
      <c r="MZK77" s="376"/>
      <c r="MZL77" s="530"/>
      <c r="MZM77" s="376"/>
      <c r="MZN77" s="376"/>
      <c r="MZO77" s="376"/>
      <c r="MZP77" s="376"/>
      <c r="MZQ77" s="376"/>
      <c r="MZR77" s="376"/>
      <c r="MZS77" s="376"/>
      <c r="MZT77" s="376"/>
      <c r="MZU77" s="376"/>
      <c r="MZV77" s="1581"/>
      <c r="MZW77" s="1581"/>
      <c r="MZX77" s="1581"/>
      <c r="MZY77" s="529"/>
      <c r="MZZ77" s="376"/>
      <c r="NAA77" s="376"/>
      <c r="NAB77" s="376"/>
      <c r="NAC77" s="530"/>
      <c r="NAD77" s="376"/>
      <c r="NAE77" s="376"/>
      <c r="NAF77" s="376"/>
      <c r="NAG77" s="376"/>
      <c r="NAH77" s="376"/>
      <c r="NAI77" s="376"/>
      <c r="NAJ77" s="376"/>
      <c r="NAK77" s="376"/>
      <c r="NAL77" s="376"/>
      <c r="NAM77" s="1581"/>
      <c r="NAN77" s="1581"/>
      <c r="NAO77" s="1581"/>
      <c r="NAP77" s="529"/>
      <c r="NAQ77" s="376"/>
      <c r="NAR77" s="376"/>
      <c r="NAS77" s="376"/>
      <c r="NAT77" s="530"/>
      <c r="NAU77" s="376"/>
      <c r="NAV77" s="376"/>
      <c r="NAW77" s="376"/>
      <c r="NAX77" s="376"/>
      <c r="NAY77" s="376"/>
      <c r="NAZ77" s="376"/>
      <c r="NBA77" s="376"/>
      <c r="NBB77" s="376"/>
      <c r="NBC77" s="376"/>
      <c r="NBD77" s="1581"/>
      <c r="NBE77" s="1581"/>
      <c r="NBF77" s="1581"/>
      <c r="NBG77" s="529"/>
      <c r="NBH77" s="376"/>
      <c r="NBI77" s="376"/>
      <c r="NBJ77" s="376"/>
      <c r="NBK77" s="530"/>
      <c r="NBL77" s="376"/>
      <c r="NBM77" s="376"/>
      <c r="NBN77" s="376"/>
      <c r="NBO77" s="376"/>
      <c r="NBP77" s="376"/>
      <c r="NBQ77" s="376"/>
      <c r="NBR77" s="376"/>
      <c r="NBS77" s="376"/>
      <c r="NBT77" s="376"/>
      <c r="NBU77" s="1581"/>
      <c r="NBV77" s="1581"/>
      <c r="NBW77" s="1581"/>
      <c r="NBX77" s="529"/>
      <c r="NBY77" s="376"/>
      <c r="NBZ77" s="376"/>
      <c r="NCA77" s="376"/>
      <c r="NCB77" s="530"/>
      <c r="NCC77" s="376"/>
      <c r="NCD77" s="376"/>
      <c r="NCE77" s="376"/>
      <c r="NCF77" s="376"/>
      <c r="NCG77" s="376"/>
      <c r="NCH77" s="376"/>
      <c r="NCI77" s="376"/>
      <c r="NCJ77" s="376"/>
      <c r="NCK77" s="376"/>
      <c r="NCL77" s="1581"/>
      <c r="NCM77" s="1581"/>
      <c r="NCN77" s="1581"/>
      <c r="NCO77" s="529"/>
      <c r="NCP77" s="376"/>
      <c r="NCQ77" s="376"/>
      <c r="NCR77" s="376"/>
      <c r="NCS77" s="530"/>
      <c r="NCT77" s="376"/>
      <c r="NCU77" s="376"/>
      <c r="NCV77" s="376"/>
      <c r="NCW77" s="376"/>
      <c r="NCX77" s="376"/>
      <c r="NCY77" s="376"/>
      <c r="NCZ77" s="376"/>
      <c r="NDA77" s="376"/>
      <c r="NDB77" s="376"/>
      <c r="NDC77" s="1581"/>
      <c r="NDD77" s="1581"/>
      <c r="NDE77" s="1581"/>
      <c r="NDF77" s="529"/>
      <c r="NDG77" s="376"/>
      <c r="NDH77" s="376"/>
      <c r="NDI77" s="376"/>
      <c r="NDJ77" s="530"/>
      <c r="NDK77" s="376"/>
      <c r="NDL77" s="376"/>
      <c r="NDM77" s="376"/>
      <c r="NDN77" s="376"/>
      <c r="NDO77" s="376"/>
      <c r="NDP77" s="376"/>
      <c r="NDQ77" s="376"/>
      <c r="NDR77" s="376"/>
      <c r="NDS77" s="376"/>
      <c r="NDT77" s="1581"/>
      <c r="NDU77" s="1581"/>
      <c r="NDV77" s="1581"/>
      <c r="NDW77" s="529"/>
      <c r="NDX77" s="376"/>
      <c r="NDY77" s="376"/>
      <c r="NDZ77" s="376"/>
      <c r="NEA77" s="530"/>
      <c r="NEB77" s="376"/>
      <c r="NEC77" s="376"/>
      <c r="NED77" s="376"/>
      <c r="NEE77" s="376"/>
      <c r="NEF77" s="376"/>
      <c r="NEG77" s="376"/>
      <c r="NEH77" s="376"/>
      <c r="NEI77" s="376"/>
      <c r="NEJ77" s="376"/>
      <c r="NEK77" s="1581"/>
      <c r="NEL77" s="1581"/>
      <c r="NEM77" s="1581"/>
      <c r="NEN77" s="529"/>
      <c r="NEO77" s="376"/>
      <c r="NEP77" s="376"/>
      <c r="NEQ77" s="376"/>
      <c r="NER77" s="530"/>
      <c r="NES77" s="376"/>
      <c r="NET77" s="376"/>
      <c r="NEU77" s="376"/>
      <c r="NEV77" s="376"/>
      <c r="NEW77" s="376"/>
      <c r="NEX77" s="376"/>
      <c r="NEY77" s="376"/>
      <c r="NEZ77" s="376"/>
      <c r="NFA77" s="376"/>
      <c r="NFB77" s="1581"/>
      <c r="NFC77" s="1581"/>
      <c r="NFD77" s="1581"/>
      <c r="NFE77" s="529"/>
      <c r="NFF77" s="376"/>
      <c r="NFG77" s="376"/>
      <c r="NFH77" s="376"/>
      <c r="NFI77" s="530"/>
      <c r="NFJ77" s="376"/>
      <c r="NFK77" s="376"/>
      <c r="NFL77" s="376"/>
      <c r="NFM77" s="376"/>
      <c r="NFN77" s="376"/>
      <c r="NFO77" s="376"/>
      <c r="NFP77" s="376"/>
      <c r="NFQ77" s="376"/>
      <c r="NFR77" s="376"/>
      <c r="NFS77" s="1581"/>
      <c r="NFT77" s="1581"/>
      <c r="NFU77" s="1581"/>
      <c r="NFV77" s="529"/>
      <c r="NFW77" s="376"/>
      <c r="NFX77" s="376"/>
      <c r="NFY77" s="376"/>
      <c r="NFZ77" s="530"/>
      <c r="NGA77" s="376"/>
      <c r="NGB77" s="376"/>
      <c r="NGC77" s="376"/>
      <c r="NGD77" s="376"/>
      <c r="NGE77" s="376"/>
      <c r="NGF77" s="376"/>
      <c r="NGG77" s="376"/>
      <c r="NGH77" s="376"/>
      <c r="NGI77" s="376"/>
      <c r="NGJ77" s="1581"/>
      <c r="NGK77" s="1581"/>
      <c r="NGL77" s="1581"/>
      <c r="NGM77" s="529"/>
      <c r="NGN77" s="376"/>
      <c r="NGO77" s="376"/>
      <c r="NGP77" s="376"/>
      <c r="NGQ77" s="530"/>
      <c r="NGR77" s="376"/>
      <c r="NGS77" s="376"/>
      <c r="NGT77" s="376"/>
      <c r="NGU77" s="376"/>
      <c r="NGV77" s="376"/>
      <c r="NGW77" s="376"/>
      <c r="NGX77" s="376"/>
      <c r="NGY77" s="376"/>
      <c r="NGZ77" s="376"/>
      <c r="NHA77" s="1581"/>
      <c r="NHB77" s="1581"/>
      <c r="NHC77" s="1581"/>
      <c r="NHD77" s="529"/>
      <c r="NHE77" s="376"/>
      <c r="NHF77" s="376"/>
      <c r="NHG77" s="376"/>
      <c r="NHH77" s="530"/>
      <c r="NHI77" s="376"/>
      <c r="NHJ77" s="376"/>
      <c r="NHK77" s="376"/>
      <c r="NHL77" s="376"/>
      <c r="NHM77" s="376"/>
      <c r="NHN77" s="376"/>
      <c r="NHO77" s="376"/>
      <c r="NHP77" s="376"/>
      <c r="NHQ77" s="376"/>
      <c r="NHR77" s="1581"/>
      <c r="NHS77" s="1581"/>
      <c r="NHT77" s="1581"/>
      <c r="NHU77" s="529"/>
      <c r="NHV77" s="376"/>
      <c r="NHW77" s="376"/>
      <c r="NHX77" s="376"/>
      <c r="NHY77" s="530"/>
      <c r="NHZ77" s="376"/>
      <c r="NIA77" s="376"/>
      <c r="NIB77" s="376"/>
      <c r="NIC77" s="376"/>
      <c r="NID77" s="376"/>
      <c r="NIE77" s="376"/>
      <c r="NIF77" s="376"/>
      <c r="NIG77" s="376"/>
      <c r="NIH77" s="376"/>
      <c r="NII77" s="1581"/>
      <c r="NIJ77" s="1581"/>
      <c r="NIK77" s="1581"/>
      <c r="NIL77" s="529"/>
      <c r="NIM77" s="376"/>
      <c r="NIN77" s="376"/>
      <c r="NIO77" s="376"/>
      <c r="NIP77" s="530"/>
      <c r="NIQ77" s="376"/>
      <c r="NIR77" s="376"/>
      <c r="NIS77" s="376"/>
      <c r="NIT77" s="376"/>
      <c r="NIU77" s="376"/>
      <c r="NIV77" s="376"/>
      <c r="NIW77" s="376"/>
      <c r="NIX77" s="376"/>
      <c r="NIY77" s="376"/>
      <c r="NIZ77" s="1581"/>
      <c r="NJA77" s="1581"/>
      <c r="NJB77" s="1581"/>
      <c r="NJC77" s="529"/>
      <c r="NJD77" s="376"/>
      <c r="NJE77" s="376"/>
      <c r="NJF77" s="376"/>
      <c r="NJG77" s="530"/>
      <c r="NJH77" s="376"/>
      <c r="NJI77" s="376"/>
      <c r="NJJ77" s="376"/>
      <c r="NJK77" s="376"/>
      <c r="NJL77" s="376"/>
      <c r="NJM77" s="376"/>
      <c r="NJN77" s="376"/>
      <c r="NJO77" s="376"/>
      <c r="NJP77" s="376"/>
      <c r="NJQ77" s="1581"/>
      <c r="NJR77" s="1581"/>
      <c r="NJS77" s="1581"/>
      <c r="NJT77" s="529"/>
      <c r="NJU77" s="376"/>
      <c r="NJV77" s="376"/>
      <c r="NJW77" s="376"/>
      <c r="NJX77" s="530"/>
      <c r="NJY77" s="376"/>
      <c r="NJZ77" s="376"/>
      <c r="NKA77" s="376"/>
      <c r="NKB77" s="376"/>
      <c r="NKC77" s="376"/>
      <c r="NKD77" s="376"/>
      <c r="NKE77" s="376"/>
      <c r="NKF77" s="376"/>
      <c r="NKG77" s="376"/>
      <c r="NKH77" s="1581"/>
      <c r="NKI77" s="1581"/>
      <c r="NKJ77" s="1581"/>
      <c r="NKK77" s="529"/>
      <c r="NKL77" s="376"/>
      <c r="NKM77" s="376"/>
      <c r="NKN77" s="376"/>
      <c r="NKO77" s="530"/>
      <c r="NKP77" s="376"/>
      <c r="NKQ77" s="376"/>
      <c r="NKR77" s="376"/>
      <c r="NKS77" s="376"/>
      <c r="NKT77" s="376"/>
      <c r="NKU77" s="376"/>
      <c r="NKV77" s="376"/>
      <c r="NKW77" s="376"/>
      <c r="NKX77" s="376"/>
      <c r="NKY77" s="1581"/>
      <c r="NKZ77" s="1581"/>
      <c r="NLA77" s="1581"/>
      <c r="NLB77" s="529"/>
      <c r="NLC77" s="376"/>
      <c r="NLD77" s="376"/>
      <c r="NLE77" s="376"/>
      <c r="NLF77" s="530"/>
      <c r="NLG77" s="376"/>
      <c r="NLH77" s="376"/>
      <c r="NLI77" s="376"/>
      <c r="NLJ77" s="376"/>
      <c r="NLK77" s="376"/>
      <c r="NLL77" s="376"/>
      <c r="NLM77" s="376"/>
      <c r="NLN77" s="376"/>
      <c r="NLO77" s="376"/>
      <c r="NLP77" s="1581"/>
      <c r="NLQ77" s="1581"/>
      <c r="NLR77" s="1581"/>
      <c r="NLS77" s="529"/>
      <c r="NLT77" s="376"/>
      <c r="NLU77" s="376"/>
      <c r="NLV77" s="376"/>
      <c r="NLW77" s="530"/>
      <c r="NLX77" s="376"/>
      <c r="NLY77" s="376"/>
      <c r="NLZ77" s="376"/>
      <c r="NMA77" s="376"/>
      <c r="NMB77" s="376"/>
      <c r="NMC77" s="376"/>
      <c r="NMD77" s="376"/>
      <c r="NME77" s="376"/>
      <c r="NMF77" s="376"/>
      <c r="NMG77" s="1581"/>
      <c r="NMH77" s="1581"/>
      <c r="NMI77" s="1581"/>
      <c r="NMJ77" s="529"/>
      <c r="NMK77" s="376"/>
      <c r="NML77" s="376"/>
      <c r="NMM77" s="376"/>
      <c r="NMN77" s="530"/>
      <c r="NMO77" s="376"/>
      <c r="NMP77" s="376"/>
      <c r="NMQ77" s="376"/>
      <c r="NMR77" s="376"/>
      <c r="NMS77" s="376"/>
      <c r="NMT77" s="376"/>
      <c r="NMU77" s="376"/>
      <c r="NMV77" s="376"/>
      <c r="NMW77" s="376"/>
      <c r="NMX77" s="1581"/>
      <c r="NMY77" s="1581"/>
      <c r="NMZ77" s="1581"/>
      <c r="NNA77" s="529"/>
      <c r="NNB77" s="376"/>
      <c r="NNC77" s="376"/>
      <c r="NND77" s="376"/>
      <c r="NNE77" s="530"/>
      <c r="NNF77" s="376"/>
      <c r="NNG77" s="376"/>
      <c r="NNH77" s="376"/>
      <c r="NNI77" s="376"/>
      <c r="NNJ77" s="376"/>
      <c r="NNK77" s="376"/>
      <c r="NNL77" s="376"/>
      <c r="NNM77" s="376"/>
      <c r="NNN77" s="376"/>
      <c r="NNO77" s="1581"/>
      <c r="NNP77" s="1581"/>
      <c r="NNQ77" s="1581"/>
      <c r="NNR77" s="529"/>
      <c r="NNS77" s="376"/>
      <c r="NNT77" s="376"/>
      <c r="NNU77" s="376"/>
      <c r="NNV77" s="530"/>
      <c r="NNW77" s="376"/>
      <c r="NNX77" s="376"/>
      <c r="NNY77" s="376"/>
      <c r="NNZ77" s="376"/>
      <c r="NOA77" s="376"/>
      <c r="NOB77" s="376"/>
      <c r="NOC77" s="376"/>
      <c r="NOD77" s="376"/>
      <c r="NOE77" s="376"/>
      <c r="NOF77" s="1581"/>
      <c r="NOG77" s="1581"/>
      <c r="NOH77" s="1581"/>
      <c r="NOI77" s="529"/>
      <c r="NOJ77" s="376"/>
      <c r="NOK77" s="376"/>
      <c r="NOL77" s="376"/>
      <c r="NOM77" s="530"/>
      <c r="NON77" s="376"/>
      <c r="NOO77" s="376"/>
      <c r="NOP77" s="376"/>
      <c r="NOQ77" s="376"/>
      <c r="NOR77" s="376"/>
      <c r="NOS77" s="376"/>
      <c r="NOT77" s="376"/>
      <c r="NOU77" s="376"/>
      <c r="NOV77" s="376"/>
      <c r="NOW77" s="1581"/>
      <c r="NOX77" s="1581"/>
      <c r="NOY77" s="1581"/>
      <c r="NOZ77" s="529"/>
      <c r="NPA77" s="376"/>
      <c r="NPB77" s="376"/>
      <c r="NPC77" s="376"/>
      <c r="NPD77" s="530"/>
      <c r="NPE77" s="376"/>
      <c r="NPF77" s="376"/>
      <c r="NPG77" s="376"/>
      <c r="NPH77" s="376"/>
      <c r="NPI77" s="376"/>
      <c r="NPJ77" s="376"/>
      <c r="NPK77" s="376"/>
      <c r="NPL77" s="376"/>
      <c r="NPM77" s="376"/>
      <c r="NPN77" s="1581"/>
      <c r="NPO77" s="1581"/>
      <c r="NPP77" s="1581"/>
      <c r="NPQ77" s="529"/>
      <c r="NPR77" s="376"/>
      <c r="NPS77" s="376"/>
      <c r="NPT77" s="376"/>
      <c r="NPU77" s="530"/>
      <c r="NPV77" s="376"/>
      <c r="NPW77" s="376"/>
      <c r="NPX77" s="376"/>
      <c r="NPY77" s="376"/>
      <c r="NPZ77" s="376"/>
      <c r="NQA77" s="376"/>
      <c r="NQB77" s="376"/>
      <c r="NQC77" s="376"/>
      <c r="NQD77" s="376"/>
      <c r="NQE77" s="1581"/>
      <c r="NQF77" s="1581"/>
      <c r="NQG77" s="1581"/>
      <c r="NQH77" s="529"/>
      <c r="NQI77" s="376"/>
      <c r="NQJ77" s="376"/>
      <c r="NQK77" s="376"/>
      <c r="NQL77" s="530"/>
      <c r="NQM77" s="376"/>
      <c r="NQN77" s="376"/>
      <c r="NQO77" s="376"/>
      <c r="NQP77" s="376"/>
      <c r="NQQ77" s="376"/>
      <c r="NQR77" s="376"/>
      <c r="NQS77" s="376"/>
      <c r="NQT77" s="376"/>
      <c r="NQU77" s="376"/>
      <c r="NQV77" s="1581"/>
      <c r="NQW77" s="1581"/>
      <c r="NQX77" s="1581"/>
      <c r="NQY77" s="529"/>
      <c r="NQZ77" s="376"/>
      <c r="NRA77" s="376"/>
      <c r="NRB77" s="376"/>
      <c r="NRC77" s="530"/>
      <c r="NRD77" s="376"/>
      <c r="NRE77" s="376"/>
      <c r="NRF77" s="376"/>
      <c r="NRG77" s="376"/>
      <c r="NRH77" s="376"/>
      <c r="NRI77" s="376"/>
      <c r="NRJ77" s="376"/>
      <c r="NRK77" s="376"/>
      <c r="NRL77" s="376"/>
      <c r="NRM77" s="1581"/>
      <c r="NRN77" s="1581"/>
      <c r="NRO77" s="1581"/>
      <c r="NRP77" s="529"/>
      <c r="NRQ77" s="376"/>
      <c r="NRR77" s="376"/>
      <c r="NRS77" s="376"/>
      <c r="NRT77" s="530"/>
      <c r="NRU77" s="376"/>
      <c r="NRV77" s="376"/>
      <c r="NRW77" s="376"/>
      <c r="NRX77" s="376"/>
      <c r="NRY77" s="376"/>
      <c r="NRZ77" s="376"/>
      <c r="NSA77" s="376"/>
      <c r="NSB77" s="376"/>
      <c r="NSC77" s="376"/>
      <c r="NSD77" s="1581"/>
      <c r="NSE77" s="1581"/>
      <c r="NSF77" s="1581"/>
      <c r="NSG77" s="529"/>
      <c r="NSH77" s="376"/>
      <c r="NSI77" s="376"/>
      <c r="NSJ77" s="376"/>
      <c r="NSK77" s="530"/>
      <c r="NSL77" s="376"/>
      <c r="NSM77" s="376"/>
      <c r="NSN77" s="376"/>
      <c r="NSO77" s="376"/>
      <c r="NSP77" s="376"/>
      <c r="NSQ77" s="376"/>
      <c r="NSR77" s="376"/>
      <c r="NSS77" s="376"/>
      <c r="NST77" s="376"/>
      <c r="NSU77" s="1581"/>
      <c r="NSV77" s="1581"/>
      <c r="NSW77" s="1581"/>
      <c r="NSX77" s="529"/>
      <c r="NSY77" s="376"/>
      <c r="NSZ77" s="376"/>
      <c r="NTA77" s="376"/>
      <c r="NTB77" s="530"/>
      <c r="NTC77" s="376"/>
      <c r="NTD77" s="376"/>
      <c r="NTE77" s="376"/>
      <c r="NTF77" s="376"/>
      <c r="NTG77" s="376"/>
      <c r="NTH77" s="376"/>
      <c r="NTI77" s="376"/>
      <c r="NTJ77" s="376"/>
      <c r="NTK77" s="376"/>
      <c r="NTL77" s="1581"/>
      <c r="NTM77" s="1581"/>
      <c r="NTN77" s="1581"/>
      <c r="NTO77" s="529"/>
      <c r="NTP77" s="376"/>
      <c r="NTQ77" s="376"/>
      <c r="NTR77" s="376"/>
      <c r="NTS77" s="530"/>
      <c r="NTT77" s="376"/>
      <c r="NTU77" s="376"/>
      <c r="NTV77" s="376"/>
      <c r="NTW77" s="376"/>
      <c r="NTX77" s="376"/>
      <c r="NTY77" s="376"/>
      <c r="NTZ77" s="376"/>
      <c r="NUA77" s="376"/>
      <c r="NUB77" s="376"/>
      <c r="NUC77" s="1581"/>
      <c r="NUD77" s="1581"/>
      <c r="NUE77" s="1581"/>
      <c r="NUF77" s="529"/>
      <c r="NUG77" s="376"/>
      <c r="NUH77" s="376"/>
      <c r="NUI77" s="376"/>
      <c r="NUJ77" s="530"/>
      <c r="NUK77" s="376"/>
      <c r="NUL77" s="376"/>
      <c r="NUM77" s="376"/>
      <c r="NUN77" s="376"/>
      <c r="NUO77" s="376"/>
      <c r="NUP77" s="376"/>
      <c r="NUQ77" s="376"/>
      <c r="NUR77" s="376"/>
      <c r="NUS77" s="376"/>
      <c r="NUT77" s="1581"/>
      <c r="NUU77" s="1581"/>
      <c r="NUV77" s="1581"/>
      <c r="NUW77" s="529"/>
      <c r="NUX77" s="376"/>
      <c r="NUY77" s="376"/>
      <c r="NUZ77" s="376"/>
      <c r="NVA77" s="530"/>
      <c r="NVB77" s="376"/>
      <c r="NVC77" s="376"/>
      <c r="NVD77" s="376"/>
      <c r="NVE77" s="376"/>
      <c r="NVF77" s="376"/>
      <c r="NVG77" s="376"/>
      <c r="NVH77" s="376"/>
      <c r="NVI77" s="376"/>
      <c r="NVJ77" s="376"/>
      <c r="NVK77" s="1581"/>
      <c r="NVL77" s="1581"/>
      <c r="NVM77" s="1581"/>
      <c r="NVN77" s="529"/>
      <c r="NVO77" s="376"/>
      <c r="NVP77" s="376"/>
      <c r="NVQ77" s="376"/>
      <c r="NVR77" s="530"/>
      <c r="NVS77" s="376"/>
      <c r="NVT77" s="376"/>
      <c r="NVU77" s="376"/>
      <c r="NVV77" s="376"/>
      <c r="NVW77" s="376"/>
      <c r="NVX77" s="376"/>
      <c r="NVY77" s="376"/>
      <c r="NVZ77" s="376"/>
      <c r="NWA77" s="376"/>
      <c r="NWB77" s="1581"/>
      <c r="NWC77" s="1581"/>
      <c r="NWD77" s="1581"/>
      <c r="NWE77" s="529"/>
      <c r="NWF77" s="376"/>
      <c r="NWG77" s="376"/>
      <c r="NWH77" s="376"/>
      <c r="NWI77" s="530"/>
      <c r="NWJ77" s="376"/>
      <c r="NWK77" s="376"/>
      <c r="NWL77" s="376"/>
      <c r="NWM77" s="376"/>
      <c r="NWN77" s="376"/>
      <c r="NWO77" s="376"/>
      <c r="NWP77" s="376"/>
      <c r="NWQ77" s="376"/>
      <c r="NWR77" s="376"/>
      <c r="NWS77" s="1581"/>
      <c r="NWT77" s="1581"/>
      <c r="NWU77" s="1581"/>
      <c r="NWV77" s="529"/>
      <c r="NWW77" s="376"/>
      <c r="NWX77" s="376"/>
      <c r="NWY77" s="376"/>
      <c r="NWZ77" s="530"/>
      <c r="NXA77" s="376"/>
      <c r="NXB77" s="376"/>
      <c r="NXC77" s="376"/>
      <c r="NXD77" s="376"/>
      <c r="NXE77" s="376"/>
      <c r="NXF77" s="376"/>
      <c r="NXG77" s="376"/>
      <c r="NXH77" s="376"/>
      <c r="NXI77" s="376"/>
      <c r="NXJ77" s="1581"/>
      <c r="NXK77" s="1581"/>
      <c r="NXL77" s="1581"/>
      <c r="NXM77" s="529"/>
      <c r="NXN77" s="376"/>
      <c r="NXO77" s="376"/>
      <c r="NXP77" s="376"/>
      <c r="NXQ77" s="530"/>
      <c r="NXR77" s="376"/>
      <c r="NXS77" s="376"/>
      <c r="NXT77" s="376"/>
      <c r="NXU77" s="376"/>
      <c r="NXV77" s="376"/>
      <c r="NXW77" s="376"/>
      <c r="NXX77" s="376"/>
      <c r="NXY77" s="376"/>
      <c r="NXZ77" s="376"/>
      <c r="NYA77" s="1581"/>
      <c r="NYB77" s="1581"/>
      <c r="NYC77" s="1581"/>
      <c r="NYD77" s="529"/>
      <c r="NYE77" s="376"/>
      <c r="NYF77" s="376"/>
      <c r="NYG77" s="376"/>
      <c r="NYH77" s="530"/>
      <c r="NYI77" s="376"/>
      <c r="NYJ77" s="376"/>
      <c r="NYK77" s="376"/>
      <c r="NYL77" s="376"/>
      <c r="NYM77" s="376"/>
      <c r="NYN77" s="376"/>
      <c r="NYO77" s="376"/>
      <c r="NYP77" s="376"/>
      <c r="NYQ77" s="376"/>
      <c r="NYR77" s="1581"/>
      <c r="NYS77" s="1581"/>
      <c r="NYT77" s="1581"/>
      <c r="NYU77" s="529"/>
      <c r="NYV77" s="376"/>
      <c r="NYW77" s="376"/>
      <c r="NYX77" s="376"/>
      <c r="NYY77" s="530"/>
      <c r="NYZ77" s="376"/>
      <c r="NZA77" s="376"/>
      <c r="NZB77" s="376"/>
      <c r="NZC77" s="376"/>
      <c r="NZD77" s="376"/>
      <c r="NZE77" s="376"/>
      <c r="NZF77" s="376"/>
      <c r="NZG77" s="376"/>
      <c r="NZH77" s="376"/>
      <c r="NZI77" s="1581"/>
      <c r="NZJ77" s="1581"/>
      <c r="NZK77" s="1581"/>
      <c r="NZL77" s="529"/>
      <c r="NZM77" s="376"/>
      <c r="NZN77" s="376"/>
      <c r="NZO77" s="376"/>
      <c r="NZP77" s="530"/>
      <c r="NZQ77" s="376"/>
      <c r="NZR77" s="376"/>
      <c r="NZS77" s="376"/>
      <c r="NZT77" s="376"/>
      <c r="NZU77" s="376"/>
      <c r="NZV77" s="376"/>
      <c r="NZW77" s="376"/>
      <c r="NZX77" s="376"/>
      <c r="NZY77" s="376"/>
      <c r="NZZ77" s="1581"/>
      <c r="OAA77" s="1581"/>
      <c r="OAB77" s="1581"/>
      <c r="OAC77" s="529"/>
      <c r="OAD77" s="376"/>
      <c r="OAE77" s="376"/>
      <c r="OAF77" s="376"/>
      <c r="OAG77" s="530"/>
      <c r="OAH77" s="376"/>
      <c r="OAI77" s="376"/>
      <c r="OAJ77" s="376"/>
      <c r="OAK77" s="376"/>
      <c r="OAL77" s="376"/>
      <c r="OAM77" s="376"/>
      <c r="OAN77" s="376"/>
      <c r="OAO77" s="376"/>
      <c r="OAP77" s="376"/>
      <c r="OAQ77" s="1581"/>
      <c r="OAR77" s="1581"/>
      <c r="OAS77" s="1581"/>
      <c r="OAT77" s="529"/>
      <c r="OAU77" s="376"/>
      <c r="OAV77" s="376"/>
      <c r="OAW77" s="376"/>
      <c r="OAX77" s="530"/>
      <c r="OAY77" s="376"/>
      <c r="OAZ77" s="376"/>
      <c r="OBA77" s="376"/>
      <c r="OBB77" s="376"/>
      <c r="OBC77" s="376"/>
      <c r="OBD77" s="376"/>
      <c r="OBE77" s="376"/>
      <c r="OBF77" s="376"/>
      <c r="OBG77" s="376"/>
      <c r="OBH77" s="1581"/>
      <c r="OBI77" s="1581"/>
      <c r="OBJ77" s="1581"/>
      <c r="OBK77" s="529"/>
      <c r="OBL77" s="376"/>
      <c r="OBM77" s="376"/>
      <c r="OBN77" s="376"/>
      <c r="OBO77" s="530"/>
      <c r="OBP77" s="376"/>
      <c r="OBQ77" s="376"/>
      <c r="OBR77" s="376"/>
      <c r="OBS77" s="376"/>
      <c r="OBT77" s="376"/>
      <c r="OBU77" s="376"/>
      <c r="OBV77" s="376"/>
      <c r="OBW77" s="376"/>
      <c r="OBX77" s="376"/>
      <c r="OBY77" s="1581"/>
      <c r="OBZ77" s="1581"/>
      <c r="OCA77" s="1581"/>
      <c r="OCB77" s="529"/>
      <c r="OCC77" s="376"/>
      <c r="OCD77" s="376"/>
      <c r="OCE77" s="376"/>
      <c r="OCF77" s="530"/>
      <c r="OCG77" s="376"/>
      <c r="OCH77" s="376"/>
      <c r="OCI77" s="376"/>
      <c r="OCJ77" s="376"/>
      <c r="OCK77" s="376"/>
      <c r="OCL77" s="376"/>
      <c r="OCM77" s="376"/>
      <c r="OCN77" s="376"/>
      <c r="OCO77" s="376"/>
      <c r="OCP77" s="1581"/>
      <c r="OCQ77" s="1581"/>
      <c r="OCR77" s="1581"/>
      <c r="OCS77" s="529"/>
      <c r="OCT77" s="376"/>
      <c r="OCU77" s="376"/>
      <c r="OCV77" s="376"/>
      <c r="OCW77" s="530"/>
      <c r="OCX77" s="376"/>
      <c r="OCY77" s="376"/>
      <c r="OCZ77" s="376"/>
      <c r="ODA77" s="376"/>
      <c r="ODB77" s="376"/>
      <c r="ODC77" s="376"/>
      <c r="ODD77" s="376"/>
      <c r="ODE77" s="376"/>
      <c r="ODF77" s="376"/>
      <c r="ODG77" s="1581"/>
      <c r="ODH77" s="1581"/>
      <c r="ODI77" s="1581"/>
      <c r="ODJ77" s="529"/>
      <c r="ODK77" s="376"/>
      <c r="ODL77" s="376"/>
      <c r="ODM77" s="376"/>
      <c r="ODN77" s="530"/>
      <c r="ODO77" s="376"/>
      <c r="ODP77" s="376"/>
      <c r="ODQ77" s="376"/>
      <c r="ODR77" s="376"/>
      <c r="ODS77" s="376"/>
      <c r="ODT77" s="376"/>
      <c r="ODU77" s="376"/>
      <c r="ODV77" s="376"/>
      <c r="ODW77" s="376"/>
      <c r="ODX77" s="1581"/>
      <c r="ODY77" s="1581"/>
      <c r="ODZ77" s="1581"/>
      <c r="OEA77" s="529"/>
      <c r="OEB77" s="376"/>
      <c r="OEC77" s="376"/>
      <c r="OED77" s="376"/>
      <c r="OEE77" s="530"/>
      <c r="OEF77" s="376"/>
      <c r="OEG77" s="376"/>
      <c r="OEH77" s="376"/>
      <c r="OEI77" s="376"/>
      <c r="OEJ77" s="376"/>
      <c r="OEK77" s="376"/>
      <c r="OEL77" s="376"/>
      <c r="OEM77" s="376"/>
      <c r="OEN77" s="376"/>
      <c r="OEO77" s="1581"/>
      <c r="OEP77" s="1581"/>
      <c r="OEQ77" s="1581"/>
      <c r="OER77" s="529"/>
      <c r="OES77" s="376"/>
      <c r="OET77" s="376"/>
      <c r="OEU77" s="376"/>
      <c r="OEV77" s="530"/>
      <c r="OEW77" s="376"/>
      <c r="OEX77" s="376"/>
      <c r="OEY77" s="376"/>
      <c r="OEZ77" s="376"/>
      <c r="OFA77" s="376"/>
      <c r="OFB77" s="376"/>
      <c r="OFC77" s="376"/>
      <c r="OFD77" s="376"/>
      <c r="OFE77" s="376"/>
      <c r="OFF77" s="1581"/>
      <c r="OFG77" s="1581"/>
      <c r="OFH77" s="1581"/>
      <c r="OFI77" s="529"/>
      <c r="OFJ77" s="376"/>
      <c r="OFK77" s="376"/>
      <c r="OFL77" s="376"/>
      <c r="OFM77" s="530"/>
      <c r="OFN77" s="376"/>
      <c r="OFO77" s="376"/>
      <c r="OFP77" s="376"/>
      <c r="OFQ77" s="376"/>
      <c r="OFR77" s="376"/>
      <c r="OFS77" s="376"/>
      <c r="OFT77" s="376"/>
      <c r="OFU77" s="376"/>
      <c r="OFV77" s="376"/>
      <c r="OFW77" s="1581"/>
      <c r="OFX77" s="1581"/>
      <c r="OFY77" s="1581"/>
      <c r="OFZ77" s="529"/>
      <c r="OGA77" s="376"/>
      <c r="OGB77" s="376"/>
      <c r="OGC77" s="376"/>
      <c r="OGD77" s="530"/>
      <c r="OGE77" s="376"/>
      <c r="OGF77" s="376"/>
      <c r="OGG77" s="376"/>
      <c r="OGH77" s="376"/>
      <c r="OGI77" s="376"/>
      <c r="OGJ77" s="376"/>
      <c r="OGK77" s="376"/>
      <c r="OGL77" s="376"/>
      <c r="OGM77" s="376"/>
      <c r="OGN77" s="1581"/>
      <c r="OGO77" s="1581"/>
      <c r="OGP77" s="1581"/>
      <c r="OGQ77" s="529"/>
      <c r="OGR77" s="376"/>
      <c r="OGS77" s="376"/>
      <c r="OGT77" s="376"/>
      <c r="OGU77" s="530"/>
      <c r="OGV77" s="376"/>
      <c r="OGW77" s="376"/>
      <c r="OGX77" s="376"/>
      <c r="OGY77" s="376"/>
      <c r="OGZ77" s="376"/>
      <c r="OHA77" s="376"/>
      <c r="OHB77" s="376"/>
      <c r="OHC77" s="376"/>
      <c r="OHD77" s="376"/>
      <c r="OHE77" s="1581"/>
      <c r="OHF77" s="1581"/>
      <c r="OHG77" s="1581"/>
      <c r="OHH77" s="529"/>
      <c r="OHI77" s="376"/>
      <c r="OHJ77" s="376"/>
      <c r="OHK77" s="376"/>
      <c r="OHL77" s="530"/>
      <c r="OHM77" s="376"/>
      <c r="OHN77" s="376"/>
      <c r="OHO77" s="376"/>
      <c r="OHP77" s="376"/>
      <c r="OHQ77" s="376"/>
      <c r="OHR77" s="376"/>
      <c r="OHS77" s="376"/>
      <c r="OHT77" s="376"/>
      <c r="OHU77" s="376"/>
      <c r="OHV77" s="1581"/>
      <c r="OHW77" s="1581"/>
      <c r="OHX77" s="1581"/>
      <c r="OHY77" s="529"/>
      <c r="OHZ77" s="376"/>
      <c r="OIA77" s="376"/>
      <c r="OIB77" s="376"/>
      <c r="OIC77" s="530"/>
      <c r="OID77" s="376"/>
      <c r="OIE77" s="376"/>
      <c r="OIF77" s="376"/>
      <c r="OIG77" s="376"/>
      <c r="OIH77" s="376"/>
      <c r="OII77" s="376"/>
      <c r="OIJ77" s="376"/>
      <c r="OIK77" s="376"/>
      <c r="OIL77" s="376"/>
      <c r="OIM77" s="1581"/>
      <c r="OIN77" s="1581"/>
      <c r="OIO77" s="1581"/>
      <c r="OIP77" s="529"/>
      <c r="OIQ77" s="376"/>
      <c r="OIR77" s="376"/>
      <c r="OIS77" s="376"/>
      <c r="OIT77" s="530"/>
      <c r="OIU77" s="376"/>
      <c r="OIV77" s="376"/>
      <c r="OIW77" s="376"/>
      <c r="OIX77" s="376"/>
      <c r="OIY77" s="376"/>
      <c r="OIZ77" s="376"/>
      <c r="OJA77" s="376"/>
      <c r="OJB77" s="376"/>
      <c r="OJC77" s="376"/>
      <c r="OJD77" s="1581"/>
      <c r="OJE77" s="1581"/>
      <c r="OJF77" s="1581"/>
      <c r="OJG77" s="529"/>
      <c r="OJH77" s="376"/>
      <c r="OJI77" s="376"/>
      <c r="OJJ77" s="376"/>
      <c r="OJK77" s="530"/>
      <c r="OJL77" s="376"/>
      <c r="OJM77" s="376"/>
      <c r="OJN77" s="376"/>
      <c r="OJO77" s="376"/>
      <c r="OJP77" s="376"/>
      <c r="OJQ77" s="376"/>
      <c r="OJR77" s="376"/>
      <c r="OJS77" s="376"/>
      <c r="OJT77" s="376"/>
      <c r="OJU77" s="1581"/>
      <c r="OJV77" s="1581"/>
      <c r="OJW77" s="1581"/>
      <c r="OJX77" s="529"/>
      <c r="OJY77" s="376"/>
      <c r="OJZ77" s="376"/>
      <c r="OKA77" s="376"/>
      <c r="OKB77" s="530"/>
      <c r="OKC77" s="376"/>
      <c r="OKD77" s="376"/>
      <c r="OKE77" s="376"/>
      <c r="OKF77" s="376"/>
      <c r="OKG77" s="376"/>
      <c r="OKH77" s="376"/>
      <c r="OKI77" s="376"/>
      <c r="OKJ77" s="376"/>
      <c r="OKK77" s="376"/>
      <c r="OKL77" s="1581"/>
      <c r="OKM77" s="1581"/>
      <c r="OKN77" s="1581"/>
      <c r="OKO77" s="529"/>
      <c r="OKP77" s="376"/>
      <c r="OKQ77" s="376"/>
      <c r="OKR77" s="376"/>
      <c r="OKS77" s="530"/>
      <c r="OKT77" s="376"/>
      <c r="OKU77" s="376"/>
      <c r="OKV77" s="376"/>
      <c r="OKW77" s="376"/>
      <c r="OKX77" s="376"/>
      <c r="OKY77" s="376"/>
      <c r="OKZ77" s="376"/>
      <c r="OLA77" s="376"/>
      <c r="OLB77" s="376"/>
      <c r="OLC77" s="1581"/>
      <c r="OLD77" s="1581"/>
      <c r="OLE77" s="1581"/>
      <c r="OLF77" s="529"/>
      <c r="OLG77" s="376"/>
      <c r="OLH77" s="376"/>
      <c r="OLI77" s="376"/>
      <c r="OLJ77" s="530"/>
      <c r="OLK77" s="376"/>
      <c r="OLL77" s="376"/>
      <c r="OLM77" s="376"/>
      <c r="OLN77" s="376"/>
      <c r="OLO77" s="376"/>
      <c r="OLP77" s="376"/>
      <c r="OLQ77" s="376"/>
      <c r="OLR77" s="376"/>
      <c r="OLS77" s="376"/>
      <c r="OLT77" s="1581"/>
      <c r="OLU77" s="1581"/>
      <c r="OLV77" s="1581"/>
      <c r="OLW77" s="529"/>
      <c r="OLX77" s="376"/>
      <c r="OLY77" s="376"/>
      <c r="OLZ77" s="376"/>
      <c r="OMA77" s="530"/>
      <c r="OMB77" s="376"/>
      <c r="OMC77" s="376"/>
      <c r="OMD77" s="376"/>
      <c r="OME77" s="376"/>
      <c r="OMF77" s="376"/>
      <c r="OMG77" s="376"/>
      <c r="OMH77" s="376"/>
      <c r="OMI77" s="376"/>
      <c r="OMJ77" s="376"/>
      <c r="OMK77" s="1581"/>
      <c r="OML77" s="1581"/>
      <c r="OMM77" s="1581"/>
      <c r="OMN77" s="529"/>
      <c r="OMO77" s="376"/>
      <c r="OMP77" s="376"/>
      <c r="OMQ77" s="376"/>
      <c r="OMR77" s="530"/>
      <c r="OMS77" s="376"/>
      <c r="OMT77" s="376"/>
      <c r="OMU77" s="376"/>
      <c r="OMV77" s="376"/>
      <c r="OMW77" s="376"/>
      <c r="OMX77" s="376"/>
      <c r="OMY77" s="376"/>
      <c r="OMZ77" s="376"/>
      <c r="ONA77" s="376"/>
      <c r="ONB77" s="1581"/>
      <c r="ONC77" s="1581"/>
      <c r="OND77" s="1581"/>
      <c r="ONE77" s="529"/>
      <c r="ONF77" s="376"/>
      <c r="ONG77" s="376"/>
      <c r="ONH77" s="376"/>
      <c r="ONI77" s="530"/>
      <c r="ONJ77" s="376"/>
      <c r="ONK77" s="376"/>
      <c r="ONL77" s="376"/>
      <c r="ONM77" s="376"/>
      <c r="ONN77" s="376"/>
      <c r="ONO77" s="376"/>
      <c r="ONP77" s="376"/>
      <c r="ONQ77" s="376"/>
      <c r="ONR77" s="376"/>
      <c r="ONS77" s="1581"/>
      <c r="ONT77" s="1581"/>
      <c r="ONU77" s="1581"/>
      <c r="ONV77" s="529"/>
      <c r="ONW77" s="376"/>
      <c r="ONX77" s="376"/>
      <c r="ONY77" s="376"/>
      <c r="ONZ77" s="530"/>
      <c r="OOA77" s="376"/>
      <c r="OOB77" s="376"/>
      <c r="OOC77" s="376"/>
      <c r="OOD77" s="376"/>
      <c r="OOE77" s="376"/>
      <c r="OOF77" s="376"/>
      <c r="OOG77" s="376"/>
      <c r="OOH77" s="376"/>
      <c r="OOI77" s="376"/>
      <c r="OOJ77" s="1581"/>
      <c r="OOK77" s="1581"/>
      <c r="OOL77" s="1581"/>
      <c r="OOM77" s="529"/>
      <c r="OON77" s="376"/>
      <c r="OOO77" s="376"/>
      <c r="OOP77" s="376"/>
      <c r="OOQ77" s="530"/>
      <c r="OOR77" s="376"/>
      <c r="OOS77" s="376"/>
      <c r="OOT77" s="376"/>
      <c r="OOU77" s="376"/>
      <c r="OOV77" s="376"/>
      <c r="OOW77" s="376"/>
      <c r="OOX77" s="376"/>
      <c r="OOY77" s="376"/>
      <c r="OOZ77" s="376"/>
      <c r="OPA77" s="1581"/>
      <c r="OPB77" s="1581"/>
      <c r="OPC77" s="1581"/>
      <c r="OPD77" s="529"/>
      <c r="OPE77" s="376"/>
      <c r="OPF77" s="376"/>
      <c r="OPG77" s="376"/>
      <c r="OPH77" s="530"/>
      <c r="OPI77" s="376"/>
      <c r="OPJ77" s="376"/>
      <c r="OPK77" s="376"/>
      <c r="OPL77" s="376"/>
      <c r="OPM77" s="376"/>
      <c r="OPN77" s="376"/>
      <c r="OPO77" s="376"/>
      <c r="OPP77" s="376"/>
      <c r="OPQ77" s="376"/>
      <c r="OPR77" s="1581"/>
      <c r="OPS77" s="1581"/>
      <c r="OPT77" s="1581"/>
      <c r="OPU77" s="529"/>
      <c r="OPV77" s="376"/>
      <c r="OPW77" s="376"/>
      <c r="OPX77" s="376"/>
      <c r="OPY77" s="530"/>
      <c r="OPZ77" s="376"/>
      <c r="OQA77" s="376"/>
      <c r="OQB77" s="376"/>
      <c r="OQC77" s="376"/>
      <c r="OQD77" s="376"/>
      <c r="OQE77" s="376"/>
      <c r="OQF77" s="376"/>
      <c r="OQG77" s="376"/>
      <c r="OQH77" s="376"/>
      <c r="OQI77" s="1581"/>
      <c r="OQJ77" s="1581"/>
      <c r="OQK77" s="1581"/>
      <c r="OQL77" s="529"/>
      <c r="OQM77" s="376"/>
      <c r="OQN77" s="376"/>
      <c r="OQO77" s="376"/>
      <c r="OQP77" s="530"/>
      <c r="OQQ77" s="376"/>
      <c r="OQR77" s="376"/>
      <c r="OQS77" s="376"/>
      <c r="OQT77" s="376"/>
      <c r="OQU77" s="376"/>
      <c r="OQV77" s="376"/>
      <c r="OQW77" s="376"/>
      <c r="OQX77" s="376"/>
      <c r="OQY77" s="376"/>
      <c r="OQZ77" s="1581"/>
      <c r="ORA77" s="1581"/>
      <c r="ORB77" s="1581"/>
      <c r="ORC77" s="529"/>
      <c r="ORD77" s="376"/>
      <c r="ORE77" s="376"/>
      <c r="ORF77" s="376"/>
      <c r="ORG77" s="530"/>
      <c r="ORH77" s="376"/>
      <c r="ORI77" s="376"/>
      <c r="ORJ77" s="376"/>
      <c r="ORK77" s="376"/>
      <c r="ORL77" s="376"/>
      <c r="ORM77" s="376"/>
      <c r="ORN77" s="376"/>
      <c r="ORO77" s="376"/>
      <c r="ORP77" s="376"/>
      <c r="ORQ77" s="1581"/>
      <c r="ORR77" s="1581"/>
      <c r="ORS77" s="1581"/>
      <c r="ORT77" s="529"/>
      <c r="ORU77" s="376"/>
      <c r="ORV77" s="376"/>
      <c r="ORW77" s="376"/>
      <c r="ORX77" s="530"/>
      <c r="ORY77" s="376"/>
      <c r="ORZ77" s="376"/>
      <c r="OSA77" s="376"/>
      <c r="OSB77" s="376"/>
      <c r="OSC77" s="376"/>
      <c r="OSD77" s="376"/>
      <c r="OSE77" s="376"/>
      <c r="OSF77" s="376"/>
      <c r="OSG77" s="376"/>
      <c r="OSH77" s="1581"/>
      <c r="OSI77" s="1581"/>
      <c r="OSJ77" s="1581"/>
      <c r="OSK77" s="529"/>
      <c r="OSL77" s="376"/>
      <c r="OSM77" s="376"/>
      <c r="OSN77" s="376"/>
      <c r="OSO77" s="530"/>
      <c r="OSP77" s="376"/>
      <c r="OSQ77" s="376"/>
      <c r="OSR77" s="376"/>
      <c r="OSS77" s="376"/>
      <c r="OST77" s="376"/>
      <c r="OSU77" s="376"/>
      <c r="OSV77" s="376"/>
      <c r="OSW77" s="376"/>
      <c r="OSX77" s="376"/>
      <c r="OSY77" s="1581"/>
      <c r="OSZ77" s="1581"/>
      <c r="OTA77" s="1581"/>
      <c r="OTB77" s="529"/>
      <c r="OTC77" s="376"/>
      <c r="OTD77" s="376"/>
      <c r="OTE77" s="376"/>
      <c r="OTF77" s="530"/>
      <c r="OTG77" s="376"/>
      <c r="OTH77" s="376"/>
      <c r="OTI77" s="376"/>
      <c r="OTJ77" s="376"/>
      <c r="OTK77" s="376"/>
      <c r="OTL77" s="376"/>
      <c r="OTM77" s="376"/>
      <c r="OTN77" s="376"/>
      <c r="OTO77" s="376"/>
      <c r="OTP77" s="1581"/>
      <c r="OTQ77" s="1581"/>
      <c r="OTR77" s="1581"/>
      <c r="OTS77" s="529"/>
      <c r="OTT77" s="376"/>
      <c r="OTU77" s="376"/>
      <c r="OTV77" s="376"/>
      <c r="OTW77" s="530"/>
      <c r="OTX77" s="376"/>
      <c r="OTY77" s="376"/>
      <c r="OTZ77" s="376"/>
      <c r="OUA77" s="376"/>
      <c r="OUB77" s="376"/>
      <c r="OUC77" s="376"/>
      <c r="OUD77" s="376"/>
      <c r="OUE77" s="376"/>
      <c r="OUF77" s="376"/>
      <c r="OUG77" s="1581"/>
      <c r="OUH77" s="1581"/>
      <c r="OUI77" s="1581"/>
      <c r="OUJ77" s="529"/>
      <c r="OUK77" s="376"/>
      <c r="OUL77" s="376"/>
      <c r="OUM77" s="376"/>
      <c r="OUN77" s="530"/>
      <c r="OUO77" s="376"/>
      <c r="OUP77" s="376"/>
      <c r="OUQ77" s="376"/>
      <c r="OUR77" s="376"/>
      <c r="OUS77" s="376"/>
      <c r="OUT77" s="376"/>
      <c r="OUU77" s="376"/>
      <c r="OUV77" s="376"/>
      <c r="OUW77" s="376"/>
      <c r="OUX77" s="1581"/>
      <c r="OUY77" s="1581"/>
      <c r="OUZ77" s="1581"/>
      <c r="OVA77" s="529"/>
      <c r="OVB77" s="376"/>
      <c r="OVC77" s="376"/>
      <c r="OVD77" s="376"/>
      <c r="OVE77" s="530"/>
      <c r="OVF77" s="376"/>
      <c r="OVG77" s="376"/>
      <c r="OVH77" s="376"/>
      <c r="OVI77" s="376"/>
      <c r="OVJ77" s="376"/>
      <c r="OVK77" s="376"/>
      <c r="OVL77" s="376"/>
      <c r="OVM77" s="376"/>
      <c r="OVN77" s="376"/>
      <c r="OVO77" s="1581"/>
      <c r="OVP77" s="1581"/>
      <c r="OVQ77" s="1581"/>
      <c r="OVR77" s="529"/>
      <c r="OVS77" s="376"/>
      <c r="OVT77" s="376"/>
      <c r="OVU77" s="376"/>
      <c r="OVV77" s="530"/>
      <c r="OVW77" s="376"/>
      <c r="OVX77" s="376"/>
      <c r="OVY77" s="376"/>
      <c r="OVZ77" s="376"/>
      <c r="OWA77" s="376"/>
      <c r="OWB77" s="376"/>
      <c r="OWC77" s="376"/>
      <c r="OWD77" s="376"/>
      <c r="OWE77" s="376"/>
      <c r="OWF77" s="1581"/>
      <c r="OWG77" s="1581"/>
      <c r="OWH77" s="1581"/>
      <c r="OWI77" s="529"/>
      <c r="OWJ77" s="376"/>
      <c r="OWK77" s="376"/>
      <c r="OWL77" s="376"/>
      <c r="OWM77" s="530"/>
      <c r="OWN77" s="376"/>
      <c r="OWO77" s="376"/>
      <c r="OWP77" s="376"/>
      <c r="OWQ77" s="376"/>
      <c r="OWR77" s="376"/>
      <c r="OWS77" s="376"/>
      <c r="OWT77" s="376"/>
      <c r="OWU77" s="376"/>
      <c r="OWV77" s="376"/>
      <c r="OWW77" s="1581"/>
      <c r="OWX77" s="1581"/>
      <c r="OWY77" s="1581"/>
      <c r="OWZ77" s="529"/>
      <c r="OXA77" s="376"/>
      <c r="OXB77" s="376"/>
      <c r="OXC77" s="376"/>
      <c r="OXD77" s="530"/>
      <c r="OXE77" s="376"/>
      <c r="OXF77" s="376"/>
      <c r="OXG77" s="376"/>
      <c r="OXH77" s="376"/>
      <c r="OXI77" s="376"/>
      <c r="OXJ77" s="376"/>
      <c r="OXK77" s="376"/>
      <c r="OXL77" s="376"/>
      <c r="OXM77" s="376"/>
      <c r="OXN77" s="1581"/>
      <c r="OXO77" s="1581"/>
      <c r="OXP77" s="1581"/>
      <c r="OXQ77" s="529"/>
      <c r="OXR77" s="376"/>
      <c r="OXS77" s="376"/>
      <c r="OXT77" s="376"/>
      <c r="OXU77" s="530"/>
      <c r="OXV77" s="376"/>
      <c r="OXW77" s="376"/>
      <c r="OXX77" s="376"/>
      <c r="OXY77" s="376"/>
      <c r="OXZ77" s="376"/>
      <c r="OYA77" s="376"/>
      <c r="OYB77" s="376"/>
      <c r="OYC77" s="376"/>
      <c r="OYD77" s="376"/>
      <c r="OYE77" s="1581"/>
      <c r="OYF77" s="1581"/>
      <c r="OYG77" s="1581"/>
      <c r="OYH77" s="529"/>
      <c r="OYI77" s="376"/>
      <c r="OYJ77" s="376"/>
      <c r="OYK77" s="376"/>
      <c r="OYL77" s="530"/>
      <c r="OYM77" s="376"/>
      <c r="OYN77" s="376"/>
      <c r="OYO77" s="376"/>
      <c r="OYP77" s="376"/>
      <c r="OYQ77" s="376"/>
      <c r="OYR77" s="376"/>
      <c r="OYS77" s="376"/>
      <c r="OYT77" s="376"/>
      <c r="OYU77" s="376"/>
      <c r="OYV77" s="1581"/>
      <c r="OYW77" s="1581"/>
      <c r="OYX77" s="1581"/>
      <c r="OYY77" s="529"/>
      <c r="OYZ77" s="376"/>
      <c r="OZA77" s="376"/>
      <c r="OZB77" s="376"/>
      <c r="OZC77" s="530"/>
      <c r="OZD77" s="376"/>
      <c r="OZE77" s="376"/>
      <c r="OZF77" s="376"/>
      <c r="OZG77" s="376"/>
      <c r="OZH77" s="376"/>
      <c r="OZI77" s="376"/>
      <c r="OZJ77" s="376"/>
      <c r="OZK77" s="376"/>
      <c r="OZL77" s="376"/>
      <c r="OZM77" s="1581"/>
      <c r="OZN77" s="1581"/>
      <c r="OZO77" s="1581"/>
      <c r="OZP77" s="529"/>
      <c r="OZQ77" s="376"/>
      <c r="OZR77" s="376"/>
      <c r="OZS77" s="376"/>
      <c r="OZT77" s="530"/>
      <c r="OZU77" s="376"/>
      <c r="OZV77" s="376"/>
      <c r="OZW77" s="376"/>
      <c r="OZX77" s="376"/>
      <c r="OZY77" s="376"/>
      <c r="OZZ77" s="376"/>
      <c r="PAA77" s="376"/>
      <c r="PAB77" s="376"/>
      <c r="PAC77" s="376"/>
      <c r="PAD77" s="1581"/>
      <c r="PAE77" s="1581"/>
      <c r="PAF77" s="1581"/>
      <c r="PAG77" s="529"/>
      <c r="PAH77" s="376"/>
      <c r="PAI77" s="376"/>
      <c r="PAJ77" s="376"/>
      <c r="PAK77" s="530"/>
      <c r="PAL77" s="376"/>
      <c r="PAM77" s="376"/>
      <c r="PAN77" s="376"/>
      <c r="PAO77" s="376"/>
      <c r="PAP77" s="376"/>
      <c r="PAQ77" s="376"/>
      <c r="PAR77" s="376"/>
      <c r="PAS77" s="376"/>
      <c r="PAT77" s="376"/>
      <c r="PAU77" s="1581"/>
      <c r="PAV77" s="1581"/>
      <c r="PAW77" s="1581"/>
      <c r="PAX77" s="529"/>
      <c r="PAY77" s="376"/>
      <c r="PAZ77" s="376"/>
      <c r="PBA77" s="376"/>
      <c r="PBB77" s="530"/>
      <c r="PBC77" s="376"/>
      <c r="PBD77" s="376"/>
      <c r="PBE77" s="376"/>
      <c r="PBF77" s="376"/>
      <c r="PBG77" s="376"/>
      <c r="PBH77" s="376"/>
      <c r="PBI77" s="376"/>
      <c r="PBJ77" s="376"/>
      <c r="PBK77" s="376"/>
      <c r="PBL77" s="1581"/>
      <c r="PBM77" s="1581"/>
      <c r="PBN77" s="1581"/>
      <c r="PBO77" s="529"/>
      <c r="PBP77" s="376"/>
      <c r="PBQ77" s="376"/>
      <c r="PBR77" s="376"/>
      <c r="PBS77" s="530"/>
      <c r="PBT77" s="376"/>
      <c r="PBU77" s="376"/>
      <c r="PBV77" s="376"/>
      <c r="PBW77" s="376"/>
      <c r="PBX77" s="376"/>
      <c r="PBY77" s="376"/>
      <c r="PBZ77" s="376"/>
      <c r="PCA77" s="376"/>
      <c r="PCB77" s="376"/>
      <c r="PCC77" s="1581"/>
      <c r="PCD77" s="1581"/>
      <c r="PCE77" s="1581"/>
      <c r="PCF77" s="529"/>
      <c r="PCG77" s="376"/>
      <c r="PCH77" s="376"/>
      <c r="PCI77" s="376"/>
      <c r="PCJ77" s="530"/>
      <c r="PCK77" s="376"/>
      <c r="PCL77" s="376"/>
      <c r="PCM77" s="376"/>
      <c r="PCN77" s="376"/>
      <c r="PCO77" s="376"/>
      <c r="PCP77" s="376"/>
      <c r="PCQ77" s="376"/>
      <c r="PCR77" s="376"/>
      <c r="PCS77" s="376"/>
      <c r="PCT77" s="1581"/>
      <c r="PCU77" s="1581"/>
      <c r="PCV77" s="1581"/>
      <c r="PCW77" s="529"/>
      <c r="PCX77" s="376"/>
      <c r="PCY77" s="376"/>
      <c r="PCZ77" s="376"/>
      <c r="PDA77" s="530"/>
      <c r="PDB77" s="376"/>
      <c r="PDC77" s="376"/>
      <c r="PDD77" s="376"/>
      <c r="PDE77" s="376"/>
      <c r="PDF77" s="376"/>
      <c r="PDG77" s="376"/>
      <c r="PDH77" s="376"/>
      <c r="PDI77" s="376"/>
      <c r="PDJ77" s="376"/>
      <c r="PDK77" s="1581"/>
      <c r="PDL77" s="1581"/>
      <c r="PDM77" s="1581"/>
      <c r="PDN77" s="529"/>
      <c r="PDO77" s="376"/>
      <c r="PDP77" s="376"/>
      <c r="PDQ77" s="376"/>
      <c r="PDR77" s="530"/>
      <c r="PDS77" s="376"/>
      <c r="PDT77" s="376"/>
      <c r="PDU77" s="376"/>
      <c r="PDV77" s="376"/>
      <c r="PDW77" s="376"/>
      <c r="PDX77" s="376"/>
      <c r="PDY77" s="376"/>
      <c r="PDZ77" s="376"/>
      <c r="PEA77" s="376"/>
      <c r="PEB77" s="1581"/>
      <c r="PEC77" s="1581"/>
      <c r="PED77" s="1581"/>
      <c r="PEE77" s="529"/>
      <c r="PEF77" s="376"/>
      <c r="PEG77" s="376"/>
      <c r="PEH77" s="376"/>
      <c r="PEI77" s="530"/>
      <c r="PEJ77" s="376"/>
      <c r="PEK77" s="376"/>
      <c r="PEL77" s="376"/>
      <c r="PEM77" s="376"/>
      <c r="PEN77" s="376"/>
      <c r="PEO77" s="376"/>
      <c r="PEP77" s="376"/>
      <c r="PEQ77" s="376"/>
      <c r="PER77" s="376"/>
      <c r="PES77" s="1581"/>
      <c r="PET77" s="1581"/>
      <c r="PEU77" s="1581"/>
      <c r="PEV77" s="529"/>
      <c r="PEW77" s="376"/>
      <c r="PEX77" s="376"/>
      <c r="PEY77" s="376"/>
      <c r="PEZ77" s="530"/>
      <c r="PFA77" s="376"/>
      <c r="PFB77" s="376"/>
      <c r="PFC77" s="376"/>
      <c r="PFD77" s="376"/>
      <c r="PFE77" s="376"/>
      <c r="PFF77" s="376"/>
      <c r="PFG77" s="376"/>
      <c r="PFH77" s="376"/>
      <c r="PFI77" s="376"/>
      <c r="PFJ77" s="1581"/>
      <c r="PFK77" s="1581"/>
      <c r="PFL77" s="1581"/>
      <c r="PFM77" s="529"/>
      <c r="PFN77" s="376"/>
      <c r="PFO77" s="376"/>
      <c r="PFP77" s="376"/>
      <c r="PFQ77" s="530"/>
      <c r="PFR77" s="376"/>
      <c r="PFS77" s="376"/>
      <c r="PFT77" s="376"/>
      <c r="PFU77" s="376"/>
      <c r="PFV77" s="376"/>
      <c r="PFW77" s="376"/>
      <c r="PFX77" s="376"/>
      <c r="PFY77" s="376"/>
      <c r="PFZ77" s="376"/>
      <c r="PGA77" s="1581"/>
      <c r="PGB77" s="1581"/>
      <c r="PGC77" s="1581"/>
      <c r="PGD77" s="529"/>
      <c r="PGE77" s="376"/>
      <c r="PGF77" s="376"/>
      <c r="PGG77" s="376"/>
      <c r="PGH77" s="530"/>
      <c r="PGI77" s="376"/>
      <c r="PGJ77" s="376"/>
      <c r="PGK77" s="376"/>
      <c r="PGL77" s="376"/>
      <c r="PGM77" s="376"/>
      <c r="PGN77" s="376"/>
      <c r="PGO77" s="376"/>
      <c r="PGP77" s="376"/>
      <c r="PGQ77" s="376"/>
      <c r="PGR77" s="1581"/>
      <c r="PGS77" s="1581"/>
      <c r="PGT77" s="1581"/>
      <c r="PGU77" s="529"/>
      <c r="PGV77" s="376"/>
      <c r="PGW77" s="376"/>
      <c r="PGX77" s="376"/>
      <c r="PGY77" s="530"/>
      <c r="PGZ77" s="376"/>
      <c r="PHA77" s="376"/>
      <c r="PHB77" s="376"/>
      <c r="PHC77" s="376"/>
      <c r="PHD77" s="376"/>
      <c r="PHE77" s="376"/>
      <c r="PHF77" s="376"/>
      <c r="PHG77" s="376"/>
      <c r="PHH77" s="376"/>
      <c r="PHI77" s="1581"/>
      <c r="PHJ77" s="1581"/>
      <c r="PHK77" s="1581"/>
      <c r="PHL77" s="529"/>
      <c r="PHM77" s="376"/>
      <c r="PHN77" s="376"/>
      <c r="PHO77" s="376"/>
      <c r="PHP77" s="530"/>
      <c r="PHQ77" s="376"/>
      <c r="PHR77" s="376"/>
      <c r="PHS77" s="376"/>
      <c r="PHT77" s="376"/>
      <c r="PHU77" s="376"/>
      <c r="PHV77" s="376"/>
      <c r="PHW77" s="376"/>
      <c r="PHX77" s="376"/>
      <c r="PHY77" s="376"/>
      <c r="PHZ77" s="1581"/>
      <c r="PIA77" s="1581"/>
      <c r="PIB77" s="1581"/>
      <c r="PIC77" s="529"/>
      <c r="PID77" s="376"/>
      <c r="PIE77" s="376"/>
      <c r="PIF77" s="376"/>
      <c r="PIG77" s="530"/>
      <c r="PIH77" s="376"/>
      <c r="PII77" s="376"/>
      <c r="PIJ77" s="376"/>
      <c r="PIK77" s="376"/>
      <c r="PIL77" s="376"/>
      <c r="PIM77" s="376"/>
      <c r="PIN77" s="376"/>
      <c r="PIO77" s="376"/>
      <c r="PIP77" s="376"/>
      <c r="PIQ77" s="1581"/>
      <c r="PIR77" s="1581"/>
      <c r="PIS77" s="1581"/>
      <c r="PIT77" s="529"/>
      <c r="PIU77" s="376"/>
      <c r="PIV77" s="376"/>
      <c r="PIW77" s="376"/>
      <c r="PIX77" s="530"/>
      <c r="PIY77" s="376"/>
      <c r="PIZ77" s="376"/>
      <c r="PJA77" s="376"/>
      <c r="PJB77" s="376"/>
      <c r="PJC77" s="376"/>
      <c r="PJD77" s="376"/>
      <c r="PJE77" s="376"/>
      <c r="PJF77" s="376"/>
      <c r="PJG77" s="376"/>
      <c r="PJH77" s="1581"/>
      <c r="PJI77" s="1581"/>
      <c r="PJJ77" s="1581"/>
      <c r="PJK77" s="529"/>
      <c r="PJL77" s="376"/>
      <c r="PJM77" s="376"/>
      <c r="PJN77" s="376"/>
      <c r="PJO77" s="530"/>
      <c r="PJP77" s="376"/>
      <c r="PJQ77" s="376"/>
      <c r="PJR77" s="376"/>
      <c r="PJS77" s="376"/>
      <c r="PJT77" s="376"/>
      <c r="PJU77" s="376"/>
      <c r="PJV77" s="376"/>
      <c r="PJW77" s="376"/>
      <c r="PJX77" s="376"/>
      <c r="PJY77" s="1581"/>
      <c r="PJZ77" s="1581"/>
      <c r="PKA77" s="1581"/>
      <c r="PKB77" s="529"/>
      <c r="PKC77" s="376"/>
      <c r="PKD77" s="376"/>
      <c r="PKE77" s="376"/>
      <c r="PKF77" s="530"/>
      <c r="PKG77" s="376"/>
      <c r="PKH77" s="376"/>
      <c r="PKI77" s="376"/>
      <c r="PKJ77" s="376"/>
      <c r="PKK77" s="376"/>
      <c r="PKL77" s="376"/>
      <c r="PKM77" s="376"/>
      <c r="PKN77" s="376"/>
      <c r="PKO77" s="376"/>
      <c r="PKP77" s="1581"/>
      <c r="PKQ77" s="1581"/>
      <c r="PKR77" s="1581"/>
      <c r="PKS77" s="529"/>
      <c r="PKT77" s="376"/>
      <c r="PKU77" s="376"/>
      <c r="PKV77" s="376"/>
      <c r="PKW77" s="530"/>
      <c r="PKX77" s="376"/>
      <c r="PKY77" s="376"/>
      <c r="PKZ77" s="376"/>
      <c r="PLA77" s="376"/>
      <c r="PLB77" s="376"/>
      <c r="PLC77" s="376"/>
      <c r="PLD77" s="376"/>
      <c r="PLE77" s="376"/>
      <c r="PLF77" s="376"/>
      <c r="PLG77" s="1581"/>
      <c r="PLH77" s="1581"/>
      <c r="PLI77" s="1581"/>
      <c r="PLJ77" s="529"/>
      <c r="PLK77" s="376"/>
      <c r="PLL77" s="376"/>
      <c r="PLM77" s="376"/>
      <c r="PLN77" s="530"/>
      <c r="PLO77" s="376"/>
      <c r="PLP77" s="376"/>
      <c r="PLQ77" s="376"/>
      <c r="PLR77" s="376"/>
      <c r="PLS77" s="376"/>
      <c r="PLT77" s="376"/>
      <c r="PLU77" s="376"/>
      <c r="PLV77" s="376"/>
      <c r="PLW77" s="376"/>
      <c r="PLX77" s="1581"/>
      <c r="PLY77" s="1581"/>
      <c r="PLZ77" s="1581"/>
      <c r="PMA77" s="529"/>
      <c r="PMB77" s="376"/>
      <c r="PMC77" s="376"/>
      <c r="PMD77" s="376"/>
      <c r="PME77" s="530"/>
      <c r="PMF77" s="376"/>
      <c r="PMG77" s="376"/>
      <c r="PMH77" s="376"/>
      <c r="PMI77" s="376"/>
      <c r="PMJ77" s="376"/>
      <c r="PMK77" s="376"/>
      <c r="PML77" s="376"/>
      <c r="PMM77" s="376"/>
      <c r="PMN77" s="376"/>
      <c r="PMO77" s="1581"/>
      <c r="PMP77" s="1581"/>
      <c r="PMQ77" s="1581"/>
      <c r="PMR77" s="529"/>
      <c r="PMS77" s="376"/>
      <c r="PMT77" s="376"/>
      <c r="PMU77" s="376"/>
      <c r="PMV77" s="530"/>
      <c r="PMW77" s="376"/>
      <c r="PMX77" s="376"/>
      <c r="PMY77" s="376"/>
      <c r="PMZ77" s="376"/>
      <c r="PNA77" s="376"/>
      <c r="PNB77" s="376"/>
      <c r="PNC77" s="376"/>
      <c r="PND77" s="376"/>
      <c r="PNE77" s="376"/>
      <c r="PNF77" s="1581"/>
      <c r="PNG77" s="1581"/>
      <c r="PNH77" s="1581"/>
      <c r="PNI77" s="529"/>
      <c r="PNJ77" s="376"/>
      <c r="PNK77" s="376"/>
      <c r="PNL77" s="376"/>
      <c r="PNM77" s="530"/>
      <c r="PNN77" s="376"/>
      <c r="PNO77" s="376"/>
      <c r="PNP77" s="376"/>
      <c r="PNQ77" s="376"/>
      <c r="PNR77" s="376"/>
      <c r="PNS77" s="376"/>
      <c r="PNT77" s="376"/>
      <c r="PNU77" s="376"/>
      <c r="PNV77" s="376"/>
      <c r="PNW77" s="1581"/>
      <c r="PNX77" s="1581"/>
      <c r="PNY77" s="1581"/>
      <c r="PNZ77" s="529"/>
      <c r="POA77" s="376"/>
      <c r="POB77" s="376"/>
      <c r="POC77" s="376"/>
      <c r="POD77" s="530"/>
      <c r="POE77" s="376"/>
      <c r="POF77" s="376"/>
      <c r="POG77" s="376"/>
      <c r="POH77" s="376"/>
      <c r="POI77" s="376"/>
      <c r="POJ77" s="376"/>
      <c r="POK77" s="376"/>
      <c r="POL77" s="376"/>
      <c r="POM77" s="376"/>
      <c r="PON77" s="1581"/>
      <c r="POO77" s="1581"/>
      <c r="POP77" s="1581"/>
      <c r="POQ77" s="529"/>
      <c r="POR77" s="376"/>
      <c r="POS77" s="376"/>
      <c r="POT77" s="376"/>
      <c r="POU77" s="530"/>
      <c r="POV77" s="376"/>
      <c r="POW77" s="376"/>
      <c r="POX77" s="376"/>
      <c r="POY77" s="376"/>
      <c r="POZ77" s="376"/>
      <c r="PPA77" s="376"/>
      <c r="PPB77" s="376"/>
      <c r="PPC77" s="376"/>
      <c r="PPD77" s="376"/>
      <c r="PPE77" s="1581"/>
      <c r="PPF77" s="1581"/>
      <c r="PPG77" s="1581"/>
      <c r="PPH77" s="529"/>
      <c r="PPI77" s="376"/>
      <c r="PPJ77" s="376"/>
      <c r="PPK77" s="376"/>
      <c r="PPL77" s="530"/>
      <c r="PPM77" s="376"/>
      <c r="PPN77" s="376"/>
      <c r="PPO77" s="376"/>
      <c r="PPP77" s="376"/>
      <c r="PPQ77" s="376"/>
      <c r="PPR77" s="376"/>
      <c r="PPS77" s="376"/>
      <c r="PPT77" s="376"/>
      <c r="PPU77" s="376"/>
      <c r="PPV77" s="1581"/>
      <c r="PPW77" s="1581"/>
      <c r="PPX77" s="1581"/>
      <c r="PPY77" s="529"/>
      <c r="PPZ77" s="376"/>
      <c r="PQA77" s="376"/>
      <c r="PQB77" s="376"/>
      <c r="PQC77" s="530"/>
      <c r="PQD77" s="376"/>
      <c r="PQE77" s="376"/>
      <c r="PQF77" s="376"/>
      <c r="PQG77" s="376"/>
      <c r="PQH77" s="376"/>
      <c r="PQI77" s="376"/>
      <c r="PQJ77" s="376"/>
      <c r="PQK77" s="376"/>
      <c r="PQL77" s="376"/>
      <c r="PQM77" s="1581"/>
      <c r="PQN77" s="1581"/>
      <c r="PQO77" s="1581"/>
      <c r="PQP77" s="529"/>
      <c r="PQQ77" s="376"/>
      <c r="PQR77" s="376"/>
      <c r="PQS77" s="376"/>
      <c r="PQT77" s="530"/>
      <c r="PQU77" s="376"/>
      <c r="PQV77" s="376"/>
      <c r="PQW77" s="376"/>
      <c r="PQX77" s="376"/>
      <c r="PQY77" s="376"/>
      <c r="PQZ77" s="376"/>
      <c r="PRA77" s="376"/>
      <c r="PRB77" s="376"/>
      <c r="PRC77" s="376"/>
      <c r="PRD77" s="1581"/>
      <c r="PRE77" s="1581"/>
      <c r="PRF77" s="1581"/>
      <c r="PRG77" s="529"/>
      <c r="PRH77" s="376"/>
      <c r="PRI77" s="376"/>
      <c r="PRJ77" s="376"/>
      <c r="PRK77" s="530"/>
      <c r="PRL77" s="376"/>
      <c r="PRM77" s="376"/>
      <c r="PRN77" s="376"/>
      <c r="PRO77" s="376"/>
      <c r="PRP77" s="376"/>
      <c r="PRQ77" s="376"/>
      <c r="PRR77" s="376"/>
      <c r="PRS77" s="376"/>
      <c r="PRT77" s="376"/>
      <c r="PRU77" s="1581"/>
      <c r="PRV77" s="1581"/>
      <c r="PRW77" s="1581"/>
      <c r="PRX77" s="529"/>
      <c r="PRY77" s="376"/>
      <c r="PRZ77" s="376"/>
      <c r="PSA77" s="376"/>
      <c r="PSB77" s="530"/>
      <c r="PSC77" s="376"/>
      <c r="PSD77" s="376"/>
      <c r="PSE77" s="376"/>
      <c r="PSF77" s="376"/>
      <c r="PSG77" s="376"/>
      <c r="PSH77" s="376"/>
      <c r="PSI77" s="376"/>
      <c r="PSJ77" s="376"/>
      <c r="PSK77" s="376"/>
      <c r="PSL77" s="1581"/>
      <c r="PSM77" s="1581"/>
      <c r="PSN77" s="1581"/>
      <c r="PSO77" s="529"/>
      <c r="PSP77" s="376"/>
      <c r="PSQ77" s="376"/>
      <c r="PSR77" s="376"/>
      <c r="PSS77" s="530"/>
      <c r="PST77" s="376"/>
      <c r="PSU77" s="376"/>
      <c r="PSV77" s="376"/>
      <c r="PSW77" s="376"/>
      <c r="PSX77" s="376"/>
      <c r="PSY77" s="376"/>
      <c r="PSZ77" s="376"/>
      <c r="PTA77" s="376"/>
      <c r="PTB77" s="376"/>
      <c r="PTC77" s="1581"/>
      <c r="PTD77" s="1581"/>
      <c r="PTE77" s="1581"/>
      <c r="PTF77" s="529"/>
      <c r="PTG77" s="376"/>
      <c r="PTH77" s="376"/>
      <c r="PTI77" s="376"/>
      <c r="PTJ77" s="530"/>
      <c r="PTK77" s="376"/>
      <c r="PTL77" s="376"/>
      <c r="PTM77" s="376"/>
      <c r="PTN77" s="376"/>
      <c r="PTO77" s="376"/>
      <c r="PTP77" s="376"/>
      <c r="PTQ77" s="376"/>
      <c r="PTR77" s="376"/>
      <c r="PTS77" s="376"/>
      <c r="PTT77" s="1581"/>
      <c r="PTU77" s="1581"/>
      <c r="PTV77" s="1581"/>
      <c r="PTW77" s="529"/>
      <c r="PTX77" s="376"/>
      <c r="PTY77" s="376"/>
      <c r="PTZ77" s="376"/>
      <c r="PUA77" s="530"/>
      <c r="PUB77" s="376"/>
      <c r="PUC77" s="376"/>
      <c r="PUD77" s="376"/>
      <c r="PUE77" s="376"/>
      <c r="PUF77" s="376"/>
      <c r="PUG77" s="376"/>
      <c r="PUH77" s="376"/>
      <c r="PUI77" s="376"/>
      <c r="PUJ77" s="376"/>
      <c r="PUK77" s="1581"/>
      <c r="PUL77" s="1581"/>
      <c r="PUM77" s="1581"/>
      <c r="PUN77" s="529"/>
      <c r="PUO77" s="376"/>
      <c r="PUP77" s="376"/>
      <c r="PUQ77" s="376"/>
      <c r="PUR77" s="530"/>
      <c r="PUS77" s="376"/>
      <c r="PUT77" s="376"/>
      <c r="PUU77" s="376"/>
      <c r="PUV77" s="376"/>
      <c r="PUW77" s="376"/>
      <c r="PUX77" s="376"/>
      <c r="PUY77" s="376"/>
      <c r="PUZ77" s="376"/>
      <c r="PVA77" s="376"/>
      <c r="PVB77" s="1581"/>
      <c r="PVC77" s="1581"/>
      <c r="PVD77" s="1581"/>
      <c r="PVE77" s="529"/>
      <c r="PVF77" s="376"/>
      <c r="PVG77" s="376"/>
      <c r="PVH77" s="376"/>
      <c r="PVI77" s="530"/>
      <c r="PVJ77" s="376"/>
      <c r="PVK77" s="376"/>
      <c r="PVL77" s="376"/>
      <c r="PVM77" s="376"/>
      <c r="PVN77" s="376"/>
      <c r="PVO77" s="376"/>
      <c r="PVP77" s="376"/>
      <c r="PVQ77" s="376"/>
      <c r="PVR77" s="376"/>
      <c r="PVS77" s="1581"/>
      <c r="PVT77" s="1581"/>
      <c r="PVU77" s="1581"/>
      <c r="PVV77" s="529"/>
      <c r="PVW77" s="376"/>
      <c r="PVX77" s="376"/>
      <c r="PVY77" s="376"/>
      <c r="PVZ77" s="530"/>
      <c r="PWA77" s="376"/>
      <c r="PWB77" s="376"/>
      <c r="PWC77" s="376"/>
      <c r="PWD77" s="376"/>
      <c r="PWE77" s="376"/>
      <c r="PWF77" s="376"/>
      <c r="PWG77" s="376"/>
      <c r="PWH77" s="376"/>
      <c r="PWI77" s="376"/>
      <c r="PWJ77" s="1581"/>
      <c r="PWK77" s="1581"/>
      <c r="PWL77" s="1581"/>
      <c r="PWM77" s="529"/>
      <c r="PWN77" s="376"/>
      <c r="PWO77" s="376"/>
      <c r="PWP77" s="376"/>
      <c r="PWQ77" s="530"/>
      <c r="PWR77" s="376"/>
      <c r="PWS77" s="376"/>
      <c r="PWT77" s="376"/>
      <c r="PWU77" s="376"/>
      <c r="PWV77" s="376"/>
      <c r="PWW77" s="376"/>
      <c r="PWX77" s="376"/>
      <c r="PWY77" s="376"/>
      <c r="PWZ77" s="376"/>
      <c r="PXA77" s="1581"/>
      <c r="PXB77" s="1581"/>
      <c r="PXC77" s="1581"/>
      <c r="PXD77" s="529"/>
      <c r="PXE77" s="376"/>
      <c r="PXF77" s="376"/>
      <c r="PXG77" s="376"/>
      <c r="PXH77" s="530"/>
      <c r="PXI77" s="376"/>
      <c r="PXJ77" s="376"/>
      <c r="PXK77" s="376"/>
      <c r="PXL77" s="376"/>
      <c r="PXM77" s="376"/>
      <c r="PXN77" s="376"/>
      <c r="PXO77" s="376"/>
      <c r="PXP77" s="376"/>
      <c r="PXQ77" s="376"/>
      <c r="PXR77" s="1581"/>
      <c r="PXS77" s="1581"/>
      <c r="PXT77" s="1581"/>
      <c r="PXU77" s="529"/>
      <c r="PXV77" s="376"/>
      <c r="PXW77" s="376"/>
      <c r="PXX77" s="376"/>
      <c r="PXY77" s="530"/>
      <c r="PXZ77" s="376"/>
      <c r="PYA77" s="376"/>
      <c r="PYB77" s="376"/>
      <c r="PYC77" s="376"/>
      <c r="PYD77" s="376"/>
      <c r="PYE77" s="376"/>
      <c r="PYF77" s="376"/>
      <c r="PYG77" s="376"/>
      <c r="PYH77" s="376"/>
      <c r="PYI77" s="1581"/>
      <c r="PYJ77" s="1581"/>
      <c r="PYK77" s="1581"/>
      <c r="PYL77" s="529"/>
      <c r="PYM77" s="376"/>
      <c r="PYN77" s="376"/>
      <c r="PYO77" s="376"/>
      <c r="PYP77" s="530"/>
      <c r="PYQ77" s="376"/>
      <c r="PYR77" s="376"/>
      <c r="PYS77" s="376"/>
      <c r="PYT77" s="376"/>
      <c r="PYU77" s="376"/>
      <c r="PYV77" s="376"/>
      <c r="PYW77" s="376"/>
      <c r="PYX77" s="376"/>
      <c r="PYY77" s="376"/>
      <c r="PYZ77" s="1581"/>
      <c r="PZA77" s="1581"/>
      <c r="PZB77" s="1581"/>
      <c r="PZC77" s="529"/>
      <c r="PZD77" s="376"/>
      <c r="PZE77" s="376"/>
      <c r="PZF77" s="376"/>
      <c r="PZG77" s="530"/>
      <c r="PZH77" s="376"/>
      <c r="PZI77" s="376"/>
      <c r="PZJ77" s="376"/>
      <c r="PZK77" s="376"/>
      <c r="PZL77" s="376"/>
      <c r="PZM77" s="376"/>
      <c r="PZN77" s="376"/>
      <c r="PZO77" s="376"/>
      <c r="PZP77" s="376"/>
      <c r="PZQ77" s="1581"/>
      <c r="PZR77" s="1581"/>
      <c r="PZS77" s="1581"/>
      <c r="PZT77" s="529"/>
      <c r="PZU77" s="376"/>
      <c r="PZV77" s="376"/>
      <c r="PZW77" s="376"/>
      <c r="PZX77" s="530"/>
      <c r="PZY77" s="376"/>
      <c r="PZZ77" s="376"/>
      <c r="QAA77" s="376"/>
      <c r="QAB77" s="376"/>
      <c r="QAC77" s="376"/>
      <c r="QAD77" s="376"/>
      <c r="QAE77" s="376"/>
      <c r="QAF77" s="376"/>
      <c r="QAG77" s="376"/>
      <c r="QAH77" s="1581"/>
      <c r="QAI77" s="1581"/>
      <c r="QAJ77" s="1581"/>
      <c r="QAK77" s="529"/>
      <c r="QAL77" s="376"/>
      <c r="QAM77" s="376"/>
      <c r="QAN77" s="376"/>
      <c r="QAO77" s="530"/>
      <c r="QAP77" s="376"/>
      <c r="QAQ77" s="376"/>
      <c r="QAR77" s="376"/>
      <c r="QAS77" s="376"/>
      <c r="QAT77" s="376"/>
      <c r="QAU77" s="376"/>
      <c r="QAV77" s="376"/>
      <c r="QAW77" s="376"/>
      <c r="QAX77" s="376"/>
      <c r="QAY77" s="1581"/>
      <c r="QAZ77" s="1581"/>
      <c r="QBA77" s="1581"/>
      <c r="QBB77" s="529"/>
      <c r="QBC77" s="376"/>
      <c r="QBD77" s="376"/>
      <c r="QBE77" s="376"/>
      <c r="QBF77" s="530"/>
      <c r="QBG77" s="376"/>
      <c r="QBH77" s="376"/>
      <c r="QBI77" s="376"/>
      <c r="QBJ77" s="376"/>
      <c r="QBK77" s="376"/>
      <c r="QBL77" s="376"/>
      <c r="QBM77" s="376"/>
      <c r="QBN77" s="376"/>
      <c r="QBO77" s="376"/>
      <c r="QBP77" s="1581"/>
      <c r="QBQ77" s="1581"/>
      <c r="QBR77" s="1581"/>
      <c r="QBS77" s="529"/>
      <c r="QBT77" s="376"/>
      <c r="QBU77" s="376"/>
      <c r="QBV77" s="376"/>
      <c r="QBW77" s="530"/>
      <c r="QBX77" s="376"/>
      <c r="QBY77" s="376"/>
      <c r="QBZ77" s="376"/>
      <c r="QCA77" s="376"/>
      <c r="QCB77" s="376"/>
      <c r="QCC77" s="376"/>
      <c r="QCD77" s="376"/>
      <c r="QCE77" s="376"/>
      <c r="QCF77" s="376"/>
      <c r="QCG77" s="1581"/>
      <c r="QCH77" s="1581"/>
      <c r="QCI77" s="1581"/>
      <c r="QCJ77" s="529"/>
      <c r="QCK77" s="376"/>
      <c r="QCL77" s="376"/>
      <c r="QCM77" s="376"/>
      <c r="QCN77" s="530"/>
      <c r="QCO77" s="376"/>
      <c r="QCP77" s="376"/>
      <c r="QCQ77" s="376"/>
      <c r="QCR77" s="376"/>
      <c r="QCS77" s="376"/>
      <c r="QCT77" s="376"/>
      <c r="QCU77" s="376"/>
      <c r="QCV77" s="376"/>
      <c r="QCW77" s="376"/>
      <c r="QCX77" s="1581"/>
      <c r="QCY77" s="1581"/>
      <c r="QCZ77" s="1581"/>
      <c r="QDA77" s="529"/>
      <c r="QDB77" s="376"/>
      <c r="QDC77" s="376"/>
      <c r="QDD77" s="376"/>
      <c r="QDE77" s="530"/>
      <c r="QDF77" s="376"/>
      <c r="QDG77" s="376"/>
      <c r="QDH77" s="376"/>
      <c r="QDI77" s="376"/>
      <c r="QDJ77" s="376"/>
      <c r="QDK77" s="376"/>
      <c r="QDL77" s="376"/>
      <c r="QDM77" s="376"/>
      <c r="QDN77" s="376"/>
      <c r="QDO77" s="1581"/>
      <c r="QDP77" s="1581"/>
      <c r="QDQ77" s="1581"/>
      <c r="QDR77" s="529"/>
      <c r="QDS77" s="376"/>
      <c r="QDT77" s="376"/>
      <c r="QDU77" s="376"/>
      <c r="QDV77" s="530"/>
      <c r="QDW77" s="376"/>
      <c r="QDX77" s="376"/>
      <c r="QDY77" s="376"/>
      <c r="QDZ77" s="376"/>
      <c r="QEA77" s="376"/>
      <c r="QEB77" s="376"/>
      <c r="QEC77" s="376"/>
      <c r="QED77" s="376"/>
      <c r="QEE77" s="376"/>
      <c r="QEF77" s="1581"/>
      <c r="QEG77" s="1581"/>
      <c r="QEH77" s="1581"/>
      <c r="QEI77" s="529"/>
      <c r="QEJ77" s="376"/>
      <c r="QEK77" s="376"/>
      <c r="QEL77" s="376"/>
      <c r="QEM77" s="530"/>
      <c r="QEN77" s="376"/>
      <c r="QEO77" s="376"/>
      <c r="QEP77" s="376"/>
      <c r="QEQ77" s="376"/>
      <c r="QER77" s="376"/>
      <c r="QES77" s="376"/>
      <c r="QET77" s="376"/>
      <c r="QEU77" s="376"/>
      <c r="QEV77" s="376"/>
      <c r="QEW77" s="1581"/>
      <c r="QEX77" s="1581"/>
      <c r="QEY77" s="1581"/>
      <c r="QEZ77" s="529"/>
      <c r="QFA77" s="376"/>
      <c r="QFB77" s="376"/>
      <c r="QFC77" s="376"/>
      <c r="QFD77" s="530"/>
      <c r="QFE77" s="376"/>
      <c r="QFF77" s="376"/>
      <c r="QFG77" s="376"/>
      <c r="QFH77" s="376"/>
      <c r="QFI77" s="376"/>
      <c r="QFJ77" s="376"/>
      <c r="QFK77" s="376"/>
      <c r="QFL77" s="376"/>
      <c r="QFM77" s="376"/>
      <c r="QFN77" s="1581"/>
      <c r="QFO77" s="1581"/>
      <c r="QFP77" s="1581"/>
      <c r="QFQ77" s="529"/>
      <c r="QFR77" s="376"/>
      <c r="QFS77" s="376"/>
      <c r="QFT77" s="376"/>
      <c r="QFU77" s="530"/>
      <c r="QFV77" s="376"/>
      <c r="QFW77" s="376"/>
      <c r="QFX77" s="376"/>
      <c r="QFY77" s="376"/>
      <c r="QFZ77" s="376"/>
      <c r="QGA77" s="376"/>
      <c r="QGB77" s="376"/>
      <c r="QGC77" s="376"/>
      <c r="QGD77" s="376"/>
      <c r="QGE77" s="1581"/>
      <c r="QGF77" s="1581"/>
      <c r="QGG77" s="1581"/>
      <c r="QGH77" s="529"/>
      <c r="QGI77" s="376"/>
      <c r="QGJ77" s="376"/>
      <c r="QGK77" s="376"/>
      <c r="QGL77" s="530"/>
      <c r="QGM77" s="376"/>
      <c r="QGN77" s="376"/>
      <c r="QGO77" s="376"/>
      <c r="QGP77" s="376"/>
      <c r="QGQ77" s="376"/>
      <c r="QGR77" s="376"/>
      <c r="QGS77" s="376"/>
      <c r="QGT77" s="376"/>
      <c r="QGU77" s="376"/>
      <c r="QGV77" s="1581"/>
      <c r="QGW77" s="1581"/>
      <c r="QGX77" s="1581"/>
      <c r="QGY77" s="529"/>
      <c r="QGZ77" s="376"/>
      <c r="QHA77" s="376"/>
      <c r="QHB77" s="376"/>
      <c r="QHC77" s="530"/>
      <c r="QHD77" s="376"/>
      <c r="QHE77" s="376"/>
      <c r="QHF77" s="376"/>
      <c r="QHG77" s="376"/>
      <c r="QHH77" s="376"/>
      <c r="QHI77" s="376"/>
      <c r="QHJ77" s="376"/>
      <c r="QHK77" s="376"/>
      <c r="QHL77" s="376"/>
      <c r="QHM77" s="1581"/>
      <c r="QHN77" s="1581"/>
      <c r="QHO77" s="1581"/>
      <c r="QHP77" s="529"/>
      <c r="QHQ77" s="376"/>
      <c r="QHR77" s="376"/>
      <c r="QHS77" s="376"/>
      <c r="QHT77" s="530"/>
      <c r="QHU77" s="376"/>
      <c r="QHV77" s="376"/>
      <c r="QHW77" s="376"/>
      <c r="QHX77" s="376"/>
      <c r="QHY77" s="376"/>
      <c r="QHZ77" s="376"/>
      <c r="QIA77" s="376"/>
      <c r="QIB77" s="376"/>
      <c r="QIC77" s="376"/>
      <c r="QID77" s="1581"/>
      <c r="QIE77" s="1581"/>
      <c r="QIF77" s="1581"/>
      <c r="QIG77" s="529"/>
      <c r="QIH77" s="376"/>
      <c r="QII77" s="376"/>
      <c r="QIJ77" s="376"/>
      <c r="QIK77" s="530"/>
      <c r="QIL77" s="376"/>
      <c r="QIM77" s="376"/>
      <c r="QIN77" s="376"/>
      <c r="QIO77" s="376"/>
      <c r="QIP77" s="376"/>
      <c r="QIQ77" s="376"/>
      <c r="QIR77" s="376"/>
      <c r="QIS77" s="376"/>
      <c r="QIT77" s="376"/>
      <c r="QIU77" s="1581"/>
      <c r="QIV77" s="1581"/>
      <c r="QIW77" s="1581"/>
      <c r="QIX77" s="529"/>
      <c r="QIY77" s="376"/>
      <c r="QIZ77" s="376"/>
      <c r="QJA77" s="376"/>
      <c r="QJB77" s="530"/>
      <c r="QJC77" s="376"/>
      <c r="QJD77" s="376"/>
      <c r="QJE77" s="376"/>
      <c r="QJF77" s="376"/>
      <c r="QJG77" s="376"/>
      <c r="QJH77" s="376"/>
      <c r="QJI77" s="376"/>
      <c r="QJJ77" s="376"/>
      <c r="QJK77" s="376"/>
      <c r="QJL77" s="1581"/>
      <c r="QJM77" s="1581"/>
      <c r="QJN77" s="1581"/>
      <c r="QJO77" s="529"/>
      <c r="QJP77" s="376"/>
      <c r="QJQ77" s="376"/>
      <c r="QJR77" s="376"/>
      <c r="QJS77" s="530"/>
      <c r="QJT77" s="376"/>
      <c r="QJU77" s="376"/>
      <c r="QJV77" s="376"/>
      <c r="QJW77" s="376"/>
      <c r="QJX77" s="376"/>
      <c r="QJY77" s="376"/>
      <c r="QJZ77" s="376"/>
      <c r="QKA77" s="376"/>
      <c r="QKB77" s="376"/>
      <c r="QKC77" s="1581"/>
      <c r="QKD77" s="1581"/>
      <c r="QKE77" s="1581"/>
      <c r="QKF77" s="529"/>
      <c r="QKG77" s="376"/>
      <c r="QKH77" s="376"/>
      <c r="QKI77" s="376"/>
      <c r="QKJ77" s="530"/>
      <c r="QKK77" s="376"/>
      <c r="QKL77" s="376"/>
      <c r="QKM77" s="376"/>
      <c r="QKN77" s="376"/>
      <c r="QKO77" s="376"/>
      <c r="QKP77" s="376"/>
      <c r="QKQ77" s="376"/>
      <c r="QKR77" s="376"/>
      <c r="QKS77" s="376"/>
      <c r="QKT77" s="1581"/>
      <c r="QKU77" s="1581"/>
      <c r="QKV77" s="1581"/>
      <c r="QKW77" s="529"/>
      <c r="QKX77" s="376"/>
      <c r="QKY77" s="376"/>
      <c r="QKZ77" s="376"/>
      <c r="QLA77" s="530"/>
      <c r="QLB77" s="376"/>
      <c r="QLC77" s="376"/>
      <c r="QLD77" s="376"/>
      <c r="QLE77" s="376"/>
      <c r="QLF77" s="376"/>
      <c r="QLG77" s="376"/>
      <c r="QLH77" s="376"/>
      <c r="QLI77" s="376"/>
      <c r="QLJ77" s="376"/>
      <c r="QLK77" s="1581"/>
      <c r="QLL77" s="1581"/>
      <c r="QLM77" s="1581"/>
      <c r="QLN77" s="529"/>
      <c r="QLO77" s="376"/>
      <c r="QLP77" s="376"/>
      <c r="QLQ77" s="376"/>
      <c r="QLR77" s="530"/>
      <c r="QLS77" s="376"/>
      <c r="QLT77" s="376"/>
      <c r="QLU77" s="376"/>
      <c r="QLV77" s="376"/>
      <c r="QLW77" s="376"/>
      <c r="QLX77" s="376"/>
      <c r="QLY77" s="376"/>
      <c r="QLZ77" s="376"/>
      <c r="QMA77" s="376"/>
      <c r="QMB77" s="1581"/>
      <c r="QMC77" s="1581"/>
      <c r="QMD77" s="1581"/>
      <c r="QME77" s="529"/>
      <c r="QMF77" s="376"/>
      <c r="QMG77" s="376"/>
      <c r="QMH77" s="376"/>
      <c r="QMI77" s="530"/>
      <c r="QMJ77" s="376"/>
      <c r="QMK77" s="376"/>
      <c r="QML77" s="376"/>
      <c r="QMM77" s="376"/>
      <c r="QMN77" s="376"/>
      <c r="QMO77" s="376"/>
      <c r="QMP77" s="376"/>
      <c r="QMQ77" s="376"/>
      <c r="QMR77" s="376"/>
      <c r="QMS77" s="1581"/>
      <c r="QMT77" s="1581"/>
      <c r="QMU77" s="1581"/>
      <c r="QMV77" s="529"/>
      <c r="QMW77" s="376"/>
      <c r="QMX77" s="376"/>
      <c r="QMY77" s="376"/>
      <c r="QMZ77" s="530"/>
      <c r="QNA77" s="376"/>
      <c r="QNB77" s="376"/>
      <c r="QNC77" s="376"/>
      <c r="QND77" s="376"/>
      <c r="QNE77" s="376"/>
      <c r="QNF77" s="376"/>
      <c r="QNG77" s="376"/>
      <c r="QNH77" s="376"/>
      <c r="QNI77" s="376"/>
      <c r="QNJ77" s="1581"/>
      <c r="QNK77" s="1581"/>
      <c r="QNL77" s="1581"/>
      <c r="QNM77" s="529"/>
      <c r="QNN77" s="376"/>
      <c r="QNO77" s="376"/>
      <c r="QNP77" s="376"/>
      <c r="QNQ77" s="530"/>
      <c r="QNR77" s="376"/>
      <c r="QNS77" s="376"/>
      <c r="QNT77" s="376"/>
      <c r="QNU77" s="376"/>
      <c r="QNV77" s="376"/>
      <c r="QNW77" s="376"/>
      <c r="QNX77" s="376"/>
      <c r="QNY77" s="376"/>
      <c r="QNZ77" s="376"/>
      <c r="QOA77" s="1581"/>
      <c r="QOB77" s="1581"/>
      <c r="QOC77" s="1581"/>
      <c r="QOD77" s="529"/>
      <c r="QOE77" s="376"/>
      <c r="QOF77" s="376"/>
      <c r="QOG77" s="376"/>
      <c r="QOH77" s="530"/>
      <c r="QOI77" s="376"/>
      <c r="QOJ77" s="376"/>
      <c r="QOK77" s="376"/>
      <c r="QOL77" s="376"/>
      <c r="QOM77" s="376"/>
      <c r="QON77" s="376"/>
      <c r="QOO77" s="376"/>
      <c r="QOP77" s="376"/>
      <c r="QOQ77" s="376"/>
      <c r="QOR77" s="1581"/>
      <c r="QOS77" s="1581"/>
      <c r="QOT77" s="1581"/>
      <c r="QOU77" s="529"/>
      <c r="QOV77" s="376"/>
      <c r="QOW77" s="376"/>
      <c r="QOX77" s="376"/>
      <c r="QOY77" s="530"/>
      <c r="QOZ77" s="376"/>
      <c r="QPA77" s="376"/>
      <c r="QPB77" s="376"/>
      <c r="QPC77" s="376"/>
      <c r="QPD77" s="376"/>
      <c r="QPE77" s="376"/>
      <c r="QPF77" s="376"/>
      <c r="QPG77" s="376"/>
      <c r="QPH77" s="376"/>
      <c r="QPI77" s="1581"/>
      <c r="QPJ77" s="1581"/>
      <c r="QPK77" s="1581"/>
      <c r="QPL77" s="529"/>
      <c r="QPM77" s="376"/>
      <c r="QPN77" s="376"/>
      <c r="QPO77" s="376"/>
      <c r="QPP77" s="530"/>
      <c r="QPQ77" s="376"/>
      <c r="QPR77" s="376"/>
      <c r="QPS77" s="376"/>
      <c r="QPT77" s="376"/>
      <c r="QPU77" s="376"/>
      <c r="QPV77" s="376"/>
      <c r="QPW77" s="376"/>
      <c r="QPX77" s="376"/>
      <c r="QPY77" s="376"/>
      <c r="QPZ77" s="1581"/>
      <c r="QQA77" s="1581"/>
      <c r="QQB77" s="1581"/>
      <c r="QQC77" s="529"/>
      <c r="QQD77" s="376"/>
      <c r="QQE77" s="376"/>
      <c r="QQF77" s="376"/>
      <c r="QQG77" s="530"/>
      <c r="QQH77" s="376"/>
      <c r="QQI77" s="376"/>
      <c r="QQJ77" s="376"/>
      <c r="QQK77" s="376"/>
      <c r="QQL77" s="376"/>
      <c r="QQM77" s="376"/>
      <c r="QQN77" s="376"/>
      <c r="QQO77" s="376"/>
      <c r="QQP77" s="376"/>
      <c r="QQQ77" s="1581"/>
      <c r="QQR77" s="1581"/>
      <c r="QQS77" s="1581"/>
      <c r="QQT77" s="529"/>
      <c r="QQU77" s="376"/>
      <c r="QQV77" s="376"/>
      <c r="QQW77" s="376"/>
      <c r="QQX77" s="530"/>
      <c r="QQY77" s="376"/>
      <c r="QQZ77" s="376"/>
      <c r="QRA77" s="376"/>
      <c r="QRB77" s="376"/>
      <c r="QRC77" s="376"/>
      <c r="QRD77" s="376"/>
      <c r="QRE77" s="376"/>
      <c r="QRF77" s="376"/>
      <c r="QRG77" s="376"/>
      <c r="QRH77" s="1581"/>
      <c r="QRI77" s="1581"/>
      <c r="QRJ77" s="1581"/>
      <c r="QRK77" s="529"/>
      <c r="QRL77" s="376"/>
      <c r="QRM77" s="376"/>
      <c r="QRN77" s="376"/>
      <c r="QRO77" s="530"/>
      <c r="QRP77" s="376"/>
      <c r="QRQ77" s="376"/>
      <c r="QRR77" s="376"/>
      <c r="QRS77" s="376"/>
      <c r="QRT77" s="376"/>
      <c r="QRU77" s="376"/>
      <c r="QRV77" s="376"/>
      <c r="QRW77" s="376"/>
      <c r="QRX77" s="376"/>
      <c r="QRY77" s="1581"/>
      <c r="QRZ77" s="1581"/>
      <c r="QSA77" s="1581"/>
      <c r="QSB77" s="529"/>
      <c r="QSC77" s="376"/>
      <c r="QSD77" s="376"/>
      <c r="QSE77" s="376"/>
      <c r="QSF77" s="530"/>
      <c r="QSG77" s="376"/>
      <c r="QSH77" s="376"/>
      <c r="QSI77" s="376"/>
      <c r="QSJ77" s="376"/>
      <c r="QSK77" s="376"/>
      <c r="QSL77" s="376"/>
      <c r="QSM77" s="376"/>
      <c r="QSN77" s="376"/>
      <c r="QSO77" s="376"/>
      <c r="QSP77" s="1581"/>
      <c r="QSQ77" s="1581"/>
      <c r="QSR77" s="1581"/>
      <c r="QSS77" s="529"/>
      <c r="QST77" s="376"/>
      <c r="QSU77" s="376"/>
      <c r="QSV77" s="376"/>
      <c r="QSW77" s="530"/>
      <c r="QSX77" s="376"/>
      <c r="QSY77" s="376"/>
      <c r="QSZ77" s="376"/>
      <c r="QTA77" s="376"/>
      <c r="QTB77" s="376"/>
      <c r="QTC77" s="376"/>
      <c r="QTD77" s="376"/>
      <c r="QTE77" s="376"/>
      <c r="QTF77" s="376"/>
      <c r="QTG77" s="1581"/>
      <c r="QTH77" s="1581"/>
      <c r="QTI77" s="1581"/>
      <c r="QTJ77" s="529"/>
      <c r="QTK77" s="376"/>
      <c r="QTL77" s="376"/>
      <c r="QTM77" s="376"/>
      <c r="QTN77" s="530"/>
      <c r="QTO77" s="376"/>
      <c r="QTP77" s="376"/>
      <c r="QTQ77" s="376"/>
      <c r="QTR77" s="376"/>
      <c r="QTS77" s="376"/>
      <c r="QTT77" s="376"/>
      <c r="QTU77" s="376"/>
      <c r="QTV77" s="376"/>
      <c r="QTW77" s="376"/>
      <c r="QTX77" s="1581"/>
      <c r="QTY77" s="1581"/>
      <c r="QTZ77" s="1581"/>
      <c r="QUA77" s="529"/>
      <c r="QUB77" s="376"/>
      <c r="QUC77" s="376"/>
      <c r="QUD77" s="376"/>
      <c r="QUE77" s="530"/>
      <c r="QUF77" s="376"/>
      <c r="QUG77" s="376"/>
      <c r="QUH77" s="376"/>
      <c r="QUI77" s="376"/>
      <c r="QUJ77" s="376"/>
      <c r="QUK77" s="376"/>
      <c r="QUL77" s="376"/>
      <c r="QUM77" s="376"/>
      <c r="QUN77" s="376"/>
      <c r="QUO77" s="1581"/>
      <c r="QUP77" s="1581"/>
      <c r="QUQ77" s="1581"/>
      <c r="QUR77" s="529"/>
      <c r="QUS77" s="376"/>
      <c r="QUT77" s="376"/>
      <c r="QUU77" s="376"/>
      <c r="QUV77" s="530"/>
      <c r="QUW77" s="376"/>
      <c r="QUX77" s="376"/>
      <c r="QUY77" s="376"/>
      <c r="QUZ77" s="376"/>
      <c r="QVA77" s="376"/>
      <c r="QVB77" s="376"/>
      <c r="QVC77" s="376"/>
      <c r="QVD77" s="376"/>
      <c r="QVE77" s="376"/>
      <c r="QVF77" s="1581"/>
      <c r="QVG77" s="1581"/>
      <c r="QVH77" s="1581"/>
      <c r="QVI77" s="529"/>
      <c r="QVJ77" s="376"/>
      <c r="QVK77" s="376"/>
      <c r="QVL77" s="376"/>
      <c r="QVM77" s="530"/>
      <c r="QVN77" s="376"/>
      <c r="QVO77" s="376"/>
      <c r="QVP77" s="376"/>
      <c r="QVQ77" s="376"/>
      <c r="QVR77" s="376"/>
      <c r="QVS77" s="376"/>
      <c r="QVT77" s="376"/>
      <c r="QVU77" s="376"/>
      <c r="QVV77" s="376"/>
      <c r="QVW77" s="1581"/>
      <c r="QVX77" s="1581"/>
      <c r="QVY77" s="1581"/>
      <c r="QVZ77" s="529"/>
      <c r="QWA77" s="376"/>
      <c r="QWB77" s="376"/>
      <c r="QWC77" s="376"/>
      <c r="QWD77" s="530"/>
      <c r="QWE77" s="376"/>
      <c r="QWF77" s="376"/>
      <c r="QWG77" s="376"/>
      <c r="QWH77" s="376"/>
      <c r="QWI77" s="376"/>
      <c r="QWJ77" s="376"/>
      <c r="QWK77" s="376"/>
      <c r="QWL77" s="376"/>
      <c r="QWM77" s="376"/>
      <c r="QWN77" s="1581"/>
      <c r="QWO77" s="1581"/>
      <c r="QWP77" s="1581"/>
      <c r="QWQ77" s="529"/>
      <c r="QWR77" s="376"/>
      <c r="QWS77" s="376"/>
      <c r="QWT77" s="376"/>
      <c r="QWU77" s="530"/>
      <c r="QWV77" s="376"/>
      <c r="QWW77" s="376"/>
      <c r="QWX77" s="376"/>
      <c r="QWY77" s="376"/>
      <c r="QWZ77" s="376"/>
      <c r="QXA77" s="376"/>
      <c r="QXB77" s="376"/>
      <c r="QXC77" s="376"/>
      <c r="QXD77" s="376"/>
      <c r="QXE77" s="1581"/>
      <c r="QXF77" s="1581"/>
      <c r="QXG77" s="1581"/>
      <c r="QXH77" s="529"/>
      <c r="QXI77" s="376"/>
      <c r="QXJ77" s="376"/>
      <c r="QXK77" s="376"/>
      <c r="QXL77" s="530"/>
      <c r="QXM77" s="376"/>
      <c r="QXN77" s="376"/>
      <c r="QXO77" s="376"/>
      <c r="QXP77" s="376"/>
      <c r="QXQ77" s="376"/>
      <c r="QXR77" s="376"/>
      <c r="QXS77" s="376"/>
      <c r="QXT77" s="376"/>
      <c r="QXU77" s="376"/>
      <c r="QXV77" s="1581"/>
      <c r="QXW77" s="1581"/>
      <c r="QXX77" s="1581"/>
      <c r="QXY77" s="529"/>
      <c r="QXZ77" s="376"/>
      <c r="QYA77" s="376"/>
      <c r="QYB77" s="376"/>
      <c r="QYC77" s="530"/>
      <c r="QYD77" s="376"/>
      <c r="QYE77" s="376"/>
      <c r="QYF77" s="376"/>
      <c r="QYG77" s="376"/>
      <c r="QYH77" s="376"/>
      <c r="QYI77" s="376"/>
      <c r="QYJ77" s="376"/>
      <c r="QYK77" s="376"/>
      <c r="QYL77" s="376"/>
      <c r="QYM77" s="1581"/>
      <c r="QYN77" s="1581"/>
      <c r="QYO77" s="1581"/>
      <c r="QYP77" s="529"/>
      <c r="QYQ77" s="376"/>
      <c r="QYR77" s="376"/>
      <c r="QYS77" s="376"/>
      <c r="QYT77" s="530"/>
      <c r="QYU77" s="376"/>
      <c r="QYV77" s="376"/>
      <c r="QYW77" s="376"/>
      <c r="QYX77" s="376"/>
      <c r="QYY77" s="376"/>
      <c r="QYZ77" s="376"/>
      <c r="QZA77" s="376"/>
      <c r="QZB77" s="376"/>
      <c r="QZC77" s="376"/>
      <c r="QZD77" s="1581"/>
      <c r="QZE77" s="1581"/>
      <c r="QZF77" s="1581"/>
      <c r="QZG77" s="529"/>
      <c r="QZH77" s="376"/>
      <c r="QZI77" s="376"/>
      <c r="QZJ77" s="376"/>
      <c r="QZK77" s="530"/>
      <c r="QZL77" s="376"/>
      <c r="QZM77" s="376"/>
      <c r="QZN77" s="376"/>
      <c r="QZO77" s="376"/>
      <c r="QZP77" s="376"/>
      <c r="QZQ77" s="376"/>
      <c r="QZR77" s="376"/>
      <c r="QZS77" s="376"/>
      <c r="QZT77" s="376"/>
      <c r="QZU77" s="1581"/>
      <c r="QZV77" s="1581"/>
      <c r="QZW77" s="1581"/>
      <c r="QZX77" s="529"/>
      <c r="QZY77" s="376"/>
      <c r="QZZ77" s="376"/>
      <c r="RAA77" s="376"/>
      <c r="RAB77" s="530"/>
      <c r="RAC77" s="376"/>
      <c r="RAD77" s="376"/>
      <c r="RAE77" s="376"/>
      <c r="RAF77" s="376"/>
      <c r="RAG77" s="376"/>
      <c r="RAH77" s="376"/>
      <c r="RAI77" s="376"/>
      <c r="RAJ77" s="376"/>
      <c r="RAK77" s="376"/>
      <c r="RAL77" s="1581"/>
      <c r="RAM77" s="1581"/>
      <c r="RAN77" s="1581"/>
      <c r="RAO77" s="529"/>
      <c r="RAP77" s="376"/>
      <c r="RAQ77" s="376"/>
      <c r="RAR77" s="376"/>
      <c r="RAS77" s="530"/>
      <c r="RAT77" s="376"/>
      <c r="RAU77" s="376"/>
      <c r="RAV77" s="376"/>
      <c r="RAW77" s="376"/>
      <c r="RAX77" s="376"/>
      <c r="RAY77" s="376"/>
      <c r="RAZ77" s="376"/>
      <c r="RBA77" s="376"/>
      <c r="RBB77" s="376"/>
      <c r="RBC77" s="1581"/>
      <c r="RBD77" s="1581"/>
      <c r="RBE77" s="1581"/>
      <c r="RBF77" s="529"/>
      <c r="RBG77" s="376"/>
      <c r="RBH77" s="376"/>
      <c r="RBI77" s="376"/>
      <c r="RBJ77" s="530"/>
      <c r="RBK77" s="376"/>
      <c r="RBL77" s="376"/>
      <c r="RBM77" s="376"/>
      <c r="RBN77" s="376"/>
      <c r="RBO77" s="376"/>
      <c r="RBP77" s="376"/>
      <c r="RBQ77" s="376"/>
      <c r="RBR77" s="376"/>
      <c r="RBS77" s="376"/>
      <c r="RBT77" s="1581"/>
      <c r="RBU77" s="1581"/>
      <c r="RBV77" s="1581"/>
      <c r="RBW77" s="529"/>
      <c r="RBX77" s="376"/>
      <c r="RBY77" s="376"/>
      <c r="RBZ77" s="376"/>
      <c r="RCA77" s="530"/>
      <c r="RCB77" s="376"/>
      <c r="RCC77" s="376"/>
      <c r="RCD77" s="376"/>
      <c r="RCE77" s="376"/>
      <c r="RCF77" s="376"/>
      <c r="RCG77" s="376"/>
      <c r="RCH77" s="376"/>
      <c r="RCI77" s="376"/>
      <c r="RCJ77" s="376"/>
      <c r="RCK77" s="1581"/>
      <c r="RCL77" s="1581"/>
      <c r="RCM77" s="1581"/>
      <c r="RCN77" s="529"/>
      <c r="RCO77" s="376"/>
      <c r="RCP77" s="376"/>
      <c r="RCQ77" s="376"/>
      <c r="RCR77" s="530"/>
      <c r="RCS77" s="376"/>
      <c r="RCT77" s="376"/>
      <c r="RCU77" s="376"/>
      <c r="RCV77" s="376"/>
      <c r="RCW77" s="376"/>
      <c r="RCX77" s="376"/>
      <c r="RCY77" s="376"/>
      <c r="RCZ77" s="376"/>
      <c r="RDA77" s="376"/>
      <c r="RDB77" s="1581"/>
      <c r="RDC77" s="1581"/>
      <c r="RDD77" s="1581"/>
      <c r="RDE77" s="529"/>
      <c r="RDF77" s="376"/>
      <c r="RDG77" s="376"/>
      <c r="RDH77" s="376"/>
      <c r="RDI77" s="530"/>
      <c r="RDJ77" s="376"/>
      <c r="RDK77" s="376"/>
      <c r="RDL77" s="376"/>
      <c r="RDM77" s="376"/>
      <c r="RDN77" s="376"/>
      <c r="RDO77" s="376"/>
      <c r="RDP77" s="376"/>
      <c r="RDQ77" s="376"/>
      <c r="RDR77" s="376"/>
      <c r="RDS77" s="1581"/>
      <c r="RDT77" s="1581"/>
      <c r="RDU77" s="1581"/>
      <c r="RDV77" s="529"/>
      <c r="RDW77" s="376"/>
      <c r="RDX77" s="376"/>
      <c r="RDY77" s="376"/>
      <c r="RDZ77" s="530"/>
      <c r="REA77" s="376"/>
      <c r="REB77" s="376"/>
      <c r="REC77" s="376"/>
      <c r="RED77" s="376"/>
      <c r="REE77" s="376"/>
      <c r="REF77" s="376"/>
      <c r="REG77" s="376"/>
      <c r="REH77" s="376"/>
      <c r="REI77" s="376"/>
      <c r="REJ77" s="1581"/>
      <c r="REK77" s="1581"/>
      <c r="REL77" s="1581"/>
      <c r="REM77" s="529"/>
      <c r="REN77" s="376"/>
      <c r="REO77" s="376"/>
      <c r="REP77" s="376"/>
      <c r="REQ77" s="530"/>
      <c r="RER77" s="376"/>
      <c r="RES77" s="376"/>
      <c r="RET77" s="376"/>
      <c r="REU77" s="376"/>
      <c r="REV77" s="376"/>
      <c r="REW77" s="376"/>
      <c r="REX77" s="376"/>
      <c r="REY77" s="376"/>
      <c r="REZ77" s="376"/>
      <c r="RFA77" s="1581"/>
      <c r="RFB77" s="1581"/>
      <c r="RFC77" s="1581"/>
      <c r="RFD77" s="529"/>
      <c r="RFE77" s="376"/>
      <c r="RFF77" s="376"/>
      <c r="RFG77" s="376"/>
      <c r="RFH77" s="530"/>
      <c r="RFI77" s="376"/>
      <c r="RFJ77" s="376"/>
      <c r="RFK77" s="376"/>
      <c r="RFL77" s="376"/>
      <c r="RFM77" s="376"/>
      <c r="RFN77" s="376"/>
      <c r="RFO77" s="376"/>
      <c r="RFP77" s="376"/>
      <c r="RFQ77" s="376"/>
      <c r="RFR77" s="1581"/>
      <c r="RFS77" s="1581"/>
      <c r="RFT77" s="1581"/>
      <c r="RFU77" s="529"/>
      <c r="RFV77" s="376"/>
      <c r="RFW77" s="376"/>
      <c r="RFX77" s="376"/>
      <c r="RFY77" s="530"/>
      <c r="RFZ77" s="376"/>
      <c r="RGA77" s="376"/>
      <c r="RGB77" s="376"/>
      <c r="RGC77" s="376"/>
      <c r="RGD77" s="376"/>
      <c r="RGE77" s="376"/>
      <c r="RGF77" s="376"/>
      <c r="RGG77" s="376"/>
      <c r="RGH77" s="376"/>
      <c r="RGI77" s="1581"/>
      <c r="RGJ77" s="1581"/>
      <c r="RGK77" s="1581"/>
      <c r="RGL77" s="529"/>
      <c r="RGM77" s="376"/>
      <c r="RGN77" s="376"/>
      <c r="RGO77" s="376"/>
      <c r="RGP77" s="530"/>
      <c r="RGQ77" s="376"/>
      <c r="RGR77" s="376"/>
      <c r="RGS77" s="376"/>
      <c r="RGT77" s="376"/>
      <c r="RGU77" s="376"/>
      <c r="RGV77" s="376"/>
      <c r="RGW77" s="376"/>
      <c r="RGX77" s="376"/>
      <c r="RGY77" s="376"/>
      <c r="RGZ77" s="1581"/>
      <c r="RHA77" s="1581"/>
      <c r="RHB77" s="1581"/>
      <c r="RHC77" s="529"/>
      <c r="RHD77" s="376"/>
      <c r="RHE77" s="376"/>
      <c r="RHF77" s="376"/>
      <c r="RHG77" s="530"/>
      <c r="RHH77" s="376"/>
      <c r="RHI77" s="376"/>
      <c r="RHJ77" s="376"/>
      <c r="RHK77" s="376"/>
      <c r="RHL77" s="376"/>
      <c r="RHM77" s="376"/>
      <c r="RHN77" s="376"/>
      <c r="RHO77" s="376"/>
      <c r="RHP77" s="376"/>
      <c r="RHQ77" s="1581"/>
      <c r="RHR77" s="1581"/>
      <c r="RHS77" s="1581"/>
      <c r="RHT77" s="529"/>
      <c r="RHU77" s="376"/>
      <c r="RHV77" s="376"/>
      <c r="RHW77" s="376"/>
      <c r="RHX77" s="530"/>
      <c r="RHY77" s="376"/>
      <c r="RHZ77" s="376"/>
      <c r="RIA77" s="376"/>
      <c r="RIB77" s="376"/>
      <c r="RIC77" s="376"/>
      <c r="RID77" s="376"/>
      <c r="RIE77" s="376"/>
      <c r="RIF77" s="376"/>
      <c r="RIG77" s="376"/>
      <c r="RIH77" s="1581"/>
      <c r="RII77" s="1581"/>
      <c r="RIJ77" s="1581"/>
      <c r="RIK77" s="529"/>
      <c r="RIL77" s="376"/>
      <c r="RIM77" s="376"/>
      <c r="RIN77" s="376"/>
      <c r="RIO77" s="530"/>
      <c r="RIP77" s="376"/>
      <c r="RIQ77" s="376"/>
      <c r="RIR77" s="376"/>
      <c r="RIS77" s="376"/>
      <c r="RIT77" s="376"/>
      <c r="RIU77" s="376"/>
      <c r="RIV77" s="376"/>
      <c r="RIW77" s="376"/>
      <c r="RIX77" s="376"/>
      <c r="RIY77" s="1581"/>
      <c r="RIZ77" s="1581"/>
      <c r="RJA77" s="1581"/>
      <c r="RJB77" s="529"/>
      <c r="RJC77" s="376"/>
      <c r="RJD77" s="376"/>
      <c r="RJE77" s="376"/>
      <c r="RJF77" s="530"/>
      <c r="RJG77" s="376"/>
      <c r="RJH77" s="376"/>
      <c r="RJI77" s="376"/>
      <c r="RJJ77" s="376"/>
      <c r="RJK77" s="376"/>
      <c r="RJL77" s="376"/>
      <c r="RJM77" s="376"/>
      <c r="RJN77" s="376"/>
      <c r="RJO77" s="376"/>
      <c r="RJP77" s="1581"/>
      <c r="RJQ77" s="1581"/>
      <c r="RJR77" s="1581"/>
      <c r="RJS77" s="529"/>
      <c r="RJT77" s="376"/>
      <c r="RJU77" s="376"/>
      <c r="RJV77" s="376"/>
      <c r="RJW77" s="530"/>
      <c r="RJX77" s="376"/>
      <c r="RJY77" s="376"/>
      <c r="RJZ77" s="376"/>
      <c r="RKA77" s="376"/>
      <c r="RKB77" s="376"/>
      <c r="RKC77" s="376"/>
      <c r="RKD77" s="376"/>
      <c r="RKE77" s="376"/>
      <c r="RKF77" s="376"/>
      <c r="RKG77" s="1581"/>
      <c r="RKH77" s="1581"/>
      <c r="RKI77" s="1581"/>
      <c r="RKJ77" s="529"/>
      <c r="RKK77" s="376"/>
      <c r="RKL77" s="376"/>
      <c r="RKM77" s="376"/>
      <c r="RKN77" s="530"/>
      <c r="RKO77" s="376"/>
      <c r="RKP77" s="376"/>
      <c r="RKQ77" s="376"/>
      <c r="RKR77" s="376"/>
      <c r="RKS77" s="376"/>
      <c r="RKT77" s="376"/>
      <c r="RKU77" s="376"/>
      <c r="RKV77" s="376"/>
      <c r="RKW77" s="376"/>
      <c r="RKX77" s="1581"/>
      <c r="RKY77" s="1581"/>
      <c r="RKZ77" s="1581"/>
      <c r="RLA77" s="529"/>
      <c r="RLB77" s="376"/>
      <c r="RLC77" s="376"/>
      <c r="RLD77" s="376"/>
      <c r="RLE77" s="530"/>
      <c r="RLF77" s="376"/>
      <c r="RLG77" s="376"/>
      <c r="RLH77" s="376"/>
      <c r="RLI77" s="376"/>
      <c r="RLJ77" s="376"/>
      <c r="RLK77" s="376"/>
      <c r="RLL77" s="376"/>
      <c r="RLM77" s="376"/>
      <c r="RLN77" s="376"/>
      <c r="RLO77" s="1581"/>
      <c r="RLP77" s="1581"/>
      <c r="RLQ77" s="1581"/>
      <c r="RLR77" s="529"/>
      <c r="RLS77" s="376"/>
      <c r="RLT77" s="376"/>
      <c r="RLU77" s="376"/>
      <c r="RLV77" s="530"/>
      <c r="RLW77" s="376"/>
      <c r="RLX77" s="376"/>
      <c r="RLY77" s="376"/>
      <c r="RLZ77" s="376"/>
      <c r="RMA77" s="376"/>
      <c r="RMB77" s="376"/>
      <c r="RMC77" s="376"/>
      <c r="RMD77" s="376"/>
      <c r="RME77" s="376"/>
      <c r="RMF77" s="1581"/>
      <c r="RMG77" s="1581"/>
      <c r="RMH77" s="1581"/>
      <c r="RMI77" s="529"/>
      <c r="RMJ77" s="376"/>
      <c r="RMK77" s="376"/>
      <c r="RML77" s="376"/>
      <c r="RMM77" s="530"/>
      <c r="RMN77" s="376"/>
      <c r="RMO77" s="376"/>
      <c r="RMP77" s="376"/>
      <c r="RMQ77" s="376"/>
      <c r="RMR77" s="376"/>
      <c r="RMS77" s="376"/>
      <c r="RMT77" s="376"/>
      <c r="RMU77" s="376"/>
      <c r="RMV77" s="376"/>
      <c r="RMW77" s="1581"/>
      <c r="RMX77" s="1581"/>
      <c r="RMY77" s="1581"/>
      <c r="RMZ77" s="529"/>
      <c r="RNA77" s="376"/>
      <c r="RNB77" s="376"/>
      <c r="RNC77" s="376"/>
      <c r="RND77" s="530"/>
      <c r="RNE77" s="376"/>
      <c r="RNF77" s="376"/>
      <c r="RNG77" s="376"/>
      <c r="RNH77" s="376"/>
      <c r="RNI77" s="376"/>
      <c r="RNJ77" s="376"/>
      <c r="RNK77" s="376"/>
      <c r="RNL77" s="376"/>
      <c r="RNM77" s="376"/>
      <c r="RNN77" s="1581"/>
      <c r="RNO77" s="1581"/>
      <c r="RNP77" s="1581"/>
      <c r="RNQ77" s="529"/>
      <c r="RNR77" s="376"/>
      <c r="RNS77" s="376"/>
      <c r="RNT77" s="376"/>
      <c r="RNU77" s="530"/>
      <c r="RNV77" s="376"/>
      <c r="RNW77" s="376"/>
      <c r="RNX77" s="376"/>
      <c r="RNY77" s="376"/>
      <c r="RNZ77" s="376"/>
      <c r="ROA77" s="376"/>
      <c r="ROB77" s="376"/>
      <c r="ROC77" s="376"/>
      <c r="ROD77" s="376"/>
      <c r="ROE77" s="1581"/>
      <c r="ROF77" s="1581"/>
      <c r="ROG77" s="1581"/>
      <c r="ROH77" s="529"/>
      <c r="ROI77" s="376"/>
      <c r="ROJ77" s="376"/>
      <c r="ROK77" s="376"/>
      <c r="ROL77" s="530"/>
      <c r="ROM77" s="376"/>
      <c r="RON77" s="376"/>
      <c r="ROO77" s="376"/>
      <c r="ROP77" s="376"/>
      <c r="ROQ77" s="376"/>
      <c r="ROR77" s="376"/>
      <c r="ROS77" s="376"/>
      <c r="ROT77" s="376"/>
      <c r="ROU77" s="376"/>
      <c r="ROV77" s="1581"/>
      <c r="ROW77" s="1581"/>
      <c r="ROX77" s="1581"/>
      <c r="ROY77" s="529"/>
      <c r="ROZ77" s="376"/>
      <c r="RPA77" s="376"/>
      <c r="RPB77" s="376"/>
      <c r="RPC77" s="530"/>
      <c r="RPD77" s="376"/>
      <c r="RPE77" s="376"/>
      <c r="RPF77" s="376"/>
      <c r="RPG77" s="376"/>
      <c r="RPH77" s="376"/>
      <c r="RPI77" s="376"/>
      <c r="RPJ77" s="376"/>
      <c r="RPK77" s="376"/>
      <c r="RPL77" s="376"/>
      <c r="RPM77" s="1581"/>
      <c r="RPN77" s="1581"/>
      <c r="RPO77" s="1581"/>
      <c r="RPP77" s="529"/>
      <c r="RPQ77" s="376"/>
      <c r="RPR77" s="376"/>
      <c r="RPS77" s="376"/>
      <c r="RPT77" s="530"/>
      <c r="RPU77" s="376"/>
      <c r="RPV77" s="376"/>
      <c r="RPW77" s="376"/>
      <c r="RPX77" s="376"/>
      <c r="RPY77" s="376"/>
      <c r="RPZ77" s="376"/>
      <c r="RQA77" s="376"/>
      <c r="RQB77" s="376"/>
      <c r="RQC77" s="376"/>
      <c r="RQD77" s="1581"/>
      <c r="RQE77" s="1581"/>
      <c r="RQF77" s="1581"/>
      <c r="RQG77" s="529"/>
      <c r="RQH77" s="376"/>
      <c r="RQI77" s="376"/>
      <c r="RQJ77" s="376"/>
      <c r="RQK77" s="530"/>
      <c r="RQL77" s="376"/>
      <c r="RQM77" s="376"/>
      <c r="RQN77" s="376"/>
      <c r="RQO77" s="376"/>
      <c r="RQP77" s="376"/>
      <c r="RQQ77" s="376"/>
      <c r="RQR77" s="376"/>
      <c r="RQS77" s="376"/>
      <c r="RQT77" s="376"/>
      <c r="RQU77" s="1581"/>
      <c r="RQV77" s="1581"/>
      <c r="RQW77" s="1581"/>
      <c r="RQX77" s="529"/>
      <c r="RQY77" s="376"/>
      <c r="RQZ77" s="376"/>
      <c r="RRA77" s="376"/>
      <c r="RRB77" s="530"/>
      <c r="RRC77" s="376"/>
      <c r="RRD77" s="376"/>
      <c r="RRE77" s="376"/>
      <c r="RRF77" s="376"/>
      <c r="RRG77" s="376"/>
      <c r="RRH77" s="376"/>
      <c r="RRI77" s="376"/>
      <c r="RRJ77" s="376"/>
      <c r="RRK77" s="376"/>
      <c r="RRL77" s="1581"/>
      <c r="RRM77" s="1581"/>
      <c r="RRN77" s="1581"/>
      <c r="RRO77" s="529"/>
      <c r="RRP77" s="376"/>
      <c r="RRQ77" s="376"/>
      <c r="RRR77" s="376"/>
      <c r="RRS77" s="530"/>
      <c r="RRT77" s="376"/>
      <c r="RRU77" s="376"/>
      <c r="RRV77" s="376"/>
      <c r="RRW77" s="376"/>
      <c r="RRX77" s="376"/>
      <c r="RRY77" s="376"/>
      <c r="RRZ77" s="376"/>
      <c r="RSA77" s="376"/>
      <c r="RSB77" s="376"/>
      <c r="RSC77" s="1581"/>
      <c r="RSD77" s="1581"/>
      <c r="RSE77" s="1581"/>
      <c r="RSF77" s="529"/>
      <c r="RSG77" s="376"/>
      <c r="RSH77" s="376"/>
      <c r="RSI77" s="376"/>
      <c r="RSJ77" s="530"/>
      <c r="RSK77" s="376"/>
      <c r="RSL77" s="376"/>
      <c r="RSM77" s="376"/>
      <c r="RSN77" s="376"/>
      <c r="RSO77" s="376"/>
      <c r="RSP77" s="376"/>
      <c r="RSQ77" s="376"/>
      <c r="RSR77" s="376"/>
      <c r="RSS77" s="376"/>
      <c r="RST77" s="1581"/>
      <c r="RSU77" s="1581"/>
      <c r="RSV77" s="1581"/>
      <c r="RSW77" s="529"/>
      <c r="RSX77" s="376"/>
      <c r="RSY77" s="376"/>
      <c r="RSZ77" s="376"/>
      <c r="RTA77" s="530"/>
      <c r="RTB77" s="376"/>
      <c r="RTC77" s="376"/>
      <c r="RTD77" s="376"/>
      <c r="RTE77" s="376"/>
      <c r="RTF77" s="376"/>
      <c r="RTG77" s="376"/>
      <c r="RTH77" s="376"/>
      <c r="RTI77" s="376"/>
      <c r="RTJ77" s="376"/>
      <c r="RTK77" s="1581"/>
      <c r="RTL77" s="1581"/>
      <c r="RTM77" s="1581"/>
      <c r="RTN77" s="529"/>
      <c r="RTO77" s="376"/>
      <c r="RTP77" s="376"/>
      <c r="RTQ77" s="376"/>
      <c r="RTR77" s="530"/>
      <c r="RTS77" s="376"/>
      <c r="RTT77" s="376"/>
      <c r="RTU77" s="376"/>
      <c r="RTV77" s="376"/>
      <c r="RTW77" s="376"/>
      <c r="RTX77" s="376"/>
      <c r="RTY77" s="376"/>
      <c r="RTZ77" s="376"/>
      <c r="RUA77" s="376"/>
      <c r="RUB77" s="1581"/>
      <c r="RUC77" s="1581"/>
      <c r="RUD77" s="1581"/>
      <c r="RUE77" s="529"/>
      <c r="RUF77" s="376"/>
      <c r="RUG77" s="376"/>
      <c r="RUH77" s="376"/>
      <c r="RUI77" s="530"/>
      <c r="RUJ77" s="376"/>
      <c r="RUK77" s="376"/>
      <c r="RUL77" s="376"/>
      <c r="RUM77" s="376"/>
      <c r="RUN77" s="376"/>
      <c r="RUO77" s="376"/>
      <c r="RUP77" s="376"/>
      <c r="RUQ77" s="376"/>
      <c r="RUR77" s="376"/>
      <c r="RUS77" s="1581"/>
      <c r="RUT77" s="1581"/>
      <c r="RUU77" s="1581"/>
      <c r="RUV77" s="529"/>
      <c r="RUW77" s="376"/>
      <c r="RUX77" s="376"/>
      <c r="RUY77" s="376"/>
      <c r="RUZ77" s="530"/>
      <c r="RVA77" s="376"/>
      <c r="RVB77" s="376"/>
      <c r="RVC77" s="376"/>
      <c r="RVD77" s="376"/>
      <c r="RVE77" s="376"/>
      <c r="RVF77" s="376"/>
      <c r="RVG77" s="376"/>
      <c r="RVH77" s="376"/>
      <c r="RVI77" s="376"/>
      <c r="RVJ77" s="1581"/>
      <c r="RVK77" s="1581"/>
      <c r="RVL77" s="1581"/>
      <c r="RVM77" s="529"/>
      <c r="RVN77" s="376"/>
      <c r="RVO77" s="376"/>
      <c r="RVP77" s="376"/>
      <c r="RVQ77" s="530"/>
      <c r="RVR77" s="376"/>
      <c r="RVS77" s="376"/>
      <c r="RVT77" s="376"/>
      <c r="RVU77" s="376"/>
      <c r="RVV77" s="376"/>
      <c r="RVW77" s="376"/>
      <c r="RVX77" s="376"/>
      <c r="RVY77" s="376"/>
      <c r="RVZ77" s="376"/>
      <c r="RWA77" s="1581"/>
      <c r="RWB77" s="1581"/>
      <c r="RWC77" s="1581"/>
      <c r="RWD77" s="529"/>
      <c r="RWE77" s="376"/>
      <c r="RWF77" s="376"/>
      <c r="RWG77" s="376"/>
      <c r="RWH77" s="530"/>
      <c r="RWI77" s="376"/>
      <c r="RWJ77" s="376"/>
      <c r="RWK77" s="376"/>
      <c r="RWL77" s="376"/>
      <c r="RWM77" s="376"/>
      <c r="RWN77" s="376"/>
      <c r="RWO77" s="376"/>
      <c r="RWP77" s="376"/>
      <c r="RWQ77" s="376"/>
      <c r="RWR77" s="1581"/>
      <c r="RWS77" s="1581"/>
      <c r="RWT77" s="1581"/>
      <c r="RWU77" s="529"/>
      <c r="RWV77" s="376"/>
      <c r="RWW77" s="376"/>
      <c r="RWX77" s="376"/>
      <c r="RWY77" s="530"/>
      <c r="RWZ77" s="376"/>
      <c r="RXA77" s="376"/>
      <c r="RXB77" s="376"/>
      <c r="RXC77" s="376"/>
      <c r="RXD77" s="376"/>
      <c r="RXE77" s="376"/>
      <c r="RXF77" s="376"/>
      <c r="RXG77" s="376"/>
      <c r="RXH77" s="376"/>
      <c r="RXI77" s="1581"/>
      <c r="RXJ77" s="1581"/>
      <c r="RXK77" s="1581"/>
      <c r="RXL77" s="529"/>
      <c r="RXM77" s="376"/>
      <c r="RXN77" s="376"/>
      <c r="RXO77" s="376"/>
      <c r="RXP77" s="530"/>
      <c r="RXQ77" s="376"/>
      <c r="RXR77" s="376"/>
      <c r="RXS77" s="376"/>
      <c r="RXT77" s="376"/>
      <c r="RXU77" s="376"/>
      <c r="RXV77" s="376"/>
      <c r="RXW77" s="376"/>
      <c r="RXX77" s="376"/>
      <c r="RXY77" s="376"/>
      <c r="RXZ77" s="1581"/>
      <c r="RYA77" s="1581"/>
      <c r="RYB77" s="1581"/>
      <c r="RYC77" s="529"/>
      <c r="RYD77" s="376"/>
      <c r="RYE77" s="376"/>
      <c r="RYF77" s="376"/>
      <c r="RYG77" s="530"/>
      <c r="RYH77" s="376"/>
      <c r="RYI77" s="376"/>
      <c r="RYJ77" s="376"/>
      <c r="RYK77" s="376"/>
      <c r="RYL77" s="376"/>
      <c r="RYM77" s="376"/>
      <c r="RYN77" s="376"/>
      <c r="RYO77" s="376"/>
      <c r="RYP77" s="376"/>
      <c r="RYQ77" s="1581"/>
      <c r="RYR77" s="1581"/>
      <c r="RYS77" s="1581"/>
      <c r="RYT77" s="529"/>
      <c r="RYU77" s="376"/>
      <c r="RYV77" s="376"/>
      <c r="RYW77" s="376"/>
      <c r="RYX77" s="530"/>
      <c r="RYY77" s="376"/>
      <c r="RYZ77" s="376"/>
      <c r="RZA77" s="376"/>
      <c r="RZB77" s="376"/>
      <c r="RZC77" s="376"/>
      <c r="RZD77" s="376"/>
      <c r="RZE77" s="376"/>
      <c r="RZF77" s="376"/>
      <c r="RZG77" s="376"/>
      <c r="RZH77" s="1581"/>
      <c r="RZI77" s="1581"/>
      <c r="RZJ77" s="1581"/>
      <c r="RZK77" s="529"/>
      <c r="RZL77" s="376"/>
      <c r="RZM77" s="376"/>
      <c r="RZN77" s="376"/>
      <c r="RZO77" s="530"/>
      <c r="RZP77" s="376"/>
      <c r="RZQ77" s="376"/>
      <c r="RZR77" s="376"/>
      <c r="RZS77" s="376"/>
      <c r="RZT77" s="376"/>
      <c r="RZU77" s="376"/>
      <c r="RZV77" s="376"/>
      <c r="RZW77" s="376"/>
      <c r="RZX77" s="376"/>
      <c r="RZY77" s="1581"/>
      <c r="RZZ77" s="1581"/>
      <c r="SAA77" s="1581"/>
      <c r="SAB77" s="529"/>
      <c r="SAC77" s="376"/>
      <c r="SAD77" s="376"/>
      <c r="SAE77" s="376"/>
      <c r="SAF77" s="530"/>
      <c r="SAG77" s="376"/>
      <c r="SAH77" s="376"/>
      <c r="SAI77" s="376"/>
      <c r="SAJ77" s="376"/>
      <c r="SAK77" s="376"/>
      <c r="SAL77" s="376"/>
      <c r="SAM77" s="376"/>
      <c r="SAN77" s="376"/>
      <c r="SAO77" s="376"/>
      <c r="SAP77" s="1581"/>
      <c r="SAQ77" s="1581"/>
      <c r="SAR77" s="1581"/>
      <c r="SAS77" s="529"/>
      <c r="SAT77" s="376"/>
      <c r="SAU77" s="376"/>
      <c r="SAV77" s="376"/>
      <c r="SAW77" s="530"/>
      <c r="SAX77" s="376"/>
      <c r="SAY77" s="376"/>
      <c r="SAZ77" s="376"/>
      <c r="SBA77" s="376"/>
      <c r="SBB77" s="376"/>
      <c r="SBC77" s="376"/>
      <c r="SBD77" s="376"/>
      <c r="SBE77" s="376"/>
      <c r="SBF77" s="376"/>
      <c r="SBG77" s="1581"/>
      <c r="SBH77" s="1581"/>
      <c r="SBI77" s="1581"/>
      <c r="SBJ77" s="529"/>
      <c r="SBK77" s="376"/>
      <c r="SBL77" s="376"/>
      <c r="SBM77" s="376"/>
      <c r="SBN77" s="530"/>
      <c r="SBO77" s="376"/>
      <c r="SBP77" s="376"/>
      <c r="SBQ77" s="376"/>
      <c r="SBR77" s="376"/>
      <c r="SBS77" s="376"/>
      <c r="SBT77" s="376"/>
      <c r="SBU77" s="376"/>
      <c r="SBV77" s="376"/>
      <c r="SBW77" s="376"/>
      <c r="SBX77" s="1581"/>
      <c r="SBY77" s="1581"/>
      <c r="SBZ77" s="1581"/>
      <c r="SCA77" s="529"/>
      <c r="SCB77" s="376"/>
      <c r="SCC77" s="376"/>
      <c r="SCD77" s="376"/>
      <c r="SCE77" s="530"/>
      <c r="SCF77" s="376"/>
      <c r="SCG77" s="376"/>
      <c r="SCH77" s="376"/>
      <c r="SCI77" s="376"/>
      <c r="SCJ77" s="376"/>
      <c r="SCK77" s="376"/>
      <c r="SCL77" s="376"/>
      <c r="SCM77" s="376"/>
      <c r="SCN77" s="376"/>
      <c r="SCO77" s="1581"/>
      <c r="SCP77" s="1581"/>
      <c r="SCQ77" s="1581"/>
      <c r="SCR77" s="529"/>
      <c r="SCS77" s="376"/>
      <c r="SCT77" s="376"/>
      <c r="SCU77" s="376"/>
      <c r="SCV77" s="530"/>
      <c r="SCW77" s="376"/>
      <c r="SCX77" s="376"/>
      <c r="SCY77" s="376"/>
      <c r="SCZ77" s="376"/>
      <c r="SDA77" s="376"/>
      <c r="SDB77" s="376"/>
      <c r="SDC77" s="376"/>
      <c r="SDD77" s="376"/>
      <c r="SDE77" s="376"/>
      <c r="SDF77" s="1581"/>
      <c r="SDG77" s="1581"/>
      <c r="SDH77" s="1581"/>
      <c r="SDI77" s="529"/>
      <c r="SDJ77" s="376"/>
      <c r="SDK77" s="376"/>
      <c r="SDL77" s="376"/>
      <c r="SDM77" s="530"/>
      <c r="SDN77" s="376"/>
      <c r="SDO77" s="376"/>
      <c r="SDP77" s="376"/>
      <c r="SDQ77" s="376"/>
      <c r="SDR77" s="376"/>
      <c r="SDS77" s="376"/>
      <c r="SDT77" s="376"/>
      <c r="SDU77" s="376"/>
      <c r="SDV77" s="376"/>
      <c r="SDW77" s="1581"/>
      <c r="SDX77" s="1581"/>
      <c r="SDY77" s="1581"/>
      <c r="SDZ77" s="529"/>
      <c r="SEA77" s="376"/>
      <c r="SEB77" s="376"/>
      <c r="SEC77" s="376"/>
      <c r="SED77" s="530"/>
      <c r="SEE77" s="376"/>
      <c r="SEF77" s="376"/>
      <c r="SEG77" s="376"/>
      <c r="SEH77" s="376"/>
      <c r="SEI77" s="376"/>
      <c r="SEJ77" s="376"/>
      <c r="SEK77" s="376"/>
      <c r="SEL77" s="376"/>
      <c r="SEM77" s="376"/>
      <c r="SEN77" s="1581"/>
      <c r="SEO77" s="1581"/>
      <c r="SEP77" s="1581"/>
      <c r="SEQ77" s="529"/>
      <c r="SER77" s="376"/>
      <c r="SES77" s="376"/>
      <c r="SET77" s="376"/>
      <c r="SEU77" s="530"/>
      <c r="SEV77" s="376"/>
      <c r="SEW77" s="376"/>
      <c r="SEX77" s="376"/>
      <c r="SEY77" s="376"/>
      <c r="SEZ77" s="376"/>
      <c r="SFA77" s="376"/>
      <c r="SFB77" s="376"/>
      <c r="SFC77" s="376"/>
      <c r="SFD77" s="376"/>
      <c r="SFE77" s="1581"/>
      <c r="SFF77" s="1581"/>
      <c r="SFG77" s="1581"/>
      <c r="SFH77" s="529"/>
      <c r="SFI77" s="376"/>
      <c r="SFJ77" s="376"/>
      <c r="SFK77" s="376"/>
      <c r="SFL77" s="530"/>
      <c r="SFM77" s="376"/>
      <c r="SFN77" s="376"/>
      <c r="SFO77" s="376"/>
      <c r="SFP77" s="376"/>
      <c r="SFQ77" s="376"/>
      <c r="SFR77" s="376"/>
      <c r="SFS77" s="376"/>
      <c r="SFT77" s="376"/>
      <c r="SFU77" s="376"/>
      <c r="SFV77" s="1581"/>
      <c r="SFW77" s="1581"/>
      <c r="SFX77" s="1581"/>
      <c r="SFY77" s="529"/>
      <c r="SFZ77" s="376"/>
      <c r="SGA77" s="376"/>
      <c r="SGB77" s="376"/>
      <c r="SGC77" s="530"/>
      <c r="SGD77" s="376"/>
      <c r="SGE77" s="376"/>
      <c r="SGF77" s="376"/>
      <c r="SGG77" s="376"/>
      <c r="SGH77" s="376"/>
      <c r="SGI77" s="376"/>
      <c r="SGJ77" s="376"/>
      <c r="SGK77" s="376"/>
      <c r="SGL77" s="376"/>
      <c r="SGM77" s="1581"/>
      <c r="SGN77" s="1581"/>
      <c r="SGO77" s="1581"/>
      <c r="SGP77" s="529"/>
      <c r="SGQ77" s="376"/>
      <c r="SGR77" s="376"/>
      <c r="SGS77" s="376"/>
      <c r="SGT77" s="530"/>
      <c r="SGU77" s="376"/>
      <c r="SGV77" s="376"/>
      <c r="SGW77" s="376"/>
      <c r="SGX77" s="376"/>
      <c r="SGY77" s="376"/>
      <c r="SGZ77" s="376"/>
      <c r="SHA77" s="376"/>
      <c r="SHB77" s="376"/>
      <c r="SHC77" s="376"/>
      <c r="SHD77" s="1581"/>
      <c r="SHE77" s="1581"/>
      <c r="SHF77" s="1581"/>
      <c r="SHG77" s="529"/>
      <c r="SHH77" s="376"/>
      <c r="SHI77" s="376"/>
      <c r="SHJ77" s="376"/>
      <c r="SHK77" s="530"/>
      <c r="SHL77" s="376"/>
      <c r="SHM77" s="376"/>
      <c r="SHN77" s="376"/>
      <c r="SHO77" s="376"/>
      <c r="SHP77" s="376"/>
      <c r="SHQ77" s="376"/>
      <c r="SHR77" s="376"/>
      <c r="SHS77" s="376"/>
      <c r="SHT77" s="376"/>
      <c r="SHU77" s="1581"/>
      <c r="SHV77" s="1581"/>
      <c r="SHW77" s="1581"/>
      <c r="SHX77" s="529"/>
      <c r="SHY77" s="376"/>
      <c r="SHZ77" s="376"/>
      <c r="SIA77" s="376"/>
      <c r="SIB77" s="530"/>
      <c r="SIC77" s="376"/>
      <c r="SID77" s="376"/>
      <c r="SIE77" s="376"/>
      <c r="SIF77" s="376"/>
      <c r="SIG77" s="376"/>
      <c r="SIH77" s="376"/>
      <c r="SII77" s="376"/>
      <c r="SIJ77" s="376"/>
      <c r="SIK77" s="376"/>
      <c r="SIL77" s="1581"/>
      <c r="SIM77" s="1581"/>
      <c r="SIN77" s="1581"/>
      <c r="SIO77" s="529"/>
      <c r="SIP77" s="376"/>
      <c r="SIQ77" s="376"/>
      <c r="SIR77" s="376"/>
      <c r="SIS77" s="530"/>
      <c r="SIT77" s="376"/>
      <c r="SIU77" s="376"/>
      <c r="SIV77" s="376"/>
      <c r="SIW77" s="376"/>
      <c r="SIX77" s="376"/>
      <c r="SIY77" s="376"/>
      <c r="SIZ77" s="376"/>
      <c r="SJA77" s="376"/>
      <c r="SJB77" s="376"/>
      <c r="SJC77" s="1581"/>
      <c r="SJD77" s="1581"/>
      <c r="SJE77" s="1581"/>
      <c r="SJF77" s="529"/>
      <c r="SJG77" s="376"/>
      <c r="SJH77" s="376"/>
      <c r="SJI77" s="376"/>
      <c r="SJJ77" s="530"/>
      <c r="SJK77" s="376"/>
      <c r="SJL77" s="376"/>
      <c r="SJM77" s="376"/>
      <c r="SJN77" s="376"/>
      <c r="SJO77" s="376"/>
      <c r="SJP77" s="376"/>
      <c r="SJQ77" s="376"/>
      <c r="SJR77" s="376"/>
      <c r="SJS77" s="376"/>
      <c r="SJT77" s="1581"/>
      <c r="SJU77" s="1581"/>
      <c r="SJV77" s="1581"/>
      <c r="SJW77" s="529"/>
      <c r="SJX77" s="376"/>
      <c r="SJY77" s="376"/>
      <c r="SJZ77" s="376"/>
      <c r="SKA77" s="530"/>
      <c r="SKB77" s="376"/>
      <c r="SKC77" s="376"/>
      <c r="SKD77" s="376"/>
      <c r="SKE77" s="376"/>
      <c r="SKF77" s="376"/>
      <c r="SKG77" s="376"/>
      <c r="SKH77" s="376"/>
      <c r="SKI77" s="376"/>
      <c r="SKJ77" s="376"/>
      <c r="SKK77" s="1581"/>
      <c r="SKL77" s="1581"/>
      <c r="SKM77" s="1581"/>
      <c r="SKN77" s="529"/>
      <c r="SKO77" s="376"/>
      <c r="SKP77" s="376"/>
      <c r="SKQ77" s="376"/>
      <c r="SKR77" s="530"/>
      <c r="SKS77" s="376"/>
      <c r="SKT77" s="376"/>
      <c r="SKU77" s="376"/>
      <c r="SKV77" s="376"/>
      <c r="SKW77" s="376"/>
      <c r="SKX77" s="376"/>
      <c r="SKY77" s="376"/>
      <c r="SKZ77" s="376"/>
      <c r="SLA77" s="376"/>
      <c r="SLB77" s="1581"/>
      <c r="SLC77" s="1581"/>
      <c r="SLD77" s="1581"/>
      <c r="SLE77" s="529"/>
      <c r="SLF77" s="376"/>
      <c r="SLG77" s="376"/>
      <c r="SLH77" s="376"/>
      <c r="SLI77" s="530"/>
      <c r="SLJ77" s="376"/>
      <c r="SLK77" s="376"/>
      <c r="SLL77" s="376"/>
      <c r="SLM77" s="376"/>
      <c r="SLN77" s="376"/>
      <c r="SLO77" s="376"/>
      <c r="SLP77" s="376"/>
      <c r="SLQ77" s="376"/>
      <c r="SLR77" s="376"/>
      <c r="SLS77" s="1581"/>
      <c r="SLT77" s="1581"/>
      <c r="SLU77" s="1581"/>
      <c r="SLV77" s="529"/>
      <c r="SLW77" s="376"/>
      <c r="SLX77" s="376"/>
      <c r="SLY77" s="376"/>
      <c r="SLZ77" s="530"/>
      <c r="SMA77" s="376"/>
      <c r="SMB77" s="376"/>
      <c r="SMC77" s="376"/>
      <c r="SMD77" s="376"/>
      <c r="SME77" s="376"/>
      <c r="SMF77" s="376"/>
      <c r="SMG77" s="376"/>
      <c r="SMH77" s="376"/>
      <c r="SMI77" s="376"/>
      <c r="SMJ77" s="1581"/>
      <c r="SMK77" s="1581"/>
      <c r="SML77" s="1581"/>
      <c r="SMM77" s="529"/>
      <c r="SMN77" s="376"/>
      <c r="SMO77" s="376"/>
      <c r="SMP77" s="376"/>
      <c r="SMQ77" s="530"/>
      <c r="SMR77" s="376"/>
      <c r="SMS77" s="376"/>
      <c r="SMT77" s="376"/>
      <c r="SMU77" s="376"/>
      <c r="SMV77" s="376"/>
      <c r="SMW77" s="376"/>
      <c r="SMX77" s="376"/>
      <c r="SMY77" s="376"/>
      <c r="SMZ77" s="376"/>
      <c r="SNA77" s="1581"/>
      <c r="SNB77" s="1581"/>
      <c r="SNC77" s="1581"/>
      <c r="SND77" s="529"/>
      <c r="SNE77" s="376"/>
      <c r="SNF77" s="376"/>
      <c r="SNG77" s="376"/>
      <c r="SNH77" s="530"/>
      <c r="SNI77" s="376"/>
      <c r="SNJ77" s="376"/>
      <c r="SNK77" s="376"/>
      <c r="SNL77" s="376"/>
      <c r="SNM77" s="376"/>
      <c r="SNN77" s="376"/>
      <c r="SNO77" s="376"/>
      <c r="SNP77" s="376"/>
      <c r="SNQ77" s="376"/>
      <c r="SNR77" s="1581"/>
      <c r="SNS77" s="1581"/>
      <c r="SNT77" s="1581"/>
      <c r="SNU77" s="529"/>
      <c r="SNV77" s="376"/>
      <c r="SNW77" s="376"/>
      <c r="SNX77" s="376"/>
      <c r="SNY77" s="530"/>
      <c r="SNZ77" s="376"/>
      <c r="SOA77" s="376"/>
      <c r="SOB77" s="376"/>
      <c r="SOC77" s="376"/>
      <c r="SOD77" s="376"/>
      <c r="SOE77" s="376"/>
      <c r="SOF77" s="376"/>
      <c r="SOG77" s="376"/>
      <c r="SOH77" s="376"/>
      <c r="SOI77" s="1581"/>
      <c r="SOJ77" s="1581"/>
      <c r="SOK77" s="1581"/>
      <c r="SOL77" s="529"/>
      <c r="SOM77" s="376"/>
      <c r="SON77" s="376"/>
      <c r="SOO77" s="376"/>
      <c r="SOP77" s="530"/>
      <c r="SOQ77" s="376"/>
      <c r="SOR77" s="376"/>
      <c r="SOS77" s="376"/>
      <c r="SOT77" s="376"/>
      <c r="SOU77" s="376"/>
      <c r="SOV77" s="376"/>
      <c r="SOW77" s="376"/>
      <c r="SOX77" s="376"/>
      <c r="SOY77" s="376"/>
      <c r="SOZ77" s="1581"/>
      <c r="SPA77" s="1581"/>
      <c r="SPB77" s="1581"/>
      <c r="SPC77" s="529"/>
      <c r="SPD77" s="376"/>
      <c r="SPE77" s="376"/>
      <c r="SPF77" s="376"/>
      <c r="SPG77" s="530"/>
      <c r="SPH77" s="376"/>
      <c r="SPI77" s="376"/>
      <c r="SPJ77" s="376"/>
      <c r="SPK77" s="376"/>
      <c r="SPL77" s="376"/>
      <c r="SPM77" s="376"/>
      <c r="SPN77" s="376"/>
      <c r="SPO77" s="376"/>
      <c r="SPP77" s="376"/>
      <c r="SPQ77" s="1581"/>
      <c r="SPR77" s="1581"/>
      <c r="SPS77" s="1581"/>
      <c r="SPT77" s="529"/>
      <c r="SPU77" s="376"/>
      <c r="SPV77" s="376"/>
      <c r="SPW77" s="376"/>
      <c r="SPX77" s="530"/>
      <c r="SPY77" s="376"/>
      <c r="SPZ77" s="376"/>
      <c r="SQA77" s="376"/>
      <c r="SQB77" s="376"/>
      <c r="SQC77" s="376"/>
      <c r="SQD77" s="376"/>
      <c r="SQE77" s="376"/>
      <c r="SQF77" s="376"/>
      <c r="SQG77" s="376"/>
      <c r="SQH77" s="1581"/>
      <c r="SQI77" s="1581"/>
      <c r="SQJ77" s="1581"/>
      <c r="SQK77" s="529"/>
      <c r="SQL77" s="376"/>
      <c r="SQM77" s="376"/>
      <c r="SQN77" s="376"/>
      <c r="SQO77" s="530"/>
      <c r="SQP77" s="376"/>
      <c r="SQQ77" s="376"/>
      <c r="SQR77" s="376"/>
      <c r="SQS77" s="376"/>
      <c r="SQT77" s="376"/>
      <c r="SQU77" s="376"/>
      <c r="SQV77" s="376"/>
      <c r="SQW77" s="376"/>
      <c r="SQX77" s="376"/>
      <c r="SQY77" s="1581"/>
      <c r="SQZ77" s="1581"/>
      <c r="SRA77" s="1581"/>
      <c r="SRB77" s="529"/>
      <c r="SRC77" s="376"/>
      <c r="SRD77" s="376"/>
      <c r="SRE77" s="376"/>
      <c r="SRF77" s="530"/>
      <c r="SRG77" s="376"/>
      <c r="SRH77" s="376"/>
      <c r="SRI77" s="376"/>
      <c r="SRJ77" s="376"/>
      <c r="SRK77" s="376"/>
      <c r="SRL77" s="376"/>
      <c r="SRM77" s="376"/>
      <c r="SRN77" s="376"/>
      <c r="SRO77" s="376"/>
      <c r="SRP77" s="1581"/>
      <c r="SRQ77" s="1581"/>
      <c r="SRR77" s="1581"/>
      <c r="SRS77" s="529"/>
      <c r="SRT77" s="376"/>
      <c r="SRU77" s="376"/>
      <c r="SRV77" s="376"/>
      <c r="SRW77" s="530"/>
      <c r="SRX77" s="376"/>
      <c r="SRY77" s="376"/>
      <c r="SRZ77" s="376"/>
      <c r="SSA77" s="376"/>
      <c r="SSB77" s="376"/>
      <c r="SSC77" s="376"/>
      <c r="SSD77" s="376"/>
      <c r="SSE77" s="376"/>
      <c r="SSF77" s="376"/>
      <c r="SSG77" s="1581"/>
      <c r="SSH77" s="1581"/>
      <c r="SSI77" s="1581"/>
      <c r="SSJ77" s="529"/>
      <c r="SSK77" s="376"/>
      <c r="SSL77" s="376"/>
      <c r="SSM77" s="376"/>
      <c r="SSN77" s="530"/>
      <c r="SSO77" s="376"/>
      <c r="SSP77" s="376"/>
      <c r="SSQ77" s="376"/>
      <c r="SSR77" s="376"/>
      <c r="SSS77" s="376"/>
      <c r="SST77" s="376"/>
      <c r="SSU77" s="376"/>
      <c r="SSV77" s="376"/>
      <c r="SSW77" s="376"/>
      <c r="SSX77" s="1581"/>
      <c r="SSY77" s="1581"/>
      <c r="SSZ77" s="1581"/>
      <c r="STA77" s="529"/>
      <c r="STB77" s="376"/>
      <c r="STC77" s="376"/>
      <c r="STD77" s="376"/>
      <c r="STE77" s="530"/>
      <c r="STF77" s="376"/>
      <c r="STG77" s="376"/>
      <c r="STH77" s="376"/>
      <c r="STI77" s="376"/>
      <c r="STJ77" s="376"/>
      <c r="STK77" s="376"/>
      <c r="STL77" s="376"/>
      <c r="STM77" s="376"/>
      <c r="STN77" s="376"/>
      <c r="STO77" s="1581"/>
      <c r="STP77" s="1581"/>
      <c r="STQ77" s="1581"/>
      <c r="STR77" s="529"/>
      <c r="STS77" s="376"/>
      <c r="STT77" s="376"/>
      <c r="STU77" s="376"/>
      <c r="STV77" s="530"/>
      <c r="STW77" s="376"/>
      <c r="STX77" s="376"/>
      <c r="STY77" s="376"/>
      <c r="STZ77" s="376"/>
      <c r="SUA77" s="376"/>
      <c r="SUB77" s="376"/>
      <c r="SUC77" s="376"/>
      <c r="SUD77" s="376"/>
      <c r="SUE77" s="376"/>
      <c r="SUF77" s="1581"/>
      <c r="SUG77" s="1581"/>
      <c r="SUH77" s="1581"/>
      <c r="SUI77" s="529"/>
      <c r="SUJ77" s="376"/>
      <c r="SUK77" s="376"/>
      <c r="SUL77" s="376"/>
      <c r="SUM77" s="530"/>
      <c r="SUN77" s="376"/>
      <c r="SUO77" s="376"/>
      <c r="SUP77" s="376"/>
      <c r="SUQ77" s="376"/>
      <c r="SUR77" s="376"/>
      <c r="SUS77" s="376"/>
      <c r="SUT77" s="376"/>
      <c r="SUU77" s="376"/>
      <c r="SUV77" s="376"/>
      <c r="SUW77" s="1581"/>
      <c r="SUX77" s="1581"/>
      <c r="SUY77" s="1581"/>
      <c r="SUZ77" s="529"/>
      <c r="SVA77" s="376"/>
      <c r="SVB77" s="376"/>
      <c r="SVC77" s="376"/>
      <c r="SVD77" s="530"/>
      <c r="SVE77" s="376"/>
      <c r="SVF77" s="376"/>
      <c r="SVG77" s="376"/>
      <c r="SVH77" s="376"/>
      <c r="SVI77" s="376"/>
      <c r="SVJ77" s="376"/>
      <c r="SVK77" s="376"/>
      <c r="SVL77" s="376"/>
      <c r="SVM77" s="376"/>
      <c r="SVN77" s="1581"/>
      <c r="SVO77" s="1581"/>
      <c r="SVP77" s="1581"/>
      <c r="SVQ77" s="529"/>
      <c r="SVR77" s="376"/>
      <c r="SVS77" s="376"/>
      <c r="SVT77" s="376"/>
      <c r="SVU77" s="530"/>
      <c r="SVV77" s="376"/>
      <c r="SVW77" s="376"/>
      <c r="SVX77" s="376"/>
      <c r="SVY77" s="376"/>
      <c r="SVZ77" s="376"/>
      <c r="SWA77" s="376"/>
      <c r="SWB77" s="376"/>
      <c r="SWC77" s="376"/>
      <c r="SWD77" s="376"/>
      <c r="SWE77" s="1581"/>
      <c r="SWF77" s="1581"/>
      <c r="SWG77" s="1581"/>
      <c r="SWH77" s="529"/>
      <c r="SWI77" s="376"/>
      <c r="SWJ77" s="376"/>
      <c r="SWK77" s="376"/>
      <c r="SWL77" s="530"/>
      <c r="SWM77" s="376"/>
      <c r="SWN77" s="376"/>
      <c r="SWO77" s="376"/>
      <c r="SWP77" s="376"/>
      <c r="SWQ77" s="376"/>
      <c r="SWR77" s="376"/>
      <c r="SWS77" s="376"/>
      <c r="SWT77" s="376"/>
      <c r="SWU77" s="376"/>
      <c r="SWV77" s="1581"/>
      <c r="SWW77" s="1581"/>
      <c r="SWX77" s="1581"/>
      <c r="SWY77" s="529"/>
      <c r="SWZ77" s="376"/>
      <c r="SXA77" s="376"/>
      <c r="SXB77" s="376"/>
      <c r="SXC77" s="530"/>
      <c r="SXD77" s="376"/>
      <c r="SXE77" s="376"/>
      <c r="SXF77" s="376"/>
      <c r="SXG77" s="376"/>
      <c r="SXH77" s="376"/>
      <c r="SXI77" s="376"/>
      <c r="SXJ77" s="376"/>
      <c r="SXK77" s="376"/>
      <c r="SXL77" s="376"/>
      <c r="SXM77" s="1581"/>
      <c r="SXN77" s="1581"/>
      <c r="SXO77" s="1581"/>
      <c r="SXP77" s="529"/>
      <c r="SXQ77" s="376"/>
      <c r="SXR77" s="376"/>
      <c r="SXS77" s="376"/>
      <c r="SXT77" s="530"/>
      <c r="SXU77" s="376"/>
      <c r="SXV77" s="376"/>
      <c r="SXW77" s="376"/>
      <c r="SXX77" s="376"/>
      <c r="SXY77" s="376"/>
      <c r="SXZ77" s="376"/>
      <c r="SYA77" s="376"/>
      <c r="SYB77" s="376"/>
      <c r="SYC77" s="376"/>
      <c r="SYD77" s="1581"/>
      <c r="SYE77" s="1581"/>
      <c r="SYF77" s="1581"/>
      <c r="SYG77" s="529"/>
      <c r="SYH77" s="376"/>
      <c r="SYI77" s="376"/>
      <c r="SYJ77" s="376"/>
      <c r="SYK77" s="530"/>
      <c r="SYL77" s="376"/>
      <c r="SYM77" s="376"/>
      <c r="SYN77" s="376"/>
      <c r="SYO77" s="376"/>
      <c r="SYP77" s="376"/>
      <c r="SYQ77" s="376"/>
      <c r="SYR77" s="376"/>
      <c r="SYS77" s="376"/>
      <c r="SYT77" s="376"/>
      <c r="SYU77" s="1581"/>
      <c r="SYV77" s="1581"/>
      <c r="SYW77" s="1581"/>
      <c r="SYX77" s="529"/>
      <c r="SYY77" s="376"/>
      <c r="SYZ77" s="376"/>
      <c r="SZA77" s="376"/>
      <c r="SZB77" s="530"/>
      <c r="SZC77" s="376"/>
      <c r="SZD77" s="376"/>
      <c r="SZE77" s="376"/>
      <c r="SZF77" s="376"/>
      <c r="SZG77" s="376"/>
      <c r="SZH77" s="376"/>
      <c r="SZI77" s="376"/>
      <c r="SZJ77" s="376"/>
      <c r="SZK77" s="376"/>
      <c r="SZL77" s="1581"/>
      <c r="SZM77" s="1581"/>
      <c r="SZN77" s="1581"/>
      <c r="SZO77" s="529"/>
      <c r="SZP77" s="376"/>
      <c r="SZQ77" s="376"/>
      <c r="SZR77" s="376"/>
      <c r="SZS77" s="530"/>
      <c r="SZT77" s="376"/>
      <c r="SZU77" s="376"/>
      <c r="SZV77" s="376"/>
      <c r="SZW77" s="376"/>
      <c r="SZX77" s="376"/>
      <c r="SZY77" s="376"/>
      <c r="SZZ77" s="376"/>
      <c r="TAA77" s="376"/>
      <c r="TAB77" s="376"/>
      <c r="TAC77" s="1581"/>
      <c r="TAD77" s="1581"/>
      <c r="TAE77" s="1581"/>
      <c r="TAF77" s="529"/>
      <c r="TAG77" s="376"/>
      <c r="TAH77" s="376"/>
      <c r="TAI77" s="376"/>
      <c r="TAJ77" s="530"/>
      <c r="TAK77" s="376"/>
      <c r="TAL77" s="376"/>
      <c r="TAM77" s="376"/>
      <c r="TAN77" s="376"/>
      <c r="TAO77" s="376"/>
      <c r="TAP77" s="376"/>
      <c r="TAQ77" s="376"/>
      <c r="TAR77" s="376"/>
      <c r="TAS77" s="376"/>
      <c r="TAT77" s="1581"/>
      <c r="TAU77" s="1581"/>
      <c r="TAV77" s="1581"/>
      <c r="TAW77" s="529"/>
      <c r="TAX77" s="376"/>
      <c r="TAY77" s="376"/>
      <c r="TAZ77" s="376"/>
      <c r="TBA77" s="530"/>
      <c r="TBB77" s="376"/>
      <c r="TBC77" s="376"/>
      <c r="TBD77" s="376"/>
      <c r="TBE77" s="376"/>
      <c r="TBF77" s="376"/>
      <c r="TBG77" s="376"/>
      <c r="TBH77" s="376"/>
      <c r="TBI77" s="376"/>
      <c r="TBJ77" s="376"/>
      <c r="TBK77" s="1581"/>
      <c r="TBL77" s="1581"/>
      <c r="TBM77" s="1581"/>
      <c r="TBN77" s="529"/>
      <c r="TBO77" s="376"/>
      <c r="TBP77" s="376"/>
      <c r="TBQ77" s="376"/>
      <c r="TBR77" s="530"/>
      <c r="TBS77" s="376"/>
      <c r="TBT77" s="376"/>
      <c r="TBU77" s="376"/>
      <c r="TBV77" s="376"/>
      <c r="TBW77" s="376"/>
      <c r="TBX77" s="376"/>
      <c r="TBY77" s="376"/>
      <c r="TBZ77" s="376"/>
      <c r="TCA77" s="376"/>
      <c r="TCB77" s="1581"/>
      <c r="TCC77" s="1581"/>
      <c r="TCD77" s="1581"/>
      <c r="TCE77" s="529"/>
      <c r="TCF77" s="376"/>
      <c r="TCG77" s="376"/>
      <c r="TCH77" s="376"/>
      <c r="TCI77" s="530"/>
      <c r="TCJ77" s="376"/>
      <c r="TCK77" s="376"/>
      <c r="TCL77" s="376"/>
      <c r="TCM77" s="376"/>
      <c r="TCN77" s="376"/>
      <c r="TCO77" s="376"/>
      <c r="TCP77" s="376"/>
      <c r="TCQ77" s="376"/>
      <c r="TCR77" s="376"/>
      <c r="TCS77" s="1581"/>
      <c r="TCT77" s="1581"/>
      <c r="TCU77" s="1581"/>
      <c r="TCV77" s="529"/>
      <c r="TCW77" s="376"/>
      <c r="TCX77" s="376"/>
      <c r="TCY77" s="376"/>
      <c r="TCZ77" s="530"/>
      <c r="TDA77" s="376"/>
      <c r="TDB77" s="376"/>
      <c r="TDC77" s="376"/>
      <c r="TDD77" s="376"/>
      <c r="TDE77" s="376"/>
      <c r="TDF77" s="376"/>
      <c r="TDG77" s="376"/>
      <c r="TDH77" s="376"/>
      <c r="TDI77" s="376"/>
      <c r="TDJ77" s="1581"/>
      <c r="TDK77" s="1581"/>
      <c r="TDL77" s="1581"/>
      <c r="TDM77" s="529"/>
      <c r="TDN77" s="376"/>
      <c r="TDO77" s="376"/>
      <c r="TDP77" s="376"/>
      <c r="TDQ77" s="530"/>
      <c r="TDR77" s="376"/>
      <c r="TDS77" s="376"/>
      <c r="TDT77" s="376"/>
      <c r="TDU77" s="376"/>
      <c r="TDV77" s="376"/>
      <c r="TDW77" s="376"/>
      <c r="TDX77" s="376"/>
      <c r="TDY77" s="376"/>
      <c r="TDZ77" s="376"/>
      <c r="TEA77" s="1581"/>
      <c r="TEB77" s="1581"/>
      <c r="TEC77" s="1581"/>
      <c r="TED77" s="529"/>
      <c r="TEE77" s="376"/>
      <c r="TEF77" s="376"/>
      <c r="TEG77" s="376"/>
      <c r="TEH77" s="530"/>
      <c r="TEI77" s="376"/>
      <c r="TEJ77" s="376"/>
      <c r="TEK77" s="376"/>
      <c r="TEL77" s="376"/>
      <c r="TEM77" s="376"/>
      <c r="TEN77" s="376"/>
      <c r="TEO77" s="376"/>
      <c r="TEP77" s="376"/>
      <c r="TEQ77" s="376"/>
      <c r="TER77" s="1581"/>
      <c r="TES77" s="1581"/>
      <c r="TET77" s="1581"/>
      <c r="TEU77" s="529"/>
      <c r="TEV77" s="376"/>
      <c r="TEW77" s="376"/>
      <c r="TEX77" s="376"/>
      <c r="TEY77" s="530"/>
      <c r="TEZ77" s="376"/>
      <c r="TFA77" s="376"/>
      <c r="TFB77" s="376"/>
      <c r="TFC77" s="376"/>
      <c r="TFD77" s="376"/>
      <c r="TFE77" s="376"/>
      <c r="TFF77" s="376"/>
      <c r="TFG77" s="376"/>
      <c r="TFH77" s="376"/>
      <c r="TFI77" s="1581"/>
      <c r="TFJ77" s="1581"/>
      <c r="TFK77" s="1581"/>
      <c r="TFL77" s="529"/>
      <c r="TFM77" s="376"/>
      <c r="TFN77" s="376"/>
      <c r="TFO77" s="376"/>
      <c r="TFP77" s="530"/>
      <c r="TFQ77" s="376"/>
      <c r="TFR77" s="376"/>
      <c r="TFS77" s="376"/>
      <c r="TFT77" s="376"/>
      <c r="TFU77" s="376"/>
      <c r="TFV77" s="376"/>
      <c r="TFW77" s="376"/>
      <c r="TFX77" s="376"/>
      <c r="TFY77" s="376"/>
      <c r="TFZ77" s="1581"/>
      <c r="TGA77" s="1581"/>
      <c r="TGB77" s="1581"/>
      <c r="TGC77" s="529"/>
      <c r="TGD77" s="376"/>
      <c r="TGE77" s="376"/>
      <c r="TGF77" s="376"/>
      <c r="TGG77" s="530"/>
      <c r="TGH77" s="376"/>
      <c r="TGI77" s="376"/>
      <c r="TGJ77" s="376"/>
      <c r="TGK77" s="376"/>
      <c r="TGL77" s="376"/>
      <c r="TGM77" s="376"/>
      <c r="TGN77" s="376"/>
      <c r="TGO77" s="376"/>
      <c r="TGP77" s="376"/>
      <c r="TGQ77" s="1581"/>
      <c r="TGR77" s="1581"/>
      <c r="TGS77" s="1581"/>
      <c r="TGT77" s="529"/>
      <c r="TGU77" s="376"/>
      <c r="TGV77" s="376"/>
      <c r="TGW77" s="376"/>
      <c r="TGX77" s="530"/>
      <c r="TGY77" s="376"/>
      <c r="TGZ77" s="376"/>
      <c r="THA77" s="376"/>
      <c r="THB77" s="376"/>
      <c r="THC77" s="376"/>
      <c r="THD77" s="376"/>
      <c r="THE77" s="376"/>
      <c r="THF77" s="376"/>
      <c r="THG77" s="376"/>
      <c r="THH77" s="1581"/>
      <c r="THI77" s="1581"/>
      <c r="THJ77" s="1581"/>
      <c r="THK77" s="529"/>
      <c r="THL77" s="376"/>
      <c r="THM77" s="376"/>
      <c r="THN77" s="376"/>
      <c r="THO77" s="530"/>
      <c r="THP77" s="376"/>
      <c r="THQ77" s="376"/>
      <c r="THR77" s="376"/>
      <c r="THS77" s="376"/>
      <c r="THT77" s="376"/>
      <c r="THU77" s="376"/>
      <c r="THV77" s="376"/>
      <c r="THW77" s="376"/>
      <c r="THX77" s="376"/>
      <c r="THY77" s="1581"/>
      <c r="THZ77" s="1581"/>
      <c r="TIA77" s="1581"/>
      <c r="TIB77" s="529"/>
      <c r="TIC77" s="376"/>
      <c r="TID77" s="376"/>
      <c r="TIE77" s="376"/>
      <c r="TIF77" s="530"/>
      <c r="TIG77" s="376"/>
      <c r="TIH77" s="376"/>
      <c r="TII77" s="376"/>
      <c r="TIJ77" s="376"/>
      <c r="TIK77" s="376"/>
      <c r="TIL77" s="376"/>
      <c r="TIM77" s="376"/>
      <c r="TIN77" s="376"/>
      <c r="TIO77" s="376"/>
      <c r="TIP77" s="1581"/>
      <c r="TIQ77" s="1581"/>
      <c r="TIR77" s="1581"/>
      <c r="TIS77" s="529"/>
      <c r="TIT77" s="376"/>
      <c r="TIU77" s="376"/>
      <c r="TIV77" s="376"/>
      <c r="TIW77" s="530"/>
      <c r="TIX77" s="376"/>
      <c r="TIY77" s="376"/>
      <c r="TIZ77" s="376"/>
      <c r="TJA77" s="376"/>
      <c r="TJB77" s="376"/>
      <c r="TJC77" s="376"/>
      <c r="TJD77" s="376"/>
      <c r="TJE77" s="376"/>
      <c r="TJF77" s="376"/>
      <c r="TJG77" s="1581"/>
      <c r="TJH77" s="1581"/>
      <c r="TJI77" s="1581"/>
      <c r="TJJ77" s="529"/>
      <c r="TJK77" s="376"/>
      <c r="TJL77" s="376"/>
      <c r="TJM77" s="376"/>
      <c r="TJN77" s="530"/>
      <c r="TJO77" s="376"/>
      <c r="TJP77" s="376"/>
      <c r="TJQ77" s="376"/>
      <c r="TJR77" s="376"/>
      <c r="TJS77" s="376"/>
      <c r="TJT77" s="376"/>
      <c r="TJU77" s="376"/>
      <c r="TJV77" s="376"/>
      <c r="TJW77" s="376"/>
      <c r="TJX77" s="1581"/>
      <c r="TJY77" s="1581"/>
      <c r="TJZ77" s="1581"/>
      <c r="TKA77" s="529"/>
      <c r="TKB77" s="376"/>
      <c r="TKC77" s="376"/>
      <c r="TKD77" s="376"/>
      <c r="TKE77" s="530"/>
      <c r="TKF77" s="376"/>
      <c r="TKG77" s="376"/>
      <c r="TKH77" s="376"/>
      <c r="TKI77" s="376"/>
      <c r="TKJ77" s="376"/>
      <c r="TKK77" s="376"/>
      <c r="TKL77" s="376"/>
      <c r="TKM77" s="376"/>
      <c r="TKN77" s="376"/>
      <c r="TKO77" s="1581"/>
      <c r="TKP77" s="1581"/>
      <c r="TKQ77" s="1581"/>
      <c r="TKR77" s="529"/>
      <c r="TKS77" s="376"/>
      <c r="TKT77" s="376"/>
      <c r="TKU77" s="376"/>
      <c r="TKV77" s="530"/>
      <c r="TKW77" s="376"/>
      <c r="TKX77" s="376"/>
      <c r="TKY77" s="376"/>
      <c r="TKZ77" s="376"/>
      <c r="TLA77" s="376"/>
      <c r="TLB77" s="376"/>
      <c r="TLC77" s="376"/>
      <c r="TLD77" s="376"/>
      <c r="TLE77" s="376"/>
      <c r="TLF77" s="1581"/>
      <c r="TLG77" s="1581"/>
      <c r="TLH77" s="1581"/>
      <c r="TLI77" s="529"/>
      <c r="TLJ77" s="376"/>
      <c r="TLK77" s="376"/>
      <c r="TLL77" s="376"/>
      <c r="TLM77" s="530"/>
      <c r="TLN77" s="376"/>
      <c r="TLO77" s="376"/>
      <c r="TLP77" s="376"/>
      <c r="TLQ77" s="376"/>
      <c r="TLR77" s="376"/>
      <c r="TLS77" s="376"/>
      <c r="TLT77" s="376"/>
      <c r="TLU77" s="376"/>
      <c r="TLV77" s="376"/>
      <c r="TLW77" s="1581"/>
      <c r="TLX77" s="1581"/>
      <c r="TLY77" s="1581"/>
      <c r="TLZ77" s="529"/>
      <c r="TMA77" s="376"/>
      <c r="TMB77" s="376"/>
      <c r="TMC77" s="376"/>
      <c r="TMD77" s="530"/>
      <c r="TME77" s="376"/>
      <c r="TMF77" s="376"/>
      <c r="TMG77" s="376"/>
      <c r="TMH77" s="376"/>
      <c r="TMI77" s="376"/>
      <c r="TMJ77" s="376"/>
      <c r="TMK77" s="376"/>
      <c r="TML77" s="376"/>
      <c r="TMM77" s="376"/>
      <c r="TMN77" s="1581"/>
      <c r="TMO77" s="1581"/>
      <c r="TMP77" s="1581"/>
      <c r="TMQ77" s="529"/>
      <c r="TMR77" s="376"/>
      <c r="TMS77" s="376"/>
      <c r="TMT77" s="376"/>
      <c r="TMU77" s="530"/>
      <c r="TMV77" s="376"/>
      <c r="TMW77" s="376"/>
      <c r="TMX77" s="376"/>
      <c r="TMY77" s="376"/>
      <c r="TMZ77" s="376"/>
      <c r="TNA77" s="376"/>
      <c r="TNB77" s="376"/>
      <c r="TNC77" s="376"/>
      <c r="TND77" s="376"/>
      <c r="TNE77" s="1581"/>
      <c r="TNF77" s="1581"/>
      <c r="TNG77" s="1581"/>
      <c r="TNH77" s="529"/>
      <c r="TNI77" s="376"/>
      <c r="TNJ77" s="376"/>
      <c r="TNK77" s="376"/>
      <c r="TNL77" s="530"/>
      <c r="TNM77" s="376"/>
      <c r="TNN77" s="376"/>
      <c r="TNO77" s="376"/>
      <c r="TNP77" s="376"/>
      <c r="TNQ77" s="376"/>
      <c r="TNR77" s="376"/>
      <c r="TNS77" s="376"/>
      <c r="TNT77" s="376"/>
      <c r="TNU77" s="376"/>
      <c r="TNV77" s="1581"/>
      <c r="TNW77" s="1581"/>
      <c r="TNX77" s="1581"/>
      <c r="TNY77" s="529"/>
      <c r="TNZ77" s="376"/>
      <c r="TOA77" s="376"/>
      <c r="TOB77" s="376"/>
      <c r="TOC77" s="530"/>
      <c r="TOD77" s="376"/>
      <c r="TOE77" s="376"/>
      <c r="TOF77" s="376"/>
      <c r="TOG77" s="376"/>
      <c r="TOH77" s="376"/>
      <c r="TOI77" s="376"/>
      <c r="TOJ77" s="376"/>
      <c r="TOK77" s="376"/>
      <c r="TOL77" s="376"/>
      <c r="TOM77" s="1581"/>
      <c r="TON77" s="1581"/>
      <c r="TOO77" s="1581"/>
      <c r="TOP77" s="529"/>
      <c r="TOQ77" s="376"/>
      <c r="TOR77" s="376"/>
      <c r="TOS77" s="376"/>
      <c r="TOT77" s="530"/>
      <c r="TOU77" s="376"/>
      <c r="TOV77" s="376"/>
      <c r="TOW77" s="376"/>
      <c r="TOX77" s="376"/>
      <c r="TOY77" s="376"/>
      <c r="TOZ77" s="376"/>
      <c r="TPA77" s="376"/>
      <c r="TPB77" s="376"/>
      <c r="TPC77" s="376"/>
      <c r="TPD77" s="1581"/>
      <c r="TPE77" s="1581"/>
      <c r="TPF77" s="1581"/>
      <c r="TPG77" s="529"/>
      <c r="TPH77" s="376"/>
      <c r="TPI77" s="376"/>
      <c r="TPJ77" s="376"/>
      <c r="TPK77" s="530"/>
      <c r="TPL77" s="376"/>
      <c r="TPM77" s="376"/>
      <c r="TPN77" s="376"/>
      <c r="TPO77" s="376"/>
      <c r="TPP77" s="376"/>
      <c r="TPQ77" s="376"/>
      <c r="TPR77" s="376"/>
      <c r="TPS77" s="376"/>
      <c r="TPT77" s="376"/>
      <c r="TPU77" s="1581"/>
      <c r="TPV77" s="1581"/>
      <c r="TPW77" s="1581"/>
      <c r="TPX77" s="529"/>
      <c r="TPY77" s="376"/>
      <c r="TPZ77" s="376"/>
      <c r="TQA77" s="376"/>
      <c r="TQB77" s="530"/>
      <c r="TQC77" s="376"/>
      <c r="TQD77" s="376"/>
      <c r="TQE77" s="376"/>
      <c r="TQF77" s="376"/>
      <c r="TQG77" s="376"/>
      <c r="TQH77" s="376"/>
      <c r="TQI77" s="376"/>
      <c r="TQJ77" s="376"/>
      <c r="TQK77" s="376"/>
      <c r="TQL77" s="1581"/>
      <c r="TQM77" s="1581"/>
      <c r="TQN77" s="1581"/>
      <c r="TQO77" s="529"/>
      <c r="TQP77" s="376"/>
      <c r="TQQ77" s="376"/>
      <c r="TQR77" s="376"/>
      <c r="TQS77" s="530"/>
      <c r="TQT77" s="376"/>
      <c r="TQU77" s="376"/>
      <c r="TQV77" s="376"/>
      <c r="TQW77" s="376"/>
      <c r="TQX77" s="376"/>
      <c r="TQY77" s="376"/>
      <c r="TQZ77" s="376"/>
      <c r="TRA77" s="376"/>
      <c r="TRB77" s="376"/>
      <c r="TRC77" s="1581"/>
      <c r="TRD77" s="1581"/>
      <c r="TRE77" s="1581"/>
      <c r="TRF77" s="529"/>
      <c r="TRG77" s="376"/>
      <c r="TRH77" s="376"/>
      <c r="TRI77" s="376"/>
      <c r="TRJ77" s="530"/>
      <c r="TRK77" s="376"/>
      <c r="TRL77" s="376"/>
      <c r="TRM77" s="376"/>
      <c r="TRN77" s="376"/>
      <c r="TRO77" s="376"/>
      <c r="TRP77" s="376"/>
      <c r="TRQ77" s="376"/>
      <c r="TRR77" s="376"/>
      <c r="TRS77" s="376"/>
      <c r="TRT77" s="1581"/>
      <c r="TRU77" s="1581"/>
      <c r="TRV77" s="1581"/>
      <c r="TRW77" s="529"/>
      <c r="TRX77" s="376"/>
      <c r="TRY77" s="376"/>
      <c r="TRZ77" s="376"/>
      <c r="TSA77" s="530"/>
      <c r="TSB77" s="376"/>
      <c r="TSC77" s="376"/>
      <c r="TSD77" s="376"/>
      <c r="TSE77" s="376"/>
      <c r="TSF77" s="376"/>
      <c r="TSG77" s="376"/>
      <c r="TSH77" s="376"/>
      <c r="TSI77" s="376"/>
      <c r="TSJ77" s="376"/>
      <c r="TSK77" s="1581"/>
      <c r="TSL77" s="1581"/>
      <c r="TSM77" s="1581"/>
      <c r="TSN77" s="529"/>
      <c r="TSO77" s="376"/>
      <c r="TSP77" s="376"/>
      <c r="TSQ77" s="376"/>
      <c r="TSR77" s="530"/>
      <c r="TSS77" s="376"/>
      <c r="TST77" s="376"/>
      <c r="TSU77" s="376"/>
      <c r="TSV77" s="376"/>
      <c r="TSW77" s="376"/>
      <c r="TSX77" s="376"/>
      <c r="TSY77" s="376"/>
      <c r="TSZ77" s="376"/>
      <c r="TTA77" s="376"/>
      <c r="TTB77" s="1581"/>
      <c r="TTC77" s="1581"/>
      <c r="TTD77" s="1581"/>
      <c r="TTE77" s="529"/>
      <c r="TTF77" s="376"/>
      <c r="TTG77" s="376"/>
      <c r="TTH77" s="376"/>
      <c r="TTI77" s="530"/>
      <c r="TTJ77" s="376"/>
      <c r="TTK77" s="376"/>
      <c r="TTL77" s="376"/>
      <c r="TTM77" s="376"/>
      <c r="TTN77" s="376"/>
      <c r="TTO77" s="376"/>
      <c r="TTP77" s="376"/>
      <c r="TTQ77" s="376"/>
      <c r="TTR77" s="376"/>
      <c r="TTS77" s="1581"/>
      <c r="TTT77" s="1581"/>
      <c r="TTU77" s="1581"/>
      <c r="TTV77" s="529"/>
      <c r="TTW77" s="376"/>
      <c r="TTX77" s="376"/>
      <c r="TTY77" s="376"/>
      <c r="TTZ77" s="530"/>
      <c r="TUA77" s="376"/>
      <c r="TUB77" s="376"/>
      <c r="TUC77" s="376"/>
      <c r="TUD77" s="376"/>
      <c r="TUE77" s="376"/>
      <c r="TUF77" s="376"/>
      <c r="TUG77" s="376"/>
      <c r="TUH77" s="376"/>
      <c r="TUI77" s="376"/>
      <c r="TUJ77" s="1581"/>
      <c r="TUK77" s="1581"/>
      <c r="TUL77" s="1581"/>
      <c r="TUM77" s="529"/>
      <c r="TUN77" s="376"/>
      <c r="TUO77" s="376"/>
      <c r="TUP77" s="376"/>
      <c r="TUQ77" s="530"/>
      <c r="TUR77" s="376"/>
      <c r="TUS77" s="376"/>
      <c r="TUT77" s="376"/>
      <c r="TUU77" s="376"/>
      <c r="TUV77" s="376"/>
      <c r="TUW77" s="376"/>
      <c r="TUX77" s="376"/>
      <c r="TUY77" s="376"/>
      <c r="TUZ77" s="376"/>
      <c r="TVA77" s="1581"/>
      <c r="TVB77" s="1581"/>
      <c r="TVC77" s="1581"/>
      <c r="TVD77" s="529"/>
      <c r="TVE77" s="376"/>
      <c r="TVF77" s="376"/>
      <c r="TVG77" s="376"/>
      <c r="TVH77" s="530"/>
      <c r="TVI77" s="376"/>
      <c r="TVJ77" s="376"/>
      <c r="TVK77" s="376"/>
      <c r="TVL77" s="376"/>
      <c r="TVM77" s="376"/>
      <c r="TVN77" s="376"/>
      <c r="TVO77" s="376"/>
      <c r="TVP77" s="376"/>
      <c r="TVQ77" s="376"/>
      <c r="TVR77" s="1581"/>
      <c r="TVS77" s="1581"/>
      <c r="TVT77" s="1581"/>
      <c r="TVU77" s="529"/>
      <c r="TVV77" s="376"/>
      <c r="TVW77" s="376"/>
      <c r="TVX77" s="376"/>
      <c r="TVY77" s="530"/>
      <c r="TVZ77" s="376"/>
      <c r="TWA77" s="376"/>
      <c r="TWB77" s="376"/>
      <c r="TWC77" s="376"/>
      <c r="TWD77" s="376"/>
      <c r="TWE77" s="376"/>
      <c r="TWF77" s="376"/>
      <c r="TWG77" s="376"/>
      <c r="TWH77" s="376"/>
      <c r="TWI77" s="1581"/>
      <c r="TWJ77" s="1581"/>
      <c r="TWK77" s="1581"/>
      <c r="TWL77" s="529"/>
      <c r="TWM77" s="376"/>
      <c r="TWN77" s="376"/>
      <c r="TWO77" s="376"/>
      <c r="TWP77" s="530"/>
      <c r="TWQ77" s="376"/>
      <c r="TWR77" s="376"/>
      <c r="TWS77" s="376"/>
      <c r="TWT77" s="376"/>
      <c r="TWU77" s="376"/>
      <c r="TWV77" s="376"/>
      <c r="TWW77" s="376"/>
      <c r="TWX77" s="376"/>
      <c r="TWY77" s="376"/>
      <c r="TWZ77" s="1581"/>
      <c r="TXA77" s="1581"/>
      <c r="TXB77" s="1581"/>
      <c r="TXC77" s="529"/>
      <c r="TXD77" s="376"/>
      <c r="TXE77" s="376"/>
      <c r="TXF77" s="376"/>
      <c r="TXG77" s="530"/>
      <c r="TXH77" s="376"/>
      <c r="TXI77" s="376"/>
      <c r="TXJ77" s="376"/>
      <c r="TXK77" s="376"/>
      <c r="TXL77" s="376"/>
      <c r="TXM77" s="376"/>
      <c r="TXN77" s="376"/>
      <c r="TXO77" s="376"/>
      <c r="TXP77" s="376"/>
      <c r="TXQ77" s="1581"/>
      <c r="TXR77" s="1581"/>
      <c r="TXS77" s="1581"/>
      <c r="TXT77" s="529"/>
      <c r="TXU77" s="376"/>
      <c r="TXV77" s="376"/>
      <c r="TXW77" s="376"/>
      <c r="TXX77" s="530"/>
      <c r="TXY77" s="376"/>
      <c r="TXZ77" s="376"/>
      <c r="TYA77" s="376"/>
      <c r="TYB77" s="376"/>
      <c r="TYC77" s="376"/>
      <c r="TYD77" s="376"/>
      <c r="TYE77" s="376"/>
      <c r="TYF77" s="376"/>
      <c r="TYG77" s="376"/>
      <c r="TYH77" s="1581"/>
      <c r="TYI77" s="1581"/>
      <c r="TYJ77" s="1581"/>
      <c r="TYK77" s="529"/>
      <c r="TYL77" s="376"/>
      <c r="TYM77" s="376"/>
      <c r="TYN77" s="376"/>
      <c r="TYO77" s="530"/>
      <c r="TYP77" s="376"/>
      <c r="TYQ77" s="376"/>
      <c r="TYR77" s="376"/>
      <c r="TYS77" s="376"/>
      <c r="TYT77" s="376"/>
      <c r="TYU77" s="376"/>
      <c r="TYV77" s="376"/>
      <c r="TYW77" s="376"/>
      <c r="TYX77" s="376"/>
      <c r="TYY77" s="1581"/>
      <c r="TYZ77" s="1581"/>
      <c r="TZA77" s="1581"/>
      <c r="TZB77" s="529"/>
      <c r="TZC77" s="376"/>
      <c r="TZD77" s="376"/>
      <c r="TZE77" s="376"/>
      <c r="TZF77" s="530"/>
      <c r="TZG77" s="376"/>
      <c r="TZH77" s="376"/>
      <c r="TZI77" s="376"/>
      <c r="TZJ77" s="376"/>
      <c r="TZK77" s="376"/>
      <c r="TZL77" s="376"/>
      <c r="TZM77" s="376"/>
      <c r="TZN77" s="376"/>
      <c r="TZO77" s="376"/>
      <c r="TZP77" s="1581"/>
      <c r="TZQ77" s="1581"/>
      <c r="TZR77" s="1581"/>
      <c r="TZS77" s="529"/>
      <c r="TZT77" s="376"/>
      <c r="TZU77" s="376"/>
      <c r="TZV77" s="376"/>
      <c r="TZW77" s="530"/>
      <c r="TZX77" s="376"/>
      <c r="TZY77" s="376"/>
      <c r="TZZ77" s="376"/>
      <c r="UAA77" s="376"/>
      <c r="UAB77" s="376"/>
      <c r="UAC77" s="376"/>
      <c r="UAD77" s="376"/>
      <c r="UAE77" s="376"/>
      <c r="UAF77" s="376"/>
      <c r="UAG77" s="1581"/>
      <c r="UAH77" s="1581"/>
      <c r="UAI77" s="1581"/>
      <c r="UAJ77" s="529"/>
      <c r="UAK77" s="376"/>
      <c r="UAL77" s="376"/>
      <c r="UAM77" s="376"/>
      <c r="UAN77" s="530"/>
      <c r="UAO77" s="376"/>
      <c r="UAP77" s="376"/>
      <c r="UAQ77" s="376"/>
      <c r="UAR77" s="376"/>
      <c r="UAS77" s="376"/>
      <c r="UAT77" s="376"/>
      <c r="UAU77" s="376"/>
      <c r="UAV77" s="376"/>
      <c r="UAW77" s="376"/>
      <c r="UAX77" s="1581"/>
      <c r="UAY77" s="1581"/>
      <c r="UAZ77" s="1581"/>
      <c r="UBA77" s="529"/>
      <c r="UBB77" s="376"/>
      <c r="UBC77" s="376"/>
      <c r="UBD77" s="376"/>
      <c r="UBE77" s="530"/>
      <c r="UBF77" s="376"/>
      <c r="UBG77" s="376"/>
      <c r="UBH77" s="376"/>
      <c r="UBI77" s="376"/>
      <c r="UBJ77" s="376"/>
      <c r="UBK77" s="376"/>
      <c r="UBL77" s="376"/>
      <c r="UBM77" s="376"/>
      <c r="UBN77" s="376"/>
      <c r="UBO77" s="1581"/>
      <c r="UBP77" s="1581"/>
      <c r="UBQ77" s="1581"/>
      <c r="UBR77" s="529"/>
      <c r="UBS77" s="376"/>
      <c r="UBT77" s="376"/>
      <c r="UBU77" s="376"/>
      <c r="UBV77" s="530"/>
      <c r="UBW77" s="376"/>
      <c r="UBX77" s="376"/>
      <c r="UBY77" s="376"/>
      <c r="UBZ77" s="376"/>
      <c r="UCA77" s="376"/>
      <c r="UCB77" s="376"/>
      <c r="UCC77" s="376"/>
      <c r="UCD77" s="376"/>
      <c r="UCE77" s="376"/>
      <c r="UCF77" s="1581"/>
      <c r="UCG77" s="1581"/>
      <c r="UCH77" s="1581"/>
      <c r="UCI77" s="529"/>
      <c r="UCJ77" s="376"/>
      <c r="UCK77" s="376"/>
      <c r="UCL77" s="376"/>
      <c r="UCM77" s="530"/>
      <c r="UCN77" s="376"/>
      <c r="UCO77" s="376"/>
      <c r="UCP77" s="376"/>
      <c r="UCQ77" s="376"/>
      <c r="UCR77" s="376"/>
      <c r="UCS77" s="376"/>
      <c r="UCT77" s="376"/>
      <c r="UCU77" s="376"/>
      <c r="UCV77" s="376"/>
      <c r="UCW77" s="1581"/>
      <c r="UCX77" s="1581"/>
      <c r="UCY77" s="1581"/>
      <c r="UCZ77" s="529"/>
      <c r="UDA77" s="376"/>
      <c r="UDB77" s="376"/>
      <c r="UDC77" s="376"/>
      <c r="UDD77" s="530"/>
      <c r="UDE77" s="376"/>
      <c r="UDF77" s="376"/>
      <c r="UDG77" s="376"/>
      <c r="UDH77" s="376"/>
      <c r="UDI77" s="376"/>
      <c r="UDJ77" s="376"/>
      <c r="UDK77" s="376"/>
      <c r="UDL77" s="376"/>
      <c r="UDM77" s="376"/>
      <c r="UDN77" s="1581"/>
      <c r="UDO77" s="1581"/>
      <c r="UDP77" s="1581"/>
      <c r="UDQ77" s="529"/>
      <c r="UDR77" s="376"/>
      <c r="UDS77" s="376"/>
      <c r="UDT77" s="376"/>
      <c r="UDU77" s="530"/>
      <c r="UDV77" s="376"/>
      <c r="UDW77" s="376"/>
      <c r="UDX77" s="376"/>
      <c r="UDY77" s="376"/>
      <c r="UDZ77" s="376"/>
      <c r="UEA77" s="376"/>
      <c r="UEB77" s="376"/>
      <c r="UEC77" s="376"/>
      <c r="UED77" s="376"/>
      <c r="UEE77" s="1581"/>
      <c r="UEF77" s="1581"/>
      <c r="UEG77" s="1581"/>
      <c r="UEH77" s="529"/>
      <c r="UEI77" s="376"/>
      <c r="UEJ77" s="376"/>
      <c r="UEK77" s="376"/>
      <c r="UEL77" s="530"/>
      <c r="UEM77" s="376"/>
      <c r="UEN77" s="376"/>
      <c r="UEO77" s="376"/>
      <c r="UEP77" s="376"/>
      <c r="UEQ77" s="376"/>
      <c r="UER77" s="376"/>
      <c r="UES77" s="376"/>
      <c r="UET77" s="376"/>
      <c r="UEU77" s="376"/>
      <c r="UEV77" s="1581"/>
      <c r="UEW77" s="1581"/>
      <c r="UEX77" s="1581"/>
      <c r="UEY77" s="529"/>
      <c r="UEZ77" s="376"/>
      <c r="UFA77" s="376"/>
      <c r="UFB77" s="376"/>
      <c r="UFC77" s="530"/>
      <c r="UFD77" s="376"/>
      <c r="UFE77" s="376"/>
      <c r="UFF77" s="376"/>
      <c r="UFG77" s="376"/>
      <c r="UFH77" s="376"/>
      <c r="UFI77" s="376"/>
      <c r="UFJ77" s="376"/>
      <c r="UFK77" s="376"/>
      <c r="UFL77" s="376"/>
      <c r="UFM77" s="1581"/>
      <c r="UFN77" s="1581"/>
      <c r="UFO77" s="1581"/>
      <c r="UFP77" s="529"/>
      <c r="UFQ77" s="376"/>
      <c r="UFR77" s="376"/>
      <c r="UFS77" s="376"/>
      <c r="UFT77" s="530"/>
      <c r="UFU77" s="376"/>
      <c r="UFV77" s="376"/>
      <c r="UFW77" s="376"/>
      <c r="UFX77" s="376"/>
      <c r="UFY77" s="376"/>
      <c r="UFZ77" s="376"/>
      <c r="UGA77" s="376"/>
      <c r="UGB77" s="376"/>
      <c r="UGC77" s="376"/>
      <c r="UGD77" s="1581"/>
      <c r="UGE77" s="1581"/>
      <c r="UGF77" s="1581"/>
      <c r="UGG77" s="529"/>
      <c r="UGH77" s="376"/>
      <c r="UGI77" s="376"/>
      <c r="UGJ77" s="376"/>
      <c r="UGK77" s="530"/>
      <c r="UGL77" s="376"/>
      <c r="UGM77" s="376"/>
      <c r="UGN77" s="376"/>
      <c r="UGO77" s="376"/>
      <c r="UGP77" s="376"/>
      <c r="UGQ77" s="376"/>
      <c r="UGR77" s="376"/>
      <c r="UGS77" s="376"/>
      <c r="UGT77" s="376"/>
      <c r="UGU77" s="1581"/>
      <c r="UGV77" s="1581"/>
      <c r="UGW77" s="1581"/>
      <c r="UGX77" s="529"/>
      <c r="UGY77" s="376"/>
      <c r="UGZ77" s="376"/>
      <c r="UHA77" s="376"/>
      <c r="UHB77" s="530"/>
      <c r="UHC77" s="376"/>
      <c r="UHD77" s="376"/>
      <c r="UHE77" s="376"/>
      <c r="UHF77" s="376"/>
      <c r="UHG77" s="376"/>
      <c r="UHH77" s="376"/>
      <c r="UHI77" s="376"/>
      <c r="UHJ77" s="376"/>
      <c r="UHK77" s="376"/>
      <c r="UHL77" s="1581"/>
      <c r="UHM77" s="1581"/>
      <c r="UHN77" s="1581"/>
      <c r="UHO77" s="529"/>
      <c r="UHP77" s="376"/>
      <c r="UHQ77" s="376"/>
      <c r="UHR77" s="376"/>
      <c r="UHS77" s="530"/>
      <c r="UHT77" s="376"/>
      <c r="UHU77" s="376"/>
      <c r="UHV77" s="376"/>
      <c r="UHW77" s="376"/>
      <c r="UHX77" s="376"/>
      <c r="UHY77" s="376"/>
      <c r="UHZ77" s="376"/>
      <c r="UIA77" s="376"/>
      <c r="UIB77" s="376"/>
      <c r="UIC77" s="1581"/>
      <c r="UID77" s="1581"/>
      <c r="UIE77" s="1581"/>
      <c r="UIF77" s="529"/>
      <c r="UIG77" s="376"/>
      <c r="UIH77" s="376"/>
      <c r="UII77" s="376"/>
      <c r="UIJ77" s="530"/>
      <c r="UIK77" s="376"/>
      <c r="UIL77" s="376"/>
      <c r="UIM77" s="376"/>
      <c r="UIN77" s="376"/>
      <c r="UIO77" s="376"/>
      <c r="UIP77" s="376"/>
      <c r="UIQ77" s="376"/>
      <c r="UIR77" s="376"/>
      <c r="UIS77" s="376"/>
      <c r="UIT77" s="1581"/>
      <c r="UIU77" s="1581"/>
      <c r="UIV77" s="1581"/>
      <c r="UIW77" s="529"/>
      <c r="UIX77" s="376"/>
      <c r="UIY77" s="376"/>
      <c r="UIZ77" s="376"/>
      <c r="UJA77" s="530"/>
      <c r="UJB77" s="376"/>
      <c r="UJC77" s="376"/>
      <c r="UJD77" s="376"/>
      <c r="UJE77" s="376"/>
      <c r="UJF77" s="376"/>
      <c r="UJG77" s="376"/>
      <c r="UJH77" s="376"/>
      <c r="UJI77" s="376"/>
      <c r="UJJ77" s="376"/>
      <c r="UJK77" s="1581"/>
      <c r="UJL77" s="1581"/>
      <c r="UJM77" s="1581"/>
      <c r="UJN77" s="529"/>
      <c r="UJO77" s="376"/>
      <c r="UJP77" s="376"/>
      <c r="UJQ77" s="376"/>
      <c r="UJR77" s="530"/>
      <c r="UJS77" s="376"/>
      <c r="UJT77" s="376"/>
      <c r="UJU77" s="376"/>
      <c r="UJV77" s="376"/>
      <c r="UJW77" s="376"/>
      <c r="UJX77" s="376"/>
      <c r="UJY77" s="376"/>
      <c r="UJZ77" s="376"/>
      <c r="UKA77" s="376"/>
      <c r="UKB77" s="1581"/>
      <c r="UKC77" s="1581"/>
      <c r="UKD77" s="1581"/>
      <c r="UKE77" s="529"/>
      <c r="UKF77" s="376"/>
      <c r="UKG77" s="376"/>
      <c r="UKH77" s="376"/>
      <c r="UKI77" s="530"/>
      <c r="UKJ77" s="376"/>
      <c r="UKK77" s="376"/>
      <c r="UKL77" s="376"/>
      <c r="UKM77" s="376"/>
      <c r="UKN77" s="376"/>
      <c r="UKO77" s="376"/>
      <c r="UKP77" s="376"/>
      <c r="UKQ77" s="376"/>
      <c r="UKR77" s="376"/>
      <c r="UKS77" s="1581"/>
      <c r="UKT77" s="1581"/>
      <c r="UKU77" s="1581"/>
      <c r="UKV77" s="529"/>
      <c r="UKW77" s="376"/>
      <c r="UKX77" s="376"/>
      <c r="UKY77" s="376"/>
      <c r="UKZ77" s="530"/>
      <c r="ULA77" s="376"/>
      <c r="ULB77" s="376"/>
      <c r="ULC77" s="376"/>
      <c r="ULD77" s="376"/>
      <c r="ULE77" s="376"/>
      <c r="ULF77" s="376"/>
      <c r="ULG77" s="376"/>
      <c r="ULH77" s="376"/>
      <c r="ULI77" s="376"/>
      <c r="ULJ77" s="1581"/>
      <c r="ULK77" s="1581"/>
      <c r="ULL77" s="1581"/>
      <c r="ULM77" s="529"/>
      <c r="ULN77" s="376"/>
      <c r="ULO77" s="376"/>
      <c r="ULP77" s="376"/>
      <c r="ULQ77" s="530"/>
      <c r="ULR77" s="376"/>
      <c r="ULS77" s="376"/>
      <c r="ULT77" s="376"/>
      <c r="ULU77" s="376"/>
      <c r="ULV77" s="376"/>
      <c r="ULW77" s="376"/>
      <c r="ULX77" s="376"/>
      <c r="ULY77" s="376"/>
      <c r="ULZ77" s="376"/>
      <c r="UMA77" s="1581"/>
      <c r="UMB77" s="1581"/>
      <c r="UMC77" s="1581"/>
      <c r="UMD77" s="529"/>
      <c r="UME77" s="376"/>
      <c r="UMF77" s="376"/>
      <c r="UMG77" s="376"/>
      <c r="UMH77" s="530"/>
      <c r="UMI77" s="376"/>
      <c r="UMJ77" s="376"/>
      <c r="UMK77" s="376"/>
      <c r="UML77" s="376"/>
      <c r="UMM77" s="376"/>
      <c r="UMN77" s="376"/>
      <c r="UMO77" s="376"/>
      <c r="UMP77" s="376"/>
      <c r="UMQ77" s="376"/>
      <c r="UMR77" s="1581"/>
      <c r="UMS77" s="1581"/>
      <c r="UMT77" s="1581"/>
      <c r="UMU77" s="529"/>
      <c r="UMV77" s="376"/>
      <c r="UMW77" s="376"/>
      <c r="UMX77" s="376"/>
      <c r="UMY77" s="530"/>
      <c r="UMZ77" s="376"/>
      <c r="UNA77" s="376"/>
      <c r="UNB77" s="376"/>
      <c r="UNC77" s="376"/>
      <c r="UND77" s="376"/>
      <c r="UNE77" s="376"/>
      <c r="UNF77" s="376"/>
      <c r="UNG77" s="376"/>
      <c r="UNH77" s="376"/>
      <c r="UNI77" s="1581"/>
      <c r="UNJ77" s="1581"/>
      <c r="UNK77" s="1581"/>
      <c r="UNL77" s="529"/>
      <c r="UNM77" s="376"/>
      <c r="UNN77" s="376"/>
      <c r="UNO77" s="376"/>
      <c r="UNP77" s="530"/>
      <c r="UNQ77" s="376"/>
      <c r="UNR77" s="376"/>
      <c r="UNS77" s="376"/>
      <c r="UNT77" s="376"/>
      <c r="UNU77" s="376"/>
      <c r="UNV77" s="376"/>
      <c r="UNW77" s="376"/>
      <c r="UNX77" s="376"/>
      <c r="UNY77" s="376"/>
      <c r="UNZ77" s="1581"/>
      <c r="UOA77" s="1581"/>
      <c r="UOB77" s="1581"/>
      <c r="UOC77" s="529"/>
      <c r="UOD77" s="376"/>
      <c r="UOE77" s="376"/>
      <c r="UOF77" s="376"/>
      <c r="UOG77" s="530"/>
      <c r="UOH77" s="376"/>
      <c r="UOI77" s="376"/>
      <c r="UOJ77" s="376"/>
      <c r="UOK77" s="376"/>
      <c r="UOL77" s="376"/>
      <c r="UOM77" s="376"/>
      <c r="UON77" s="376"/>
      <c r="UOO77" s="376"/>
      <c r="UOP77" s="376"/>
      <c r="UOQ77" s="1581"/>
      <c r="UOR77" s="1581"/>
      <c r="UOS77" s="1581"/>
      <c r="UOT77" s="529"/>
      <c r="UOU77" s="376"/>
      <c r="UOV77" s="376"/>
      <c r="UOW77" s="376"/>
      <c r="UOX77" s="530"/>
      <c r="UOY77" s="376"/>
      <c r="UOZ77" s="376"/>
      <c r="UPA77" s="376"/>
      <c r="UPB77" s="376"/>
      <c r="UPC77" s="376"/>
      <c r="UPD77" s="376"/>
      <c r="UPE77" s="376"/>
      <c r="UPF77" s="376"/>
      <c r="UPG77" s="376"/>
      <c r="UPH77" s="1581"/>
      <c r="UPI77" s="1581"/>
      <c r="UPJ77" s="1581"/>
      <c r="UPK77" s="529"/>
      <c r="UPL77" s="376"/>
      <c r="UPM77" s="376"/>
      <c r="UPN77" s="376"/>
      <c r="UPO77" s="530"/>
      <c r="UPP77" s="376"/>
      <c r="UPQ77" s="376"/>
      <c r="UPR77" s="376"/>
      <c r="UPS77" s="376"/>
      <c r="UPT77" s="376"/>
      <c r="UPU77" s="376"/>
      <c r="UPV77" s="376"/>
      <c r="UPW77" s="376"/>
      <c r="UPX77" s="376"/>
      <c r="UPY77" s="1581"/>
      <c r="UPZ77" s="1581"/>
      <c r="UQA77" s="1581"/>
      <c r="UQB77" s="529"/>
      <c r="UQC77" s="376"/>
      <c r="UQD77" s="376"/>
      <c r="UQE77" s="376"/>
      <c r="UQF77" s="530"/>
      <c r="UQG77" s="376"/>
      <c r="UQH77" s="376"/>
      <c r="UQI77" s="376"/>
      <c r="UQJ77" s="376"/>
      <c r="UQK77" s="376"/>
      <c r="UQL77" s="376"/>
      <c r="UQM77" s="376"/>
      <c r="UQN77" s="376"/>
      <c r="UQO77" s="376"/>
      <c r="UQP77" s="1581"/>
      <c r="UQQ77" s="1581"/>
      <c r="UQR77" s="1581"/>
      <c r="UQS77" s="529"/>
      <c r="UQT77" s="376"/>
      <c r="UQU77" s="376"/>
      <c r="UQV77" s="376"/>
      <c r="UQW77" s="530"/>
      <c r="UQX77" s="376"/>
      <c r="UQY77" s="376"/>
      <c r="UQZ77" s="376"/>
      <c r="URA77" s="376"/>
      <c r="URB77" s="376"/>
      <c r="URC77" s="376"/>
      <c r="URD77" s="376"/>
      <c r="URE77" s="376"/>
      <c r="URF77" s="376"/>
      <c r="URG77" s="1581"/>
      <c r="URH77" s="1581"/>
      <c r="URI77" s="1581"/>
      <c r="URJ77" s="529"/>
      <c r="URK77" s="376"/>
      <c r="URL77" s="376"/>
      <c r="URM77" s="376"/>
      <c r="URN77" s="530"/>
      <c r="URO77" s="376"/>
      <c r="URP77" s="376"/>
      <c r="URQ77" s="376"/>
      <c r="URR77" s="376"/>
      <c r="URS77" s="376"/>
      <c r="URT77" s="376"/>
      <c r="URU77" s="376"/>
      <c r="URV77" s="376"/>
      <c r="URW77" s="376"/>
      <c r="URX77" s="1581"/>
      <c r="URY77" s="1581"/>
      <c r="URZ77" s="1581"/>
      <c r="USA77" s="529"/>
      <c r="USB77" s="376"/>
      <c r="USC77" s="376"/>
      <c r="USD77" s="376"/>
      <c r="USE77" s="530"/>
      <c r="USF77" s="376"/>
      <c r="USG77" s="376"/>
      <c r="USH77" s="376"/>
      <c r="USI77" s="376"/>
      <c r="USJ77" s="376"/>
      <c r="USK77" s="376"/>
      <c r="USL77" s="376"/>
      <c r="USM77" s="376"/>
      <c r="USN77" s="376"/>
      <c r="USO77" s="1581"/>
      <c r="USP77" s="1581"/>
      <c r="USQ77" s="1581"/>
      <c r="USR77" s="529"/>
      <c r="USS77" s="376"/>
      <c r="UST77" s="376"/>
      <c r="USU77" s="376"/>
      <c r="USV77" s="530"/>
      <c r="USW77" s="376"/>
      <c r="USX77" s="376"/>
      <c r="USY77" s="376"/>
      <c r="USZ77" s="376"/>
      <c r="UTA77" s="376"/>
      <c r="UTB77" s="376"/>
      <c r="UTC77" s="376"/>
      <c r="UTD77" s="376"/>
      <c r="UTE77" s="376"/>
      <c r="UTF77" s="1581"/>
      <c r="UTG77" s="1581"/>
      <c r="UTH77" s="1581"/>
      <c r="UTI77" s="529"/>
      <c r="UTJ77" s="376"/>
      <c r="UTK77" s="376"/>
      <c r="UTL77" s="376"/>
      <c r="UTM77" s="530"/>
      <c r="UTN77" s="376"/>
      <c r="UTO77" s="376"/>
      <c r="UTP77" s="376"/>
      <c r="UTQ77" s="376"/>
      <c r="UTR77" s="376"/>
      <c r="UTS77" s="376"/>
      <c r="UTT77" s="376"/>
      <c r="UTU77" s="376"/>
      <c r="UTV77" s="376"/>
      <c r="UTW77" s="1581"/>
      <c r="UTX77" s="1581"/>
      <c r="UTY77" s="1581"/>
      <c r="UTZ77" s="529"/>
      <c r="UUA77" s="376"/>
      <c r="UUB77" s="376"/>
      <c r="UUC77" s="376"/>
      <c r="UUD77" s="530"/>
      <c r="UUE77" s="376"/>
      <c r="UUF77" s="376"/>
      <c r="UUG77" s="376"/>
      <c r="UUH77" s="376"/>
      <c r="UUI77" s="376"/>
      <c r="UUJ77" s="376"/>
      <c r="UUK77" s="376"/>
      <c r="UUL77" s="376"/>
      <c r="UUM77" s="376"/>
      <c r="UUN77" s="1581"/>
      <c r="UUO77" s="1581"/>
      <c r="UUP77" s="1581"/>
      <c r="UUQ77" s="529"/>
      <c r="UUR77" s="376"/>
      <c r="UUS77" s="376"/>
      <c r="UUT77" s="376"/>
      <c r="UUU77" s="530"/>
      <c r="UUV77" s="376"/>
      <c r="UUW77" s="376"/>
      <c r="UUX77" s="376"/>
      <c r="UUY77" s="376"/>
      <c r="UUZ77" s="376"/>
      <c r="UVA77" s="376"/>
      <c r="UVB77" s="376"/>
      <c r="UVC77" s="376"/>
      <c r="UVD77" s="376"/>
      <c r="UVE77" s="1581"/>
      <c r="UVF77" s="1581"/>
      <c r="UVG77" s="1581"/>
      <c r="UVH77" s="529"/>
      <c r="UVI77" s="376"/>
      <c r="UVJ77" s="376"/>
      <c r="UVK77" s="376"/>
      <c r="UVL77" s="530"/>
      <c r="UVM77" s="376"/>
      <c r="UVN77" s="376"/>
      <c r="UVO77" s="376"/>
      <c r="UVP77" s="376"/>
      <c r="UVQ77" s="376"/>
      <c r="UVR77" s="376"/>
      <c r="UVS77" s="376"/>
      <c r="UVT77" s="376"/>
      <c r="UVU77" s="376"/>
      <c r="UVV77" s="1581"/>
      <c r="UVW77" s="1581"/>
      <c r="UVX77" s="1581"/>
      <c r="UVY77" s="529"/>
      <c r="UVZ77" s="376"/>
      <c r="UWA77" s="376"/>
      <c r="UWB77" s="376"/>
      <c r="UWC77" s="530"/>
      <c r="UWD77" s="376"/>
      <c r="UWE77" s="376"/>
      <c r="UWF77" s="376"/>
      <c r="UWG77" s="376"/>
      <c r="UWH77" s="376"/>
      <c r="UWI77" s="376"/>
      <c r="UWJ77" s="376"/>
      <c r="UWK77" s="376"/>
      <c r="UWL77" s="376"/>
      <c r="UWM77" s="1581"/>
      <c r="UWN77" s="1581"/>
      <c r="UWO77" s="1581"/>
      <c r="UWP77" s="529"/>
      <c r="UWQ77" s="376"/>
      <c r="UWR77" s="376"/>
      <c r="UWS77" s="376"/>
      <c r="UWT77" s="530"/>
      <c r="UWU77" s="376"/>
      <c r="UWV77" s="376"/>
      <c r="UWW77" s="376"/>
      <c r="UWX77" s="376"/>
      <c r="UWY77" s="376"/>
      <c r="UWZ77" s="376"/>
      <c r="UXA77" s="376"/>
      <c r="UXB77" s="376"/>
      <c r="UXC77" s="376"/>
      <c r="UXD77" s="1581"/>
      <c r="UXE77" s="1581"/>
      <c r="UXF77" s="1581"/>
      <c r="UXG77" s="529"/>
      <c r="UXH77" s="376"/>
      <c r="UXI77" s="376"/>
      <c r="UXJ77" s="376"/>
      <c r="UXK77" s="530"/>
      <c r="UXL77" s="376"/>
      <c r="UXM77" s="376"/>
      <c r="UXN77" s="376"/>
      <c r="UXO77" s="376"/>
      <c r="UXP77" s="376"/>
      <c r="UXQ77" s="376"/>
      <c r="UXR77" s="376"/>
      <c r="UXS77" s="376"/>
      <c r="UXT77" s="376"/>
      <c r="UXU77" s="1581"/>
      <c r="UXV77" s="1581"/>
      <c r="UXW77" s="1581"/>
      <c r="UXX77" s="529"/>
      <c r="UXY77" s="376"/>
      <c r="UXZ77" s="376"/>
      <c r="UYA77" s="376"/>
      <c r="UYB77" s="530"/>
      <c r="UYC77" s="376"/>
      <c r="UYD77" s="376"/>
      <c r="UYE77" s="376"/>
      <c r="UYF77" s="376"/>
      <c r="UYG77" s="376"/>
      <c r="UYH77" s="376"/>
      <c r="UYI77" s="376"/>
      <c r="UYJ77" s="376"/>
      <c r="UYK77" s="376"/>
      <c r="UYL77" s="1581"/>
      <c r="UYM77" s="1581"/>
      <c r="UYN77" s="1581"/>
      <c r="UYO77" s="529"/>
      <c r="UYP77" s="376"/>
      <c r="UYQ77" s="376"/>
      <c r="UYR77" s="376"/>
      <c r="UYS77" s="530"/>
      <c r="UYT77" s="376"/>
      <c r="UYU77" s="376"/>
      <c r="UYV77" s="376"/>
      <c r="UYW77" s="376"/>
      <c r="UYX77" s="376"/>
      <c r="UYY77" s="376"/>
      <c r="UYZ77" s="376"/>
      <c r="UZA77" s="376"/>
      <c r="UZB77" s="376"/>
      <c r="UZC77" s="1581"/>
      <c r="UZD77" s="1581"/>
      <c r="UZE77" s="1581"/>
      <c r="UZF77" s="529"/>
      <c r="UZG77" s="376"/>
      <c r="UZH77" s="376"/>
      <c r="UZI77" s="376"/>
      <c r="UZJ77" s="530"/>
      <c r="UZK77" s="376"/>
      <c r="UZL77" s="376"/>
      <c r="UZM77" s="376"/>
      <c r="UZN77" s="376"/>
      <c r="UZO77" s="376"/>
      <c r="UZP77" s="376"/>
      <c r="UZQ77" s="376"/>
      <c r="UZR77" s="376"/>
      <c r="UZS77" s="376"/>
      <c r="UZT77" s="1581"/>
      <c r="UZU77" s="1581"/>
      <c r="UZV77" s="1581"/>
      <c r="UZW77" s="529"/>
      <c r="UZX77" s="376"/>
      <c r="UZY77" s="376"/>
      <c r="UZZ77" s="376"/>
      <c r="VAA77" s="530"/>
      <c r="VAB77" s="376"/>
      <c r="VAC77" s="376"/>
      <c r="VAD77" s="376"/>
      <c r="VAE77" s="376"/>
      <c r="VAF77" s="376"/>
      <c r="VAG77" s="376"/>
      <c r="VAH77" s="376"/>
      <c r="VAI77" s="376"/>
      <c r="VAJ77" s="376"/>
      <c r="VAK77" s="1581"/>
      <c r="VAL77" s="1581"/>
      <c r="VAM77" s="1581"/>
      <c r="VAN77" s="529"/>
      <c r="VAO77" s="376"/>
      <c r="VAP77" s="376"/>
      <c r="VAQ77" s="376"/>
      <c r="VAR77" s="530"/>
      <c r="VAS77" s="376"/>
      <c r="VAT77" s="376"/>
      <c r="VAU77" s="376"/>
      <c r="VAV77" s="376"/>
      <c r="VAW77" s="376"/>
      <c r="VAX77" s="376"/>
      <c r="VAY77" s="376"/>
      <c r="VAZ77" s="376"/>
      <c r="VBA77" s="376"/>
      <c r="VBB77" s="1581"/>
      <c r="VBC77" s="1581"/>
      <c r="VBD77" s="1581"/>
      <c r="VBE77" s="529"/>
      <c r="VBF77" s="376"/>
      <c r="VBG77" s="376"/>
      <c r="VBH77" s="376"/>
      <c r="VBI77" s="530"/>
      <c r="VBJ77" s="376"/>
      <c r="VBK77" s="376"/>
      <c r="VBL77" s="376"/>
      <c r="VBM77" s="376"/>
      <c r="VBN77" s="376"/>
      <c r="VBO77" s="376"/>
      <c r="VBP77" s="376"/>
      <c r="VBQ77" s="376"/>
      <c r="VBR77" s="376"/>
      <c r="VBS77" s="1581"/>
      <c r="VBT77" s="1581"/>
      <c r="VBU77" s="1581"/>
      <c r="VBV77" s="529"/>
      <c r="VBW77" s="376"/>
      <c r="VBX77" s="376"/>
      <c r="VBY77" s="376"/>
      <c r="VBZ77" s="530"/>
      <c r="VCA77" s="376"/>
      <c r="VCB77" s="376"/>
      <c r="VCC77" s="376"/>
      <c r="VCD77" s="376"/>
      <c r="VCE77" s="376"/>
      <c r="VCF77" s="376"/>
      <c r="VCG77" s="376"/>
      <c r="VCH77" s="376"/>
      <c r="VCI77" s="376"/>
      <c r="VCJ77" s="1581"/>
      <c r="VCK77" s="1581"/>
      <c r="VCL77" s="1581"/>
      <c r="VCM77" s="529"/>
      <c r="VCN77" s="376"/>
      <c r="VCO77" s="376"/>
      <c r="VCP77" s="376"/>
      <c r="VCQ77" s="530"/>
      <c r="VCR77" s="376"/>
      <c r="VCS77" s="376"/>
      <c r="VCT77" s="376"/>
      <c r="VCU77" s="376"/>
      <c r="VCV77" s="376"/>
      <c r="VCW77" s="376"/>
      <c r="VCX77" s="376"/>
      <c r="VCY77" s="376"/>
      <c r="VCZ77" s="376"/>
      <c r="VDA77" s="1581"/>
      <c r="VDB77" s="1581"/>
      <c r="VDC77" s="1581"/>
      <c r="VDD77" s="529"/>
      <c r="VDE77" s="376"/>
      <c r="VDF77" s="376"/>
      <c r="VDG77" s="376"/>
      <c r="VDH77" s="530"/>
      <c r="VDI77" s="376"/>
      <c r="VDJ77" s="376"/>
      <c r="VDK77" s="376"/>
      <c r="VDL77" s="376"/>
      <c r="VDM77" s="376"/>
      <c r="VDN77" s="376"/>
      <c r="VDO77" s="376"/>
      <c r="VDP77" s="376"/>
      <c r="VDQ77" s="376"/>
      <c r="VDR77" s="1581"/>
      <c r="VDS77" s="1581"/>
      <c r="VDT77" s="1581"/>
      <c r="VDU77" s="529"/>
      <c r="VDV77" s="376"/>
      <c r="VDW77" s="376"/>
      <c r="VDX77" s="376"/>
      <c r="VDY77" s="530"/>
      <c r="VDZ77" s="376"/>
      <c r="VEA77" s="376"/>
      <c r="VEB77" s="376"/>
      <c r="VEC77" s="376"/>
      <c r="VED77" s="376"/>
      <c r="VEE77" s="376"/>
      <c r="VEF77" s="376"/>
      <c r="VEG77" s="376"/>
      <c r="VEH77" s="376"/>
      <c r="VEI77" s="1581"/>
      <c r="VEJ77" s="1581"/>
      <c r="VEK77" s="1581"/>
      <c r="VEL77" s="529"/>
      <c r="VEM77" s="376"/>
      <c r="VEN77" s="376"/>
      <c r="VEO77" s="376"/>
      <c r="VEP77" s="530"/>
      <c r="VEQ77" s="376"/>
      <c r="VER77" s="376"/>
      <c r="VES77" s="376"/>
      <c r="VET77" s="376"/>
      <c r="VEU77" s="376"/>
      <c r="VEV77" s="376"/>
      <c r="VEW77" s="376"/>
      <c r="VEX77" s="376"/>
      <c r="VEY77" s="376"/>
      <c r="VEZ77" s="1581"/>
      <c r="VFA77" s="1581"/>
      <c r="VFB77" s="1581"/>
      <c r="VFC77" s="529"/>
      <c r="VFD77" s="376"/>
      <c r="VFE77" s="376"/>
      <c r="VFF77" s="376"/>
      <c r="VFG77" s="530"/>
      <c r="VFH77" s="376"/>
      <c r="VFI77" s="376"/>
      <c r="VFJ77" s="376"/>
      <c r="VFK77" s="376"/>
      <c r="VFL77" s="376"/>
      <c r="VFM77" s="376"/>
      <c r="VFN77" s="376"/>
      <c r="VFO77" s="376"/>
      <c r="VFP77" s="376"/>
      <c r="VFQ77" s="1581"/>
      <c r="VFR77" s="1581"/>
      <c r="VFS77" s="1581"/>
      <c r="VFT77" s="529"/>
      <c r="VFU77" s="376"/>
      <c r="VFV77" s="376"/>
      <c r="VFW77" s="376"/>
      <c r="VFX77" s="530"/>
      <c r="VFY77" s="376"/>
      <c r="VFZ77" s="376"/>
      <c r="VGA77" s="376"/>
      <c r="VGB77" s="376"/>
      <c r="VGC77" s="376"/>
      <c r="VGD77" s="376"/>
      <c r="VGE77" s="376"/>
      <c r="VGF77" s="376"/>
      <c r="VGG77" s="376"/>
      <c r="VGH77" s="1581"/>
      <c r="VGI77" s="1581"/>
      <c r="VGJ77" s="1581"/>
      <c r="VGK77" s="529"/>
      <c r="VGL77" s="376"/>
      <c r="VGM77" s="376"/>
      <c r="VGN77" s="376"/>
      <c r="VGO77" s="530"/>
      <c r="VGP77" s="376"/>
      <c r="VGQ77" s="376"/>
      <c r="VGR77" s="376"/>
      <c r="VGS77" s="376"/>
      <c r="VGT77" s="376"/>
      <c r="VGU77" s="376"/>
      <c r="VGV77" s="376"/>
      <c r="VGW77" s="376"/>
      <c r="VGX77" s="376"/>
      <c r="VGY77" s="1581"/>
      <c r="VGZ77" s="1581"/>
      <c r="VHA77" s="1581"/>
      <c r="VHB77" s="529"/>
      <c r="VHC77" s="376"/>
      <c r="VHD77" s="376"/>
      <c r="VHE77" s="376"/>
      <c r="VHF77" s="530"/>
      <c r="VHG77" s="376"/>
      <c r="VHH77" s="376"/>
      <c r="VHI77" s="376"/>
      <c r="VHJ77" s="376"/>
      <c r="VHK77" s="376"/>
      <c r="VHL77" s="376"/>
      <c r="VHM77" s="376"/>
      <c r="VHN77" s="376"/>
      <c r="VHO77" s="376"/>
      <c r="VHP77" s="1581"/>
      <c r="VHQ77" s="1581"/>
      <c r="VHR77" s="1581"/>
      <c r="VHS77" s="529"/>
      <c r="VHT77" s="376"/>
      <c r="VHU77" s="376"/>
      <c r="VHV77" s="376"/>
      <c r="VHW77" s="530"/>
      <c r="VHX77" s="376"/>
      <c r="VHY77" s="376"/>
      <c r="VHZ77" s="376"/>
      <c r="VIA77" s="376"/>
      <c r="VIB77" s="376"/>
      <c r="VIC77" s="376"/>
      <c r="VID77" s="376"/>
      <c r="VIE77" s="376"/>
      <c r="VIF77" s="376"/>
      <c r="VIG77" s="1581"/>
      <c r="VIH77" s="1581"/>
      <c r="VII77" s="1581"/>
      <c r="VIJ77" s="529"/>
      <c r="VIK77" s="376"/>
      <c r="VIL77" s="376"/>
      <c r="VIM77" s="376"/>
      <c r="VIN77" s="530"/>
      <c r="VIO77" s="376"/>
      <c r="VIP77" s="376"/>
      <c r="VIQ77" s="376"/>
      <c r="VIR77" s="376"/>
      <c r="VIS77" s="376"/>
      <c r="VIT77" s="376"/>
      <c r="VIU77" s="376"/>
      <c r="VIV77" s="376"/>
      <c r="VIW77" s="376"/>
      <c r="VIX77" s="1581"/>
      <c r="VIY77" s="1581"/>
      <c r="VIZ77" s="1581"/>
      <c r="VJA77" s="529"/>
      <c r="VJB77" s="376"/>
      <c r="VJC77" s="376"/>
      <c r="VJD77" s="376"/>
      <c r="VJE77" s="530"/>
      <c r="VJF77" s="376"/>
      <c r="VJG77" s="376"/>
      <c r="VJH77" s="376"/>
      <c r="VJI77" s="376"/>
      <c r="VJJ77" s="376"/>
      <c r="VJK77" s="376"/>
      <c r="VJL77" s="376"/>
      <c r="VJM77" s="376"/>
      <c r="VJN77" s="376"/>
      <c r="VJO77" s="1581"/>
      <c r="VJP77" s="1581"/>
      <c r="VJQ77" s="1581"/>
      <c r="VJR77" s="529"/>
      <c r="VJS77" s="376"/>
      <c r="VJT77" s="376"/>
      <c r="VJU77" s="376"/>
      <c r="VJV77" s="530"/>
      <c r="VJW77" s="376"/>
      <c r="VJX77" s="376"/>
      <c r="VJY77" s="376"/>
      <c r="VJZ77" s="376"/>
      <c r="VKA77" s="376"/>
      <c r="VKB77" s="376"/>
      <c r="VKC77" s="376"/>
      <c r="VKD77" s="376"/>
      <c r="VKE77" s="376"/>
      <c r="VKF77" s="1581"/>
      <c r="VKG77" s="1581"/>
      <c r="VKH77" s="1581"/>
      <c r="VKI77" s="529"/>
      <c r="VKJ77" s="376"/>
      <c r="VKK77" s="376"/>
      <c r="VKL77" s="376"/>
      <c r="VKM77" s="530"/>
      <c r="VKN77" s="376"/>
      <c r="VKO77" s="376"/>
      <c r="VKP77" s="376"/>
      <c r="VKQ77" s="376"/>
      <c r="VKR77" s="376"/>
      <c r="VKS77" s="376"/>
      <c r="VKT77" s="376"/>
      <c r="VKU77" s="376"/>
      <c r="VKV77" s="376"/>
      <c r="VKW77" s="1581"/>
      <c r="VKX77" s="1581"/>
      <c r="VKY77" s="1581"/>
      <c r="VKZ77" s="529"/>
      <c r="VLA77" s="376"/>
      <c r="VLB77" s="376"/>
      <c r="VLC77" s="376"/>
      <c r="VLD77" s="530"/>
      <c r="VLE77" s="376"/>
      <c r="VLF77" s="376"/>
      <c r="VLG77" s="376"/>
      <c r="VLH77" s="376"/>
      <c r="VLI77" s="376"/>
      <c r="VLJ77" s="376"/>
      <c r="VLK77" s="376"/>
      <c r="VLL77" s="376"/>
      <c r="VLM77" s="376"/>
      <c r="VLN77" s="1581"/>
      <c r="VLO77" s="1581"/>
      <c r="VLP77" s="1581"/>
      <c r="VLQ77" s="529"/>
      <c r="VLR77" s="376"/>
      <c r="VLS77" s="376"/>
      <c r="VLT77" s="376"/>
      <c r="VLU77" s="530"/>
      <c r="VLV77" s="376"/>
      <c r="VLW77" s="376"/>
      <c r="VLX77" s="376"/>
      <c r="VLY77" s="376"/>
      <c r="VLZ77" s="376"/>
      <c r="VMA77" s="376"/>
      <c r="VMB77" s="376"/>
      <c r="VMC77" s="376"/>
      <c r="VMD77" s="376"/>
      <c r="VME77" s="1581"/>
      <c r="VMF77" s="1581"/>
      <c r="VMG77" s="1581"/>
      <c r="VMH77" s="529"/>
      <c r="VMI77" s="376"/>
      <c r="VMJ77" s="376"/>
      <c r="VMK77" s="376"/>
      <c r="VML77" s="530"/>
      <c r="VMM77" s="376"/>
      <c r="VMN77" s="376"/>
      <c r="VMO77" s="376"/>
      <c r="VMP77" s="376"/>
      <c r="VMQ77" s="376"/>
      <c r="VMR77" s="376"/>
      <c r="VMS77" s="376"/>
      <c r="VMT77" s="376"/>
      <c r="VMU77" s="376"/>
      <c r="VMV77" s="1581"/>
      <c r="VMW77" s="1581"/>
      <c r="VMX77" s="1581"/>
      <c r="VMY77" s="529"/>
      <c r="VMZ77" s="376"/>
      <c r="VNA77" s="376"/>
      <c r="VNB77" s="376"/>
      <c r="VNC77" s="530"/>
      <c r="VND77" s="376"/>
      <c r="VNE77" s="376"/>
      <c r="VNF77" s="376"/>
      <c r="VNG77" s="376"/>
      <c r="VNH77" s="376"/>
      <c r="VNI77" s="376"/>
      <c r="VNJ77" s="376"/>
      <c r="VNK77" s="376"/>
      <c r="VNL77" s="376"/>
      <c r="VNM77" s="1581"/>
      <c r="VNN77" s="1581"/>
      <c r="VNO77" s="1581"/>
      <c r="VNP77" s="529"/>
      <c r="VNQ77" s="376"/>
      <c r="VNR77" s="376"/>
      <c r="VNS77" s="376"/>
      <c r="VNT77" s="530"/>
      <c r="VNU77" s="376"/>
      <c r="VNV77" s="376"/>
      <c r="VNW77" s="376"/>
      <c r="VNX77" s="376"/>
      <c r="VNY77" s="376"/>
      <c r="VNZ77" s="376"/>
      <c r="VOA77" s="376"/>
      <c r="VOB77" s="376"/>
      <c r="VOC77" s="376"/>
      <c r="VOD77" s="1581"/>
      <c r="VOE77" s="1581"/>
      <c r="VOF77" s="1581"/>
      <c r="VOG77" s="529"/>
      <c r="VOH77" s="376"/>
      <c r="VOI77" s="376"/>
      <c r="VOJ77" s="376"/>
      <c r="VOK77" s="530"/>
      <c r="VOL77" s="376"/>
      <c r="VOM77" s="376"/>
      <c r="VON77" s="376"/>
      <c r="VOO77" s="376"/>
      <c r="VOP77" s="376"/>
      <c r="VOQ77" s="376"/>
      <c r="VOR77" s="376"/>
      <c r="VOS77" s="376"/>
      <c r="VOT77" s="376"/>
      <c r="VOU77" s="1581"/>
      <c r="VOV77" s="1581"/>
      <c r="VOW77" s="1581"/>
      <c r="VOX77" s="529"/>
      <c r="VOY77" s="376"/>
      <c r="VOZ77" s="376"/>
      <c r="VPA77" s="376"/>
      <c r="VPB77" s="530"/>
      <c r="VPC77" s="376"/>
      <c r="VPD77" s="376"/>
      <c r="VPE77" s="376"/>
      <c r="VPF77" s="376"/>
      <c r="VPG77" s="376"/>
      <c r="VPH77" s="376"/>
      <c r="VPI77" s="376"/>
      <c r="VPJ77" s="376"/>
      <c r="VPK77" s="376"/>
      <c r="VPL77" s="1581"/>
      <c r="VPM77" s="1581"/>
      <c r="VPN77" s="1581"/>
      <c r="VPO77" s="529"/>
      <c r="VPP77" s="376"/>
      <c r="VPQ77" s="376"/>
      <c r="VPR77" s="376"/>
      <c r="VPS77" s="530"/>
      <c r="VPT77" s="376"/>
      <c r="VPU77" s="376"/>
      <c r="VPV77" s="376"/>
      <c r="VPW77" s="376"/>
      <c r="VPX77" s="376"/>
      <c r="VPY77" s="376"/>
      <c r="VPZ77" s="376"/>
      <c r="VQA77" s="376"/>
      <c r="VQB77" s="376"/>
      <c r="VQC77" s="1581"/>
      <c r="VQD77" s="1581"/>
      <c r="VQE77" s="1581"/>
      <c r="VQF77" s="529"/>
      <c r="VQG77" s="376"/>
      <c r="VQH77" s="376"/>
      <c r="VQI77" s="376"/>
      <c r="VQJ77" s="530"/>
      <c r="VQK77" s="376"/>
      <c r="VQL77" s="376"/>
      <c r="VQM77" s="376"/>
      <c r="VQN77" s="376"/>
      <c r="VQO77" s="376"/>
      <c r="VQP77" s="376"/>
      <c r="VQQ77" s="376"/>
      <c r="VQR77" s="376"/>
      <c r="VQS77" s="376"/>
      <c r="VQT77" s="1581"/>
      <c r="VQU77" s="1581"/>
      <c r="VQV77" s="1581"/>
      <c r="VQW77" s="529"/>
      <c r="VQX77" s="376"/>
      <c r="VQY77" s="376"/>
      <c r="VQZ77" s="376"/>
      <c r="VRA77" s="530"/>
      <c r="VRB77" s="376"/>
      <c r="VRC77" s="376"/>
      <c r="VRD77" s="376"/>
      <c r="VRE77" s="376"/>
      <c r="VRF77" s="376"/>
      <c r="VRG77" s="376"/>
      <c r="VRH77" s="376"/>
      <c r="VRI77" s="376"/>
      <c r="VRJ77" s="376"/>
      <c r="VRK77" s="1581"/>
      <c r="VRL77" s="1581"/>
      <c r="VRM77" s="1581"/>
      <c r="VRN77" s="529"/>
      <c r="VRO77" s="376"/>
      <c r="VRP77" s="376"/>
      <c r="VRQ77" s="376"/>
      <c r="VRR77" s="530"/>
      <c r="VRS77" s="376"/>
      <c r="VRT77" s="376"/>
      <c r="VRU77" s="376"/>
      <c r="VRV77" s="376"/>
      <c r="VRW77" s="376"/>
      <c r="VRX77" s="376"/>
      <c r="VRY77" s="376"/>
      <c r="VRZ77" s="376"/>
      <c r="VSA77" s="376"/>
      <c r="VSB77" s="1581"/>
      <c r="VSC77" s="1581"/>
      <c r="VSD77" s="1581"/>
      <c r="VSE77" s="529"/>
      <c r="VSF77" s="376"/>
      <c r="VSG77" s="376"/>
      <c r="VSH77" s="376"/>
      <c r="VSI77" s="530"/>
      <c r="VSJ77" s="376"/>
      <c r="VSK77" s="376"/>
      <c r="VSL77" s="376"/>
      <c r="VSM77" s="376"/>
      <c r="VSN77" s="376"/>
      <c r="VSO77" s="376"/>
      <c r="VSP77" s="376"/>
      <c r="VSQ77" s="376"/>
      <c r="VSR77" s="376"/>
      <c r="VSS77" s="1581"/>
      <c r="VST77" s="1581"/>
      <c r="VSU77" s="1581"/>
      <c r="VSV77" s="529"/>
      <c r="VSW77" s="376"/>
      <c r="VSX77" s="376"/>
      <c r="VSY77" s="376"/>
      <c r="VSZ77" s="530"/>
      <c r="VTA77" s="376"/>
      <c r="VTB77" s="376"/>
      <c r="VTC77" s="376"/>
      <c r="VTD77" s="376"/>
      <c r="VTE77" s="376"/>
      <c r="VTF77" s="376"/>
      <c r="VTG77" s="376"/>
      <c r="VTH77" s="376"/>
      <c r="VTI77" s="376"/>
      <c r="VTJ77" s="1581"/>
      <c r="VTK77" s="1581"/>
      <c r="VTL77" s="1581"/>
      <c r="VTM77" s="529"/>
      <c r="VTN77" s="376"/>
      <c r="VTO77" s="376"/>
      <c r="VTP77" s="376"/>
      <c r="VTQ77" s="530"/>
      <c r="VTR77" s="376"/>
      <c r="VTS77" s="376"/>
      <c r="VTT77" s="376"/>
      <c r="VTU77" s="376"/>
      <c r="VTV77" s="376"/>
      <c r="VTW77" s="376"/>
      <c r="VTX77" s="376"/>
      <c r="VTY77" s="376"/>
      <c r="VTZ77" s="376"/>
      <c r="VUA77" s="1581"/>
      <c r="VUB77" s="1581"/>
      <c r="VUC77" s="1581"/>
      <c r="VUD77" s="529"/>
      <c r="VUE77" s="376"/>
      <c r="VUF77" s="376"/>
      <c r="VUG77" s="376"/>
      <c r="VUH77" s="530"/>
      <c r="VUI77" s="376"/>
      <c r="VUJ77" s="376"/>
      <c r="VUK77" s="376"/>
      <c r="VUL77" s="376"/>
      <c r="VUM77" s="376"/>
      <c r="VUN77" s="376"/>
      <c r="VUO77" s="376"/>
      <c r="VUP77" s="376"/>
      <c r="VUQ77" s="376"/>
      <c r="VUR77" s="1581"/>
      <c r="VUS77" s="1581"/>
      <c r="VUT77" s="1581"/>
      <c r="VUU77" s="529"/>
      <c r="VUV77" s="376"/>
      <c r="VUW77" s="376"/>
      <c r="VUX77" s="376"/>
      <c r="VUY77" s="530"/>
      <c r="VUZ77" s="376"/>
      <c r="VVA77" s="376"/>
      <c r="VVB77" s="376"/>
      <c r="VVC77" s="376"/>
      <c r="VVD77" s="376"/>
      <c r="VVE77" s="376"/>
      <c r="VVF77" s="376"/>
      <c r="VVG77" s="376"/>
      <c r="VVH77" s="376"/>
      <c r="VVI77" s="1581"/>
      <c r="VVJ77" s="1581"/>
      <c r="VVK77" s="1581"/>
      <c r="VVL77" s="529"/>
      <c r="VVM77" s="376"/>
      <c r="VVN77" s="376"/>
      <c r="VVO77" s="376"/>
      <c r="VVP77" s="530"/>
      <c r="VVQ77" s="376"/>
      <c r="VVR77" s="376"/>
      <c r="VVS77" s="376"/>
      <c r="VVT77" s="376"/>
      <c r="VVU77" s="376"/>
      <c r="VVV77" s="376"/>
      <c r="VVW77" s="376"/>
      <c r="VVX77" s="376"/>
      <c r="VVY77" s="376"/>
      <c r="VVZ77" s="1581"/>
      <c r="VWA77" s="1581"/>
      <c r="VWB77" s="1581"/>
      <c r="VWC77" s="529"/>
      <c r="VWD77" s="376"/>
      <c r="VWE77" s="376"/>
      <c r="VWF77" s="376"/>
      <c r="VWG77" s="530"/>
      <c r="VWH77" s="376"/>
      <c r="VWI77" s="376"/>
      <c r="VWJ77" s="376"/>
      <c r="VWK77" s="376"/>
      <c r="VWL77" s="376"/>
      <c r="VWM77" s="376"/>
      <c r="VWN77" s="376"/>
      <c r="VWO77" s="376"/>
      <c r="VWP77" s="376"/>
      <c r="VWQ77" s="1581"/>
      <c r="VWR77" s="1581"/>
      <c r="VWS77" s="1581"/>
      <c r="VWT77" s="529"/>
      <c r="VWU77" s="376"/>
      <c r="VWV77" s="376"/>
      <c r="VWW77" s="376"/>
      <c r="VWX77" s="530"/>
      <c r="VWY77" s="376"/>
      <c r="VWZ77" s="376"/>
      <c r="VXA77" s="376"/>
      <c r="VXB77" s="376"/>
      <c r="VXC77" s="376"/>
      <c r="VXD77" s="376"/>
      <c r="VXE77" s="376"/>
      <c r="VXF77" s="376"/>
      <c r="VXG77" s="376"/>
      <c r="VXH77" s="1581"/>
      <c r="VXI77" s="1581"/>
      <c r="VXJ77" s="1581"/>
      <c r="VXK77" s="529"/>
      <c r="VXL77" s="376"/>
      <c r="VXM77" s="376"/>
      <c r="VXN77" s="376"/>
      <c r="VXO77" s="530"/>
      <c r="VXP77" s="376"/>
      <c r="VXQ77" s="376"/>
      <c r="VXR77" s="376"/>
      <c r="VXS77" s="376"/>
      <c r="VXT77" s="376"/>
      <c r="VXU77" s="376"/>
      <c r="VXV77" s="376"/>
      <c r="VXW77" s="376"/>
      <c r="VXX77" s="376"/>
      <c r="VXY77" s="1581"/>
      <c r="VXZ77" s="1581"/>
      <c r="VYA77" s="1581"/>
      <c r="VYB77" s="529"/>
      <c r="VYC77" s="376"/>
      <c r="VYD77" s="376"/>
      <c r="VYE77" s="376"/>
      <c r="VYF77" s="530"/>
      <c r="VYG77" s="376"/>
      <c r="VYH77" s="376"/>
      <c r="VYI77" s="376"/>
      <c r="VYJ77" s="376"/>
      <c r="VYK77" s="376"/>
      <c r="VYL77" s="376"/>
      <c r="VYM77" s="376"/>
      <c r="VYN77" s="376"/>
      <c r="VYO77" s="376"/>
      <c r="VYP77" s="1581"/>
      <c r="VYQ77" s="1581"/>
      <c r="VYR77" s="1581"/>
      <c r="VYS77" s="529"/>
      <c r="VYT77" s="376"/>
      <c r="VYU77" s="376"/>
      <c r="VYV77" s="376"/>
      <c r="VYW77" s="530"/>
      <c r="VYX77" s="376"/>
      <c r="VYY77" s="376"/>
      <c r="VYZ77" s="376"/>
      <c r="VZA77" s="376"/>
      <c r="VZB77" s="376"/>
      <c r="VZC77" s="376"/>
      <c r="VZD77" s="376"/>
      <c r="VZE77" s="376"/>
      <c r="VZF77" s="376"/>
      <c r="VZG77" s="1581"/>
      <c r="VZH77" s="1581"/>
      <c r="VZI77" s="1581"/>
      <c r="VZJ77" s="529"/>
      <c r="VZK77" s="376"/>
      <c r="VZL77" s="376"/>
      <c r="VZM77" s="376"/>
      <c r="VZN77" s="530"/>
      <c r="VZO77" s="376"/>
      <c r="VZP77" s="376"/>
      <c r="VZQ77" s="376"/>
      <c r="VZR77" s="376"/>
      <c r="VZS77" s="376"/>
      <c r="VZT77" s="376"/>
      <c r="VZU77" s="376"/>
      <c r="VZV77" s="376"/>
      <c r="VZW77" s="376"/>
      <c r="VZX77" s="1581"/>
      <c r="VZY77" s="1581"/>
      <c r="VZZ77" s="1581"/>
      <c r="WAA77" s="529"/>
      <c r="WAB77" s="376"/>
      <c r="WAC77" s="376"/>
      <c r="WAD77" s="376"/>
      <c r="WAE77" s="530"/>
      <c r="WAF77" s="376"/>
      <c r="WAG77" s="376"/>
      <c r="WAH77" s="376"/>
      <c r="WAI77" s="376"/>
      <c r="WAJ77" s="376"/>
      <c r="WAK77" s="376"/>
      <c r="WAL77" s="376"/>
      <c r="WAM77" s="376"/>
      <c r="WAN77" s="376"/>
      <c r="WAO77" s="1581"/>
      <c r="WAP77" s="1581"/>
      <c r="WAQ77" s="1581"/>
      <c r="WAR77" s="529"/>
      <c r="WAS77" s="376"/>
      <c r="WAT77" s="376"/>
      <c r="WAU77" s="376"/>
      <c r="WAV77" s="530"/>
      <c r="WAW77" s="376"/>
      <c r="WAX77" s="376"/>
      <c r="WAY77" s="376"/>
      <c r="WAZ77" s="376"/>
      <c r="WBA77" s="376"/>
      <c r="WBB77" s="376"/>
      <c r="WBC77" s="376"/>
      <c r="WBD77" s="376"/>
      <c r="WBE77" s="376"/>
      <c r="WBF77" s="1581"/>
      <c r="WBG77" s="1581"/>
      <c r="WBH77" s="1581"/>
      <c r="WBI77" s="529"/>
      <c r="WBJ77" s="376"/>
      <c r="WBK77" s="376"/>
      <c r="WBL77" s="376"/>
      <c r="WBM77" s="530"/>
      <c r="WBN77" s="376"/>
      <c r="WBO77" s="376"/>
      <c r="WBP77" s="376"/>
      <c r="WBQ77" s="376"/>
      <c r="WBR77" s="376"/>
      <c r="WBS77" s="376"/>
      <c r="WBT77" s="376"/>
      <c r="WBU77" s="376"/>
      <c r="WBV77" s="376"/>
      <c r="WBW77" s="1581"/>
      <c r="WBX77" s="1581"/>
      <c r="WBY77" s="1581"/>
      <c r="WBZ77" s="529"/>
      <c r="WCA77" s="376"/>
      <c r="WCB77" s="376"/>
      <c r="WCC77" s="376"/>
      <c r="WCD77" s="530"/>
      <c r="WCE77" s="376"/>
      <c r="WCF77" s="376"/>
      <c r="WCG77" s="376"/>
      <c r="WCH77" s="376"/>
      <c r="WCI77" s="376"/>
      <c r="WCJ77" s="376"/>
      <c r="WCK77" s="376"/>
      <c r="WCL77" s="376"/>
      <c r="WCM77" s="376"/>
      <c r="WCN77" s="1581"/>
      <c r="WCO77" s="1581"/>
      <c r="WCP77" s="1581"/>
      <c r="WCQ77" s="529"/>
      <c r="WCR77" s="376"/>
      <c r="WCS77" s="376"/>
      <c r="WCT77" s="376"/>
      <c r="WCU77" s="530"/>
      <c r="WCV77" s="376"/>
      <c r="WCW77" s="376"/>
      <c r="WCX77" s="376"/>
      <c r="WCY77" s="376"/>
      <c r="WCZ77" s="376"/>
      <c r="WDA77" s="376"/>
      <c r="WDB77" s="376"/>
      <c r="WDC77" s="376"/>
      <c r="WDD77" s="376"/>
      <c r="WDE77" s="1581"/>
      <c r="WDF77" s="1581"/>
      <c r="WDG77" s="1581"/>
      <c r="WDH77" s="529"/>
      <c r="WDI77" s="376"/>
      <c r="WDJ77" s="376"/>
      <c r="WDK77" s="376"/>
      <c r="WDL77" s="530"/>
      <c r="WDM77" s="376"/>
      <c r="WDN77" s="376"/>
      <c r="WDO77" s="376"/>
      <c r="WDP77" s="376"/>
      <c r="WDQ77" s="376"/>
      <c r="WDR77" s="376"/>
      <c r="WDS77" s="376"/>
      <c r="WDT77" s="376"/>
      <c r="WDU77" s="376"/>
      <c r="WDV77" s="1581"/>
      <c r="WDW77" s="1581"/>
      <c r="WDX77" s="1581"/>
      <c r="WDY77" s="529"/>
      <c r="WDZ77" s="376"/>
      <c r="WEA77" s="376"/>
      <c r="WEB77" s="376"/>
      <c r="WEC77" s="530"/>
      <c r="WED77" s="376"/>
      <c r="WEE77" s="376"/>
      <c r="WEF77" s="376"/>
      <c r="WEG77" s="376"/>
      <c r="WEH77" s="376"/>
      <c r="WEI77" s="376"/>
      <c r="WEJ77" s="376"/>
      <c r="WEK77" s="376"/>
      <c r="WEL77" s="376"/>
      <c r="WEM77" s="1581"/>
      <c r="WEN77" s="1581"/>
      <c r="WEO77" s="1581"/>
      <c r="WEP77" s="529"/>
      <c r="WEQ77" s="376"/>
      <c r="WER77" s="376"/>
      <c r="WES77" s="376"/>
      <c r="WET77" s="530"/>
      <c r="WEU77" s="376"/>
      <c r="WEV77" s="376"/>
      <c r="WEW77" s="376"/>
      <c r="WEX77" s="376"/>
      <c r="WEY77" s="376"/>
      <c r="WEZ77" s="376"/>
      <c r="WFA77" s="376"/>
      <c r="WFB77" s="376"/>
      <c r="WFC77" s="376"/>
      <c r="WFD77" s="1581"/>
      <c r="WFE77" s="1581"/>
      <c r="WFF77" s="1581"/>
      <c r="WFG77" s="529"/>
      <c r="WFH77" s="376"/>
      <c r="WFI77" s="376"/>
      <c r="WFJ77" s="376"/>
      <c r="WFK77" s="530"/>
      <c r="WFL77" s="376"/>
      <c r="WFM77" s="376"/>
      <c r="WFN77" s="376"/>
      <c r="WFO77" s="376"/>
      <c r="WFP77" s="376"/>
      <c r="WFQ77" s="376"/>
      <c r="WFR77" s="376"/>
      <c r="WFS77" s="376"/>
      <c r="WFT77" s="376"/>
      <c r="WFU77" s="1581"/>
      <c r="WFV77" s="1581"/>
      <c r="WFW77" s="1581"/>
      <c r="WFX77" s="529"/>
      <c r="WFY77" s="376"/>
      <c r="WFZ77" s="376"/>
      <c r="WGA77" s="376"/>
      <c r="WGB77" s="530"/>
      <c r="WGC77" s="376"/>
      <c r="WGD77" s="376"/>
      <c r="WGE77" s="376"/>
      <c r="WGF77" s="376"/>
      <c r="WGG77" s="376"/>
      <c r="WGH77" s="376"/>
      <c r="WGI77" s="376"/>
      <c r="WGJ77" s="376"/>
      <c r="WGK77" s="376"/>
      <c r="WGL77" s="1581"/>
      <c r="WGM77" s="1581"/>
      <c r="WGN77" s="1581"/>
      <c r="WGO77" s="529"/>
      <c r="WGP77" s="376"/>
      <c r="WGQ77" s="376"/>
      <c r="WGR77" s="376"/>
      <c r="WGS77" s="530"/>
      <c r="WGT77" s="376"/>
      <c r="WGU77" s="376"/>
      <c r="WGV77" s="376"/>
      <c r="WGW77" s="376"/>
      <c r="WGX77" s="376"/>
      <c r="WGY77" s="376"/>
      <c r="WGZ77" s="376"/>
      <c r="WHA77" s="376"/>
      <c r="WHB77" s="376"/>
      <c r="WHC77" s="1581"/>
      <c r="WHD77" s="1581"/>
      <c r="WHE77" s="1581"/>
      <c r="WHF77" s="529"/>
      <c r="WHG77" s="376"/>
      <c r="WHH77" s="376"/>
      <c r="WHI77" s="376"/>
      <c r="WHJ77" s="530"/>
      <c r="WHK77" s="376"/>
      <c r="WHL77" s="376"/>
      <c r="WHM77" s="376"/>
      <c r="WHN77" s="376"/>
      <c r="WHO77" s="376"/>
      <c r="WHP77" s="376"/>
      <c r="WHQ77" s="376"/>
      <c r="WHR77" s="376"/>
      <c r="WHS77" s="376"/>
      <c r="WHT77" s="1581"/>
      <c r="WHU77" s="1581"/>
      <c r="WHV77" s="1581"/>
      <c r="WHW77" s="529"/>
      <c r="WHX77" s="376"/>
      <c r="WHY77" s="376"/>
      <c r="WHZ77" s="376"/>
      <c r="WIA77" s="530"/>
      <c r="WIB77" s="376"/>
      <c r="WIC77" s="376"/>
      <c r="WID77" s="376"/>
      <c r="WIE77" s="376"/>
      <c r="WIF77" s="376"/>
      <c r="WIG77" s="376"/>
      <c r="WIH77" s="376"/>
      <c r="WII77" s="376"/>
      <c r="WIJ77" s="376"/>
      <c r="WIK77" s="1581"/>
      <c r="WIL77" s="1581"/>
      <c r="WIM77" s="1581"/>
      <c r="WIN77" s="529"/>
      <c r="WIO77" s="376"/>
      <c r="WIP77" s="376"/>
      <c r="WIQ77" s="376"/>
      <c r="WIR77" s="530"/>
      <c r="WIS77" s="376"/>
      <c r="WIT77" s="376"/>
      <c r="WIU77" s="376"/>
      <c r="WIV77" s="376"/>
      <c r="WIW77" s="376"/>
      <c r="WIX77" s="376"/>
      <c r="WIY77" s="376"/>
      <c r="WIZ77" s="376"/>
      <c r="WJA77" s="376"/>
      <c r="WJB77" s="1581"/>
      <c r="WJC77" s="1581"/>
      <c r="WJD77" s="1581"/>
      <c r="WJE77" s="529"/>
      <c r="WJF77" s="376"/>
      <c r="WJG77" s="376"/>
      <c r="WJH77" s="376"/>
      <c r="WJI77" s="530"/>
      <c r="WJJ77" s="376"/>
      <c r="WJK77" s="376"/>
      <c r="WJL77" s="376"/>
      <c r="WJM77" s="376"/>
      <c r="WJN77" s="376"/>
      <c r="WJO77" s="376"/>
      <c r="WJP77" s="376"/>
      <c r="WJQ77" s="376"/>
      <c r="WJR77" s="376"/>
      <c r="WJS77" s="1581"/>
      <c r="WJT77" s="1581"/>
      <c r="WJU77" s="1581"/>
      <c r="WJV77" s="529"/>
      <c r="WJW77" s="376"/>
      <c r="WJX77" s="376"/>
      <c r="WJY77" s="376"/>
      <c r="WJZ77" s="530"/>
      <c r="WKA77" s="376"/>
      <c r="WKB77" s="376"/>
      <c r="WKC77" s="376"/>
      <c r="WKD77" s="376"/>
      <c r="WKE77" s="376"/>
      <c r="WKF77" s="376"/>
      <c r="WKG77" s="376"/>
      <c r="WKH77" s="376"/>
      <c r="WKI77" s="376"/>
      <c r="WKJ77" s="1581"/>
      <c r="WKK77" s="1581"/>
      <c r="WKL77" s="1581"/>
      <c r="WKM77" s="529"/>
      <c r="WKN77" s="376"/>
      <c r="WKO77" s="376"/>
      <c r="WKP77" s="376"/>
      <c r="WKQ77" s="530"/>
      <c r="WKR77" s="376"/>
      <c r="WKS77" s="376"/>
      <c r="WKT77" s="376"/>
      <c r="WKU77" s="376"/>
      <c r="WKV77" s="376"/>
      <c r="WKW77" s="376"/>
      <c r="WKX77" s="376"/>
      <c r="WKY77" s="376"/>
      <c r="WKZ77" s="376"/>
      <c r="WLA77" s="1581"/>
      <c r="WLB77" s="1581"/>
      <c r="WLC77" s="1581"/>
      <c r="WLD77" s="529"/>
      <c r="WLE77" s="376"/>
      <c r="WLF77" s="376"/>
      <c r="WLG77" s="376"/>
      <c r="WLH77" s="530"/>
      <c r="WLI77" s="376"/>
      <c r="WLJ77" s="376"/>
      <c r="WLK77" s="376"/>
      <c r="WLL77" s="376"/>
      <c r="WLM77" s="376"/>
      <c r="WLN77" s="376"/>
      <c r="WLO77" s="376"/>
      <c r="WLP77" s="376"/>
      <c r="WLQ77" s="376"/>
      <c r="WLR77" s="1581"/>
      <c r="WLS77" s="1581"/>
      <c r="WLT77" s="1581"/>
      <c r="WLU77" s="529"/>
      <c r="WLV77" s="376"/>
      <c r="WLW77" s="376"/>
      <c r="WLX77" s="376"/>
      <c r="WLY77" s="530"/>
      <c r="WLZ77" s="376"/>
      <c r="WMA77" s="376"/>
      <c r="WMB77" s="376"/>
      <c r="WMC77" s="376"/>
      <c r="WMD77" s="376"/>
      <c r="WME77" s="376"/>
      <c r="WMF77" s="376"/>
      <c r="WMG77" s="376"/>
      <c r="WMH77" s="376"/>
      <c r="WMI77" s="1581"/>
      <c r="WMJ77" s="1581"/>
      <c r="WMK77" s="1581"/>
      <c r="WML77" s="529"/>
      <c r="WMM77" s="376"/>
      <c r="WMN77" s="376"/>
      <c r="WMO77" s="376"/>
      <c r="WMP77" s="530"/>
      <c r="WMQ77" s="376"/>
      <c r="WMR77" s="376"/>
      <c r="WMS77" s="376"/>
      <c r="WMT77" s="376"/>
      <c r="WMU77" s="376"/>
      <c r="WMV77" s="376"/>
      <c r="WMW77" s="376"/>
      <c r="WMX77" s="376"/>
      <c r="WMY77" s="376"/>
      <c r="WMZ77" s="1581"/>
      <c r="WNA77" s="1581"/>
      <c r="WNB77" s="1581"/>
      <c r="WNC77" s="529"/>
      <c r="WND77" s="376"/>
      <c r="WNE77" s="376"/>
      <c r="WNF77" s="376"/>
      <c r="WNG77" s="530"/>
      <c r="WNH77" s="376"/>
      <c r="WNI77" s="376"/>
      <c r="WNJ77" s="376"/>
      <c r="WNK77" s="376"/>
      <c r="WNL77" s="376"/>
      <c r="WNM77" s="376"/>
      <c r="WNN77" s="376"/>
      <c r="WNO77" s="376"/>
      <c r="WNP77" s="376"/>
      <c r="WNQ77" s="1581"/>
      <c r="WNR77" s="1581"/>
      <c r="WNS77" s="1581"/>
      <c r="WNT77" s="529"/>
      <c r="WNU77" s="376"/>
      <c r="WNV77" s="376"/>
      <c r="WNW77" s="376"/>
      <c r="WNX77" s="530"/>
      <c r="WNY77" s="376"/>
      <c r="WNZ77" s="376"/>
      <c r="WOA77" s="376"/>
      <c r="WOB77" s="376"/>
      <c r="WOC77" s="376"/>
      <c r="WOD77" s="376"/>
      <c r="WOE77" s="376"/>
      <c r="WOF77" s="376"/>
      <c r="WOG77" s="376"/>
      <c r="WOH77" s="1581"/>
      <c r="WOI77" s="1581"/>
      <c r="WOJ77" s="1581"/>
      <c r="WOK77" s="529"/>
      <c r="WOL77" s="376"/>
      <c r="WOM77" s="376"/>
      <c r="WON77" s="376"/>
      <c r="WOO77" s="530"/>
      <c r="WOP77" s="376"/>
      <c r="WOQ77" s="376"/>
      <c r="WOR77" s="376"/>
      <c r="WOS77" s="376"/>
      <c r="WOT77" s="376"/>
      <c r="WOU77" s="376"/>
      <c r="WOV77" s="376"/>
      <c r="WOW77" s="376"/>
      <c r="WOX77" s="376"/>
      <c r="WOY77" s="1581"/>
      <c r="WOZ77" s="1581"/>
      <c r="WPA77" s="1581"/>
      <c r="WPB77" s="529"/>
      <c r="WPC77" s="376"/>
      <c r="WPD77" s="376"/>
      <c r="WPE77" s="376"/>
      <c r="WPF77" s="530"/>
      <c r="WPG77" s="376"/>
      <c r="WPH77" s="376"/>
      <c r="WPI77" s="376"/>
      <c r="WPJ77" s="376"/>
      <c r="WPK77" s="376"/>
      <c r="WPL77" s="376"/>
      <c r="WPM77" s="376"/>
      <c r="WPN77" s="376"/>
      <c r="WPO77" s="376"/>
      <c r="WPP77" s="1581"/>
      <c r="WPQ77" s="1581"/>
      <c r="WPR77" s="1581"/>
      <c r="WPS77" s="529"/>
      <c r="WPT77" s="376"/>
      <c r="WPU77" s="376"/>
      <c r="WPV77" s="376"/>
      <c r="WPW77" s="530"/>
      <c r="WPX77" s="376"/>
      <c r="WPY77" s="376"/>
      <c r="WPZ77" s="376"/>
      <c r="WQA77" s="376"/>
      <c r="WQB77" s="376"/>
      <c r="WQC77" s="376"/>
      <c r="WQD77" s="376"/>
      <c r="WQE77" s="376"/>
      <c r="WQF77" s="376"/>
      <c r="WQG77" s="1581"/>
      <c r="WQH77" s="1581"/>
      <c r="WQI77" s="1581"/>
      <c r="WQJ77" s="529"/>
      <c r="WQK77" s="376"/>
      <c r="WQL77" s="376"/>
      <c r="WQM77" s="376"/>
      <c r="WQN77" s="530"/>
      <c r="WQO77" s="376"/>
      <c r="WQP77" s="376"/>
      <c r="WQQ77" s="376"/>
      <c r="WQR77" s="376"/>
      <c r="WQS77" s="376"/>
      <c r="WQT77" s="376"/>
      <c r="WQU77" s="376"/>
      <c r="WQV77" s="376"/>
      <c r="WQW77" s="376"/>
      <c r="WQX77" s="1581"/>
      <c r="WQY77" s="1581"/>
      <c r="WQZ77" s="1581"/>
      <c r="WRA77" s="529"/>
      <c r="WRB77" s="376"/>
      <c r="WRC77" s="376"/>
      <c r="WRD77" s="376"/>
      <c r="WRE77" s="530"/>
      <c r="WRF77" s="376"/>
      <c r="WRG77" s="376"/>
      <c r="WRH77" s="376"/>
      <c r="WRI77" s="376"/>
      <c r="WRJ77" s="376"/>
      <c r="WRK77" s="376"/>
      <c r="WRL77" s="376"/>
      <c r="WRM77" s="376"/>
      <c r="WRN77" s="376"/>
      <c r="WRO77" s="1581"/>
      <c r="WRP77" s="1581"/>
      <c r="WRQ77" s="1581"/>
      <c r="WRR77" s="529"/>
      <c r="WRS77" s="376"/>
      <c r="WRT77" s="376"/>
      <c r="WRU77" s="376"/>
      <c r="WRV77" s="530"/>
      <c r="WRW77" s="376"/>
      <c r="WRX77" s="376"/>
      <c r="WRY77" s="376"/>
      <c r="WRZ77" s="376"/>
      <c r="WSA77" s="376"/>
      <c r="WSB77" s="376"/>
      <c r="WSC77" s="376"/>
      <c r="WSD77" s="376"/>
      <c r="WSE77" s="376"/>
      <c r="WSF77" s="1581"/>
      <c r="WSG77" s="1581"/>
      <c r="WSH77" s="1581"/>
      <c r="WSI77" s="529"/>
      <c r="WSJ77" s="376"/>
      <c r="WSK77" s="376"/>
      <c r="WSL77" s="376"/>
      <c r="WSM77" s="530"/>
      <c r="WSN77" s="376"/>
      <c r="WSO77" s="376"/>
      <c r="WSP77" s="376"/>
      <c r="WSQ77" s="376"/>
      <c r="WSR77" s="376"/>
      <c r="WSS77" s="376"/>
      <c r="WST77" s="376"/>
      <c r="WSU77" s="376"/>
      <c r="WSV77" s="376"/>
      <c r="WSW77" s="1581"/>
      <c r="WSX77" s="1581"/>
      <c r="WSY77" s="1581"/>
      <c r="WSZ77" s="529"/>
      <c r="WTA77" s="376"/>
      <c r="WTB77" s="376"/>
      <c r="WTC77" s="376"/>
      <c r="WTD77" s="530"/>
      <c r="WTE77" s="376"/>
      <c r="WTF77" s="376"/>
      <c r="WTG77" s="376"/>
      <c r="WTH77" s="376"/>
      <c r="WTI77" s="376"/>
      <c r="WTJ77" s="376"/>
      <c r="WTK77" s="376"/>
      <c r="WTL77" s="376"/>
      <c r="WTM77" s="376"/>
      <c r="WTN77" s="1581"/>
      <c r="WTO77" s="1581"/>
      <c r="WTP77" s="1581"/>
      <c r="WTQ77" s="529"/>
      <c r="WTR77" s="376"/>
      <c r="WTS77" s="376"/>
      <c r="WTT77" s="376"/>
      <c r="WTU77" s="530"/>
      <c r="WTV77" s="376"/>
      <c r="WTW77" s="376"/>
      <c r="WTX77" s="376"/>
      <c r="WTY77" s="376"/>
      <c r="WTZ77" s="376"/>
      <c r="WUA77" s="376"/>
      <c r="WUB77" s="376"/>
      <c r="WUC77" s="376"/>
      <c r="WUD77" s="376"/>
      <c r="WUE77" s="1581"/>
      <c r="WUF77" s="1581"/>
      <c r="WUG77" s="1581"/>
      <c r="WUH77" s="529"/>
      <c r="WUI77" s="376"/>
      <c r="WUJ77" s="376"/>
      <c r="WUK77" s="376"/>
      <c r="WUL77" s="530"/>
      <c r="WUM77" s="376"/>
      <c r="WUN77" s="376"/>
      <c r="WUO77" s="376"/>
      <c r="WUP77" s="376"/>
      <c r="WUQ77" s="376"/>
      <c r="WUR77" s="376"/>
      <c r="WUS77" s="376"/>
      <c r="WUT77" s="376"/>
      <c r="WUU77" s="376"/>
      <c r="WUV77" s="1581"/>
      <c r="WUW77" s="1581"/>
      <c r="WUX77" s="1581"/>
      <c r="WUY77" s="529"/>
      <c r="WUZ77" s="376"/>
      <c r="WVA77" s="376"/>
      <c r="WVB77" s="376"/>
      <c r="WVC77" s="530"/>
      <c r="WVD77" s="376"/>
      <c r="WVE77" s="376"/>
      <c r="WVF77" s="376"/>
      <c r="WVG77" s="376"/>
      <c r="WVH77" s="376"/>
      <c r="WVI77" s="376"/>
      <c r="WVJ77" s="376"/>
      <c r="WVK77" s="376"/>
      <c r="WVL77" s="376"/>
      <c r="WVM77" s="1581"/>
      <c r="WVN77" s="1581"/>
      <c r="WVO77" s="1581"/>
      <c r="WVP77" s="529"/>
      <c r="WVQ77" s="376"/>
      <c r="WVR77" s="376"/>
      <c r="WVS77" s="376"/>
      <c r="WVT77" s="530"/>
      <c r="WVU77" s="376"/>
      <c r="WVV77" s="376"/>
      <c r="WVW77" s="376"/>
      <c r="WVX77" s="376"/>
      <c r="WVY77" s="376"/>
      <c r="WVZ77" s="376"/>
      <c r="WWA77" s="376"/>
      <c r="WWB77" s="376"/>
      <c r="WWC77" s="376"/>
      <c r="WWD77" s="1581"/>
      <c r="WWE77" s="1581"/>
      <c r="WWF77" s="1581"/>
      <c r="WWG77" s="529"/>
      <c r="WWH77" s="376"/>
      <c r="WWI77" s="376"/>
      <c r="WWJ77" s="376"/>
      <c r="WWK77" s="530"/>
      <c r="WWL77" s="376"/>
      <c r="WWM77" s="376"/>
      <c r="WWN77" s="376"/>
      <c r="WWO77" s="376"/>
      <c r="WWP77" s="376"/>
      <c r="WWQ77" s="376"/>
      <c r="WWR77" s="376"/>
      <c r="WWS77" s="376"/>
      <c r="WWT77" s="376"/>
      <c r="WWU77" s="1581"/>
      <c r="WWV77" s="1581"/>
      <c r="WWW77" s="1581"/>
      <c r="WWX77" s="529"/>
      <c r="WWY77" s="376"/>
      <c r="WWZ77" s="376"/>
      <c r="WXA77" s="376"/>
      <c r="WXB77" s="530"/>
      <c r="WXC77" s="376"/>
      <c r="WXD77" s="376"/>
      <c r="WXE77" s="376"/>
      <c r="WXF77" s="376"/>
      <c r="WXG77" s="376"/>
      <c r="WXH77" s="376"/>
      <c r="WXI77" s="376"/>
      <c r="WXJ77" s="376"/>
      <c r="WXK77" s="376"/>
      <c r="WXL77" s="1581"/>
      <c r="WXM77" s="1581"/>
      <c r="WXN77" s="1581"/>
      <c r="WXO77" s="529"/>
      <c r="WXP77" s="376"/>
      <c r="WXQ77" s="376"/>
      <c r="WXR77" s="376"/>
      <c r="WXS77" s="530"/>
      <c r="WXT77" s="376"/>
      <c r="WXU77" s="376"/>
      <c r="WXV77" s="376"/>
      <c r="WXW77" s="376"/>
      <c r="WXX77" s="376"/>
      <c r="WXY77" s="376"/>
      <c r="WXZ77" s="376"/>
      <c r="WYA77" s="376"/>
      <c r="WYB77" s="376"/>
      <c r="WYC77" s="1581"/>
      <c r="WYD77" s="1581"/>
      <c r="WYE77" s="1581"/>
      <c r="WYF77" s="529"/>
      <c r="WYG77" s="376"/>
      <c r="WYH77" s="376"/>
      <c r="WYI77" s="376"/>
      <c r="WYJ77" s="530"/>
      <c r="WYK77" s="376"/>
      <c r="WYL77" s="376"/>
      <c r="WYM77" s="376"/>
      <c r="WYN77" s="376"/>
      <c r="WYO77" s="376"/>
      <c r="WYP77" s="376"/>
      <c r="WYQ77" s="376"/>
      <c r="WYR77" s="376"/>
      <c r="WYS77" s="376"/>
      <c r="WYT77" s="1581"/>
      <c r="WYU77" s="1581"/>
      <c r="WYV77" s="1581"/>
      <c r="WYW77" s="529"/>
      <c r="WYX77" s="376"/>
      <c r="WYY77" s="376"/>
      <c r="WYZ77" s="376"/>
      <c r="WZA77" s="530"/>
      <c r="WZB77" s="376"/>
      <c r="WZC77" s="376"/>
      <c r="WZD77" s="376"/>
      <c r="WZE77" s="376"/>
      <c r="WZF77" s="376"/>
      <c r="WZG77" s="376"/>
      <c r="WZH77" s="376"/>
      <c r="WZI77" s="376"/>
      <c r="WZJ77" s="376"/>
      <c r="WZK77" s="1581"/>
      <c r="WZL77" s="1581"/>
      <c r="WZM77" s="1581"/>
      <c r="WZN77" s="529"/>
      <c r="WZO77" s="376"/>
      <c r="WZP77" s="376"/>
      <c r="WZQ77" s="376"/>
      <c r="WZR77" s="530"/>
      <c r="WZS77" s="376"/>
      <c r="WZT77" s="376"/>
      <c r="WZU77" s="376"/>
      <c r="WZV77" s="376"/>
      <c r="WZW77" s="376"/>
      <c r="WZX77" s="376"/>
      <c r="WZY77" s="376"/>
      <c r="WZZ77" s="376"/>
      <c r="XAA77" s="376"/>
      <c r="XAB77" s="1581"/>
      <c r="XAC77" s="1581"/>
      <c r="XAD77" s="1581"/>
      <c r="XAE77" s="529"/>
      <c r="XAF77" s="376"/>
      <c r="XAG77" s="376"/>
      <c r="XAH77" s="376"/>
      <c r="XAI77" s="530"/>
      <c r="XAJ77" s="376"/>
      <c r="XAK77" s="376"/>
      <c r="XAL77" s="376"/>
      <c r="XAM77" s="376"/>
      <c r="XAN77" s="376"/>
      <c r="XAO77" s="376"/>
      <c r="XAP77" s="376"/>
      <c r="XAQ77" s="376"/>
      <c r="XAR77" s="376"/>
      <c r="XAS77" s="1581"/>
      <c r="XAT77" s="1581"/>
      <c r="XAU77" s="1581"/>
      <c r="XAV77" s="529"/>
      <c r="XAW77" s="376"/>
      <c r="XAX77" s="376"/>
      <c r="XAY77" s="376"/>
      <c r="XAZ77" s="530"/>
      <c r="XBA77" s="376"/>
      <c r="XBB77" s="376"/>
      <c r="XBC77" s="376"/>
      <c r="XBD77" s="376"/>
      <c r="XBE77" s="376"/>
      <c r="XBF77" s="376"/>
      <c r="XBG77" s="376"/>
      <c r="XBH77" s="376"/>
      <c r="XBI77" s="376"/>
      <c r="XBJ77" s="1581"/>
      <c r="XBK77" s="1581"/>
      <c r="XBL77" s="1581"/>
      <c r="XBM77" s="529"/>
      <c r="XBN77" s="376"/>
      <c r="XBO77" s="376"/>
      <c r="XBP77" s="376"/>
      <c r="XBQ77" s="530"/>
      <c r="XBR77" s="376"/>
      <c r="XBS77" s="376"/>
      <c r="XBT77" s="376"/>
      <c r="XBU77" s="376"/>
      <c r="XBV77" s="376"/>
      <c r="XBW77" s="376"/>
      <c r="XBX77" s="376"/>
      <c r="XBY77" s="376"/>
      <c r="XBZ77" s="376"/>
      <c r="XCA77" s="1581"/>
      <c r="XCB77" s="1581"/>
      <c r="XCC77" s="1581"/>
      <c r="XCD77" s="529"/>
      <c r="XCE77" s="376"/>
      <c r="XCF77" s="376"/>
      <c r="XCG77" s="376"/>
      <c r="XCH77" s="530"/>
      <c r="XCI77" s="376"/>
      <c r="XCJ77" s="376"/>
      <c r="XCK77" s="376"/>
      <c r="XCL77" s="376"/>
      <c r="XCM77" s="376"/>
      <c r="XCN77" s="376"/>
      <c r="XCO77" s="376"/>
      <c r="XCP77" s="376"/>
      <c r="XCQ77" s="376"/>
      <c r="XCR77" s="1581"/>
      <c r="XCS77" s="1581"/>
      <c r="XCT77" s="1581"/>
      <c r="XCU77" s="529"/>
      <c r="XCV77" s="376"/>
      <c r="XCW77" s="376"/>
      <c r="XCX77" s="376"/>
      <c r="XCY77" s="530"/>
      <c r="XCZ77" s="376"/>
      <c r="XDA77" s="376"/>
      <c r="XDB77" s="376"/>
      <c r="XDC77" s="376"/>
      <c r="XDD77" s="376"/>
      <c r="XDE77" s="376"/>
      <c r="XDF77" s="376"/>
      <c r="XDG77" s="376"/>
      <c r="XDH77" s="376"/>
      <c r="XDI77" s="1581"/>
      <c r="XDJ77" s="1581"/>
      <c r="XDK77" s="1581"/>
      <c r="XDL77" s="529"/>
      <c r="XDM77" s="376"/>
      <c r="XDN77" s="376"/>
      <c r="XDO77" s="376"/>
      <c r="XDP77" s="530"/>
      <c r="XDQ77" s="376"/>
      <c r="XDR77" s="376"/>
      <c r="XDS77" s="376"/>
      <c r="XDT77" s="376"/>
      <c r="XDU77" s="376"/>
      <c r="XDV77" s="376"/>
      <c r="XDW77" s="376"/>
      <c r="XDX77" s="376"/>
      <c r="XDY77" s="376"/>
      <c r="XDZ77" s="1581"/>
      <c r="XEA77" s="1581"/>
      <c r="XEB77" s="1581"/>
      <c r="XEC77" s="529"/>
      <c r="XED77" s="376"/>
      <c r="XEE77" s="376"/>
      <c r="XEF77" s="376"/>
      <c r="XEG77" s="530"/>
      <c r="XEH77" s="376"/>
      <c r="XEI77" s="376"/>
      <c r="XEJ77" s="376"/>
      <c r="XEK77" s="376"/>
      <c r="XEL77" s="376"/>
      <c r="XEM77" s="376"/>
      <c r="XEN77" s="376"/>
      <c r="XEO77" s="376"/>
      <c r="XEP77" s="376"/>
      <c r="XEQ77" s="1581"/>
      <c r="XER77" s="1581"/>
      <c r="XES77" s="1581"/>
      <c r="XET77" s="529"/>
      <c r="XEU77" s="376"/>
      <c r="XEV77" s="376"/>
      <c r="XEW77" s="376"/>
      <c r="XEX77" s="530"/>
      <c r="XEY77" s="376"/>
      <c r="XEZ77" s="376"/>
      <c r="XFA77" s="376"/>
      <c r="XFB77" s="376"/>
      <c r="XFC77" s="376"/>
    </row>
    <row r="78" spans="1:16383" s="39" customFormat="1" ht="13.5" thickBot="1" x14ac:dyDescent="0.25">
      <c r="A78" s="772" t="s">
        <v>267</v>
      </c>
      <c r="B78" s="67" t="s">
        <v>273</v>
      </c>
      <c r="C78" s="67"/>
      <c r="D78" s="371">
        <f t="shared" si="34"/>
        <v>0</v>
      </c>
      <c r="E78" s="371">
        <f t="shared" ref="E78" si="58">+I78+L78+O78</f>
        <v>0</v>
      </c>
      <c r="F78" s="371">
        <f t="shared" ref="F78" si="59">+J78+M78+P78</f>
        <v>0</v>
      </c>
      <c r="G78" s="388"/>
      <c r="H78" s="371">
        <v>0</v>
      </c>
      <c r="I78" s="371">
        <v>0</v>
      </c>
      <c r="J78" s="371">
        <v>0</v>
      </c>
      <c r="K78" s="371">
        <v>0</v>
      </c>
      <c r="L78" s="371">
        <v>0</v>
      </c>
      <c r="M78" s="371">
        <v>0</v>
      </c>
      <c r="N78" s="371">
        <v>0</v>
      </c>
      <c r="O78" s="371">
        <v>0</v>
      </c>
      <c r="P78" s="373">
        <v>0</v>
      </c>
    </row>
    <row r="79" spans="1:16383" ht="13.5" hidden="1" thickBot="1" x14ac:dyDescent="0.25">
      <c r="A79" s="1582"/>
      <c r="B79" s="1583"/>
      <c r="C79" s="1583"/>
      <c r="D79" s="778"/>
      <c r="E79" s="778"/>
      <c r="F79" s="778"/>
      <c r="G79" s="779" t="e">
        <f t="shared" si="35"/>
        <v>#DIV/0!</v>
      </c>
      <c r="H79" s="778"/>
      <c r="I79" s="778"/>
      <c r="J79" s="778"/>
      <c r="K79" s="778"/>
      <c r="L79" s="778"/>
      <c r="M79" s="778"/>
      <c r="N79" s="778"/>
      <c r="O79" s="778"/>
      <c r="P79" s="780"/>
      <c r="Q79" s="1581"/>
      <c r="R79" s="1581"/>
      <c r="S79" s="1581"/>
      <c r="T79" s="529"/>
      <c r="U79" s="376"/>
      <c r="V79" s="376"/>
      <c r="W79" s="376"/>
      <c r="X79" s="530"/>
      <c r="Y79" s="376"/>
      <c r="Z79" s="376"/>
      <c r="AA79" s="376"/>
      <c r="AB79" s="376"/>
      <c r="AC79" s="376"/>
      <c r="AD79" s="376"/>
      <c r="AE79" s="376"/>
      <c r="AF79" s="376"/>
      <c r="AG79" s="376"/>
      <c r="AH79" s="1581"/>
      <c r="AI79" s="1581"/>
      <c r="AJ79" s="1581"/>
      <c r="AK79" s="529"/>
      <c r="AL79" s="376"/>
      <c r="AM79" s="376"/>
      <c r="AN79" s="376"/>
      <c r="AO79" s="530"/>
      <c r="AP79" s="376"/>
      <c r="AQ79" s="376"/>
      <c r="AR79" s="376"/>
      <c r="AS79" s="376"/>
      <c r="AT79" s="376"/>
      <c r="AU79" s="376"/>
      <c r="AV79" s="376"/>
      <c r="AW79" s="376"/>
      <c r="AX79" s="376"/>
      <c r="AY79" s="1581"/>
      <c r="AZ79" s="1581"/>
      <c r="BA79" s="1581"/>
      <c r="BB79" s="529"/>
      <c r="BC79" s="376"/>
      <c r="BD79" s="376"/>
      <c r="BE79" s="376"/>
      <c r="BF79" s="530"/>
      <c r="BG79" s="376"/>
      <c r="BH79" s="376"/>
      <c r="BI79" s="376"/>
      <c r="BJ79" s="376"/>
      <c r="BK79" s="376"/>
      <c r="BL79" s="376"/>
      <c r="BM79" s="376"/>
      <c r="BN79" s="376"/>
      <c r="BO79" s="376"/>
      <c r="BP79" s="1581"/>
      <c r="BQ79" s="1581"/>
      <c r="BR79" s="1581"/>
      <c r="BS79" s="529"/>
      <c r="BT79" s="376"/>
      <c r="BU79" s="376"/>
      <c r="BV79" s="376"/>
      <c r="BW79" s="530"/>
      <c r="BX79" s="376"/>
      <c r="BY79" s="376"/>
      <c r="BZ79" s="376"/>
      <c r="CA79" s="376"/>
      <c r="CB79" s="376"/>
      <c r="CC79" s="376"/>
      <c r="CD79" s="376"/>
      <c r="CE79" s="376"/>
      <c r="CF79" s="376"/>
      <c r="CG79" s="1581"/>
      <c r="CH79" s="1581"/>
      <c r="CI79" s="1581"/>
      <c r="CJ79" s="529"/>
      <c r="CK79" s="376"/>
      <c r="CL79" s="376"/>
      <c r="CM79" s="376"/>
      <c r="CN79" s="530"/>
      <c r="CO79" s="376"/>
      <c r="CP79" s="376"/>
      <c r="CQ79" s="376"/>
      <c r="CR79" s="376"/>
      <c r="CS79" s="376"/>
      <c r="CT79" s="376"/>
      <c r="CU79" s="376"/>
      <c r="CV79" s="376"/>
      <c r="CW79" s="376"/>
      <c r="CX79" s="1581"/>
      <c r="CY79" s="1581"/>
      <c r="CZ79" s="1581"/>
      <c r="DA79" s="529"/>
      <c r="DB79" s="376"/>
      <c r="DC79" s="376"/>
      <c r="DD79" s="376"/>
      <c r="DE79" s="530"/>
      <c r="DF79" s="376"/>
      <c r="DG79" s="376"/>
      <c r="DH79" s="376"/>
      <c r="DI79" s="376"/>
      <c r="DJ79" s="376"/>
      <c r="DK79" s="376"/>
      <c r="DL79" s="376"/>
      <c r="DM79" s="376"/>
      <c r="DN79" s="376"/>
      <c r="DO79" s="1581"/>
      <c r="DP79" s="1581"/>
      <c r="DQ79" s="1581"/>
      <c r="DR79" s="529"/>
      <c r="DS79" s="376"/>
      <c r="DT79" s="376"/>
      <c r="DU79" s="376"/>
      <c r="DV79" s="530"/>
      <c r="DW79" s="376"/>
      <c r="DX79" s="376"/>
      <c r="DY79" s="376"/>
      <c r="DZ79" s="376"/>
      <c r="EA79" s="376"/>
      <c r="EB79" s="376"/>
      <c r="EC79" s="376"/>
      <c r="ED79" s="376"/>
      <c r="EE79" s="376"/>
      <c r="EF79" s="1581"/>
      <c r="EG79" s="1581"/>
      <c r="EH79" s="1581"/>
      <c r="EI79" s="529"/>
      <c r="EJ79" s="376"/>
      <c r="EK79" s="376"/>
      <c r="EL79" s="376"/>
      <c r="EM79" s="530"/>
      <c r="EN79" s="376"/>
      <c r="EO79" s="376"/>
      <c r="EP79" s="376"/>
      <c r="EQ79" s="376"/>
      <c r="ER79" s="376"/>
      <c r="ES79" s="376"/>
      <c r="ET79" s="376"/>
      <c r="EU79" s="376"/>
      <c r="EV79" s="376"/>
      <c r="EW79" s="1581"/>
      <c r="EX79" s="1581"/>
      <c r="EY79" s="1581"/>
      <c r="EZ79" s="529"/>
      <c r="FA79" s="376"/>
      <c r="FB79" s="376"/>
      <c r="FC79" s="376"/>
      <c r="FD79" s="530"/>
      <c r="FE79" s="376"/>
      <c r="FF79" s="376"/>
      <c r="FG79" s="376"/>
      <c r="FH79" s="376"/>
      <c r="FI79" s="376"/>
      <c r="FJ79" s="376"/>
      <c r="FK79" s="376"/>
      <c r="FL79" s="376"/>
      <c r="FM79" s="376"/>
      <c r="FN79" s="1581"/>
      <c r="FO79" s="1581"/>
      <c r="FP79" s="1581"/>
      <c r="FQ79" s="529"/>
      <c r="FR79" s="376"/>
      <c r="FS79" s="376"/>
      <c r="FT79" s="376"/>
      <c r="FU79" s="530"/>
      <c r="FV79" s="376"/>
      <c r="FW79" s="376"/>
      <c r="FX79" s="376"/>
      <c r="FY79" s="376"/>
      <c r="FZ79" s="376"/>
      <c r="GA79" s="376"/>
      <c r="GB79" s="376"/>
      <c r="GC79" s="376"/>
      <c r="GD79" s="376"/>
      <c r="GE79" s="1581"/>
      <c r="GF79" s="1581"/>
      <c r="GG79" s="1581"/>
      <c r="GH79" s="529"/>
      <c r="GI79" s="376"/>
      <c r="GJ79" s="376"/>
      <c r="GK79" s="376"/>
      <c r="GL79" s="530"/>
      <c r="GM79" s="376"/>
      <c r="GN79" s="376"/>
      <c r="GO79" s="376"/>
      <c r="GP79" s="376"/>
      <c r="GQ79" s="376"/>
      <c r="GR79" s="376"/>
      <c r="GS79" s="376"/>
      <c r="GT79" s="376"/>
      <c r="GU79" s="376"/>
      <c r="GV79" s="1581"/>
      <c r="GW79" s="1581"/>
      <c r="GX79" s="1581"/>
      <c r="GY79" s="529"/>
      <c r="GZ79" s="376"/>
      <c r="HA79" s="376"/>
      <c r="HB79" s="376"/>
      <c r="HC79" s="530"/>
      <c r="HD79" s="376"/>
      <c r="HE79" s="376"/>
      <c r="HF79" s="376"/>
      <c r="HG79" s="376"/>
      <c r="HH79" s="376"/>
      <c r="HI79" s="376"/>
      <c r="HJ79" s="376"/>
      <c r="HK79" s="376"/>
      <c r="HL79" s="376"/>
      <c r="HM79" s="1581"/>
      <c r="HN79" s="1581"/>
      <c r="HO79" s="1581"/>
      <c r="HP79" s="529"/>
      <c r="HQ79" s="376"/>
      <c r="HR79" s="376"/>
      <c r="HS79" s="376"/>
      <c r="HT79" s="530"/>
      <c r="HU79" s="376"/>
      <c r="HV79" s="376"/>
      <c r="HW79" s="376"/>
      <c r="HX79" s="376"/>
      <c r="HY79" s="376"/>
      <c r="HZ79" s="376"/>
      <c r="IA79" s="376"/>
      <c r="IB79" s="376"/>
      <c r="IC79" s="376"/>
      <c r="ID79" s="1581"/>
      <c r="IE79" s="1581"/>
      <c r="IF79" s="1581"/>
      <c r="IG79" s="529"/>
      <c r="IH79" s="376"/>
      <c r="II79" s="376"/>
      <c r="IJ79" s="376"/>
      <c r="IK79" s="530"/>
      <c r="IL79" s="376"/>
      <c r="IM79" s="376"/>
      <c r="IN79" s="376"/>
      <c r="IO79" s="376"/>
      <c r="IP79" s="376"/>
      <c r="IQ79" s="376"/>
      <c r="IR79" s="376"/>
      <c r="IS79" s="376"/>
      <c r="IT79" s="376"/>
      <c r="IU79" s="1581"/>
      <c r="IV79" s="1581"/>
      <c r="IW79" s="1581"/>
      <c r="IX79" s="529"/>
      <c r="IY79" s="376"/>
      <c r="IZ79" s="376"/>
      <c r="JA79" s="376"/>
      <c r="JB79" s="530"/>
      <c r="JC79" s="376"/>
      <c r="JD79" s="376"/>
      <c r="JE79" s="376"/>
      <c r="JF79" s="376"/>
      <c r="JG79" s="376"/>
      <c r="JH79" s="376"/>
      <c r="JI79" s="376"/>
      <c r="JJ79" s="376"/>
      <c r="JK79" s="376"/>
      <c r="JL79" s="1581"/>
      <c r="JM79" s="1581"/>
      <c r="JN79" s="1581"/>
      <c r="JO79" s="529"/>
      <c r="JP79" s="376"/>
      <c r="JQ79" s="376"/>
      <c r="JR79" s="376"/>
      <c r="JS79" s="530"/>
      <c r="JT79" s="376"/>
      <c r="JU79" s="376"/>
      <c r="JV79" s="376"/>
      <c r="JW79" s="376"/>
      <c r="JX79" s="376"/>
      <c r="JY79" s="376"/>
      <c r="JZ79" s="376"/>
      <c r="KA79" s="376"/>
      <c r="KB79" s="376"/>
      <c r="KC79" s="1581"/>
      <c r="KD79" s="1581"/>
      <c r="KE79" s="1581"/>
      <c r="KF79" s="529"/>
      <c r="KG79" s="376"/>
      <c r="KH79" s="376"/>
      <c r="KI79" s="376"/>
      <c r="KJ79" s="530"/>
      <c r="KK79" s="376"/>
      <c r="KL79" s="376"/>
      <c r="KM79" s="376"/>
      <c r="KN79" s="376"/>
      <c r="KO79" s="376"/>
      <c r="KP79" s="376"/>
      <c r="KQ79" s="376"/>
      <c r="KR79" s="376"/>
      <c r="KS79" s="376"/>
      <c r="KT79" s="1581"/>
      <c r="KU79" s="1581"/>
      <c r="KV79" s="1581"/>
      <c r="KW79" s="529"/>
      <c r="KX79" s="376"/>
      <c r="KY79" s="376"/>
      <c r="KZ79" s="376"/>
      <c r="LA79" s="530"/>
      <c r="LB79" s="376"/>
      <c r="LC79" s="376"/>
      <c r="LD79" s="376"/>
      <c r="LE79" s="376"/>
      <c r="LF79" s="376"/>
      <c r="LG79" s="376"/>
      <c r="LH79" s="376"/>
      <c r="LI79" s="376"/>
      <c r="LJ79" s="376"/>
      <c r="LK79" s="1581"/>
      <c r="LL79" s="1581"/>
      <c r="LM79" s="1581"/>
      <c r="LN79" s="529"/>
      <c r="LO79" s="376"/>
      <c r="LP79" s="376"/>
      <c r="LQ79" s="376"/>
      <c r="LR79" s="530"/>
      <c r="LS79" s="376"/>
      <c r="LT79" s="376"/>
      <c r="LU79" s="376"/>
      <c r="LV79" s="376"/>
      <c r="LW79" s="376"/>
      <c r="LX79" s="376"/>
      <c r="LY79" s="376"/>
      <c r="LZ79" s="376"/>
      <c r="MA79" s="376"/>
      <c r="MB79" s="1581"/>
      <c r="MC79" s="1581"/>
      <c r="MD79" s="1581"/>
      <c r="ME79" s="529"/>
      <c r="MF79" s="376"/>
      <c r="MG79" s="376"/>
      <c r="MH79" s="376"/>
      <c r="MI79" s="530"/>
      <c r="MJ79" s="376"/>
      <c r="MK79" s="376"/>
      <c r="ML79" s="376"/>
      <c r="MM79" s="376"/>
      <c r="MN79" s="376"/>
      <c r="MO79" s="376"/>
      <c r="MP79" s="376"/>
      <c r="MQ79" s="376"/>
      <c r="MR79" s="376"/>
      <c r="MS79" s="1581"/>
      <c r="MT79" s="1581"/>
      <c r="MU79" s="1581"/>
      <c r="MV79" s="529"/>
      <c r="MW79" s="376"/>
      <c r="MX79" s="376"/>
      <c r="MY79" s="376"/>
      <c r="MZ79" s="530"/>
      <c r="NA79" s="376"/>
      <c r="NB79" s="376"/>
      <c r="NC79" s="376"/>
      <c r="ND79" s="376"/>
      <c r="NE79" s="376"/>
      <c r="NF79" s="376"/>
      <c r="NG79" s="376"/>
      <c r="NH79" s="376"/>
      <c r="NI79" s="376"/>
      <c r="NJ79" s="1581"/>
      <c r="NK79" s="1581"/>
      <c r="NL79" s="1581"/>
      <c r="NM79" s="529"/>
      <c r="NN79" s="376"/>
      <c r="NO79" s="376"/>
      <c r="NP79" s="376"/>
      <c r="NQ79" s="530"/>
      <c r="NR79" s="376"/>
      <c r="NS79" s="376"/>
      <c r="NT79" s="376"/>
      <c r="NU79" s="376"/>
      <c r="NV79" s="376"/>
      <c r="NW79" s="376"/>
      <c r="NX79" s="376"/>
      <c r="NY79" s="376"/>
      <c r="NZ79" s="376"/>
      <c r="OA79" s="1581"/>
      <c r="OB79" s="1581"/>
      <c r="OC79" s="1581"/>
      <c r="OD79" s="529"/>
      <c r="OE79" s="376"/>
      <c r="OF79" s="376"/>
      <c r="OG79" s="376"/>
      <c r="OH79" s="530"/>
      <c r="OI79" s="376"/>
      <c r="OJ79" s="376"/>
      <c r="OK79" s="376"/>
      <c r="OL79" s="376"/>
      <c r="OM79" s="376"/>
      <c r="ON79" s="376"/>
      <c r="OO79" s="376"/>
      <c r="OP79" s="376"/>
      <c r="OQ79" s="376"/>
      <c r="OR79" s="1581"/>
      <c r="OS79" s="1581"/>
      <c r="OT79" s="1581"/>
      <c r="OU79" s="529"/>
      <c r="OV79" s="376"/>
      <c r="OW79" s="376"/>
      <c r="OX79" s="376"/>
      <c r="OY79" s="530"/>
      <c r="OZ79" s="376"/>
      <c r="PA79" s="376"/>
      <c r="PB79" s="376"/>
      <c r="PC79" s="376"/>
      <c r="PD79" s="376"/>
      <c r="PE79" s="376"/>
      <c r="PF79" s="376"/>
      <c r="PG79" s="376"/>
      <c r="PH79" s="376"/>
      <c r="PI79" s="1581"/>
      <c r="PJ79" s="1581"/>
      <c r="PK79" s="1581"/>
      <c r="PL79" s="529"/>
      <c r="PM79" s="376"/>
      <c r="PN79" s="376"/>
      <c r="PO79" s="376"/>
      <c r="PP79" s="530"/>
      <c r="PQ79" s="376"/>
      <c r="PR79" s="376"/>
      <c r="PS79" s="376"/>
      <c r="PT79" s="376"/>
      <c r="PU79" s="376"/>
      <c r="PV79" s="376"/>
      <c r="PW79" s="376"/>
      <c r="PX79" s="376"/>
      <c r="PY79" s="376"/>
      <c r="PZ79" s="1581"/>
      <c r="QA79" s="1581"/>
      <c r="QB79" s="1581"/>
      <c r="QC79" s="529"/>
      <c r="QD79" s="376"/>
      <c r="QE79" s="376"/>
      <c r="QF79" s="376"/>
      <c r="QG79" s="530"/>
      <c r="QH79" s="376"/>
      <c r="QI79" s="376"/>
      <c r="QJ79" s="376"/>
      <c r="QK79" s="376"/>
      <c r="QL79" s="376"/>
      <c r="QM79" s="376"/>
      <c r="QN79" s="376"/>
      <c r="QO79" s="376"/>
      <c r="QP79" s="376"/>
      <c r="QQ79" s="1581"/>
      <c r="QR79" s="1581"/>
      <c r="QS79" s="1581"/>
      <c r="QT79" s="529"/>
      <c r="QU79" s="376"/>
      <c r="QV79" s="376"/>
      <c r="QW79" s="376"/>
      <c r="QX79" s="530"/>
      <c r="QY79" s="376"/>
      <c r="QZ79" s="376"/>
      <c r="RA79" s="376"/>
      <c r="RB79" s="376"/>
      <c r="RC79" s="376"/>
      <c r="RD79" s="376"/>
      <c r="RE79" s="376"/>
      <c r="RF79" s="376"/>
      <c r="RG79" s="376"/>
      <c r="RH79" s="1581"/>
      <c r="RI79" s="1581"/>
      <c r="RJ79" s="1581"/>
      <c r="RK79" s="529"/>
      <c r="RL79" s="376"/>
      <c r="RM79" s="376"/>
      <c r="RN79" s="376"/>
      <c r="RO79" s="530"/>
      <c r="RP79" s="376"/>
      <c r="RQ79" s="376"/>
      <c r="RR79" s="376"/>
      <c r="RS79" s="376"/>
      <c r="RT79" s="376"/>
      <c r="RU79" s="376"/>
      <c r="RV79" s="376"/>
      <c r="RW79" s="376"/>
      <c r="RX79" s="376"/>
      <c r="RY79" s="1581"/>
      <c r="RZ79" s="1581"/>
      <c r="SA79" s="1581"/>
      <c r="SB79" s="529"/>
      <c r="SC79" s="376"/>
      <c r="SD79" s="376"/>
      <c r="SE79" s="376"/>
      <c r="SF79" s="530"/>
      <c r="SG79" s="376"/>
      <c r="SH79" s="376"/>
      <c r="SI79" s="376"/>
      <c r="SJ79" s="376"/>
      <c r="SK79" s="376"/>
      <c r="SL79" s="376"/>
      <c r="SM79" s="376"/>
      <c r="SN79" s="376"/>
      <c r="SO79" s="376"/>
      <c r="SP79" s="1581"/>
      <c r="SQ79" s="1581"/>
      <c r="SR79" s="1581"/>
      <c r="SS79" s="529"/>
      <c r="ST79" s="376"/>
      <c r="SU79" s="376"/>
      <c r="SV79" s="376"/>
      <c r="SW79" s="530"/>
      <c r="SX79" s="376"/>
      <c r="SY79" s="376"/>
      <c r="SZ79" s="376"/>
      <c r="TA79" s="376"/>
      <c r="TB79" s="376"/>
      <c r="TC79" s="376"/>
      <c r="TD79" s="376"/>
      <c r="TE79" s="376"/>
      <c r="TF79" s="376"/>
      <c r="TG79" s="1581"/>
      <c r="TH79" s="1581"/>
      <c r="TI79" s="1581"/>
      <c r="TJ79" s="529"/>
      <c r="TK79" s="376"/>
      <c r="TL79" s="376"/>
      <c r="TM79" s="376"/>
      <c r="TN79" s="530"/>
      <c r="TO79" s="376"/>
      <c r="TP79" s="376"/>
      <c r="TQ79" s="376"/>
      <c r="TR79" s="376"/>
      <c r="TS79" s="376"/>
      <c r="TT79" s="376"/>
      <c r="TU79" s="376"/>
      <c r="TV79" s="376"/>
      <c r="TW79" s="376"/>
      <c r="TX79" s="1581"/>
      <c r="TY79" s="1581"/>
      <c r="TZ79" s="1581"/>
      <c r="UA79" s="529"/>
      <c r="UB79" s="376"/>
      <c r="UC79" s="376"/>
      <c r="UD79" s="376"/>
      <c r="UE79" s="530"/>
      <c r="UF79" s="376"/>
      <c r="UG79" s="376"/>
      <c r="UH79" s="376"/>
      <c r="UI79" s="376"/>
      <c r="UJ79" s="376"/>
      <c r="UK79" s="376"/>
      <c r="UL79" s="376"/>
      <c r="UM79" s="376"/>
      <c r="UN79" s="376"/>
      <c r="UO79" s="1581"/>
      <c r="UP79" s="1581"/>
      <c r="UQ79" s="1581"/>
      <c r="UR79" s="529"/>
      <c r="US79" s="376"/>
      <c r="UT79" s="376"/>
      <c r="UU79" s="376"/>
      <c r="UV79" s="530"/>
      <c r="UW79" s="376"/>
      <c r="UX79" s="376"/>
      <c r="UY79" s="376"/>
      <c r="UZ79" s="376"/>
      <c r="VA79" s="376"/>
      <c r="VB79" s="376"/>
      <c r="VC79" s="376"/>
      <c r="VD79" s="376"/>
      <c r="VE79" s="376"/>
      <c r="VF79" s="1581"/>
      <c r="VG79" s="1581"/>
      <c r="VH79" s="1581"/>
      <c r="VI79" s="529"/>
      <c r="VJ79" s="376"/>
      <c r="VK79" s="376"/>
      <c r="VL79" s="376"/>
      <c r="VM79" s="530"/>
      <c r="VN79" s="376"/>
      <c r="VO79" s="376"/>
      <c r="VP79" s="376"/>
      <c r="VQ79" s="376"/>
      <c r="VR79" s="376"/>
      <c r="VS79" s="376"/>
      <c r="VT79" s="376"/>
      <c r="VU79" s="376"/>
      <c r="VV79" s="376"/>
      <c r="VW79" s="1581"/>
      <c r="VX79" s="1581"/>
      <c r="VY79" s="1581"/>
      <c r="VZ79" s="529"/>
      <c r="WA79" s="376"/>
      <c r="WB79" s="376"/>
      <c r="WC79" s="376"/>
      <c r="WD79" s="530"/>
      <c r="WE79" s="376"/>
      <c r="WF79" s="376"/>
      <c r="WG79" s="376"/>
      <c r="WH79" s="376"/>
      <c r="WI79" s="376"/>
      <c r="WJ79" s="376"/>
      <c r="WK79" s="376"/>
      <c r="WL79" s="376"/>
      <c r="WM79" s="376"/>
      <c r="WN79" s="1581"/>
      <c r="WO79" s="1581"/>
      <c r="WP79" s="1581"/>
      <c r="WQ79" s="529"/>
      <c r="WR79" s="376"/>
      <c r="WS79" s="376"/>
      <c r="WT79" s="376"/>
      <c r="WU79" s="530"/>
      <c r="WV79" s="376"/>
      <c r="WW79" s="376"/>
      <c r="WX79" s="376"/>
      <c r="WY79" s="376"/>
      <c r="WZ79" s="376"/>
      <c r="XA79" s="376"/>
      <c r="XB79" s="376"/>
      <c r="XC79" s="376"/>
      <c r="XD79" s="376"/>
      <c r="XE79" s="1581"/>
      <c r="XF79" s="1581"/>
      <c r="XG79" s="1581"/>
      <c r="XH79" s="529"/>
      <c r="XI79" s="376"/>
      <c r="XJ79" s="376"/>
      <c r="XK79" s="376"/>
      <c r="XL79" s="530"/>
      <c r="XM79" s="376"/>
      <c r="XN79" s="376"/>
      <c r="XO79" s="376"/>
      <c r="XP79" s="376"/>
      <c r="XQ79" s="376"/>
      <c r="XR79" s="376"/>
      <c r="XS79" s="376"/>
      <c r="XT79" s="376"/>
      <c r="XU79" s="376"/>
      <c r="XV79" s="1581"/>
      <c r="XW79" s="1581"/>
      <c r="XX79" s="1581"/>
      <c r="XY79" s="529"/>
      <c r="XZ79" s="376"/>
      <c r="YA79" s="376"/>
      <c r="YB79" s="376"/>
      <c r="YC79" s="530"/>
      <c r="YD79" s="376"/>
      <c r="YE79" s="376"/>
      <c r="YF79" s="376"/>
      <c r="YG79" s="376"/>
      <c r="YH79" s="376"/>
      <c r="YI79" s="376"/>
      <c r="YJ79" s="376"/>
      <c r="YK79" s="376"/>
      <c r="YL79" s="376"/>
      <c r="YM79" s="1581"/>
      <c r="YN79" s="1581"/>
      <c r="YO79" s="1581"/>
      <c r="YP79" s="529"/>
      <c r="YQ79" s="376"/>
      <c r="YR79" s="376"/>
      <c r="YS79" s="376"/>
      <c r="YT79" s="530"/>
      <c r="YU79" s="376"/>
      <c r="YV79" s="376"/>
      <c r="YW79" s="376"/>
      <c r="YX79" s="376"/>
      <c r="YY79" s="376"/>
      <c r="YZ79" s="376"/>
      <c r="ZA79" s="376"/>
      <c r="ZB79" s="376"/>
      <c r="ZC79" s="376"/>
      <c r="ZD79" s="1581"/>
      <c r="ZE79" s="1581"/>
      <c r="ZF79" s="1581"/>
      <c r="ZG79" s="529"/>
      <c r="ZH79" s="376"/>
      <c r="ZI79" s="376"/>
      <c r="ZJ79" s="376"/>
      <c r="ZK79" s="530"/>
      <c r="ZL79" s="376"/>
      <c r="ZM79" s="376"/>
      <c r="ZN79" s="376"/>
      <c r="ZO79" s="376"/>
      <c r="ZP79" s="376"/>
      <c r="ZQ79" s="376"/>
      <c r="ZR79" s="376"/>
      <c r="ZS79" s="376"/>
      <c r="ZT79" s="376"/>
      <c r="ZU79" s="1581"/>
      <c r="ZV79" s="1581"/>
      <c r="ZW79" s="1581"/>
      <c r="ZX79" s="529"/>
      <c r="ZY79" s="376"/>
      <c r="ZZ79" s="376"/>
      <c r="AAA79" s="376"/>
      <c r="AAB79" s="530"/>
      <c r="AAC79" s="376"/>
      <c r="AAD79" s="376"/>
      <c r="AAE79" s="376"/>
      <c r="AAF79" s="376"/>
      <c r="AAG79" s="376"/>
      <c r="AAH79" s="376"/>
      <c r="AAI79" s="376"/>
      <c r="AAJ79" s="376"/>
      <c r="AAK79" s="376"/>
      <c r="AAL79" s="1581"/>
      <c r="AAM79" s="1581"/>
      <c r="AAN79" s="1581"/>
      <c r="AAO79" s="529"/>
      <c r="AAP79" s="376"/>
      <c r="AAQ79" s="376"/>
      <c r="AAR79" s="376"/>
      <c r="AAS79" s="530"/>
      <c r="AAT79" s="376"/>
      <c r="AAU79" s="376"/>
      <c r="AAV79" s="376"/>
      <c r="AAW79" s="376"/>
      <c r="AAX79" s="376"/>
      <c r="AAY79" s="376"/>
      <c r="AAZ79" s="376"/>
      <c r="ABA79" s="376"/>
      <c r="ABB79" s="376"/>
      <c r="ABC79" s="1581"/>
      <c r="ABD79" s="1581"/>
      <c r="ABE79" s="1581"/>
      <c r="ABF79" s="529"/>
      <c r="ABG79" s="376"/>
      <c r="ABH79" s="376"/>
      <c r="ABI79" s="376"/>
      <c r="ABJ79" s="530"/>
      <c r="ABK79" s="376"/>
      <c r="ABL79" s="376"/>
      <c r="ABM79" s="376"/>
      <c r="ABN79" s="376"/>
      <c r="ABO79" s="376"/>
      <c r="ABP79" s="376"/>
      <c r="ABQ79" s="376"/>
      <c r="ABR79" s="376"/>
      <c r="ABS79" s="376"/>
      <c r="ABT79" s="1581"/>
      <c r="ABU79" s="1581"/>
      <c r="ABV79" s="1581"/>
      <c r="ABW79" s="529"/>
      <c r="ABX79" s="376"/>
      <c r="ABY79" s="376"/>
      <c r="ABZ79" s="376"/>
      <c r="ACA79" s="530"/>
      <c r="ACB79" s="376"/>
      <c r="ACC79" s="376"/>
      <c r="ACD79" s="376"/>
      <c r="ACE79" s="376"/>
      <c r="ACF79" s="376"/>
      <c r="ACG79" s="376"/>
      <c r="ACH79" s="376"/>
      <c r="ACI79" s="376"/>
      <c r="ACJ79" s="376"/>
      <c r="ACK79" s="1581"/>
      <c r="ACL79" s="1581"/>
      <c r="ACM79" s="1581"/>
      <c r="ACN79" s="529"/>
      <c r="ACO79" s="376"/>
      <c r="ACP79" s="376"/>
      <c r="ACQ79" s="376"/>
      <c r="ACR79" s="530"/>
      <c r="ACS79" s="376"/>
      <c r="ACT79" s="376"/>
      <c r="ACU79" s="376"/>
      <c r="ACV79" s="376"/>
      <c r="ACW79" s="376"/>
      <c r="ACX79" s="376"/>
      <c r="ACY79" s="376"/>
      <c r="ACZ79" s="376"/>
      <c r="ADA79" s="376"/>
      <c r="ADB79" s="1581"/>
      <c r="ADC79" s="1581"/>
      <c r="ADD79" s="1581"/>
      <c r="ADE79" s="529"/>
      <c r="ADF79" s="376"/>
      <c r="ADG79" s="376"/>
      <c r="ADH79" s="376"/>
      <c r="ADI79" s="530"/>
      <c r="ADJ79" s="376"/>
      <c r="ADK79" s="376"/>
      <c r="ADL79" s="376"/>
      <c r="ADM79" s="376"/>
      <c r="ADN79" s="376"/>
      <c r="ADO79" s="376"/>
      <c r="ADP79" s="376"/>
      <c r="ADQ79" s="376"/>
      <c r="ADR79" s="376"/>
      <c r="ADS79" s="1581"/>
      <c r="ADT79" s="1581"/>
      <c r="ADU79" s="1581"/>
      <c r="ADV79" s="529"/>
      <c r="ADW79" s="376"/>
      <c r="ADX79" s="376"/>
      <c r="ADY79" s="376"/>
      <c r="ADZ79" s="530"/>
      <c r="AEA79" s="376"/>
      <c r="AEB79" s="376"/>
      <c r="AEC79" s="376"/>
      <c r="AED79" s="376"/>
      <c r="AEE79" s="376"/>
      <c r="AEF79" s="376"/>
      <c r="AEG79" s="376"/>
      <c r="AEH79" s="376"/>
      <c r="AEI79" s="376"/>
      <c r="AEJ79" s="1581"/>
      <c r="AEK79" s="1581"/>
      <c r="AEL79" s="1581"/>
      <c r="AEM79" s="529"/>
      <c r="AEN79" s="376"/>
      <c r="AEO79" s="376"/>
      <c r="AEP79" s="376"/>
      <c r="AEQ79" s="530"/>
      <c r="AER79" s="376"/>
      <c r="AES79" s="376"/>
      <c r="AET79" s="376"/>
      <c r="AEU79" s="376"/>
      <c r="AEV79" s="376"/>
      <c r="AEW79" s="376"/>
      <c r="AEX79" s="376"/>
      <c r="AEY79" s="376"/>
      <c r="AEZ79" s="376"/>
      <c r="AFA79" s="1581"/>
      <c r="AFB79" s="1581"/>
      <c r="AFC79" s="1581"/>
      <c r="AFD79" s="529"/>
      <c r="AFE79" s="376"/>
      <c r="AFF79" s="376"/>
      <c r="AFG79" s="376"/>
      <c r="AFH79" s="530"/>
      <c r="AFI79" s="376"/>
      <c r="AFJ79" s="376"/>
      <c r="AFK79" s="376"/>
      <c r="AFL79" s="376"/>
      <c r="AFM79" s="376"/>
      <c r="AFN79" s="376"/>
      <c r="AFO79" s="376"/>
      <c r="AFP79" s="376"/>
      <c r="AFQ79" s="376"/>
      <c r="AFR79" s="1581"/>
      <c r="AFS79" s="1581"/>
      <c r="AFT79" s="1581"/>
      <c r="AFU79" s="529"/>
      <c r="AFV79" s="376"/>
      <c r="AFW79" s="376"/>
      <c r="AFX79" s="376"/>
      <c r="AFY79" s="530"/>
      <c r="AFZ79" s="376"/>
      <c r="AGA79" s="376"/>
      <c r="AGB79" s="376"/>
      <c r="AGC79" s="376"/>
      <c r="AGD79" s="376"/>
      <c r="AGE79" s="376"/>
      <c r="AGF79" s="376"/>
      <c r="AGG79" s="376"/>
      <c r="AGH79" s="376"/>
      <c r="AGI79" s="1581"/>
      <c r="AGJ79" s="1581"/>
      <c r="AGK79" s="1581"/>
      <c r="AGL79" s="529"/>
      <c r="AGM79" s="376"/>
      <c r="AGN79" s="376"/>
      <c r="AGO79" s="376"/>
      <c r="AGP79" s="530"/>
      <c r="AGQ79" s="376"/>
      <c r="AGR79" s="376"/>
      <c r="AGS79" s="376"/>
      <c r="AGT79" s="376"/>
      <c r="AGU79" s="376"/>
      <c r="AGV79" s="376"/>
      <c r="AGW79" s="376"/>
      <c r="AGX79" s="376"/>
      <c r="AGY79" s="376"/>
      <c r="AGZ79" s="1581"/>
      <c r="AHA79" s="1581"/>
      <c r="AHB79" s="1581"/>
      <c r="AHC79" s="529"/>
      <c r="AHD79" s="376"/>
      <c r="AHE79" s="376"/>
      <c r="AHF79" s="376"/>
      <c r="AHG79" s="530"/>
      <c r="AHH79" s="376"/>
      <c r="AHI79" s="376"/>
      <c r="AHJ79" s="376"/>
      <c r="AHK79" s="376"/>
      <c r="AHL79" s="376"/>
      <c r="AHM79" s="376"/>
      <c r="AHN79" s="376"/>
      <c r="AHO79" s="376"/>
      <c r="AHP79" s="376"/>
      <c r="AHQ79" s="1581"/>
      <c r="AHR79" s="1581"/>
      <c r="AHS79" s="1581"/>
      <c r="AHT79" s="529"/>
      <c r="AHU79" s="376"/>
      <c r="AHV79" s="376"/>
      <c r="AHW79" s="376"/>
      <c r="AHX79" s="530"/>
      <c r="AHY79" s="376"/>
      <c r="AHZ79" s="376"/>
      <c r="AIA79" s="376"/>
      <c r="AIB79" s="376"/>
      <c r="AIC79" s="376"/>
      <c r="AID79" s="376"/>
      <c r="AIE79" s="376"/>
      <c r="AIF79" s="376"/>
      <c r="AIG79" s="376"/>
      <c r="AIH79" s="1581"/>
      <c r="AII79" s="1581"/>
      <c r="AIJ79" s="1581"/>
      <c r="AIK79" s="529"/>
      <c r="AIL79" s="376"/>
      <c r="AIM79" s="376"/>
      <c r="AIN79" s="376"/>
      <c r="AIO79" s="530"/>
      <c r="AIP79" s="376"/>
      <c r="AIQ79" s="376"/>
      <c r="AIR79" s="376"/>
      <c r="AIS79" s="376"/>
      <c r="AIT79" s="376"/>
      <c r="AIU79" s="376"/>
      <c r="AIV79" s="376"/>
      <c r="AIW79" s="376"/>
      <c r="AIX79" s="376"/>
      <c r="AIY79" s="1581"/>
      <c r="AIZ79" s="1581"/>
      <c r="AJA79" s="1581"/>
      <c r="AJB79" s="529"/>
      <c r="AJC79" s="376"/>
      <c r="AJD79" s="376"/>
      <c r="AJE79" s="376"/>
      <c r="AJF79" s="530"/>
      <c r="AJG79" s="376"/>
      <c r="AJH79" s="376"/>
      <c r="AJI79" s="376"/>
      <c r="AJJ79" s="376"/>
      <c r="AJK79" s="376"/>
      <c r="AJL79" s="376"/>
      <c r="AJM79" s="376"/>
      <c r="AJN79" s="376"/>
      <c r="AJO79" s="376"/>
      <c r="AJP79" s="1581"/>
      <c r="AJQ79" s="1581"/>
      <c r="AJR79" s="1581"/>
      <c r="AJS79" s="529"/>
      <c r="AJT79" s="376"/>
      <c r="AJU79" s="376"/>
      <c r="AJV79" s="376"/>
      <c r="AJW79" s="530"/>
      <c r="AJX79" s="376"/>
      <c r="AJY79" s="376"/>
      <c r="AJZ79" s="376"/>
      <c r="AKA79" s="376"/>
      <c r="AKB79" s="376"/>
      <c r="AKC79" s="376"/>
      <c r="AKD79" s="376"/>
      <c r="AKE79" s="376"/>
      <c r="AKF79" s="376"/>
      <c r="AKG79" s="1581"/>
      <c r="AKH79" s="1581"/>
      <c r="AKI79" s="1581"/>
      <c r="AKJ79" s="529"/>
      <c r="AKK79" s="376"/>
      <c r="AKL79" s="376"/>
      <c r="AKM79" s="376"/>
      <c r="AKN79" s="530"/>
      <c r="AKO79" s="376"/>
      <c r="AKP79" s="376"/>
      <c r="AKQ79" s="376"/>
      <c r="AKR79" s="376"/>
      <c r="AKS79" s="376"/>
      <c r="AKT79" s="376"/>
      <c r="AKU79" s="376"/>
      <c r="AKV79" s="376"/>
      <c r="AKW79" s="376"/>
      <c r="AKX79" s="1581"/>
      <c r="AKY79" s="1581"/>
      <c r="AKZ79" s="1581"/>
      <c r="ALA79" s="529"/>
      <c r="ALB79" s="376"/>
      <c r="ALC79" s="376"/>
      <c r="ALD79" s="376"/>
      <c r="ALE79" s="530"/>
      <c r="ALF79" s="376"/>
      <c r="ALG79" s="376"/>
      <c r="ALH79" s="376"/>
      <c r="ALI79" s="376"/>
      <c r="ALJ79" s="376"/>
      <c r="ALK79" s="376"/>
      <c r="ALL79" s="376"/>
      <c r="ALM79" s="376"/>
      <c r="ALN79" s="376"/>
      <c r="ALO79" s="1581"/>
      <c r="ALP79" s="1581"/>
      <c r="ALQ79" s="1581"/>
      <c r="ALR79" s="529"/>
      <c r="ALS79" s="376"/>
      <c r="ALT79" s="376"/>
      <c r="ALU79" s="376"/>
      <c r="ALV79" s="530"/>
      <c r="ALW79" s="376"/>
      <c r="ALX79" s="376"/>
      <c r="ALY79" s="376"/>
      <c r="ALZ79" s="376"/>
      <c r="AMA79" s="376"/>
      <c r="AMB79" s="376"/>
      <c r="AMC79" s="376"/>
      <c r="AMD79" s="376"/>
      <c r="AME79" s="376"/>
      <c r="AMF79" s="1581"/>
      <c r="AMG79" s="1581"/>
      <c r="AMH79" s="1581"/>
      <c r="AMI79" s="529"/>
      <c r="AMJ79" s="376"/>
      <c r="AMK79" s="376"/>
      <c r="AML79" s="376"/>
      <c r="AMM79" s="530"/>
      <c r="AMN79" s="376"/>
      <c r="AMO79" s="376"/>
      <c r="AMP79" s="376"/>
      <c r="AMQ79" s="376"/>
      <c r="AMR79" s="376"/>
      <c r="AMS79" s="376"/>
      <c r="AMT79" s="376"/>
      <c r="AMU79" s="376"/>
      <c r="AMV79" s="376"/>
      <c r="AMW79" s="1581"/>
      <c r="AMX79" s="1581"/>
      <c r="AMY79" s="1581"/>
      <c r="AMZ79" s="529"/>
      <c r="ANA79" s="376"/>
      <c r="ANB79" s="376"/>
      <c r="ANC79" s="376"/>
      <c r="AND79" s="530"/>
      <c r="ANE79" s="376"/>
      <c r="ANF79" s="376"/>
      <c r="ANG79" s="376"/>
      <c r="ANH79" s="376"/>
      <c r="ANI79" s="376"/>
      <c r="ANJ79" s="376"/>
      <c r="ANK79" s="376"/>
      <c r="ANL79" s="376"/>
      <c r="ANM79" s="376"/>
      <c r="ANN79" s="1581"/>
      <c r="ANO79" s="1581"/>
      <c r="ANP79" s="1581"/>
      <c r="ANQ79" s="529"/>
      <c r="ANR79" s="376"/>
      <c r="ANS79" s="376"/>
      <c r="ANT79" s="376"/>
      <c r="ANU79" s="530"/>
      <c r="ANV79" s="376"/>
      <c r="ANW79" s="376"/>
      <c r="ANX79" s="376"/>
      <c r="ANY79" s="376"/>
      <c r="ANZ79" s="376"/>
      <c r="AOA79" s="376"/>
      <c r="AOB79" s="376"/>
      <c r="AOC79" s="376"/>
      <c r="AOD79" s="376"/>
      <c r="AOE79" s="1581"/>
      <c r="AOF79" s="1581"/>
      <c r="AOG79" s="1581"/>
      <c r="AOH79" s="529"/>
      <c r="AOI79" s="376"/>
      <c r="AOJ79" s="376"/>
      <c r="AOK79" s="376"/>
      <c r="AOL79" s="530"/>
      <c r="AOM79" s="376"/>
      <c r="AON79" s="376"/>
      <c r="AOO79" s="376"/>
      <c r="AOP79" s="376"/>
      <c r="AOQ79" s="376"/>
      <c r="AOR79" s="376"/>
      <c r="AOS79" s="376"/>
      <c r="AOT79" s="376"/>
      <c r="AOU79" s="376"/>
      <c r="AOV79" s="1581"/>
      <c r="AOW79" s="1581"/>
      <c r="AOX79" s="1581"/>
      <c r="AOY79" s="529"/>
      <c r="AOZ79" s="376"/>
      <c r="APA79" s="376"/>
      <c r="APB79" s="376"/>
      <c r="APC79" s="530"/>
      <c r="APD79" s="376"/>
      <c r="APE79" s="376"/>
      <c r="APF79" s="376"/>
      <c r="APG79" s="376"/>
      <c r="APH79" s="376"/>
      <c r="API79" s="376"/>
      <c r="APJ79" s="376"/>
      <c r="APK79" s="376"/>
      <c r="APL79" s="376"/>
      <c r="APM79" s="1581"/>
      <c r="APN79" s="1581"/>
      <c r="APO79" s="1581"/>
      <c r="APP79" s="529"/>
      <c r="APQ79" s="376"/>
      <c r="APR79" s="376"/>
      <c r="APS79" s="376"/>
      <c r="APT79" s="530"/>
      <c r="APU79" s="376"/>
      <c r="APV79" s="376"/>
      <c r="APW79" s="376"/>
      <c r="APX79" s="376"/>
      <c r="APY79" s="376"/>
      <c r="APZ79" s="376"/>
      <c r="AQA79" s="376"/>
      <c r="AQB79" s="376"/>
      <c r="AQC79" s="376"/>
      <c r="AQD79" s="1581"/>
      <c r="AQE79" s="1581"/>
      <c r="AQF79" s="1581"/>
      <c r="AQG79" s="529"/>
      <c r="AQH79" s="376"/>
      <c r="AQI79" s="376"/>
      <c r="AQJ79" s="376"/>
      <c r="AQK79" s="530"/>
      <c r="AQL79" s="376"/>
      <c r="AQM79" s="376"/>
      <c r="AQN79" s="376"/>
      <c r="AQO79" s="376"/>
      <c r="AQP79" s="376"/>
      <c r="AQQ79" s="376"/>
      <c r="AQR79" s="376"/>
      <c r="AQS79" s="376"/>
      <c r="AQT79" s="376"/>
      <c r="AQU79" s="1581"/>
      <c r="AQV79" s="1581"/>
      <c r="AQW79" s="1581"/>
      <c r="AQX79" s="529"/>
      <c r="AQY79" s="376"/>
      <c r="AQZ79" s="376"/>
      <c r="ARA79" s="376"/>
      <c r="ARB79" s="530"/>
      <c r="ARC79" s="376"/>
      <c r="ARD79" s="376"/>
      <c r="ARE79" s="376"/>
      <c r="ARF79" s="376"/>
      <c r="ARG79" s="376"/>
      <c r="ARH79" s="376"/>
      <c r="ARI79" s="376"/>
      <c r="ARJ79" s="376"/>
      <c r="ARK79" s="376"/>
      <c r="ARL79" s="1581"/>
      <c r="ARM79" s="1581"/>
      <c r="ARN79" s="1581"/>
      <c r="ARO79" s="529"/>
      <c r="ARP79" s="376"/>
      <c r="ARQ79" s="376"/>
      <c r="ARR79" s="376"/>
      <c r="ARS79" s="530"/>
      <c r="ART79" s="376"/>
      <c r="ARU79" s="376"/>
      <c r="ARV79" s="376"/>
      <c r="ARW79" s="376"/>
      <c r="ARX79" s="376"/>
      <c r="ARY79" s="376"/>
      <c r="ARZ79" s="376"/>
      <c r="ASA79" s="376"/>
      <c r="ASB79" s="376"/>
      <c r="ASC79" s="1581"/>
      <c r="ASD79" s="1581"/>
      <c r="ASE79" s="1581"/>
      <c r="ASF79" s="529"/>
      <c r="ASG79" s="376"/>
      <c r="ASH79" s="376"/>
      <c r="ASI79" s="376"/>
      <c r="ASJ79" s="530"/>
      <c r="ASK79" s="376"/>
      <c r="ASL79" s="376"/>
      <c r="ASM79" s="376"/>
      <c r="ASN79" s="376"/>
      <c r="ASO79" s="376"/>
      <c r="ASP79" s="376"/>
      <c r="ASQ79" s="376"/>
      <c r="ASR79" s="376"/>
      <c r="ASS79" s="376"/>
      <c r="AST79" s="1581"/>
      <c r="ASU79" s="1581"/>
      <c r="ASV79" s="1581"/>
      <c r="ASW79" s="529"/>
      <c r="ASX79" s="376"/>
      <c r="ASY79" s="376"/>
      <c r="ASZ79" s="376"/>
      <c r="ATA79" s="530"/>
      <c r="ATB79" s="376"/>
      <c r="ATC79" s="376"/>
      <c r="ATD79" s="376"/>
      <c r="ATE79" s="376"/>
      <c r="ATF79" s="376"/>
      <c r="ATG79" s="376"/>
      <c r="ATH79" s="376"/>
      <c r="ATI79" s="376"/>
      <c r="ATJ79" s="376"/>
      <c r="ATK79" s="1581"/>
      <c r="ATL79" s="1581"/>
      <c r="ATM79" s="1581"/>
      <c r="ATN79" s="529"/>
      <c r="ATO79" s="376"/>
      <c r="ATP79" s="376"/>
      <c r="ATQ79" s="376"/>
      <c r="ATR79" s="530"/>
      <c r="ATS79" s="376"/>
      <c r="ATT79" s="376"/>
      <c r="ATU79" s="376"/>
      <c r="ATV79" s="376"/>
      <c r="ATW79" s="376"/>
      <c r="ATX79" s="376"/>
      <c r="ATY79" s="376"/>
      <c r="ATZ79" s="376"/>
      <c r="AUA79" s="376"/>
      <c r="AUB79" s="1581"/>
      <c r="AUC79" s="1581"/>
      <c r="AUD79" s="1581"/>
      <c r="AUE79" s="529"/>
      <c r="AUF79" s="376"/>
      <c r="AUG79" s="376"/>
      <c r="AUH79" s="376"/>
      <c r="AUI79" s="530"/>
      <c r="AUJ79" s="376"/>
      <c r="AUK79" s="376"/>
      <c r="AUL79" s="376"/>
      <c r="AUM79" s="376"/>
      <c r="AUN79" s="376"/>
      <c r="AUO79" s="376"/>
      <c r="AUP79" s="376"/>
      <c r="AUQ79" s="376"/>
      <c r="AUR79" s="376"/>
      <c r="AUS79" s="1581"/>
      <c r="AUT79" s="1581"/>
      <c r="AUU79" s="1581"/>
      <c r="AUV79" s="529"/>
      <c r="AUW79" s="376"/>
      <c r="AUX79" s="376"/>
      <c r="AUY79" s="376"/>
      <c r="AUZ79" s="530"/>
      <c r="AVA79" s="376"/>
      <c r="AVB79" s="376"/>
      <c r="AVC79" s="376"/>
      <c r="AVD79" s="376"/>
      <c r="AVE79" s="376"/>
      <c r="AVF79" s="376"/>
      <c r="AVG79" s="376"/>
      <c r="AVH79" s="376"/>
      <c r="AVI79" s="376"/>
      <c r="AVJ79" s="1581"/>
      <c r="AVK79" s="1581"/>
      <c r="AVL79" s="1581"/>
      <c r="AVM79" s="529"/>
      <c r="AVN79" s="376"/>
      <c r="AVO79" s="376"/>
      <c r="AVP79" s="376"/>
      <c r="AVQ79" s="530"/>
      <c r="AVR79" s="376"/>
      <c r="AVS79" s="376"/>
      <c r="AVT79" s="376"/>
      <c r="AVU79" s="376"/>
      <c r="AVV79" s="376"/>
      <c r="AVW79" s="376"/>
      <c r="AVX79" s="376"/>
      <c r="AVY79" s="376"/>
      <c r="AVZ79" s="376"/>
      <c r="AWA79" s="1581"/>
      <c r="AWB79" s="1581"/>
      <c r="AWC79" s="1581"/>
      <c r="AWD79" s="529"/>
      <c r="AWE79" s="376"/>
      <c r="AWF79" s="376"/>
      <c r="AWG79" s="376"/>
      <c r="AWH79" s="530"/>
      <c r="AWI79" s="376"/>
      <c r="AWJ79" s="376"/>
      <c r="AWK79" s="376"/>
      <c r="AWL79" s="376"/>
      <c r="AWM79" s="376"/>
      <c r="AWN79" s="376"/>
      <c r="AWO79" s="376"/>
      <c r="AWP79" s="376"/>
      <c r="AWQ79" s="376"/>
      <c r="AWR79" s="1581"/>
      <c r="AWS79" s="1581"/>
      <c r="AWT79" s="1581"/>
      <c r="AWU79" s="529"/>
      <c r="AWV79" s="376"/>
      <c r="AWW79" s="376"/>
      <c r="AWX79" s="376"/>
      <c r="AWY79" s="530"/>
      <c r="AWZ79" s="376"/>
      <c r="AXA79" s="376"/>
      <c r="AXB79" s="376"/>
      <c r="AXC79" s="376"/>
      <c r="AXD79" s="376"/>
      <c r="AXE79" s="376"/>
      <c r="AXF79" s="376"/>
      <c r="AXG79" s="376"/>
      <c r="AXH79" s="376"/>
      <c r="AXI79" s="1581"/>
      <c r="AXJ79" s="1581"/>
      <c r="AXK79" s="1581"/>
      <c r="AXL79" s="529"/>
      <c r="AXM79" s="376"/>
      <c r="AXN79" s="376"/>
      <c r="AXO79" s="376"/>
      <c r="AXP79" s="530"/>
      <c r="AXQ79" s="376"/>
      <c r="AXR79" s="376"/>
      <c r="AXS79" s="376"/>
      <c r="AXT79" s="376"/>
      <c r="AXU79" s="376"/>
      <c r="AXV79" s="376"/>
      <c r="AXW79" s="376"/>
      <c r="AXX79" s="376"/>
      <c r="AXY79" s="376"/>
      <c r="AXZ79" s="1581"/>
      <c r="AYA79" s="1581"/>
      <c r="AYB79" s="1581"/>
      <c r="AYC79" s="529"/>
      <c r="AYD79" s="376"/>
      <c r="AYE79" s="376"/>
      <c r="AYF79" s="376"/>
      <c r="AYG79" s="530"/>
      <c r="AYH79" s="376"/>
      <c r="AYI79" s="376"/>
      <c r="AYJ79" s="376"/>
      <c r="AYK79" s="376"/>
      <c r="AYL79" s="376"/>
      <c r="AYM79" s="376"/>
      <c r="AYN79" s="376"/>
      <c r="AYO79" s="376"/>
      <c r="AYP79" s="376"/>
      <c r="AYQ79" s="1581"/>
      <c r="AYR79" s="1581"/>
      <c r="AYS79" s="1581"/>
      <c r="AYT79" s="529"/>
      <c r="AYU79" s="376"/>
      <c r="AYV79" s="376"/>
      <c r="AYW79" s="376"/>
      <c r="AYX79" s="530"/>
      <c r="AYY79" s="376"/>
      <c r="AYZ79" s="376"/>
      <c r="AZA79" s="376"/>
      <c r="AZB79" s="376"/>
      <c r="AZC79" s="376"/>
      <c r="AZD79" s="376"/>
      <c r="AZE79" s="376"/>
      <c r="AZF79" s="376"/>
      <c r="AZG79" s="376"/>
      <c r="AZH79" s="1581"/>
      <c r="AZI79" s="1581"/>
      <c r="AZJ79" s="1581"/>
      <c r="AZK79" s="529"/>
      <c r="AZL79" s="376"/>
      <c r="AZM79" s="376"/>
      <c r="AZN79" s="376"/>
      <c r="AZO79" s="530"/>
      <c r="AZP79" s="376"/>
      <c r="AZQ79" s="376"/>
      <c r="AZR79" s="376"/>
      <c r="AZS79" s="376"/>
      <c r="AZT79" s="376"/>
      <c r="AZU79" s="376"/>
      <c r="AZV79" s="376"/>
      <c r="AZW79" s="376"/>
      <c r="AZX79" s="376"/>
      <c r="AZY79" s="1581"/>
      <c r="AZZ79" s="1581"/>
      <c r="BAA79" s="1581"/>
      <c r="BAB79" s="529"/>
      <c r="BAC79" s="376"/>
      <c r="BAD79" s="376"/>
      <c r="BAE79" s="376"/>
      <c r="BAF79" s="530"/>
      <c r="BAG79" s="376"/>
      <c r="BAH79" s="376"/>
      <c r="BAI79" s="376"/>
      <c r="BAJ79" s="376"/>
      <c r="BAK79" s="376"/>
      <c r="BAL79" s="376"/>
      <c r="BAM79" s="376"/>
      <c r="BAN79" s="376"/>
      <c r="BAO79" s="376"/>
      <c r="BAP79" s="1581"/>
      <c r="BAQ79" s="1581"/>
      <c r="BAR79" s="1581"/>
      <c r="BAS79" s="529"/>
      <c r="BAT79" s="376"/>
      <c r="BAU79" s="376"/>
      <c r="BAV79" s="376"/>
      <c r="BAW79" s="530"/>
      <c r="BAX79" s="376"/>
      <c r="BAY79" s="376"/>
      <c r="BAZ79" s="376"/>
      <c r="BBA79" s="376"/>
      <c r="BBB79" s="376"/>
      <c r="BBC79" s="376"/>
      <c r="BBD79" s="376"/>
      <c r="BBE79" s="376"/>
      <c r="BBF79" s="376"/>
      <c r="BBG79" s="1581"/>
      <c r="BBH79" s="1581"/>
      <c r="BBI79" s="1581"/>
      <c r="BBJ79" s="529"/>
      <c r="BBK79" s="376"/>
      <c r="BBL79" s="376"/>
      <c r="BBM79" s="376"/>
      <c r="BBN79" s="530"/>
      <c r="BBO79" s="376"/>
      <c r="BBP79" s="376"/>
      <c r="BBQ79" s="376"/>
      <c r="BBR79" s="376"/>
      <c r="BBS79" s="376"/>
      <c r="BBT79" s="376"/>
      <c r="BBU79" s="376"/>
      <c r="BBV79" s="376"/>
      <c r="BBW79" s="376"/>
      <c r="BBX79" s="1581"/>
      <c r="BBY79" s="1581"/>
      <c r="BBZ79" s="1581"/>
      <c r="BCA79" s="529"/>
      <c r="BCB79" s="376"/>
      <c r="BCC79" s="376"/>
      <c r="BCD79" s="376"/>
      <c r="BCE79" s="530"/>
      <c r="BCF79" s="376"/>
      <c r="BCG79" s="376"/>
      <c r="BCH79" s="376"/>
      <c r="BCI79" s="376"/>
      <c r="BCJ79" s="376"/>
      <c r="BCK79" s="376"/>
      <c r="BCL79" s="376"/>
      <c r="BCM79" s="376"/>
      <c r="BCN79" s="376"/>
      <c r="BCO79" s="1581"/>
      <c r="BCP79" s="1581"/>
      <c r="BCQ79" s="1581"/>
      <c r="BCR79" s="529"/>
      <c r="BCS79" s="376"/>
      <c r="BCT79" s="376"/>
      <c r="BCU79" s="376"/>
      <c r="BCV79" s="530"/>
      <c r="BCW79" s="376"/>
      <c r="BCX79" s="376"/>
      <c r="BCY79" s="376"/>
      <c r="BCZ79" s="376"/>
      <c r="BDA79" s="376"/>
      <c r="BDB79" s="376"/>
      <c r="BDC79" s="376"/>
      <c r="BDD79" s="376"/>
      <c r="BDE79" s="376"/>
      <c r="BDF79" s="1581"/>
      <c r="BDG79" s="1581"/>
      <c r="BDH79" s="1581"/>
      <c r="BDI79" s="529"/>
      <c r="BDJ79" s="376"/>
      <c r="BDK79" s="376"/>
      <c r="BDL79" s="376"/>
      <c r="BDM79" s="530"/>
      <c r="BDN79" s="376"/>
      <c r="BDO79" s="376"/>
      <c r="BDP79" s="376"/>
      <c r="BDQ79" s="376"/>
      <c r="BDR79" s="376"/>
      <c r="BDS79" s="376"/>
      <c r="BDT79" s="376"/>
      <c r="BDU79" s="376"/>
      <c r="BDV79" s="376"/>
      <c r="BDW79" s="1581"/>
      <c r="BDX79" s="1581"/>
      <c r="BDY79" s="1581"/>
      <c r="BDZ79" s="529"/>
      <c r="BEA79" s="376"/>
      <c r="BEB79" s="376"/>
      <c r="BEC79" s="376"/>
      <c r="BED79" s="530"/>
      <c r="BEE79" s="376"/>
      <c r="BEF79" s="376"/>
      <c r="BEG79" s="376"/>
      <c r="BEH79" s="376"/>
      <c r="BEI79" s="376"/>
      <c r="BEJ79" s="376"/>
      <c r="BEK79" s="376"/>
      <c r="BEL79" s="376"/>
      <c r="BEM79" s="376"/>
      <c r="BEN79" s="1581"/>
      <c r="BEO79" s="1581"/>
      <c r="BEP79" s="1581"/>
      <c r="BEQ79" s="529"/>
      <c r="BER79" s="376"/>
      <c r="BES79" s="376"/>
      <c r="BET79" s="376"/>
      <c r="BEU79" s="530"/>
      <c r="BEV79" s="376"/>
      <c r="BEW79" s="376"/>
      <c r="BEX79" s="376"/>
      <c r="BEY79" s="376"/>
      <c r="BEZ79" s="376"/>
      <c r="BFA79" s="376"/>
      <c r="BFB79" s="376"/>
      <c r="BFC79" s="376"/>
      <c r="BFD79" s="376"/>
      <c r="BFE79" s="1581"/>
      <c r="BFF79" s="1581"/>
      <c r="BFG79" s="1581"/>
      <c r="BFH79" s="529"/>
      <c r="BFI79" s="376"/>
      <c r="BFJ79" s="376"/>
      <c r="BFK79" s="376"/>
      <c r="BFL79" s="530"/>
      <c r="BFM79" s="376"/>
      <c r="BFN79" s="376"/>
      <c r="BFO79" s="376"/>
      <c r="BFP79" s="376"/>
      <c r="BFQ79" s="376"/>
      <c r="BFR79" s="376"/>
      <c r="BFS79" s="376"/>
      <c r="BFT79" s="376"/>
      <c r="BFU79" s="376"/>
      <c r="BFV79" s="1581"/>
      <c r="BFW79" s="1581"/>
      <c r="BFX79" s="1581"/>
      <c r="BFY79" s="529"/>
      <c r="BFZ79" s="376"/>
      <c r="BGA79" s="376"/>
      <c r="BGB79" s="376"/>
      <c r="BGC79" s="530"/>
      <c r="BGD79" s="376"/>
      <c r="BGE79" s="376"/>
      <c r="BGF79" s="376"/>
      <c r="BGG79" s="376"/>
      <c r="BGH79" s="376"/>
      <c r="BGI79" s="376"/>
      <c r="BGJ79" s="376"/>
      <c r="BGK79" s="376"/>
      <c r="BGL79" s="376"/>
      <c r="BGM79" s="1581"/>
      <c r="BGN79" s="1581"/>
      <c r="BGO79" s="1581"/>
      <c r="BGP79" s="529"/>
      <c r="BGQ79" s="376"/>
      <c r="BGR79" s="376"/>
      <c r="BGS79" s="376"/>
      <c r="BGT79" s="530"/>
      <c r="BGU79" s="376"/>
      <c r="BGV79" s="376"/>
      <c r="BGW79" s="376"/>
      <c r="BGX79" s="376"/>
      <c r="BGY79" s="376"/>
      <c r="BGZ79" s="376"/>
      <c r="BHA79" s="376"/>
      <c r="BHB79" s="376"/>
      <c r="BHC79" s="376"/>
      <c r="BHD79" s="1581"/>
      <c r="BHE79" s="1581"/>
      <c r="BHF79" s="1581"/>
      <c r="BHG79" s="529"/>
      <c r="BHH79" s="376"/>
      <c r="BHI79" s="376"/>
      <c r="BHJ79" s="376"/>
      <c r="BHK79" s="530"/>
      <c r="BHL79" s="376"/>
      <c r="BHM79" s="376"/>
      <c r="BHN79" s="376"/>
      <c r="BHO79" s="376"/>
      <c r="BHP79" s="376"/>
      <c r="BHQ79" s="376"/>
      <c r="BHR79" s="376"/>
      <c r="BHS79" s="376"/>
      <c r="BHT79" s="376"/>
      <c r="BHU79" s="1581"/>
      <c r="BHV79" s="1581"/>
      <c r="BHW79" s="1581"/>
      <c r="BHX79" s="529"/>
      <c r="BHY79" s="376"/>
      <c r="BHZ79" s="376"/>
      <c r="BIA79" s="376"/>
      <c r="BIB79" s="530"/>
      <c r="BIC79" s="376"/>
      <c r="BID79" s="376"/>
      <c r="BIE79" s="376"/>
      <c r="BIF79" s="376"/>
      <c r="BIG79" s="376"/>
      <c r="BIH79" s="376"/>
      <c r="BII79" s="376"/>
      <c r="BIJ79" s="376"/>
      <c r="BIK79" s="376"/>
      <c r="BIL79" s="1581"/>
      <c r="BIM79" s="1581"/>
      <c r="BIN79" s="1581"/>
      <c r="BIO79" s="529"/>
      <c r="BIP79" s="376"/>
      <c r="BIQ79" s="376"/>
      <c r="BIR79" s="376"/>
      <c r="BIS79" s="530"/>
      <c r="BIT79" s="376"/>
      <c r="BIU79" s="376"/>
      <c r="BIV79" s="376"/>
      <c r="BIW79" s="376"/>
      <c r="BIX79" s="376"/>
      <c r="BIY79" s="376"/>
      <c r="BIZ79" s="376"/>
      <c r="BJA79" s="376"/>
      <c r="BJB79" s="376"/>
      <c r="BJC79" s="1581"/>
      <c r="BJD79" s="1581"/>
      <c r="BJE79" s="1581"/>
      <c r="BJF79" s="529"/>
      <c r="BJG79" s="376"/>
      <c r="BJH79" s="376"/>
      <c r="BJI79" s="376"/>
      <c r="BJJ79" s="530"/>
      <c r="BJK79" s="376"/>
      <c r="BJL79" s="376"/>
      <c r="BJM79" s="376"/>
      <c r="BJN79" s="376"/>
      <c r="BJO79" s="376"/>
      <c r="BJP79" s="376"/>
      <c r="BJQ79" s="376"/>
      <c r="BJR79" s="376"/>
      <c r="BJS79" s="376"/>
      <c r="BJT79" s="1581"/>
      <c r="BJU79" s="1581"/>
      <c r="BJV79" s="1581"/>
      <c r="BJW79" s="529"/>
      <c r="BJX79" s="376"/>
      <c r="BJY79" s="376"/>
      <c r="BJZ79" s="376"/>
      <c r="BKA79" s="530"/>
      <c r="BKB79" s="376"/>
      <c r="BKC79" s="376"/>
      <c r="BKD79" s="376"/>
      <c r="BKE79" s="376"/>
      <c r="BKF79" s="376"/>
      <c r="BKG79" s="376"/>
      <c r="BKH79" s="376"/>
      <c r="BKI79" s="376"/>
      <c r="BKJ79" s="376"/>
      <c r="BKK79" s="1581"/>
      <c r="BKL79" s="1581"/>
      <c r="BKM79" s="1581"/>
      <c r="BKN79" s="529"/>
      <c r="BKO79" s="376"/>
      <c r="BKP79" s="376"/>
      <c r="BKQ79" s="376"/>
      <c r="BKR79" s="530"/>
      <c r="BKS79" s="376"/>
      <c r="BKT79" s="376"/>
      <c r="BKU79" s="376"/>
      <c r="BKV79" s="376"/>
      <c r="BKW79" s="376"/>
      <c r="BKX79" s="376"/>
      <c r="BKY79" s="376"/>
      <c r="BKZ79" s="376"/>
      <c r="BLA79" s="376"/>
      <c r="BLB79" s="1581"/>
      <c r="BLC79" s="1581"/>
      <c r="BLD79" s="1581"/>
      <c r="BLE79" s="529"/>
      <c r="BLF79" s="376"/>
      <c r="BLG79" s="376"/>
      <c r="BLH79" s="376"/>
      <c r="BLI79" s="530"/>
      <c r="BLJ79" s="376"/>
      <c r="BLK79" s="376"/>
      <c r="BLL79" s="376"/>
      <c r="BLM79" s="376"/>
      <c r="BLN79" s="376"/>
      <c r="BLO79" s="376"/>
      <c r="BLP79" s="376"/>
      <c r="BLQ79" s="376"/>
      <c r="BLR79" s="376"/>
      <c r="BLS79" s="1581"/>
      <c r="BLT79" s="1581"/>
      <c r="BLU79" s="1581"/>
      <c r="BLV79" s="529"/>
      <c r="BLW79" s="376"/>
      <c r="BLX79" s="376"/>
      <c r="BLY79" s="376"/>
      <c r="BLZ79" s="530"/>
      <c r="BMA79" s="376"/>
      <c r="BMB79" s="376"/>
      <c r="BMC79" s="376"/>
      <c r="BMD79" s="376"/>
      <c r="BME79" s="376"/>
      <c r="BMF79" s="376"/>
      <c r="BMG79" s="376"/>
      <c r="BMH79" s="376"/>
      <c r="BMI79" s="376"/>
      <c r="BMJ79" s="1581"/>
      <c r="BMK79" s="1581"/>
      <c r="BML79" s="1581"/>
      <c r="BMM79" s="529"/>
      <c r="BMN79" s="376"/>
      <c r="BMO79" s="376"/>
      <c r="BMP79" s="376"/>
      <c r="BMQ79" s="530"/>
      <c r="BMR79" s="376"/>
      <c r="BMS79" s="376"/>
      <c r="BMT79" s="376"/>
      <c r="BMU79" s="376"/>
      <c r="BMV79" s="376"/>
      <c r="BMW79" s="376"/>
      <c r="BMX79" s="376"/>
      <c r="BMY79" s="376"/>
      <c r="BMZ79" s="376"/>
      <c r="BNA79" s="1581"/>
      <c r="BNB79" s="1581"/>
      <c r="BNC79" s="1581"/>
      <c r="BND79" s="529"/>
      <c r="BNE79" s="376"/>
      <c r="BNF79" s="376"/>
      <c r="BNG79" s="376"/>
      <c r="BNH79" s="530"/>
      <c r="BNI79" s="376"/>
      <c r="BNJ79" s="376"/>
      <c r="BNK79" s="376"/>
      <c r="BNL79" s="376"/>
      <c r="BNM79" s="376"/>
      <c r="BNN79" s="376"/>
      <c r="BNO79" s="376"/>
      <c r="BNP79" s="376"/>
      <c r="BNQ79" s="376"/>
      <c r="BNR79" s="1581"/>
      <c r="BNS79" s="1581"/>
      <c r="BNT79" s="1581"/>
      <c r="BNU79" s="529"/>
      <c r="BNV79" s="376"/>
      <c r="BNW79" s="376"/>
      <c r="BNX79" s="376"/>
      <c r="BNY79" s="530"/>
      <c r="BNZ79" s="376"/>
      <c r="BOA79" s="376"/>
      <c r="BOB79" s="376"/>
      <c r="BOC79" s="376"/>
      <c r="BOD79" s="376"/>
      <c r="BOE79" s="376"/>
      <c r="BOF79" s="376"/>
      <c r="BOG79" s="376"/>
      <c r="BOH79" s="376"/>
      <c r="BOI79" s="1581"/>
      <c r="BOJ79" s="1581"/>
      <c r="BOK79" s="1581"/>
      <c r="BOL79" s="529"/>
      <c r="BOM79" s="376"/>
      <c r="BON79" s="376"/>
      <c r="BOO79" s="376"/>
      <c r="BOP79" s="530"/>
      <c r="BOQ79" s="376"/>
      <c r="BOR79" s="376"/>
      <c r="BOS79" s="376"/>
      <c r="BOT79" s="376"/>
      <c r="BOU79" s="376"/>
      <c r="BOV79" s="376"/>
      <c r="BOW79" s="376"/>
      <c r="BOX79" s="376"/>
      <c r="BOY79" s="376"/>
      <c r="BOZ79" s="1581"/>
      <c r="BPA79" s="1581"/>
      <c r="BPB79" s="1581"/>
      <c r="BPC79" s="529"/>
      <c r="BPD79" s="376"/>
      <c r="BPE79" s="376"/>
      <c r="BPF79" s="376"/>
      <c r="BPG79" s="530"/>
      <c r="BPH79" s="376"/>
      <c r="BPI79" s="376"/>
      <c r="BPJ79" s="376"/>
      <c r="BPK79" s="376"/>
      <c r="BPL79" s="376"/>
      <c r="BPM79" s="376"/>
      <c r="BPN79" s="376"/>
      <c r="BPO79" s="376"/>
      <c r="BPP79" s="376"/>
      <c r="BPQ79" s="1581"/>
      <c r="BPR79" s="1581"/>
      <c r="BPS79" s="1581"/>
      <c r="BPT79" s="529"/>
      <c r="BPU79" s="376"/>
      <c r="BPV79" s="376"/>
      <c r="BPW79" s="376"/>
      <c r="BPX79" s="530"/>
      <c r="BPY79" s="376"/>
      <c r="BPZ79" s="376"/>
      <c r="BQA79" s="376"/>
      <c r="BQB79" s="376"/>
      <c r="BQC79" s="376"/>
      <c r="BQD79" s="376"/>
      <c r="BQE79" s="376"/>
      <c r="BQF79" s="376"/>
      <c r="BQG79" s="376"/>
      <c r="BQH79" s="1581"/>
      <c r="BQI79" s="1581"/>
      <c r="BQJ79" s="1581"/>
      <c r="BQK79" s="529"/>
      <c r="BQL79" s="376"/>
      <c r="BQM79" s="376"/>
      <c r="BQN79" s="376"/>
      <c r="BQO79" s="530"/>
      <c r="BQP79" s="376"/>
      <c r="BQQ79" s="376"/>
      <c r="BQR79" s="376"/>
      <c r="BQS79" s="376"/>
      <c r="BQT79" s="376"/>
      <c r="BQU79" s="376"/>
      <c r="BQV79" s="376"/>
      <c r="BQW79" s="376"/>
      <c r="BQX79" s="376"/>
      <c r="BQY79" s="1581"/>
      <c r="BQZ79" s="1581"/>
      <c r="BRA79" s="1581"/>
      <c r="BRB79" s="529"/>
      <c r="BRC79" s="376"/>
      <c r="BRD79" s="376"/>
      <c r="BRE79" s="376"/>
      <c r="BRF79" s="530"/>
      <c r="BRG79" s="376"/>
      <c r="BRH79" s="376"/>
      <c r="BRI79" s="376"/>
      <c r="BRJ79" s="376"/>
      <c r="BRK79" s="376"/>
      <c r="BRL79" s="376"/>
      <c r="BRM79" s="376"/>
      <c r="BRN79" s="376"/>
      <c r="BRO79" s="376"/>
      <c r="BRP79" s="1581"/>
      <c r="BRQ79" s="1581"/>
      <c r="BRR79" s="1581"/>
      <c r="BRS79" s="529"/>
      <c r="BRT79" s="376"/>
      <c r="BRU79" s="376"/>
      <c r="BRV79" s="376"/>
      <c r="BRW79" s="530"/>
      <c r="BRX79" s="376"/>
      <c r="BRY79" s="376"/>
      <c r="BRZ79" s="376"/>
      <c r="BSA79" s="376"/>
      <c r="BSB79" s="376"/>
      <c r="BSC79" s="376"/>
      <c r="BSD79" s="376"/>
      <c r="BSE79" s="376"/>
      <c r="BSF79" s="376"/>
      <c r="BSG79" s="1581"/>
      <c r="BSH79" s="1581"/>
      <c r="BSI79" s="1581"/>
      <c r="BSJ79" s="529"/>
      <c r="BSK79" s="376"/>
      <c r="BSL79" s="376"/>
      <c r="BSM79" s="376"/>
      <c r="BSN79" s="530"/>
      <c r="BSO79" s="376"/>
      <c r="BSP79" s="376"/>
      <c r="BSQ79" s="376"/>
      <c r="BSR79" s="376"/>
      <c r="BSS79" s="376"/>
      <c r="BST79" s="376"/>
      <c r="BSU79" s="376"/>
      <c r="BSV79" s="376"/>
      <c r="BSW79" s="376"/>
      <c r="BSX79" s="1581"/>
      <c r="BSY79" s="1581"/>
      <c r="BSZ79" s="1581"/>
      <c r="BTA79" s="529"/>
      <c r="BTB79" s="376"/>
      <c r="BTC79" s="376"/>
      <c r="BTD79" s="376"/>
      <c r="BTE79" s="530"/>
      <c r="BTF79" s="376"/>
      <c r="BTG79" s="376"/>
      <c r="BTH79" s="376"/>
      <c r="BTI79" s="376"/>
      <c r="BTJ79" s="376"/>
      <c r="BTK79" s="376"/>
      <c r="BTL79" s="376"/>
      <c r="BTM79" s="376"/>
      <c r="BTN79" s="376"/>
      <c r="BTO79" s="1581"/>
      <c r="BTP79" s="1581"/>
      <c r="BTQ79" s="1581"/>
      <c r="BTR79" s="529"/>
      <c r="BTS79" s="376"/>
      <c r="BTT79" s="376"/>
      <c r="BTU79" s="376"/>
      <c r="BTV79" s="530"/>
      <c r="BTW79" s="376"/>
      <c r="BTX79" s="376"/>
      <c r="BTY79" s="376"/>
      <c r="BTZ79" s="376"/>
      <c r="BUA79" s="376"/>
      <c r="BUB79" s="376"/>
      <c r="BUC79" s="376"/>
      <c r="BUD79" s="376"/>
      <c r="BUE79" s="376"/>
      <c r="BUF79" s="1581"/>
      <c r="BUG79" s="1581"/>
      <c r="BUH79" s="1581"/>
      <c r="BUI79" s="529"/>
      <c r="BUJ79" s="376"/>
      <c r="BUK79" s="376"/>
      <c r="BUL79" s="376"/>
      <c r="BUM79" s="530"/>
      <c r="BUN79" s="376"/>
      <c r="BUO79" s="376"/>
      <c r="BUP79" s="376"/>
      <c r="BUQ79" s="376"/>
      <c r="BUR79" s="376"/>
      <c r="BUS79" s="376"/>
      <c r="BUT79" s="376"/>
      <c r="BUU79" s="376"/>
      <c r="BUV79" s="376"/>
      <c r="BUW79" s="1581"/>
      <c r="BUX79" s="1581"/>
      <c r="BUY79" s="1581"/>
      <c r="BUZ79" s="529"/>
      <c r="BVA79" s="376"/>
      <c r="BVB79" s="376"/>
      <c r="BVC79" s="376"/>
      <c r="BVD79" s="530"/>
      <c r="BVE79" s="376"/>
      <c r="BVF79" s="376"/>
      <c r="BVG79" s="376"/>
      <c r="BVH79" s="376"/>
      <c r="BVI79" s="376"/>
      <c r="BVJ79" s="376"/>
      <c r="BVK79" s="376"/>
      <c r="BVL79" s="376"/>
      <c r="BVM79" s="376"/>
      <c r="BVN79" s="1581"/>
      <c r="BVO79" s="1581"/>
      <c r="BVP79" s="1581"/>
      <c r="BVQ79" s="529"/>
      <c r="BVR79" s="376"/>
      <c r="BVS79" s="376"/>
      <c r="BVT79" s="376"/>
      <c r="BVU79" s="530"/>
      <c r="BVV79" s="376"/>
      <c r="BVW79" s="376"/>
      <c r="BVX79" s="376"/>
      <c r="BVY79" s="376"/>
      <c r="BVZ79" s="376"/>
      <c r="BWA79" s="376"/>
      <c r="BWB79" s="376"/>
      <c r="BWC79" s="376"/>
      <c r="BWD79" s="376"/>
      <c r="BWE79" s="1581"/>
      <c r="BWF79" s="1581"/>
      <c r="BWG79" s="1581"/>
      <c r="BWH79" s="529"/>
      <c r="BWI79" s="376"/>
      <c r="BWJ79" s="376"/>
      <c r="BWK79" s="376"/>
      <c r="BWL79" s="530"/>
      <c r="BWM79" s="376"/>
      <c r="BWN79" s="376"/>
      <c r="BWO79" s="376"/>
      <c r="BWP79" s="376"/>
      <c r="BWQ79" s="376"/>
      <c r="BWR79" s="376"/>
      <c r="BWS79" s="376"/>
      <c r="BWT79" s="376"/>
      <c r="BWU79" s="376"/>
      <c r="BWV79" s="1581"/>
      <c r="BWW79" s="1581"/>
      <c r="BWX79" s="1581"/>
      <c r="BWY79" s="529"/>
      <c r="BWZ79" s="376"/>
      <c r="BXA79" s="376"/>
      <c r="BXB79" s="376"/>
      <c r="BXC79" s="530"/>
      <c r="BXD79" s="376"/>
      <c r="BXE79" s="376"/>
      <c r="BXF79" s="376"/>
      <c r="BXG79" s="376"/>
      <c r="BXH79" s="376"/>
      <c r="BXI79" s="376"/>
      <c r="BXJ79" s="376"/>
      <c r="BXK79" s="376"/>
      <c r="BXL79" s="376"/>
      <c r="BXM79" s="1581"/>
      <c r="BXN79" s="1581"/>
      <c r="BXO79" s="1581"/>
      <c r="BXP79" s="529"/>
      <c r="BXQ79" s="376"/>
      <c r="BXR79" s="376"/>
      <c r="BXS79" s="376"/>
      <c r="BXT79" s="530"/>
      <c r="BXU79" s="376"/>
      <c r="BXV79" s="376"/>
      <c r="BXW79" s="376"/>
      <c r="BXX79" s="376"/>
      <c r="BXY79" s="376"/>
      <c r="BXZ79" s="376"/>
      <c r="BYA79" s="376"/>
      <c r="BYB79" s="376"/>
      <c r="BYC79" s="376"/>
      <c r="BYD79" s="1581"/>
      <c r="BYE79" s="1581"/>
      <c r="BYF79" s="1581"/>
      <c r="BYG79" s="529"/>
      <c r="BYH79" s="376"/>
      <c r="BYI79" s="376"/>
      <c r="BYJ79" s="376"/>
      <c r="BYK79" s="530"/>
      <c r="BYL79" s="376"/>
      <c r="BYM79" s="376"/>
      <c r="BYN79" s="376"/>
      <c r="BYO79" s="376"/>
      <c r="BYP79" s="376"/>
      <c r="BYQ79" s="376"/>
      <c r="BYR79" s="376"/>
      <c r="BYS79" s="376"/>
      <c r="BYT79" s="376"/>
      <c r="BYU79" s="1581"/>
      <c r="BYV79" s="1581"/>
      <c r="BYW79" s="1581"/>
      <c r="BYX79" s="529"/>
      <c r="BYY79" s="376"/>
      <c r="BYZ79" s="376"/>
      <c r="BZA79" s="376"/>
      <c r="BZB79" s="530"/>
      <c r="BZC79" s="376"/>
      <c r="BZD79" s="376"/>
      <c r="BZE79" s="376"/>
      <c r="BZF79" s="376"/>
      <c r="BZG79" s="376"/>
      <c r="BZH79" s="376"/>
      <c r="BZI79" s="376"/>
      <c r="BZJ79" s="376"/>
      <c r="BZK79" s="376"/>
      <c r="BZL79" s="1581"/>
      <c r="BZM79" s="1581"/>
      <c r="BZN79" s="1581"/>
      <c r="BZO79" s="529"/>
      <c r="BZP79" s="376"/>
      <c r="BZQ79" s="376"/>
      <c r="BZR79" s="376"/>
      <c r="BZS79" s="530"/>
      <c r="BZT79" s="376"/>
      <c r="BZU79" s="376"/>
      <c r="BZV79" s="376"/>
      <c r="BZW79" s="376"/>
      <c r="BZX79" s="376"/>
      <c r="BZY79" s="376"/>
      <c r="BZZ79" s="376"/>
      <c r="CAA79" s="376"/>
      <c r="CAB79" s="376"/>
      <c r="CAC79" s="1581"/>
      <c r="CAD79" s="1581"/>
      <c r="CAE79" s="1581"/>
      <c r="CAF79" s="529"/>
      <c r="CAG79" s="376"/>
      <c r="CAH79" s="376"/>
      <c r="CAI79" s="376"/>
      <c r="CAJ79" s="530"/>
      <c r="CAK79" s="376"/>
      <c r="CAL79" s="376"/>
      <c r="CAM79" s="376"/>
      <c r="CAN79" s="376"/>
      <c r="CAO79" s="376"/>
      <c r="CAP79" s="376"/>
      <c r="CAQ79" s="376"/>
      <c r="CAR79" s="376"/>
      <c r="CAS79" s="376"/>
      <c r="CAT79" s="1581"/>
      <c r="CAU79" s="1581"/>
      <c r="CAV79" s="1581"/>
      <c r="CAW79" s="529"/>
      <c r="CAX79" s="376"/>
      <c r="CAY79" s="376"/>
      <c r="CAZ79" s="376"/>
      <c r="CBA79" s="530"/>
      <c r="CBB79" s="376"/>
      <c r="CBC79" s="376"/>
      <c r="CBD79" s="376"/>
      <c r="CBE79" s="376"/>
      <c r="CBF79" s="376"/>
      <c r="CBG79" s="376"/>
      <c r="CBH79" s="376"/>
      <c r="CBI79" s="376"/>
      <c r="CBJ79" s="376"/>
      <c r="CBK79" s="1581"/>
      <c r="CBL79" s="1581"/>
      <c r="CBM79" s="1581"/>
      <c r="CBN79" s="529"/>
      <c r="CBO79" s="376"/>
      <c r="CBP79" s="376"/>
      <c r="CBQ79" s="376"/>
      <c r="CBR79" s="530"/>
      <c r="CBS79" s="376"/>
      <c r="CBT79" s="376"/>
      <c r="CBU79" s="376"/>
      <c r="CBV79" s="376"/>
      <c r="CBW79" s="376"/>
      <c r="CBX79" s="376"/>
      <c r="CBY79" s="376"/>
      <c r="CBZ79" s="376"/>
      <c r="CCA79" s="376"/>
      <c r="CCB79" s="1581"/>
      <c r="CCC79" s="1581"/>
      <c r="CCD79" s="1581"/>
      <c r="CCE79" s="529"/>
      <c r="CCF79" s="376"/>
      <c r="CCG79" s="376"/>
      <c r="CCH79" s="376"/>
      <c r="CCI79" s="530"/>
      <c r="CCJ79" s="376"/>
      <c r="CCK79" s="376"/>
      <c r="CCL79" s="376"/>
      <c r="CCM79" s="376"/>
      <c r="CCN79" s="376"/>
      <c r="CCO79" s="376"/>
      <c r="CCP79" s="376"/>
      <c r="CCQ79" s="376"/>
      <c r="CCR79" s="376"/>
      <c r="CCS79" s="1581"/>
      <c r="CCT79" s="1581"/>
      <c r="CCU79" s="1581"/>
      <c r="CCV79" s="529"/>
      <c r="CCW79" s="376"/>
      <c r="CCX79" s="376"/>
      <c r="CCY79" s="376"/>
      <c r="CCZ79" s="530"/>
      <c r="CDA79" s="376"/>
      <c r="CDB79" s="376"/>
      <c r="CDC79" s="376"/>
      <c r="CDD79" s="376"/>
      <c r="CDE79" s="376"/>
      <c r="CDF79" s="376"/>
      <c r="CDG79" s="376"/>
      <c r="CDH79" s="376"/>
      <c r="CDI79" s="376"/>
      <c r="CDJ79" s="1581"/>
      <c r="CDK79" s="1581"/>
      <c r="CDL79" s="1581"/>
      <c r="CDM79" s="529"/>
      <c r="CDN79" s="376"/>
      <c r="CDO79" s="376"/>
      <c r="CDP79" s="376"/>
      <c r="CDQ79" s="530"/>
      <c r="CDR79" s="376"/>
      <c r="CDS79" s="376"/>
      <c r="CDT79" s="376"/>
      <c r="CDU79" s="376"/>
      <c r="CDV79" s="376"/>
      <c r="CDW79" s="376"/>
      <c r="CDX79" s="376"/>
      <c r="CDY79" s="376"/>
      <c r="CDZ79" s="376"/>
      <c r="CEA79" s="1581"/>
      <c r="CEB79" s="1581"/>
      <c r="CEC79" s="1581"/>
      <c r="CED79" s="529"/>
      <c r="CEE79" s="376"/>
      <c r="CEF79" s="376"/>
      <c r="CEG79" s="376"/>
      <c r="CEH79" s="530"/>
      <c r="CEI79" s="376"/>
      <c r="CEJ79" s="376"/>
      <c r="CEK79" s="376"/>
      <c r="CEL79" s="376"/>
      <c r="CEM79" s="376"/>
      <c r="CEN79" s="376"/>
      <c r="CEO79" s="376"/>
      <c r="CEP79" s="376"/>
      <c r="CEQ79" s="376"/>
      <c r="CER79" s="1581"/>
      <c r="CES79" s="1581"/>
      <c r="CET79" s="1581"/>
      <c r="CEU79" s="529"/>
      <c r="CEV79" s="376"/>
      <c r="CEW79" s="376"/>
      <c r="CEX79" s="376"/>
      <c r="CEY79" s="530"/>
      <c r="CEZ79" s="376"/>
      <c r="CFA79" s="376"/>
      <c r="CFB79" s="376"/>
      <c r="CFC79" s="376"/>
      <c r="CFD79" s="376"/>
      <c r="CFE79" s="376"/>
      <c r="CFF79" s="376"/>
      <c r="CFG79" s="376"/>
      <c r="CFH79" s="376"/>
      <c r="CFI79" s="1581"/>
      <c r="CFJ79" s="1581"/>
      <c r="CFK79" s="1581"/>
      <c r="CFL79" s="529"/>
      <c r="CFM79" s="376"/>
      <c r="CFN79" s="376"/>
      <c r="CFO79" s="376"/>
      <c r="CFP79" s="530"/>
      <c r="CFQ79" s="376"/>
      <c r="CFR79" s="376"/>
      <c r="CFS79" s="376"/>
      <c r="CFT79" s="376"/>
      <c r="CFU79" s="376"/>
      <c r="CFV79" s="376"/>
      <c r="CFW79" s="376"/>
      <c r="CFX79" s="376"/>
      <c r="CFY79" s="376"/>
      <c r="CFZ79" s="1581"/>
      <c r="CGA79" s="1581"/>
      <c r="CGB79" s="1581"/>
      <c r="CGC79" s="529"/>
      <c r="CGD79" s="376"/>
      <c r="CGE79" s="376"/>
      <c r="CGF79" s="376"/>
      <c r="CGG79" s="530"/>
      <c r="CGH79" s="376"/>
      <c r="CGI79" s="376"/>
      <c r="CGJ79" s="376"/>
      <c r="CGK79" s="376"/>
      <c r="CGL79" s="376"/>
      <c r="CGM79" s="376"/>
      <c r="CGN79" s="376"/>
      <c r="CGO79" s="376"/>
      <c r="CGP79" s="376"/>
      <c r="CGQ79" s="1581"/>
      <c r="CGR79" s="1581"/>
      <c r="CGS79" s="1581"/>
      <c r="CGT79" s="529"/>
      <c r="CGU79" s="376"/>
      <c r="CGV79" s="376"/>
      <c r="CGW79" s="376"/>
      <c r="CGX79" s="530"/>
      <c r="CGY79" s="376"/>
      <c r="CGZ79" s="376"/>
      <c r="CHA79" s="376"/>
      <c r="CHB79" s="376"/>
      <c r="CHC79" s="376"/>
      <c r="CHD79" s="376"/>
      <c r="CHE79" s="376"/>
      <c r="CHF79" s="376"/>
      <c r="CHG79" s="376"/>
      <c r="CHH79" s="1581"/>
      <c r="CHI79" s="1581"/>
      <c r="CHJ79" s="1581"/>
      <c r="CHK79" s="529"/>
      <c r="CHL79" s="376"/>
      <c r="CHM79" s="376"/>
      <c r="CHN79" s="376"/>
      <c r="CHO79" s="530"/>
      <c r="CHP79" s="376"/>
      <c r="CHQ79" s="376"/>
      <c r="CHR79" s="376"/>
      <c r="CHS79" s="376"/>
      <c r="CHT79" s="376"/>
      <c r="CHU79" s="376"/>
      <c r="CHV79" s="376"/>
      <c r="CHW79" s="376"/>
      <c r="CHX79" s="376"/>
      <c r="CHY79" s="1581"/>
      <c r="CHZ79" s="1581"/>
      <c r="CIA79" s="1581"/>
      <c r="CIB79" s="529"/>
      <c r="CIC79" s="376"/>
      <c r="CID79" s="376"/>
      <c r="CIE79" s="376"/>
      <c r="CIF79" s="530"/>
      <c r="CIG79" s="376"/>
      <c r="CIH79" s="376"/>
      <c r="CII79" s="376"/>
      <c r="CIJ79" s="376"/>
      <c r="CIK79" s="376"/>
      <c r="CIL79" s="376"/>
      <c r="CIM79" s="376"/>
      <c r="CIN79" s="376"/>
      <c r="CIO79" s="376"/>
      <c r="CIP79" s="1581"/>
      <c r="CIQ79" s="1581"/>
      <c r="CIR79" s="1581"/>
      <c r="CIS79" s="529"/>
      <c r="CIT79" s="376"/>
      <c r="CIU79" s="376"/>
      <c r="CIV79" s="376"/>
      <c r="CIW79" s="530"/>
      <c r="CIX79" s="376"/>
      <c r="CIY79" s="376"/>
      <c r="CIZ79" s="376"/>
      <c r="CJA79" s="376"/>
      <c r="CJB79" s="376"/>
      <c r="CJC79" s="376"/>
      <c r="CJD79" s="376"/>
      <c r="CJE79" s="376"/>
      <c r="CJF79" s="376"/>
      <c r="CJG79" s="1581"/>
      <c r="CJH79" s="1581"/>
      <c r="CJI79" s="1581"/>
      <c r="CJJ79" s="529"/>
      <c r="CJK79" s="376"/>
      <c r="CJL79" s="376"/>
      <c r="CJM79" s="376"/>
      <c r="CJN79" s="530"/>
      <c r="CJO79" s="376"/>
      <c r="CJP79" s="376"/>
      <c r="CJQ79" s="376"/>
      <c r="CJR79" s="376"/>
      <c r="CJS79" s="376"/>
      <c r="CJT79" s="376"/>
      <c r="CJU79" s="376"/>
      <c r="CJV79" s="376"/>
      <c r="CJW79" s="376"/>
      <c r="CJX79" s="1581"/>
      <c r="CJY79" s="1581"/>
      <c r="CJZ79" s="1581"/>
      <c r="CKA79" s="529"/>
      <c r="CKB79" s="376"/>
      <c r="CKC79" s="376"/>
      <c r="CKD79" s="376"/>
      <c r="CKE79" s="530"/>
      <c r="CKF79" s="376"/>
      <c r="CKG79" s="376"/>
      <c r="CKH79" s="376"/>
      <c r="CKI79" s="376"/>
      <c r="CKJ79" s="376"/>
      <c r="CKK79" s="376"/>
      <c r="CKL79" s="376"/>
      <c r="CKM79" s="376"/>
      <c r="CKN79" s="376"/>
      <c r="CKO79" s="1581"/>
      <c r="CKP79" s="1581"/>
      <c r="CKQ79" s="1581"/>
      <c r="CKR79" s="529"/>
      <c r="CKS79" s="376"/>
      <c r="CKT79" s="376"/>
      <c r="CKU79" s="376"/>
      <c r="CKV79" s="530"/>
      <c r="CKW79" s="376"/>
      <c r="CKX79" s="376"/>
      <c r="CKY79" s="376"/>
      <c r="CKZ79" s="376"/>
      <c r="CLA79" s="376"/>
      <c r="CLB79" s="376"/>
      <c r="CLC79" s="376"/>
      <c r="CLD79" s="376"/>
      <c r="CLE79" s="376"/>
      <c r="CLF79" s="1581"/>
      <c r="CLG79" s="1581"/>
      <c r="CLH79" s="1581"/>
      <c r="CLI79" s="529"/>
      <c r="CLJ79" s="376"/>
      <c r="CLK79" s="376"/>
      <c r="CLL79" s="376"/>
      <c r="CLM79" s="530"/>
      <c r="CLN79" s="376"/>
      <c r="CLO79" s="376"/>
      <c r="CLP79" s="376"/>
      <c r="CLQ79" s="376"/>
      <c r="CLR79" s="376"/>
      <c r="CLS79" s="376"/>
      <c r="CLT79" s="376"/>
      <c r="CLU79" s="376"/>
      <c r="CLV79" s="376"/>
      <c r="CLW79" s="1581"/>
      <c r="CLX79" s="1581"/>
      <c r="CLY79" s="1581"/>
      <c r="CLZ79" s="529"/>
      <c r="CMA79" s="376"/>
      <c r="CMB79" s="376"/>
      <c r="CMC79" s="376"/>
      <c r="CMD79" s="530"/>
      <c r="CME79" s="376"/>
      <c r="CMF79" s="376"/>
      <c r="CMG79" s="376"/>
      <c r="CMH79" s="376"/>
      <c r="CMI79" s="376"/>
      <c r="CMJ79" s="376"/>
      <c r="CMK79" s="376"/>
      <c r="CML79" s="376"/>
      <c r="CMM79" s="376"/>
      <c r="CMN79" s="1581"/>
      <c r="CMO79" s="1581"/>
      <c r="CMP79" s="1581"/>
      <c r="CMQ79" s="529"/>
      <c r="CMR79" s="376"/>
      <c r="CMS79" s="376"/>
      <c r="CMT79" s="376"/>
      <c r="CMU79" s="530"/>
      <c r="CMV79" s="376"/>
      <c r="CMW79" s="376"/>
      <c r="CMX79" s="376"/>
      <c r="CMY79" s="376"/>
      <c r="CMZ79" s="376"/>
      <c r="CNA79" s="376"/>
      <c r="CNB79" s="376"/>
      <c r="CNC79" s="376"/>
      <c r="CND79" s="376"/>
      <c r="CNE79" s="1581"/>
      <c r="CNF79" s="1581"/>
      <c r="CNG79" s="1581"/>
      <c r="CNH79" s="529"/>
      <c r="CNI79" s="376"/>
      <c r="CNJ79" s="376"/>
      <c r="CNK79" s="376"/>
      <c r="CNL79" s="530"/>
      <c r="CNM79" s="376"/>
      <c r="CNN79" s="376"/>
      <c r="CNO79" s="376"/>
      <c r="CNP79" s="376"/>
      <c r="CNQ79" s="376"/>
      <c r="CNR79" s="376"/>
      <c r="CNS79" s="376"/>
      <c r="CNT79" s="376"/>
      <c r="CNU79" s="376"/>
      <c r="CNV79" s="1581"/>
      <c r="CNW79" s="1581"/>
      <c r="CNX79" s="1581"/>
      <c r="CNY79" s="529"/>
      <c r="CNZ79" s="376"/>
      <c r="COA79" s="376"/>
      <c r="COB79" s="376"/>
      <c r="COC79" s="530"/>
      <c r="COD79" s="376"/>
      <c r="COE79" s="376"/>
      <c r="COF79" s="376"/>
      <c r="COG79" s="376"/>
      <c r="COH79" s="376"/>
      <c r="COI79" s="376"/>
      <c r="COJ79" s="376"/>
      <c r="COK79" s="376"/>
      <c r="COL79" s="376"/>
      <c r="COM79" s="1581"/>
      <c r="CON79" s="1581"/>
      <c r="COO79" s="1581"/>
      <c r="COP79" s="529"/>
      <c r="COQ79" s="376"/>
      <c r="COR79" s="376"/>
      <c r="COS79" s="376"/>
      <c r="COT79" s="530"/>
      <c r="COU79" s="376"/>
      <c r="COV79" s="376"/>
      <c r="COW79" s="376"/>
      <c r="COX79" s="376"/>
      <c r="COY79" s="376"/>
      <c r="COZ79" s="376"/>
      <c r="CPA79" s="376"/>
      <c r="CPB79" s="376"/>
      <c r="CPC79" s="376"/>
      <c r="CPD79" s="1581"/>
      <c r="CPE79" s="1581"/>
      <c r="CPF79" s="1581"/>
      <c r="CPG79" s="529"/>
      <c r="CPH79" s="376"/>
      <c r="CPI79" s="376"/>
      <c r="CPJ79" s="376"/>
      <c r="CPK79" s="530"/>
      <c r="CPL79" s="376"/>
      <c r="CPM79" s="376"/>
      <c r="CPN79" s="376"/>
      <c r="CPO79" s="376"/>
      <c r="CPP79" s="376"/>
      <c r="CPQ79" s="376"/>
      <c r="CPR79" s="376"/>
      <c r="CPS79" s="376"/>
      <c r="CPT79" s="376"/>
      <c r="CPU79" s="1581"/>
      <c r="CPV79" s="1581"/>
      <c r="CPW79" s="1581"/>
      <c r="CPX79" s="529"/>
      <c r="CPY79" s="376"/>
      <c r="CPZ79" s="376"/>
      <c r="CQA79" s="376"/>
      <c r="CQB79" s="530"/>
      <c r="CQC79" s="376"/>
      <c r="CQD79" s="376"/>
      <c r="CQE79" s="376"/>
      <c r="CQF79" s="376"/>
      <c r="CQG79" s="376"/>
      <c r="CQH79" s="376"/>
      <c r="CQI79" s="376"/>
      <c r="CQJ79" s="376"/>
      <c r="CQK79" s="376"/>
      <c r="CQL79" s="1581"/>
      <c r="CQM79" s="1581"/>
      <c r="CQN79" s="1581"/>
      <c r="CQO79" s="529"/>
      <c r="CQP79" s="376"/>
      <c r="CQQ79" s="376"/>
      <c r="CQR79" s="376"/>
      <c r="CQS79" s="530"/>
      <c r="CQT79" s="376"/>
      <c r="CQU79" s="376"/>
      <c r="CQV79" s="376"/>
      <c r="CQW79" s="376"/>
      <c r="CQX79" s="376"/>
      <c r="CQY79" s="376"/>
      <c r="CQZ79" s="376"/>
      <c r="CRA79" s="376"/>
      <c r="CRB79" s="376"/>
      <c r="CRC79" s="1581"/>
      <c r="CRD79" s="1581"/>
      <c r="CRE79" s="1581"/>
      <c r="CRF79" s="529"/>
      <c r="CRG79" s="376"/>
      <c r="CRH79" s="376"/>
      <c r="CRI79" s="376"/>
      <c r="CRJ79" s="530"/>
      <c r="CRK79" s="376"/>
      <c r="CRL79" s="376"/>
      <c r="CRM79" s="376"/>
      <c r="CRN79" s="376"/>
      <c r="CRO79" s="376"/>
      <c r="CRP79" s="376"/>
      <c r="CRQ79" s="376"/>
      <c r="CRR79" s="376"/>
      <c r="CRS79" s="376"/>
      <c r="CRT79" s="1581"/>
      <c r="CRU79" s="1581"/>
      <c r="CRV79" s="1581"/>
      <c r="CRW79" s="529"/>
      <c r="CRX79" s="376"/>
      <c r="CRY79" s="376"/>
      <c r="CRZ79" s="376"/>
      <c r="CSA79" s="530"/>
      <c r="CSB79" s="376"/>
      <c r="CSC79" s="376"/>
      <c r="CSD79" s="376"/>
      <c r="CSE79" s="376"/>
      <c r="CSF79" s="376"/>
      <c r="CSG79" s="376"/>
      <c r="CSH79" s="376"/>
      <c r="CSI79" s="376"/>
      <c r="CSJ79" s="376"/>
      <c r="CSK79" s="1581"/>
      <c r="CSL79" s="1581"/>
      <c r="CSM79" s="1581"/>
      <c r="CSN79" s="529"/>
      <c r="CSO79" s="376"/>
      <c r="CSP79" s="376"/>
      <c r="CSQ79" s="376"/>
      <c r="CSR79" s="530"/>
      <c r="CSS79" s="376"/>
      <c r="CST79" s="376"/>
      <c r="CSU79" s="376"/>
      <c r="CSV79" s="376"/>
      <c r="CSW79" s="376"/>
      <c r="CSX79" s="376"/>
      <c r="CSY79" s="376"/>
      <c r="CSZ79" s="376"/>
      <c r="CTA79" s="376"/>
      <c r="CTB79" s="1581"/>
      <c r="CTC79" s="1581"/>
      <c r="CTD79" s="1581"/>
      <c r="CTE79" s="529"/>
      <c r="CTF79" s="376"/>
      <c r="CTG79" s="376"/>
      <c r="CTH79" s="376"/>
      <c r="CTI79" s="530"/>
      <c r="CTJ79" s="376"/>
      <c r="CTK79" s="376"/>
      <c r="CTL79" s="376"/>
      <c r="CTM79" s="376"/>
      <c r="CTN79" s="376"/>
      <c r="CTO79" s="376"/>
      <c r="CTP79" s="376"/>
      <c r="CTQ79" s="376"/>
      <c r="CTR79" s="376"/>
      <c r="CTS79" s="1581"/>
      <c r="CTT79" s="1581"/>
      <c r="CTU79" s="1581"/>
      <c r="CTV79" s="529"/>
      <c r="CTW79" s="376"/>
      <c r="CTX79" s="376"/>
      <c r="CTY79" s="376"/>
      <c r="CTZ79" s="530"/>
      <c r="CUA79" s="376"/>
      <c r="CUB79" s="376"/>
      <c r="CUC79" s="376"/>
      <c r="CUD79" s="376"/>
      <c r="CUE79" s="376"/>
      <c r="CUF79" s="376"/>
      <c r="CUG79" s="376"/>
      <c r="CUH79" s="376"/>
      <c r="CUI79" s="376"/>
      <c r="CUJ79" s="1581"/>
      <c r="CUK79" s="1581"/>
      <c r="CUL79" s="1581"/>
      <c r="CUM79" s="529"/>
      <c r="CUN79" s="376"/>
      <c r="CUO79" s="376"/>
      <c r="CUP79" s="376"/>
      <c r="CUQ79" s="530"/>
      <c r="CUR79" s="376"/>
      <c r="CUS79" s="376"/>
      <c r="CUT79" s="376"/>
      <c r="CUU79" s="376"/>
      <c r="CUV79" s="376"/>
      <c r="CUW79" s="376"/>
      <c r="CUX79" s="376"/>
      <c r="CUY79" s="376"/>
      <c r="CUZ79" s="376"/>
      <c r="CVA79" s="1581"/>
      <c r="CVB79" s="1581"/>
      <c r="CVC79" s="1581"/>
      <c r="CVD79" s="529"/>
      <c r="CVE79" s="376"/>
      <c r="CVF79" s="376"/>
      <c r="CVG79" s="376"/>
      <c r="CVH79" s="530"/>
      <c r="CVI79" s="376"/>
      <c r="CVJ79" s="376"/>
      <c r="CVK79" s="376"/>
      <c r="CVL79" s="376"/>
      <c r="CVM79" s="376"/>
      <c r="CVN79" s="376"/>
      <c r="CVO79" s="376"/>
      <c r="CVP79" s="376"/>
      <c r="CVQ79" s="376"/>
      <c r="CVR79" s="1581"/>
      <c r="CVS79" s="1581"/>
      <c r="CVT79" s="1581"/>
      <c r="CVU79" s="529"/>
      <c r="CVV79" s="376"/>
      <c r="CVW79" s="376"/>
      <c r="CVX79" s="376"/>
      <c r="CVY79" s="530"/>
      <c r="CVZ79" s="376"/>
      <c r="CWA79" s="376"/>
      <c r="CWB79" s="376"/>
      <c r="CWC79" s="376"/>
      <c r="CWD79" s="376"/>
      <c r="CWE79" s="376"/>
      <c r="CWF79" s="376"/>
      <c r="CWG79" s="376"/>
      <c r="CWH79" s="376"/>
      <c r="CWI79" s="1581"/>
      <c r="CWJ79" s="1581"/>
      <c r="CWK79" s="1581"/>
      <c r="CWL79" s="529"/>
      <c r="CWM79" s="376"/>
      <c r="CWN79" s="376"/>
      <c r="CWO79" s="376"/>
      <c r="CWP79" s="530"/>
      <c r="CWQ79" s="376"/>
      <c r="CWR79" s="376"/>
      <c r="CWS79" s="376"/>
      <c r="CWT79" s="376"/>
      <c r="CWU79" s="376"/>
      <c r="CWV79" s="376"/>
      <c r="CWW79" s="376"/>
      <c r="CWX79" s="376"/>
      <c r="CWY79" s="376"/>
      <c r="CWZ79" s="1581"/>
      <c r="CXA79" s="1581"/>
      <c r="CXB79" s="1581"/>
      <c r="CXC79" s="529"/>
      <c r="CXD79" s="376"/>
      <c r="CXE79" s="376"/>
      <c r="CXF79" s="376"/>
      <c r="CXG79" s="530"/>
      <c r="CXH79" s="376"/>
      <c r="CXI79" s="376"/>
      <c r="CXJ79" s="376"/>
      <c r="CXK79" s="376"/>
      <c r="CXL79" s="376"/>
      <c r="CXM79" s="376"/>
      <c r="CXN79" s="376"/>
      <c r="CXO79" s="376"/>
      <c r="CXP79" s="376"/>
      <c r="CXQ79" s="1581"/>
      <c r="CXR79" s="1581"/>
      <c r="CXS79" s="1581"/>
      <c r="CXT79" s="529"/>
      <c r="CXU79" s="376"/>
      <c r="CXV79" s="376"/>
      <c r="CXW79" s="376"/>
      <c r="CXX79" s="530"/>
      <c r="CXY79" s="376"/>
      <c r="CXZ79" s="376"/>
      <c r="CYA79" s="376"/>
      <c r="CYB79" s="376"/>
      <c r="CYC79" s="376"/>
      <c r="CYD79" s="376"/>
      <c r="CYE79" s="376"/>
      <c r="CYF79" s="376"/>
      <c r="CYG79" s="376"/>
      <c r="CYH79" s="1581"/>
      <c r="CYI79" s="1581"/>
      <c r="CYJ79" s="1581"/>
      <c r="CYK79" s="529"/>
      <c r="CYL79" s="376"/>
      <c r="CYM79" s="376"/>
      <c r="CYN79" s="376"/>
      <c r="CYO79" s="530"/>
      <c r="CYP79" s="376"/>
      <c r="CYQ79" s="376"/>
      <c r="CYR79" s="376"/>
      <c r="CYS79" s="376"/>
      <c r="CYT79" s="376"/>
      <c r="CYU79" s="376"/>
      <c r="CYV79" s="376"/>
      <c r="CYW79" s="376"/>
      <c r="CYX79" s="376"/>
      <c r="CYY79" s="1581"/>
      <c r="CYZ79" s="1581"/>
      <c r="CZA79" s="1581"/>
      <c r="CZB79" s="529"/>
      <c r="CZC79" s="376"/>
      <c r="CZD79" s="376"/>
      <c r="CZE79" s="376"/>
      <c r="CZF79" s="530"/>
      <c r="CZG79" s="376"/>
      <c r="CZH79" s="376"/>
      <c r="CZI79" s="376"/>
      <c r="CZJ79" s="376"/>
      <c r="CZK79" s="376"/>
      <c r="CZL79" s="376"/>
      <c r="CZM79" s="376"/>
      <c r="CZN79" s="376"/>
      <c r="CZO79" s="376"/>
      <c r="CZP79" s="1581"/>
      <c r="CZQ79" s="1581"/>
      <c r="CZR79" s="1581"/>
      <c r="CZS79" s="529"/>
      <c r="CZT79" s="376"/>
      <c r="CZU79" s="376"/>
      <c r="CZV79" s="376"/>
      <c r="CZW79" s="530"/>
      <c r="CZX79" s="376"/>
      <c r="CZY79" s="376"/>
      <c r="CZZ79" s="376"/>
      <c r="DAA79" s="376"/>
      <c r="DAB79" s="376"/>
      <c r="DAC79" s="376"/>
      <c r="DAD79" s="376"/>
      <c r="DAE79" s="376"/>
      <c r="DAF79" s="376"/>
      <c r="DAG79" s="1581"/>
      <c r="DAH79" s="1581"/>
      <c r="DAI79" s="1581"/>
      <c r="DAJ79" s="529"/>
      <c r="DAK79" s="376"/>
      <c r="DAL79" s="376"/>
      <c r="DAM79" s="376"/>
      <c r="DAN79" s="530"/>
      <c r="DAO79" s="376"/>
      <c r="DAP79" s="376"/>
      <c r="DAQ79" s="376"/>
      <c r="DAR79" s="376"/>
      <c r="DAS79" s="376"/>
      <c r="DAT79" s="376"/>
      <c r="DAU79" s="376"/>
      <c r="DAV79" s="376"/>
      <c r="DAW79" s="376"/>
      <c r="DAX79" s="1581"/>
      <c r="DAY79" s="1581"/>
      <c r="DAZ79" s="1581"/>
      <c r="DBA79" s="529"/>
      <c r="DBB79" s="376"/>
      <c r="DBC79" s="376"/>
      <c r="DBD79" s="376"/>
      <c r="DBE79" s="530"/>
      <c r="DBF79" s="376"/>
      <c r="DBG79" s="376"/>
      <c r="DBH79" s="376"/>
      <c r="DBI79" s="376"/>
      <c r="DBJ79" s="376"/>
      <c r="DBK79" s="376"/>
      <c r="DBL79" s="376"/>
      <c r="DBM79" s="376"/>
      <c r="DBN79" s="376"/>
      <c r="DBO79" s="1581"/>
      <c r="DBP79" s="1581"/>
      <c r="DBQ79" s="1581"/>
      <c r="DBR79" s="529"/>
      <c r="DBS79" s="376"/>
      <c r="DBT79" s="376"/>
      <c r="DBU79" s="376"/>
      <c r="DBV79" s="530"/>
      <c r="DBW79" s="376"/>
      <c r="DBX79" s="376"/>
      <c r="DBY79" s="376"/>
      <c r="DBZ79" s="376"/>
      <c r="DCA79" s="376"/>
      <c r="DCB79" s="376"/>
      <c r="DCC79" s="376"/>
      <c r="DCD79" s="376"/>
      <c r="DCE79" s="376"/>
      <c r="DCF79" s="1581"/>
      <c r="DCG79" s="1581"/>
      <c r="DCH79" s="1581"/>
      <c r="DCI79" s="529"/>
      <c r="DCJ79" s="376"/>
      <c r="DCK79" s="376"/>
      <c r="DCL79" s="376"/>
      <c r="DCM79" s="530"/>
      <c r="DCN79" s="376"/>
      <c r="DCO79" s="376"/>
      <c r="DCP79" s="376"/>
      <c r="DCQ79" s="376"/>
      <c r="DCR79" s="376"/>
      <c r="DCS79" s="376"/>
      <c r="DCT79" s="376"/>
      <c r="DCU79" s="376"/>
      <c r="DCV79" s="376"/>
      <c r="DCW79" s="1581"/>
      <c r="DCX79" s="1581"/>
      <c r="DCY79" s="1581"/>
      <c r="DCZ79" s="529"/>
      <c r="DDA79" s="376"/>
      <c r="DDB79" s="376"/>
      <c r="DDC79" s="376"/>
      <c r="DDD79" s="530"/>
      <c r="DDE79" s="376"/>
      <c r="DDF79" s="376"/>
      <c r="DDG79" s="376"/>
      <c r="DDH79" s="376"/>
      <c r="DDI79" s="376"/>
      <c r="DDJ79" s="376"/>
      <c r="DDK79" s="376"/>
      <c r="DDL79" s="376"/>
      <c r="DDM79" s="376"/>
      <c r="DDN79" s="1581"/>
      <c r="DDO79" s="1581"/>
      <c r="DDP79" s="1581"/>
      <c r="DDQ79" s="529"/>
      <c r="DDR79" s="376"/>
      <c r="DDS79" s="376"/>
      <c r="DDT79" s="376"/>
      <c r="DDU79" s="530"/>
      <c r="DDV79" s="376"/>
      <c r="DDW79" s="376"/>
      <c r="DDX79" s="376"/>
      <c r="DDY79" s="376"/>
      <c r="DDZ79" s="376"/>
      <c r="DEA79" s="376"/>
      <c r="DEB79" s="376"/>
      <c r="DEC79" s="376"/>
      <c r="DED79" s="376"/>
      <c r="DEE79" s="1581"/>
      <c r="DEF79" s="1581"/>
      <c r="DEG79" s="1581"/>
      <c r="DEH79" s="529"/>
      <c r="DEI79" s="376"/>
      <c r="DEJ79" s="376"/>
      <c r="DEK79" s="376"/>
      <c r="DEL79" s="530"/>
      <c r="DEM79" s="376"/>
      <c r="DEN79" s="376"/>
      <c r="DEO79" s="376"/>
      <c r="DEP79" s="376"/>
      <c r="DEQ79" s="376"/>
      <c r="DER79" s="376"/>
      <c r="DES79" s="376"/>
      <c r="DET79" s="376"/>
      <c r="DEU79" s="376"/>
      <c r="DEV79" s="1581"/>
      <c r="DEW79" s="1581"/>
      <c r="DEX79" s="1581"/>
      <c r="DEY79" s="529"/>
      <c r="DEZ79" s="376"/>
      <c r="DFA79" s="376"/>
      <c r="DFB79" s="376"/>
      <c r="DFC79" s="530"/>
      <c r="DFD79" s="376"/>
      <c r="DFE79" s="376"/>
      <c r="DFF79" s="376"/>
      <c r="DFG79" s="376"/>
      <c r="DFH79" s="376"/>
      <c r="DFI79" s="376"/>
      <c r="DFJ79" s="376"/>
      <c r="DFK79" s="376"/>
      <c r="DFL79" s="376"/>
      <c r="DFM79" s="1581"/>
      <c r="DFN79" s="1581"/>
      <c r="DFO79" s="1581"/>
      <c r="DFP79" s="529"/>
      <c r="DFQ79" s="376"/>
      <c r="DFR79" s="376"/>
      <c r="DFS79" s="376"/>
      <c r="DFT79" s="530"/>
      <c r="DFU79" s="376"/>
      <c r="DFV79" s="376"/>
      <c r="DFW79" s="376"/>
      <c r="DFX79" s="376"/>
      <c r="DFY79" s="376"/>
      <c r="DFZ79" s="376"/>
      <c r="DGA79" s="376"/>
      <c r="DGB79" s="376"/>
      <c r="DGC79" s="376"/>
      <c r="DGD79" s="1581"/>
      <c r="DGE79" s="1581"/>
      <c r="DGF79" s="1581"/>
      <c r="DGG79" s="529"/>
      <c r="DGH79" s="376"/>
      <c r="DGI79" s="376"/>
      <c r="DGJ79" s="376"/>
      <c r="DGK79" s="530"/>
      <c r="DGL79" s="376"/>
      <c r="DGM79" s="376"/>
      <c r="DGN79" s="376"/>
      <c r="DGO79" s="376"/>
      <c r="DGP79" s="376"/>
      <c r="DGQ79" s="376"/>
      <c r="DGR79" s="376"/>
      <c r="DGS79" s="376"/>
      <c r="DGT79" s="376"/>
      <c r="DGU79" s="1581"/>
      <c r="DGV79" s="1581"/>
      <c r="DGW79" s="1581"/>
      <c r="DGX79" s="529"/>
      <c r="DGY79" s="376"/>
      <c r="DGZ79" s="376"/>
      <c r="DHA79" s="376"/>
      <c r="DHB79" s="530"/>
      <c r="DHC79" s="376"/>
      <c r="DHD79" s="376"/>
      <c r="DHE79" s="376"/>
      <c r="DHF79" s="376"/>
      <c r="DHG79" s="376"/>
      <c r="DHH79" s="376"/>
      <c r="DHI79" s="376"/>
      <c r="DHJ79" s="376"/>
      <c r="DHK79" s="376"/>
      <c r="DHL79" s="1581"/>
      <c r="DHM79" s="1581"/>
      <c r="DHN79" s="1581"/>
      <c r="DHO79" s="529"/>
      <c r="DHP79" s="376"/>
      <c r="DHQ79" s="376"/>
      <c r="DHR79" s="376"/>
      <c r="DHS79" s="530"/>
      <c r="DHT79" s="376"/>
      <c r="DHU79" s="376"/>
      <c r="DHV79" s="376"/>
      <c r="DHW79" s="376"/>
      <c r="DHX79" s="376"/>
      <c r="DHY79" s="376"/>
      <c r="DHZ79" s="376"/>
      <c r="DIA79" s="376"/>
      <c r="DIB79" s="376"/>
      <c r="DIC79" s="1581"/>
      <c r="DID79" s="1581"/>
      <c r="DIE79" s="1581"/>
      <c r="DIF79" s="529"/>
      <c r="DIG79" s="376"/>
      <c r="DIH79" s="376"/>
      <c r="DII79" s="376"/>
      <c r="DIJ79" s="530"/>
      <c r="DIK79" s="376"/>
      <c r="DIL79" s="376"/>
      <c r="DIM79" s="376"/>
      <c r="DIN79" s="376"/>
      <c r="DIO79" s="376"/>
      <c r="DIP79" s="376"/>
      <c r="DIQ79" s="376"/>
      <c r="DIR79" s="376"/>
      <c r="DIS79" s="376"/>
      <c r="DIT79" s="1581"/>
      <c r="DIU79" s="1581"/>
      <c r="DIV79" s="1581"/>
      <c r="DIW79" s="529"/>
      <c r="DIX79" s="376"/>
      <c r="DIY79" s="376"/>
      <c r="DIZ79" s="376"/>
      <c r="DJA79" s="530"/>
      <c r="DJB79" s="376"/>
      <c r="DJC79" s="376"/>
      <c r="DJD79" s="376"/>
      <c r="DJE79" s="376"/>
      <c r="DJF79" s="376"/>
      <c r="DJG79" s="376"/>
      <c r="DJH79" s="376"/>
      <c r="DJI79" s="376"/>
      <c r="DJJ79" s="376"/>
      <c r="DJK79" s="1581"/>
      <c r="DJL79" s="1581"/>
      <c r="DJM79" s="1581"/>
      <c r="DJN79" s="529"/>
      <c r="DJO79" s="376"/>
      <c r="DJP79" s="376"/>
      <c r="DJQ79" s="376"/>
      <c r="DJR79" s="530"/>
      <c r="DJS79" s="376"/>
      <c r="DJT79" s="376"/>
      <c r="DJU79" s="376"/>
      <c r="DJV79" s="376"/>
      <c r="DJW79" s="376"/>
      <c r="DJX79" s="376"/>
      <c r="DJY79" s="376"/>
      <c r="DJZ79" s="376"/>
      <c r="DKA79" s="376"/>
      <c r="DKB79" s="1581"/>
      <c r="DKC79" s="1581"/>
      <c r="DKD79" s="1581"/>
      <c r="DKE79" s="529"/>
      <c r="DKF79" s="376"/>
      <c r="DKG79" s="376"/>
      <c r="DKH79" s="376"/>
      <c r="DKI79" s="530"/>
      <c r="DKJ79" s="376"/>
      <c r="DKK79" s="376"/>
      <c r="DKL79" s="376"/>
      <c r="DKM79" s="376"/>
      <c r="DKN79" s="376"/>
      <c r="DKO79" s="376"/>
      <c r="DKP79" s="376"/>
      <c r="DKQ79" s="376"/>
      <c r="DKR79" s="376"/>
      <c r="DKS79" s="1581"/>
      <c r="DKT79" s="1581"/>
      <c r="DKU79" s="1581"/>
      <c r="DKV79" s="529"/>
      <c r="DKW79" s="376"/>
      <c r="DKX79" s="376"/>
      <c r="DKY79" s="376"/>
      <c r="DKZ79" s="530"/>
      <c r="DLA79" s="376"/>
      <c r="DLB79" s="376"/>
      <c r="DLC79" s="376"/>
      <c r="DLD79" s="376"/>
      <c r="DLE79" s="376"/>
      <c r="DLF79" s="376"/>
      <c r="DLG79" s="376"/>
      <c r="DLH79" s="376"/>
      <c r="DLI79" s="376"/>
      <c r="DLJ79" s="1581"/>
      <c r="DLK79" s="1581"/>
      <c r="DLL79" s="1581"/>
      <c r="DLM79" s="529"/>
      <c r="DLN79" s="376"/>
      <c r="DLO79" s="376"/>
      <c r="DLP79" s="376"/>
      <c r="DLQ79" s="530"/>
      <c r="DLR79" s="376"/>
      <c r="DLS79" s="376"/>
      <c r="DLT79" s="376"/>
      <c r="DLU79" s="376"/>
      <c r="DLV79" s="376"/>
      <c r="DLW79" s="376"/>
      <c r="DLX79" s="376"/>
      <c r="DLY79" s="376"/>
      <c r="DLZ79" s="376"/>
      <c r="DMA79" s="1581"/>
      <c r="DMB79" s="1581"/>
      <c r="DMC79" s="1581"/>
      <c r="DMD79" s="529"/>
      <c r="DME79" s="376"/>
      <c r="DMF79" s="376"/>
      <c r="DMG79" s="376"/>
      <c r="DMH79" s="530"/>
      <c r="DMI79" s="376"/>
      <c r="DMJ79" s="376"/>
      <c r="DMK79" s="376"/>
      <c r="DML79" s="376"/>
      <c r="DMM79" s="376"/>
      <c r="DMN79" s="376"/>
      <c r="DMO79" s="376"/>
      <c r="DMP79" s="376"/>
      <c r="DMQ79" s="376"/>
      <c r="DMR79" s="1581"/>
      <c r="DMS79" s="1581"/>
      <c r="DMT79" s="1581"/>
      <c r="DMU79" s="529"/>
      <c r="DMV79" s="376"/>
      <c r="DMW79" s="376"/>
      <c r="DMX79" s="376"/>
      <c r="DMY79" s="530"/>
      <c r="DMZ79" s="376"/>
      <c r="DNA79" s="376"/>
      <c r="DNB79" s="376"/>
      <c r="DNC79" s="376"/>
      <c r="DND79" s="376"/>
      <c r="DNE79" s="376"/>
      <c r="DNF79" s="376"/>
      <c r="DNG79" s="376"/>
      <c r="DNH79" s="376"/>
      <c r="DNI79" s="1581"/>
      <c r="DNJ79" s="1581"/>
      <c r="DNK79" s="1581"/>
      <c r="DNL79" s="529"/>
      <c r="DNM79" s="376"/>
      <c r="DNN79" s="376"/>
      <c r="DNO79" s="376"/>
      <c r="DNP79" s="530"/>
      <c r="DNQ79" s="376"/>
      <c r="DNR79" s="376"/>
      <c r="DNS79" s="376"/>
      <c r="DNT79" s="376"/>
      <c r="DNU79" s="376"/>
      <c r="DNV79" s="376"/>
      <c r="DNW79" s="376"/>
      <c r="DNX79" s="376"/>
      <c r="DNY79" s="376"/>
      <c r="DNZ79" s="1581"/>
      <c r="DOA79" s="1581"/>
      <c r="DOB79" s="1581"/>
      <c r="DOC79" s="529"/>
      <c r="DOD79" s="376"/>
      <c r="DOE79" s="376"/>
      <c r="DOF79" s="376"/>
      <c r="DOG79" s="530"/>
      <c r="DOH79" s="376"/>
      <c r="DOI79" s="376"/>
      <c r="DOJ79" s="376"/>
      <c r="DOK79" s="376"/>
      <c r="DOL79" s="376"/>
      <c r="DOM79" s="376"/>
      <c r="DON79" s="376"/>
      <c r="DOO79" s="376"/>
      <c r="DOP79" s="376"/>
      <c r="DOQ79" s="1581"/>
      <c r="DOR79" s="1581"/>
      <c r="DOS79" s="1581"/>
      <c r="DOT79" s="529"/>
      <c r="DOU79" s="376"/>
      <c r="DOV79" s="376"/>
      <c r="DOW79" s="376"/>
      <c r="DOX79" s="530"/>
      <c r="DOY79" s="376"/>
      <c r="DOZ79" s="376"/>
      <c r="DPA79" s="376"/>
      <c r="DPB79" s="376"/>
      <c r="DPC79" s="376"/>
      <c r="DPD79" s="376"/>
      <c r="DPE79" s="376"/>
      <c r="DPF79" s="376"/>
      <c r="DPG79" s="376"/>
      <c r="DPH79" s="1581"/>
      <c r="DPI79" s="1581"/>
      <c r="DPJ79" s="1581"/>
      <c r="DPK79" s="529"/>
      <c r="DPL79" s="376"/>
      <c r="DPM79" s="376"/>
      <c r="DPN79" s="376"/>
      <c r="DPO79" s="530"/>
      <c r="DPP79" s="376"/>
      <c r="DPQ79" s="376"/>
      <c r="DPR79" s="376"/>
      <c r="DPS79" s="376"/>
      <c r="DPT79" s="376"/>
      <c r="DPU79" s="376"/>
      <c r="DPV79" s="376"/>
      <c r="DPW79" s="376"/>
      <c r="DPX79" s="376"/>
      <c r="DPY79" s="1581"/>
      <c r="DPZ79" s="1581"/>
      <c r="DQA79" s="1581"/>
      <c r="DQB79" s="529"/>
      <c r="DQC79" s="376"/>
      <c r="DQD79" s="376"/>
      <c r="DQE79" s="376"/>
      <c r="DQF79" s="530"/>
      <c r="DQG79" s="376"/>
      <c r="DQH79" s="376"/>
      <c r="DQI79" s="376"/>
      <c r="DQJ79" s="376"/>
      <c r="DQK79" s="376"/>
      <c r="DQL79" s="376"/>
      <c r="DQM79" s="376"/>
      <c r="DQN79" s="376"/>
      <c r="DQO79" s="376"/>
      <c r="DQP79" s="1581"/>
      <c r="DQQ79" s="1581"/>
      <c r="DQR79" s="1581"/>
      <c r="DQS79" s="529"/>
      <c r="DQT79" s="376"/>
      <c r="DQU79" s="376"/>
      <c r="DQV79" s="376"/>
      <c r="DQW79" s="530"/>
      <c r="DQX79" s="376"/>
      <c r="DQY79" s="376"/>
      <c r="DQZ79" s="376"/>
      <c r="DRA79" s="376"/>
      <c r="DRB79" s="376"/>
      <c r="DRC79" s="376"/>
      <c r="DRD79" s="376"/>
      <c r="DRE79" s="376"/>
      <c r="DRF79" s="376"/>
      <c r="DRG79" s="1581"/>
      <c r="DRH79" s="1581"/>
      <c r="DRI79" s="1581"/>
      <c r="DRJ79" s="529"/>
      <c r="DRK79" s="376"/>
      <c r="DRL79" s="376"/>
      <c r="DRM79" s="376"/>
      <c r="DRN79" s="530"/>
      <c r="DRO79" s="376"/>
      <c r="DRP79" s="376"/>
      <c r="DRQ79" s="376"/>
      <c r="DRR79" s="376"/>
      <c r="DRS79" s="376"/>
      <c r="DRT79" s="376"/>
      <c r="DRU79" s="376"/>
      <c r="DRV79" s="376"/>
      <c r="DRW79" s="376"/>
      <c r="DRX79" s="1581"/>
      <c r="DRY79" s="1581"/>
      <c r="DRZ79" s="1581"/>
      <c r="DSA79" s="529"/>
      <c r="DSB79" s="376"/>
      <c r="DSC79" s="376"/>
      <c r="DSD79" s="376"/>
      <c r="DSE79" s="530"/>
      <c r="DSF79" s="376"/>
      <c r="DSG79" s="376"/>
      <c r="DSH79" s="376"/>
      <c r="DSI79" s="376"/>
      <c r="DSJ79" s="376"/>
      <c r="DSK79" s="376"/>
      <c r="DSL79" s="376"/>
      <c r="DSM79" s="376"/>
      <c r="DSN79" s="376"/>
      <c r="DSO79" s="1581"/>
      <c r="DSP79" s="1581"/>
      <c r="DSQ79" s="1581"/>
      <c r="DSR79" s="529"/>
      <c r="DSS79" s="376"/>
      <c r="DST79" s="376"/>
      <c r="DSU79" s="376"/>
      <c r="DSV79" s="530"/>
      <c r="DSW79" s="376"/>
      <c r="DSX79" s="376"/>
      <c r="DSY79" s="376"/>
      <c r="DSZ79" s="376"/>
      <c r="DTA79" s="376"/>
      <c r="DTB79" s="376"/>
      <c r="DTC79" s="376"/>
      <c r="DTD79" s="376"/>
      <c r="DTE79" s="376"/>
      <c r="DTF79" s="1581"/>
      <c r="DTG79" s="1581"/>
      <c r="DTH79" s="1581"/>
      <c r="DTI79" s="529"/>
      <c r="DTJ79" s="376"/>
      <c r="DTK79" s="376"/>
      <c r="DTL79" s="376"/>
      <c r="DTM79" s="530"/>
      <c r="DTN79" s="376"/>
      <c r="DTO79" s="376"/>
      <c r="DTP79" s="376"/>
      <c r="DTQ79" s="376"/>
      <c r="DTR79" s="376"/>
      <c r="DTS79" s="376"/>
      <c r="DTT79" s="376"/>
      <c r="DTU79" s="376"/>
      <c r="DTV79" s="376"/>
      <c r="DTW79" s="1581"/>
      <c r="DTX79" s="1581"/>
      <c r="DTY79" s="1581"/>
      <c r="DTZ79" s="529"/>
      <c r="DUA79" s="376"/>
      <c r="DUB79" s="376"/>
      <c r="DUC79" s="376"/>
      <c r="DUD79" s="530"/>
      <c r="DUE79" s="376"/>
      <c r="DUF79" s="376"/>
      <c r="DUG79" s="376"/>
      <c r="DUH79" s="376"/>
      <c r="DUI79" s="376"/>
      <c r="DUJ79" s="376"/>
      <c r="DUK79" s="376"/>
      <c r="DUL79" s="376"/>
      <c r="DUM79" s="376"/>
      <c r="DUN79" s="1581"/>
      <c r="DUO79" s="1581"/>
      <c r="DUP79" s="1581"/>
      <c r="DUQ79" s="529"/>
      <c r="DUR79" s="376"/>
      <c r="DUS79" s="376"/>
      <c r="DUT79" s="376"/>
      <c r="DUU79" s="530"/>
      <c r="DUV79" s="376"/>
      <c r="DUW79" s="376"/>
      <c r="DUX79" s="376"/>
      <c r="DUY79" s="376"/>
      <c r="DUZ79" s="376"/>
      <c r="DVA79" s="376"/>
      <c r="DVB79" s="376"/>
      <c r="DVC79" s="376"/>
      <c r="DVD79" s="376"/>
      <c r="DVE79" s="1581"/>
      <c r="DVF79" s="1581"/>
      <c r="DVG79" s="1581"/>
      <c r="DVH79" s="529"/>
      <c r="DVI79" s="376"/>
      <c r="DVJ79" s="376"/>
      <c r="DVK79" s="376"/>
      <c r="DVL79" s="530"/>
      <c r="DVM79" s="376"/>
      <c r="DVN79" s="376"/>
      <c r="DVO79" s="376"/>
      <c r="DVP79" s="376"/>
      <c r="DVQ79" s="376"/>
      <c r="DVR79" s="376"/>
      <c r="DVS79" s="376"/>
      <c r="DVT79" s="376"/>
      <c r="DVU79" s="376"/>
      <c r="DVV79" s="1581"/>
      <c r="DVW79" s="1581"/>
      <c r="DVX79" s="1581"/>
      <c r="DVY79" s="529"/>
      <c r="DVZ79" s="376"/>
      <c r="DWA79" s="376"/>
      <c r="DWB79" s="376"/>
      <c r="DWC79" s="530"/>
      <c r="DWD79" s="376"/>
      <c r="DWE79" s="376"/>
      <c r="DWF79" s="376"/>
      <c r="DWG79" s="376"/>
      <c r="DWH79" s="376"/>
      <c r="DWI79" s="376"/>
      <c r="DWJ79" s="376"/>
      <c r="DWK79" s="376"/>
      <c r="DWL79" s="376"/>
      <c r="DWM79" s="1581"/>
      <c r="DWN79" s="1581"/>
      <c r="DWO79" s="1581"/>
      <c r="DWP79" s="529"/>
      <c r="DWQ79" s="376"/>
      <c r="DWR79" s="376"/>
      <c r="DWS79" s="376"/>
      <c r="DWT79" s="530"/>
      <c r="DWU79" s="376"/>
      <c r="DWV79" s="376"/>
      <c r="DWW79" s="376"/>
      <c r="DWX79" s="376"/>
      <c r="DWY79" s="376"/>
      <c r="DWZ79" s="376"/>
      <c r="DXA79" s="376"/>
      <c r="DXB79" s="376"/>
      <c r="DXC79" s="376"/>
      <c r="DXD79" s="1581"/>
      <c r="DXE79" s="1581"/>
      <c r="DXF79" s="1581"/>
      <c r="DXG79" s="529"/>
      <c r="DXH79" s="376"/>
      <c r="DXI79" s="376"/>
      <c r="DXJ79" s="376"/>
      <c r="DXK79" s="530"/>
      <c r="DXL79" s="376"/>
      <c r="DXM79" s="376"/>
      <c r="DXN79" s="376"/>
      <c r="DXO79" s="376"/>
      <c r="DXP79" s="376"/>
      <c r="DXQ79" s="376"/>
      <c r="DXR79" s="376"/>
      <c r="DXS79" s="376"/>
      <c r="DXT79" s="376"/>
      <c r="DXU79" s="1581"/>
      <c r="DXV79" s="1581"/>
      <c r="DXW79" s="1581"/>
      <c r="DXX79" s="529"/>
      <c r="DXY79" s="376"/>
      <c r="DXZ79" s="376"/>
      <c r="DYA79" s="376"/>
      <c r="DYB79" s="530"/>
      <c r="DYC79" s="376"/>
      <c r="DYD79" s="376"/>
      <c r="DYE79" s="376"/>
      <c r="DYF79" s="376"/>
      <c r="DYG79" s="376"/>
      <c r="DYH79" s="376"/>
      <c r="DYI79" s="376"/>
      <c r="DYJ79" s="376"/>
      <c r="DYK79" s="376"/>
      <c r="DYL79" s="1581"/>
      <c r="DYM79" s="1581"/>
      <c r="DYN79" s="1581"/>
      <c r="DYO79" s="529"/>
      <c r="DYP79" s="376"/>
      <c r="DYQ79" s="376"/>
      <c r="DYR79" s="376"/>
      <c r="DYS79" s="530"/>
      <c r="DYT79" s="376"/>
      <c r="DYU79" s="376"/>
      <c r="DYV79" s="376"/>
      <c r="DYW79" s="376"/>
      <c r="DYX79" s="376"/>
      <c r="DYY79" s="376"/>
      <c r="DYZ79" s="376"/>
      <c r="DZA79" s="376"/>
      <c r="DZB79" s="376"/>
      <c r="DZC79" s="1581"/>
      <c r="DZD79" s="1581"/>
      <c r="DZE79" s="1581"/>
      <c r="DZF79" s="529"/>
      <c r="DZG79" s="376"/>
      <c r="DZH79" s="376"/>
      <c r="DZI79" s="376"/>
      <c r="DZJ79" s="530"/>
      <c r="DZK79" s="376"/>
      <c r="DZL79" s="376"/>
      <c r="DZM79" s="376"/>
      <c r="DZN79" s="376"/>
      <c r="DZO79" s="376"/>
      <c r="DZP79" s="376"/>
      <c r="DZQ79" s="376"/>
      <c r="DZR79" s="376"/>
      <c r="DZS79" s="376"/>
      <c r="DZT79" s="1581"/>
      <c r="DZU79" s="1581"/>
      <c r="DZV79" s="1581"/>
      <c r="DZW79" s="529"/>
      <c r="DZX79" s="376"/>
      <c r="DZY79" s="376"/>
      <c r="DZZ79" s="376"/>
      <c r="EAA79" s="530"/>
      <c r="EAB79" s="376"/>
      <c r="EAC79" s="376"/>
      <c r="EAD79" s="376"/>
      <c r="EAE79" s="376"/>
      <c r="EAF79" s="376"/>
      <c r="EAG79" s="376"/>
      <c r="EAH79" s="376"/>
      <c r="EAI79" s="376"/>
      <c r="EAJ79" s="376"/>
      <c r="EAK79" s="1581"/>
      <c r="EAL79" s="1581"/>
      <c r="EAM79" s="1581"/>
      <c r="EAN79" s="529"/>
      <c r="EAO79" s="376"/>
      <c r="EAP79" s="376"/>
      <c r="EAQ79" s="376"/>
      <c r="EAR79" s="530"/>
      <c r="EAS79" s="376"/>
      <c r="EAT79" s="376"/>
      <c r="EAU79" s="376"/>
      <c r="EAV79" s="376"/>
      <c r="EAW79" s="376"/>
      <c r="EAX79" s="376"/>
      <c r="EAY79" s="376"/>
      <c r="EAZ79" s="376"/>
      <c r="EBA79" s="376"/>
      <c r="EBB79" s="1581"/>
      <c r="EBC79" s="1581"/>
      <c r="EBD79" s="1581"/>
      <c r="EBE79" s="529"/>
      <c r="EBF79" s="376"/>
      <c r="EBG79" s="376"/>
      <c r="EBH79" s="376"/>
      <c r="EBI79" s="530"/>
      <c r="EBJ79" s="376"/>
      <c r="EBK79" s="376"/>
      <c r="EBL79" s="376"/>
      <c r="EBM79" s="376"/>
      <c r="EBN79" s="376"/>
      <c r="EBO79" s="376"/>
      <c r="EBP79" s="376"/>
      <c r="EBQ79" s="376"/>
      <c r="EBR79" s="376"/>
      <c r="EBS79" s="1581"/>
      <c r="EBT79" s="1581"/>
      <c r="EBU79" s="1581"/>
      <c r="EBV79" s="529"/>
      <c r="EBW79" s="376"/>
      <c r="EBX79" s="376"/>
      <c r="EBY79" s="376"/>
      <c r="EBZ79" s="530"/>
      <c r="ECA79" s="376"/>
      <c r="ECB79" s="376"/>
      <c r="ECC79" s="376"/>
      <c r="ECD79" s="376"/>
      <c r="ECE79" s="376"/>
      <c r="ECF79" s="376"/>
      <c r="ECG79" s="376"/>
      <c r="ECH79" s="376"/>
      <c r="ECI79" s="376"/>
      <c r="ECJ79" s="1581"/>
      <c r="ECK79" s="1581"/>
      <c r="ECL79" s="1581"/>
      <c r="ECM79" s="529"/>
      <c r="ECN79" s="376"/>
      <c r="ECO79" s="376"/>
      <c r="ECP79" s="376"/>
      <c r="ECQ79" s="530"/>
      <c r="ECR79" s="376"/>
      <c r="ECS79" s="376"/>
      <c r="ECT79" s="376"/>
      <c r="ECU79" s="376"/>
      <c r="ECV79" s="376"/>
      <c r="ECW79" s="376"/>
      <c r="ECX79" s="376"/>
      <c r="ECY79" s="376"/>
      <c r="ECZ79" s="376"/>
      <c r="EDA79" s="1581"/>
      <c r="EDB79" s="1581"/>
      <c r="EDC79" s="1581"/>
      <c r="EDD79" s="529"/>
      <c r="EDE79" s="376"/>
      <c r="EDF79" s="376"/>
      <c r="EDG79" s="376"/>
      <c r="EDH79" s="530"/>
      <c r="EDI79" s="376"/>
      <c r="EDJ79" s="376"/>
      <c r="EDK79" s="376"/>
      <c r="EDL79" s="376"/>
      <c r="EDM79" s="376"/>
      <c r="EDN79" s="376"/>
      <c r="EDO79" s="376"/>
      <c r="EDP79" s="376"/>
      <c r="EDQ79" s="376"/>
      <c r="EDR79" s="1581"/>
      <c r="EDS79" s="1581"/>
      <c r="EDT79" s="1581"/>
      <c r="EDU79" s="529"/>
      <c r="EDV79" s="376"/>
      <c r="EDW79" s="376"/>
      <c r="EDX79" s="376"/>
      <c r="EDY79" s="530"/>
      <c r="EDZ79" s="376"/>
      <c r="EEA79" s="376"/>
      <c r="EEB79" s="376"/>
      <c r="EEC79" s="376"/>
      <c r="EED79" s="376"/>
      <c r="EEE79" s="376"/>
      <c r="EEF79" s="376"/>
      <c r="EEG79" s="376"/>
      <c r="EEH79" s="376"/>
      <c r="EEI79" s="1581"/>
      <c r="EEJ79" s="1581"/>
      <c r="EEK79" s="1581"/>
      <c r="EEL79" s="529"/>
      <c r="EEM79" s="376"/>
      <c r="EEN79" s="376"/>
      <c r="EEO79" s="376"/>
      <c r="EEP79" s="530"/>
      <c r="EEQ79" s="376"/>
      <c r="EER79" s="376"/>
      <c r="EES79" s="376"/>
      <c r="EET79" s="376"/>
      <c r="EEU79" s="376"/>
      <c r="EEV79" s="376"/>
      <c r="EEW79" s="376"/>
      <c r="EEX79" s="376"/>
      <c r="EEY79" s="376"/>
      <c r="EEZ79" s="1581"/>
      <c r="EFA79" s="1581"/>
      <c r="EFB79" s="1581"/>
      <c r="EFC79" s="529"/>
      <c r="EFD79" s="376"/>
      <c r="EFE79" s="376"/>
      <c r="EFF79" s="376"/>
      <c r="EFG79" s="530"/>
      <c r="EFH79" s="376"/>
      <c r="EFI79" s="376"/>
      <c r="EFJ79" s="376"/>
      <c r="EFK79" s="376"/>
      <c r="EFL79" s="376"/>
      <c r="EFM79" s="376"/>
      <c r="EFN79" s="376"/>
      <c r="EFO79" s="376"/>
      <c r="EFP79" s="376"/>
      <c r="EFQ79" s="1581"/>
      <c r="EFR79" s="1581"/>
      <c r="EFS79" s="1581"/>
      <c r="EFT79" s="529"/>
      <c r="EFU79" s="376"/>
      <c r="EFV79" s="376"/>
      <c r="EFW79" s="376"/>
      <c r="EFX79" s="530"/>
      <c r="EFY79" s="376"/>
      <c r="EFZ79" s="376"/>
      <c r="EGA79" s="376"/>
      <c r="EGB79" s="376"/>
      <c r="EGC79" s="376"/>
      <c r="EGD79" s="376"/>
      <c r="EGE79" s="376"/>
      <c r="EGF79" s="376"/>
      <c r="EGG79" s="376"/>
      <c r="EGH79" s="1581"/>
      <c r="EGI79" s="1581"/>
      <c r="EGJ79" s="1581"/>
      <c r="EGK79" s="529"/>
      <c r="EGL79" s="376"/>
      <c r="EGM79" s="376"/>
      <c r="EGN79" s="376"/>
      <c r="EGO79" s="530"/>
      <c r="EGP79" s="376"/>
      <c r="EGQ79" s="376"/>
      <c r="EGR79" s="376"/>
      <c r="EGS79" s="376"/>
      <c r="EGT79" s="376"/>
      <c r="EGU79" s="376"/>
      <c r="EGV79" s="376"/>
      <c r="EGW79" s="376"/>
      <c r="EGX79" s="376"/>
      <c r="EGY79" s="1581"/>
      <c r="EGZ79" s="1581"/>
      <c r="EHA79" s="1581"/>
      <c r="EHB79" s="529"/>
      <c r="EHC79" s="376"/>
      <c r="EHD79" s="376"/>
      <c r="EHE79" s="376"/>
      <c r="EHF79" s="530"/>
      <c r="EHG79" s="376"/>
      <c r="EHH79" s="376"/>
      <c r="EHI79" s="376"/>
      <c r="EHJ79" s="376"/>
      <c r="EHK79" s="376"/>
      <c r="EHL79" s="376"/>
      <c r="EHM79" s="376"/>
      <c r="EHN79" s="376"/>
      <c r="EHO79" s="376"/>
      <c r="EHP79" s="1581"/>
      <c r="EHQ79" s="1581"/>
      <c r="EHR79" s="1581"/>
      <c r="EHS79" s="529"/>
      <c r="EHT79" s="376"/>
      <c r="EHU79" s="376"/>
      <c r="EHV79" s="376"/>
      <c r="EHW79" s="530"/>
      <c r="EHX79" s="376"/>
      <c r="EHY79" s="376"/>
      <c r="EHZ79" s="376"/>
      <c r="EIA79" s="376"/>
      <c r="EIB79" s="376"/>
      <c r="EIC79" s="376"/>
      <c r="EID79" s="376"/>
      <c r="EIE79" s="376"/>
      <c r="EIF79" s="376"/>
      <c r="EIG79" s="1581"/>
      <c r="EIH79" s="1581"/>
      <c r="EII79" s="1581"/>
      <c r="EIJ79" s="529"/>
      <c r="EIK79" s="376"/>
      <c r="EIL79" s="376"/>
      <c r="EIM79" s="376"/>
      <c r="EIN79" s="530"/>
      <c r="EIO79" s="376"/>
      <c r="EIP79" s="376"/>
      <c r="EIQ79" s="376"/>
      <c r="EIR79" s="376"/>
      <c r="EIS79" s="376"/>
      <c r="EIT79" s="376"/>
      <c r="EIU79" s="376"/>
      <c r="EIV79" s="376"/>
      <c r="EIW79" s="376"/>
      <c r="EIX79" s="1581"/>
      <c r="EIY79" s="1581"/>
      <c r="EIZ79" s="1581"/>
      <c r="EJA79" s="529"/>
      <c r="EJB79" s="376"/>
      <c r="EJC79" s="376"/>
      <c r="EJD79" s="376"/>
      <c r="EJE79" s="530"/>
      <c r="EJF79" s="376"/>
      <c r="EJG79" s="376"/>
      <c r="EJH79" s="376"/>
      <c r="EJI79" s="376"/>
      <c r="EJJ79" s="376"/>
      <c r="EJK79" s="376"/>
      <c r="EJL79" s="376"/>
      <c r="EJM79" s="376"/>
      <c r="EJN79" s="376"/>
      <c r="EJO79" s="1581"/>
      <c r="EJP79" s="1581"/>
      <c r="EJQ79" s="1581"/>
      <c r="EJR79" s="529"/>
      <c r="EJS79" s="376"/>
      <c r="EJT79" s="376"/>
      <c r="EJU79" s="376"/>
      <c r="EJV79" s="530"/>
      <c r="EJW79" s="376"/>
      <c r="EJX79" s="376"/>
      <c r="EJY79" s="376"/>
      <c r="EJZ79" s="376"/>
      <c r="EKA79" s="376"/>
      <c r="EKB79" s="376"/>
      <c r="EKC79" s="376"/>
      <c r="EKD79" s="376"/>
      <c r="EKE79" s="376"/>
      <c r="EKF79" s="1581"/>
      <c r="EKG79" s="1581"/>
      <c r="EKH79" s="1581"/>
      <c r="EKI79" s="529"/>
      <c r="EKJ79" s="376"/>
      <c r="EKK79" s="376"/>
      <c r="EKL79" s="376"/>
      <c r="EKM79" s="530"/>
      <c r="EKN79" s="376"/>
      <c r="EKO79" s="376"/>
      <c r="EKP79" s="376"/>
      <c r="EKQ79" s="376"/>
      <c r="EKR79" s="376"/>
      <c r="EKS79" s="376"/>
      <c r="EKT79" s="376"/>
      <c r="EKU79" s="376"/>
      <c r="EKV79" s="376"/>
      <c r="EKW79" s="1581"/>
      <c r="EKX79" s="1581"/>
      <c r="EKY79" s="1581"/>
      <c r="EKZ79" s="529"/>
      <c r="ELA79" s="376"/>
      <c r="ELB79" s="376"/>
      <c r="ELC79" s="376"/>
      <c r="ELD79" s="530"/>
      <c r="ELE79" s="376"/>
      <c r="ELF79" s="376"/>
      <c r="ELG79" s="376"/>
      <c r="ELH79" s="376"/>
      <c r="ELI79" s="376"/>
      <c r="ELJ79" s="376"/>
      <c r="ELK79" s="376"/>
      <c r="ELL79" s="376"/>
      <c r="ELM79" s="376"/>
      <c r="ELN79" s="1581"/>
      <c r="ELO79" s="1581"/>
      <c r="ELP79" s="1581"/>
      <c r="ELQ79" s="529"/>
      <c r="ELR79" s="376"/>
      <c r="ELS79" s="376"/>
      <c r="ELT79" s="376"/>
      <c r="ELU79" s="530"/>
      <c r="ELV79" s="376"/>
      <c r="ELW79" s="376"/>
      <c r="ELX79" s="376"/>
      <c r="ELY79" s="376"/>
      <c r="ELZ79" s="376"/>
      <c r="EMA79" s="376"/>
      <c r="EMB79" s="376"/>
      <c r="EMC79" s="376"/>
      <c r="EMD79" s="376"/>
      <c r="EME79" s="1581"/>
      <c r="EMF79" s="1581"/>
      <c r="EMG79" s="1581"/>
      <c r="EMH79" s="529"/>
      <c r="EMI79" s="376"/>
      <c r="EMJ79" s="376"/>
      <c r="EMK79" s="376"/>
      <c r="EML79" s="530"/>
      <c r="EMM79" s="376"/>
      <c r="EMN79" s="376"/>
      <c r="EMO79" s="376"/>
      <c r="EMP79" s="376"/>
      <c r="EMQ79" s="376"/>
      <c r="EMR79" s="376"/>
      <c r="EMS79" s="376"/>
      <c r="EMT79" s="376"/>
      <c r="EMU79" s="376"/>
      <c r="EMV79" s="1581"/>
      <c r="EMW79" s="1581"/>
      <c r="EMX79" s="1581"/>
      <c r="EMY79" s="529"/>
      <c r="EMZ79" s="376"/>
      <c r="ENA79" s="376"/>
      <c r="ENB79" s="376"/>
      <c r="ENC79" s="530"/>
      <c r="END79" s="376"/>
      <c r="ENE79" s="376"/>
      <c r="ENF79" s="376"/>
      <c r="ENG79" s="376"/>
      <c r="ENH79" s="376"/>
      <c r="ENI79" s="376"/>
      <c r="ENJ79" s="376"/>
      <c r="ENK79" s="376"/>
      <c r="ENL79" s="376"/>
      <c r="ENM79" s="1581"/>
      <c r="ENN79" s="1581"/>
      <c r="ENO79" s="1581"/>
      <c r="ENP79" s="529"/>
      <c r="ENQ79" s="376"/>
      <c r="ENR79" s="376"/>
      <c r="ENS79" s="376"/>
      <c r="ENT79" s="530"/>
      <c r="ENU79" s="376"/>
      <c r="ENV79" s="376"/>
      <c r="ENW79" s="376"/>
      <c r="ENX79" s="376"/>
      <c r="ENY79" s="376"/>
      <c r="ENZ79" s="376"/>
      <c r="EOA79" s="376"/>
      <c r="EOB79" s="376"/>
      <c r="EOC79" s="376"/>
      <c r="EOD79" s="1581"/>
      <c r="EOE79" s="1581"/>
      <c r="EOF79" s="1581"/>
      <c r="EOG79" s="529"/>
      <c r="EOH79" s="376"/>
      <c r="EOI79" s="376"/>
      <c r="EOJ79" s="376"/>
      <c r="EOK79" s="530"/>
      <c r="EOL79" s="376"/>
      <c r="EOM79" s="376"/>
      <c r="EON79" s="376"/>
      <c r="EOO79" s="376"/>
      <c r="EOP79" s="376"/>
      <c r="EOQ79" s="376"/>
      <c r="EOR79" s="376"/>
      <c r="EOS79" s="376"/>
      <c r="EOT79" s="376"/>
      <c r="EOU79" s="1581"/>
      <c r="EOV79" s="1581"/>
      <c r="EOW79" s="1581"/>
      <c r="EOX79" s="529"/>
      <c r="EOY79" s="376"/>
      <c r="EOZ79" s="376"/>
      <c r="EPA79" s="376"/>
      <c r="EPB79" s="530"/>
      <c r="EPC79" s="376"/>
      <c r="EPD79" s="376"/>
      <c r="EPE79" s="376"/>
      <c r="EPF79" s="376"/>
      <c r="EPG79" s="376"/>
      <c r="EPH79" s="376"/>
      <c r="EPI79" s="376"/>
      <c r="EPJ79" s="376"/>
      <c r="EPK79" s="376"/>
      <c r="EPL79" s="1581"/>
      <c r="EPM79" s="1581"/>
      <c r="EPN79" s="1581"/>
      <c r="EPO79" s="529"/>
      <c r="EPP79" s="376"/>
      <c r="EPQ79" s="376"/>
      <c r="EPR79" s="376"/>
      <c r="EPS79" s="530"/>
      <c r="EPT79" s="376"/>
      <c r="EPU79" s="376"/>
      <c r="EPV79" s="376"/>
      <c r="EPW79" s="376"/>
      <c r="EPX79" s="376"/>
      <c r="EPY79" s="376"/>
      <c r="EPZ79" s="376"/>
      <c r="EQA79" s="376"/>
      <c r="EQB79" s="376"/>
      <c r="EQC79" s="1581"/>
      <c r="EQD79" s="1581"/>
      <c r="EQE79" s="1581"/>
      <c r="EQF79" s="529"/>
      <c r="EQG79" s="376"/>
      <c r="EQH79" s="376"/>
      <c r="EQI79" s="376"/>
      <c r="EQJ79" s="530"/>
      <c r="EQK79" s="376"/>
      <c r="EQL79" s="376"/>
      <c r="EQM79" s="376"/>
      <c r="EQN79" s="376"/>
      <c r="EQO79" s="376"/>
      <c r="EQP79" s="376"/>
      <c r="EQQ79" s="376"/>
      <c r="EQR79" s="376"/>
      <c r="EQS79" s="376"/>
      <c r="EQT79" s="1581"/>
      <c r="EQU79" s="1581"/>
      <c r="EQV79" s="1581"/>
      <c r="EQW79" s="529"/>
      <c r="EQX79" s="376"/>
      <c r="EQY79" s="376"/>
      <c r="EQZ79" s="376"/>
      <c r="ERA79" s="530"/>
      <c r="ERB79" s="376"/>
      <c r="ERC79" s="376"/>
      <c r="ERD79" s="376"/>
      <c r="ERE79" s="376"/>
      <c r="ERF79" s="376"/>
      <c r="ERG79" s="376"/>
      <c r="ERH79" s="376"/>
      <c r="ERI79" s="376"/>
      <c r="ERJ79" s="376"/>
      <c r="ERK79" s="1581"/>
      <c r="ERL79" s="1581"/>
      <c r="ERM79" s="1581"/>
      <c r="ERN79" s="529"/>
      <c r="ERO79" s="376"/>
      <c r="ERP79" s="376"/>
      <c r="ERQ79" s="376"/>
      <c r="ERR79" s="530"/>
      <c r="ERS79" s="376"/>
      <c r="ERT79" s="376"/>
      <c r="ERU79" s="376"/>
      <c r="ERV79" s="376"/>
      <c r="ERW79" s="376"/>
      <c r="ERX79" s="376"/>
      <c r="ERY79" s="376"/>
      <c r="ERZ79" s="376"/>
      <c r="ESA79" s="376"/>
      <c r="ESB79" s="1581"/>
      <c r="ESC79" s="1581"/>
      <c r="ESD79" s="1581"/>
      <c r="ESE79" s="529"/>
      <c r="ESF79" s="376"/>
      <c r="ESG79" s="376"/>
      <c r="ESH79" s="376"/>
      <c r="ESI79" s="530"/>
      <c r="ESJ79" s="376"/>
      <c r="ESK79" s="376"/>
      <c r="ESL79" s="376"/>
      <c r="ESM79" s="376"/>
      <c r="ESN79" s="376"/>
      <c r="ESO79" s="376"/>
      <c r="ESP79" s="376"/>
      <c r="ESQ79" s="376"/>
      <c r="ESR79" s="376"/>
      <c r="ESS79" s="1581"/>
      <c r="EST79" s="1581"/>
      <c r="ESU79" s="1581"/>
      <c r="ESV79" s="529"/>
      <c r="ESW79" s="376"/>
      <c r="ESX79" s="376"/>
      <c r="ESY79" s="376"/>
      <c r="ESZ79" s="530"/>
      <c r="ETA79" s="376"/>
      <c r="ETB79" s="376"/>
      <c r="ETC79" s="376"/>
      <c r="ETD79" s="376"/>
      <c r="ETE79" s="376"/>
      <c r="ETF79" s="376"/>
      <c r="ETG79" s="376"/>
      <c r="ETH79" s="376"/>
      <c r="ETI79" s="376"/>
      <c r="ETJ79" s="1581"/>
      <c r="ETK79" s="1581"/>
      <c r="ETL79" s="1581"/>
      <c r="ETM79" s="529"/>
      <c r="ETN79" s="376"/>
      <c r="ETO79" s="376"/>
      <c r="ETP79" s="376"/>
      <c r="ETQ79" s="530"/>
      <c r="ETR79" s="376"/>
      <c r="ETS79" s="376"/>
      <c r="ETT79" s="376"/>
      <c r="ETU79" s="376"/>
      <c r="ETV79" s="376"/>
      <c r="ETW79" s="376"/>
      <c r="ETX79" s="376"/>
      <c r="ETY79" s="376"/>
      <c r="ETZ79" s="376"/>
      <c r="EUA79" s="1581"/>
      <c r="EUB79" s="1581"/>
      <c r="EUC79" s="1581"/>
      <c r="EUD79" s="529"/>
      <c r="EUE79" s="376"/>
      <c r="EUF79" s="376"/>
      <c r="EUG79" s="376"/>
      <c r="EUH79" s="530"/>
      <c r="EUI79" s="376"/>
      <c r="EUJ79" s="376"/>
      <c r="EUK79" s="376"/>
      <c r="EUL79" s="376"/>
      <c r="EUM79" s="376"/>
      <c r="EUN79" s="376"/>
      <c r="EUO79" s="376"/>
      <c r="EUP79" s="376"/>
      <c r="EUQ79" s="376"/>
      <c r="EUR79" s="1581"/>
      <c r="EUS79" s="1581"/>
      <c r="EUT79" s="1581"/>
      <c r="EUU79" s="529"/>
      <c r="EUV79" s="376"/>
      <c r="EUW79" s="376"/>
      <c r="EUX79" s="376"/>
      <c r="EUY79" s="530"/>
      <c r="EUZ79" s="376"/>
      <c r="EVA79" s="376"/>
      <c r="EVB79" s="376"/>
      <c r="EVC79" s="376"/>
      <c r="EVD79" s="376"/>
      <c r="EVE79" s="376"/>
      <c r="EVF79" s="376"/>
      <c r="EVG79" s="376"/>
      <c r="EVH79" s="376"/>
      <c r="EVI79" s="1581"/>
      <c r="EVJ79" s="1581"/>
      <c r="EVK79" s="1581"/>
      <c r="EVL79" s="529"/>
      <c r="EVM79" s="376"/>
      <c r="EVN79" s="376"/>
      <c r="EVO79" s="376"/>
      <c r="EVP79" s="530"/>
      <c r="EVQ79" s="376"/>
      <c r="EVR79" s="376"/>
      <c r="EVS79" s="376"/>
      <c r="EVT79" s="376"/>
      <c r="EVU79" s="376"/>
      <c r="EVV79" s="376"/>
      <c r="EVW79" s="376"/>
      <c r="EVX79" s="376"/>
      <c r="EVY79" s="376"/>
      <c r="EVZ79" s="1581"/>
      <c r="EWA79" s="1581"/>
      <c r="EWB79" s="1581"/>
      <c r="EWC79" s="529"/>
      <c r="EWD79" s="376"/>
      <c r="EWE79" s="376"/>
      <c r="EWF79" s="376"/>
      <c r="EWG79" s="530"/>
      <c r="EWH79" s="376"/>
      <c r="EWI79" s="376"/>
      <c r="EWJ79" s="376"/>
      <c r="EWK79" s="376"/>
      <c r="EWL79" s="376"/>
      <c r="EWM79" s="376"/>
      <c r="EWN79" s="376"/>
      <c r="EWO79" s="376"/>
      <c r="EWP79" s="376"/>
      <c r="EWQ79" s="1581"/>
      <c r="EWR79" s="1581"/>
      <c r="EWS79" s="1581"/>
      <c r="EWT79" s="529"/>
      <c r="EWU79" s="376"/>
      <c r="EWV79" s="376"/>
      <c r="EWW79" s="376"/>
      <c r="EWX79" s="530"/>
      <c r="EWY79" s="376"/>
      <c r="EWZ79" s="376"/>
      <c r="EXA79" s="376"/>
      <c r="EXB79" s="376"/>
      <c r="EXC79" s="376"/>
      <c r="EXD79" s="376"/>
      <c r="EXE79" s="376"/>
      <c r="EXF79" s="376"/>
      <c r="EXG79" s="376"/>
      <c r="EXH79" s="1581"/>
      <c r="EXI79" s="1581"/>
      <c r="EXJ79" s="1581"/>
      <c r="EXK79" s="529"/>
      <c r="EXL79" s="376"/>
      <c r="EXM79" s="376"/>
      <c r="EXN79" s="376"/>
      <c r="EXO79" s="530"/>
      <c r="EXP79" s="376"/>
      <c r="EXQ79" s="376"/>
      <c r="EXR79" s="376"/>
      <c r="EXS79" s="376"/>
      <c r="EXT79" s="376"/>
      <c r="EXU79" s="376"/>
      <c r="EXV79" s="376"/>
      <c r="EXW79" s="376"/>
      <c r="EXX79" s="376"/>
      <c r="EXY79" s="1581"/>
      <c r="EXZ79" s="1581"/>
      <c r="EYA79" s="1581"/>
      <c r="EYB79" s="529"/>
      <c r="EYC79" s="376"/>
      <c r="EYD79" s="376"/>
      <c r="EYE79" s="376"/>
      <c r="EYF79" s="530"/>
      <c r="EYG79" s="376"/>
      <c r="EYH79" s="376"/>
      <c r="EYI79" s="376"/>
      <c r="EYJ79" s="376"/>
      <c r="EYK79" s="376"/>
      <c r="EYL79" s="376"/>
      <c r="EYM79" s="376"/>
      <c r="EYN79" s="376"/>
      <c r="EYO79" s="376"/>
      <c r="EYP79" s="1581"/>
      <c r="EYQ79" s="1581"/>
      <c r="EYR79" s="1581"/>
      <c r="EYS79" s="529"/>
      <c r="EYT79" s="376"/>
      <c r="EYU79" s="376"/>
      <c r="EYV79" s="376"/>
      <c r="EYW79" s="530"/>
      <c r="EYX79" s="376"/>
      <c r="EYY79" s="376"/>
      <c r="EYZ79" s="376"/>
      <c r="EZA79" s="376"/>
      <c r="EZB79" s="376"/>
      <c r="EZC79" s="376"/>
      <c r="EZD79" s="376"/>
      <c r="EZE79" s="376"/>
      <c r="EZF79" s="376"/>
      <c r="EZG79" s="1581"/>
      <c r="EZH79" s="1581"/>
      <c r="EZI79" s="1581"/>
      <c r="EZJ79" s="529"/>
      <c r="EZK79" s="376"/>
      <c r="EZL79" s="376"/>
      <c r="EZM79" s="376"/>
      <c r="EZN79" s="530"/>
      <c r="EZO79" s="376"/>
      <c r="EZP79" s="376"/>
      <c r="EZQ79" s="376"/>
      <c r="EZR79" s="376"/>
      <c r="EZS79" s="376"/>
      <c r="EZT79" s="376"/>
      <c r="EZU79" s="376"/>
      <c r="EZV79" s="376"/>
      <c r="EZW79" s="376"/>
      <c r="EZX79" s="1581"/>
      <c r="EZY79" s="1581"/>
      <c r="EZZ79" s="1581"/>
      <c r="FAA79" s="529"/>
      <c r="FAB79" s="376"/>
      <c r="FAC79" s="376"/>
      <c r="FAD79" s="376"/>
      <c r="FAE79" s="530"/>
      <c r="FAF79" s="376"/>
      <c r="FAG79" s="376"/>
      <c r="FAH79" s="376"/>
      <c r="FAI79" s="376"/>
      <c r="FAJ79" s="376"/>
      <c r="FAK79" s="376"/>
      <c r="FAL79" s="376"/>
      <c r="FAM79" s="376"/>
      <c r="FAN79" s="376"/>
      <c r="FAO79" s="1581"/>
      <c r="FAP79" s="1581"/>
      <c r="FAQ79" s="1581"/>
      <c r="FAR79" s="529"/>
      <c r="FAS79" s="376"/>
      <c r="FAT79" s="376"/>
      <c r="FAU79" s="376"/>
      <c r="FAV79" s="530"/>
      <c r="FAW79" s="376"/>
      <c r="FAX79" s="376"/>
      <c r="FAY79" s="376"/>
      <c r="FAZ79" s="376"/>
      <c r="FBA79" s="376"/>
      <c r="FBB79" s="376"/>
      <c r="FBC79" s="376"/>
      <c r="FBD79" s="376"/>
      <c r="FBE79" s="376"/>
      <c r="FBF79" s="1581"/>
      <c r="FBG79" s="1581"/>
      <c r="FBH79" s="1581"/>
      <c r="FBI79" s="529"/>
      <c r="FBJ79" s="376"/>
      <c r="FBK79" s="376"/>
      <c r="FBL79" s="376"/>
      <c r="FBM79" s="530"/>
      <c r="FBN79" s="376"/>
      <c r="FBO79" s="376"/>
      <c r="FBP79" s="376"/>
      <c r="FBQ79" s="376"/>
      <c r="FBR79" s="376"/>
      <c r="FBS79" s="376"/>
      <c r="FBT79" s="376"/>
      <c r="FBU79" s="376"/>
      <c r="FBV79" s="376"/>
      <c r="FBW79" s="1581"/>
      <c r="FBX79" s="1581"/>
      <c r="FBY79" s="1581"/>
      <c r="FBZ79" s="529"/>
      <c r="FCA79" s="376"/>
      <c r="FCB79" s="376"/>
      <c r="FCC79" s="376"/>
      <c r="FCD79" s="530"/>
      <c r="FCE79" s="376"/>
      <c r="FCF79" s="376"/>
      <c r="FCG79" s="376"/>
      <c r="FCH79" s="376"/>
      <c r="FCI79" s="376"/>
      <c r="FCJ79" s="376"/>
      <c r="FCK79" s="376"/>
      <c r="FCL79" s="376"/>
      <c r="FCM79" s="376"/>
      <c r="FCN79" s="1581"/>
      <c r="FCO79" s="1581"/>
      <c r="FCP79" s="1581"/>
      <c r="FCQ79" s="529"/>
      <c r="FCR79" s="376"/>
      <c r="FCS79" s="376"/>
      <c r="FCT79" s="376"/>
      <c r="FCU79" s="530"/>
      <c r="FCV79" s="376"/>
      <c r="FCW79" s="376"/>
      <c r="FCX79" s="376"/>
      <c r="FCY79" s="376"/>
      <c r="FCZ79" s="376"/>
      <c r="FDA79" s="376"/>
      <c r="FDB79" s="376"/>
      <c r="FDC79" s="376"/>
      <c r="FDD79" s="376"/>
      <c r="FDE79" s="1581"/>
      <c r="FDF79" s="1581"/>
      <c r="FDG79" s="1581"/>
      <c r="FDH79" s="529"/>
      <c r="FDI79" s="376"/>
      <c r="FDJ79" s="376"/>
      <c r="FDK79" s="376"/>
      <c r="FDL79" s="530"/>
      <c r="FDM79" s="376"/>
      <c r="FDN79" s="376"/>
      <c r="FDO79" s="376"/>
      <c r="FDP79" s="376"/>
      <c r="FDQ79" s="376"/>
      <c r="FDR79" s="376"/>
      <c r="FDS79" s="376"/>
      <c r="FDT79" s="376"/>
      <c r="FDU79" s="376"/>
      <c r="FDV79" s="1581"/>
      <c r="FDW79" s="1581"/>
      <c r="FDX79" s="1581"/>
      <c r="FDY79" s="529"/>
      <c r="FDZ79" s="376"/>
      <c r="FEA79" s="376"/>
      <c r="FEB79" s="376"/>
      <c r="FEC79" s="530"/>
      <c r="FED79" s="376"/>
      <c r="FEE79" s="376"/>
      <c r="FEF79" s="376"/>
      <c r="FEG79" s="376"/>
      <c r="FEH79" s="376"/>
      <c r="FEI79" s="376"/>
      <c r="FEJ79" s="376"/>
      <c r="FEK79" s="376"/>
      <c r="FEL79" s="376"/>
      <c r="FEM79" s="1581"/>
      <c r="FEN79" s="1581"/>
      <c r="FEO79" s="1581"/>
      <c r="FEP79" s="529"/>
      <c r="FEQ79" s="376"/>
      <c r="FER79" s="376"/>
      <c r="FES79" s="376"/>
      <c r="FET79" s="530"/>
      <c r="FEU79" s="376"/>
      <c r="FEV79" s="376"/>
      <c r="FEW79" s="376"/>
      <c r="FEX79" s="376"/>
      <c r="FEY79" s="376"/>
      <c r="FEZ79" s="376"/>
      <c r="FFA79" s="376"/>
      <c r="FFB79" s="376"/>
      <c r="FFC79" s="376"/>
      <c r="FFD79" s="1581"/>
      <c r="FFE79" s="1581"/>
      <c r="FFF79" s="1581"/>
      <c r="FFG79" s="529"/>
      <c r="FFH79" s="376"/>
      <c r="FFI79" s="376"/>
      <c r="FFJ79" s="376"/>
      <c r="FFK79" s="530"/>
      <c r="FFL79" s="376"/>
      <c r="FFM79" s="376"/>
      <c r="FFN79" s="376"/>
      <c r="FFO79" s="376"/>
      <c r="FFP79" s="376"/>
      <c r="FFQ79" s="376"/>
      <c r="FFR79" s="376"/>
      <c r="FFS79" s="376"/>
      <c r="FFT79" s="376"/>
      <c r="FFU79" s="1581"/>
      <c r="FFV79" s="1581"/>
      <c r="FFW79" s="1581"/>
      <c r="FFX79" s="529"/>
      <c r="FFY79" s="376"/>
      <c r="FFZ79" s="376"/>
      <c r="FGA79" s="376"/>
      <c r="FGB79" s="530"/>
      <c r="FGC79" s="376"/>
      <c r="FGD79" s="376"/>
      <c r="FGE79" s="376"/>
      <c r="FGF79" s="376"/>
      <c r="FGG79" s="376"/>
      <c r="FGH79" s="376"/>
      <c r="FGI79" s="376"/>
      <c r="FGJ79" s="376"/>
      <c r="FGK79" s="376"/>
      <c r="FGL79" s="1581"/>
      <c r="FGM79" s="1581"/>
      <c r="FGN79" s="1581"/>
      <c r="FGO79" s="529"/>
      <c r="FGP79" s="376"/>
      <c r="FGQ79" s="376"/>
      <c r="FGR79" s="376"/>
      <c r="FGS79" s="530"/>
      <c r="FGT79" s="376"/>
      <c r="FGU79" s="376"/>
      <c r="FGV79" s="376"/>
      <c r="FGW79" s="376"/>
      <c r="FGX79" s="376"/>
      <c r="FGY79" s="376"/>
      <c r="FGZ79" s="376"/>
      <c r="FHA79" s="376"/>
      <c r="FHB79" s="376"/>
      <c r="FHC79" s="1581"/>
      <c r="FHD79" s="1581"/>
      <c r="FHE79" s="1581"/>
      <c r="FHF79" s="529"/>
      <c r="FHG79" s="376"/>
      <c r="FHH79" s="376"/>
      <c r="FHI79" s="376"/>
      <c r="FHJ79" s="530"/>
      <c r="FHK79" s="376"/>
      <c r="FHL79" s="376"/>
      <c r="FHM79" s="376"/>
      <c r="FHN79" s="376"/>
      <c r="FHO79" s="376"/>
      <c r="FHP79" s="376"/>
      <c r="FHQ79" s="376"/>
      <c r="FHR79" s="376"/>
      <c r="FHS79" s="376"/>
      <c r="FHT79" s="1581"/>
      <c r="FHU79" s="1581"/>
      <c r="FHV79" s="1581"/>
      <c r="FHW79" s="529"/>
      <c r="FHX79" s="376"/>
      <c r="FHY79" s="376"/>
      <c r="FHZ79" s="376"/>
      <c r="FIA79" s="530"/>
      <c r="FIB79" s="376"/>
      <c r="FIC79" s="376"/>
      <c r="FID79" s="376"/>
      <c r="FIE79" s="376"/>
      <c r="FIF79" s="376"/>
      <c r="FIG79" s="376"/>
      <c r="FIH79" s="376"/>
      <c r="FII79" s="376"/>
      <c r="FIJ79" s="376"/>
      <c r="FIK79" s="1581"/>
      <c r="FIL79" s="1581"/>
      <c r="FIM79" s="1581"/>
      <c r="FIN79" s="529"/>
      <c r="FIO79" s="376"/>
      <c r="FIP79" s="376"/>
      <c r="FIQ79" s="376"/>
      <c r="FIR79" s="530"/>
      <c r="FIS79" s="376"/>
      <c r="FIT79" s="376"/>
      <c r="FIU79" s="376"/>
      <c r="FIV79" s="376"/>
      <c r="FIW79" s="376"/>
      <c r="FIX79" s="376"/>
      <c r="FIY79" s="376"/>
      <c r="FIZ79" s="376"/>
      <c r="FJA79" s="376"/>
      <c r="FJB79" s="1581"/>
      <c r="FJC79" s="1581"/>
      <c r="FJD79" s="1581"/>
      <c r="FJE79" s="529"/>
      <c r="FJF79" s="376"/>
      <c r="FJG79" s="376"/>
      <c r="FJH79" s="376"/>
      <c r="FJI79" s="530"/>
      <c r="FJJ79" s="376"/>
      <c r="FJK79" s="376"/>
      <c r="FJL79" s="376"/>
      <c r="FJM79" s="376"/>
      <c r="FJN79" s="376"/>
      <c r="FJO79" s="376"/>
      <c r="FJP79" s="376"/>
      <c r="FJQ79" s="376"/>
      <c r="FJR79" s="376"/>
      <c r="FJS79" s="1581"/>
      <c r="FJT79" s="1581"/>
      <c r="FJU79" s="1581"/>
      <c r="FJV79" s="529"/>
      <c r="FJW79" s="376"/>
      <c r="FJX79" s="376"/>
      <c r="FJY79" s="376"/>
      <c r="FJZ79" s="530"/>
      <c r="FKA79" s="376"/>
      <c r="FKB79" s="376"/>
      <c r="FKC79" s="376"/>
      <c r="FKD79" s="376"/>
      <c r="FKE79" s="376"/>
      <c r="FKF79" s="376"/>
      <c r="FKG79" s="376"/>
      <c r="FKH79" s="376"/>
      <c r="FKI79" s="376"/>
      <c r="FKJ79" s="1581"/>
      <c r="FKK79" s="1581"/>
      <c r="FKL79" s="1581"/>
      <c r="FKM79" s="529"/>
      <c r="FKN79" s="376"/>
      <c r="FKO79" s="376"/>
      <c r="FKP79" s="376"/>
      <c r="FKQ79" s="530"/>
      <c r="FKR79" s="376"/>
      <c r="FKS79" s="376"/>
      <c r="FKT79" s="376"/>
      <c r="FKU79" s="376"/>
      <c r="FKV79" s="376"/>
      <c r="FKW79" s="376"/>
      <c r="FKX79" s="376"/>
      <c r="FKY79" s="376"/>
      <c r="FKZ79" s="376"/>
      <c r="FLA79" s="1581"/>
      <c r="FLB79" s="1581"/>
      <c r="FLC79" s="1581"/>
      <c r="FLD79" s="529"/>
      <c r="FLE79" s="376"/>
      <c r="FLF79" s="376"/>
      <c r="FLG79" s="376"/>
      <c r="FLH79" s="530"/>
      <c r="FLI79" s="376"/>
      <c r="FLJ79" s="376"/>
      <c r="FLK79" s="376"/>
      <c r="FLL79" s="376"/>
      <c r="FLM79" s="376"/>
      <c r="FLN79" s="376"/>
      <c r="FLO79" s="376"/>
      <c r="FLP79" s="376"/>
      <c r="FLQ79" s="376"/>
      <c r="FLR79" s="1581"/>
      <c r="FLS79" s="1581"/>
      <c r="FLT79" s="1581"/>
      <c r="FLU79" s="529"/>
      <c r="FLV79" s="376"/>
      <c r="FLW79" s="376"/>
      <c r="FLX79" s="376"/>
      <c r="FLY79" s="530"/>
      <c r="FLZ79" s="376"/>
      <c r="FMA79" s="376"/>
      <c r="FMB79" s="376"/>
      <c r="FMC79" s="376"/>
      <c r="FMD79" s="376"/>
      <c r="FME79" s="376"/>
      <c r="FMF79" s="376"/>
      <c r="FMG79" s="376"/>
      <c r="FMH79" s="376"/>
      <c r="FMI79" s="1581"/>
      <c r="FMJ79" s="1581"/>
      <c r="FMK79" s="1581"/>
      <c r="FML79" s="529"/>
      <c r="FMM79" s="376"/>
      <c r="FMN79" s="376"/>
      <c r="FMO79" s="376"/>
      <c r="FMP79" s="530"/>
      <c r="FMQ79" s="376"/>
      <c r="FMR79" s="376"/>
      <c r="FMS79" s="376"/>
      <c r="FMT79" s="376"/>
      <c r="FMU79" s="376"/>
      <c r="FMV79" s="376"/>
      <c r="FMW79" s="376"/>
      <c r="FMX79" s="376"/>
      <c r="FMY79" s="376"/>
      <c r="FMZ79" s="1581"/>
      <c r="FNA79" s="1581"/>
      <c r="FNB79" s="1581"/>
      <c r="FNC79" s="529"/>
      <c r="FND79" s="376"/>
      <c r="FNE79" s="376"/>
      <c r="FNF79" s="376"/>
      <c r="FNG79" s="530"/>
      <c r="FNH79" s="376"/>
      <c r="FNI79" s="376"/>
      <c r="FNJ79" s="376"/>
      <c r="FNK79" s="376"/>
      <c r="FNL79" s="376"/>
      <c r="FNM79" s="376"/>
      <c r="FNN79" s="376"/>
      <c r="FNO79" s="376"/>
      <c r="FNP79" s="376"/>
      <c r="FNQ79" s="1581"/>
      <c r="FNR79" s="1581"/>
      <c r="FNS79" s="1581"/>
      <c r="FNT79" s="529"/>
      <c r="FNU79" s="376"/>
      <c r="FNV79" s="376"/>
      <c r="FNW79" s="376"/>
      <c r="FNX79" s="530"/>
      <c r="FNY79" s="376"/>
      <c r="FNZ79" s="376"/>
      <c r="FOA79" s="376"/>
      <c r="FOB79" s="376"/>
      <c r="FOC79" s="376"/>
      <c r="FOD79" s="376"/>
      <c r="FOE79" s="376"/>
      <c r="FOF79" s="376"/>
      <c r="FOG79" s="376"/>
      <c r="FOH79" s="1581"/>
      <c r="FOI79" s="1581"/>
      <c r="FOJ79" s="1581"/>
      <c r="FOK79" s="529"/>
      <c r="FOL79" s="376"/>
      <c r="FOM79" s="376"/>
      <c r="FON79" s="376"/>
      <c r="FOO79" s="530"/>
      <c r="FOP79" s="376"/>
      <c r="FOQ79" s="376"/>
      <c r="FOR79" s="376"/>
      <c r="FOS79" s="376"/>
      <c r="FOT79" s="376"/>
      <c r="FOU79" s="376"/>
      <c r="FOV79" s="376"/>
      <c r="FOW79" s="376"/>
      <c r="FOX79" s="376"/>
      <c r="FOY79" s="1581"/>
      <c r="FOZ79" s="1581"/>
      <c r="FPA79" s="1581"/>
      <c r="FPB79" s="529"/>
      <c r="FPC79" s="376"/>
      <c r="FPD79" s="376"/>
      <c r="FPE79" s="376"/>
      <c r="FPF79" s="530"/>
      <c r="FPG79" s="376"/>
      <c r="FPH79" s="376"/>
      <c r="FPI79" s="376"/>
      <c r="FPJ79" s="376"/>
      <c r="FPK79" s="376"/>
      <c r="FPL79" s="376"/>
      <c r="FPM79" s="376"/>
      <c r="FPN79" s="376"/>
      <c r="FPO79" s="376"/>
      <c r="FPP79" s="1581"/>
      <c r="FPQ79" s="1581"/>
      <c r="FPR79" s="1581"/>
      <c r="FPS79" s="529"/>
      <c r="FPT79" s="376"/>
      <c r="FPU79" s="376"/>
      <c r="FPV79" s="376"/>
      <c r="FPW79" s="530"/>
      <c r="FPX79" s="376"/>
      <c r="FPY79" s="376"/>
      <c r="FPZ79" s="376"/>
      <c r="FQA79" s="376"/>
      <c r="FQB79" s="376"/>
      <c r="FQC79" s="376"/>
      <c r="FQD79" s="376"/>
      <c r="FQE79" s="376"/>
      <c r="FQF79" s="376"/>
      <c r="FQG79" s="1581"/>
      <c r="FQH79" s="1581"/>
      <c r="FQI79" s="1581"/>
      <c r="FQJ79" s="529"/>
      <c r="FQK79" s="376"/>
      <c r="FQL79" s="376"/>
      <c r="FQM79" s="376"/>
      <c r="FQN79" s="530"/>
      <c r="FQO79" s="376"/>
      <c r="FQP79" s="376"/>
      <c r="FQQ79" s="376"/>
      <c r="FQR79" s="376"/>
      <c r="FQS79" s="376"/>
      <c r="FQT79" s="376"/>
      <c r="FQU79" s="376"/>
      <c r="FQV79" s="376"/>
      <c r="FQW79" s="376"/>
      <c r="FQX79" s="1581"/>
      <c r="FQY79" s="1581"/>
      <c r="FQZ79" s="1581"/>
      <c r="FRA79" s="529"/>
      <c r="FRB79" s="376"/>
      <c r="FRC79" s="376"/>
      <c r="FRD79" s="376"/>
      <c r="FRE79" s="530"/>
      <c r="FRF79" s="376"/>
      <c r="FRG79" s="376"/>
      <c r="FRH79" s="376"/>
      <c r="FRI79" s="376"/>
      <c r="FRJ79" s="376"/>
      <c r="FRK79" s="376"/>
      <c r="FRL79" s="376"/>
      <c r="FRM79" s="376"/>
      <c r="FRN79" s="376"/>
      <c r="FRO79" s="1581"/>
      <c r="FRP79" s="1581"/>
      <c r="FRQ79" s="1581"/>
      <c r="FRR79" s="529"/>
      <c r="FRS79" s="376"/>
      <c r="FRT79" s="376"/>
      <c r="FRU79" s="376"/>
      <c r="FRV79" s="530"/>
      <c r="FRW79" s="376"/>
      <c r="FRX79" s="376"/>
      <c r="FRY79" s="376"/>
      <c r="FRZ79" s="376"/>
      <c r="FSA79" s="376"/>
      <c r="FSB79" s="376"/>
      <c r="FSC79" s="376"/>
      <c r="FSD79" s="376"/>
      <c r="FSE79" s="376"/>
      <c r="FSF79" s="1581"/>
      <c r="FSG79" s="1581"/>
      <c r="FSH79" s="1581"/>
      <c r="FSI79" s="529"/>
      <c r="FSJ79" s="376"/>
      <c r="FSK79" s="376"/>
      <c r="FSL79" s="376"/>
      <c r="FSM79" s="530"/>
      <c r="FSN79" s="376"/>
      <c r="FSO79" s="376"/>
      <c r="FSP79" s="376"/>
      <c r="FSQ79" s="376"/>
      <c r="FSR79" s="376"/>
      <c r="FSS79" s="376"/>
      <c r="FST79" s="376"/>
      <c r="FSU79" s="376"/>
      <c r="FSV79" s="376"/>
      <c r="FSW79" s="1581"/>
      <c r="FSX79" s="1581"/>
      <c r="FSY79" s="1581"/>
      <c r="FSZ79" s="529"/>
      <c r="FTA79" s="376"/>
      <c r="FTB79" s="376"/>
      <c r="FTC79" s="376"/>
      <c r="FTD79" s="530"/>
      <c r="FTE79" s="376"/>
      <c r="FTF79" s="376"/>
      <c r="FTG79" s="376"/>
      <c r="FTH79" s="376"/>
      <c r="FTI79" s="376"/>
      <c r="FTJ79" s="376"/>
      <c r="FTK79" s="376"/>
      <c r="FTL79" s="376"/>
      <c r="FTM79" s="376"/>
      <c r="FTN79" s="1581"/>
      <c r="FTO79" s="1581"/>
      <c r="FTP79" s="1581"/>
      <c r="FTQ79" s="529"/>
      <c r="FTR79" s="376"/>
      <c r="FTS79" s="376"/>
      <c r="FTT79" s="376"/>
      <c r="FTU79" s="530"/>
      <c r="FTV79" s="376"/>
      <c r="FTW79" s="376"/>
      <c r="FTX79" s="376"/>
      <c r="FTY79" s="376"/>
      <c r="FTZ79" s="376"/>
      <c r="FUA79" s="376"/>
      <c r="FUB79" s="376"/>
      <c r="FUC79" s="376"/>
      <c r="FUD79" s="376"/>
      <c r="FUE79" s="1581"/>
      <c r="FUF79" s="1581"/>
      <c r="FUG79" s="1581"/>
      <c r="FUH79" s="529"/>
      <c r="FUI79" s="376"/>
      <c r="FUJ79" s="376"/>
      <c r="FUK79" s="376"/>
      <c r="FUL79" s="530"/>
      <c r="FUM79" s="376"/>
      <c r="FUN79" s="376"/>
      <c r="FUO79" s="376"/>
      <c r="FUP79" s="376"/>
      <c r="FUQ79" s="376"/>
      <c r="FUR79" s="376"/>
      <c r="FUS79" s="376"/>
      <c r="FUT79" s="376"/>
      <c r="FUU79" s="376"/>
      <c r="FUV79" s="1581"/>
      <c r="FUW79" s="1581"/>
      <c r="FUX79" s="1581"/>
      <c r="FUY79" s="529"/>
      <c r="FUZ79" s="376"/>
      <c r="FVA79" s="376"/>
      <c r="FVB79" s="376"/>
      <c r="FVC79" s="530"/>
      <c r="FVD79" s="376"/>
      <c r="FVE79" s="376"/>
      <c r="FVF79" s="376"/>
      <c r="FVG79" s="376"/>
      <c r="FVH79" s="376"/>
      <c r="FVI79" s="376"/>
      <c r="FVJ79" s="376"/>
      <c r="FVK79" s="376"/>
      <c r="FVL79" s="376"/>
      <c r="FVM79" s="1581"/>
      <c r="FVN79" s="1581"/>
      <c r="FVO79" s="1581"/>
      <c r="FVP79" s="529"/>
      <c r="FVQ79" s="376"/>
      <c r="FVR79" s="376"/>
      <c r="FVS79" s="376"/>
      <c r="FVT79" s="530"/>
      <c r="FVU79" s="376"/>
      <c r="FVV79" s="376"/>
      <c r="FVW79" s="376"/>
      <c r="FVX79" s="376"/>
      <c r="FVY79" s="376"/>
      <c r="FVZ79" s="376"/>
      <c r="FWA79" s="376"/>
      <c r="FWB79" s="376"/>
      <c r="FWC79" s="376"/>
      <c r="FWD79" s="1581"/>
      <c r="FWE79" s="1581"/>
      <c r="FWF79" s="1581"/>
      <c r="FWG79" s="529"/>
      <c r="FWH79" s="376"/>
      <c r="FWI79" s="376"/>
      <c r="FWJ79" s="376"/>
      <c r="FWK79" s="530"/>
      <c r="FWL79" s="376"/>
      <c r="FWM79" s="376"/>
      <c r="FWN79" s="376"/>
      <c r="FWO79" s="376"/>
      <c r="FWP79" s="376"/>
      <c r="FWQ79" s="376"/>
      <c r="FWR79" s="376"/>
      <c r="FWS79" s="376"/>
      <c r="FWT79" s="376"/>
      <c r="FWU79" s="1581"/>
      <c r="FWV79" s="1581"/>
      <c r="FWW79" s="1581"/>
      <c r="FWX79" s="529"/>
      <c r="FWY79" s="376"/>
      <c r="FWZ79" s="376"/>
      <c r="FXA79" s="376"/>
      <c r="FXB79" s="530"/>
      <c r="FXC79" s="376"/>
      <c r="FXD79" s="376"/>
      <c r="FXE79" s="376"/>
      <c r="FXF79" s="376"/>
      <c r="FXG79" s="376"/>
      <c r="FXH79" s="376"/>
      <c r="FXI79" s="376"/>
      <c r="FXJ79" s="376"/>
      <c r="FXK79" s="376"/>
      <c r="FXL79" s="1581"/>
      <c r="FXM79" s="1581"/>
      <c r="FXN79" s="1581"/>
      <c r="FXO79" s="529"/>
      <c r="FXP79" s="376"/>
      <c r="FXQ79" s="376"/>
      <c r="FXR79" s="376"/>
      <c r="FXS79" s="530"/>
      <c r="FXT79" s="376"/>
      <c r="FXU79" s="376"/>
      <c r="FXV79" s="376"/>
      <c r="FXW79" s="376"/>
      <c r="FXX79" s="376"/>
      <c r="FXY79" s="376"/>
      <c r="FXZ79" s="376"/>
      <c r="FYA79" s="376"/>
      <c r="FYB79" s="376"/>
      <c r="FYC79" s="1581"/>
      <c r="FYD79" s="1581"/>
      <c r="FYE79" s="1581"/>
      <c r="FYF79" s="529"/>
      <c r="FYG79" s="376"/>
      <c r="FYH79" s="376"/>
      <c r="FYI79" s="376"/>
      <c r="FYJ79" s="530"/>
      <c r="FYK79" s="376"/>
      <c r="FYL79" s="376"/>
      <c r="FYM79" s="376"/>
      <c r="FYN79" s="376"/>
      <c r="FYO79" s="376"/>
      <c r="FYP79" s="376"/>
      <c r="FYQ79" s="376"/>
      <c r="FYR79" s="376"/>
      <c r="FYS79" s="376"/>
      <c r="FYT79" s="1581"/>
      <c r="FYU79" s="1581"/>
      <c r="FYV79" s="1581"/>
      <c r="FYW79" s="529"/>
      <c r="FYX79" s="376"/>
      <c r="FYY79" s="376"/>
      <c r="FYZ79" s="376"/>
      <c r="FZA79" s="530"/>
      <c r="FZB79" s="376"/>
      <c r="FZC79" s="376"/>
      <c r="FZD79" s="376"/>
      <c r="FZE79" s="376"/>
      <c r="FZF79" s="376"/>
      <c r="FZG79" s="376"/>
      <c r="FZH79" s="376"/>
      <c r="FZI79" s="376"/>
      <c r="FZJ79" s="376"/>
      <c r="FZK79" s="1581"/>
      <c r="FZL79" s="1581"/>
      <c r="FZM79" s="1581"/>
      <c r="FZN79" s="529"/>
      <c r="FZO79" s="376"/>
      <c r="FZP79" s="376"/>
      <c r="FZQ79" s="376"/>
      <c r="FZR79" s="530"/>
      <c r="FZS79" s="376"/>
      <c r="FZT79" s="376"/>
      <c r="FZU79" s="376"/>
      <c r="FZV79" s="376"/>
      <c r="FZW79" s="376"/>
      <c r="FZX79" s="376"/>
      <c r="FZY79" s="376"/>
      <c r="FZZ79" s="376"/>
      <c r="GAA79" s="376"/>
      <c r="GAB79" s="1581"/>
      <c r="GAC79" s="1581"/>
      <c r="GAD79" s="1581"/>
      <c r="GAE79" s="529"/>
      <c r="GAF79" s="376"/>
      <c r="GAG79" s="376"/>
      <c r="GAH79" s="376"/>
      <c r="GAI79" s="530"/>
      <c r="GAJ79" s="376"/>
      <c r="GAK79" s="376"/>
      <c r="GAL79" s="376"/>
      <c r="GAM79" s="376"/>
      <c r="GAN79" s="376"/>
      <c r="GAO79" s="376"/>
      <c r="GAP79" s="376"/>
      <c r="GAQ79" s="376"/>
      <c r="GAR79" s="376"/>
      <c r="GAS79" s="1581"/>
      <c r="GAT79" s="1581"/>
      <c r="GAU79" s="1581"/>
      <c r="GAV79" s="529"/>
      <c r="GAW79" s="376"/>
      <c r="GAX79" s="376"/>
      <c r="GAY79" s="376"/>
      <c r="GAZ79" s="530"/>
      <c r="GBA79" s="376"/>
      <c r="GBB79" s="376"/>
      <c r="GBC79" s="376"/>
      <c r="GBD79" s="376"/>
      <c r="GBE79" s="376"/>
      <c r="GBF79" s="376"/>
      <c r="GBG79" s="376"/>
      <c r="GBH79" s="376"/>
      <c r="GBI79" s="376"/>
      <c r="GBJ79" s="1581"/>
      <c r="GBK79" s="1581"/>
      <c r="GBL79" s="1581"/>
      <c r="GBM79" s="529"/>
      <c r="GBN79" s="376"/>
      <c r="GBO79" s="376"/>
      <c r="GBP79" s="376"/>
      <c r="GBQ79" s="530"/>
      <c r="GBR79" s="376"/>
      <c r="GBS79" s="376"/>
      <c r="GBT79" s="376"/>
      <c r="GBU79" s="376"/>
      <c r="GBV79" s="376"/>
      <c r="GBW79" s="376"/>
      <c r="GBX79" s="376"/>
      <c r="GBY79" s="376"/>
      <c r="GBZ79" s="376"/>
      <c r="GCA79" s="1581"/>
      <c r="GCB79" s="1581"/>
      <c r="GCC79" s="1581"/>
      <c r="GCD79" s="529"/>
      <c r="GCE79" s="376"/>
      <c r="GCF79" s="376"/>
      <c r="GCG79" s="376"/>
      <c r="GCH79" s="530"/>
      <c r="GCI79" s="376"/>
      <c r="GCJ79" s="376"/>
      <c r="GCK79" s="376"/>
      <c r="GCL79" s="376"/>
      <c r="GCM79" s="376"/>
      <c r="GCN79" s="376"/>
      <c r="GCO79" s="376"/>
      <c r="GCP79" s="376"/>
      <c r="GCQ79" s="376"/>
      <c r="GCR79" s="1581"/>
      <c r="GCS79" s="1581"/>
      <c r="GCT79" s="1581"/>
      <c r="GCU79" s="529"/>
      <c r="GCV79" s="376"/>
      <c r="GCW79" s="376"/>
      <c r="GCX79" s="376"/>
      <c r="GCY79" s="530"/>
      <c r="GCZ79" s="376"/>
      <c r="GDA79" s="376"/>
      <c r="GDB79" s="376"/>
      <c r="GDC79" s="376"/>
      <c r="GDD79" s="376"/>
      <c r="GDE79" s="376"/>
      <c r="GDF79" s="376"/>
      <c r="GDG79" s="376"/>
      <c r="GDH79" s="376"/>
      <c r="GDI79" s="1581"/>
      <c r="GDJ79" s="1581"/>
      <c r="GDK79" s="1581"/>
      <c r="GDL79" s="529"/>
      <c r="GDM79" s="376"/>
      <c r="GDN79" s="376"/>
      <c r="GDO79" s="376"/>
      <c r="GDP79" s="530"/>
      <c r="GDQ79" s="376"/>
      <c r="GDR79" s="376"/>
      <c r="GDS79" s="376"/>
      <c r="GDT79" s="376"/>
      <c r="GDU79" s="376"/>
      <c r="GDV79" s="376"/>
      <c r="GDW79" s="376"/>
      <c r="GDX79" s="376"/>
      <c r="GDY79" s="376"/>
      <c r="GDZ79" s="1581"/>
      <c r="GEA79" s="1581"/>
      <c r="GEB79" s="1581"/>
      <c r="GEC79" s="529"/>
      <c r="GED79" s="376"/>
      <c r="GEE79" s="376"/>
      <c r="GEF79" s="376"/>
      <c r="GEG79" s="530"/>
      <c r="GEH79" s="376"/>
      <c r="GEI79" s="376"/>
      <c r="GEJ79" s="376"/>
      <c r="GEK79" s="376"/>
      <c r="GEL79" s="376"/>
      <c r="GEM79" s="376"/>
      <c r="GEN79" s="376"/>
      <c r="GEO79" s="376"/>
      <c r="GEP79" s="376"/>
      <c r="GEQ79" s="1581"/>
      <c r="GER79" s="1581"/>
      <c r="GES79" s="1581"/>
      <c r="GET79" s="529"/>
      <c r="GEU79" s="376"/>
      <c r="GEV79" s="376"/>
      <c r="GEW79" s="376"/>
      <c r="GEX79" s="530"/>
      <c r="GEY79" s="376"/>
      <c r="GEZ79" s="376"/>
      <c r="GFA79" s="376"/>
      <c r="GFB79" s="376"/>
      <c r="GFC79" s="376"/>
      <c r="GFD79" s="376"/>
      <c r="GFE79" s="376"/>
      <c r="GFF79" s="376"/>
      <c r="GFG79" s="376"/>
      <c r="GFH79" s="1581"/>
      <c r="GFI79" s="1581"/>
      <c r="GFJ79" s="1581"/>
      <c r="GFK79" s="529"/>
      <c r="GFL79" s="376"/>
      <c r="GFM79" s="376"/>
      <c r="GFN79" s="376"/>
      <c r="GFO79" s="530"/>
      <c r="GFP79" s="376"/>
      <c r="GFQ79" s="376"/>
      <c r="GFR79" s="376"/>
      <c r="GFS79" s="376"/>
      <c r="GFT79" s="376"/>
      <c r="GFU79" s="376"/>
      <c r="GFV79" s="376"/>
      <c r="GFW79" s="376"/>
      <c r="GFX79" s="376"/>
      <c r="GFY79" s="1581"/>
      <c r="GFZ79" s="1581"/>
      <c r="GGA79" s="1581"/>
      <c r="GGB79" s="529"/>
      <c r="GGC79" s="376"/>
      <c r="GGD79" s="376"/>
      <c r="GGE79" s="376"/>
      <c r="GGF79" s="530"/>
      <c r="GGG79" s="376"/>
      <c r="GGH79" s="376"/>
      <c r="GGI79" s="376"/>
      <c r="GGJ79" s="376"/>
      <c r="GGK79" s="376"/>
      <c r="GGL79" s="376"/>
      <c r="GGM79" s="376"/>
      <c r="GGN79" s="376"/>
      <c r="GGO79" s="376"/>
      <c r="GGP79" s="1581"/>
      <c r="GGQ79" s="1581"/>
      <c r="GGR79" s="1581"/>
      <c r="GGS79" s="529"/>
      <c r="GGT79" s="376"/>
      <c r="GGU79" s="376"/>
      <c r="GGV79" s="376"/>
      <c r="GGW79" s="530"/>
      <c r="GGX79" s="376"/>
      <c r="GGY79" s="376"/>
      <c r="GGZ79" s="376"/>
      <c r="GHA79" s="376"/>
      <c r="GHB79" s="376"/>
      <c r="GHC79" s="376"/>
      <c r="GHD79" s="376"/>
      <c r="GHE79" s="376"/>
      <c r="GHF79" s="376"/>
      <c r="GHG79" s="1581"/>
      <c r="GHH79" s="1581"/>
      <c r="GHI79" s="1581"/>
      <c r="GHJ79" s="529"/>
      <c r="GHK79" s="376"/>
      <c r="GHL79" s="376"/>
      <c r="GHM79" s="376"/>
      <c r="GHN79" s="530"/>
      <c r="GHO79" s="376"/>
      <c r="GHP79" s="376"/>
      <c r="GHQ79" s="376"/>
      <c r="GHR79" s="376"/>
      <c r="GHS79" s="376"/>
      <c r="GHT79" s="376"/>
      <c r="GHU79" s="376"/>
      <c r="GHV79" s="376"/>
      <c r="GHW79" s="376"/>
      <c r="GHX79" s="1581"/>
      <c r="GHY79" s="1581"/>
      <c r="GHZ79" s="1581"/>
      <c r="GIA79" s="529"/>
      <c r="GIB79" s="376"/>
      <c r="GIC79" s="376"/>
      <c r="GID79" s="376"/>
      <c r="GIE79" s="530"/>
      <c r="GIF79" s="376"/>
      <c r="GIG79" s="376"/>
      <c r="GIH79" s="376"/>
      <c r="GII79" s="376"/>
      <c r="GIJ79" s="376"/>
      <c r="GIK79" s="376"/>
      <c r="GIL79" s="376"/>
      <c r="GIM79" s="376"/>
      <c r="GIN79" s="376"/>
      <c r="GIO79" s="1581"/>
      <c r="GIP79" s="1581"/>
      <c r="GIQ79" s="1581"/>
      <c r="GIR79" s="529"/>
      <c r="GIS79" s="376"/>
      <c r="GIT79" s="376"/>
      <c r="GIU79" s="376"/>
      <c r="GIV79" s="530"/>
      <c r="GIW79" s="376"/>
      <c r="GIX79" s="376"/>
      <c r="GIY79" s="376"/>
      <c r="GIZ79" s="376"/>
      <c r="GJA79" s="376"/>
      <c r="GJB79" s="376"/>
      <c r="GJC79" s="376"/>
      <c r="GJD79" s="376"/>
      <c r="GJE79" s="376"/>
      <c r="GJF79" s="1581"/>
      <c r="GJG79" s="1581"/>
      <c r="GJH79" s="1581"/>
      <c r="GJI79" s="529"/>
      <c r="GJJ79" s="376"/>
      <c r="GJK79" s="376"/>
      <c r="GJL79" s="376"/>
      <c r="GJM79" s="530"/>
      <c r="GJN79" s="376"/>
      <c r="GJO79" s="376"/>
      <c r="GJP79" s="376"/>
      <c r="GJQ79" s="376"/>
      <c r="GJR79" s="376"/>
      <c r="GJS79" s="376"/>
      <c r="GJT79" s="376"/>
      <c r="GJU79" s="376"/>
      <c r="GJV79" s="376"/>
      <c r="GJW79" s="1581"/>
      <c r="GJX79" s="1581"/>
      <c r="GJY79" s="1581"/>
      <c r="GJZ79" s="529"/>
      <c r="GKA79" s="376"/>
      <c r="GKB79" s="376"/>
      <c r="GKC79" s="376"/>
      <c r="GKD79" s="530"/>
      <c r="GKE79" s="376"/>
      <c r="GKF79" s="376"/>
      <c r="GKG79" s="376"/>
      <c r="GKH79" s="376"/>
      <c r="GKI79" s="376"/>
      <c r="GKJ79" s="376"/>
      <c r="GKK79" s="376"/>
      <c r="GKL79" s="376"/>
      <c r="GKM79" s="376"/>
      <c r="GKN79" s="1581"/>
      <c r="GKO79" s="1581"/>
      <c r="GKP79" s="1581"/>
      <c r="GKQ79" s="529"/>
      <c r="GKR79" s="376"/>
      <c r="GKS79" s="376"/>
      <c r="GKT79" s="376"/>
      <c r="GKU79" s="530"/>
      <c r="GKV79" s="376"/>
      <c r="GKW79" s="376"/>
      <c r="GKX79" s="376"/>
      <c r="GKY79" s="376"/>
      <c r="GKZ79" s="376"/>
      <c r="GLA79" s="376"/>
      <c r="GLB79" s="376"/>
      <c r="GLC79" s="376"/>
      <c r="GLD79" s="376"/>
      <c r="GLE79" s="1581"/>
      <c r="GLF79" s="1581"/>
      <c r="GLG79" s="1581"/>
      <c r="GLH79" s="529"/>
      <c r="GLI79" s="376"/>
      <c r="GLJ79" s="376"/>
      <c r="GLK79" s="376"/>
      <c r="GLL79" s="530"/>
      <c r="GLM79" s="376"/>
      <c r="GLN79" s="376"/>
      <c r="GLO79" s="376"/>
      <c r="GLP79" s="376"/>
      <c r="GLQ79" s="376"/>
      <c r="GLR79" s="376"/>
      <c r="GLS79" s="376"/>
      <c r="GLT79" s="376"/>
      <c r="GLU79" s="376"/>
      <c r="GLV79" s="1581"/>
      <c r="GLW79" s="1581"/>
      <c r="GLX79" s="1581"/>
      <c r="GLY79" s="529"/>
      <c r="GLZ79" s="376"/>
      <c r="GMA79" s="376"/>
      <c r="GMB79" s="376"/>
      <c r="GMC79" s="530"/>
      <c r="GMD79" s="376"/>
      <c r="GME79" s="376"/>
      <c r="GMF79" s="376"/>
      <c r="GMG79" s="376"/>
      <c r="GMH79" s="376"/>
      <c r="GMI79" s="376"/>
      <c r="GMJ79" s="376"/>
      <c r="GMK79" s="376"/>
      <c r="GML79" s="376"/>
      <c r="GMM79" s="1581"/>
      <c r="GMN79" s="1581"/>
      <c r="GMO79" s="1581"/>
      <c r="GMP79" s="529"/>
      <c r="GMQ79" s="376"/>
      <c r="GMR79" s="376"/>
      <c r="GMS79" s="376"/>
      <c r="GMT79" s="530"/>
      <c r="GMU79" s="376"/>
      <c r="GMV79" s="376"/>
      <c r="GMW79" s="376"/>
      <c r="GMX79" s="376"/>
      <c r="GMY79" s="376"/>
      <c r="GMZ79" s="376"/>
      <c r="GNA79" s="376"/>
      <c r="GNB79" s="376"/>
      <c r="GNC79" s="376"/>
      <c r="GND79" s="1581"/>
      <c r="GNE79" s="1581"/>
      <c r="GNF79" s="1581"/>
      <c r="GNG79" s="529"/>
      <c r="GNH79" s="376"/>
      <c r="GNI79" s="376"/>
      <c r="GNJ79" s="376"/>
      <c r="GNK79" s="530"/>
      <c r="GNL79" s="376"/>
      <c r="GNM79" s="376"/>
      <c r="GNN79" s="376"/>
      <c r="GNO79" s="376"/>
      <c r="GNP79" s="376"/>
      <c r="GNQ79" s="376"/>
      <c r="GNR79" s="376"/>
      <c r="GNS79" s="376"/>
      <c r="GNT79" s="376"/>
      <c r="GNU79" s="1581"/>
      <c r="GNV79" s="1581"/>
      <c r="GNW79" s="1581"/>
      <c r="GNX79" s="529"/>
      <c r="GNY79" s="376"/>
      <c r="GNZ79" s="376"/>
      <c r="GOA79" s="376"/>
      <c r="GOB79" s="530"/>
      <c r="GOC79" s="376"/>
      <c r="GOD79" s="376"/>
      <c r="GOE79" s="376"/>
      <c r="GOF79" s="376"/>
      <c r="GOG79" s="376"/>
      <c r="GOH79" s="376"/>
      <c r="GOI79" s="376"/>
      <c r="GOJ79" s="376"/>
      <c r="GOK79" s="376"/>
      <c r="GOL79" s="1581"/>
      <c r="GOM79" s="1581"/>
      <c r="GON79" s="1581"/>
      <c r="GOO79" s="529"/>
      <c r="GOP79" s="376"/>
      <c r="GOQ79" s="376"/>
      <c r="GOR79" s="376"/>
      <c r="GOS79" s="530"/>
      <c r="GOT79" s="376"/>
      <c r="GOU79" s="376"/>
      <c r="GOV79" s="376"/>
      <c r="GOW79" s="376"/>
      <c r="GOX79" s="376"/>
      <c r="GOY79" s="376"/>
      <c r="GOZ79" s="376"/>
      <c r="GPA79" s="376"/>
      <c r="GPB79" s="376"/>
      <c r="GPC79" s="1581"/>
      <c r="GPD79" s="1581"/>
      <c r="GPE79" s="1581"/>
      <c r="GPF79" s="529"/>
      <c r="GPG79" s="376"/>
      <c r="GPH79" s="376"/>
      <c r="GPI79" s="376"/>
      <c r="GPJ79" s="530"/>
      <c r="GPK79" s="376"/>
      <c r="GPL79" s="376"/>
      <c r="GPM79" s="376"/>
      <c r="GPN79" s="376"/>
      <c r="GPO79" s="376"/>
      <c r="GPP79" s="376"/>
      <c r="GPQ79" s="376"/>
      <c r="GPR79" s="376"/>
      <c r="GPS79" s="376"/>
      <c r="GPT79" s="1581"/>
      <c r="GPU79" s="1581"/>
      <c r="GPV79" s="1581"/>
      <c r="GPW79" s="529"/>
      <c r="GPX79" s="376"/>
      <c r="GPY79" s="376"/>
      <c r="GPZ79" s="376"/>
      <c r="GQA79" s="530"/>
      <c r="GQB79" s="376"/>
      <c r="GQC79" s="376"/>
      <c r="GQD79" s="376"/>
      <c r="GQE79" s="376"/>
      <c r="GQF79" s="376"/>
      <c r="GQG79" s="376"/>
      <c r="GQH79" s="376"/>
      <c r="GQI79" s="376"/>
      <c r="GQJ79" s="376"/>
      <c r="GQK79" s="1581"/>
      <c r="GQL79" s="1581"/>
      <c r="GQM79" s="1581"/>
      <c r="GQN79" s="529"/>
      <c r="GQO79" s="376"/>
      <c r="GQP79" s="376"/>
      <c r="GQQ79" s="376"/>
      <c r="GQR79" s="530"/>
      <c r="GQS79" s="376"/>
      <c r="GQT79" s="376"/>
      <c r="GQU79" s="376"/>
      <c r="GQV79" s="376"/>
      <c r="GQW79" s="376"/>
      <c r="GQX79" s="376"/>
      <c r="GQY79" s="376"/>
      <c r="GQZ79" s="376"/>
      <c r="GRA79" s="376"/>
      <c r="GRB79" s="1581"/>
      <c r="GRC79" s="1581"/>
      <c r="GRD79" s="1581"/>
      <c r="GRE79" s="529"/>
      <c r="GRF79" s="376"/>
      <c r="GRG79" s="376"/>
      <c r="GRH79" s="376"/>
      <c r="GRI79" s="530"/>
      <c r="GRJ79" s="376"/>
      <c r="GRK79" s="376"/>
      <c r="GRL79" s="376"/>
      <c r="GRM79" s="376"/>
      <c r="GRN79" s="376"/>
      <c r="GRO79" s="376"/>
      <c r="GRP79" s="376"/>
      <c r="GRQ79" s="376"/>
      <c r="GRR79" s="376"/>
      <c r="GRS79" s="1581"/>
      <c r="GRT79" s="1581"/>
      <c r="GRU79" s="1581"/>
      <c r="GRV79" s="529"/>
      <c r="GRW79" s="376"/>
      <c r="GRX79" s="376"/>
      <c r="GRY79" s="376"/>
      <c r="GRZ79" s="530"/>
      <c r="GSA79" s="376"/>
      <c r="GSB79" s="376"/>
      <c r="GSC79" s="376"/>
      <c r="GSD79" s="376"/>
      <c r="GSE79" s="376"/>
      <c r="GSF79" s="376"/>
      <c r="GSG79" s="376"/>
      <c r="GSH79" s="376"/>
      <c r="GSI79" s="376"/>
      <c r="GSJ79" s="1581"/>
      <c r="GSK79" s="1581"/>
      <c r="GSL79" s="1581"/>
      <c r="GSM79" s="529"/>
      <c r="GSN79" s="376"/>
      <c r="GSO79" s="376"/>
      <c r="GSP79" s="376"/>
      <c r="GSQ79" s="530"/>
      <c r="GSR79" s="376"/>
      <c r="GSS79" s="376"/>
      <c r="GST79" s="376"/>
      <c r="GSU79" s="376"/>
      <c r="GSV79" s="376"/>
      <c r="GSW79" s="376"/>
      <c r="GSX79" s="376"/>
      <c r="GSY79" s="376"/>
      <c r="GSZ79" s="376"/>
      <c r="GTA79" s="1581"/>
      <c r="GTB79" s="1581"/>
      <c r="GTC79" s="1581"/>
      <c r="GTD79" s="529"/>
      <c r="GTE79" s="376"/>
      <c r="GTF79" s="376"/>
      <c r="GTG79" s="376"/>
      <c r="GTH79" s="530"/>
      <c r="GTI79" s="376"/>
      <c r="GTJ79" s="376"/>
      <c r="GTK79" s="376"/>
      <c r="GTL79" s="376"/>
      <c r="GTM79" s="376"/>
      <c r="GTN79" s="376"/>
      <c r="GTO79" s="376"/>
      <c r="GTP79" s="376"/>
      <c r="GTQ79" s="376"/>
      <c r="GTR79" s="1581"/>
      <c r="GTS79" s="1581"/>
      <c r="GTT79" s="1581"/>
      <c r="GTU79" s="529"/>
      <c r="GTV79" s="376"/>
      <c r="GTW79" s="376"/>
      <c r="GTX79" s="376"/>
      <c r="GTY79" s="530"/>
      <c r="GTZ79" s="376"/>
      <c r="GUA79" s="376"/>
      <c r="GUB79" s="376"/>
      <c r="GUC79" s="376"/>
      <c r="GUD79" s="376"/>
      <c r="GUE79" s="376"/>
      <c r="GUF79" s="376"/>
      <c r="GUG79" s="376"/>
      <c r="GUH79" s="376"/>
      <c r="GUI79" s="1581"/>
      <c r="GUJ79" s="1581"/>
      <c r="GUK79" s="1581"/>
      <c r="GUL79" s="529"/>
      <c r="GUM79" s="376"/>
      <c r="GUN79" s="376"/>
      <c r="GUO79" s="376"/>
      <c r="GUP79" s="530"/>
      <c r="GUQ79" s="376"/>
      <c r="GUR79" s="376"/>
      <c r="GUS79" s="376"/>
      <c r="GUT79" s="376"/>
      <c r="GUU79" s="376"/>
      <c r="GUV79" s="376"/>
      <c r="GUW79" s="376"/>
      <c r="GUX79" s="376"/>
      <c r="GUY79" s="376"/>
      <c r="GUZ79" s="1581"/>
      <c r="GVA79" s="1581"/>
      <c r="GVB79" s="1581"/>
      <c r="GVC79" s="529"/>
      <c r="GVD79" s="376"/>
      <c r="GVE79" s="376"/>
      <c r="GVF79" s="376"/>
      <c r="GVG79" s="530"/>
      <c r="GVH79" s="376"/>
      <c r="GVI79" s="376"/>
      <c r="GVJ79" s="376"/>
      <c r="GVK79" s="376"/>
      <c r="GVL79" s="376"/>
      <c r="GVM79" s="376"/>
      <c r="GVN79" s="376"/>
      <c r="GVO79" s="376"/>
      <c r="GVP79" s="376"/>
      <c r="GVQ79" s="1581"/>
      <c r="GVR79" s="1581"/>
      <c r="GVS79" s="1581"/>
      <c r="GVT79" s="529"/>
      <c r="GVU79" s="376"/>
      <c r="GVV79" s="376"/>
      <c r="GVW79" s="376"/>
      <c r="GVX79" s="530"/>
      <c r="GVY79" s="376"/>
      <c r="GVZ79" s="376"/>
      <c r="GWA79" s="376"/>
      <c r="GWB79" s="376"/>
      <c r="GWC79" s="376"/>
      <c r="GWD79" s="376"/>
      <c r="GWE79" s="376"/>
      <c r="GWF79" s="376"/>
      <c r="GWG79" s="376"/>
      <c r="GWH79" s="1581"/>
      <c r="GWI79" s="1581"/>
      <c r="GWJ79" s="1581"/>
      <c r="GWK79" s="529"/>
      <c r="GWL79" s="376"/>
      <c r="GWM79" s="376"/>
      <c r="GWN79" s="376"/>
      <c r="GWO79" s="530"/>
      <c r="GWP79" s="376"/>
      <c r="GWQ79" s="376"/>
      <c r="GWR79" s="376"/>
      <c r="GWS79" s="376"/>
      <c r="GWT79" s="376"/>
      <c r="GWU79" s="376"/>
      <c r="GWV79" s="376"/>
      <c r="GWW79" s="376"/>
      <c r="GWX79" s="376"/>
      <c r="GWY79" s="1581"/>
      <c r="GWZ79" s="1581"/>
      <c r="GXA79" s="1581"/>
      <c r="GXB79" s="529"/>
      <c r="GXC79" s="376"/>
      <c r="GXD79" s="376"/>
      <c r="GXE79" s="376"/>
      <c r="GXF79" s="530"/>
      <c r="GXG79" s="376"/>
      <c r="GXH79" s="376"/>
      <c r="GXI79" s="376"/>
      <c r="GXJ79" s="376"/>
      <c r="GXK79" s="376"/>
      <c r="GXL79" s="376"/>
      <c r="GXM79" s="376"/>
      <c r="GXN79" s="376"/>
      <c r="GXO79" s="376"/>
      <c r="GXP79" s="1581"/>
      <c r="GXQ79" s="1581"/>
      <c r="GXR79" s="1581"/>
      <c r="GXS79" s="529"/>
      <c r="GXT79" s="376"/>
      <c r="GXU79" s="376"/>
      <c r="GXV79" s="376"/>
      <c r="GXW79" s="530"/>
      <c r="GXX79" s="376"/>
      <c r="GXY79" s="376"/>
      <c r="GXZ79" s="376"/>
      <c r="GYA79" s="376"/>
      <c r="GYB79" s="376"/>
      <c r="GYC79" s="376"/>
      <c r="GYD79" s="376"/>
      <c r="GYE79" s="376"/>
      <c r="GYF79" s="376"/>
      <c r="GYG79" s="1581"/>
      <c r="GYH79" s="1581"/>
      <c r="GYI79" s="1581"/>
      <c r="GYJ79" s="529"/>
      <c r="GYK79" s="376"/>
      <c r="GYL79" s="376"/>
      <c r="GYM79" s="376"/>
      <c r="GYN79" s="530"/>
      <c r="GYO79" s="376"/>
      <c r="GYP79" s="376"/>
      <c r="GYQ79" s="376"/>
      <c r="GYR79" s="376"/>
      <c r="GYS79" s="376"/>
      <c r="GYT79" s="376"/>
      <c r="GYU79" s="376"/>
      <c r="GYV79" s="376"/>
      <c r="GYW79" s="376"/>
      <c r="GYX79" s="1581"/>
      <c r="GYY79" s="1581"/>
      <c r="GYZ79" s="1581"/>
      <c r="GZA79" s="529"/>
      <c r="GZB79" s="376"/>
      <c r="GZC79" s="376"/>
      <c r="GZD79" s="376"/>
      <c r="GZE79" s="530"/>
      <c r="GZF79" s="376"/>
      <c r="GZG79" s="376"/>
      <c r="GZH79" s="376"/>
      <c r="GZI79" s="376"/>
      <c r="GZJ79" s="376"/>
      <c r="GZK79" s="376"/>
      <c r="GZL79" s="376"/>
      <c r="GZM79" s="376"/>
      <c r="GZN79" s="376"/>
      <c r="GZO79" s="1581"/>
      <c r="GZP79" s="1581"/>
      <c r="GZQ79" s="1581"/>
      <c r="GZR79" s="529"/>
      <c r="GZS79" s="376"/>
      <c r="GZT79" s="376"/>
      <c r="GZU79" s="376"/>
      <c r="GZV79" s="530"/>
      <c r="GZW79" s="376"/>
      <c r="GZX79" s="376"/>
      <c r="GZY79" s="376"/>
      <c r="GZZ79" s="376"/>
      <c r="HAA79" s="376"/>
      <c r="HAB79" s="376"/>
      <c r="HAC79" s="376"/>
      <c r="HAD79" s="376"/>
      <c r="HAE79" s="376"/>
      <c r="HAF79" s="1581"/>
      <c r="HAG79" s="1581"/>
      <c r="HAH79" s="1581"/>
      <c r="HAI79" s="529"/>
      <c r="HAJ79" s="376"/>
      <c r="HAK79" s="376"/>
      <c r="HAL79" s="376"/>
      <c r="HAM79" s="530"/>
      <c r="HAN79" s="376"/>
      <c r="HAO79" s="376"/>
      <c r="HAP79" s="376"/>
      <c r="HAQ79" s="376"/>
      <c r="HAR79" s="376"/>
      <c r="HAS79" s="376"/>
      <c r="HAT79" s="376"/>
      <c r="HAU79" s="376"/>
      <c r="HAV79" s="376"/>
      <c r="HAW79" s="1581"/>
      <c r="HAX79" s="1581"/>
      <c r="HAY79" s="1581"/>
      <c r="HAZ79" s="529"/>
      <c r="HBA79" s="376"/>
      <c r="HBB79" s="376"/>
      <c r="HBC79" s="376"/>
      <c r="HBD79" s="530"/>
      <c r="HBE79" s="376"/>
      <c r="HBF79" s="376"/>
      <c r="HBG79" s="376"/>
      <c r="HBH79" s="376"/>
      <c r="HBI79" s="376"/>
      <c r="HBJ79" s="376"/>
      <c r="HBK79" s="376"/>
      <c r="HBL79" s="376"/>
      <c r="HBM79" s="376"/>
      <c r="HBN79" s="1581"/>
      <c r="HBO79" s="1581"/>
      <c r="HBP79" s="1581"/>
      <c r="HBQ79" s="529"/>
      <c r="HBR79" s="376"/>
      <c r="HBS79" s="376"/>
      <c r="HBT79" s="376"/>
      <c r="HBU79" s="530"/>
      <c r="HBV79" s="376"/>
      <c r="HBW79" s="376"/>
      <c r="HBX79" s="376"/>
      <c r="HBY79" s="376"/>
      <c r="HBZ79" s="376"/>
      <c r="HCA79" s="376"/>
      <c r="HCB79" s="376"/>
      <c r="HCC79" s="376"/>
      <c r="HCD79" s="376"/>
      <c r="HCE79" s="1581"/>
      <c r="HCF79" s="1581"/>
      <c r="HCG79" s="1581"/>
      <c r="HCH79" s="529"/>
      <c r="HCI79" s="376"/>
      <c r="HCJ79" s="376"/>
      <c r="HCK79" s="376"/>
      <c r="HCL79" s="530"/>
      <c r="HCM79" s="376"/>
      <c r="HCN79" s="376"/>
      <c r="HCO79" s="376"/>
      <c r="HCP79" s="376"/>
      <c r="HCQ79" s="376"/>
      <c r="HCR79" s="376"/>
      <c r="HCS79" s="376"/>
      <c r="HCT79" s="376"/>
      <c r="HCU79" s="376"/>
      <c r="HCV79" s="1581"/>
      <c r="HCW79" s="1581"/>
      <c r="HCX79" s="1581"/>
      <c r="HCY79" s="529"/>
      <c r="HCZ79" s="376"/>
      <c r="HDA79" s="376"/>
      <c r="HDB79" s="376"/>
      <c r="HDC79" s="530"/>
      <c r="HDD79" s="376"/>
      <c r="HDE79" s="376"/>
      <c r="HDF79" s="376"/>
      <c r="HDG79" s="376"/>
      <c r="HDH79" s="376"/>
      <c r="HDI79" s="376"/>
      <c r="HDJ79" s="376"/>
      <c r="HDK79" s="376"/>
      <c r="HDL79" s="376"/>
      <c r="HDM79" s="1581"/>
      <c r="HDN79" s="1581"/>
      <c r="HDO79" s="1581"/>
      <c r="HDP79" s="529"/>
      <c r="HDQ79" s="376"/>
      <c r="HDR79" s="376"/>
      <c r="HDS79" s="376"/>
      <c r="HDT79" s="530"/>
      <c r="HDU79" s="376"/>
      <c r="HDV79" s="376"/>
      <c r="HDW79" s="376"/>
      <c r="HDX79" s="376"/>
      <c r="HDY79" s="376"/>
      <c r="HDZ79" s="376"/>
      <c r="HEA79" s="376"/>
      <c r="HEB79" s="376"/>
      <c r="HEC79" s="376"/>
      <c r="HED79" s="1581"/>
      <c r="HEE79" s="1581"/>
      <c r="HEF79" s="1581"/>
      <c r="HEG79" s="529"/>
      <c r="HEH79" s="376"/>
      <c r="HEI79" s="376"/>
      <c r="HEJ79" s="376"/>
      <c r="HEK79" s="530"/>
      <c r="HEL79" s="376"/>
      <c r="HEM79" s="376"/>
      <c r="HEN79" s="376"/>
      <c r="HEO79" s="376"/>
      <c r="HEP79" s="376"/>
      <c r="HEQ79" s="376"/>
      <c r="HER79" s="376"/>
      <c r="HES79" s="376"/>
      <c r="HET79" s="376"/>
      <c r="HEU79" s="1581"/>
      <c r="HEV79" s="1581"/>
      <c r="HEW79" s="1581"/>
      <c r="HEX79" s="529"/>
      <c r="HEY79" s="376"/>
      <c r="HEZ79" s="376"/>
      <c r="HFA79" s="376"/>
      <c r="HFB79" s="530"/>
      <c r="HFC79" s="376"/>
      <c r="HFD79" s="376"/>
      <c r="HFE79" s="376"/>
      <c r="HFF79" s="376"/>
      <c r="HFG79" s="376"/>
      <c r="HFH79" s="376"/>
      <c r="HFI79" s="376"/>
      <c r="HFJ79" s="376"/>
      <c r="HFK79" s="376"/>
      <c r="HFL79" s="1581"/>
      <c r="HFM79" s="1581"/>
      <c r="HFN79" s="1581"/>
      <c r="HFO79" s="529"/>
      <c r="HFP79" s="376"/>
      <c r="HFQ79" s="376"/>
      <c r="HFR79" s="376"/>
      <c r="HFS79" s="530"/>
      <c r="HFT79" s="376"/>
      <c r="HFU79" s="376"/>
      <c r="HFV79" s="376"/>
      <c r="HFW79" s="376"/>
      <c r="HFX79" s="376"/>
      <c r="HFY79" s="376"/>
      <c r="HFZ79" s="376"/>
      <c r="HGA79" s="376"/>
      <c r="HGB79" s="376"/>
      <c r="HGC79" s="1581"/>
      <c r="HGD79" s="1581"/>
      <c r="HGE79" s="1581"/>
      <c r="HGF79" s="529"/>
      <c r="HGG79" s="376"/>
      <c r="HGH79" s="376"/>
      <c r="HGI79" s="376"/>
      <c r="HGJ79" s="530"/>
      <c r="HGK79" s="376"/>
      <c r="HGL79" s="376"/>
      <c r="HGM79" s="376"/>
      <c r="HGN79" s="376"/>
      <c r="HGO79" s="376"/>
      <c r="HGP79" s="376"/>
      <c r="HGQ79" s="376"/>
      <c r="HGR79" s="376"/>
      <c r="HGS79" s="376"/>
      <c r="HGT79" s="1581"/>
      <c r="HGU79" s="1581"/>
      <c r="HGV79" s="1581"/>
      <c r="HGW79" s="529"/>
      <c r="HGX79" s="376"/>
      <c r="HGY79" s="376"/>
      <c r="HGZ79" s="376"/>
      <c r="HHA79" s="530"/>
      <c r="HHB79" s="376"/>
      <c r="HHC79" s="376"/>
      <c r="HHD79" s="376"/>
      <c r="HHE79" s="376"/>
      <c r="HHF79" s="376"/>
      <c r="HHG79" s="376"/>
      <c r="HHH79" s="376"/>
      <c r="HHI79" s="376"/>
      <c r="HHJ79" s="376"/>
      <c r="HHK79" s="1581"/>
      <c r="HHL79" s="1581"/>
      <c r="HHM79" s="1581"/>
      <c r="HHN79" s="529"/>
      <c r="HHO79" s="376"/>
      <c r="HHP79" s="376"/>
      <c r="HHQ79" s="376"/>
      <c r="HHR79" s="530"/>
      <c r="HHS79" s="376"/>
      <c r="HHT79" s="376"/>
      <c r="HHU79" s="376"/>
      <c r="HHV79" s="376"/>
      <c r="HHW79" s="376"/>
      <c r="HHX79" s="376"/>
      <c r="HHY79" s="376"/>
      <c r="HHZ79" s="376"/>
      <c r="HIA79" s="376"/>
      <c r="HIB79" s="1581"/>
      <c r="HIC79" s="1581"/>
      <c r="HID79" s="1581"/>
      <c r="HIE79" s="529"/>
      <c r="HIF79" s="376"/>
      <c r="HIG79" s="376"/>
      <c r="HIH79" s="376"/>
      <c r="HII79" s="530"/>
      <c r="HIJ79" s="376"/>
      <c r="HIK79" s="376"/>
      <c r="HIL79" s="376"/>
      <c r="HIM79" s="376"/>
      <c r="HIN79" s="376"/>
      <c r="HIO79" s="376"/>
      <c r="HIP79" s="376"/>
      <c r="HIQ79" s="376"/>
      <c r="HIR79" s="376"/>
      <c r="HIS79" s="1581"/>
      <c r="HIT79" s="1581"/>
      <c r="HIU79" s="1581"/>
      <c r="HIV79" s="529"/>
      <c r="HIW79" s="376"/>
      <c r="HIX79" s="376"/>
      <c r="HIY79" s="376"/>
      <c r="HIZ79" s="530"/>
      <c r="HJA79" s="376"/>
      <c r="HJB79" s="376"/>
      <c r="HJC79" s="376"/>
      <c r="HJD79" s="376"/>
      <c r="HJE79" s="376"/>
      <c r="HJF79" s="376"/>
      <c r="HJG79" s="376"/>
      <c r="HJH79" s="376"/>
      <c r="HJI79" s="376"/>
      <c r="HJJ79" s="1581"/>
      <c r="HJK79" s="1581"/>
      <c r="HJL79" s="1581"/>
      <c r="HJM79" s="529"/>
      <c r="HJN79" s="376"/>
      <c r="HJO79" s="376"/>
      <c r="HJP79" s="376"/>
      <c r="HJQ79" s="530"/>
      <c r="HJR79" s="376"/>
      <c r="HJS79" s="376"/>
      <c r="HJT79" s="376"/>
      <c r="HJU79" s="376"/>
      <c r="HJV79" s="376"/>
      <c r="HJW79" s="376"/>
      <c r="HJX79" s="376"/>
      <c r="HJY79" s="376"/>
      <c r="HJZ79" s="376"/>
      <c r="HKA79" s="1581"/>
      <c r="HKB79" s="1581"/>
      <c r="HKC79" s="1581"/>
      <c r="HKD79" s="529"/>
      <c r="HKE79" s="376"/>
      <c r="HKF79" s="376"/>
      <c r="HKG79" s="376"/>
      <c r="HKH79" s="530"/>
      <c r="HKI79" s="376"/>
      <c r="HKJ79" s="376"/>
      <c r="HKK79" s="376"/>
      <c r="HKL79" s="376"/>
      <c r="HKM79" s="376"/>
      <c r="HKN79" s="376"/>
      <c r="HKO79" s="376"/>
      <c r="HKP79" s="376"/>
      <c r="HKQ79" s="376"/>
      <c r="HKR79" s="1581"/>
      <c r="HKS79" s="1581"/>
      <c r="HKT79" s="1581"/>
      <c r="HKU79" s="529"/>
      <c r="HKV79" s="376"/>
      <c r="HKW79" s="376"/>
      <c r="HKX79" s="376"/>
      <c r="HKY79" s="530"/>
      <c r="HKZ79" s="376"/>
      <c r="HLA79" s="376"/>
      <c r="HLB79" s="376"/>
      <c r="HLC79" s="376"/>
      <c r="HLD79" s="376"/>
      <c r="HLE79" s="376"/>
      <c r="HLF79" s="376"/>
      <c r="HLG79" s="376"/>
      <c r="HLH79" s="376"/>
      <c r="HLI79" s="1581"/>
      <c r="HLJ79" s="1581"/>
      <c r="HLK79" s="1581"/>
      <c r="HLL79" s="529"/>
      <c r="HLM79" s="376"/>
      <c r="HLN79" s="376"/>
      <c r="HLO79" s="376"/>
      <c r="HLP79" s="530"/>
      <c r="HLQ79" s="376"/>
      <c r="HLR79" s="376"/>
      <c r="HLS79" s="376"/>
      <c r="HLT79" s="376"/>
      <c r="HLU79" s="376"/>
      <c r="HLV79" s="376"/>
      <c r="HLW79" s="376"/>
      <c r="HLX79" s="376"/>
      <c r="HLY79" s="376"/>
      <c r="HLZ79" s="1581"/>
      <c r="HMA79" s="1581"/>
      <c r="HMB79" s="1581"/>
      <c r="HMC79" s="529"/>
      <c r="HMD79" s="376"/>
      <c r="HME79" s="376"/>
      <c r="HMF79" s="376"/>
      <c r="HMG79" s="530"/>
      <c r="HMH79" s="376"/>
      <c r="HMI79" s="376"/>
      <c r="HMJ79" s="376"/>
      <c r="HMK79" s="376"/>
      <c r="HML79" s="376"/>
      <c r="HMM79" s="376"/>
      <c r="HMN79" s="376"/>
      <c r="HMO79" s="376"/>
      <c r="HMP79" s="376"/>
      <c r="HMQ79" s="1581"/>
      <c r="HMR79" s="1581"/>
      <c r="HMS79" s="1581"/>
      <c r="HMT79" s="529"/>
      <c r="HMU79" s="376"/>
      <c r="HMV79" s="376"/>
      <c r="HMW79" s="376"/>
      <c r="HMX79" s="530"/>
      <c r="HMY79" s="376"/>
      <c r="HMZ79" s="376"/>
      <c r="HNA79" s="376"/>
      <c r="HNB79" s="376"/>
      <c r="HNC79" s="376"/>
      <c r="HND79" s="376"/>
      <c r="HNE79" s="376"/>
      <c r="HNF79" s="376"/>
      <c r="HNG79" s="376"/>
      <c r="HNH79" s="1581"/>
      <c r="HNI79" s="1581"/>
      <c r="HNJ79" s="1581"/>
      <c r="HNK79" s="529"/>
      <c r="HNL79" s="376"/>
      <c r="HNM79" s="376"/>
      <c r="HNN79" s="376"/>
      <c r="HNO79" s="530"/>
      <c r="HNP79" s="376"/>
      <c r="HNQ79" s="376"/>
      <c r="HNR79" s="376"/>
      <c r="HNS79" s="376"/>
      <c r="HNT79" s="376"/>
      <c r="HNU79" s="376"/>
      <c r="HNV79" s="376"/>
      <c r="HNW79" s="376"/>
      <c r="HNX79" s="376"/>
      <c r="HNY79" s="1581"/>
      <c r="HNZ79" s="1581"/>
      <c r="HOA79" s="1581"/>
      <c r="HOB79" s="529"/>
      <c r="HOC79" s="376"/>
      <c r="HOD79" s="376"/>
      <c r="HOE79" s="376"/>
      <c r="HOF79" s="530"/>
      <c r="HOG79" s="376"/>
      <c r="HOH79" s="376"/>
      <c r="HOI79" s="376"/>
      <c r="HOJ79" s="376"/>
      <c r="HOK79" s="376"/>
      <c r="HOL79" s="376"/>
      <c r="HOM79" s="376"/>
      <c r="HON79" s="376"/>
      <c r="HOO79" s="376"/>
      <c r="HOP79" s="1581"/>
      <c r="HOQ79" s="1581"/>
      <c r="HOR79" s="1581"/>
      <c r="HOS79" s="529"/>
      <c r="HOT79" s="376"/>
      <c r="HOU79" s="376"/>
      <c r="HOV79" s="376"/>
      <c r="HOW79" s="530"/>
      <c r="HOX79" s="376"/>
      <c r="HOY79" s="376"/>
      <c r="HOZ79" s="376"/>
      <c r="HPA79" s="376"/>
      <c r="HPB79" s="376"/>
      <c r="HPC79" s="376"/>
      <c r="HPD79" s="376"/>
      <c r="HPE79" s="376"/>
      <c r="HPF79" s="376"/>
      <c r="HPG79" s="1581"/>
      <c r="HPH79" s="1581"/>
      <c r="HPI79" s="1581"/>
      <c r="HPJ79" s="529"/>
      <c r="HPK79" s="376"/>
      <c r="HPL79" s="376"/>
      <c r="HPM79" s="376"/>
      <c r="HPN79" s="530"/>
      <c r="HPO79" s="376"/>
      <c r="HPP79" s="376"/>
      <c r="HPQ79" s="376"/>
      <c r="HPR79" s="376"/>
      <c r="HPS79" s="376"/>
      <c r="HPT79" s="376"/>
      <c r="HPU79" s="376"/>
      <c r="HPV79" s="376"/>
      <c r="HPW79" s="376"/>
      <c r="HPX79" s="1581"/>
      <c r="HPY79" s="1581"/>
      <c r="HPZ79" s="1581"/>
      <c r="HQA79" s="529"/>
      <c r="HQB79" s="376"/>
      <c r="HQC79" s="376"/>
      <c r="HQD79" s="376"/>
      <c r="HQE79" s="530"/>
      <c r="HQF79" s="376"/>
      <c r="HQG79" s="376"/>
      <c r="HQH79" s="376"/>
      <c r="HQI79" s="376"/>
      <c r="HQJ79" s="376"/>
      <c r="HQK79" s="376"/>
      <c r="HQL79" s="376"/>
      <c r="HQM79" s="376"/>
      <c r="HQN79" s="376"/>
      <c r="HQO79" s="1581"/>
      <c r="HQP79" s="1581"/>
      <c r="HQQ79" s="1581"/>
      <c r="HQR79" s="529"/>
      <c r="HQS79" s="376"/>
      <c r="HQT79" s="376"/>
      <c r="HQU79" s="376"/>
      <c r="HQV79" s="530"/>
      <c r="HQW79" s="376"/>
      <c r="HQX79" s="376"/>
      <c r="HQY79" s="376"/>
      <c r="HQZ79" s="376"/>
      <c r="HRA79" s="376"/>
      <c r="HRB79" s="376"/>
      <c r="HRC79" s="376"/>
      <c r="HRD79" s="376"/>
      <c r="HRE79" s="376"/>
      <c r="HRF79" s="1581"/>
      <c r="HRG79" s="1581"/>
      <c r="HRH79" s="1581"/>
      <c r="HRI79" s="529"/>
      <c r="HRJ79" s="376"/>
      <c r="HRK79" s="376"/>
      <c r="HRL79" s="376"/>
      <c r="HRM79" s="530"/>
      <c r="HRN79" s="376"/>
      <c r="HRO79" s="376"/>
      <c r="HRP79" s="376"/>
      <c r="HRQ79" s="376"/>
      <c r="HRR79" s="376"/>
      <c r="HRS79" s="376"/>
      <c r="HRT79" s="376"/>
      <c r="HRU79" s="376"/>
      <c r="HRV79" s="376"/>
      <c r="HRW79" s="1581"/>
      <c r="HRX79" s="1581"/>
      <c r="HRY79" s="1581"/>
      <c r="HRZ79" s="529"/>
      <c r="HSA79" s="376"/>
      <c r="HSB79" s="376"/>
      <c r="HSC79" s="376"/>
      <c r="HSD79" s="530"/>
      <c r="HSE79" s="376"/>
      <c r="HSF79" s="376"/>
      <c r="HSG79" s="376"/>
      <c r="HSH79" s="376"/>
      <c r="HSI79" s="376"/>
      <c r="HSJ79" s="376"/>
      <c r="HSK79" s="376"/>
      <c r="HSL79" s="376"/>
      <c r="HSM79" s="376"/>
      <c r="HSN79" s="1581"/>
      <c r="HSO79" s="1581"/>
      <c r="HSP79" s="1581"/>
      <c r="HSQ79" s="529"/>
      <c r="HSR79" s="376"/>
      <c r="HSS79" s="376"/>
      <c r="HST79" s="376"/>
      <c r="HSU79" s="530"/>
      <c r="HSV79" s="376"/>
      <c r="HSW79" s="376"/>
      <c r="HSX79" s="376"/>
      <c r="HSY79" s="376"/>
      <c r="HSZ79" s="376"/>
      <c r="HTA79" s="376"/>
      <c r="HTB79" s="376"/>
      <c r="HTC79" s="376"/>
      <c r="HTD79" s="376"/>
      <c r="HTE79" s="1581"/>
      <c r="HTF79" s="1581"/>
      <c r="HTG79" s="1581"/>
      <c r="HTH79" s="529"/>
      <c r="HTI79" s="376"/>
      <c r="HTJ79" s="376"/>
      <c r="HTK79" s="376"/>
      <c r="HTL79" s="530"/>
      <c r="HTM79" s="376"/>
      <c r="HTN79" s="376"/>
      <c r="HTO79" s="376"/>
      <c r="HTP79" s="376"/>
      <c r="HTQ79" s="376"/>
      <c r="HTR79" s="376"/>
      <c r="HTS79" s="376"/>
      <c r="HTT79" s="376"/>
      <c r="HTU79" s="376"/>
      <c r="HTV79" s="1581"/>
      <c r="HTW79" s="1581"/>
      <c r="HTX79" s="1581"/>
      <c r="HTY79" s="529"/>
      <c r="HTZ79" s="376"/>
      <c r="HUA79" s="376"/>
      <c r="HUB79" s="376"/>
      <c r="HUC79" s="530"/>
      <c r="HUD79" s="376"/>
      <c r="HUE79" s="376"/>
      <c r="HUF79" s="376"/>
      <c r="HUG79" s="376"/>
      <c r="HUH79" s="376"/>
      <c r="HUI79" s="376"/>
      <c r="HUJ79" s="376"/>
      <c r="HUK79" s="376"/>
      <c r="HUL79" s="376"/>
      <c r="HUM79" s="1581"/>
      <c r="HUN79" s="1581"/>
      <c r="HUO79" s="1581"/>
      <c r="HUP79" s="529"/>
      <c r="HUQ79" s="376"/>
      <c r="HUR79" s="376"/>
      <c r="HUS79" s="376"/>
      <c r="HUT79" s="530"/>
      <c r="HUU79" s="376"/>
      <c r="HUV79" s="376"/>
      <c r="HUW79" s="376"/>
      <c r="HUX79" s="376"/>
      <c r="HUY79" s="376"/>
      <c r="HUZ79" s="376"/>
      <c r="HVA79" s="376"/>
      <c r="HVB79" s="376"/>
      <c r="HVC79" s="376"/>
      <c r="HVD79" s="1581"/>
      <c r="HVE79" s="1581"/>
      <c r="HVF79" s="1581"/>
      <c r="HVG79" s="529"/>
      <c r="HVH79" s="376"/>
      <c r="HVI79" s="376"/>
      <c r="HVJ79" s="376"/>
      <c r="HVK79" s="530"/>
      <c r="HVL79" s="376"/>
      <c r="HVM79" s="376"/>
      <c r="HVN79" s="376"/>
      <c r="HVO79" s="376"/>
      <c r="HVP79" s="376"/>
      <c r="HVQ79" s="376"/>
      <c r="HVR79" s="376"/>
      <c r="HVS79" s="376"/>
      <c r="HVT79" s="376"/>
      <c r="HVU79" s="1581"/>
      <c r="HVV79" s="1581"/>
      <c r="HVW79" s="1581"/>
      <c r="HVX79" s="529"/>
      <c r="HVY79" s="376"/>
      <c r="HVZ79" s="376"/>
      <c r="HWA79" s="376"/>
      <c r="HWB79" s="530"/>
      <c r="HWC79" s="376"/>
      <c r="HWD79" s="376"/>
      <c r="HWE79" s="376"/>
      <c r="HWF79" s="376"/>
      <c r="HWG79" s="376"/>
      <c r="HWH79" s="376"/>
      <c r="HWI79" s="376"/>
      <c r="HWJ79" s="376"/>
      <c r="HWK79" s="376"/>
      <c r="HWL79" s="1581"/>
      <c r="HWM79" s="1581"/>
      <c r="HWN79" s="1581"/>
      <c r="HWO79" s="529"/>
      <c r="HWP79" s="376"/>
      <c r="HWQ79" s="376"/>
      <c r="HWR79" s="376"/>
      <c r="HWS79" s="530"/>
      <c r="HWT79" s="376"/>
      <c r="HWU79" s="376"/>
      <c r="HWV79" s="376"/>
      <c r="HWW79" s="376"/>
      <c r="HWX79" s="376"/>
      <c r="HWY79" s="376"/>
      <c r="HWZ79" s="376"/>
      <c r="HXA79" s="376"/>
      <c r="HXB79" s="376"/>
      <c r="HXC79" s="1581"/>
      <c r="HXD79" s="1581"/>
      <c r="HXE79" s="1581"/>
      <c r="HXF79" s="529"/>
      <c r="HXG79" s="376"/>
      <c r="HXH79" s="376"/>
      <c r="HXI79" s="376"/>
      <c r="HXJ79" s="530"/>
      <c r="HXK79" s="376"/>
      <c r="HXL79" s="376"/>
      <c r="HXM79" s="376"/>
      <c r="HXN79" s="376"/>
      <c r="HXO79" s="376"/>
      <c r="HXP79" s="376"/>
      <c r="HXQ79" s="376"/>
      <c r="HXR79" s="376"/>
      <c r="HXS79" s="376"/>
      <c r="HXT79" s="1581"/>
      <c r="HXU79" s="1581"/>
      <c r="HXV79" s="1581"/>
      <c r="HXW79" s="529"/>
      <c r="HXX79" s="376"/>
      <c r="HXY79" s="376"/>
      <c r="HXZ79" s="376"/>
      <c r="HYA79" s="530"/>
      <c r="HYB79" s="376"/>
      <c r="HYC79" s="376"/>
      <c r="HYD79" s="376"/>
      <c r="HYE79" s="376"/>
      <c r="HYF79" s="376"/>
      <c r="HYG79" s="376"/>
      <c r="HYH79" s="376"/>
      <c r="HYI79" s="376"/>
      <c r="HYJ79" s="376"/>
      <c r="HYK79" s="1581"/>
      <c r="HYL79" s="1581"/>
      <c r="HYM79" s="1581"/>
      <c r="HYN79" s="529"/>
      <c r="HYO79" s="376"/>
      <c r="HYP79" s="376"/>
      <c r="HYQ79" s="376"/>
      <c r="HYR79" s="530"/>
      <c r="HYS79" s="376"/>
      <c r="HYT79" s="376"/>
      <c r="HYU79" s="376"/>
      <c r="HYV79" s="376"/>
      <c r="HYW79" s="376"/>
      <c r="HYX79" s="376"/>
      <c r="HYY79" s="376"/>
      <c r="HYZ79" s="376"/>
      <c r="HZA79" s="376"/>
      <c r="HZB79" s="1581"/>
      <c r="HZC79" s="1581"/>
      <c r="HZD79" s="1581"/>
      <c r="HZE79" s="529"/>
      <c r="HZF79" s="376"/>
      <c r="HZG79" s="376"/>
      <c r="HZH79" s="376"/>
      <c r="HZI79" s="530"/>
      <c r="HZJ79" s="376"/>
      <c r="HZK79" s="376"/>
      <c r="HZL79" s="376"/>
      <c r="HZM79" s="376"/>
      <c r="HZN79" s="376"/>
      <c r="HZO79" s="376"/>
      <c r="HZP79" s="376"/>
      <c r="HZQ79" s="376"/>
      <c r="HZR79" s="376"/>
      <c r="HZS79" s="1581"/>
      <c r="HZT79" s="1581"/>
      <c r="HZU79" s="1581"/>
      <c r="HZV79" s="529"/>
      <c r="HZW79" s="376"/>
      <c r="HZX79" s="376"/>
      <c r="HZY79" s="376"/>
      <c r="HZZ79" s="530"/>
      <c r="IAA79" s="376"/>
      <c r="IAB79" s="376"/>
      <c r="IAC79" s="376"/>
      <c r="IAD79" s="376"/>
      <c r="IAE79" s="376"/>
      <c r="IAF79" s="376"/>
      <c r="IAG79" s="376"/>
      <c r="IAH79" s="376"/>
      <c r="IAI79" s="376"/>
      <c r="IAJ79" s="1581"/>
      <c r="IAK79" s="1581"/>
      <c r="IAL79" s="1581"/>
      <c r="IAM79" s="529"/>
      <c r="IAN79" s="376"/>
      <c r="IAO79" s="376"/>
      <c r="IAP79" s="376"/>
      <c r="IAQ79" s="530"/>
      <c r="IAR79" s="376"/>
      <c r="IAS79" s="376"/>
      <c r="IAT79" s="376"/>
      <c r="IAU79" s="376"/>
      <c r="IAV79" s="376"/>
      <c r="IAW79" s="376"/>
      <c r="IAX79" s="376"/>
      <c r="IAY79" s="376"/>
      <c r="IAZ79" s="376"/>
      <c r="IBA79" s="1581"/>
      <c r="IBB79" s="1581"/>
      <c r="IBC79" s="1581"/>
      <c r="IBD79" s="529"/>
      <c r="IBE79" s="376"/>
      <c r="IBF79" s="376"/>
      <c r="IBG79" s="376"/>
      <c r="IBH79" s="530"/>
      <c r="IBI79" s="376"/>
      <c r="IBJ79" s="376"/>
      <c r="IBK79" s="376"/>
      <c r="IBL79" s="376"/>
      <c r="IBM79" s="376"/>
      <c r="IBN79" s="376"/>
      <c r="IBO79" s="376"/>
      <c r="IBP79" s="376"/>
      <c r="IBQ79" s="376"/>
      <c r="IBR79" s="1581"/>
      <c r="IBS79" s="1581"/>
      <c r="IBT79" s="1581"/>
      <c r="IBU79" s="529"/>
      <c r="IBV79" s="376"/>
      <c r="IBW79" s="376"/>
      <c r="IBX79" s="376"/>
      <c r="IBY79" s="530"/>
      <c r="IBZ79" s="376"/>
      <c r="ICA79" s="376"/>
      <c r="ICB79" s="376"/>
      <c r="ICC79" s="376"/>
      <c r="ICD79" s="376"/>
      <c r="ICE79" s="376"/>
      <c r="ICF79" s="376"/>
      <c r="ICG79" s="376"/>
      <c r="ICH79" s="376"/>
      <c r="ICI79" s="1581"/>
      <c r="ICJ79" s="1581"/>
      <c r="ICK79" s="1581"/>
      <c r="ICL79" s="529"/>
      <c r="ICM79" s="376"/>
      <c r="ICN79" s="376"/>
      <c r="ICO79" s="376"/>
      <c r="ICP79" s="530"/>
      <c r="ICQ79" s="376"/>
      <c r="ICR79" s="376"/>
      <c r="ICS79" s="376"/>
      <c r="ICT79" s="376"/>
      <c r="ICU79" s="376"/>
      <c r="ICV79" s="376"/>
      <c r="ICW79" s="376"/>
      <c r="ICX79" s="376"/>
      <c r="ICY79" s="376"/>
      <c r="ICZ79" s="1581"/>
      <c r="IDA79" s="1581"/>
      <c r="IDB79" s="1581"/>
      <c r="IDC79" s="529"/>
      <c r="IDD79" s="376"/>
      <c r="IDE79" s="376"/>
      <c r="IDF79" s="376"/>
      <c r="IDG79" s="530"/>
      <c r="IDH79" s="376"/>
      <c r="IDI79" s="376"/>
      <c r="IDJ79" s="376"/>
      <c r="IDK79" s="376"/>
      <c r="IDL79" s="376"/>
      <c r="IDM79" s="376"/>
      <c r="IDN79" s="376"/>
      <c r="IDO79" s="376"/>
      <c r="IDP79" s="376"/>
      <c r="IDQ79" s="1581"/>
      <c r="IDR79" s="1581"/>
      <c r="IDS79" s="1581"/>
      <c r="IDT79" s="529"/>
      <c r="IDU79" s="376"/>
      <c r="IDV79" s="376"/>
      <c r="IDW79" s="376"/>
      <c r="IDX79" s="530"/>
      <c r="IDY79" s="376"/>
      <c r="IDZ79" s="376"/>
      <c r="IEA79" s="376"/>
      <c r="IEB79" s="376"/>
      <c r="IEC79" s="376"/>
      <c r="IED79" s="376"/>
      <c r="IEE79" s="376"/>
      <c r="IEF79" s="376"/>
      <c r="IEG79" s="376"/>
      <c r="IEH79" s="1581"/>
      <c r="IEI79" s="1581"/>
      <c r="IEJ79" s="1581"/>
      <c r="IEK79" s="529"/>
      <c r="IEL79" s="376"/>
      <c r="IEM79" s="376"/>
      <c r="IEN79" s="376"/>
      <c r="IEO79" s="530"/>
      <c r="IEP79" s="376"/>
      <c r="IEQ79" s="376"/>
      <c r="IER79" s="376"/>
      <c r="IES79" s="376"/>
      <c r="IET79" s="376"/>
      <c r="IEU79" s="376"/>
      <c r="IEV79" s="376"/>
      <c r="IEW79" s="376"/>
      <c r="IEX79" s="376"/>
      <c r="IEY79" s="1581"/>
      <c r="IEZ79" s="1581"/>
      <c r="IFA79" s="1581"/>
      <c r="IFB79" s="529"/>
      <c r="IFC79" s="376"/>
      <c r="IFD79" s="376"/>
      <c r="IFE79" s="376"/>
      <c r="IFF79" s="530"/>
      <c r="IFG79" s="376"/>
      <c r="IFH79" s="376"/>
      <c r="IFI79" s="376"/>
      <c r="IFJ79" s="376"/>
      <c r="IFK79" s="376"/>
      <c r="IFL79" s="376"/>
      <c r="IFM79" s="376"/>
      <c r="IFN79" s="376"/>
      <c r="IFO79" s="376"/>
      <c r="IFP79" s="1581"/>
      <c r="IFQ79" s="1581"/>
      <c r="IFR79" s="1581"/>
      <c r="IFS79" s="529"/>
      <c r="IFT79" s="376"/>
      <c r="IFU79" s="376"/>
      <c r="IFV79" s="376"/>
      <c r="IFW79" s="530"/>
      <c r="IFX79" s="376"/>
      <c r="IFY79" s="376"/>
      <c r="IFZ79" s="376"/>
      <c r="IGA79" s="376"/>
      <c r="IGB79" s="376"/>
      <c r="IGC79" s="376"/>
      <c r="IGD79" s="376"/>
      <c r="IGE79" s="376"/>
      <c r="IGF79" s="376"/>
      <c r="IGG79" s="1581"/>
      <c r="IGH79" s="1581"/>
      <c r="IGI79" s="1581"/>
      <c r="IGJ79" s="529"/>
      <c r="IGK79" s="376"/>
      <c r="IGL79" s="376"/>
      <c r="IGM79" s="376"/>
      <c r="IGN79" s="530"/>
      <c r="IGO79" s="376"/>
      <c r="IGP79" s="376"/>
      <c r="IGQ79" s="376"/>
      <c r="IGR79" s="376"/>
      <c r="IGS79" s="376"/>
      <c r="IGT79" s="376"/>
      <c r="IGU79" s="376"/>
      <c r="IGV79" s="376"/>
      <c r="IGW79" s="376"/>
      <c r="IGX79" s="1581"/>
      <c r="IGY79" s="1581"/>
      <c r="IGZ79" s="1581"/>
      <c r="IHA79" s="529"/>
      <c r="IHB79" s="376"/>
      <c r="IHC79" s="376"/>
      <c r="IHD79" s="376"/>
      <c r="IHE79" s="530"/>
      <c r="IHF79" s="376"/>
      <c r="IHG79" s="376"/>
      <c r="IHH79" s="376"/>
      <c r="IHI79" s="376"/>
      <c r="IHJ79" s="376"/>
      <c r="IHK79" s="376"/>
      <c r="IHL79" s="376"/>
      <c r="IHM79" s="376"/>
      <c r="IHN79" s="376"/>
      <c r="IHO79" s="1581"/>
      <c r="IHP79" s="1581"/>
      <c r="IHQ79" s="1581"/>
      <c r="IHR79" s="529"/>
      <c r="IHS79" s="376"/>
      <c r="IHT79" s="376"/>
      <c r="IHU79" s="376"/>
      <c r="IHV79" s="530"/>
      <c r="IHW79" s="376"/>
      <c r="IHX79" s="376"/>
      <c r="IHY79" s="376"/>
      <c r="IHZ79" s="376"/>
      <c r="IIA79" s="376"/>
      <c r="IIB79" s="376"/>
      <c r="IIC79" s="376"/>
      <c r="IID79" s="376"/>
      <c r="IIE79" s="376"/>
      <c r="IIF79" s="1581"/>
      <c r="IIG79" s="1581"/>
      <c r="IIH79" s="1581"/>
      <c r="III79" s="529"/>
      <c r="IIJ79" s="376"/>
      <c r="IIK79" s="376"/>
      <c r="IIL79" s="376"/>
      <c r="IIM79" s="530"/>
      <c r="IIN79" s="376"/>
      <c r="IIO79" s="376"/>
      <c r="IIP79" s="376"/>
      <c r="IIQ79" s="376"/>
      <c r="IIR79" s="376"/>
      <c r="IIS79" s="376"/>
      <c r="IIT79" s="376"/>
      <c r="IIU79" s="376"/>
      <c r="IIV79" s="376"/>
      <c r="IIW79" s="1581"/>
      <c r="IIX79" s="1581"/>
      <c r="IIY79" s="1581"/>
      <c r="IIZ79" s="529"/>
      <c r="IJA79" s="376"/>
      <c r="IJB79" s="376"/>
      <c r="IJC79" s="376"/>
      <c r="IJD79" s="530"/>
      <c r="IJE79" s="376"/>
      <c r="IJF79" s="376"/>
      <c r="IJG79" s="376"/>
      <c r="IJH79" s="376"/>
      <c r="IJI79" s="376"/>
      <c r="IJJ79" s="376"/>
      <c r="IJK79" s="376"/>
      <c r="IJL79" s="376"/>
      <c r="IJM79" s="376"/>
      <c r="IJN79" s="1581"/>
      <c r="IJO79" s="1581"/>
      <c r="IJP79" s="1581"/>
      <c r="IJQ79" s="529"/>
      <c r="IJR79" s="376"/>
      <c r="IJS79" s="376"/>
      <c r="IJT79" s="376"/>
      <c r="IJU79" s="530"/>
      <c r="IJV79" s="376"/>
      <c r="IJW79" s="376"/>
      <c r="IJX79" s="376"/>
      <c r="IJY79" s="376"/>
      <c r="IJZ79" s="376"/>
      <c r="IKA79" s="376"/>
      <c r="IKB79" s="376"/>
      <c r="IKC79" s="376"/>
      <c r="IKD79" s="376"/>
      <c r="IKE79" s="1581"/>
      <c r="IKF79" s="1581"/>
      <c r="IKG79" s="1581"/>
      <c r="IKH79" s="529"/>
      <c r="IKI79" s="376"/>
      <c r="IKJ79" s="376"/>
      <c r="IKK79" s="376"/>
      <c r="IKL79" s="530"/>
      <c r="IKM79" s="376"/>
      <c r="IKN79" s="376"/>
      <c r="IKO79" s="376"/>
      <c r="IKP79" s="376"/>
      <c r="IKQ79" s="376"/>
      <c r="IKR79" s="376"/>
      <c r="IKS79" s="376"/>
      <c r="IKT79" s="376"/>
      <c r="IKU79" s="376"/>
      <c r="IKV79" s="1581"/>
      <c r="IKW79" s="1581"/>
      <c r="IKX79" s="1581"/>
      <c r="IKY79" s="529"/>
      <c r="IKZ79" s="376"/>
      <c r="ILA79" s="376"/>
      <c r="ILB79" s="376"/>
      <c r="ILC79" s="530"/>
      <c r="ILD79" s="376"/>
      <c r="ILE79" s="376"/>
      <c r="ILF79" s="376"/>
      <c r="ILG79" s="376"/>
      <c r="ILH79" s="376"/>
      <c r="ILI79" s="376"/>
      <c r="ILJ79" s="376"/>
      <c r="ILK79" s="376"/>
      <c r="ILL79" s="376"/>
      <c r="ILM79" s="1581"/>
      <c r="ILN79" s="1581"/>
      <c r="ILO79" s="1581"/>
      <c r="ILP79" s="529"/>
      <c r="ILQ79" s="376"/>
      <c r="ILR79" s="376"/>
      <c r="ILS79" s="376"/>
      <c r="ILT79" s="530"/>
      <c r="ILU79" s="376"/>
      <c r="ILV79" s="376"/>
      <c r="ILW79" s="376"/>
      <c r="ILX79" s="376"/>
      <c r="ILY79" s="376"/>
      <c r="ILZ79" s="376"/>
      <c r="IMA79" s="376"/>
      <c r="IMB79" s="376"/>
      <c r="IMC79" s="376"/>
      <c r="IMD79" s="1581"/>
      <c r="IME79" s="1581"/>
      <c r="IMF79" s="1581"/>
      <c r="IMG79" s="529"/>
      <c r="IMH79" s="376"/>
      <c r="IMI79" s="376"/>
      <c r="IMJ79" s="376"/>
      <c r="IMK79" s="530"/>
      <c r="IML79" s="376"/>
      <c r="IMM79" s="376"/>
      <c r="IMN79" s="376"/>
      <c r="IMO79" s="376"/>
      <c r="IMP79" s="376"/>
      <c r="IMQ79" s="376"/>
      <c r="IMR79" s="376"/>
      <c r="IMS79" s="376"/>
      <c r="IMT79" s="376"/>
      <c r="IMU79" s="1581"/>
      <c r="IMV79" s="1581"/>
      <c r="IMW79" s="1581"/>
      <c r="IMX79" s="529"/>
      <c r="IMY79" s="376"/>
      <c r="IMZ79" s="376"/>
      <c r="INA79" s="376"/>
      <c r="INB79" s="530"/>
      <c r="INC79" s="376"/>
      <c r="IND79" s="376"/>
      <c r="INE79" s="376"/>
      <c r="INF79" s="376"/>
      <c r="ING79" s="376"/>
      <c r="INH79" s="376"/>
      <c r="INI79" s="376"/>
      <c r="INJ79" s="376"/>
      <c r="INK79" s="376"/>
      <c r="INL79" s="1581"/>
      <c r="INM79" s="1581"/>
      <c r="INN79" s="1581"/>
      <c r="INO79" s="529"/>
      <c r="INP79" s="376"/>
      <c r="INQ79" s="376"/>
      <c r="INR79" s="376"/>
      <c r="INS79" s="530"/>
      <c r="INT79" s="376"/>
      <c r="INU79" s="376"/>
      <c r="INV79" s="376"/>
      <c r="INW79" s="376"/>
      <c r="INX79" s="376"/>
      <c r="INY79" s="376"/>
      <c r="INZ79" s="376"/>
      <c r="IOA79" s="376"/>
      <c r="IOB79" s="376"/>
      <c r="IOC79" s="1581"/>
      <c r="IOD79" s="1581"/>
      <c r="IOE79" s="1581"/>
      <c r="IOF79" s="529"/>
      <c r="IOG79" s="376"/>
      <c r="IOH79" s="376"/>
      <c r="IOI79" s="376"/>
      <c r="IOJ79" s="530"/>
      <c r="IOK79" s="376"/>
      <c r="IOL79" s="376"/>
      <c r="IOM79" s="376"/>
      <c r="ION79" s="376"/>
      <c r="IOO79" s="376"/>
      <c r="IOP79" s="376"/>
      <c r="IOQ79" s="376"/>
      <c r="IOR79" s="376"/>
      <c r="IOS79" s="376"/>
      <c r="IOT79" s="1581"/>
      <c r="IOU79" s="1581"/>
      <c r="IOV79" s="1581"/>
      <c r="IOW79" s="529"/>
      <c r="IOX79" s="376"/>
      <c r="IOY79" s="376"/>
      <c r="IOZ79" s="376"/>
      <c r="IPA79" s="530"/>
      <c r="IPB79" s="376"/>
      <c r="IPC79" s="376"/>
      <c r="IPD79" s="376"/>
      <c r="IPE79" s="376"/>
      <c r="IPF79" s="376"/>
      <c r="IPG79" s="376"/>
      <c r="IPH79" s="376"/>
      <c r="IPI79" s="376"/>
      <c r="IPJ79" s="376"/>
      <c r="IPK79" s="1581"/>
      <c r="IPL79" s="1581"/>
      <c r="IPM79" s="1581"/>
      <c r="IPN79" s="529"/>
      <c r="IPO79" s="376"/>
      <c r="IPP79" s="376"/>
      <c r="IPQ79" s="376"/>
      <c r="IPR79" s="530"/>
      <c r="IPS79" s="376"/>
      <c r="IPT79" s="376"/>
      <c r="IPU79" s="376"/>
      <c r="IPV79" s="376"/>
      <c r="IPW79" s="376"/>
      <c r="IPX79" s="376"/>
      <c r="IPY79" s="376"/>
      <c r="IPZ79" s="376"/>
      <c r="IQA79" s="376"/>
      <c r="IQB79" s="1581"/>
      <c r="IQC79" s="1581"/>
      <c r="IQD79" s="1581"/>
      <c r="IQE79" s="529"/>
      <c r="IQF79" s="376"/>
      <c r="IQG79" s="376"/>
      <c r="IQH79" s="376"/>
      <c r="IQI79" s="530"/>
      <c r="IQJ79" s="376"/>
      <c r="IQK79" s="376"/>
      <c r="IQL79" s="376"/>
      <c r="IQM79" s="376"/>
      <c r="IQN79" s="376"/>
      <c r="IQO79" s="376"/>
      <c r="IQP79" s="376"/>
      <c r="IQQ79" s="376"/>
      <c r="IQR79" s="376"/>
      <c r="IQS79" s="1581"/>
      <c r="IQT79" s="1581"/>
      <c r="IQU79" s="1581"/>
      <c r="IQV79" s="529"/>
      <c r="IQW79" s="376"/>
      <c r="IQX79" s="376"/>
      <c r="IQY79" s="376"/>
      <c r="IQZ79" s="530"/>
      <c r="IRA79" s="376"/>
      <c r="IRB79" s="376"/>
      <c r="IRC79" s="376"/>
      <c r="IRD79" s="376"/>
      <c r="IRE79" s="376"/>
      <c r="IRF79" s="376"/>
      <c r="IRG79" s="376"/>
      <c r="IRH79" s="376"/>
      <c r="IRI79" s="376"/>
      <c r="IRJ79" s="1581"/>
      <c r="IRK79" s="1581"/>
      <c r="IRL79" s="1581"/>
      <c r="IRM79" s="529"/>
      <c r="IRN79" s="376"/>
      <c r="IRO79" s="376"/>
      <c r="IRP79" s="376"/>
      <c r="IRQ79" s="530"/>
      <c r="IRR79" s="376"/>
      <c r="IRS79" s="376"/>
      <c r="IRT79" s="376"/>
      <c r="IRU79" s="376"/>
      <c r="IRV79" s="376"/>
      <c r="IRW79" s="376"/>
      <c r="IRX79" s="376"/>
      <c r="IRY79" s="376"/>
      <c r="IRZ79" s="376"/>
      <c r="ISA79" s="1581"/>
      <c r="ISB79" s="1581"/>
      <c r="ISC79" s="1581"/>
      <c r="ISD79" s="529"/>
      <c r="ISE79" s="376"/>
      <c r="ISF79" s="376"/>
      <c r="ISG79" s="376"/>
      <c r="ISH79" s="530"/>
      <c r="ISI79" s="376"/>
      <c r="ISJ79" s="376"/>
      <c r="ISK79" s="376"/>
      <c r="ISL79" s="376"/>
      <c r="ISM79" s="376"/>
      <c r="ISN79" s="376"/>
      <c r="ISO79" s="376"/>
      <c r="ISP79" s="376"/>
      <c r="ISQ79" s="376"/>
      <c r="ISR79" s="1581"/>
      <c r="ISS79" s="1581"/>
      <c r="IST79" s="1581"/>
      <c r="ISU79" s="529"/>
      <c r="ISV79" s="376"/>
      <c r="ISW79" s="376"/>
      <c r="ISX79" s="376"/>
      <c r="ISY79" s="530"/>
      <c r="ISZ79" s="376"/>
      <c r="ITA79" s="376"/>
      <c r="ITB79" s="376"/>
      <c r="ITC79" s="376"/>
      <c r="ITD79" s="376"/>
      <c r="ITE79" s="376"/>
      <c r="ITF79" s="376"/>
      <c r="ITG79" s="376"/>
      <c r="ITH79" s="376"/>
      <c r="ITI79" s="1581"/>
      <c r="ITJ79" s="1581"/>
      <c r="ITK79" s="1581"/>
      <c r="ITL79" s="529"/>
      <c r="ITM79" s="376"/>
      <c r="ITN79" s="376"/>
      <c r="ITO79" s="376"/>
      <c r="ITP79" s="530"/>
      <c r="ITQ79" s="376"/>
      <c r="ITR79" s="376"/>
      <c r="ITS79" s="376"/>
      <c r="ITT79" s="376"/>
      <c r="ITU79" s="376"/>
      <c r="ITV79" s="376"/>
      <c r="ITW79" s="376"/>
      <c r="ITX79" s="376"/>
      <c r="ITY79" s="376"/>
      <c r="ITZ79" s="1581"/>
      <c r="IUA79" s="1581"/>
      <c r="IUB79" s="1581"/>
      <c r="IUC79" s="529"/>
      <c r="IUD79" s="376"/>
      <c r="IUE79" s="376"/>
      <c r="IUF79" s="376"/>
      <c r="IUG79" s="530"/>
      <c r="IUH79" s="376"/>
      <c r="IUI79" s="376"/>
      <c r="IUJ79" s="376"/>
      <c r="IUK79" s="376"/>
      <c r="IUL79" s="376"/>
      <c r="IUM79" s="376"/>
      <c r="IUN79" s="376"/>
      <c r="IUO79" s="376"/>
      <c r="IUP79" s="376"/>
      <c r="IUQ79" s="1581"/>
      <c r="IUR79" s="1581"/>
      <c r="IUS79" s="1581"/>
      <c r="IUT79" s="529"/>
      <c r="IUU79" s="376"/>
      <c r="IUV79" s="376"/>
      <c r="IUW79" s="376"/>
      <c r="IUX79" s="530"/>
      <c r="IUY79" s="376"/>
      <c r="IUZ79" s="376"/>
      <c r="IVA79" s="376"/>
      <c r="IVB79" s="376"/>
      <c r="IVC79" s="376"/>
      <c r="IVD79" s="376"/>
      <c r="IVE79" s="376"/>
      <c r="IVF79" s="376"/>
      <c r="IVG79" s="376"/>
      <c r="IVH79" s="1581"/>
      <c r="IVI79" s="1581"/>
      <c r="IVJ79" s="1581"/>
      <c r="IVK79" s="529"/>
      <c r="IVL79" s="376"/>
      <c r="IVM79" s="376"/>
      <c r="IVN79" s="376"/>
      <c r="IVO79" s="530"/>
      <c r="IVP79" s="376"/>
      <c r="IVQ79" s="376"/>
      <c r="IVR79" s="376"/>
      <c r="IVS79" s="376"/>
      <c r="IVT79" s="376"/>
      <c r="IVU79" s="376"/>
      <c r="IVV79" s="376"/>
      <c r="IVW79" s="376"/>
      <c r="IVX79" s="376"/>
      <c r="IVY79" s="1581"/>
      <c r="IVZ79" s="1581"/>
      <c r="IWA79" s="1581"/>
      <c r="IWB79" s="529"/>
      <c r="IWC79" s="376"/>
      <c r="IWD79" s="376"/>
      <c r="IWE79" s="376"/>
      <c r="IWF79" s="530"/>
      <c r="IWG79" s="376"/>
      <c r="IWH79" s="376"/>
      <c r="IWI79" s="376"/>
      <c r="IWJ79" s="376"/>
      <c r="IWK79" s="376"/>
      <c r="IWL79" s="376"/>
      <c r="IWM79" s="376"/>
      <c r="IWN79" s="376"/>
      <c r="IWO79" s="376"/>
      <c r="IWP79" s="1581"/>
      <c r="IWQ79" s="1581"/>
      <c r="IWR79" s="1581"/>
      <c r="IWS79" s="529"/>
      <c r="IWT79" s="376"/>
      <c r="IWU79" s="376"/>
      <c r="IWV79" s="376"/>
      <c r="IWW79" s="530"/>
      <c r="IWX79" s="376"/>
      <c r="IWY79" s="376"/>
      <c r="IWZ79" s="376"/>
      <c r="IXA79" s="376"/>
      <c r="IXB79" s="376"/>
      <c r="IXC79" s="376"/>
      <c r="IXD79" s="376"/>
      <c r="IXE79" s="376"/>
      <c r="IXF79" s="376"/>
      <c r="IXG79" s="1581"/>
      <c r="IXH79" s="1581"/>
      <c r="IXI79" s="1581"/>
      <c r="IXJ79" s="529"/>
      <c r="IXK79" s="376"/>
      <c r="IXL79" s="376"/>
      <c r="IXM79" s="376"/>
      <c r="IXN79" s="530"/>
      <c r="IXO79" s="376"/>
      <c r="IXP79" s="376"/>
      <c r="IXQ79" s="376"/>
      <c r="IXR79" s="376"/>
      <c r="IXS79" s="376"/>
      <c r="IXT79" s="376"/>
      <c r="IXU79" s="376"/>
      <c r="IXV79" s="376"/>
      <c r="IXW79" s="376"/>
      <c r="IXX79" s="1581"/>
      <c r="IXY79" s="1581"/>
      <c r="IXZ79" s="1581"/>
      <c r="IYA79" s="529"/>
      <c r="IYB79" s="376"/>
      <c r="IYC79" s="376"/>
      <c r="IYD79" s="376"/>
      <c r="IYE79" s="530"/>
      <c r="IYF79" s="376"/>
      <c r="IYG79" s="376"/>
      <c r="IYH79" s="376"/>
      <c r="IYI79" s="376"/>
      <c r="IYJ79" s="376"/>
      <c r="IYK79" s="376"/>
      <c r="IYL79" s="376"/>
      <c r="IYM79" s="376"/>
      <c r="IYN79" s="376"/>
      <c r="IYO79" s="1581"/>
      <c r="IYP79" s="1581"/>
      <c r="IYQ79" s="1581"/>
      <c r="IYR79" s="529"/>
      <c r="IYS79" s="376"/>
      <c r="IYT79" s="376"/>
      <c r="IYU79" s="376"/>
      <c r="IYV79" s="530"/>
      <c r="IYW79" s="376"/>
      <c r="IYX79" s="376"/>
      <c r="IYY79" s="376"/>
      <c r="IYZ79" s="376"/>
      <c r="IZA79" s="376"/>
      <c r="IZB79" s="376"/>
      <c r="IZC79" s="376"/>
      <c r="IZD79" s="376"/>
      <c r="IZE79" s="376"/>
      <c r="IZF79" s="1581"/>
      <c r="IZG79" s="1581"/>
      <c r="IZH79" s="1581"/>
      <c r="IZI79" s="529"/>
      <c r="IZJ79" s="376"/>
      <c r="IZK79" s="376"/>
      <c r="IZL79" s="376"/>
      <c r="IZM79" s="530"/>
      <c r="IZN79" s="376"/>
      <c r="IZO79" s="376"/>
      <c r="IZP79" s="376"/>
      <c r="IZQ79" s="376"/>
      <c r="IZR79" s="376"/>
      <c r="IZS79" s="376"/>
      <c r="IZT79" s="376"/>
      <c r="IZU79" s="376"/>
      <c r="IZV79" s="376"/>
      <c r="IZW79" s="1581"/>
      <c r="IZX79" s="1581"/>
      <c r="IZY79" s="1581"/>
      <c r="IZZ79" s="529"/>
      <c r="JAA79" s="376"/>
      <c r="JAB79" s="376"/>
      <c r="JAC79" s="376"/>
      <c r="JAD79" s="530"/>
      <c r="JAE79" s="376"/>
      <c r="JAF79" s="376"/>
      <c r="JAG79" s="376"/>
      <c r="JAH79" s="376"/>
      <c r="JAI79" s="376"/>
      <c r="JAJ79" s="376"/>
      <c r="JAK79" s="376"/>
      <c r="JAL79" s="376"/>
      <c r="JAM79" s="376"/>
      <c r="JAN79" s="1581"/>
      <c r="JAO79" s="1581"/>
      <c r="JAP79" s="1581"/>
      <c r="JAQ79" s="529"/>
      <c r="JAR79" s="376"/>
      <c r="JAS79" s="376"/>
      <c r="JAT79" s="376"/>
      <c r="JAU79" s="530"/>
      <c r="JAV79" s="376"/>
      <c r="JAW79" s="376"/>
      <c r="JAX79" s="376"/>
      <c r="JAY79" s="376"/>
      <c r="JAZ79" s="376"/>
      <c r="JBA79" s="376"/>
      <c r="JBB79" s="376"/>
      <c r="JBC79" s="376"/>
      <c r="JBD79" s="376"/>
      <c r="JBE79" s="1581"/>
      <c r="JBF79" s="1581"/>
      <c r="JBG79" s="1581"/>
      <c r="JBH79" s="529"/>
      <c r="JBI79" s="376"/>
      <c r="JBJ79" s="376"/>
      <c r="JBK79" s="376"/>
      <c r="JBL79" s="530"/>
      <c r="JBM79" s="376"/>
      <c r="JBN79" s="376"/>
      <c r="JBO79" s="376"/>
      <c r="JBP79" s="376"/>
      <c r="JBQ79" s="376"/>
      <c r="JBR79" s="376"/>
      <c r="JBS79" s="376"/>
      <c r="JBT79" s="376"/>
      <c r="JBU79" s="376"/>
      <c r="JBV79" s="1581"/>
      <c r="JBW79" s="1581"/>
      <c r="JBX79" s="1581"/>
      <c r="JBY79" s="529"/>
      <c r="JBZ79" s="376"/>
      <c r="JCA79" s="376"/>
      <c r="JCB79" s="376"/>
      <c r="JCC79" s="530"/>
      <c r="JCD79" s="376"/>
      <c r="JCE79" s="376"/>
      <c r="JCF79" s="376"/>
      <c r="JCG79" s="376"/>
      <c r="JCH79" s="376"/>
      <c r="JCI79" s="376"/>
      <c r="JCJ79" s="376"/>
      <c r="JCK79" s="376"/>
      <c r="JCL79" s="376"/>
      <c r="JCM79" s="1581"/>
      <c r="JCN79" s="1581"/>
      <c r="JCO79" s="1581"/>
      <c r="JCP79" s="529"/>
      <c r="JCQ79" s="376"/>
      <c r="JCR79" s="376"/>
      <c r="JCS79" s="376"/>
      <c r="JCT79" s="530"/>
      <c r="JCU79" s="376"/>
      <c r="JCV79" s="376"/>
      <c r="JCW79" s="376"/>
      <c r="JCX79" s="376"/>
      <c r="JCY79" s="376"/>
      <c r="JCZ79" s="376"/>
      <c r="JDA79" s="376"/>
      <c r="JDB79" s="376"/>
      <c r="JDC79" s="376"/>
      <c r="JDD79" s="1581"/>
      <c r="JDE79" s="1581"/>
      <c r="JDF79" s="1581"/>
      <c r="JDG79" s="529"/>
      <c r="JDH79" s="376"/>
      <c r="JDI79" s="376"/>
      <c r="JDJ79" s="376"/>
      <c r="JDK79" s="530"/>
      <c r="JDL79" s="376"/>
      <c r="JDM79" s="376"/>
      <c r="JDN79" s="376"/>
      <c r="JDO79" s="376"/>
      <c r="JDP79" s="376"/>
      <c r="JDQ79" s="376"/>
      <c r="JDR79" s="376"/>
      <c r="JDS79" s="376"/>
      <c r="JDT79" s="376"/>
      <c r="JDU79" s="1581"/>
      <c r="JDV79" s="1581"/>
      <c r="JDW79" s="1581"/>
      <c r="JDX79" s="529"/>
      <c r="JDY79" s="376"/>
      <c r="JDZ79" s="376"/>
      <c r="JEA79" s="376"/>
      <c r="JEB79" s="530"/>
      <c r="JEC79" s="376"/>
      <c r="JED79" s="376"/>
      <c r="JEE79" s="376"/>
      <c r="JEF79" s="376"/>
      <c r="JEG79" s="376"/>
      <c r="JEH79" s="376"/>
      <c r="JEI79" s="376"/>
      <c r="JEJ79" s="376"/>
      <c r="JEK79" s="376"/>
      <c r="JEL79" s="1581"/>
      <c r="JEM79" s="1581"/>
      <c r="JEN79" s="1581"/>
      <c r="JEO79" s="529"/>
      <c r="JEP79" s="376"/>
      <c r="JEQ79" s="376"/>
      <c r="JER79" s="376"/>
      <c r="JES79" s="530"/>
      <c r="JET79" s="376"/>
      <c r="JEU79" s="376"/>
      <c r="JEV79" s="376"/>
      <c r="JEW79" s="376"/>
      <c r="JEX79" s="376"/>
      <c r="JEY79" s="376"/>
      <c r="JEZ79" s="376"/>
      <c r="JFA79" s="376"/>
      <c r="JFB79" s="376"/>
      <c r="JFC79" s="1581"/>
      <c r="JFD79" s="1581"/>
      <c r="JFE79" s="1581"/>
      <c r="JFF79" s="529"/>
      <c r="JFG79" s="376"/>
      <c r="JFH79" s="376"/>
      <c r="JFI79" s="376"/>
      <c r="JFJ79" s="530"/>
      <c r="JFK79" s="376"/>
      <c r="JFL79" s="376"/>
      <c r="JFM79" s="376"/>
      <c r="JFN79" s="376"/>
      <c r="JFO79" s="376"/>
      <c r="JFP79" s="376"/>
      <c r="JFQ79" s="376"/>
      <c r="JFR79" s="376"/>
      <c r="JFS79" s="376"/>
      <c r="JFT79" s="1581"/>
      <c r="JFU79" s="1581"/>
      <c r="JFV79" s="1581"/>
      <c r="JFW79" s="529"/>
      <c r="JFX79" s="376"/>
      <c r="JFY79" s="376"/>
      <c r="JFZ79" s="376"/>
      <c r="JGA79" s="530"/>
      <c r="JGB79" s="376"/>
      <c r="JGC79" s="376"/>
      <c r="JGD79" s="376"/>
      <c r="JGE79" s="376"/>
      <c r="JGF79" s="376"/>
      <c r="JGG79" s="376"/>
      <c r="JGH79" s="376"/>
      <c r="JGI79" s="376"/>
      <c r="JGJ79" s="376"/>
      <c r="JGK79" s="1581"/>
      <c r="JGL79" s="1581"/>
      <c r="JGM79" s="1581"/>
      <c r="JGN79" s="529"/>
      <c r="JGO79" s="376"/>
      <c r="JGP79" s="376"/>
      <c r="JGQ79" s="376"/>
      <c r="JGR79" s="530"/>
      <c r="JGS79" s="376"/>
      <c r="JGT79" s="376"/>
      <c r="JGU79" s="376"/>
      <c r="JGV79" s="376"/>
      <c r="JGW79" s="376"/>
      <c r="JGX79" s="376"/>
      <c r="JGY79" s="376"/>
      <c r="JGZ79" s="376"/>
      <c r="JHA79" s="376"/>
      <c r="JHB79" s="1581"/>
      <c r="JHC79" s="1581"/>
      <c r="JHD79" s="1581"/>
      <c r="JHE79" s="529"/>
      <c r="JHF79" s="376"/>
      <c r="JHG79" s="376"/>
      <c r="JHH79" s="376"/>
      <c r="JHI79" s="530"/>
      <c r="JHJ79" s="376"/>
      <c r="JHK79" s="376"/>
      <c r="JHL79" s="376"/>
      <c r="JHM79" s="376"/>
      <c r="JHN79" s="376"/>
      <c r="JHO79" s="376"/>
      <c r="JHP79" s="376"/>
      <c r="JHQ79" s="376"/>
      <c r="JHR79" s="376"/>
      <c r="JHS79" s="1581"/>
      <c r="JHT79" s="1581"/>
      <c r="JHU79" s="1581"/>
      <c r="JHV79" s="529"/>
      <c r="JHW79" s="376"/>
      <c r="JHX79" s="376"/>
      <c r="JHY79" s="376"/>
      <c r="JHZ79" s="530"/>
      <c r="JIA79" s="376"/>
      <c r="JIB79" s="376"/>
      <c r="JIC79" s="376"/>
      <c r="JID79" s="376"/>
      <c r="JIE79" s="376"/>
      <c r="JIF79" s="376"/>
      <c r="JIG79" s="376"/>
      <c r="JIH79" s="376"/>
      <c r="JII79" s="376"/>
      <c r="JIJ79" s="1581"/>
      <c r="JIK79" s="1581"/>
      <c r="JIL79" s="1581"/>
      <c r="JIM79" s="529"/>
      <c r="JIN79" s="376"/>
      <c r="JIO79" s="376"/>
      <c r="JIP79" s="376"/>
      <c r="JIQ79" s="530"/>
      <c r="JIR79" s="376"/>
      <c r="JIS79" s="376"/>
      <c r="JIT79" s="376"/>
      <c r="JIU79" s="376"/>
      <c r="JIV79" s="376"/>
      <c r="JIW79" s="376"/>
      <c r="JIX79" s="376"/>
      <c r="JIY79" s="376"/>
      <c r="JIZ79" s="376"/>
      <c r="JJA79" s="1581"/>
      <c r="JJB79" s="1581"/>
      <c r="JJC79" s="1581"/>
      <c r="JJD79" s="529"/>
      <c r="JJE79" s="376"/>
      <c r="JJF79" s="376"/>
      <c r="JJG79" s="376"/>
      <c r="JJH79" s="530"/>
      <c r="JJI79" s="376"/>
      <c r="JJJ79" s="376"/>
      <c r="JJK79" s="376"/>
      <c r="JJL79" s="376"/>
      <c r="JJM79" s="376"/>
      <c r="JJN79" s="376"/>
      <c r="JJO79" s="376"/>
      <c r="JJP79" s="376"/>
      <c r="JJQ79" s="376"/>
      <c r="JJR79" s="1581"/>
      <c r="JJS79" s="1581"/>
      <c r="JJT79" s="1581"/>
      <c r="JJU79" s="529"/>
      <c r="JJV79" s="376"/>
      <c r="JJW79" s="376"/>
      <c r="JJX79" s="376"/>
      <c r="JJY79" s="530"/>
      <c r="JJZ79" s="376"/>
      <c r="JKA79" s="376"/>
      <c r="JKB79" s="376"/>
      <c r="JKC79" s="376"/>
      <c r="JKD79" s="376"/>
      <c r="JKE79" s="376"/>
      <c r="JKF79" s="376"/>
      <c r="JKG79" s="376"/>
      <c r="JKH79" s="376"/>
      <c r="JKI79" s="1581"/>
      <c r="JKJ79" s="1581"/>
      <c r="JKK79" s="1581"/>
      <c r="JKL79" s="529"/>
      <c r="JKM79" s="376"/>
      <c r="JKN79" s="376"/>
      <c r="JKO79" s="376"/>
      <c r="JKP79" s="530"/>
      <c r="JKQ79" s="376"/>
      <c r="JKR79" s="376"/>
      <c r="JKS79" s="376"/>
      <c r="JKT79" s="376"/>
      <c r="JKU79" s="376"/>
      <c r="JKV79" s="376"/>
      <c r="JKW79" s="376"/>
      <c r="JKX79" s="376"/>
      <c r="JKY79" s="376"/>
      <c r="JKZ79" s="1581"/>
      <c r="JLA79" s="1581"/>
      <c r="JLB79" s="1581"/>
      <c r="JLC79" s="529"/>
      <c r="JLD79" s="376"/>
      <c r="JLE79" s="376"/>
      <c r="JLF79" s="376"/>
      <c r="JLG79" s="530"/>
      <c r="JLH79" s="376"/>
      <c r="JLI79" s="376"/>
      <c r="JLJ79" s="376"/>
      <c r="JLK79" s="376"/>
      <c r="JLL79" s="376"/>
      <c r="JLM79" s="376"/>
      <c r="JLN79" s="376"/>
      <c r="JLO79" s="376"/>
      <c r="JLP79" s="376"/>
      <c r="JLQ79" s="1581"/>
      <c r="JLR79" s="1581"/>
      <c r="JLS79" s="1581"/>
      <c r="JLT79" s="529"/>
      <c r="JLU79" s="376"/>
      <c r="JLV79" s="376"/>
      <c r="JLW79" s="376"/>
      <c r="JLX79" s="530"/>
      <c r="JLY79" s="376"/>
      <c r="JLZ79" s="376"/>
      <c r="JMA79" s="376"/>
      <c r="JMB79" s="376"/>
      <c r="JMC79" s="376"/>
      <c r="JMD79" s="376"/>
      <c r="JME79" s="376"/>
      <c r="JMF79" s="376"/>
      <c r="JMG79" s="376"/>
      <c r="JMH79" s="1581"/>
      <c r="JMI79" s="1581"/>
      <c r="JMJ79" s="1581"/>
      <c r="JMK79" s="529"/>
      <c r="JML79" s="376"/>
      <c r="JMM79" s="376"/>
      <c r="JMN79" s="376"/>
      <c r="JMO79" s="530"/>
      <c r="JMP79" s="376"/>
      <c r="JMQ79" s="376"/>
      <c r="JMR79" s="376"/>
      <c r="JMS79" s="376"/>
      <c r="JMT79" s="376"/>
      <c r="JMU79" s="376"/>
      <c r="JMV79" s="376"/>
      <c r="JMW79" s="376"/>
      <c r="JMX79" s="376"/>
      <c r="JMY79" s="1581"/>
      <c r="JMZ79" s="1581"/>
      <c r="JNA79" s="1581"/>
      <c r="JNB79" s="529"/>
      <c r="JNC79" s="376"/>
      <c r="JND79" s="376"/>
      <c r="JNE79" s="376"/>
      <c r="JNF79" s="530"/>
      <c r="JNG79" s="376"/>
      <c r="JNH79" s="376"/>
      <c r="JNI79" s="376"/>
      <c r="JNJ79" s="376"/>
      <c r="JNK79" s="376"/>
      <c r="JNL79" s="376"/>
      <c r="JNM79" s="376"/>
      <c r="JNN79" s="376"/>
      <c r="JNO79" s="376"/>
      <c r="JNP79" s="1581"/>
      <c r="JNQ79" s="1581"/>
      <c r="JNR79" s="1581"/>
      <c r="JNS79" s="529"/>
      <c r="JNT79" s="376"/>
      <c r="JNU79" s="376"/>
      <c r="JNV79" s="376"/>
      <c r="JNW79" s="530"/>
      <c r="JNX79" s="376"/>
      <c r="JNY79" s="376"/>
      <c r="JNZ79" s="376"/>
      <c r="JOA79" s="376"/>
      <c r="JOB79" s="376"/>
      <c r="JOC79" s="376"/>
      <c r="JOD79" s="376"/>
      <c r="JOE79" s="376"/>
      <c r="JOF79" s="376"/>
      <c r="JOG79" s="1581"/>
      <c r="JOH79" s="1581"/>
      <c r="JOI79" s="1581"/>
      <c r="JOJ79" s="529"/>
      <c r="JOK79" s="376"/>
      <c r="JOL79" s="376"/>
      <c r="JOM79" s="376"/>
      <c r="JON79" s="530"/>
      <c r="JOO79" s="376"/>
      <c r="JOP79" s="376"/>
      <c r="JOQ79" s="376"/>
      <c r="JOR79" s="376"/>
      <c r="JOS79" s="376"/>
      <c r="JOT79" s="376"/>
      <c r="JOU79" s="376"/>
      <c r="JOV79" s="376"/>
      <c r="JOW79" s="376"/>
      <c r="JOX79" s="1581"/>
      <c r="JOY79" s="1581"/>
      <c r="JOZ79" s="1581"/>
      <c r="JPA79" s="529"/>
      <c r="JPB79" s="376"/>
      <c r="JPC79" s="376"/>
      <c r="JPD79" s="376"/>
      <c r="JPE79" s="530"/>
      <c r="JPF79" s="376"/>
      <c r="JPG79" s="376"/>
      <c r="JPH79" s="376"/>
      <c r="JPI79" s="376"/>
      <c r="JPJ79" s="376"/>
      <c r="JPK79" s="376"/>
      <c r="JPL79" s="376"/>
      <c r="JPM79" s="376"/>
      <c r="JPN79" s="376"/>
      <c r="JPO79" s="1581"/>
      <c r="JPP79" s="1581"/>
      <c r="JPQ79" s="1581"/>
      <c r="JPR79" s="529"/>
      <c r="JPS79" s="376"/>
      <c r="JPT79" s="376"/>
      <c r="JPU79" s="376"/>
      <c r="JPV79" s="530"/>
      <c r="JPW79" s="376"/>
      <c r="JPX79" s="376"/>
      <c r="JPY79" s="376"/>
      <c r="JPZ79" s="376"/>
      <c r="JQA79" s="376"/>
      <c r="JQB79" s="376"/>
      <c r="JQC79" s="376"/>
      <c r="JQD79" s="376"/>
      <c r="JQE79" s="376"/>
      <c r="JQF79" s="1581"/>
      <c r="JQG79" s="1581"/>
      <c r="JQH79" s="1581"/>
      <c r="JQI79" s="529"/>
      <c r="JQJ79" s="376"/>
      <c r="JQK79" s="376"/>
      <c r="JQL79" s="376"/>
      <c r="JQM79" s="530"/>
      <c r="JQN79" s="376"/>
      <c r="JQO79" s="376"/>
      <c r="JQP79" s="376"/>
      <c r="JQQ79" s="376"/>
      <c r="JQR79" s="376"/>
      <c r="JQS79" s="376"/>
      <c r="JQT79" s="376"/>
      <c r="JQU79" s="376"/>
      <c r="JQV79" s="376"/>
      <c r="JQW79" s="1581"/>
      <c r="JQX79" s="1581"/>
      <c r="JQY79" s="1581"/>
      <c r="JQZ79" s="529"/>
      <c r="JRA79" s="376"/>
      <c r="JRB79" s="376"/>
      <c r="JRC79" s="376"/>
      <c r="JRD79" s="530"/>
      <c r="JRE79" s="376"/>
      <c r="JRF79" s="376"/>
      <c r="JRG79" s="376"/>
      <c r="JRH79" s="376"/>
      <c r="JRI79" s="376"/>
      <c r="JRJ79" s="376"/>
      <c r="JRK79" s="376"/>
      <c r="JRL79" s="376"/>
      <c r="JRM79" s="376"/>
      <c r="JRN79" s="1581"/>
      <c r="JRO79" s="1581"/>
      <c r="JRP79" s="1581"/>
      <c r="JRQ79" s="529"/>
      <c r="JRR79" s="376"/>
      <c r="JRS79" s="376"/>
      <c r="JRT79" s="376"/>
      <c r="JRU79" s="530"/>
      <c r="JRV79" s="376"/>
      <c r="JRW79" s="376"/>
      <c r="JRX79" s="376"/>
      <c r="JRY79" s="376"/>
      <c r="JRZ79" s="376"/>
      <c r="JSA79" s="376"/>
      <c r="JSB79" s="376"/>
      <c r="JSC79" s="376"/>
      <c r="JSD79" s="376"/>
      <c r="JSE79" s="1581"/>
      <c r="JSF79" s="1581"/>
      <c r="JSG79" s="1581"/>
      <c r="JSH79" s="529"/>
      <c r="JSI79" s="376"/>
      <c r="JSJ79" s="376"/>
      <c r="JSK79" s="376"/>
      <c r="JSL79" s="530"/>
      <c r="JSM79" s="376"/>
      <c r="JSN79" s="376"/>
      <c r="JSO79" s="376"/>
      <c r="JSP79" s="376"/>
      <c r="JSQ79" s="376"/>
      <c r="JSR79" s="376"/>
      <c r="JSS79" s="376"/>
      <c r="JST79" s="376"/>
      <c r="JSU79" s="376"/>
      <c r="JSV79" s="1581"/>
      <c r="JSW79" s="1581"/>
      <c r="JSX79" s="1581"/>
      <c r="JSY79" s="529"/>
      <c r="JSZ79" s="376"/>
      <c r="JTA79" s="376"/>
      <c r="JTB79" s="376"/>
      <c r="JTC79" s="530"/>
      <c r="JTD79" s="376"/>
      <c r="JTE79" s="376"/>
      <c r="JTF79" s="376"/>
      <c r="JTG79" s="376"/>
      <c r="JTH79" s="376"/>
      <c r="JTI79" s="376"/>
      <c r="JTJ79" s="376"/>
      <c r="JTK79" s="376"/>
      <c r="JTL79" s="376"/>
      <c r="JTM79" s="1581"/>
      <c r="JTN79" s="1581"/>
      <c r="JTO79" s="1581"/>
      <c r="JTP79" s="529"/>
      <c r="JTQ79" s="376"/>
      <c r="JTR79" s="376"/>
      <c r="JTS79" s="376"/>
      <c r="JTT79" s="530"/>
      <c r="JTU79" s="376"/>
      <c r="JTV79" s="376"/>
      <c r="JTW79" s="376"/>
      <c r="JTX79" s="376"/>
      <c r="JTY79" s="376"/>
      <c r="JTZ79" s="376"/>
      <c r="JUA79" s="376"/>
      <c r="JUB79" s="376"/>
      <c r="JUC79" s="376"/>
      <c r="JUD79" s="1581"/>
      <c r="JUE79" s="1581"/>
      <c r="JUF79" s="1581"/>
      <c r="JUG79" s="529"/>
      <c r="JUH79" s="376"/>
      <c r="JUI79" s="376"/>
      <c r="JUJ79" s="376"/>
      <c r="JUK79" s="530"/>
      <c r="JUL79" s="376"/>
      <c r="JUM79" s="376"/>
      <c r="JUN79" s="376"/>
      <c r="JUO79" s="376"/>
      <c r="JUP79" s="376"/>
      <c r="JUQ79" s="376"/>
      <c r="JUR79" s="376"/>
      <c r="JUS79" s="376"/>
      <c r="JUT79" s="376"/>
      <c r="JUU79" s="1581"/>
      <c r="JUV79" s="1581"/>
      <c r="JUW79" s="1581"/>
      <c r="JUX79" s="529"/>
      <c r="JUY79" s="376"/>
      <c r="JUZ79" s="376"/>
      <c r="JVA79" s="376"/>
      <c r="JVB79" s="530"/>
      <c r="JVC79" s="376"/>
      <c r="JVD79" s="376"/>
      <c r="JVE79" s="376"/>
      <c r="JVF79" s="376"/>
      <c r="JVG79" s="376"/>
      <c r="JVH79" s="376"/>
      <c r="JVI79" s="376"/>
      <c r="JVJ79" s="376"/>
      <c r="JVK79" s="376"/>
      <c r="JVL79" s="1581"/>
      <c r="JVM79" s="1581"/>
      <c r="JVN79" s="1581"/>
      <c r="JVO79" s="529"/>
      <c r="JVP79" s="376"/>
      <c r="JVQ79" s="376"/>
      <c r="JVR79" s="376"/>
      <c r="JVS79" s="530"/>
      <c r="JVT79" s="376"/>
      <c r="JVU79" s="376"/>
      <c r="JVV79" s="376"/>
      <c r="JVW79" s="376"/>
      <c r="JVX79" s="376"/>
      <c r="JVY79" s="376"/>
      <c r="JVZ79" s="376"/>
      <c r="JWA79" s="376"/>
      <c r="JWB79" s="376"/>
      <c r="JWC79" s="1581"/>
      <c r="JWD79" s="1581"/>
      <c r="JWE79" s="1581"/>
      <c r="JWF79" s="529"/>
      <c r="JWG79" s="376"/>
      <c r="JWH79" s="376"/>
      <c r="JWI79" s="376"/>
      <c r="JWJ79" s="530"/>
      <c r="JWK79" s="376"/>
      <c r="JWL79" s="376"/>
      <c r="JWM79" s="376"/>
      <c r="JWN79" s="376"/>
      <c r="JWO79" s="376"/>
      <c r="JWP79" s="376"/>
      <c r="JWQ79" s="376"/>
      <c r="JWR79" s="376"/>
      <c r="JWS79" s="376"/>
      <c r="JWT79" s="1581"/>
      <c r="JWU79" s="1581"/>
      <c r="JWV79" s="1581"/>
      <c r="JWW79" s="529"/>
      <c r="JWX79" s="376"/>
      <c r="JWY79" s="376"/>
      <c r="JWZ79" s="376"/>
      <c r="JXA79" s="530"/>
      <c r="JXB79" s="376"/>
      <c r="JXC79" s="376"/>
      <c r="JXD79" s="376"/>
      <c r="JXE79" s="376"/>
      <c r="JXF79" s="376"/>
      <c r="JXG79" s="376"/>
      <c r="JXH79" s="376"/>
      <c r="JXI79" s="376"/>
      <c r="JXJ79" s="376"/>
      <c r="JXK79" s="1581"/>
      <c r="JXL79" s="1581"/>
      <c r="JXM79" s="1581"/>
      <c r="JXN79" s="529"/>
      <c r="JXO79" s="376"/>
      <c r="JXP79" s="376"/>
      <c r="JXQ79" s="376"/>
      <c r="JXR79" s="530"/>
      <c r="JXS79" s="376"/>
      <c r="JXT79" s="376"/>
      <c r="JXU79" s="376"/>
      <c r="JXV79" s="376"/>
      <c r="JXW79" s="376"/>
      <c r="JXX79" s="376"/>
      <c r="JXY79" s="376"/>
      <c r="JXZ79" s="376"/>
      <c r="JYA79" s="376"/>
      <c r="JYB79" s="1581"/>
      <c r="JYC79" s="1581"/>
      <c r="JYD79" s="1581"/>
      <c r="JYE79" s="529"/>
      <c r="JYF79" s="376"/>
      <c r="JYG79" s="376"/>
      <c r="JYH79" s="376"/>
      <c r="JYI79" s="530"/>
      <c r="JYJ79" s="376"/>
      <c r="JYK79" s="376"/>
      <c r="JYL79" s="376"/>
      <c r="JYM79" s="376"/>
      <c r="JYN79" s="376"/>
      <c r="JYO79" s="376"/>
      <c r="JYP79" s="376"/>
      <c r="JYQ79" s="376"/>
      <c r="JYR79" s="376"/>
      <c r="JYS79" s="1581"/>
      <c r="JYT79" s="1581"/>
      <c r="JYU79" s="1581"/>
      <c r="JYV79" s="529"/>
      <c r="JYW79" s="376"/>
      <c r="JYX79" s="376"/>
      <c r="JYY79" s="376"/>
      <c r="JYZ79" s="530"/>
      <c r="JZA79" s="376"/>
      <c r="JZB79" s="376"/>
      <c r="JZC79" s="376"/>
      <c r="JZD79" s="376"/>
      <c r="JZE79" s="376"/>
      <c r="JZF79" s="376"/>
      <c r="JZG79" s="376"/>
      <c r="JZH79" s="376"/>
      <c r="JZI79" s="376"/>
      <c r="JZJ79" s="1581"/>
      <c r="JZK79" s="1581"/>
      <c r="JZL79" s="1581"/>
      <c r="JZM79" s="529"/>
      <c r="JZN79" s="376"/>
      <c r="JZO79" s="376"/>
      <c r="JZP79" s="376"/>
      <c r="JZQ79" s="530"/>
      <c r="JZR79" s="376"/>
      <c r="JZS79" s="376"/>
      <c r="JZT79" s="376"/>
      <c r="JZU79" s="376"/>
      <c r="JZV79" s="376"/>
      <c r="JZW79" s="376"/>
      <c r="JZX79" s="376"/>
      <c r="JZY79" s="376"/>
      <c r="JZZ79" s="376"/>
      <c r="KAA79" s="1581"/>
      <c r="KAB79" s="1581"/>
      <c r="KAC79" s="1581"/>
      <c r="KAD79" s="529"/>
      <c r="KAE79" s="376"/>
      <c r="KAF79" s="376"/>
      <c r="KAG79" s="376"/>
      <c r="KAH79" s="530"/>
      <c r="KAI79" s="376"/>
      <c r="KAJ79" s="376"/>
      <c r="KAK79" s="376"/>
      <c r="KAL79" s="376"/>
      <c r="KAM79" s="376"/>
      <c r="KAN79" s="376"/>
      <c r="KAO79" s="376"/>
      <c r="KAP79" s="376"/>
      <c r="KAQ79" s="376"/>
      <c r="KAR79" s="1581"/>
      <c r="KAS79" s="1581"/>
      <c r="KAT79" s="1581"/>
      <c r="KAU79" s="529"/>
      <c r="KAV79" s="376"/>
      <c r="KAW79" s="376"/>
      <c r="KAX79" s="376"/>
      <c r="KAY79" s="530"/>
      <c r="KAZ79" s="376"/>
      <c r="KBA79" s="376"/>
      <c r="KBB79" s="376"/>
      <c r="KBC79" s="376"/>
      <c r="KBD79" s="376"/>
      <c r="KBE79" s="376"/>
      <c r="KBF79" s="376"/>
      <c r="KBG79" s="376"/>
      <c r="KBH79" s="376"/>
      <c r="KBI79" s="1581"/>
      <c r="KBJ79" s="1581"/>
      <c r="KBK79" s="1581"/>
      <c r="KBL79" s="529"/>
      <c r="KBM79" s="376"/>
      <c r="KBN79" s="376"/>
      <c r="KBO79" s="376"/>
      <c r="KBP79" s="530"/>
      <c r="KBQ79" s="376"/>
      <c r="KBR79" s="376"/>
      <c r="KBS79" s="376"/>
      <c r="KBT79" s="376"/>
      <c r="KBU79" s="376"/>
      <c r="KBV79" s="376"/>
      <c r="KBW79" s="376"/>
      <c r="KBX79" s="376"/>
      <c r="KBY79" s="376"/>
      <c r="KBZ79" s="1581"/>
      <c r="KCA79" s="1581"/>
      <c r="KCB79" s="1581"/>
      <c r="KCC79" s="529"/>
      <c r="KCD79" s="376"/>
      <c r="KCE79" s="376"/>
      <c r="KCF79" s="376"/>
      <c r="KCG79" s="530"/>
      <c r="KCH79" s="376"/>
      <c r="KCI79" s="376"/>
      <c r="KCJ79" s="376"/>
      <c r="KCK79" s="376"/>
      <c r="KCL79" s="376"/>
      <c r="KCM79" s="376"/>
      <c r="KCN79" s="376"/>
      <c r="KCO79" s="376"/>
      <c r="KCP79" s="376"/>
      <c r="KCQ79" s="1581"/>
      <c r="KCR79" s="1581"/>
      <c r="KCS79" s="1581"/>
      <c r="KCT79" s="529"/>
      <c r="KCU79" s="376"/>
      <c r="KCV79" s="376"/>
      <c r="KCW79" s="376"/>
      <c r="KCX79" s="530"/>
      <c r="KCY79" s="376"/>
      <c r="KCZ79" s="376"/>
      <c r="KDA79" s="376"/>
      <c r="KDB79" s="376"/>
      <c r="KDC79" s="376"/>
      <c r="KDD79" s="376"/>
      <c r="KDE79" s="376"/>
      <c r="KDF79" s="376"/>
      <c r="KDG79" s="376"/>
      <c r="KDH79" s="1581"/>
      <c r="KDI79" s="1581"/>
      <c r="KDJ79" s="1581"/>
      <c r="KDK79" s="529"/>
      <c r="KDL79" s="376"/>
      <c r="KDM79" s="376"/>
      <c r="KDN79" s="376"/>
      <c r="KDO79" s="530"/>
      <c r="KDP79" s="376"/>
      <c r="KDQ79" s="376"/>
      <c r="KDR79" s="376"/>
      <c r="KDS79" s="376"/>
      <c r="KDT79" s="376"/>
      <c r="KDU79" s="376"/>
      <c r="KDV79" s="376"/>
      <c r="KDW79" s="376"/>
      <c r="KDX79" s="376"/>
      <c r="KDY79" s="1581"/>
      <c r="KDZ79" s="1581"/>
      <c r="KEA79" s="1581"/>
      <c r="KEB79" s="529"/>
      <c r="KEC79" s="376"/>
      <c r="KED79" s="376"/>
      <c r="KEE79" s="376"/>
      <c r="KEF79" s="530"/>
      <c r="KEG79" s="376"/>
      <c r="KEH79" s="376"/>
      <c r="KEI79" s="376"/>
      <c r="KEJ79" s="376"/>
      <c r="KEK79" s="376"/>
      <c r="KEL79" s="376"/>
      <c r="KEM79" s="376"/>
      <c r="KEN79" s="376"/>
      <c r="KEO79" s="376"/>
      <c r="KEP79" s="1581"/>
      <c r="KEQ79" s="1581"/>
      <c r="KER79" s="1581"/>
      <c r="KES79" s="529"/>
      <c r="KET79" s="376"/>
      <c r="KEU79" s="376"/>
      <c r="KEV79" s="376"/>
      <c r="KEW79" s="530"/>
      <c r="KEX79" s="376"/>
      <c r="KEY79" s="376"/>
      <c r="KEZ79" s="376"/>
      <c r="KFA79" s="376"/>
      <c r="KFB79" s="376"/>
      <c r="KFC79" s="376"/>
      <c r="KFD79" s="376"/>
      <c r="KFE79" s="376"/>
      <c r="KFF79" s="376"/>
      <c r="KFG79" s="1581"/>
      <c r="KFH79" s="1581"/>
      <c r="KFI79" s="1581"/>
      <c r="KFJ79" s="529"/>
      <c r="KFK79" s="376"/>
      <c r="KFL79" s="376"/>
      <c r="KFM79" s="376"/>
      <c r="KFN79" s="530"/>
      <c r="KFO79" s="376"/>
      <c r="KFP79" s="376"/>
      <c r="KFQ79" s="376"/>
      <c r="KFR79" s="376"/>
      <c r="KFS79" s="376"/>
      <c r="KFT79" s="376"/>
      <c r="KFU79" s="376"/>
      <c r="KFV79" s="376"/>
      <c r="KFW79" s="376"/>
      <c r="KFX79" s="1581"/>
      <c r="KFY79" s="1581"/>
      <c r="KFZ79" s="1581"/>
      <c r="KGA79" s="529"/>
      <c r="KGB79" s="376"/>
      <c r="KGC79" s="376"/>
      <c r="KGD79" s="376"/>
      <c r="KGE79" s="530"/>
      <c r="KGF79" s="376"/>
      <c r="KGG79" s="376"/>
      <c r="KGH79" s="376"/>
      <c r="KGI79" s="376"/>
      <c r="KGJ79" s="376"/>
      <c r="KGK79" s="376"/>
      <c r="KGL79" s="376"/>
      <c r="KGM79" s="376"/>
      <c r="KGN79" s="376"/>
      <c r="KGO79" s="1581"/>
      <c r="KGP79" s="1581"/>
      <c r="KGQ79" s="1581"/>
      <c r="KGR79" s="529"/>
      <c r="KGS79" s="376"/>
      <c r="KGT79" s="376"/>
      <c r="KGU79" s="376"/>
      <c r="KGV79" s="530"/>
      <c r="KGW79" s="376"/>
      <c r="KGX79" s="376"/>
      <c r="KGY79" s="376"/>
      <c r="KGZ79" s="376"/>
      <c r="KHA79" s="376"/>
      <c r="KHB79" s="376"/>
      <c r="KHC79" s="376"/>
      <c r="KHD79" s="376"/>
      <c r="KHE79" s="376"/>
      <c r="KHF79" s="1581"/>
      <c r="KHG79" s="1581"/>
      <c r="KHH79" s="1581"/>
      <c r="KHI79" s="529"/>
      <c r="KHJ79" s="376"/>
      <c r="KHK79" s="376"/>
      <c r="KHL79" s="376"/>
      <c r="KHM79" s="530"/>
      <c r="KHN79" s="376"/>
      <c r="KHO79" s="376"/>
      <c r="KHP79" s="376"/>
      <c r="KHQ79" s="376"/>
      <c r="KHR79" s="376"/>
      <c r="KHS79" s="376"/>
      <c r="KHT79" s="376"/>
      <c r="KHU79" s="376"/>
      <c r="KHV79" s="376"/>
      <c r="KHW79" s="1581"/>
      <c r="KHX79" s="1581"/>
      <c r="KHY79" s="1581"/>
      <c r="KHZ79" s="529"/>
      <c r="KIA79" s="376"/>
      <c r="KIB79" s="376"/>
      <c r="KIC79" s="376"/>
      <c r="KID79" s="530"/>
      <c r="KIE79" s="376"/>
      <c r="KIF79" s="376"/>
      <c r="KIG79" s="376"/>
      <c r="KIH79" s="376"/>
      <c r="KII79" s="376"/>
      <c r="KIJ79" s="376"/>
      <c r="KIK79" s="376"/>
      <c r="KIL79" s="376"/>
      <c r="KIM79" s="376"/>
      <c r="KIN79" s="1581"/>
      <c r="KIO79" s="1581"/>
      <c r="KIP79" s="1581"/>
      <c r="KIQ79" s="529"/>
      <c r="KIR79" s="376"/>
      <c r="KIS79" s="376"/>
      <c r="KIT79" s="376"/>
      <c r="KIU79" s="530"/>
      <c r="KIV79" s="376"/>
      <c r="KIW79" s="376"/>
      <c r="KIX79" s="376"/>
      <c r="KIY79" s="376"/>
      <c r="KIZ79" s="376"/>
      <c r="KJA79" s="376"/>
      <c r="KJB79" s="376"/>
      <c r="KJC79" s="376"/>
      <c r="KJD79" s="376"/>
      <c r="KJE79" s="1581"/>
      <c r="KJF79" s="1581"/>
      <c r="KJG79" s="1581"/>
      <c r="KJH79" s="529"/>
      <c r="KJI79" s="376"/>
      <c r="KJJ79" s="376"/>
      <c r="KJK79" s="376"/>
      <c r="KJL79" s="530"/>
      <c r="KJM79" s="376"/>
      <c r="KJN79" s="376"/>
      <c r="KJO79" s="376"/>
      <c r="KJP79" s="376"/>
      <c r="KJQ79" s="376"/>
      <c r="KJR79" s="376"/>
      <c r="KJS79" s="376"/>
      <c r="KJT79" s="376"/>
      <c r="KJU79" s="376"/>
      <c r="KJV79" s="1581"/>
      <c r="KJW79" s="1581"/>
      <c r="KJX79" s="1581"/>
      <c r="KJY79" s="529"/>
      <c r="KJZ79" s="376"/>
      <c r="KKA79" s="376"/>
      <c r="KKB79" s="376"/>
      <c r="KKC79" s="530"/>
      <c r="KKD79" s="376"/>
      <c r="KKE79" s="376"/>
      <c r="KKF79" s="376"/>
      <c r="KKG79" s="376"/>
      <c r="KKH79" s="376"/>
      <c r="KKI79" s="376"/>
      <c r="KKJ79" s="376"/>
      <c r="KKK79" s="376"/>
      <c r="KKL79" s="376"/>
      <c r="KKM79" s="1581"/>
      <c r="KKN79" s="1581"/>
      <c r="KKO79" s="1581"/>
      <c r="KKP79" s="529"/>
      <c r="KKQ79" s="376"/>
      <c r="KKR79" s="376"/>
      <c r="KKS79" s="376"/>
      <c r="KKT79" s="530"/>
      <c r="KKU79" s="376"/>
      <c r="KKV79" s="376"/>
      <c r="KKW79" s="376"/>
      <c r="KKX79" s="376"/>
      <c r="KKY79" s="376"/>
      <c r="KKZ79" s="376"/>
      <c r="KLA79" s="376"/>
      <c r="KLB79" s="376"/>
      <c r="KLC79" s="376"/>
      <c r="KLD79" s="1581"/>
      <c r="KLE79" s="1581"/>
      <c r="KLF79" s="1581"/>
      <c r="KLG79" s="529"/>
      <c r="KLH79" s="376"/>
      <c r="KLI79" s="376"/>
      <c r="KLJ79" s="376"/>
      <c r="KLK79" s="530"/>
      <c r="KLL79" s="376"/>
      <c r="KLM79" s="376"/>
      <c r="KLN79" s="376"/>
      <c r="KLO79" s="376"/>
      <c r="KLP79" s="376"/>
      <c r="KLQ79" s="376"/>
      <c r="KLR79" s="376"/>
      <c r="KLS79" s="376"/>
      <c r="KLT79" s="376"/>
      <c r="KLU79" s="1581"/>
      <c r="KLV79" s="1581"/>
      <c r="KLW79" s="1581"/>
      <c r="KLX79" s="529"/>
      <c r="KLY79" s="376"/>
      <c r="KLZ79" s="376"/>
      <c r="KMA79" s="376"/>
      <c r="KMB79" s="530"/>
      <c r="KMC79" s="376"/>
      <c r="KMD79" s="376"/>
      <c r="KME79" s="376"/>
      <c r="KMF79" s="376"/>
      <c r="KMG79" s="376"/>
      <c r="KMH79" s="376"/>
      <c r="KMI79" s="376"/>
      <c r="KMJ79" s="376"/>
      <c r="KMK79" s="376"/>
      <c r="KML79" s="1581"/>
      <c r="KMM79" s="1581"/>
      <c r="KMN79" s="1581"/>
      <c r="KMO79" s="529"/>
      <c r="KMP79" s="376"/>
      <c r="KMQ79" s="376"/>
      <c r="KMR79" s="376"/>
      <c r="KMS79" s="530"/>
      <c r="KMT79" s="376"/>
      <c r="KMU79" s="376"/>
      <c r="KMV79" s="376"/>
      <c r="KMW79" s="376"/>
      <c r="KMX79" s="376"/>
      <c r="KMY79" s="376"/>
      <c r="KMZ79" s="376"/>
      <c r="KNA79" s="376"/>
      <c r="KNB79" s="376"/>
      <c r="KNC79" s="1581"/>
      <c r="KND79" s="1581"/>
      <c r="KNE79" s="1581"/>
      <c r="KNF79" s="529"/>
      <c r="KNG79" s="376"/>
      <c r="KNH79" s="376"/>
      <c r="KNI79" s="376"/>
      <c r="KNJ79" s="530"/>
      <c r="KNK79" s="376"/>
      <c r="KNL79" s="376"/>
      <c r="KNM79" s="376"/>
      <c r="KNN79" s="376"/>
      <c r="KNO79" s="376"/>
      <c r="KNP79" s="376"/>
      <c r="KNQ79" s="376"/>
      <c r="KNR79" s="376"/>
      <c r="KNS79" s="376"/>
      <c r="KNT79" s="1581"/>
      <c r="KNU79" s="1581"/>
      <c r="KNV79" s="1581"/>
      <c r="KNW79" s="529"/>
      <c r="KNX79" s="376"/>
      <c r="KNY79" s="376"/>
      <c r="KNZ79" s="376"/>
      <c r="KOA79" s="530"/>
      <c r="KOB79" s="376"/>
      <c r="KOC79" s="376"/>
      <c r="KOD79" s="376"/>
      <c r="KOE79" s="376"/>
      <c r="KOF79" s="376"/>
      <c r="KOG79" s="376"/>
      <c r="KOH79" s="376"/>
      <c r="KOI79" s="376"/>
      <c r="KOJ79" s="376"/>
      <c r="KOK79" s="1581"/>
      <c r="KOL79" s="1581"/>
      <c r="KOM79" s="1581"/>
      <c r="KON79" s="529"/>
      <c r="KOO79" s="376"/>
      <c r="KOP79" s="376"/>
      <c r="KOQ79" s="376"/>
      <c r="KOR79" s="530"/>
      <c r="KOS79" s="376"/>
      <c r="KOT79" s="376"/>
      <c r="KOU79" s="376"/>
      <c r="KOV79" s="376"/>
      <c r="KOW79" s="376"/>
      <c r="KOX79" s="376"/>
      <c r="KOY79" s="376"/>
      <c r="KOZ79" s="376"/>
      <c r="KPA79" s="376"/>
      <c r="KPB79" s="1581"/>
      <c r="KPC79" s="1581"/>
      <c r="KPD79" s="1581"/>
      <c r="KPE79" s="529"/>
      <c r="KPF79" s="376"/>
      <c r="KPG79" s="376"/>
      <c r="KPH79" s="376"/>
      <c r="KPI79" s="530"/>
      <c r="KPJ79" s="376"/>
      <c r="KPK79" s="376"/>
      <c r="KPL79" s="376"/>
      <c r="KPM79" s="376"/>
      <c r="KPN79" s="376"/>
      <c r="KPO79" s="376"/>
      <c r="KPP79" s="376"/>
      <c r="KPQ79" s="376"/>
      <c r="KPR79" s="376"/>
      <c r="KPS79" s="1581"/>
      <c r="KPT79" s="1581"/>
      <c r="KPU79" s="1581"/>
      <c r="KPV79" s="529"/>
      <c r="KPW79" s="376"/>
      <c r="KPX79" s="376"/>
      <c r="KPY79" s="376"/>
      <c r="KPZ79" s="530"/>
      <c r="KQA79" s="376"/>
      <c r="KQB79" s="376"/>
      <c r="KQC79" s="376"/>
      <c r="KQD79" s="376"/>
      <c r="KQE79" s="376"/>
      <c r="KQF79" s="376"/>
      <c r="KQG79" s="376"/>
      <c r="KQH79" s="376"/>
      <c r="KQI79" s="376"/>
      <c r="KQJ79" s="1581"/>
      <c r="KQK79" s="1581"/>
      <c r="KQL79" s="1581"/>
      <c r="KQM79" s="529"/>
      <c r="KQN79" s="376"/>
      <c r="KQO79" s="376"/>
      <c r="KQP79" s="376"/>
      <c r="KQQ79" s="530"/>
      <c r="KQR79" s="376"/>
      <c r="KQS79" s="376"/>
      <c r="KQT79" s="376"/>
      <c r="KQU79" s="376"/>
      <c r="KQV79" s="376"/>
      <c r="KQW79" s="376"/>
      <c r="KQX79" s="376"/>
      <c r="KQY79" s="376"/>
      <c r="KQZ79" s="376"/>
      <c r="KRA79" s="1581"/>
      <c r="KRB79" s="1581"/>
      <c r="KRC79" s="1581"/>
      <c r="KRD79" s="529"/>
      <c r="KRE79" s="376"/>
      <c r="KRF79" s="376"/>
      <c r="KRG79" s="376"/>
      <c r="KRH79" s="530"/>
      <c r="KRI79" s="376"/>
      <c r="KRJ79" s="376"/>
      <c r="KRK79" s="376"/>
      <c r="KRL79" s="376"/>
      <c r="KRM79" s="376"/>
      <c r="KRN79" s="376"/>
      <c r="KRO79" s="376"/>
      <c r="KRP79" s="376"/>
      <c r="KRQ79" s="376"/>
      <c r="KRR79" s="1581"/>
      <c r="KRS79" s="1581"/>
      <c r="KRT79" s="1581"/>
      <c r="KRU79" s="529"/>
      <c r="KRV79" s="376"/>
      <c r="KRW79" s="376"/>
      <c r="KRX79" s="376"/>
      <c r="KRY79" s="530"/>
      <c r="KRZ79" s="376"/>
      <c r="KSA79" s="376"/>
      <c r="KSB79" s="376"/>
      <c r="KSC79" s="376"/>
      <c r="KSD79" s="376"/>
      <c r="KSE79" s="376"/>
      <c r="KSF79" s="376"/>
      <c r="KSG79" s="376"/>
      <c r="KSH79" s="376"/>
      <c r="KSI79" s="1581"/>
      <c r="KSJ79" s="1581"/>
      <c r="KSK79" s="1581"/>
      <c r="KSL79" s="529"/>
      <c r="KSM79" s="376"/>
      <c r="KSN79" s="376"/>
      <c r="KSO79" s="376"/>
      <c r="KSP79" s="530"/>
      <c r="KSQ79" s="376"/>
      <c r="KSR79" s="376"/>
      <c r="KSS79" s="376"/>
      <c r="KST79" s="376"/>
      <c r="KSU79" s="376"/>
      <c r="KSV79" s="376"/>
      <c r="KSW79" s="376"/>
      <c r="KSX79" s="376"/>
      <c r="KSY79" s="376"/>
      <c r="KSZ79" s="1581"/>
      <c r="KTA79" s="1581"/>
      <c r="KTB79" s="1581"/>
      <c r="KTC79" s="529"/>
      <c r="KTD79" s="376"/>
      <c r="KTE79" s="376"/>
      <c r="KTF79" s="376"/>
      <c r="KTG79" s="530"/>
      <c r="KTH79" s="376"/>
      <c r="KTI79" s="376"/>
      <c r="KTJ79" s="376"/>
      <c r="KTK79" s="376"/>
      <c r="KTL79" s="376"/>
      <c r="KTM79" s="376"/>
      <c r="KTN79" s="376"/>
      <c r="KTO79" s="376"/>
      <c r="KTP79" s="376"/>
      <c r="KTQ79" s="1581"/>
      <c r="KTR79" s="1581"/>
      <c r="KTS79" s="1581"/>
      <c r="KTT79" s="529"/>
      <c r="KTU79" s="376"/>
      <c r="KTV79" s="376"/>
      <c r="KTW79" s="376"/>
      <c r="KTX79" s="530"/>
      <c r="KTY79" s="376"/>
      <c r="KTZ79" s="376"/>
      <c r="KUA79" s="376"/>
      <c r="KUB79" s="376"/>
      <c r="KUC79" s="376"/>
      <c r="KUD79" s="376"/>
      <c r="KUE79" s="376"/>
      <c r="KUF79" s="376"/>
      <c r="KUG79" s="376"/>
      <c r="KUH79" s="1581"/>
      <c r="KUI79" s="1581"/>
      <c r="KUJ79" s="1581"/>
      <c r="KUK79" s="529"/>
      <c r="KUL79" s="376"/>
      <c r="KUM79" s="376"/>
      <c r="KUN79" s="376"/>
      <c r="KUO79" s="530"/>
      <c r="KUP79" s="376"/>
      <c r="KUQ79" s="376"/>
      <c r="KUR79" s="376"/>
      <c r="KUS79" s="376"/>
      <c r="KUT79" s="376"/>
      <c r="KUU79" s="376"/>
      <c r="KUV79" s="376"/>
      <c r="KUW79" s="376"/>
      <c r="KUX79" s="376"/>
      <c r="KUY79" s="1581"/>
      <c r="KUZ79" s="1581"/>
      <c r="KVA79" s="1581"/>
      <c r="KVB79" s="529"/>
      <c r="KVC79" s="376"/>
      <c r="KVD79" s="376"/>
      <c r="KVE79" s="376"/>
      <c r="KVF79" s="530"/>
      <c r="KVG79" s="376"/>
      <c r="KVH79" s="376"/>
      <c r="KVI79" s="376"/>
      <c r="KVJ79" s="376"/>
      <c r="KVK79" s="376"/>
      <c r="KVL79" s="376"/>
      <c r="KVM79" s="376"/>
      <c r="KVN79" s="376"/>
      <c r="KVO79" s="376"/>
      <c r="KVP79" s="1581"/>
      <c r="KVQ79" s="1581"/>
      <c r="KVR79" s="1581"/>
      <c r="KVS79" s="529"/>
      <c r="KVT79" s="376"/>
      <c r="KVU79" s="376"/>
      <c r="KVV79" s="376"/>
      <c r="KVW79" s="530"/>
      <c r="KVX79" s="376"/>
      <c r="KVY79" s="376"/>
      <c r="KVZ79" s="376"/>
      <c r="KWA79" s="376"/>
      <c r="KWB79" s="376"/>
      <c r="KWC79" s="376"/>
      <c r="KWD79" s="376"/>
      <c r="KWE79" s="376"/>
      <c r="KWF79" s="376"/>
      <c r="KWG79" s="1581"/>
      <c r="KWH79" s="1581"/>
      <c r="KWI79" s="1581"/>
      <c r="KWJ79" s="529"/>
      <c r="KWK79" s="376"/>
      <c r="KWL79" s="376"/>
      <c r="KWM79" s="376"/>
      <c r="KWN79" s="530"/>
      <c r="KWO79" s="376"/>
      <c r="KWP79" s="376"/>
      <c r="KWQ79" s="376"/>
      <c r="KWR79" s="376"/>
      <c r="KWS79" s="376"/>
      <c r="KWT79" s="376"/>
      <c r="KWU79" s="376"/>
      <c r="KWV79" s="376"/>
      <c r="KWW79" s="376"/>
      <c r="KWX79" s="1581"/>
      <c r="KWY79" s="1581"/>
      <c r="KWZ79" s="1581"/>
      <c r="KXA79" s="529"/>
      <c r="KXB79" s="376"/>
      <c r="KXC79" s="376"/>
      <c r="KXD79" s="376"/>
      <c r="KXE79" s="530"/>
      <c r="KXF79" s="376"/>
      <c r="KXG79" s="376"/>
      <c r="KXH79" s="376"/>
      <c r="KXI79" s="376"/>
      <c r="KXJ79" s="376"/>
      <c r="KXK79" s="376"/>
      <c r="KXL79" s="376"/>
      <c r="KXM79" s="376"/>
      <c r="KXN79" s="376"/>
      <c r="KXO79" s="1581"/>
      <c r="KXP79" s="1581"/>
      <c r="KXQ79" s="1581"/>
      <c r="KXR79" s="529"/>
      <c r="KXS79" s="376"/>
      <c r="KXT79" s="376"/>
      <c r="KXU79" s="376"/>
      <c r="KXV79" s="530"/>
      <c r="KXW79" s="376"/>
      <c r="KXX79" s="376"/>
      <c r="KXY79" s="376"/>
      <c r="KXZ79" s="376"/>
      <c r="KYA79" s="376"/>
      <c r="KYB79" s="376"/>
      <c r="KYC79" s="376"/>
      <c r="KYD79" s="376"/>
      <c r="KYE79" s="376"/>
      <c r="KYF79" s="1581"/>
      <c r="KYG79" s="1581"/>
      <c r="KYH79" s="1581"/>
      <c r="KYI79" s="529"/>
      <c r="KYJ79" s="376"/>
      <c r="KYK79" s="376"/>
      <c r="KYL79" s="376"/>
      <c r="KYM79" s="530"/>
      <c r="KYN79" s="376"/>
      <c r="KYO79" s="376"/>
      <c r="KYP79" s="376"/>
      <c r="KYQ79" s="376"/>
      <c r="KYR79" s="376"/>
      <c r="KYS79" s="376"/>
      <c r="KYT79" s="376"/>
      <c r="KYU79" s="376"/>
      <c r="KYV79" s="376"/>
      <c r="KYW79" s="1581"/>
      <c r="KYX79" s="1581"/>
      <c r="KYY79" s="1581"/>
      <c r="KYZ79" s="529"/>
      <c r="KZA79" s="376"/>
      <c r="KZB79" s="376"/>
      <c r="KZC79" s="376"/>
      <c r="KZD79" s="530"/>
      <c r="KZE79" s="376"/>
      <c r="KZF79" s="376"/>
      <c r="KZG79" s="376"/>
      <c r="KZH79" s="376"/>
      <c r="KZI79" s="376"/>
      <c r="KZJ79" s="376"/>
      <c r="KZK79" s="376"/>
      <c r="KZL79" s="376"/>
      <c r="KZM79" s="376"/>
      <c r="KZN79" s="1581"/>
      <c r="KZO79" s="1581"/>
      <c r="KZP79" s="1581"/>
      <c r="KZQ79" s="529"/>
      <c r="KZR79" s="376"/>
      <c r="KZS79" s="376"/>
      <c r="KZT79" s="376"/>
      <c r="KZU79" s="530"/>
      <c r="KZV79" s="376"/>
      <c r="KZW79" s="376"/>
      <c r="KZX79" s="376"/>
      <c r="KZY79" s="376"/>
      <c r="KZZ79" s="376"/>
      <c r="LAA79" s="376"/>
      <c r="LAB79" s="376"/>
      <c r="LAC79" s="376"/>
      <c r="LAD79" s="376"/>
      <c r="LAE79" s="1581"/>
      <c r="LAF79" s="1581"/>
      <c r="LAG79" s="1581"/>
      <c r="LAH79" s="529"/>
      <c r="LAI79" s="376"/>
      <c r="LAJ79" s="376"/>
      <c r="LAK79" s="376"/>
      <c r="LAL79" s="530"/>
      <c r="LAM79" s="376"/>
      <c r="LAN79" s="376"/>
      <c r="LAO79" s="376"/>
      <c r="LAP79" s="376"/>
      <c r="LAQ79" s="376"/>
      <c r="LAR79" s="376"/>
      <c r="LAS79" s="376"/>
      <c r="LAT79" s="376"/>
      <c r="LAU79" s="376"/>
      <c r="LAV79" s="1581"/>
      <c r="LAW79" s="1581"/>
      <c r="LAX79" s="1581"/>
      <c r="LAY79" s="529"/>
      <c r="LAZ79" s="376"/>
      <c r="LBA79" s="376"/>
      <c r="LBB79" s="376"/>
      <c r="LBC79" s="530"/>
      <c r="LBD79" s="376"/>
      <c r="LBE79" s="376"/>
      <c r="LBF79" s="376"/>
      <c r="LBG79" s="376"/>
      <c r="LBH79" s="376"/>
      <c r="LBI79" s="376"/>
      <c r="LBJ79" s="376"/>
      <c r="LBK79" s="376"/>
      <c r="LBL79" s="376"/>
      <c r="LBM79" s="1581"/>
      <c r="LBN79" s="1581"/>
      <c r="LBO79" s="1581"/>
      <c r="LBP79" s="529"/>
      <c r="LBQ79" s="376"/>
      <c r="LBR79" s="376"/>
      <c r="LBS79" s="376"/>
      <c r="LBT79" s="530"/>
      <c r="LBU79" s="376"/>
      <c r="LBV79" s="376"/>
      <c r="LBW79" s="376"/>
      <c r="LBX79" s="376"/>
      <c r="LBY79" s="376"/>
      <c r="LBZ79" s="376"/>
      <c r="LCA79" s="376"/>
      <c r="LCB79" s="376"/>
      <c r="LCC79" s="376"/>
      <c r="LCD79" s="1581"/>
      <c r="LCE79" s="1581"/>
      <c r="LCF79" s="1581"/>
      <c r="LCG79" s="529"/>
      <c r="LCH79" s="376"/>
      <c r="LCI79" s="376"/>
      <c r="LCJ79" s="376"/>
      <c r="LCK79" s="530"/>
      <c r="LCL79" s="376"/>
      <c r="LCM79" s="376"/>
      <c r="LCN79" s="376"/>
      <c r="LCO79" s="376"/>
      <c r="LCP79" s="376"/>
      <c r="LCQ79" s="376"/>
      <c r="LCR79" s="376"/>
      <c r="LCS79" s="376"/>
      <c r="LCT79" s="376"/>
      <c r="LCU79" s="1581"/>
      <c r="LCV79" s="1581"/>
      <c r="LCW79" s="1581"/>
      <c r="LCX79" s="529"/>
      <c r="LCY79" s="376"/>
      <c r="LCZ79" s="376"/>
      <c r="LDA79" s="376"/>
      <c r="LDB79" s="530"/>
      <c r="LDC79" s="376"/>
      <c r="LDD79" s="376"/>
      <c r="LDE79" s="376"/>
      <c r="LDF79" s="376"/>
      <c r="LDG79" s="376"/>
      <c r="LDH79" s="376"/>
      <c r="LDI79" s="376"/>
      <c r="LDJ79" s="376"/>
      <c r="LDK79" s="376"/>
      <c r="LDL79" s="1581"/>
      <c r="LDM79" s="1581"/>
      <c r="LDN79" s="1581"/>
      <c r="LDO79" s="529"/>
      <c r="LDP79" s="376"/>
      <c r="LDQ79" s="376"/>
      <c r="LDR79" s="376"/>
      <c r="LDS79" s="530"/>
      <c r="LDT79" s="376"/>
      <c r="LDU79" s="376"/>
      <c r="LDV79" s="376"/>
      <c r="LDW79" s="376"/>
      <c r="LDX79" s="376"/>
      <c r="LDY79" s="376"/>
      <c r="LDZ79" s="376"/>
      <c r="LEA79" s="376"/>
      <c r="LEB79" s="376"/>
      <c r="LEC79" s="1581"/>
      <c r="LED79" s="1581"/>
      <c r="LEE79" s="1581"/>
      <c r="LEF79" s="529"/>
      <c r="LEG79" s="376"/>
      <c r="LEH79" s="376"/>
      <c r="LEI79" s="376"/>
      <c r="LEJ79" s="530"/>
      <c r="LEK79" s="376"/>
      <c r="LEL79" s="376"/>
      <c r="LEM79" s="376"/>
      <c r="LEN79" s="376"/>
      <c r="LEO79" s="376"/>
      <c r="LEP79" s="376"/>
      <c r="LEQ79" s="376"/>
      <c r="LER79" s="376"/>
      <c r="LES79" s="376"/>
      <c r="LET79" s="1581"/>
      <c r="LEU79" s="1581"/>
      <c r="LEV79" s="1581"/>
      <c r="LEW79" s="529"/>
      <c r="LEX79" s="376"/>
      <c r="LEY79" s="376"/>
      <c r="LEZ79" s="376"/>
      <c r="LFA79" s="530"/>
      <c r="LFB79" s="376"/>
      <c r="LFC79" s="376"/>
      <c r="LFD79" s="376"/>
      <c r="LFE79" s="376"/>
      <c r="LFF79" s="376"/>
      <c r="LFG79" s="376"/>
      <c r="LFH79" s="376"/>
      <c r="LFI79" s="376"/>
      <c r="LFJ79" s="376"/>
      <c r="LFK79" s="1581"/>
      <c r="LFL79" s="1581"/>
      <c r="LFM79" s="1581"/>
      <c r="LFN79" s="529"/>
      <c r="LFO79" s="376"/>
      <c r="LFP79" s="376"/>
      <c r="LFQ79" s="376"/>
      <c r="LFR79" s="530"/>
      <c r="LFS79" s="376"/>
      <c r="LFT79" s="376"/>
      <c r="LFU79" s="376"/>
      <c r="LFV79" s="376"/>
      <c r="LFW79" s="376"/>
      <c r="LFX79" s="376"/>
      <c r="LFY79" s="376"/>
      <c r="LFZ79" s="376"/>
      <c r="LGA79" s="376"/>
      <c r="LGB79" s="1581"/>
      <c r="LGC79" s="1581"/>
      <c r="LGD79" s="1581"/>
      <c r="LGE79" s="529"/>
      <c r="LGF79" s="376"/>
      <c r="LGG79" s="376"/>
      <c r="LGH79" s="376"/>
      <c r="LGI79" s="530"/>
      <c r="LGJ79" s="376"/>
      <c r="LGK79" s="376"/>
      <c r="LGL79" s="376"/>
      <c r="LGM79" s="376"/>
      <c r="LGN79" s="376"/>
      <c r="LGO79" s="376"/>
      <c r="LGP79" s="376"/>
      <c r="LGQ79" s="376"/>
      <c r="LGR79" s="376"/>
      <c r="LGS79" s="1581"/>
      <c r="LGT79" s="1581"/>
      <c r="LGU79" s="1581"/>
      <c r="LGV79" s="529"/>
      <c r="LGW79" s="376"/>
      <c r="LGX79" s="376"/>
      <c r="LGY79" s="376"/>
      <c r="LGZ79" s="530"/>
      <c r="LHA79" s="376"/>
      <c r="LHB79" s="376"/>
      <c r="LHC79" s="376"/>
      <c r="LHD79" s="376"/>
      <c r="LHE79" s="376"/>
      <c r="LHF79" s="376"/>
      <c r="LHG79" s="376"/>
      <c r="LHH79" s="376"/>
      <c r="LHI79" s="376"/>
      <c r="LHJ79" s="1581"/>
      <c r="LHK79" s="1581"/>
      <c r="LHL79" s="1581"/>
      <c r="LHM79" s="529"/>
      <c r="LHN79" s="376"/>
      <c r="LHO79" s="376"/>
      <c r="LHP79" s="376"/>
      <c r="LHQ79" s="530"/>
      <c r="LHR79" s="376"/>
      <c r="LHS79" s="376"/>
      <c r="LHT79" s="376"/>
      <c r="LHU79" s="376"/>
      <c r="LHV79" s="376"/>
      <c r="LHW79" s="376"/>
      <c r="LHX79" s="376"/>
      <c r="LHY79" s="376"/>
      <c r="LHZ79" s="376"/>
      <c r="LIA79" s="1581"/>
      <c r="LIB79" s="1581"/>
      <c r="LIC79" s="1581"/>
      <c r="LID79" s="529"/>
      <c r="LIE79" s="376"/>
      <c r="LIF79" s="376"/>
      <c r="LIG79" s="376"/>
      <c r="LIH79" s="530"/>
      <c r="LII79" s="376"/>
      <c r="LIJ79" s="376"/>
      <c r="LIK79" s="376"/>
      <c r="LIL79" s="376"/>
      <c r="LIM79" s="376"/>
      <c r="LIN79" s="376"/>
      <c r="LIO79" s="376"/>
      <c r="LIP79" s="376"/>
      <c r="LIQ79" s="376"/>
      <c r="LIR79" s="1581"/>
      <c r="LIS79" s="1581"/>
      <c r="LIT79" s="1581"/>
      <c r="LIU79" s="529"/>
      <c r="LIV79" s="376"/>
      <c r="LIW79" s="376"/>
      <c r="LIX79" s="376"/>
      <c r="LIY79" s="530"/>
      <c r="LIZ79" s="376"/>
      <c r="LJA79" s="376"/>
      <c r="LJB79" s="376"/>
      <c r="LJC79" s="376"/>
      <c r="LJD79" s="376"/>
      <c r="LJE79" s="376"/>
      <c r="LJF79" s="376"/>
      <c r="LJG79" s="376"/>
      <c r="LJH79" s="376"/>
      <c r="LJI79" s="1581"/>
      <c r="LJJ79" s="1581"/>
      <c r="LJK79" s="1581"/>
      <c r="LJL79" s="529"/>
      <c r="LJM79" s="376"/>
      <c r="LJN79" s="376"/>
      <c r="LJO79" s="376"/>
      <c r="LJP79" s="530"/>
      <c r="LJQ79" s="376"/>
      <c r="LJR79" s="376"/>
      <c r="LJS79" s="376"/>
      <c r="LJT79" s="376"/>
      <c r="LJU79" s="376"/>
      <c r="LJV79" s="376"/>
      <c r="LJW79" s="376"/>
      <c r="LJX79" s="376"/>
      <c r="LJY79" s="376"/>
      <c r="LJZ79" s="1581"/>
      <c r="LKA79" s="1581"/>
      <c r="LKB79" s="1581"/>
      <c r="LKC79" s="529"/>
      <c r="LKD79" s="376"/>
      <c r="LKE79" s="376"/>
      <c r="LKF79" s="376"/>
      <c r="LKG79" s="530"/>
      <c r="LKH79" s="376"/>
      <c r="LKI79" s="376"/>
      <c r="LKJ79" s="376"/>
      <c r="LKK79" s="376"/>
      <c r="LKL79" s="376"/>
      <c r="LKM79" s="376"/>
      <c r="LKN79" s="376"/>
      <c r="LKO79" s="376"/>
      <c r="LKP79" s="376"/>
      <c r="LKQ79" s="1581"/>
      <c r="LKR79" s="1581"/>
      <c r="LKS79" s="1581"/>
      <c r="LKT79" s="529"/>
      <c r="LKU79" s="376"/>
      <c r="LKV79" s="376"/>
      <c r="LKW79" s="376"/>
      <c r="LKX79" s="530"/>
      <c r="LKY79" s="376"/>
      <c r="LKZ79" s="376"/>
      <c r="LLA79" s="376"/>
      <c r="LLB79" s="376"/>
      <c r="LLC79" s="376"/>
      <c r="LLD79" s="376"/>
      <c r="LLE79" s="376"/>
      <c r="LLF79" s="376"/>
      <c r="LLG79" s="376"/>
      <c r="LLH79" s="1581"/>
      <c r="LLI79" s="1581"/>
      <c r="LLJ79" s="1581"/>
      <c r="LLK79" s="529"/>
      <c r="LLL79" s="376"/>
      <c r="LLM79" s="376"/>
      <c r="LLN79" s="376"/>
      <c r="LLO79" s="530"/>
      <c r="LLP79" s="376"/>
      <c r="LLQ79" s="376"/>
      <c r="LLR79" s="376"/>
      <c r="LLS79" s="376"/>
      <c r="LLT79" s="376"/>
      <c r="LLU79" s="376"/>
      <c r="LLV79" s="376"/>
      <c r="LLW79" s="376"/>
      <c r="LLX79" s="376"/>
      <c r="LLY79" s="1581"/>
      <c r="LLZ79" s="1581"/>
      <c r="LMA79" s="1581"/>
      <c r="LMB79" s="529"/>
      <c r="LMC79" s="376"/>
      <c r="LMD79" s="376"/>
      <c r="LME79" s="376"/>
      <c r="LMF79" s="530"/>
      <c r="LMG79" s="376"/>
      <c r="LMH79" s="376"/>
      <c r="LMI79" s="376"/>
      <c r="LMJ79" s="376"/>
      <c r="LMK79" s="376"/>
      <c r="LML79" s="376"/>
      <c r="LMM79" s="376"/>
      <c r="LMN79" s="376"/>
      <c r="LMO79" s="376"/>
      <c r="LMP79" s="1581"/>
      <c r="LMQ79" s="1581"/>
      <c r="LMR79" s="1581"/>
      <c r="LMS79" s="529"/>
      <c r="LMT79" s="376"/>
      <c r="LMU79" s="376"/>
      <c r="LMV79" s="376"/>
      <c r="LMW79" s="530"/>
      <c r="LMX79" s="376"/>
      <c r="LMY79" s="376"/>
      <c r="LMZ79" s="376"/>
      <c r="LNA79" s="376"/>
      <c r="LNB79" s="376"/>
      <c r="LNC79" s="376"/>
      <c r="LND79" s="376"/>
      <c r="LNE79" s="376"/>
      <c r="LNF79" s="376"/>
      <c r="LNG79" s="1581"/>
      <c r="LNH79" s="1581"/>
      <c r="LNI79" s="1581"/>
      <c r="LNJ79" s="529"/>
      <c r="LNK79" s="376"/>
      <c r="LNL79" s="376"/>
      <c r="LNM79" s="376"/>
      <c r="LNN79" s="530"/>
      <c r="LNO79" s="376"/>
      <c r="LNP79" s="376"/>
      <c r="LNQ79" s="376"/>
      <c r="LNR79" s="376"/>
      <c r="LNS79" s="376"/>
      <c r="LNT79" s="376"/>
      <c r="LNU79" s="376"/>
      <c r="LNV79" s="376"/>
      <c r="LNW79" s="376"/>
      <c r="LNX79" s="1581"/>
      <c r="LNY79" s="1581"/>
      <c r="LNZ79" s="1581"/>
      <c r="LOA79" s="529"/>
      <c r="LOB79" s="376"/>
      <c r="LOC79" s="376"/>
      <c r="LOD79" s="376"/>
      <c r="LOE79" s="530"/>
      <c r="LOF79" s="376"/>
      <c r="LOG79" s="376"/>
      <c r="LOH79" s="376"/>
      <c r="LOI79" s="376"/>
      <c r="LOJ79" s="376"/>
      <c r="LOK79" s="376"/>
      <c r="LOL79" s="376"/>
      <c r="LOM79" s="376"/>
      <c r="LON79" s="376"/>
      <c r="LOO79" s="1581"/>
      <c r="LOP79" s="1581"/>
      <c r="LOQ79" s="1581"/>
      <c r="LOR79" s="529"/>
      <c r="LOS79" s="376"/>
      <c r="LOT79" s="376"/>
      <c r="LOU79" s="376"/>
      <c r="LOV79" s="530"/>
      <c r="LOW79" s="376"/>
      <c r="LOX79" s="376"/>
      <c r="LOY79" s="376"/>
      <c r="LOZ79" s="376"/>
      <c r="LPA79" s="376"/>
      <c r="LPB79" s="376"/>
      <c r="LPC79" s="376"/>
      <c r="LPD79" s="376"/>
      <c r="LPE79" s="376"/>
      <c r="LPF79" s="1581"/>
      <c r="LPG79" s="1581"/>
      <c r="LPH79" s="1581"/>
      <c r="LPI79" s="529"/>
      <c r="LPJ79" s="376"/>
      <c r="LPK79" s="376"/>
      <c r="LPL79" s="376"/>
      <c r="LPM79" s="530"/>
      <c r="LPN79" s="376"/>
      <c r="LPO79" s="376"/>
      <c r="LPP79" s="376"/>
      <c r="LPQ79" s="376"/>
      <c r="LPR79" s="376"/>
      <c r="LPS79" s="376"/>
      <c r="LPT79" s="376"/>
      <c r="LPU79" s="376"/>
      <c r="LPV79" s="376"/>
      <c r="LPW79" s="1581"/>
      <c r="LPX79" s="1581"/>
      <c r="LPY79" s="1581"/>
      <c r="LPZ79" s="529"/>
      <c r="LQA79" s="376"/>
      <c r="LQB79" s="376"/>
      <c r="LQC79" s="376"/>
      <c r="LQD79" s="530"/>
      <c r="LQE79" s="376"/>
      <c r="LQF79" s="376"/>
      <c r="LQG79" s="376"/>
      <c r="LQH79" s="376"/>
      <c r="LQI79" s="376"/>
      <c r="LQJ79" s="376"/>
      <c r="LQK79" s="376"/>
      <c r="LQL79" s="376"/>
      <c r="LQM79" s="376"/>
      <c r="LQN79" s="1581"/>
      <c r="LQO79" s="1581"/>
      <c r="LQP79" s="1581"/>
      <c r="LQQ79" s="529"/>
      <c r="LQR79" s="376"/>
      <c r="LQS79" s="376"/>
      <c r="LQT79" s="376"/>
      <c r="LQU79" s="530"/>
      <c r="LQV79" s="376"/>
      <c r="LQW79" s="376"/>
      <c r="LQX79" s="376"/>
      <c r="LQY79" s="376"/>
      <c r="LQZ79" s="376"/>
      <c r="LRA79" s="376"/>
      <c r="LRB79" s="376"/>
      <c r="LRC79" s="376"/>
      <c r="LRD79" s="376"/>
      <c r="LRE79" s="1581"/>
      <c r="LRF79" s="1581"/>
      <c r="LRG79" s="1581"/>
      <c r="LRH79" s="529"/>
      <c r="LRI79" s="376"/>
      <c r="LRJ79" s="376"/>
      <c r="LRK79" s="376"/>
      <c r="LRL79" s="530"/>
      <c r="LRM79" s="376"/>
      <c r="LRN79" s="376"/>
      <c r="LRO79" s="376"/>
      <c r="LRP79" s="376"/>
      <c r="LRQ79" s="376"/>
      <c r="LRR79" s="376"/>
      <c r="LRS79" s="376"/>
      <c r="LRT79" s="376"/>
      <c r="LRU79" s="376"/>
      <c r="LRV79" s="1581"/>
      <c r="LRW79" s="1581"/>
      <c r="LRX79" s="1581"/>
      <c r="LRY79" s="529"/>
      <c r="LRZ79" s="376"/>
      <c r="LSA79" s="376"/>
      <c r="LSB79" s="376"/>
      <c r="LSC79" s="530"/>
      <c r="LSD79" s="376"/>
      <c r="LSE79" s="376"/>
      <c r="LSF79" s="376"/>
      <c r="LSG79" s="376"/>
      <c r="LSH79" s="376"/>
      <c r="LSI79" s="376"/>
      <c r="LSJ79" s="376"/>
      <c r="LSK79" s="376"/>
      <c r="LSL79" s="376"/>
      <c r="LSM79" s="1581"/>
      <c r="LSN79" s="1581"/>
      <c r="LSO79" s="1581"/>
      <c r="LSP79" s="529"/>
      <c r="LSQ79" s="376"/>
      <c r="LSR79" s="376"/>
      <c r="LSS79" s="376"/>
      <c r="LST79" s="530"/>
      <c r="LSU79" s="376"/>
      <c r="LSV79" s="376"/>
      <c r="LSW79" s="376"/>
      <c r="LSX79" s="376"/>
      <c r="LSY79" s="376"/>
      <c r="LSZ79" s="376"/>
      <c r="LTA79" s="376"/>
      <c r="LTB79" s="376"/>
      <c r="LTC79" s="376"/>
      <c r="LTD79" s="1581"/>
      <c r="LTE79" s="1581"/>
      <c r="LTF79" s="1581"/>
      <c r="LTG79" s="529"/>
      <c r="LTH79" s="376"/>
      <c r="LTI79" s="376"/>
      <c r="LTJ79" s="376"/>
      <c r="LTK79" s="530"/>
      <c r="LTL79" s="376"/>
      <c r="LTM79" s="376"/>
      <c r="LTN79" s="376"/>
      <c r="LTO79" s="376"/>
      <c r="LTP79" s="376"/>
      <c r="LTQ79" s="376"/>
      <c r="LTR79" s="376"/>
      <c r="LTS79" s="376"/>
      <c r="LTT79" s="376"/>
      <c r="LTU79" s="1581"/>
      <c r="LTV79" s="1581"/>
      <c r="LTW79" s="1581"/>
      <c r="LTX79" s="529"/>
      <c r="LTY79" s="376"/>
      <c r="LTZ79" s="376"/>
      <c r="LUA79" s="376"/>
      <c r="LUB79" s="530"/>
      <c r="LUC79" s="376"/>
      <c r="LUD79" s="376"/>
      <c r="LUE79" s="376"/>
      <c r="LUF79" s="376"/>
      <c r="LUG79" s="376"/>
      <c r="LUH79" s="376"/>
      <c r="LUI79" s="376"/>
      <c r="LUJ79" s="376"/>
      <c r="LUK79" s="376"/>
      <c r="LUL79" s="1581"/>
      <c r="LUM79" s="1581"/>
      <c r="LUN79" s="1581"/>
      <c r="LUO79" s="529"/>
      <c r="LUP79" s="376"/>
      <c r="LUQ79" s="376"/>
      <c r="LUR79" s="376"/>
      <c r="LUS79" s="530"/>
      <c r="LUT79" s="376"/>
      <c r="LUU79" s="376"/>
      <c r="LUV79" s="376"/>
      <c r="LUW79" s="376"/>
      <c r="LUX79" s="376"/>
      <c r="LUY79" s="376"/>
      <c r="LUZ79" s="376"/>
      <c r="LVA79" s="376"/>
      <c r="LVB79" s="376"/>
      <c r="LVC79" s="1581"/>
      <c r="LVD79" s="1581"/>
      <c r="LVE79" s="1581"/>
      <c r="LVF79" s="529"/>
      <c r="LVG79" s="376"/>
      <c r="LVH79" s="376"/>
      <c r="LVI79" s="376"/>
      <c r="LVJ79" s="530"/>
      <c r="LVK79" s="376"/>
      <c r="LVL79" s="376"/>
      <c r="LVM79" s="376"/>
      <c r="LVN79" s="376"/>
      <c r="LVO79" s="376"/>
      <c r="LVP79" s="376"/>
      <c r="LVQ79" s="376"/>
      <c r="LVR79" s="376"/>
      <c r="LVS79" s="376"/>
      <c r="LVT79" s="1581"/>
      <c r="LVU79" s="1581"/>
      <c r="LVV79" s="1581"/>
      <c r="LVW79" s="529"/>
      <c r="LVX79" s="376"/>
      <c r="LVY79" s="376"/>
      <c r="LVZ79" s="376"/>
      <c r="LWA79" s="530"/>
      <c r="LWB79" s="376"/>
      <c r="LWC79" s="376"/>
      <c r="LWD79" s="376"/>
      <c r="LWE79" s="376"/>
      <c r="LWF79" s="376"/>
      <c r="LWG79" s="376"/>
      <c r="LWH79" s="376"/>
      <c r="LWI79" s="376"/>
      <c r="LWJ79" s="376"/>
      <c r="LWK79" s="1581"/>
      <c r="LWL79" s="1581"/>
      <c r="LWM79" s="1581"/>
      <c r="LWN79" s="529"/>
      <c r="LWO79" s="376"/>
      <c r="LWP79" s="376"/>
      <c r="LWQ79" s="376"/>
      <c r="LWR79" s="530"/>
      <c r="LWS79" s="376"/>
      <c r="LWT79" s="376"/>
      <c r="LWU79" s="376"/>
      <c r="LWV79" s="376"/>
      <c r="LWW79" s="376"/>
      <c r="LWX79" s="376"/>
      <c r="LWY79" s="376"/>
      <c r="LWZ79" s="376"/>
      <c r="LXA79" s="376"/>
      <c r="LXB79" s="1581"/>
      <c r="LXC79" s="1581"/>
      <c r="LXD79" s="1581"/>
      <c r="LXE79" s="529"/>
      <c r="LXF79" s="376"/>
      <c r="LXG79" s="376"/>
      <c r="LXH79" s="376"/>
      <c r="LXI79" s="530"/>
      <c r="LXJ79" s="376"/>
      <c r="LXK79" s="376"/>
      <c r="LXL79" s="376"/>
      <c r="LXM79" s="376"/>
      <c r="LXN79" s="376"/>
      <c r="LXO79" s="376"/>
      <c r="LXP79" s="376"/>
      <c r="LXQ79" s="376"/>
      <c r="LXR79" s="376"/>
      <c r="LXS79" s="1581"/>
      <c r="LXT79" s="1581"/>
      <c r="LXU79" s="1581"/>
      <c r="LXV79" s="529"/>
      <c r="LXW79" s="376"/>
      <c r="LXX79" s="376"/>
      <c r="LXY79" s="376"/>
      <c r="LXZ79" s="530"/>
      <c r="LYA79" s="376"/>
      <c r="LYB79" s="376"/>
      <c r="LYC79" s="376"/>
      <c r="LYD79" s="376"/>
      <c r="LYE79" s="376"/>
      <c r="LYF79" s="376"/>
      <c r="LYG79" s="376"/>
      <c r="LYH79" s="376"/>
      <c r="LYI79" s="376"/>
      <c r="LYJ79" s="1581"/>
      <c r="LYK79" s="1581"/>
      <c r="LYL79" s="1581"/>
      <c r="LYM79" s="529"/>
      <c r="LYN79" s="376"/>
      <c r="LYO79" s="376"/>
      <c r="LYP79" s="376"/>
      <c r="LYQ79" s="530"/>
      <c r="LYR79" s="376"/>
      <c r="LYS79" s="376"/>
      <c r="LYT79" s="376"/>
      <c r="LYU79" s="376"/>
      <c r="LYV79" s="376"/>
      <c r="LYW79" s="376"/>
      <c r="LYX79" s="376"/>
      <c r="LYY79" s="376"/>
      <c r="LYZ79" s="376"/>
      <c r="LZA79" s="1581"/>
      <c r="LZB79" s="1581"/>
      <c r="LZC79" s="1581"/>
      <c r="LZD79" s="529"/>
      <c r="LZE79" s="376"/>
      <c r="LZF79" s="376"/>
      <c r="LZG79" s="376"/>
      <c r="LZH79" s="530"/>
      <c r="LZI79" s="376"/>
      <c r="LZJ79" s="376"/>
      <c r="LZK79" s="376"/>
      <c r="LZL79" s="376"/>
      <c r="LZM79" s="376"/>
      <c r="LZN79" s="376"/>
      <c r="LZO79" s="376"/>
      <c r="LZP79" s="376"/>
      <c r="LZQ79" s="376"/>
      <c r="LZR79" s="1581"/>
      <c r="LZS79" s="1581"/>
      <c r="LZT79" s="1581"/>
      <c r="LZU79" s="529"/>
      <c r="LZV79" s="376"/>
      <c r="LZW79" s="376"/>
      <c r="LZX79" s="376"/>
      <c r="LZY79" s="530"/>
      <c r="LZZ79" s="376"/>
      <c r="MAA79" s="376"/>
      <c r="MAB79" s="376"/>
      <c r="MAC79" s="376"/>
      <c r="MAD79" s="376"/>
      <c r="MAE79" s="376"/>
      <c r="MAF79" s="376"/>
      <c r="MAG79" s="376"/>
      <c r="MAH79" s="376"/>
      <c r="MAI79" s="1581"/>
      <c r="MAJ79" s="1581"/>
      <c r="MAK79" s="1581"/>
      <c r="MAL79" s="529"/>
      <c r="MAM79" s="376"/>
      <c r="MAN79" s="376"/>
      <c r="MAO79" s="376"/>
      <c r="MAP79" s="530"/>
      <c r="MAQ79" s="376"/>
      <c r="MAR79" s="376"/>
      <c r="MAS79" s="376"/>
      <c r="MAT79" s="376"/>
      <c r="MAU79" s="376"/>
      <c r="MAV79" s="376"/>
      <c r="MAW79" s="376"/>
      <c r="MAX79" s="376"/>
      <c r="MAY79" s="376"/>
      <c r="MAZ79" s="1581"/>
      <c r="MBA79" s="1581"/>
      <c r="MBB79" s="1581"/>
      <c r="MBC79" s="529"/>
      <c r="MBD79" s="376"/>
      <c r="MBE79" s="376"/>
      <c r="MBF79" s="376"/>
      <c r="MBG79" s="530"/>
      <c r="MBH79" s="376"/>
      <c r="MBI79" s="376"/>
      <c r="MBJ79" s="376"/>
      <c r="MBK79" s="376"/>
      <c r="MBL79" s="376"/>
      <c r="MBM79" s="376"/>
      <c r="MBN79" s="376"/>
      <c r="MBO79" s="376"/>
      <c r="MBP79" s="376"/>
      <c r="MBQ79" s="1581"/>
      <c r="MBR79" s="1581"/>
      <c r="MBS79" s="1581"/>
      <c r="MBT79" s="529"/>
      <c r="MBU79" s="376"/>
      <c r="MBV79" s="376"/>
      <c r="MBW79" s="376"/>
      <c r="MBX79" s="530"/>
      <c r="MBY79" s="376"/>
      <c r="MBZ79" s="376"/>
      <c r="MCA79" s="376"/>
      <c r="MCB79" s="376"/>
      <c r="MCC79" s="376"/>
      <c r="MCD79" s="376"/>
      <c r="MCE79" s="376"/>
      <c r="MCF79" s="376"/>
      <c r="MCG79" s="376"/>
      <c r="MCH79" s="1581"/>
      <c r="MCI79" s="1581"/>
      <c r="MCJ79" s="1581"/>
      <c r="MCK79" s="529"/>
      <c r="MCL79" s="376"/>
      <c r="MCM79" s="376"/>
      <c r="MCN79" s="376"/>
      <c r="MCO79" s="530"/>
      <c r="MCP79" s="376"/>
      <c r="MCQ79" s="376"/>
      <c r="MCR79" s="376"/>
      <c r="MCS79" s="376"/>
      <c r="MCT79" s="376"/>
      <c r="MCU79" s="376"/>
      <c r="MCV79" s="376"/>
      <c r="MCW79" s="376"/>
      <c r="MCX79" s="376"/>
      <c r="MCY79" s="1581"/>
      <c r="MCZ79" s="1581"/>
      <c r="MDA79" s="1581"/>
      <c r="MDB79" s="529"/>
      <c r="MDC79" s="376"/>
      <c r="MDD79" s="376"/>
      <c r="MDE79" s="376"/>
      <c r="MDF79" s="530"/>
      <c r="MDG79" s="376"/>
      <c r="MDH79" s="376"/>
      <c r="MDI79" s="376"/>
      <c r="MDJ79" s="376"/>
      <c r="MDK79" s="376"/>
      <c r="MDL79" s="376"/>
      <c r="MDM79" s="376"/>
      <c r="MDN79" s="376"/>
      <c r="MDO79" s="376"/>
      <c r="MDP79" s="1581"/>
      <c r="MDQ79" s="1581"/>
      <c r="MDR79" s="1581"/>
      <c r="MDS79" s="529"/>
      <c r="MDT79" s="376"/>
      <c r="MDU79" s="376"/>
      <c r="MDV79" s="376"/>
      <c r="MDW79" s="530"/>
      <c r="MDX79" s="376"/>
      <c r="MDY79" s="376"/>
      <c r="MDZ79" s="376"/>
      <c r="MEA79" s="376"/>
      <c r="MEB79" s="376"/>
      <c r="MEC79" s="376"/>
      <c r="MED79" s="376"/>
      <c r="MEE79" s="376"/>
      <c r="MEF79" s="376"/>
      <c r="MEG79" s="1581"/>
      <c r="MEH79" s="1581"/>
      <c r="MEI79" s="1581"/>
      <c r="MEJ79" s="529"/>
      <c r="MEK79" s="376"/>
      <c r="MEL79" s="376"/>
      <c r="MEM79" s="376"/>
      <c r="MEN79" s="530"/>
      <c r="MEO79" s="376"/>
      <c r="MEP79" s="376"/>
      <c r="MEQ79" s="376"/>
      <c r="MER79" s="376"/>
      <c r="MES79" s="376"/>
      <c r="MET79" s="376"/>
      <c r="MEU79" s="376"/>
      <c r="MEV79" s="376"/>
      <c r="MEW79" s="376"/>
      <c r="MEX79" s="1581"/>
      <c r="MEY79" s="1581"/>
      <c r="MEZ79" s="1581"/>
      <c r="MFA79" s="529"/>
      <c r="MFB79" s="376"/>
      <c r="MFC79" s="376"/>
      <c r="MFD79" s="376"/>
      <c r="MFE79" s="530"/>
      <c r="MFF79" s="376"/>
      <c r="MFG79" s="376"/>
      <c r="MFH79" s="376"/>
      <c r="MFI79" s="376"/>
      <c r="MFJ79" s="376"/>
      <c r="MFK79" s="376"/>
      <c r="MFL79" s="376"/>
      <c r="MFM79" s="376"/>
      <c r="MFN79" s="376"/>
      <c r="MFO79" s="1581"/>
      <c r="MFP79" s="1581"/>
      <c r="MFQ79" s="1581"/>
      <c r="MFR79" s="529"/>
      <c r="MFS79" s="376"/>
      <c r="MFT79" s="376"/>
      <c r="MFU79" s="376"/>
      <c r="MFV79" s="530"/>
      <c r="MFW79" s="376"/>
      <c r="MFX79" s="376"/>
      <c r="MFY79" s="376"/>
      <c r="MFZ79" s="376"/>
      <c r="MGA79" s="376"/>
      <c r="MGB79" s="376"/>
      <c r="MGC79" s="376"/>
      <c r="MGD79" s="376"/>
      <c r="MGE79" s="376"/>
      <c r="MGF79" s="1581"/>
      <c r="MGG79" s="1581"/>
      <c r="MGH79" s="1581"/>
      <c r="MGI79" s="529"/>
      <c r="MGJ79" s="376"/>
      <c r="MGK79" s="376"/>
      <c r="MGL79" s="376"/>
      <c r="MGM79" s="530"/>
      <c r="MGN79" s="376"/>
      <c r="MGO79" s="376"/>
      <c r="MGP79" s="376"/>
      <c r="MGQ79" s="376"/>
      <c r="MGR79" s="376"/>
      <c r="MGS79" s="376"/>
      <c r="MGT79" s="376"/>
      <c r="MGU79" s="376"/>
      <c r="MGV79" s="376"/>
      <c r="MGW79" s="1581"/>
      <c r="MGX79" s="1581"/>
      <c r="MGY79" s="1581"/>
      <c r="MGZ79" s="529"/>
      <c r="MHA79" s="376"/>
      <c r="MHB79" s="376"/>
      <c r="MHC79" s="376"/>
      <c r="MHD79" s="530"/>
      <c r="MHE79" s="376"/>
      <c r="MHF79" s="376"/>
      <c r="MHG79" s="376"/>
      <c r="MHH79" s="376"/>
      <c r="MHI79" s="376"/>
      <c r="MHJ79" s="376"/>
      <c r="MHK79" s="376"/>
      <c r="MHL79" s="376"/>
      <c r="MHM79" s="376"/>
      <c r="MHN79" s="1581"/>
      <c r="MHO79" s="1581"/>
      <c r="MHP79" s="1581"/>
      <c r="MHQ79" s="529"/>
      <c r="MHR79" s="376"/>
      <c r="MHS79" s="376"/>
      <c r="MHT79" s="376"/>
      <c r="MHU79" s="530"/>
      <c r="MHV79" s="376"/>
      <c r="MHW79" s="376"/>
      <c r="MHX79" s="376"/>
      <c r="MHY79" s="376"/>
      <c r="MHZ79" s="376"/>
      <c r="MIA79" s="376"/>
      <c r="MIB79" s="376"/>
      <c r="MIC79" s="376"/>
      <c r="MID79" s="376"/>
      <c r="MIE79" s="1581"/>
      <c r="MIF79" s="1581"/>
      <c r="MIG79" s="1581"/>
      <c r="MIH79" s="529"/>
      <c r="MII79" s="376"/>
      <c r="MIJ79" s="376"/>
      <c r="MIK79" s="376"/>
      <c r="MIL79" s="530"/>
      <c r="MIM79" s="376"/>
      <c r="MIN79" s="376"/>
      <c r="MIO79" s="376"/>
      <c r="MIP79" s="376"/>
      <c r="MIQ79" s="376"/>
      <c r="MIR79" s="376"/>
      <c r="MIS79" s="376"/>
      <c r="MIT79" s="376"/>
      <c r="MIU79" s="376"/>
      <c r="MIV79" s="1581"/>
      <c r="MIW79" s="1581"/>
      <c r="MIX79" s="1581"/>
      <c r="MIY79" s="529"/>
      <c r="MIZ79" s="376"/>
      <c r="MJA79" s="376"/>
      <c r="MJB79" s="376"/>
      <c r="MJC79" s="530"/>
      <c r="MJD79" s="376"/>
      <c r="MJE79" s="376"/>
      <c r="MJF79" s="376"/>
      <c r="MJG79" s="376"/>
      <c r="MJH79" s="376"/>
      <c r="MJI79" s="376"/>
      <c r="MJJ79" s="376"/>
      <c r="MJK79" s="376"/>
      <c r="MJL79" s="376"/>
      <c r="MJM79" s="1581"/>
      <c r="MJN79" s="1581"/>
      <c r="MJO79" s="1581"/>
      <c r="MJP79" s="529"/>
      <c r="MJQ79" s="376"/>
      <c r="MJR79" s="376"/>
      <c r="MJS79" s="376"/>
      <c r="MJT79" s="530"/>
      <c r="MJU79" s="376"/>
      <c r="MJV79" s="376"/>
      <c r="MJW79" s="376"/>
      <c r="MJX79" s="376"/>
      <c r="MJY79" s="376"/>
      <c r="MJZ79" s="376"/>
      <c r="MKA79" s="376"/>
      <c r="MKB79" s="376"/>
      <c r="MKC79" s="376"/>
      <c r="MKD79" s="1581"/>
      <c r="MKE79" s="1581"/>
      <c r="MKF79" s="1581"/>
      <c r="MKG79" s="529"/>
      <c r="MKH79" s="376"/>
      <c r="MKI79" s="376"/>
      <c r="MKJ79" s="376"/>
      <c r="MKK79" s="530"/>
      <c r="MKL79" s="376"/>
      <c r="MKM79" s="376"/>
      <c r="MKN79" s="376"/>
      <c r="MKO79" s="376"/>
      <c r="MKP79" s="376"/>
      <c r="MKQ79" s="376"/>
      <c r="MKR79" s="376"/>
      <c r="MKS79" s="376"/>
      <c r="MKT79" s="376"/>
      <c r="MKU79" s="1581"/>
      <c r="MKV79" s="1581"/>
      <c r="MKW79" s="1581"/>
      <c r="MKX79" s="529"/>
      <c r="MKY79" s="376"/>
      <c r="MKZ79" s="376"/>
      <c r="MLA79" s="376"/>
      <c r="MLB79" s="530"/>
      <c r="MLC79" s="376"/>
      <c r="MLD79" s="376"/>
      <c r="MLE79" s="376"/>
      <c r="MLF79" s="376"/>
      <c r="MLG79" s="376"/>
      <c r="MLH79" s="376"/>
      <c r="MLI79" s="376"/>
      <c r="MLJ79" s="376"/>
      <c r="MLK79" s="376"/>
      <c r="MLL79" s="1581"/>
      <c r="MLM79" s="1581"/>
      <c r="MLN79" s="1581"/>
      <c r="MLO79" s="529"/>
      <c r="MLP79" s="376"/>
      <c r="MLQ79" s="376"/>
      <c r="MLR79" s="376"/>
      <c r="MLS79" s="530"/>
      <c r="MLT79" s="376"/>
      <c r="MLU79" s="376"/>
      <c r="MLV79" s="376"/>
      <c r="MLW79" s="376"/>
      <c r="MLX79" s="376"/>
      <c r="MLY79" s="376"/>
      <c r="MLZ79" s="376"/>
      <c r="MMA79" s="376"/>
      <c r="MMB79" s="376"/>
      <c r="MMC79" s="1581"/>
      <c r="MMD79" s="1581"/>
      <c r="MME79" s="1581"/>
      <c r="MMF79" s="529"/>
      <c r="MMG79" s="376"/>
      <c r="MMH79" s="376"/>
      <c r="MMI79" s="376"/>
      <c r="MMJ79" s="530"/>
      <c r="MMK79" s="376"/>
      <c r="MML79" s="376"/>
      <c r="MMM79" s="376"/>
      <c r="MMN79" s="376"/>
      <c r="MMO79" s="376"/>
      <c r="MMP79" s="376"/>
      <c r="MMQ79" s="376"/>
      <c r="MMR79" s="376"/>
      <c r="MMS79" s="376"/>
      <c r="MMT79" s="1581"/>
      <c r="MMU79" s="1581"/>
      <c r="MMV79" s="1581"/>
      <c r="MMW79" s="529"/>
      <c r="MMX79" s="376"/>
      <c r="MMY79" s="376"/>
      <c r="MMZ79" s="376"/>
      <c r="MNA79" s="530"/>
      <c r="MNB79" s="376"/>
      <c r="MNC79" s="376"/>
      <c r="MND79" s="376"/>
      <c r="MNE79" s="376"/>
      <c r="MNF79" s="376"/>
      <c r="MNG79" s="376"/>
      <c r="MNH79" s="376"/>
      <c r="MNI79" s="376"/>
      <c r="MNJ79" s="376"/>
      <c r="MNK79" s="1581"/>
      <c r="MNL79" s="1581"/>
      <c r="MNM79" s="1581"/>
      <c r="MNN79" s="529"/>
      <c r="MNO79" s="376"/>
      <c r="MNP79" s="376"/>
      <c r="MNQ79" s="376"/>
      <c r="MNR79" s="530"/>
      <c r="MNS79" s="376"/>
      <c r="MNT79" s="376"/>
      <c r="MNU79" s="376"/>
      <c r="MNV79" s="376"/>
      <c r="MNW79" s="376"/>
      <c r="MNX79" s="376"/>
      <c r="MNY79" s="376"/>
      <c r="MNZ79" s="376"/>
      <c r="MOA79" s="376"/>
      <c r="MOB79" s="1581"/>
      <c r="MOC79" s="1581"/>
      <c r="MOD79" s="1581"/>
      <c r="MOE79" s="529"/>
      <c r="MOF79" s="376"/>
      <c r="MOG79" s="376"/>
      <c r="MOH79" s="376"/>
      <c r="MOI79" s="530"/>
      <c r="MOJ79" s="376"/>
      <c r="MOK79" s="376"/>
      <c r="MOL79" s="376"/>
      <c r="MOM79" s="376"/>
      <c r="MON79" s="376"/>
      <c r="MOO79" s="376"/>
      <c r="MOP79" s="376"/>
      <c r="MOQ79" s="376"/>
      <c r="MOR79" s="376"/>
      <c r="MOS79" s="1581"/>
      <c r="MOT79" s="1581"/>
      <c r="MOU79" s="1581"/>
      <c r="MOV79" s="529"/>
      <c r="MOW79" s="376"/>
      <c r="MOX79" s="376"/>
      <c r="MOY79" s="376"/>
      <c r="MOZ79" s="530"/>
      <c r="MPA79" s="376"/>
      <c r="MPB79" s="376"/>
      <c r="MPC79" s="376"/>
      <c r="MPD79" s="376"/>
      <c r="MPE79" s="376"/>
      <c r="MPF79" s="376"/>
      <c r="MPG79" s="376"/>
      <c r="MPH79" s="376"/>
      <c r="MPI79" s="376"/>
      <c r="MPJ79" s="1581"/>
      <c r="MPK79" s="1581"/>
      <c r="MPL79" s="1581"/>
      <c r="MPM79" s="529"/>
      <c r="MPN79" s="376"/>
      <c r="MPO79" s="376"/>
      <c r="MPP79" s="376"/>
      <c r="MPQ79" s="530"/>
      <c r="MPR79" s="376"/>
      <c r="MPS79" s="376"/>
      <c r="MPT79" s="376"/>
      <c r="MPU79" s="376"/>
      <c r="MPV79" s="376"/>
      <c r="MPW79" s="376"/>
      <c r="MPX79" s="376"/>
      <c r="MPY79" s="376"/>
      <c r="MPZ79" s="376"/>
      <c r="MQA79" s="1581"/>
      <c r="MQB79" s="1581"/>
      <c r="MQC79" s="1581"/>
      <c r="MQD79" s="529"/>
      <c r="MQE79" s="376"/>
      <c r="MQF79" s="376"/>
      <c r="MQG79" s="376"/>
      <c r="MQH79" s="530"/>
      <c r="MQI79" s="376"/>
      <c r="MQJ79" s="376"/>
      <c r="MQK79" s="376"/>
      <c r="MQL79" s="376"/>
      <c r="MQM79" s="376"/>
      <c r="MQN79" s="376"/>
      <c r="MQO79" s="376"/>
      <c r="MQP79" s="376"/>
      <c r="MQQ79" s="376"/>
      <c r="MQR79" s="1581"/>
      <c r="MQS79" s="1581"/>
      <c r="MQT79" s="1581"/>
      <c r="MQU79" s="529"/>
      <c r="MQV79" s="376"/>
      <c r="MQW79" s="376"/>
      <c r="MQX79" s="376"/>
      <c r="MQY79" s="530"/>
      <c r="MQZ79" s="376"/>
      <c r="MRA79" s="376"/>
      <c r="MRB79" s="376"/>
      <c r="MRC79" s="376"/>
      <c r="MRD79" s="376"/>
      <c r="MRE79" s="376"/>
      <c r="MRF79" s="376"/>
      <c r="MRG79" s="376"/>
      <c r="MRH79" s="376"/>
      <c r="MRI79" s="1581"/>
      <c r="MRJ79" s="1581"/>
      <c r="MRK79" s="1581"/>
      <c r="MRL79" s="529"/>
      <c r="MRM79" s="376"/>
      <c r="MRN79" s="376"/>
      <c r="MRO79" s="376"/>
      <c r="MRP79" s="530"/>
      <c r="MRQ79" s="376"/>
      <c r="MRR79" s="376"/>
      <c r="MRS79" s="376"/>
      <c r="MRT79" s="376"/>
      <c r="MRU79" s="376"/>
      <c r="MRV79" s="376"/>
      <c r="MRW79" s="376"/>
      <c r="MRX79" s="376"/>
      <c r="MRY79" s="376"/>
      <c r="MRZ79" s="1581"/>
      <c r="MSA79" s="1581"/>
      <c r="MSB79" s="1581"/>
      <c r="MSC79" s="529"/>
      <c r="MSD79" s="376"/>
      <c r="MSE79" s="376"/>
      <c r="MSF79" s="376"/>
      <c r="MSG79" s="530"/>
      <c r="MSH79" s="376"/>
      <c r="MSI79" s="376"/>
      <c r="MSJ79" s="376"/>
      <c r="MSK79" s="376"/>
      <c r="MSL79" s="376"/>
      <c r="MSM79" s="376"/>
      <c r="MSN79" s="376"/>
      <c r="MSO79" s="376"/>
      <c r="MSP79" s="376"/>
      <c r="MSQ79" s="1581"/>
      <c r="MSR79" s="1581"/>
      <c r="MSS79" s="1581"/>
      <c r="MST79" s="529"/>
      <c r="MSU79" s="376"/>
      <c r="MSV79" s="376"/>
      <c r="MSW79" s="376"/>
      <c r="MSX79" s="530"/>
      <c r="MSY79" s="376"/>
      <c r="MSZ79" s="376"/>
      <c r="MTA79" s="376"/>
      <c r="MTB79" s="376"/>
      <c r="MTC79" s="376"/>
      <c r="MTD79" s="376"/>
      <c r="MTE79" s="376"/>
      <c r="MTF79" s="376"/>
      <c r="MTG79" s="376"/>
      <c r="MTH79" s="1581"/>
      <c r="MTI79" s="1581"/>
      <c r="MTJ79" s="1581"/>
      <c r="MTK79" s="529"/>
      <c r="MTL79" s="376"/>
      <c r="MTM79" s="376"/>
      <c r="MTN79" s="376"/>
      <c r="MTO79" s="530"/>
      <c r="MTP79" s="376"/>
      <c r="MTQ79" s="376"/>
      <c r="MTR79" s="376"/>
      <c r="MTS79" s="376"/>
      <c r="MTT79" s="376"/>
      <c r="MTU79" s="376"/>
      <c r="MTV79" s="376"/>
      <c r="MTW79" s="376"/>
      <c r="MTX79" s="376"/>
      <c r="MTY79" s="1581"/>
      <c r="MTZ79" s="1581"/>
      <c r="MUA79" s="1581"/>
      <c r="MUB79" s="529"/>
      <c r="MUC79" s="376"/>
      <c r="MUD79" s="376"/>
      <c r="MUE79" s="376"/>
      <c r="MUF79" s="530"/>
      <c r="MUG79" s="376"/>
      <c r="MUH79" s="376"/>
      <c r="MUI79" s="376"/>
      <c r="MUJ79" s="376"/>
      <c r="MUK79" s="376"/>
      <c r="MUL79" s="376"/>
      <c r="MUM79" s="376"/>
      <c r="MUN79" s="376"/>
      <c r="MUO79" s="376"/>
      <c r="MUP79" s="1581"/>
      <c r="MUQ79" s="1581"/>
      <c r="MUR79" s="1581"/>
      <c r="MUS79" s="529"/>
      <c r="MUT79" s="376"/>
      <c r="MUU79" s="376"/>
      <c r="MUV79" s="376"/>
      <c r="MUW79" s="530"/>
      <c r="MUX79" s="376"/>
      <c r="MUY79" s="376"/>
      <c r="MUZ79" s="376"/>
      <c r="MVA79" s="376"/>
      <c r="MVB79" s="376"/>
      <c r="MVC79" s="376"/>
      <c r="MVD79" s="376"/>
      <c r="MVE79" s="376"/>
      <c r="MVF79" s="376"/>
      <c r="MVG79" s="1581"/>
      <c r="MVH79" s="1581"/>
      <c r="MVI79" s="1581"/>
      <c r="MVJ79" s="529"/>
      <c r="MVK79" s="376"/>
      <c r="MVL79" s="376"/>
      <c r="MVM79" s="376"/>
      <c r="MVN79" s="530"/>
      <c r="MVO79" s="376"/>
      <c r="MVP79" s="376"/>
      <c r="MVQ79" s="376"/>
      <c r="MVR79" s="376"/>
      <c r="MVS79" s="376"/>
      <c r="MVT79" s="376"/>
      <c r="MVU79" s="376"/>
      <c r="MVV79" s="376"/>
      <c r="MVW79" s="376"/>
      <c r="MVX79" s="1581"/>
      <c r="MVY79" s="1581"/>
      <c r="MVZ79" s="1581"/>
      <c r="MWA79" s="529"/>
      <c r="MWB79" s="376"/>
      <c r="MWC79" s="376"/>
      <c r="MWD79" s="376"/>
      <c r="MWE79" s="530"/>
      <c r="MWF79" s="376"/>
      <c r="MWG79" s="376"/>
      <c r="MWH79" s="376"/>
      <c r="MWI79" s="376"/>
      <c r="MWJ79" s="376"/>
      <c r="MWK79" s="376"/>
      <c r="MWL79" s="376"/>
      <c r="MWM79" s="376"/>
      <c r="MWN79" s="376"/>
      <c r="MWO79" s="1581"/>
      <c r="MWP79" s="1581"/>
      <c r="MWQ79" s="1581"/>
      <c r="MWR79" s="529"/>
      <c r="MWS79" s="376"/>
      <c r="MWT79" s="376"/>
      <c r="MWU79" s="376"/>
      <c r="MWV79" s="530"/>
      <c r="MWW79" s="376"/>
      <c r="MWX79" s="376"/>
      <c r="MWY79" s="376"/>
      <c r="MWZ79" s="376"/>
      <c r="MXA79" s="376"/>
      <c r="MXB79" s="376"/>
      <c r="MXC79" s="376"/>
      <c r="MXD79" s="376"/>
      <c r="MXE79" s="376"/>
      <c r="MXF79" s="1581"/>
      <c r="MXG79" s="1581"/>
      <c r="MXH79" s="1581"/>
      <c r="MXI79" s="529"/>
      <c r="MXJ79" s="376"/>
      <c r="MXK79" s="376"/>
      <c r="MXL79" s="376"/>
      <c r="MXM79" s="530"/>
      <c r="MXN79" s="376"/>
      <c r="MXO79" s="376"/>
      <c r="MXP79" s="376"/>
      <c r="MXQ79" s="376"/>
      <c r="MXR79" s="376"/>
      <c r="MXS79" s="376"/>
      <c r="MXT79" s="376"/>
      <c r="MXU79" s="376"/>
      <c r="MXV79" s="376"/>
      <c r="MXW79" s="1581"/>
      <c r="MXX79" s="1581"/>
      <c r="MXY79" s="1581"/>
      <c r="MXZ79" s="529"/>
      <c r="MYA79" s="376"/>
      <c r="MYB79" s="376"/>
      <c r="MYC79" s="376"/>
      <c r="MYD79" s="530"/>
      <c r="MYE79" s="376"/>
      <c r="MYF79" s="376"/>
      <c r="MYG79" s="376"/>
      <c r="MYH79" s="376"/>
      <c r="MYI79" s="376"/>
      <c r="MYJ79" s="376"/>
      <c r="MYK79" s="376"/>
      <c r="MYL79" s="376"/>
      <c r="MYM79" s="376"/>
      <c r="MYN79" s="1581"/>
      <c r="MYO79" s="1581"/>
      <c r="MYP79" s="1581"/>
      <c r="MYQ79" s="529"/>
      <c r="MYR79" s="376"/>
      <c r="MYS79" s="376"/>
      <c r="MYT79" s="376"/>
      <c r="MYU79" s="530"/>
      <c r="MYV79" s="376"/>
      <c r="MYW79" s="376"/>
      <c r="MYX79" s="376"/>
      <c r="MYY79" s="376"/>
      <c r="MYZ79" s="376"/>
      <c r="MZA79" s="376"/>
      <c r="MZB79" s="376"/>
      <c r="MZC79" s="376"/>
      <c r="MZD79" s="376"/>
      <c r="MZE79" s="1581"/>
      <c r="MZF79" s="1581"/>
      <c r="MZG79" s="1581"/>
      <c r="MZH79" s="529"/>
      <c r="MZI79" s="376"/>
      <c r="MZJ79" s="376"/>
      <c r="MZK79" s="376"/>
      <c r="MZL79" s="530"/>
      <c r="MZM79" s="376"/>
      <c r="MZN79" s="376"/>
      <c r="MZO79" s="376"/>
      <c r="MZP79" s="376"/>
      <c r="MZQ79" s="376"/>
      <c r="MZR79" s="376"/>
      <c r="MZS79" s="376"/>
      <c r="MZT79" s="376"/>
      <c r="MZU79" s="376"/>
      <c r="MZV79" s="1581"/>
      <c r="MZW79" s="1581"/>
      <c r="MZX79" s="1581"/>
      <c r="MZY79" s="529"/>
      <c r="MZZ79" s="376"/>
      <c r="NAA79" s="376"/>
      <c r="NAB79" s="376"/>
      <c r="NAC79" s="530"/>
      <c r="NAD79" s="376"/>
      <c r="NAE79" s="376"/>
      <c r="NAF79" s="376"/>
      <c r="NAG79" s="376"/>
      <c r="NAH79" s="376"/>
      <c r="NAI79" s="376"/>
      <c r="NAJ79" s="376"/>
      <c r="NAK79" s="376"/>
      <c r="NAL79" s="376"/>
      <c r="NAM79" s="1581"/>
      <c r="NAN79" s="1581"/>
      <c r="NAO79" s="1581"/>
      <c r="NAP79" s="529"/>
      <c r="NAQ79" s="376"/>
      <c r="NAR79" s="376"/>
      <c r="NAS79" s="376"/>
      <c r="NAT79" s="530"/>
      <c r="NAU79" s="376"/>
      <c r="NAV79" s="376"/>
      <c r="NAW79" s="376"/>
      <c r="NAX79" s="376"/>
      <c r="NAY79" s="376"/>
      <c r="NAZ79" s="376"/>
      <c r="NBA79" s="376"/>
      <c r="NBB79" s="376"/>
      <c r="NBC79" s="376"/>
      <c r="NBD79" s="1581"/>
      <c r="NBE79" s="1581"/>
      <c r="NBF79" s="1581"/>
      <c r="NBG79" s="529"/>
      <c r="NBH79" s="376"/>
      <c r="NBI79" s="376"/>
      <c r="NBJ79" s="376"/>
      <c r="NBK79" s="530"/>
      <c r="NBL79" s="376"/>
      <c r="NBM79" s="376"/>
      <c r="NBN79" s="376"/>
      <c r="NBO79" s="376"/>
      <c r="NBP79" s="376"/>
      <c r="NBQ79" s="376"/>
      <c r="NBR79" s="376"/>
      <c r="NBS79" s="376"/>
      <c r="NBT79" s="376"/>
      <c r="NBU79" s="1581"/>
      <c r="NBV79" s="1581"/>
      <c r="NBW79" s="1581"/>
      <c r="NBX79" s="529"/>
      <c r="NBY79" s="376"/>
      <c r="NBZ79" s="376"/>
      <c r="NCA79" s="376"/>
      <c r="NCB79" s="530"/>
      <c r="NCC79" s="376"/>
      <c r="NCD79" s="376"/>
      <c r="NCE79" s="376"/>
      <c r="NCF79" s="376"/>
      <c r="NCG79" s="376"/>
      <c r="NCH79" s="376"/>
      <c r="NCI79" s="376"/>
      <c r="NCJ79" s="376"/>
      <c r="NCK79" s="376"/>
      <c r="NCL79" s="1581"/>
      <c r="NCM79" s="1581"/>
      <c r="NCN79" s="1581"/>
      <c r="NCO79" s="529"/>
      <c r="NCP79" s="376"/>
      <c r="NCQ79" s="376"/>
      <c r="NCR79" s="376"/>
      <c r="NCS79" s="530"/>
      <c r="NCT79" s="376"/>
      <c r="NCU79" s="376"/>
      <c r="NCV79" s="376"/>
      <c r="NCW79" s="376"/>
      <c r="NCX79" s="376"/>
      <c r="NCY79" s="376"/>
      <c r="NCZ79" s="376"/>
      <c r="NDA79" s="376"/>
      <c r="NDB79" s="376"/>
      <c r="NDC79" s="1581"/>
      <c r="NDD79" s="1581"/>
      <c r="NDE79" s="1581"/>
      <c r="NDF79" s="529"/>
      <c r="NDG79" s="376"/>
      <c r="NDH79" s="376"/>
      <c r="NDI79" s="376"/>
      <c r="NDJ79" s="530"/>
      <c r="NDK79" s="376"/>
      <c r="NDL79" s="376"/>
      <c r="NDM79" s="376"/>
      <c r="NDN79" s="376"/>
      <c r="NDO79" s="376"/>
      <c r="NDP79" s="376"/>
      <c r="NDQ79" s="376"/>
      <c r="NDR79" s="376"/>
      <c r="NDS79" s="376"/>
      <c r="NDT79" s="1581"/>
      <c r="NDU79" s="1581"/>
      <c r="NDV79" s="1581"/>
      <c r="NDW79" s="529"/>
      <c r="NDX79" s="376"/>
      <c r="NDY79" s="376"/>
      <c r="NDZ79" s="376"/>
      <c r="NEA79" s="530"/>
      <c r="NEB79" s="376"/>
      <c r="NEC79" s="376"/>
      <c r="NED79" s="376"/>
      <c r="NEE79" s="376"/>
      <c r="NEF79" s="376"/>
      <c r="NEG79" s="376"/>
      <c r="NEH79" s="376"/>
      <c r="NEI79" s="376"/>
      <c r="NEJ79" s="376"/>
      <c r="NEK79" s="1581"/>
      <c r="NEL79" s="1581"/>
      <c r="NEM79" s="1581"/>
      <c r="NEN79" s="529"/>
      <c r="NEO79" s="376"/>
      <c r="NEP79" s="376"/>
      <c r="NEQ79" s="376"/>
      <c r="NER79" s="530"/>
      <c r="NES79" s="376"/>
      <c r="NET79" s="376"/>
      <c r="NEU79" s="376"/>
      <c r="NEV79" s="376"/>
      <c r="NEW79" s="376"/>
      <c r="NEX79" s="376"/>
      <c r="NEY79" s="376"/>
      <c r="NEZ79" s="376"/>
      <c r="NFA79" s="376"/>
      <c r="NFB79" s="1581"/>
      <c r="NFC79" s="1581"/>
      <c r="NFD79" s="1581"/>
      <c r="NFE79" s="529"/>
      <c r="NFF79" s="376"/>
      <c r="NFG79" s="376"/>
      <c r="NFH79" s="376"/>
      <c r="NFI79" s="530"/>
      <c r="NFJ79" s="376"/>
      <c r="NFK79" s="376"/>
      <c r="NFL79" s="376"/>
      <c r="NFM79" s="376"/>
      <c r="NFN79" s="376"/>
      <c r="NFO79" s="376"/>
      <c r="NFP79" s="376"/>
      <c r="NFQ79" s="376"/>
      <c r="NFR79" s="376"/>
      <c r="NFS79" s="1581"/>
      <c r="NFT79" s="1581"/>
      <c r="NFU79" s="1581"/>
      <c r="NFV79" s="529"/>
      <c r="NFW79" s="376"/>
      <c r="NFX79" s="376"/>
      <c r="NFY79" s="376"/>
      <c r="NFZ79" s="530"/>
      <c r="NGA79" s="376"/>
      <c r="NGB79" s="376"/>
      <c r="NGC79" s="376"/>
      <c r="NGD79" s="376"/>
      <c r="NGE79" s="376"/>
      <c r="NGF79" s="376"/>
      <c r="NGG79" s="376"/>
      <c r="NGH79" s="376"/>
      <c r="NGI79" s="376"/>
      <c r="NGJ79" s="1581"/>
      <c r="NGK79" s="1581"/>
      <c r="NGL79" s="1581"/>
      <c r="NGM79" s="529"/>
      <c r="NGN79" s="376"/>
      <c r="NGO79" s="376"/>
      <c r="NGP79" s="376"/>
      <c r="NGQ79" s="530"/>
      <c r="NGR79" s="376"/>
      <c r="NGS79" s="376"/>
      <c r="NGT79" s="376"/>
      <c r="NGU79" s="376"/>
      <c r="NGV79" s="376"/>
      <c r="NGW79" s="376"/>
      <c r="NGX79" s="376"/>
      <c r="NGY79" s="376"/>
      <c r="NGZ79" s="376"/>
      <c r="NHA79" s="1581"/>
      <c r="NHB79" s="1581"/>
      <c r="NHC79" s="1581"/>
      <c r="NHD79" s="529"/>
      <c r="NHE79" s="376"/>
      <c r="NHF79" s="376"/>
      <c r="NHG79" s="376"/>
      <c r="NHH79" s="530"/>
      <c r="NHI79" s="376"/>
      <c r="NHJ79" s="376"/>
      <c r="NHK79" s="376"/>
      <c r="NHL79" s="376"/>
      <c r="NHM79" s="376"/>
      <c r="NHN79" s="376"/>
      <c r="NHO79" s="376"/>
      <c r="NHP79" s="376"/>
      <c r="NHQ79" s="376"/>
      <c r="NHR79" s="1581"/>
      <c r="NHS79" s="1581"/>
      <c r="NHT79" s="1581"/>
      <c r="NHU79" s="529"/>
      <c r="NHV79" s="376"/>
      <c r="NHW79" s="376"/>
      <c r="NHX79" s="376"/>
      <c r="NHY79" s="530"/>
      <c r="NHZ79" s="376"/>
      <c r="NIA79" s="376"/>
      <c r="NIB79" s="376"/>
      <c r="NIC79" s="376"/>
      <c r="NID79" s="376"/>
      <c r="NIE79" s="376"/>
      <c r="NIF79" s="376"/>
      <c r="NIG79" s="376"/>
      <c r="NIH79" s="376"/>
      <c r="NII79" s="1581"/>
      <c r="NIJ79" s="1581"/>
      <c r="NIK79" s="1581"/>
      <c r="NIL79" s="529"/>
      <c r="NIM79" s="376"/>
      <c r="NIN79" s="376"/>
      <c r="NIO79" s="376"/>
      <c r="NIP79" s="530"/>
      <c r="NIQ79" s="376"/>
      <c r="NIR79" s="376"/>
      <c r="NIS79" s="376"/>
      <c r="NIT79" s="376"/>
      <c r="NIU79" s="376"/>
      <c r="NIV79" s="376"/>
      <c r="NIW79" s="376"/>
      <c r="NIX79" s="376"/>
      <c r="NIY79" s="376"/>
      <c r="NIZ79" s="1581"/>
      <c r="NJA79" s="1581"/>
      <c r="NJB79" s="1581"/>
      <c r="NJC79" s="529"/>
      <c r="NJD79" s="376"/>
      <c r="NJE79" s="376"/>
      <c r="NJF79" s="376"/>
      <c r="NJG79" s="530"/>
      <c r="NJH79" s="376"/>
      <c r="NJI79" s="376"/>
      <c r="NJJ79" s="376"/>
      <c r="NJK79" s="376"/>
      <c r="NJL79" s="376"/>
      <c r="NJM79" s="376"/>
      <c r="NJN79" s="376"/>
      <c r="NJO79" s="376"/>
      <c r="NJP79" s="376"/>
      <c r="NJQ79" s="1581"/>
      <c r="NJR79" s="1581"/>
      <c r="NJS79" s="1581"/>
      <c r="NJT79" s="529"/>
      <c r="NJU79" s="376"/>
      <c r="NJV79" s="376"/>
      <c r="NJW79" s="376"/>
      <c r="NJX79" s="530"/>
      <c r="NJY79" s="376"/>
      <c r="NJZ79" s="376"/>
      <c r="NKA79" s="376"/>
      <c r="NKB79" s="376"/>
      <c r="NKC79" s="376"/>
      <c r="NKD79" s="376"/>
      <c r="NKE79" s="376"/>
      <c r="NKF79" s="376"/>
      <c r="NKG79" s="376"/>
      <c r="NKH79" s="1581"/>
      <c r="NKI79" s="1581"/>
      <c r="NKJ79" s="1581"/>
      <c r="NKK79" s="529"/>
      <c r="NKL79" s="376"/>
      <c r="NKM79" s="376"/>
      <c r="NKN79" s="376"/>
      <c r="NKO79" s="530"/>
      <c r="NKP79" s="376"/>
      <c r="NKQ79" s="376"/>
      <c r="NKR79" s="376"/>
      <c r="NKS79" s="376"/>
      <c r="NKT79" s="376"/>
      <c r="NKU79" s="376"/>
      <c r="NKV79" s="376"/>
      <c r="NKW79" s="376"/>
      <c r="NKX79" s="376"/>
      <c r="NKY79" s="1581"/>
      <c r="NKZ79" s="1581"/>
      <c r="NLA79" s="1581"/>
      <c r="NLB79" s="529"/>
      <c r="NLC79" s="376"/>
      <c r="NLD79" s="376"/>
      <c r="NLE79" s="376"/>
      <c r="NLF79" s="530"/>
      <c r="NLG79" s="376"/>
      <c r="NLH79" s="376"/>
      <c r="NLI79" s="376"/>
      <c r="NLJ79" s="376"/>
      <c r="NLK79" s="376"/>
      <c r="NLL79" s="376"/>
      <c r="NLM79" s="376"/>
      <c r="NLN79" s="376"/>
      <c r="NLO79" s="376"/>
      <c r="NLP79" s="1581"/>
      <c r="NLQ79" s="1581"/>
      <c r="NLR79" s="1581"/>
      <c r="NLS79" s="529"/>
      <c r="NLT79" s="376"/>
      <c r="NLU79" s="376"/>
      <c r="NLV79" s="376"/>
      <c r="NLW79" s="530"/>
      <c r="NLX79" s="376"/>
      <c r="NLY79" s="376"/>
      <c r="NLZ79" s="376"/>
      <c r="NMA79" s="376"/>
      <c r="NMB79" s="376"/>
      <c r="NMC79" s="376"/>
      <c r="NMD79" s="376"/>
      <c r="NME79" s="376"/>
      <c r="NMF79" s="376"/>
      <c r="NMG79" s="1581"/>
      <c r="NMH79" s="1581"/>
      <c r="NMI79" s="1581"/>
      <c r="NMJ79" s="529"/>
      <c r="NMK79" s="376"/>
      <c r="NML79" s="376"/>
      <c r="NMM79" s="376"/>
      <c r="NMN79" s="530"/>
      <c r="NMO79" s="376"/>
      <c r="NMP79" s="376"/>
      <c r="NMQ79" s="376"/>
      <c r="NMR79" s="376"/>
      <c r="NMS79" s="376"/>
      <c r="NMT79" s="376"/>
      <c r="NMU79" s="376"/>
      <c r="NMV79" s="376"/>
      <c r="NMW79" s="376"/>
      <c r="NMX79" s="1581"/>
      <c r="NMY79" s="1581"/>
      <c r="NMZ79" s="1581"/>
      <c r="NNA79" s="529"/>
      <c r="NNB79" s="376"/>
      <c r="NNC79" s="376"/>
      <c r="NND79" s="376"/>
      <c r="NNE79" s="530"/>
      <c r="NNF79" s="376"/>
      <c r="NNG79" s="376"/>
      <c r="NNH79" s="376"/>
      <c r="NNI79" s="376"/>
      <c r="NNJ79" s="376"/>
      <c r="NNK79" s="376"/>
      <c r="NNL79" s="376"/>
      <c r="NNM79" s="376"/>
      <c r="NNN79" s="376"/>
      <c r="NNO79" s="1581"/>
      <c r="NNP79" s="1581"/>
      <c r="NNQ79" s="1581"/>
      <c r="NNR79" s="529"/>
      <c r="NNS79" s="376"/>
      <c r="NNT79" s="376"/>
      <c r="NNU79" s="376"/>
      <c r="NNV79" s="530"/>
      <c r="NNW79" s="376"/>
      <c r="NNX79" s="376"/>
      <c r="NNY79" s="376"/>
      <c r="NNZ79" s="376"/>
      <c r="NOA79" s="376"/>
      <c r="NOB79" s="376"/>
      <c r="NOC79" s="376"/>
      <c r="NOD79" s="376"/>
      <c r="NOE79" s="376"/>
      <c r="NOF79" s="1581"/>
      <c r="NOG79" s="1581"/>
      <c r="NOH79" s="1581"/>
      <c r="NOI79" s="529"/>
      <c r="NOJ79" s="376"/>
      <c r="NOK79" s="376"/>
      <c r="NOL79" s="376"/>
      <c r="NOM79" s="530"/>
      <c r="NON79" s="376"/>
      <c r="NOO79" s="376"/>
      <c r="NOP79" s="376"/>
      <c r="NOQ79" s="376"/>
      <c r="NOR79" s="376"/>
      <c r="NOS79" s="376"/>
      <c r="NOT79" s="376"/>
      <c r="NOU79" s="376"/>
      <c r="NOV79" s="376"/>
      <c r="NOW79" s="1581"/>
      <c r="NOX79" s="1581"/>
      <c r="NOY79" s="1581"/>
      <c r="NOZ79" s="529"/>
      <c r="NPA79" s="376"/>
      <c r="NPB79" s="376"/>
      <c r="NPC79" s="376"/>
      <c r="NPD79" s="530"/>
      <c r="NPE79" s="376"/>
      <c r="NPF79" s="376"/>
      <c r="NPG79" s="376"/>
      <c r="NPH79" s="376"/>
      <c r="NPI79" s="376"/>
      <c r="NPJ79" s="376"/>
      <c r="NPK79" s="376"/>
      <c r="NPL79" s="376"/>
      <c r="NPM79" s="376"/>
      <c r="NPN79" s="1581"/>
      <c r="NPO79" s="1581"/>
      <c r="NPP79" s="1581"/>
      <c r="NPQ79" s="529"/>
      <c r="NPR79" s="376"/>
      <c r="NPS79" s="376"/>
      <c r="NPT79" s="376"/>
      <c r="NPU79" s="530"/>
      <c r="NPV79" s="376"/>
      <c r="NPW79" s="376"/>
      <c r="NPX79" s="376"/>
      <c r="NPY79" s="376"/>
      <c r="NPZ79" s="376"/>
      <c r="NQA79" s="376"/>
      <c r="NQB79" s="376"/>
      <c r="NQC79" s="376"/>
      <c r="NQD79" s="376"/>
      <c r="NQE79" s="1581"/>
      <c r="NQF79" s="1581"/>
      <c r="NQG79" s="1581"/>
      <c r="NQH79" s="529"/>
      <c r="NQI79" s="376"/>
      <c r="NQJ79" s="376"/>
      <c r="NQK79" s="376"/>
      <c r="NQL79" s="530"/>
      <c r="NQM79" s="376"/>
      <c r="NQN79" s="376"/>
      <c r="NQO79" s="376"/>
      <c r="NQP79" s="376"/>
      <c r="NQQ79" s="376"/>
      <c r="NQR79" s="376"/>
      <c r="NQS79" s="376"/>
      <c r="NQT79" s="376"/>
      <c r="NQU79" s="376"/>
      <c r="NQV79" s="1581"/>
      <c r="NQW79" s="1581"/>
      <c r="NQX79" s="1581"/>
      <c r="NQY79" s="529"/>
      <c r="NQZ79" s="376"/>
      <c r="NRA79" s="376"/>
      <c r="NRB79" s="376"/>
      <c r="NRC79" s="530"/>
      <c r="NRD79" s="376"/>
      <c r="NRE79" s="376"/>
      <c r="NRF79" s="376"/>
      <c r="NRG79" s="376"/>
      <c r="NRH79" s="376"/>
      <c r="NRI79" s="376"/>
      <c r="NRJ79" s="376"/>
      <c r="NRK79" s="376"/>
      <c r="NRL79" s="376"/>
      <c r="NRM79" s="1581"/>
      <c r="NRN79" s="1581"/>
      <c r="NRO79" s="1581"/>
      <c r="NRP79" s="529"/>
      <c r="NRQ79" s="376"/>
      <c r="NRR79" s="376"/>
      <c r="NRS79" s="376"/>
      <c r="NRT79" s="530"/>
      <c r="NRU79" s="376"/>
      <c r="NRV79" s="376"/>
      <c r="NRW79" s="376"/>
      <c r="NRX79" s="376"/>
      <c r="NRY79" s="376"/>
      <c r="NRZ79" s="376"/>
      <c r="NSA79" s="376"/>
      <c r="NSB79" s="376"/>
      <c r="NSC79" s="376"/>
      <c r="NSD79" s="1581"/>
      <c r="NSE79" s="1581"/>
      <c r="NSF79" s="1581"/>
      <c r="NSG79" s="529"/>
      <c r="NSH79" s="376"/>
      <c r="NSI79" s="376"/>
      <c r="NSJ79" s="376"/>
      <c r="NSK79" s="530"/>
      <c r="NSL79" s="376"/>
      <c r="NSM79" s="376"/>
      <c r="NSN79" s="376"/>
      <c r="NSO79" s="376"/>
      <c r="NSP79" s="376"/>
      <c r="NSQ79" s="376"/>
      <c r="NSR79" s="376"/>
      <c r="NSS79" s="376"/>
      <c r="NST79" s="376"/>
      <c r="NSU79" s="1581"/>
      <c r="NSV79" s="1581"/>
      <c r="NSW79" s="1581"/>
      <c r="NSX79" s="529"/>
      <c r="NSY79" s="376"/>
      <c r="NSZ79" s="376"/>
      <c r="NTA79" s="376"/>
      <c r="NTB79" s="530"/>
      <c r="NTC79" s="376"/>
      <c r="NTD79" s="376"/>
      <c r="NTE79" s="376"/>
      <c r="NTF79" s="376"/>
      <c r="NTG79" s="376"/>
      <c r="NTH79" s="376"/>
      <c r="NTI79" s="376"/>
      <c r="NTJ79" s="376"/>
      <c r="NTK79" s="376"/>
      <c r="NTL79" s="1581"/>
      <c r="NTM79" s="1581"/>
      <c r="NTN79" s="1581"/>
      <c r="NTO79" s="529"/>
      <c r="NTP79" s="376"/>
      <c r="NTQ79" s="376"/>
      <c r="NTR79" s="376"/>
      <c r="NTS79" s="530"/>
      <c r="NTT79" s="376"/>
      <c r="NTU79" s="376"/>
      <c r="NTV79" s="376"/>
      <c r="NTW79" s="376"/>
      <c r="NTX79" s="376"/>
      <c r="NTY79" s="376"/>
      <c r="NTZ79" s="376"/>
      <c r="NUA79" s="376"/>
      <c r="NUB79" s="376"/>
      <c r="NUC79" s="1581"/>
      <c r="NUD79" s="1581"/>
      <c r="NUE79" s="1581"/>
      <c r="NUF79" s="529"/>
      <c r="NUG79" s="376"/>
      <c r="NUH79" s="376"/>
      <c r="NUI79" s="376"/>
      <c r="NUJ79" s="530"/>
      <c r="NUK79" s="376"/>
      <c r="NUL79" s="376"/>
      <c r="NUM79" s="376"/>
      <c r="NUN79" s="376"/>
      <c r="NUO79" s="376"/>
      <c r="NUP79" s="376"/>
      <c r="NUQ79" s="376"/>
      <c r="NUR79" s="376"/>
      <c r="NUS79" s="376"/>
      <c r="NUT79" s="1581"/>
      <c r="NUU79" s="1581"/>
      <c r="NUV79" s="1581"/>
      <c r="NUW79" s="529"/>
      <c r="NUX79" s="376"/>
      <c r="NUY79" s="376"/>
      <c r="NUZ79" s="376"/>
      <c r="NVA79" s="530"/>
      <c r="NVB79" s="376"/>
      <c r="NVC79" s="376"/>
      <c r="NVD79" s="376"/>
      <c r="NVE79" s="376"/>
      <c r="NVF79" s="376"/>
      <c r="NVG79" s="376"/>
      <c r="NVH79" s="376"/>
      <c r="NVI79" s="376"/>
      <c r="NVJ79" s="376"/>
      <c r="NVK79" s="1581"/>
      <c r="NVL79" s="1581"/>
      <c r="NVM79" s="1581"/>
      <c r="NVN79" s="529"/>
      <c r="NVO79" s="376"/>
      <c r="NVP79" s="376"/>
      <c r="NVQ79" s="376"/>
      <c r="NVR79" s="530"/>
      <c r="NVS79" s="376"/>
      <c r="NVT79" s="376"/>
      <c r="NVU79" s="376"/>
      <c r="NVV79" s="376"/>
      <c r="NVW79" s="376"/>
      <c r="NVX79" s="376"/>
      <c r="NVY79" s="376"/>
      <c r="NVZ79" s="376"/>
      <c r="NWA79" s="376"/>
      <c r="NWB79" s="1581"/>
      <c r="NWC79" s="1581"/>
      <c r="NWD79" s="1581"/>
      <c r="NWE79" s="529"/>
      <c r="NWF79" s="376"/>
      <c r="NWG79" s="376"/>
      <c r="NWH79" s="376"/>
      <c r="NWI79" s="530"/>
      <c r="NWJ79" s="376"/>
      <c r="NWK79" s="376"/>
      <c r="NWL79" s="376"/>
      <c r="NWM79" s="376"/>
      <c r="NWN79" s="376"/>
      <c r="NWO79" s="376"/>
      <c r="NWP79" s="376"/>
      <c r="NWQ79" s="376"/>
      <c r="NWR79" s="376"/>
      <c r="NWS79" s="1581"/>
      <c r="NWT79" s="1581"/>
      <c r="NWU79" s="1581"/>
      <c r="NWV79" s="529"/>
      <c r="NWW79" s="376"/>
      <c r="NWX79" s="376"/>
      <c r="NWY79" s="376"/>
      <c r="NWZ79" s="530"/>
      <c r="NXA79" s="376"/>
      <c r="NXB79" s="376"/>
      <c r="NXC79" s="376"/>
      <c r="NXD79" s="376"/>
      <c r="NXE79" s="376"/>
      <c r="NXF79" s="376"/>
      <c r="NXG79" s="376"/>
      <c r="NXH79" s="376"/>
      <c r="NXI79" s="376"/>
      <c r="NXJ79" s="1581"/>
      <c r="NXK79" s="1581"/>
      <c r="NXL79" s="1581"/>
      <c r="NXM79" s="529"/>
      <c r="NXN79" s="376"/>
      <c r="NXO79" s="376"/>
      <c r="NXP79" s="376"/>
      <c r="NXQ79" s="530"/>
      <c r="NXR79" s="376"/>
      <c r="NXS79" s="376"/>
      <c r="NXT79" s="376"/>
      <c r="NXU79" s="376"/>
      <c r="NXV79" s="376"/>
      <c r="NXW79" s="376"/>
      <c r="NXX79" s="376"/>
      <c r="NXY79" s="376"/>
      <c r="NXZ79" s="376"/>
      <c r="NYA79" s="1581"/>
      <c r="NYB79" s="1581"/>
      <c r="NYC79" s="1581"/>
      <c r="NYD79" s="529"/>
      <c r="NYE79" s="376"/>
      <c r="NYF79" s="376"/>
      <c r="NYG79" s="376"/>
      <c r="NYH79" s="530"/>
      <c r="NYI79" s="376"/>
      <c r="NYJ79" s="376"/>
      <c r="NYK79" s="376"/>
      <c r="NYL79" s="376"/>
      <c r="NYM79" s="376"/>
      <c r="NYN79" s="376"/>
      <c r="NYO79" s="376"/>
      <c r="NYP79" s="376"/>
      <c r="NYQ79" s="376"/>
      <c r="NYR79" s="1581"/>
      <c r="NYS79" s="1581"/>
      <c r="NYT79" s="1581"/>
      <c r="NYU79" s="529"/>
      <c r="NYV79" s="376"/>
      <c r="NYW79" s="376"/>
      <c r="NYX79" s="376"/>
      <c r="NYY79" s="530"/>
      <c r="NYZ79" s="376"/>
      <c r="NZA79" s="376"/>
      <c r="NZB79" s="376"/>
      <c r="NZC79" s="376"/>
      <c r="NZD79" s="376"/>
      <c r="NZE79" s="376"/>
      <c r="NZF79" s="376"/>
      <c r="NZG79" s="376"/>
      <c r="NZH79" s="376"/>
      <c r="NZI79" s="1581"/>
      <c r="NZJ79" s="1581"/>
      <c r="NZK79" s="1581"/>
      <c r="NZL79" s="529"/>
      <c r="NZM79" s="376"/>
      <c r="NZN79" s="376"/>
      <c r="NZO79" s="376"/>
      <c r="NZP79" s="530"/>
      <c r="NZQ79" s="376"/>
      <c r="NZR79" s="376"/>
      <c r="NZS79" s="376"/>
      <c r="NZT79" s="376"/>
      <c r="NZU79" s="376"/>
      <c r="NZV79" s="376"/>
      <c r="NZW79" s="376"/>
      <c r="NZX79" s="376"/>
      <c r="NZY79" s="376"/>
      <c r="NZZ79" s="1581"/>
      <c r="OAA79" s="1581"/>
      <c r="OAB79" s="1581"/>
      <c r="OAC79" s="529"/>
      <c r="OAD79" s="376"/>
      <c r="OAE79" s="376"/>
      <c r="OAF79" s="376"/>
      <c r="OAG79" s="530"/>
      <c r="OAH79" s="376"/>
      <c r="OAI79" s="376"/>
      <c r="OAJ79" s="376"/>
      <c r="OAK79" s="376"/>
      <c r="OAL79" s="376"/>
      <c r="OAM79" s="376"/>
      <c r="OAN79" s="376"/>
      <c r="OAO79" s="376"/>
      <c r="OAP79" s="376"/>
      <c r="OAQ79" s="1581"/>
      <c r="OAR79" s="1581"/>
      <c r="OAS79" s="1581"/>
      <c r="OAT79" s="529"/>
      <c r="OAU79" s="376"/>
      <c r="OAV79" s="376"/>
      <c r="OAW79" s="376"/>
      <c r="OAX79" s="530"/>
      <c r="OAY79" s="376"/>
      <c r="OAZ79" s="376"/>
      <c r="OBA79" s="376"/>
      <c r="OBB79" s="376"/>
      <c r="OBC79" s="376"/>
      <c r="OBD79" s="376"/>
      <c r="OBE79" s="376"/>
      <c r="OBF79" s="376"/>
      <c r="OBG79" s="376"/>
      <c r="OBH79" s="1581"/>
      <c r="OBI79" s="1581"/>
      <c r="OBJ79" s="1581"/>
      <c r="OBK79" s="529"/>
      <c r="OBL79" s="376"/>
      <c r="OBM79" s="376"/>
      <c r="OBN79" s="376"/>
      <c r="OBO79" s="530"/>
      <c r="OBP79" s="376"/>
      <c r="OBQ79" s="376"/>
      <c r="OBR79" s="376"/>
      <c r="OBS79" s="376"/>
      <c r="OBT79" s="376"/>
      <c r="OBU79" s="376"/>
      <c r="OBV79" s="376"/>
      <c r="OBW79" s="376"/>
      <c r="OBX79" s="376"/>
      <c r="OBY79" s="1581"/>
      <c r="OBZ79" s="1581"/>
      <c r="OCA79" s="1581"/>
      <c r="OCB79" s="529"/>
      <c r="OCC79" s="376"/>
      <c r="OCD79" s="376"/>
      <c r="OCE79" s="376"/>
      <c r="OCF79" s="530"/>
      <c r="OCG79" s="376"/>
      <c r="OCH79" s="376"/>
      <c r="OCI79" s="376"/>
      <c r="OCJ79" s="376"/>
      <c r="OCK79" s="376"/>
      <c r="OCL79" s="376"/>
      <c r="OCM79" s="376"/>
      <c r="OCN79" s="376"/>
      <c r="OCO79" s="376"/>
      <c r="OCP79" s="1581"/>
      <c r="OCQ79" s="1581"/>
      <c r="OCR79" s="1581"/>
      <c r="OCS79" s="529"/>
      <c r="OCT79" s="376"/>
      <c r="OCU79" s="376"/>
      <c r="OCV79" s="376"/>
      <c r="OCW79" s="530"/>
      <c r="OCX79" s="376"/>
      <c r="OCY79" s="376"/>
      <c r="OCZ79" s="376"/>
      <c r="ODA79" s="376"/>
      <c r="ODB79" s="376"/>
      <c r="ODC79" s="376"/>
      <c r="ODD79" s="376"/>
      <c r="ODE79" s="376"/>
      <c r="ODF79" s="376"/>
      <c r="ODG79" s="1581"/>
      <c r="ODH79" s="1581"/>
      <c r="ODI79" s="1581"/>
      <c r="ODJ79" s="529"/>
      <c r="ODK79" s="376"/>
      <c r="ODL79" s="376"/>
      <c r="ODM79" s="376"/>
      <c r="ODN79" s="530"/>
      <c r="ODO79" s="376"/>
      <c r="ODP79" s="376"/>
      <c r="ODQ79" s="376"/>
      <c r="ODR79" s="376"/>
      <c r="ODS79" s="376"/>
      <c r="ODT79" s="376"/>
      <c r="ODU79" s="376"/>
      <c r="ODV79" s="376"/>
      <c r="ODW79" s="376"/>
      <c r="ODX79" s="1581"/>
      <c r="ODY79" s="1581"/>
      <c r="ODZ79" s="1581"/>
      <c r="OEA79" s="529"/>
      <c r="OEB79" s="376"/>
      <c r="OEC79" s="376"/>
      <c r="OED79" s="376"/>
      <c r="OEE79" s="530"/>
      <c r="OEF79" s="376"/>
      <c r="OEG79" s="376"/>
      <c r="OEH79" s="376"/>
      <c r="OEI79" s="376"/>
      <c r="OEJ79" s="376"/>
      <c r="OEK79" s="376"/>
      <c r="OEL79" s="376"/>
      <c r="OEM79" s="376"/>
      <c r="OEN79" s="376"/>
      <c r="OEO79" s="1581"/>
      <c r="OEP79" s="1581"/>
      <c r="OEQ79" s="1581"/>
      <c r="OER79" s="529"/>
      <c r="OES79" s="376"/>
      <c r="OET79" s="376"/>
      <c r="OEU79" s="376"/>
      <c r="OEV79" s="530"/>
      <c r="OEW79" s="376"/>
      <c r="OEX79" s="376"/>
      <c r="OEY79" s="376"/>
      <c r="OEZ79" s="376"/>
      <c r="OFA79" s="376"/>
      <c r="OFB79" s="376"/>
      <c r="OFC79" s="376"/>
      <c r="OFD79" s="376"/>
      <c r="OFE79" s="376"/>
      <c r="OFF79" s="1581"/>
      <c r="OFG79" s="1581"/>
      <c r="OFH79" s="1581"/>
      <c r="OFI79" s="529"/>
      <c r="OFJ79" s="376"/>
      <c r="OFK79" s="376"/>
      <c r="OFL79" s="376"/>
      <c r="OFM79" s="530"/>
      <c r="OFN79" s="376"/>
      <c r="OFO79" s="376"/>
      <c r="OFP79" s="376"/>
      <c r="OFQ79" s="376"/>
      <c r="OFR79" s="376"/>
      <c r="OFS79" s="376"/>
      <c r="OFT79" s="376"/>
      <c r="OFU79" s="376"/>
      <c r="OFV79" s="376"/>
      <c r="OFW79" s="1581"/>
      <c r="OFX79" s="1581"/>
      <c r="OFY79" s="1581"/>
      <c r="OFZ79" s="529"/>
      <c r="OGA79" s="376"/>
      <c r="OGB79" s="376"/>
      <c r="OGC79" s="376"/>
      <c r="OGD79" s="530"/>
      <c r="OGE79" s="376"/>
      <c r="OGF79" s="376"/>
      <c r="OGG79" s="376"/>
      <c r="OGH79" s="376"/>
      <c r="OGI79" s="376"/>
      <c r="OGJ79" s="376"/>
      <c r="OGK79" s="376"/>
      <c r="OGL79" s="376"/>
      <c r="OGM79" s="376"/>
      <c r="OGN79" s="1581"/>
      <c r="OGO79" s="1581"/>
      <c r="OGP79" s="1581"/>
      <c r="OGQ79" s="529"/>
      <c r="OGR79" s="376"/>
      <c r="OGS79" s="376"/>
      <c r="OGT79" s="376"/>
      <c r="OGU79" s="530"/>
      <c r="OGV79" s="376"/>
      <c r="OGW79" s="376"/>
      <c r="OGX79" s="376"/>
      <c r="OGY79" s="376"/>
      <c r="OGZ79" s="376"/>
      <c r="OHA79" s="376"/>
      <c r="OHB79" s="376"/>
      <c r="OHC79" s="376"/>
      <c r="OHD79" s="376"/>
      <c r="OHE79" s="1581"/>
      <c r="OHF79" s="1581"/>
      <c r="OHG79" s="1581"/>
      <c r="OHH79" s="529"/>
      <c r="OHI79" s="376"/>
      <c r="OHJ79" s="376"/>
      <c r="OHK79" s="376"/>
      <c r="OHL79" s="530"/>
      <c r="OHM79" s="376"/>
      <c r="OHN79" s="376"/>
      <c r="OHO79" s="376"/>
      <c r="OHP79" s="376"/>
      <c r="OHQ79" s="376"/>
      <c r="OHR79" s="376"/>
      <c r="OHS79" s="376"/>
      <c r="OHT79" s="376"/>
      <c r="OHU79" s="376"/>
      <c r="OHV79" s="1581"/>
      <c r="OHW79" s="1581"/>
      <c r="OHX79" s="1581"/>
      <c r="OHY79" s="529"/>
      <c r="OHZ79" s="376"/>
      <c r="OIA79" s="376"/>
      <c r="OIB79" s="376"/>
      <c r="OIC79" s="530"/>
      <c r="OID79" s="376"/>
      <c r="OIE79" s="376"/>
      <c r="OIF79" s="376"/>
      <c r="OIG79" s="376"/>
      <c r="OIH79" s="376"/>
      <c r="OII79" s="376"/>
      <c r="OIJ79" s="376"/>
      <c r="OIK79" s="376"/>
      <c r="OIL79" s="376"/>
      <c r="OIM79" s="1581"/>
      <c r="OIN79" s="1581"/>
      <c r="OIO79" s="1581"/>
      <c r="OIP79" s="529"/>
      <c r="OIQ79" s="376"/>
      <c r="OIR79" s="376"/>
      <c r="OIS79" s="376"/>
      <c r="OIT79" s="530"/>
      <c r="OIU79" s="376"/>
      <c r="OIV79" s="376"/>
      <c r="OIW79" s="376"/>
      <c r="OIX79" s="376"/>
      <c r="OIY79" s="376"/>
      <c r="OIZ79" s="376"/>
      <c r="OJA79" s="376"/>
      <c r="OJB79" s="376"/>
      <c r="OJC79" s="376"/>
      <c r="OJD79" s="1581"/>
      <c r="OJE79" s="1581"/>
      <c r="OJF79" s="1581"/>
      <c r="OJG79" s="529"/>
      <c r="OJH79" s="376"/>
      <c r="OJI79" s="376"/>
      <c r="OJJ79" s="376"/>
      <c r="OJK79" s="530"/>
      <c r="OJL79" s="376"/>
      <c r="OJM79" s="376"/>
      <c r="OJN79" s="376"/>
      <c r="OJO79" s="376"/>
      <c r="OJP79" s="376"/>
      <c r="OJQ79" s="376"/>
      <c r="OJR79" s="376"/>
      <c r="OJS79" s="376"/>
      <c r="OJT79" s="376"/>
      <c r="OJU79" s="1581"/>
      <c r="OJV79" s="1581"/>
      <c r="OJW79" s="1581"/>
      <c r="OJX79" s="529"/>
      <c r="OJY79" s="376"/>
      <c r="OJZ79" s="376"/>
      <c r="OKA79" s="376"/>
      <c r="OKB79" s="530"/>
      <c r="OKC79" s="376"/>
      <c r="OKD79" s="376"/>
      <c r="OKE79" s="376"/>
      <c r="OKF79" s="376"/>
      <c r="OKG79" s="376"/>
      <c r="OKH79" s="376"/>
      <c r="OKI79" s="376"/>
      <c r="OKJ79" s="376"/>
      <c r="OKK79" s="376"/>
      <c r="OKL79" s="1581"/>
      <c r="OKM79" s="1581"/>
      <c r="OKN79" s="1581"/>
      <c r="OKO79" s="529"/>
      <c r="OKP79" s="376"/>
      <c r="OKQ79" s="376"/>
      <c r="OKR79" s="376"/>
      <c r="OKS79" s="530"/>
      <c r="OKT79" s="376"/>
      <c r="OKU79" s="376"/>
      <c r="OKV79" s="376"/>
      <c r="OKW79" s="376"/>
      <c r="OKX79" s="376"/>
      <c r="OKY79" s="376"/>
      <c r="OKZ79" s="376"/>
      <c r="OLA79" s="376"/>
      <c r="OLB79" s="376"/>
      <c r="OLC79" s="1581"/>
      <c r="OLD79" s="1581"/>
      <c r="OLE79" s="1581"/>
      <c r="OLF79" s="529"/>
      <c r="OLG79" s="376"/>
      <c r="OLH79" s="376"/>
      <c r="OLI79" s="376"/>
      <c r="OLJ79" s="530"/>
      <c r="OLK79" s="376"/>
      <c r="OLL79" s="376"/>
      <c r="OLM79" s="376"/>
      <c r="OLN79" s="376"/>
      <c r="OLO79" s="376"/>
      <c r="OLP79" s="376"/>
      <c r="OLQ79" s="376"/>
      <c r="OLR79" s="376"/>
      <c r="OLS79" s="376"/>
      <c r="OLT79" s="1581"/>
      <c r="OLU79" s="1581"/>
      <c r="OLV79" s="1581"/>
      <c r="OLW79" s="529"/>
      <c r="OLX79" s="376"/>
      <c r="OLY79" s="376"/>
      <c r="OLZ79" s="376"/>
      <c r="OMA79" s="530"/>
      <c r="OMB79" s="376"/>
      <c r="OMC79" s="376"/>
      <c r="OMD79" s="376"/>
      <c r="OME79" s="376"/>
      <c r="OMF79" s="376"/>
      <c r="OMG79" s="376"/>
      <c r="OMH79" s="376"/>
      <c r="OMI79" s="376"/>
      <c r="OMJ79" s="376"/>
      <c r="OMK79" s="1581"/>
      <c r="OML79" s="1581"/>
      <c r="OMM79" s="1581"/>
      <c r="OMN79" s="529"/>
      <c r="OMO79" s="376"/>
      <c r="OMP79" s="376"/>
      <c r="OMQ79" s="376"/>
      <c r="OMR79" s="530"/>
      <c r="OMS79" s="376"/>
      <c r="OMT79" s="376"/>
      <c r="OMU79" s="376"/>
      <c r="OMV79" s="376"/>
      <c r="OMW79" s="376"/>
      <c r="OMX79" s="376"/>
      <c r="OMY79" s="376"/>
      <c r="OMZ79" s="376"/>
      <c r="ONA79" s="376"/>
      <c r="ONB79" s="1581"/>
      <c r="ONC79" s="1581"/>
      <c r="OND79" s="1581"/>
      <c r="ONE79" s="529"/>
      <c r="ONF79" s="376"/>
      <c r="ONG79" s="376"/>
      <c r="ONH79" s="376"/>
      <c r="ONI79" s="530"/>
      <c r="ONJ79" s="376"/>
      <c r="ONK79" s="376"/>
      <c r="ONL79" s="376"/>
      <c r="ONM79" s="376"/>
      <c r="ONN79" s="376"/>
      <c r="ONO79" s="376"/>
      <c r="ONP79" s="376"/>
      <c r="ONQ79" s="376"/>
      <c r="ONR79" s="376"/>
      <c r="ONS79" s="1581"/>
      <c r="ONT79" s="1581"/>
      <c r="ONU79" s="1581"/>
      <c r="ONV79" s="529"/>
      <c r="ONW79" s="376"/>
      <c r="ONX79" s="376"/>
      <c r="ONY79" s="376"/>
      <c r="ONZ79" s="530"/>
      <c r="OOA79" s="376"/>
      <c r="OOB79" s="376"/>
      <c r="OOC79" s="376"/>
      <c r="OOD79" s="376"/>
      <c r="OOE79" s="376"/>
      <c r="OOF79" s="376"/>
      <c r="OOG79" s="376"/>
      <c r="OOH79" s="376"/>
      <c r="OOI79" s="376"/>
      <c r="OOJ79" s="1581"/>
      <c r="OOK79" s="1581"/>
      <c r="OOL79" s="1581"/>
      <c r="OOM79" s="529"/>
      <c r="OON79" s="376"/>
      <c r="OOO79" s="376"/>
      <c r="OOP79" s="376"/>
      <c r="OOQ79" s="530"/>
      <c r="OOR79" s="376"/>
      <c r="OOS79" s="376"/>
      <c r="OOT79" s="376"/>
      <c r="OOU79" s="376"/>
      <c r="OOV79" s="376"/>
      <c r="OOW79" s="376"/>
      <c r="OOX79" s="376"/>
      <c r="OOY79" s="376"/>
      <c r="OOZ79" s="376"/>
      <c r="OPA79" s="1581"/>
      <c r="OPB79" s="1581"/>
      <c r="OPC79" s="1581"/>
      <c r="OPD79" s="529"/>
      <c r="OPE79" s="376"/>
      <c r="OPF79" s="376"/>
      <c r="OPG79" s="376"/>
      <c r="OPH79" s="530"/>
      <c r="OPI79" s="376"/>
      <c r="OPJ79" s="376"/>
      <c r="OPK79" s="376"/>
      <c r="OPL79" s="376"/>
      <c r="OPM79" s="376"/>
      <c r="OPN79" s="376"/>
      <c r="OPO79" s="376"/>
      <c r="OPP79" s="376"/>
      <c r="OPQ79" s="376"/>
      <c r="OPR79" s="1581"/>
      <c r="OPS79" s="1581"/>
      <c r="OPT79" s="1581"/>
      <c r="OPU79" s="529"/>
      <c r="OPV79" s="376"/>
      <c r="OPW79" s="376"/>
      <c r="OPX79" s="376"/>
      <c r="OPY79" s="530"/>
      <c r="OPZ79" s="376"/>
      <c r="OQA79" s="376"/>
      <c r="OQB79" s="376"/>
      <c r="OQC79" s="376"/>
      <c r="OQD79" s="376"/>
      <c r="OQE79" s="376"/>
      <c r="OQF79" s="376"/>
      <c r="OQG79" s="376"/>
      <c r="OQH79" s="376"/>
      <c r="OQI79" s="1581"/>
      <c r="OQJ79" s="1581"/>
      <c r="OQK79" s="1581"/>
      <c r="OQL79" s="529"/>
      <c r="OQM79" s="376"/>
      <c r="OQN79" s="376"/>
      <c r="OQO79" s="376"/>
      <c r="OQP79" s="530"/>
      <c r="OQQ79" s="376"/>
      <c r="OQR79" s="376"/>
      <c r="OQS79" s="376"/>
      <c r="OQT79" s="376"/>
      <c r="OQU79" s="376"/>
      <c r="OQV79" s="376"/>
      <c r="OQW79" s="376"/>
      <c r="OQX79" s="376"/>
      <c r="OQY79" s="376"/>
      <c r="OQZ79" s="1581"/>
      <c r="ORA79" s="1581"/>
      <c r="ORB79" s="1581"/>
      <c r="ORC79" s="529"/>
      <c r="ORD79" s="376"/>
      <c r="ORE79" s="376"/>
      <c r="ORF79" s="376"/>
      <c r="ORG79" s="530"/>
      <c r="ORH79" s="376"/>
      <c r="ORI79" s="376"/>
      <c r="ORJ79" s="376"/>
      <c r="ORK79" s="376"/>
      <c r="ORL79" s="376"/>
      <c r="ORM79" s="376"/>
      <c r="ORN79" s="376"/>
      <c r="ORO79" s="376"/>
      <c r="ORP79" s="376"/>
      <c r="ORQ79" s="1581"/>
      <c r="ORR79" s="1581"/>
      <c r="ORS79" s="1581"/>
      <c r="ORT79" s="529"/>
      <c r="ORU79" s="376"/>
      <c r="ORV79" s="376"/>
      <c r="ORW79" s="376"/>
      <c r="ORX79" s="530"/>
      <c r="ORY79" s="376"/>
      <c r="ORZ79" s="376"/>
      <c r="OSA79" s="376"/>
      <c r="OSB79" s="376"/>
      <c r="OSC79" s="376"/>
      <c r="OSD79" s="376"/>
      <c r="OSE79" s="376"/>
      <c r="OSF79" s="376"/>
      <c r="OSG79" s="376"/>
      <c r="OSH79" s="1581"/>
      <c r="OSI79" s="1581"/>
      <c r="OSJ79" s="1581"/>
      <c r="OSK79" s="529"/>
      <c r="OSL79" s="376"/>
      <c r="OSM79" s="376"/>
      <c r="OSN79" s="376"/>
      <c r="OSO79" s="530"/>
      <c r="OSP79" s="376"/>
      <c r="OSQ79" s="376"/>
      <c r="OSR79" s="376"/>
      <c r="OSS79" s="376"/>
      <c r="OST79" s="376"/>
      <c r="OSU79" s="376"/>
      <c r="OSV79" s="376"/>
      <c r="OSW79" s="376"/>
      <c r="OSX79" s="376"/>
      <c r="OSY79" s="1581"/>
      <c r="OSZ79" s="1581"/>
      <c r="OTA79" s="1581"/>
      <c r="OTB79" s="529"/>
      <c r="OTC79" s="376"/>
      <c r="OTD79" s="376"/>
      <c r="OTE79" s="376"/>
      <c r="OTF79" s="530"/>
      <c r="OTG79" s="376"/>
      <c r="OTH79" s="376"/>
      <c r="OTI79" s="376"/>
      <c r="OTJ79" s="376"/>
      <c r="OTK79" s="376"/>
      <c r="OTL79" s="376"/>
      <c r="OTM79" s="376"/>
      <c r="OTN79" s="376"/>
      <c r="OTO79" s="376"/>
      <c r="OTP79" s="1581"/>
      <c r="OTQ79" s="1581"/>
      <c r="OTR79" s="1581"/>
      <c r="OTS79" s="529"/>
      <c r="OTT79" s="376"/>
      <c r="OTU79" s="376"/>
      <c r="OTV79" s="376"/>
      <c r="OTW79" s="530"/>
      <c r="OTX79" s="376"/>
      <c r="OTY79" s="376"/>
      <c r="OTZ79" s="376"/>
      <c r="OUA79" s="376"/>
      <c r="OUB79" s="376"/>
      <c r="OUC79" s="376"/>
      <c r="OUD79" s="376"/>
      <c r="OUE79" s="376"/>
      <c r="OUF79" s="376"/>
      <c r="OUG79" s="1581"/>
      <c r="OUH79" s="1581"/>
      <c r="OUI79" s="1581"/>
      <c r="OUJ79" s="529"/>
      <c r="OUK79" s="376"/>
      <c r="OUL79" s="376"/>
      <c r="OUM79" s="376"/>
      <c r="OUN79" s="530"/>
      <c r="OUO79" s="376"/>
      <c r="OUP79" s="376"/>
      <c r="OUQ79" s="376"/>
      <c r="OUR79" s="376"/>
      <c r="OUS79" s="376"/>
      <c r="OUT79" s="376"/>
      <c r="OUU79" s="376"/>
      <c r="OUV79" s="376"/>
      <c r="OUW79" s="376"/>
      <c r="OUX79" s="1581"/>
      <c r="OUY79" s="1581"/>
      <c r="OUZ79" s="1581"/>
      <c r="OVA79" s="529"/>
      <c r="OVB79" s="376"/>
      <c r="OVC79" s="376"/>
      <c r="OVD79" s="376"/>
      <c r="OVE79" s="530"/>
      <c r="OVF79" s="376"/>
      <c r="OVG79" s="376"/>
      <c r="OVH79" s="376"/>
      <c r="OVI79" s="376"/>
      <c r="OVJ79" s="376"/>
      <c r="OVK79" s="376"/>
      <c r="OVL79" s="376"/>
      <c r="OVM79" s="376"/>
      <c r="OVN79" s="376"/>
      <c r="OVO79" s="1581"/>
      <c r="OVP79" s="1581"/>
      <c r="OVQ79" s="1581"/>
      <c r="OVR79" s="529"/>
      <c r="OVS79" s="376"/>
      <c r="OVT79" s="376"/>
      <c r="OVU79" s="376"/>
      <c r="OVV79" s="530"/>
      <c r="OVW79" s="376"/>
      <c r="OVX79" s="376"/>
      <c r="OVY79" s="376"/>
      <c r="OVZ79" s="376"/>
      <c r="OWA79" s="376"/>
      <c r="OWB79" s="376"/>
      <c r="OWC79" s="376"/>
      <c r="OWD79" s="376"/>
      <c r="OWE79" s="376"/>
      <c r="OWF79" s="1581"/>
      <c r="OWG79" s="1581"/>
      <c r="OWH79" s="1581"/>
      <c r="OWI79" s="529"/>
      <c r="OWJ79" s="376"/>
      <c r="OWK79" s="376"/>
      <c r="OWL79" s="376"/>
      <c r="OWM79" s="530"/>
      <c r="OWN79" s="376"/>
      <c r="OWO79" s="376"/>
      <c r="OWP79" s="376"/>
      <c r="OWQ79" s="376"/>
      <c r="OWR79" s="376"/>
      <c r="OWS79" s="376"/>
      <c r="OWT79" s="376"/>
      <c r="OWU79" s="376"/>
      <c r="OWV79" s="376"/>
      <c r="OWW79" s="1581"/>
      <c r="OWX79" s="1581"/>
      <c r="OWY79" s="1581"/>
      <c r="OWZ79" s="529"/>
      <c r="OXA79" s="376"/>
      <c r="OXB79" s="376"/>
      <c r="OXC79" s="376"/>
      <c r="OXD79" s="530"/>
      <c r="OXE79" s="376"/>
      <c r="OXF79" s="376"/>
      <c r="OXG79" s="376"/>
      <c r="OXH79" s="376"/>
      <c r="OXI79" s="376"/>
      <c r="OXJ79" s="376"/>
      <c r="OXK79" s="376"/>
      <c r="OXL79" s="376"/>
      <c r="OXM79" s="376"/>
      <c r="OXN79" s="1581"/>
      <c r="OXO79" s="1581"/>
      <c r="OXP79" s="1581"/>
      <c r="OXQ79" s="529"/>
      <c r="OXR79" s="376"/>
      <c r="OXS79" s="376"/>
      <c r="OXT79" s="376"/>
      <c r="OXU79" s="530"/>
      <c r="OXV79" s="376"/>
      <c r="OXW79" s="376"/>
      <c r="OXX79" s="376"/>
      <c r="OXY79" s="376"/>
      <c r="OXZ79" s="376"/>
      <c r="OYA79" s="376"/>
      <c r="OYB79" s="376"/>
      <c r="OYC79" s="376"/>
      <c r="OYD79" s="376"/>
      <c r="OYE79" s="1581"/>
      <c r="OYF79" s="1581"/>
      <c r="OYG79" s="1581"/>
      <c r="OYH79" s="529"/>
      <c r="OYI79" s="376"/>
      <c r="OYJ79" s="376"/>
      <c r="OYK79" s="376"/>
      <c r="OYL79" s="530"/>
      <c r="OYM79" s="376"/>
      <c r="OYN79" s="376"/>
      <c r="OYO79" s="376"/>
      <c r="OYP79" s="376"/>
      <c r="OYQ79" s="376"/>
      <c r="OYR79" s="376"/>
      <c r="OYS79" s="376"/>
      <c r="OYT79" s="376"/>
      <c r="OYU79" s="376"/>
      <c r="OYV79" s="1581"/>
      <c r="OYW79" s="1581"/>
      <c r="OYX79" s="1581"/>
      <c r="OYY79" s="529"/>
      <c r="OYZ79" s="376"/>
      <c r="OZA79" s="376"/>
      <c r="OZB79" s="376"/>
      <c r="OZC79" s="530"/>
      <c r="OZD79" s="376"/>
      <c r="OZE79" s="376"/>
      <c r="OZF79" s="376"/>
      <c r="OZG79" s="376"/>
      <c r="OZH79" s="376"/>
      <c r="OZI79" s="376"/>
      <c r="OZJ79" s="376"/>
      <c r="OZK79" s="376"/>
      <c r="OZL79" s="376"/>
      <c r="OZM79" s="1581"/>
      <c r="OZN79" s="1581"/>
      <c r="OZO79" s="1581"/>
      <c r="OZP79" s="529"/>
      <c r="OZQ79" s="376"/>
      <c r="OZR79" s="376"/>
      <c r="OZS79" s="376"/>
      <c r="OZT79" s="530"/>
      <c r="OZU79" s="376"/>
      <c r="OZV79" s="376"/>
      <c r="OZW79" s="376"/>
      <c r="OZX79" s="376"/>
      <c r="OZY79" s="376"/>
      <c r="OZZ79" s="376"/>
      <c r="PAA79" s="376"/>
      <c r="PAB79" s="376"/>
      <c r="PAC79" s="376"/>
      <c r="PAD79" s="1581"/>
      <c r="PAE79" s="1581"/>
      <c r="PAF79" s="1581"/>
      <c r="PAG79" s="529"/>
      <c r="PAH79" s="376"/>
      <c r="PAI79" s="376"/>
      <c r="PAJ79" s="376"/>
      <c r="PAK79" s="530"/>
      <c r="PAL79" s="376"/>
      <c r="PAM79" s="376"/>
      <c r="PAN79" s="376"/>
      <c r="PAO79" s="376"/>
      <c r="PAP79" s="376"/>
      <c r="PAQ79" s="376"/>
      <c r="PAR79" s="376"/>
      <c r="PAS79" s="376"/>
      <c r="PAT79" s="376"/>
      <c r="PAU79" s="1581"/>
      <c r="PAV79" s="1581"/>
      <c r="PAW79" s="1581"/>
      <c r="PAX79" s="529"/>
      <c r="PAY79" s="376"/>
      <c r="PAZ79" s="376"/>
      <c r="PBA79" s="376"/>
      <c r="PBB79" s="530"/>
      <c r="PBC79" s="376"/>
      <c r="PBD79" s="376"/>
      <c r="PBE79" s="376"/>
      <c r="PBF79" s="376"/>
      <c r="PBG79" s="376"/>
      <c r="PBH79" s="376"/>
      <c r="PBI79" s="376"/>
      <c r="PBJ79" s="376"/>
      <c r="PBK79" s="376"/>
      <c r="PBL79" s="1581"/>
      <c r="PBM79" s="1581"/>
      <c r="PBN79" s="1581"/>
      <c r="PBO79" s="529"/>
      <c r="PBP79" s="376"/>
      <c r="PBQ79" s="376"/>
      <c r="PBR79" s="376"/>
      <c r="PBS79" s="530"/>
      <c r="PBT79" s="376"/>
      <c r="PBU79" s="376"/>
      <c r="PBV79" s="376"/>
      <c r="PBW79" s="376"/>
      <c r="PBX79" s="376"/>
      <c r="PBY79" s="376"/>
      <c r="PBZ79" s="376"/>
      <c r="PCA79" s="376"/>
      <c r="PCB79" s="376"/>
      <c r="PCC79" s="1581"/>
      <c r="PCD79" s="1581"/>
      <c r="PCE79" s="1581"/>
      <c r="PCF79" s="529"/>
      <c r="PCG79" s="376"/>
      <c r="PCH79" s="376"/>
      <c r="PCI79" s="376"/>
      <c r="PCJ79" s="530"/>
      <c r="PCK79" s="376"/>
      <c r="PCL79" s="376"/>
      <c r="PCM79" s="376"/>
      <c r="PCN79" s="376"/>
      <c r="PCO79" s="376"/>
      <c r="PCP79" s="376"/>
      <c r="PCQ79" s="376"/>
      <c r="PCR79" s="376"/>
      <c r="PCS79" s="376"/>
      <c r="PCT79" s="1581"/>
      <c r="PCU79" s="1581"/>
      <c r="PCV79" s="1581"/>
      <c r="PCW79" s="529"/>
      <c r="PCX79" s="376"/>
      <c r="PCY79" s="376"/>
      <c r="PCZ79" s="376"/>
      <c r="PDA79" s="530"/>
      <c r="PDB79" s="376"/>
      <c r="PDC79" s="376"/>
      <c r="PDD79" s="376"/>
      <c r="PDE79" s="376"/>
      <c r="PDF79" s="376"/>
      <c r="PDG79" s="376"/>
      <c r="PDH79" s="376"/>
      <c r="PDI79" s="376"/>
      <c r="PDJ79" s="376"/>
      <c r="PDK79" s="1581"/>
      <c r="PDL79" s="1581"/>
      <c r="PDM79" s="1581"/>
      <c r="PDN79" s="529"/>
      <c r="PDO79" s="376"/>
      <c r="PDP79" s="376"/>
      <c r="PDQ79" s="376"/>
      <c r="PDR79" s="530"/>
      <c r="PDS79" s="376"/>
      <c r="PDT79" s="376"/>
      <c r="PDU79" s="376"/>
      <c r="PDV79" s="376"/>
      <c r="PDW79" s="376"/>
      <c r="PDX79" s="376"/>
      <c r="PDY79" s="376"/>
      <c r="PDZ79" s="376"/>
      <c r="PEA79" s="376"/>
      <c r="PEB79" s="1581"/>
      <c r="PEC79" s="1581"/>
      <c r="PED79" s="1581"/>
      <c r="PEE79" s="529"/>
      <c r="PEF79" s="376"/>
      <c r="PEG79" s="376"/>
      <c r="PEH79" s="376"/>
      <c r="PEI79" s="530"/>
      <c r="PEJ79" s="376"/>
      <c r="PEK79" s="376"/>
      <c r="PEL79" s="376"/>
      <c r="PEM79" s="376"/>
      <c r="PEN79" s="376"/>
      <c r="PEO79" s="376"/>
      <c r="PEP79" s="376"/>
      <c r="PEQ79" s="376"/>
      <c r="PER79" s="376"/>
      <c r="PES79" s="1581"/>
      <c r="PET79" s="1581"/>
      <c r="PEU79" s="1581"/>
      <c r="PEV79" s="529"/>
      <c r="PEW79" s="376"/>
      <c r="PEX79" s="376"/>
      <c r="PEY79" s="376"/>
      <c r="PEZ79" s="530"/>
      <c r="PFA79" s="376"/>
      <c r="PFB79" s="376"/>
      <c r="PFC79" s="376"/>
      <c r="PFD79" s="376"/>
      <c r="PFE79" s="376"/>
      <c r="PFF79" s="376"/>
      <c r="PFG79" s="376"/>
      <c r="PFH79" s="376"/>
      <c r="PFI79" s="376"/>
      <c r="PFJ79" s="1581"/>
      <c r="PFK79" s="1581"/>
      <c r="PFL79" s="1581"/>
      <c r="PFM79" s="529"/>
      <c r="PFN79" s="376"/>
      <c r="PFO79" s="376"/>
      <c r="PFP79" s="376"/>
      <c r="PFQ79" s="530"/>
      <c r="PFR79" s="376"/>
      <c r="PFS79" s="376"/>
      <c r="PFT79" s="376"/>
      <c r="PFU79" s="376"/>
      <c r="PFV79" s="376"/>
      <c r="PFW79" s="376"/>
      <c r="PFX79" s="376"/>
      <c r="PFY79" s="376"/>
      <c r="PFZ79" s="376"/>
      <c r="PGA79" s="1581"/>
      <c r="PGB79" s="1581"/>
      <c r="PGC79" s="1581"/>
      <c r="PGD79" s="529"/>
      <c r="PGE79" s="376"/>
      <c r="PGF79" s="376"/>
      <c r="PGG79" s="376"/>
      <c r="PGH79" s="530"/>
      <c r="PGI79" s="376"/>
      <c r="PGJ79" s="376"/>
      <c r="PGK79" s="376"/>
      <c r="PGL79" s="376"/>
      <c r="PGM79" s="376"/>
      <c r="PGN79" s="376"/>
      <c r="PGO79" s="376"/>
      <c r="PGP79" s="376"/>
      <c r="PGQ79" s="376"/>
      <c r="PGR79" s="1581"/>
      <c r="PGS79" s="1581"/>
      <c r="PGT79" s="1581"/>
      <c r="PGU79" s="529"/>
      <c r="PGV79" s="376"/>
      <c r="PGW79" s="376"/>
      <c r="PGX79" s="376"/>
      <c r="PGY79" s="530"/>
      <c r="PGZ79" s="376"/>
      <c r="PHA79" s="376"/>
      <c r="PHB79" s="376"/>
      <c r="PHC79" s="376"/>
      <c r="PHD79" s="376"/>
      <c r="PHE79" s="376"/>
      <c r="PHF79" s="376"/>
      <c r="PHG79" s="376"/>
      <c r="PHH79" s="376"/>
      <c r="PHI79" s="1581"/>
      <c r="PHJ79" s="1581"/>
      <c r="PHK79" s="1581"/>
      <c r="PHL79" s="529"/>
      <c r="PHM79" s="376"/>
      <c r="PHN79" s="376"/>
      <c r="PHO79" s="376"/>
      <c r="PHP79" s="530"/>
      <c r="PHQ79" s="376"/>
      <c r="PHR79" s="376"/>
      <c r="PHS79" s="376"/>
      <c r="PHT79" s="376"/>
      <c r="PHU79" s="376"/>
      <c r="PHV79" s="376"/>
      <c r="PHW79" s="376"/>
      <c r="PHX79" s="376"/>
      <c r="PHY79" s="376"/>
      <c r="PHZ79" s="1581"/>
      <c r="PIA79" s="1581"/>
      <c r="PIB79" s="1581"/>
      <c r="PIC79" s="529"/>
      <c r="PID79" s="376"/>
      <c r="PIE79" s="376"/>
      <c r="PIF79" s="376"/>
      <c r="PIG79" s="530"/>
      <c r="PIH79" s="376"/>
      <c r="PII79" s="376"/>
      <c r="PIJ79" s="376"/>
      <c r="PIK79" s="376"/>
      <c r="PIL79" s="376"/>
      <c r="PIM79" s="376"/>
      <c r="PIN79" s="376"/>
      <c r="PIO79" s="376"/>
      <c r="PIP79" s="376"/>
      <c r="PIQ79" s="1581"/>
      <c r="PIR79" s="1581"/>
      <c r="PIS79" s="1581"/>
      <c r="PIT79" s="529"/>
      <c r="PIU79" s="376"/>
      <c r="PIV79" s="376"/>
      <c r="PIW79" s="376"/>
      <c r="PIX79" s="530"/>
      <c r="PIY79" s="376"/>
      <c r="PIZ79" s="376"/>
      <c r="PJA79" s="376"/>
      <c r="PJB79" s="376"/>
      <c r="PJC79" s="376"/>
      <c r="PJD79" s="376"/>
      <c r="PJE79" s="376"/>
      <c r="PJF79" s="376"/>
      <c r="PJG79" s="376"/>
      <c r="PJH79" s="1581"/>
      <c r="PJI79" s="1581"/>
      <c r="PJJ79" s="1581"/>
      <c r="PJK79" s="529"/>
      <c r="PJL79" s="376"/>
      <c r="PJM79" s="376"/>
      <c r="PJN79" s="376"/>
      <c r="PJO79" s="530"/>
      <c r="PJP79" s="376"/>
      <c r="PJQ79" s="376"/>
      <c r="PJR79" s="376"/>
      <c r="PJS79" s="376"/>
      <c r="PJT79" s="376"/>
      <c r="PJU79" s="376"/>
      <c r="PJV79" s="376"/>
      <c r="PJW79" s="376"/>
      <c r="PJX79" s="376"/>
      <c r="PJY79" s="1581"/>
      <c r="PJZ79" s="1581"/>
      <c r="PKA79" s="1581"/>
      <c r="PKB79" s="529"/>
      <c r="PKC79" s="376"/>
      <c r="PKD79" s="376"/>
      <c r="PKE79" s="376"/>
      <c r="PKF79" s="530"/>
      <c r="PKG79" s="376"/>
      <c r="PKH79" s="376"/>
      <c r="PKI79" s="376"/>
      <c r="PKJ79" s="376"/>
      <c r="PKK79" s="376"/>
      <c r="PKL79" s="376"/>
      <c r="PKM79" s="376"/>
      <c r="PKN79" s="376"/>
      <c r="PKO79" s="376"/>
      <c r="PKP79" s="1581"/>
      <c r="PKQ79" s="1581"/>
      <c r="PKR79" s="1581"/>
      <c r="PKS79" s="529"/>
      <c r="PKT79" s="376"/>
      <c r="PKU79" s="376"/>
      <c r="PKV79" s="376"/>
      <c r="PKW79" s="530"/>
      <c r="PKX79" s="376"/>
      <c r="PKY79" s="376"/>
      <c r="PKZ79" s="376"/>
      <c r="PLA79" s="376"/>
      <c r="PLB79" s="376"/>
      <c r="PLC79" s="376"/>
      <c r="PLD79" s="376"/>
      <c r="PLE79" s="376"/>
      <c r="PLF79" s="376"/>
      <c r="PLG79" s="1581"/>
      <c r="PLH79" s="1581"/>
      <c r="PLI79" s="1581"/>
      <c r="PLJ79" s="529"/>
      <c r="PLK79" s="376"/>
      <c r="PLL79" s="376"/>
      <c r="PLM79" s="376"/>
      <c r="PLN79" s="530"/>
      <c r="PLO79" s="376"/>
      <c r="PLP79" s="376"/>
      <c r="PLQ79" s="376"/>
      <c r="PLR79" s="376"/>
      <c r="PLS79" s="376"/>
      <c r="PLT79" s="376"/>
      <c r="PLU79" s="376"/>
      <c r="PLV79" s="376"/>
      <c r="PLW79" s="376"/>
      <c r="PLX79" s="1581"/>
      <c r="PLY79" s="1581"/>
      <c r="PLZ79" s="1581"/>
      <c r="PMA79" s="529"/>
      <c r="PMB79" s="376"/>
      <c r="PMC79" s="376"/>
      <c r="PMD79" s="376"/>
      <c r="PME79" s="530"/>
      <c r="PMF79" s="376"/>
      <c r="PMG79" s="376"/>
      <c r="PMH79" s="376"/>
      <c r="PMI79" s="376"/>
      <c r="PMJ79" s="376"/>
      <c r="PMK79" s="376"/>
      <c r="PML79" s="376"/>
      <c r="PMM79" s="376"/>
      <c r="PMN79" s="376"/>
      <c r="PMO79" s="1581"/>
      <c r="PMP79" s="1581"/>
      <c r="PMQ79" s="1581"/>
      <c r="PMR79" s="529"/>
      <c r="PMS79" s="376"/>
      <c r="PMT79" s="376"/>
      <c r="PMU79" s="376"/>
      <c r="PMV79" s="530"/>
      <c r="PMW79" s="376"/>
      <c r="PMX79" s="376"/>
      <c r="PMY79" s="376"/>
      <c r="PMZ79" s="376"/>
      <c r="PNA79" s="376"/>
      <c r="PNB79" s="376"/>
      <c r="PNC79" s="376"/>
      <c r="PND79" s="376"/>
      <c r="PNE79" s="376"/>
      <c r="PNF79" s="1581"/>
      <c r="PNG79" s="1581"/>
      <c r="PNH79" s="1581"/>
      <c r="PNI79" s="529"/>
      <c r="PNJ79" s="376"/>
      <c r="PNK79" s="376"/>
      <c r="PNL79" s="376"/>
      <c r="PNM79" s="530"/>
      <c r="PNN79" s="376"/>
      <c r="PNO79" s="376"/>
      <c r="PNP79" s="376"/>
      <c r="PNQ79" s="376"/>
      <c r="PNR79" s="376"/>
      <c r="PNS79" s="376"/>
      <c r="PNT79" s="376"/>
      <c r="PNU79" s="376"/>
      <c r="PNV79" s="376"/>
      <c r="PNW79" s="1581"/>
      <c r="PNX79" s="1581"/>
      <c r="PNY79" s="1581"/>
      <c r="PNZ79" s="529"/>
      <c r="POA79" s="376"/>
      <c r="POB79" s="376"/>
      <c r="POC79" s="376"/>
      <c r="POD79" s="530"/>
      <c r="POE79" s="376"/>
      <c r="POF79" s="376"/>
      <c r="POG79" s="376"/>
      <c r="POH79" s="376"/>
      <c r="POI79" s="376"/>
      <c r="POJ79" s="376"/>
      <c r="POK79" s="376"/>
      <c r="POL79" s="376"/>
      <c r="POM79" s="376"/>
      <c r="PON79" s="1581"/>
      <c r="POO79" s="1581"/>
      <c r="POP79" s="1581"/>
      <c r="POQ79" s="529"/>
      <c r="POR79" s="376"/>
      <c r="POS79" s="376"/>
      <c r="POT79" s="376"/>
      <c r="POU79" s="530"/>
      <c r="POV79" s="376"/>
      <c r="POW79" s="376"/>
      <c r="POX79" s="376"/>
      <c r="POY79" s="376"/>
      <c r="POZ79" s="376"/>
      <c r="PPA79" s="376"/>
      <c r="PPB79" s="376"/>
      <c r="PPC79" s="376"/>
      <c r="PPD79" s="376"/>
      <c r="PPE79" s="1581"/>
      <c r="PPF79" s="1581"/>
      <c r="PPG79" s="1581"/>
      <c r="PPH79" s="529"/>
      <c r="PPI79" s="376"/>
      <c r="PPJ79" s="376"/>
      <c r="PPK79" s="376"/>
      <c r="PPL79" s="530"/>
      <c r="PPM79" s="376"/>
      <c r="PPN79" s="376"/>
      <c r="PPO79" s="376"/>
      <c r="PPP79" s="376"/>
      <c r="PPQ79" s="376"/>
      <c r="PPR79" s="376"/>
      <c r="PPS79" s="376"/>
      <c r="PPT79" s="376"/>
      <c r="PPU79" s="376"/>
      <c r="PPV79" s="1581"/>
      <c r="PPW79" s="1581"/>
      <c r="PPX79" s="1581"/>
      <c r="PPY79" s="529"/>
      <c r="PPZ79" s="376"/>
      <c r="PQA79" s="376"/>
      <c r="PQB79" s="376"/>
      <c r="PQC79" s="530"/>
      <c r="PQD79" s="376"/>
      <c r="PQE79" s="376"/>
      <c r="PQF79" s="376"/>
      <c r="PQG79" s="376"/>
      <c r="PQH79" s="376"/>
      <c r="PQI79" s="376"/>
      <c r="PQJ79" s="376"/>
      <c r="PQK79" s="376"/>
      <c r="PQL79" s="376"/>
      <c r="PQM79" s="1581"/>
      <c r="PQN79" s="1581"/>
      <c r="PQO79" s="1581"/>
      <c r="PQP79" s="529"/>
      <c r="PQQ79" s="376"/>
      <c r="PQR79" s="376"/>
      <c r="PQS79" s="376"/>
      <c r="PQT79" s="530"/>
      <c r="PQU79" s="376"/>
      <c r="PQV79" s="376"/>
      <c r="PQW79" s="376"/>
      <c r="PQX79" s="376"/>
      <c r="PQY79" s="376"/>
      <c r="PQZ79" s="376"/>
      <c r="PRA79" s="376"/>
      <c r="PRB79" s="376"/>
      <c r="PRC79" s="376"/>
      <c r="PRD79" s="1581"/>
      <c r="PRE79" s="1581"/>
      <c r="PRF79" s="1581"/>
      <c r="PRG79" s="529"/>
      <c r="PRH79" s="376"/>
      <c r="PRI79" s="376"/>
      <c r="PRJ79" s="376"/>
      <c r="PRK79" s="530"/>
      <c r="PRL79" s="376"/>
      <c r="PRM79" s="376"/>
      <c r="PRN79" s="376"/>
      <c r="PRO79" s="376"/>
      <c r="PRP79" s="376"/>
      <c r="PRQ79" s="376"/>
      <c r="PRR79" s="376"/>
      <c r="PRS79" s="376"/>
      <c r="PRT79" s="376"/>
      <c r="PRU79" s="1581"/>
      <c r="PRV79" s="1581"/>
      <c r="PRW79" s="1581"/>
      <c r="PRX79" s="529"/>
      <c r="PRY79" s="376"/>
      <c r="PRZ79" s="376"/>
      <c r="PSA79" s="376"/>
      <c r="PSB79" s="530"/>
      <c r="PSC79" s="376"/>
      <c r="PSD79" s="376"/>
      <c r="PSE79" s="376"/>
      <c r="PSF79" s="376"/>
      <c r="PSG79" s="376"/>
      <c r="PSH79" s="376"/>
      <c r="PSI79" s="376"/>
      <c r="PSJ79" s="376"/>
      <c r="PSK79" s="376"/>
      <c r="PSL79" s="1581"/>
      <c r="PSM79" s="1581"/>
      <c r="PSN79" s="1581"/>
      <c r="PSO79" s="529"/>
      <c r="PSP79" s="376"/>
      <c r="PSQ79" s="376"/>
      <c r="PSR79" s="376"/>
      <c r="PSS79" s="530"/>
      <c r="PST79" s="376"/>
      <c r="PSU79" s="376"/>
      <c r="PSV79" s="376"/>
      <c r="PSW79" s="376"/>
      <c r="PSX79" s="376"/>
      <c r="PSY79" s="376"/>
      <c r="PSZ79" s="376"/>
      <c r="PTA79" s="376"/>
      <c r="PTB79" s="376"/>
      <c r="PTC79" s="1581"/>
      <c r="PTD79" s="1581"/>
      <c r="PTE79" s="1581"/>
      <c r="PTF79" s="529"/>
      <c r="PTG79" s="376"/>
      <c r="PTH79" s="376"/>
      <c r="PTI79" s="376"/>
      <c r="PTJ79" s="530"/>
      <c r="PTK79" s="376"/>
      <c r="PTL79" s="376"/>
      <c r="PTM79" s="376"/>
      <c r="PTN79" s="376"/>
      <c r="PTO79" s="376"/>
      <c r="PTP79" s="376"/>
      <c r="PTQ79" s="376"/>
      <c r="PTR79" s="376"/>
      <c r="PTS79" s="376"/>
      <c r="PTT79" s="1581"/>
      <c r="PTU79" s="1581"/>
      <c r="PTV79" s="1581"/>
      <c r="PTW79" s="529"/>
      <c r="PTX79" s="376"/>
      <c r="PTY79" s="376"/>
      <c r="PTZ79" s="376"/>
      <c r="PUA79" s="530"/>
      <c r="PUB79" s="376"/>
      <c r="PUC79" s="376"/>
      <c r="PUD79" s="376"/>
      <c r="PUE79" s="376"/>
      <c r="PUF79" s="376"/>
      <c r="PUG79" s="376"/>
      <c r="PUH79" s="376"/>
      <c r="PUI79" s="376"/>
      <c r="PUJ79" s="376"/>
      <c r="PUK79" s="1581"/>
      <c r="PUL79" s="1581"/>
      <c r="PUM79" s="1581"/>
      <c r="PUN79" s="529"/>
      <c r="PUO79" s="376"/>
      <c r="PUP79" s="376"/>
      <c r="PUQ79" s="376"/>
      <c r="PUR79" s="530"/>
      <c r="PUS79" s="376"/>
      <c r="PUT79" s="376"/>
      <c r="PUU79" s="376"/>
      <c r="PUV79" s="376"/>
      <c r="PUW79" s="376"/>
      <c r="PUX79" s="376"/>
      <c r="PUY79" s="376"/>
      <c r="PUZ79" s="376"/>
      <c r="PVA79" s="376"/>
      <c r="PVB79" s="1581"/>
      <c r="PVC79" s="1581"/>
      <c r="PVD79" s="1581"/>
      <c r="PVE79" s="529"/>
      <c r="PVF79" s="376"/>
      <c r="PVG79" s="376"/>
      <c r="PVH79" s="376"/>
      <c r="PVI79" s="530"/>
      <c r="PVJ79" s="376"/>
      <c r="PVK79" s="376"/>
      <c r="PVL79" s="376"/>
      <c r="PVM79" s="376"/>
      <c r="PVN79" s="376"/>
      <c r="PVO79" s="376"/>
      <c r="PVP79" s="376"/>
      <c r="PVQ79" s="376"/>
      <c r="PVR79" s="376"/>
      <c r="PVS79" s="1581"/>
      <c r="PVT79" s="1581"/>
      <c r="PVU79" s="1581"/>
      <c r="PVV79" s="529"/>
      <c r="PVW79" s="376"/>
      <c r="PVX79" s="376"/>
      <c r="PVY79" s="376"/>
      <c r="PVZ79" s="530"/>
      <c r="PWA79" s="376"/>
      <c r="PWB79" s="376"/>
      <c r="PWC79" s="376"/>
      <c r="PWD79" s="376"/>
      <c r="PWE79" s="376"/>
      <c r="PWF79" s="376"/>
      <c r="PWG79" s="376"/>
      <c r="PWH79" s="376"/>
      <c r="PWI79" s="376"/>
      <c r="PWJ79" s="1581"/>
      <c r="PWK79" s="1581"/>
      <c r="PWL79" s="1581"/>
      <c r="PWM79" s="529"/>
      <c r="PWN79" s="376"/>
      <c r="PWO79" s="376"/>
      <c r="PWP79" s="376"/>
      <c r="PWQ79" s="530"/>
      <c r="PWR79" s="376"/>
      <c r="PWS79" s="376"/>
      <c r="PWT79" s="376"/>
      <c r="PWU79" s="376"/>
      <c r="PWV79" s="376"/>
      <c r="PWW79" s="376"/>
      <c r="PWX79" s="376"/>
      <c r="PWY79" s="376"/>
      <c r="PWZ79" s="376"/>
      <c r="PXA79" s="1581"/>
      <c r="PXB79" s="1581"/>
      <c r="PXC79" s="1581"/>
      <c r="PXD79" s="529"/>
      <c r="PXE79" s="376"/>
      <c r="PXF79" s="376"/>
      <c r="PXG79" s="376"/>
      <c r="PXH79" s="530"/>
      <c r="PXI79" s="376"/>
      <c r="PXJ79" s="376"/>
      <c r="PXK79" s="376"/>
      <c r="PXL79" s="376"/>
      <c r="PXM79" s="376"/>
      <c r="PXN79" s="376"/>
      <c r="PXO79" s="376"/>
      <c r="PXP79" s="376"/>
      <c r="PXQ79" s="376"/>
      <c r="PXR79" s="1581"/>
      <c r="PXS79" s="1581"/>
      <c r="PXT79" s="1581"/>
      <c r="PXU79" s="529"/>
      <c r="PXV79" s="376"/>
      <c r="PXW79" s="376"/>
      <c r="PXX79" s="376"/>
      <c r="PXY79" s="530"/>
      <c r="PXZ79" s="376"/>
      <c r="PYA79" s="376"/>
      <c r="PYB79" s="376"/>
      <c r="PYC79" s="376"/>
      <c r="PYD79" s="376"/>
      <c r="PYE79" s="376"/>
      <c r="PYF79" s="376"/>
      <c r="PYG79" s="376"/>
      <c r="PYH79" s="376"/>
      <c r="PYI79" s="1581"/>
      <c r="PYJ79" s="1581"/>
      <c r="PYK79" s="1581"/>
      <c r="PYL79" s="529"/>
      <c r="PYM79" s="376"/>
      <c r="PYN79" s="376"/>
      <c r="PYO79" s="376"/>
      <c r="PYP79" s="530"/>
      <c r="PYQ79" s="376"/>
      <c r="PYR79" s="376"/>
      <c r="PYS79" s="376"/>
      <c r="PYT79" s="376"/>
      <c r="PYU79" s="376"/>
      <c r="PYV79" s="376"/>
      <c r="PYW79" s="376"/>
      <c r="PYX79" s="376"/>
      <c r="PYY79" s="376"/>
      <c r="PYZ79" s="1581"/>
      <c r="PZA79" s="1581"/>
      <c r="PZB79" s="1581"/>
      <c r="PZC79" s="529"/>
      <c r="PZD79" s="376"/>
      <c r="PZE79" s="376"/>
      <c r="PZF79" s="376"/>
      <c r="PZG79" s="530"/>
      <c r="PZH79" s="376"/>
      <c r="PZI79" s="376"/>
      <c r="PZJ79" s="376"/>
      <c r="PZK79" s="376"/>
      <c r="PZL79" s="376"/>
      <c r="PZM79" s="376"/>
      <c r="PZN79" s="376"/>
      <c r="PZO79" s="376"/>
      <c r="PZP79" s="376"/>
      <c r="PZQ79" s="1581"/>
      <c r="PZR79" s="1581"/>
      <c r="PZS79" s="1581"/>
      <c r="PZT79" s="529"/>
      <c r="PZU79" s="376"/>
      <c r="PZV79" s="376"/>
      <c r="PZW79" s="376"/>
      <c r="PZX79" s="530"/>
      <c r="PZY79" s="376"/>
      <c r="PZZ79" s="376"/>
      <c r="QAA79" s="376"/>
      <c r="QAB79" s="376"/>
      <c r="QAC79" s="376"/>
      <c r="QAD79" s="376"/>
      <c r="QAE79" s="376"/>
      <c r="QAF79" s="376"/>
      <c r="QAG79" s="376"/>
      <c r="QAH79" s="1581"/>
      <c r="QAI79" s="1581"/>
      <c r="QAJ79" s="1581"/>
      <c r="QAK79" s="529"/>
      <c r="QAL79" s="376"/>
      <c r="QAM79" s="376"/>
      <c r="QAN79" s="376"/>
      <c r="QAO79" s="530"/>
      <c r="QAP79" s="376"/>
      <c r="QAQ79" s="376"/>
      <c r="QAR79" s="376"/>
      <c r="QAS79" s="376"/>
      <c r="QAT79" s="376"/>
      <c r="QAU79" s="376"/>
      <c r="QAV79" s="376"/>
      <c r="QAW79" s="376"/>
      <c r="QAX79" s="376"/>
      <c r="QAY79" s="1581"/>
      <c r="QAZ79" s="1581"/>
      <c r="QBA79" s="1581"/>
      <c r="QBB79" s="529"/>
      <c r="QBC79" s="376"/>
      <c r="QBD79" s="376"/>
      <c r="QBE79" s="376"/>
      <c r="QBF79" s="530"/>
      <c r="QBG79" s="376"/>
      <c r="QBH79" s="376"/>
      <c r="QBI79" s="376"/>
      <c r="QBJ79" s="376"/>
      <c r="QBK79" s="376"/>
      <c r="QBL79" s="376"/>
      <c r="QBM79" s="376"/>
      <c r="QBN79" s="376"/>
      <c r="QBO79" s="376"/>
      <c r="QBP79" s="1581"/>
      <c r="QBQ79" s="1581"/>
      <c r="QBR79" s="1581"/>
      <c r="QBS79" s="529"/>
      <c r="QBT79" s="376"/>
      <c r="QBU79" s="376"/>
      <c r="QBV79" s="376"/>
      <c r="QBW79" s="530"/>
      <c r="QBX79" s="376"/>
      <c r="QBY79" s="376"/>
      <c r="QBZ79" s="376"/>
      <c r="QCA79" s="376"/>
      <c r="QCB79" s="376"/>
      <c r="QCC79" s="376"/>
      <c r="QCD79" s="376"/>
      <c r="QCE79" s="376"/>
      <c r="QCF79" s="376"/>
      <c r="QCG79" s="1581"/>
      <c r="QCH79" s="1581"/>
      <c r="QCI79" s="1581"/>
      <c r="QCJ79" s="529"/>
      <c r="QCK79" s="376"/>
      <c r="QCL79" s="376"/>
      <c r="QCM79" s="376"/>
      <c r="QCN79" s="530"/>
      <c r="QCO79" s="376"/>
      <c r="QCP79" s="376"/>
      <c r="QCQ79" s="376"/>
      <c r="QCR79" s="376"/>
      <c r="QCS79" s="376"/>
      <c r="QCT79" s="376"/>
      <c r="QCU79" s="376"/>
      <c r="QCV79" s="376"/>
      <c r="QCW79" s="376"/>
      <c r="QCX79" s="1581"/>
      <c r="QCY79" s="1581"/>
      <c r="QCZ79" s="1581"/>
      <c r="QDA79" s="529"/>
      <c r="QDB79" s="376"/>
      <c r="QDC79" s="376"/>
      <c r="QDD79" s="376"/>
      <c r="QDE79" s="530"/>
      <c r="QDF79" s="376"/>
      <c r="QDG79" s="376"/>
      <c r="QDH79" s="376"/>
      <c r="QDI79" s="376"/>
      <c r="QDJ79" s="376"/>
      <c r="QDK79" s="376"/>
      <c r="QDL79" s="376"/>
      <c r="QDM79" s="376"/>
      <c r="QDN79" s="376"/>
      <c r="QDO79" s="1581"/>
      <c r="QDP79" s="1581"/>
      <c r="QDQ79" s="1581"/>
      <c r="QDR79" s="529"/>
      <c r="QDS79" s="376"/>
      <c r="QDT79" s="376"/>
      <c r="QDU79" s="376"/>
      <c r="QDV79" s="530"/>
      <c r="QDW79" s="376"/>
      <c r="QDX79" s="376"/>
      <c r="QDY79" s="376"/>
      <c r="QDZ79" s="376"/>
      <c r="QEA79" s="376"/>
      <c r="QEB79" s="376"/>
      <c r="QEC79" s="376"/>
      <c r="QED79" s="376"/>
      <c r="QEE79" s="376"/>
      <c r="QEF79" s="1581"/>
      <c r="QEG79" s="1581"/>
      <c r="QEH79" s="1581"/>
      <c r="QEI79" s="529"/>
      <c r="QEJ79" s="376"/>
      <c r="QEK79" s="376"/>
      <c r="QEL79" s="376"/>
      <c r="QEM79" s="530"/>
      <c r="QEN79" s="376"/>
      <c r="QEO79" s="376"/>
      <c r="QEP79" s="376"/>
      <c r="QEQ79" s="376"/>
      <c r="QER79" s="376"/>
      <c r="QES79" s="376"/>
      <c r="QET79" s="376"/>
      <c r="QEU79" s="376"/>
      <c r="QEV79" s="376"/>
      <c r="QEW79" s="1581"/>
      <c r="QEX79" s="1581"/>
      <c r="QEY79" s="1581"/>
      <c r="QEZ79" s="529"/>
      <c r="QFA79" s="376"/>
      <c r="QFB79" s="376"/>
      <c r="QFC79" s="376"/>
      <c r="QFD79" s="530"/>
      <c r="QFE79" s="376"/>
      <c r="QFF79" s="376"/>
      <c r="QFG79" s="376"/>
      <c r="QFH79" s="376"/>
      <c r="QFI79" s="376"/>
      <c r="QFJ79" s="376"/>
      <c r="QFK79" s="376"/>
      <c r="QFL79" s="376"/>
      <c r="QFM79" s="376"/>
      <c r="QFN79" s="1581"/>
      <c r="QFO79" s="1581"/>
      <c r="QFP79" s="1581"/>
      <c r="QFQ79" s="529"/>
      <c r="QFR79" s="376"/>
      <c r="QFS79" s="376"/>
      <c r="QFT79" s="376"/>
      <c r="QFU79" s="530"/>
      <c r="QFV79" s="376"/>
      <c r="QFW79" s="376"/>
      <c r="QFX79" s="376"/>
      <c r="QFY79" s="376"/>
      <c r="QFZ79" s="376"/>
      <c r="QGA79" s="376"/>
      <c r="QGB79" s="376"/>
      <c r="QGC79" s="376"/>
      <c r="QGD79" s="376"/>
      <c r="QGE79" s="1581"/>
      <c r="QGF79" s="1581"/>
      <c r="QGG79" s="1581"/>
      <c r="QGH79" s="529"/>
      <c r="QGI79" s="376"/>
      <c r="QGJ79" s="376"/>
      <c r="QGK79" s="376"/>
      <c r="QGL79" s="530"/>
      <c r="QGM79" s="376"/>
      <c r="QGN79" s="376"/>
      <c r="QGO79" s="376"/>
      <c r="QGP79" s="376"/>
      <c r="QGQ79" s="376"/>
      <c r="QGR79" s="376"/>
      <c r="QGS79" s="376"/>
      <c r="QGT79" s="376"/>
      <c r="QGU79" s="376"/>
      <c r="QGV79" s="1581"/>
      <c r="QGW79" s="1581"/>
      <c r="QGX79" s="1581"/>
      <c r="QGY79" s="529"/>
      <c r="QGZ79" s="376"/>
      <c r="QHA79" s="376"/>
      <c r="QHB79" s="376"/>
      <c r="QHC79" s="530"/>
      <c r="QHD79" s="376"/>
      <c r="QHE79" s="376"/>
      <c r="QHF79" s="376"/>
      <c r="QHG79" s="376"/>
      <c r="QHH79" s="376"/>
      <c r="QHI79" s="376"/>
      <c r="QHJ79" s="376"/>
      <c r="QHK79" s="376"/>
      <c r="QHL79" s="376"/>
      <c r="QHM79" s="1581"/>
      <c r="QHN79" s="1581"/>
      <c r="QHO79" s="1581"/>
      <c r="QHP79" s="529"/>
      <c r="QHQ79" s="376"/>
      <c r="QHR79" s="376"/>
      <c r="QHS79" s="376"/>
      <c r="QHT79" s="530"/>
      <c r="QHU79" s="376"/>
      <c r="QHV79" s="376"/>
      <c r="QHW79" s="376"/>
      <c r="QHX79" s="376"/>
      <c r="QHY79" s="376"/>
      <c r="QHZ79" s="376"/>
      <c r="QIA79" s="376"/>
      <c r="QIB79" s="376"/>
      <c r="QIC79" s="376"/>
      <c r="QID79" s="1581"/>
      <c r="QIE79" s="1581"/>
      <c r="QIF79" s="1581"/>
      <c r="QIG79" s="529"/>
      <c r="QIH79" s="376"/>
      <c r="QII79" s="376"/>
      <c r="QIJ79" s="376"/>
      <c r="QIK79" s="530"/>
      <c r="QIL79" s="376"/>
      <c r="QIM79" s="376"/>
      <c r="QIN79" s="376"/>
      <c r="QIO79" s="376"/>
      <c r="QIP79" s="376"/>
      <c r="QIQ79" s="376"/>
      <c r="QIR79" s="376"/>
      <c r="QIS79" s="376"/>
      <c r="QIT79" s="376"/>
      <c r="QIU79" s="1581"/>
      <c r="QIV79" s="1581"/>
      <c r="QIW79" s="1581"/>
      <c r="QIX79" s="529"/>
      <c r="QIY79" s="376"/>
      <c r="QIZ79" s="376"/>
      <c r="QJA79" s="376"/>
      <c r="QJB79" s="530"/>
      <c r="QJC79" s="376"/>
      <c r="QJD79" s="376"/>
      <c r="QJE79" s="376"/>
      <c r="QJF79" s="376"/>
      <c r="QJG79" s="376"/>
      <c r="QJH79" s="376"/>
      <c r="QJI79" s="376"/>
      <c r="QJJ79" s="376"/>
      <c r="QJK79" s="376"/>
      <c r="QJL79" s="1581"/>
      <c r="QJM79" s="1581"/>
      <c r="QJN79" s="1581"/>
      <c r="QJO79" s="529"/>
      <c r="QJP79" s="376"/>
      <c r="QJQ79" s="376"/>
      <c r="QJR79" s="376"/>
      <c r="QJS79" s="530"/>
      <c r="QJT79" s="376"/>
      <c r="QJU79" s="376"/>
      <c r="QJV79" s="376"/>
      <c r="QJW79" s="376"/>
      <c r="QJX79" s="376"/>
      <c r="QJY79" s="376"/>
      <c r="QJZ79" s="376"/>
      <c r="QKA79" s="376"/>
      <c r="QKB79" s="376"/>
      <c r="QKC79" s="1581"/>
      <c r="QKD79" s="1581"/>
      <c r="QKE79" s="1581"/>
      <c r="QKF79" s="529"/>
      <c r="QKG79" s="376"/>
      <c r="QKH79" s="376"/>
      <c r="QKI79" s="376"/>
      <c r="QKJ79" s="530"/>
      <c r="QKK79" s="376"/>
      <c r="QKL79" s="376"/>
      <c r="QKM79" s="376"/>
      <c r="QKN79" s="376"/>
      <c r="QKO79" s="376"/>
      <c r="QKP79" s="376"/>
      <c r="QKQ79" s="376"/>
      <c r="QKR79" s="376"/>
      <c r="QKS79" s="376"/>
      <c r="QKT79" s="1581"/>
      <c r="QKU79" s="1581"/>
      <c r="QKV79" s="1581"/>
      <c r="QKW79" s="529"/>
      <c r="QKX79" s="376"/>
      <c r="QKY79" s="376"/>
      <c r="QKZ79" s="376"/>
      <c r="QLA79" s="530"/>
      <c r="QLB79" s="376"/>
      <c r="QLC79" s="376"/>
      <c r="QLD79" s="376"/>
      <c r="QLE79" s="376"/>
      <c r="QLF79" s="376"/>
      <c r="QLG79" s="376"/>
      <c r="QLH79" s="376"/>
      <c r="QLI79" s="376"/>
      <c r="QLJ79" s="376"/>
      <c r="QLK79" s="1581"/>
      <c r="QLL79" s="1581"/>
      <c r="QLM79" s="1581"/>
      <c r="QLN79" s="529"/>
      <c r="QLO79" s="376"/>
      <c r="QLP79" s="376"/>
      <c r="QLQ79" s="376"/>
      <c r="QLR79" s="530"/>
      <c r="QLS79" s="376"/>
      <c r="QLT79" s="376"/>
      <c r="QLU79" s="376"/>
      <c r="QLV79" s="376"/>
      <c r="QLW79" s="376"/>
      <c r="QLX79" s="376"/>
      <c r="QLY79" s="376"/>
      <c r="QLZ79" s="376"/>
      <c r="QMA79" s="376"/>
      <c r="QMB79" s="1581"/>
      <c r="QMC79" s="1581"/>
      <c r="QMD79" s="1581"/>
      <c r="QME79" s="529"/>
      <c r="QMF79" s="376"/>
      <c r="QMG79" s="376"/>
      <c r="QMH79" s="376"/>
      <c r="QMI79" s="530"/>
      <c r="QMJ79" s="376"/>
      <c r="QMK79" s="376"/>
      <c r="QML79" s="376"/>
      <c r="QMM79" s="376"/>
      <c r="QMN79" s="376"/>
      <c r="QMO79" s="376"/>
      <c r="QMP79" s="376"/>
      <c r="QMQ79" s="376"/>
      <c r="QMR79" s="376"/>
      <c r="QMS79" s="1581"/>
      <c r="QMT79" s="1581"/>
      <c r="QMU79" s="1581"/>
      <c r="QMV79" s="529"/>
      <c r="QMW79" s="376"/>
      <c r="QMX79" s="376"/>
      <c r="QMY79" s="376"/>
      <c r="QMZ79" s="530"/>
      <c r="QNA79" s="376"/>
      <c r="QNB79" s="376"/>
      <c r="QNC79" s="376"/>
      <c r="QND79" s="376"/>
      <c r="QNE79" s="376"/>
      <c r="QNF79" s="376"/>
      <c r="QNG79" s="376"/>
      <c r="QNH79" s="376"/>
      <c r="QNI79" s="376"/>
      <c r="QNJ79" s="1581"/>
      <c r="QNK79" s="1581"/>
      <c r="QNL79" s="1581"/>
      <c r="QNM79" s="529"/>
      <c r="QNN79" s="376"/>
      <c r="QNO79" s="376"/>
      <c r="QNP79" s="376"/>
      <c r="QNQ79" s="530"/>
      <c r="QNR79" s="376"/>
      <c r="QNS79" s="376"/>
      <c r="QNT79" s="376"/>
      <c r="QNU79" s="376"/>
      <c r="QNV79" s="376"/>
      <c r="QNW79" s="376"/>
      <c r="QNX79" s="376"/>
      <c r="QNY79" s="376"/>
      <c r="QNZ79" s="376"/>
      <c r="QOA79" s="1581"/>
      <c r="QOB79" s="1581"/>
      <c r="QOC79" s="1581"/>
      <c r="QOD79" s="529"/>
      <c r="QOE79" s="376"/>
      <c r="QOF79" s="376"/>
      <c r="QOG79" s="376"/>
      <c r="QOH79" s="530"/>
      <c r="QOI79" s="376"/>
      <c r="QOJ79" s="376"/>
      <c r="QOK79" s="376"/>
      <c r="QOL79" s="376"/>
      <c r="QOM79" s="376"/>
      <c r="QON79" s="376"/>
      <c r="QOO79" s="376"/>
      <c r="QOP79" s="376"/>
      <c r="QOQ79" s="376"/>
      <c r="QOR79" s="1581"/>
      <c r="QOS79" s="1581"/>
      <c r="QOT79" s="1581"/>
      <c r="QOU79" s="529"/>
      <c r="QOV79" s="376"/>
      <c r="QOW79" s="376"/>
      <c r="QOX79" s="376"/>
      <c r="QOY79" s="530"/>
      <c r="QOZ79" s="376"/>
      <c r="QPA79" s="376"/>
      <c r="QPB79" s="376"/>
      <c r="QPC79" s="376"/>
      <c r="QPD79" s="376"/>
      <c r="QPE79" s="376"/>
      <c r="QPF79" s="376"/>
      <c r="QPG79" s="376"/>
      <c r="QPH79" s="376"/>
      <c r="QPI79" s="1581"/>
      <c r="QPJ79" s="1581"/>
      <c r="QPK79" s="1581"/>
      <c r="QPL79" s="529"/>
      <c r="QPM79" s="376"/>
      <c r="QPN79" s="376"/>
      <c r="QPO79" s="376"/>
      <c r="QPP79" s="530"/>
      <c r="QPQ79" s="376"/>
      <c r="QPR79" s="376"/>
      <c r="QPS79" s="376"/>
      <c r="QPT79" s="376"/>
      <c r="QPU79" s="376"/>
      <c r="QPV79" s="376"/>
      <c r="QPW79" s="376"/>
      <c r="QPX79" s="376"/>
      <c r="QPY79" s="376"/>
      <c r="QPZ79" s="1581"/>
      <c r="QQA79" s="1581"/>
      <c r="QQB79" s="1581"/>
      <c r="QQC79" s="529"/>
      <c r="QQD79" s="376"/>
      <c r="QQE79" s="376"/>
      <c r="QQF79" s="376"/>
      <c r="QQG79" s="530"/>
      <c r="QQH79" s="376"/>
      <c r="QQI79" s="376"/>
      <c r="QQJ79" s="376"/>
      <c r="QQK79" s="376"/>
      <c r="QQL79" s="376"/>
      <c r="QQM79" s="376"/>
      <c r="QQN79" s="376"/>
      <c r="QQO79" s="376"/>
      <c r="QQP79" s="376"/>
      <c r="QQQ79" s="1581"/>
      <c r="QQR79" s="1581"/>
      <c r="QQS79" s="1581"/>
      <c r="QQT79" s="529"/>
      <c r="QQU79" s="376"/>
      <c r="QQV79" s="376"/>
      <c r="QQW79" s="376"/>
      <c r="QQX79" s="530"/>
      <c r="QQY79" s="376"/>
      <c r="QQZ79" s="376"/>
      <c r="QRA79" s="376"/>
      <c r="QRB79" s="376"/>
      <c r="QRC79" s="376"/>
      <c r="QRD79" s="376"/>
      <c r="QRE79" s="376"/>
      <c r="QRF79" s="376"/>
      <c r="QRG79" s="376"/>
      <c r="QRH79" s="1581"/>
      <c r="QRI79" s="1581"/>
      <c r="QRJ79" s="1581"/>
      <c r="QRK79" s="529"/>
      <c r="QRL79" s="376"/>
      <c r="QRM79" s="376"/>
      <c r="QRN79" s="376"/>
      <c r="QRO79" s="530"/>
      <c r="QRP79" s="376"/>
      <c r="QRQ79" s="376"/>
      <c r="QRR79" s="376"/>
      <c r="QRS79" s="376"/>
      <c r="QRT79" s="376"/>
      <c r="QRU79" s="376"/>
      <c r="QRV79" s="376"/>
      <c r="QRW79" s="376"/>
      <c r="QRX79" s="376"/>
      <c r="QRY79" s="1581"/>
      <c r="QRZ79" s="1581"/>
      <c r="QSA79" s="1581"/>
      <c r="QSB79" s="529"/>
      <c r="QSC79" s="376"/>
      <c r="QSD79" s="376"/>
      <c r="QSE79" s="376"/>
      <c r="QSF79" s="530"/>
      <c r="QSG79" s="376"/>
      <c r="QSH79" s="376"/>
      <c r="QSI79" s="376"/>
      <c r="QSJ79" s="376"/>
      <c r="QSK79" s="376"/>
      <c r="QSL79" s="376"/>
      <c r="QSM79" s="376"/>
      <c r="QSN79" s="376"/>
      <c r="QSO79" s="376"/>
      <c r="QSP79" s="1581"/>
      <c r="QSQ79" s="1581"/>
      <c r="QSR79" s="1581"/>
      <c r="QSS79" s="529"/>
      <c r="QST79" s="376"/>
      <c r="QSU79" s="376"/>
      <c r="QSV79" s="376"/>
      <c r="QSW79" s="530"/>
      <c r="QSX79" s="376"/>
      <c r="QSY79" s="376"/>
      <c r="QSZ79" s="376"/>
      <c r="QTA79" s="376"/>
      <c r="QTB79" s="376"/>
      <c r="QTC79" s="376"/>
      <c r="QTD79" s="376"/>
      <c r="QTE79" s="376"/>
      <c r="QTF79" s="376"/>
      <c r="QTG79" s="1581"/>
      <c r="QTH79" s="1581"/>
      <c r="QTI79" s="1581"/>
      <c r="QTJ79" s="529"/>
      <c r="QTK79" s="376"/>
      <c r="QTL79" s="376"/>
      <c r="QTM79" s="376"/>
      <c r="QTN79" s="530"/>
      <c r="QTO79" s="376"/>
      <c r="QTP79" s="376"/>
      <c r="QTQ79" s="376"/>
      <c r="QTR79" s="376"/>
      <c r="QTS79" s="376"/>
      <c r="QTT79" s="376"/>
      <c r="QTU79" s="376"/>
      <c r="QTV79" s="376"/>
      <c r="QTW79" s="376"/>
      <c r="QTX79" s="1581"/>
      <c r="QTY79" s="1581"/>
      <c r="QTZ79" s="1581"/>
      <c r="QUA79" s="529"/>
      <c r="QUB79" s="376"/>
      <c r="QUC79" s="376"/>
      <c r="QUD79" s="376"/>
      <c r="QUE79" s="530"/>
      <c r="QUF79" s="376"/>
      <c r="QUG79" s="376"/>
      <c r="QUH79" s="376"/>
      <c r="QUI79" s="376"/>
      <c r="QUJ79" s="376"/>
      <c r="QUK79" s="376"/>
      <c r="QUL79" s="376"/>
      <c r="QUM79" s="376"/>
      <c r="QUN79" s="376"/>
      <c r="QUO79" s="1581"/>
      <c r="QUP79" s="1581"/>
      <c r="QUQ79" s="1581"/>
      <c r="QUR79" s="529"/>
      <c r="QUS79" s="376"/>
      <c r="QUT79" s="376"/>
      <c r="QUU79" s="376"/>
      <c r="QUV79" s="530"/>
      <c r="QUW79" s="376"/>
      <c r="QUX79" s="376"/>
      <c r="QUY79" s="376"/>
      <c r="QUZ79" s="376"/>
      <c r="QVA79" s="376"/>
      <c r="QVB79" s="376"/>
      <c r="QVC79" s="376"/>
      <c r="QVD79" s="376"/>
      <c r="QVE79" s="376"/>
      <c r="QVF79" s="1581"/>
      <c r="QVG79" s="1581"/>
      <c r="QVH79" s="1581"/>
      <c r="QVI79" s="529"/>
      <c r="QVJ79" s="376"/>
      <c r="QVK79" s="376"/>
      <c r="QVL79" s="376"/>
      <c r="QVM79" s="530"/>
      <c r="QVN79" s="376"/>
      <c r="QVO79" s="376"/>
      <c r="QVP79" s="376"/>
      <c r="QVQ79" s="376"/>
      <c r="QVR79" s="376"/>
      <c r="QVS79" s="376"/>
      <c r="QVT79" s="376"/>
      <c r="QVU79" s="376"/>
      <c r="QVV79" s="376"/>
      <c r="QVW79" s="1581"/>
      <c r="QVX79" s="1581"/>
      <c r="QVY79" s="1581"/>
      <c r="QVZ79" s="529"/>
      <c r="QWA79" s="376"/>
      <c r="QWB79" s="376"/>
      <c r="QWC79" s="376"/>
      <c r="QWD79" s="530"/>
      <c r="QWE79" s="376"/>
      <c r="QWF79" s="376"/>
      <c r="QWG79" s="376"/>
      <c r="QWH79" s="376"/>
      <c r="QWI79" s="376"/>
      <c r="QWJ79" s="376"/>
      <c r="QWK79" s="376"/>
      <c r="QWL79" s="376"/>
      <c r="QWM79" s="376"/>
      <c r="QWN79" s="1581"/>
      <c r="QWO79" s="1581"/>
      <c r="QWP79" s="1581"/>
      <c r="QWQ79" s="529"/>
      <c r="QWR79" s="376"/>
      <c r="QWS79" s="376"/>
      <c r="QWT79" s="376"/>
      <c r="QWU79" s="530"/>
      <c r="QWV79" s="376"/>
      <c r="QWW79" s="376"/>
      <c r="QWX79" s="376"/>
      <c r="QWY79" s="376"/>
      <c r="QWZ79" s="376"/>
      <c r="QXA79" s="376"/>
      <c r="QXB79" s="376"/>
      <c r="QXC79" s="376"/>
      <c r="QXD79" s="376"/>
      <c r="QXE79" s="1581"/>
      <c r="QXF79" s="1581"/>
      <c r="QXG79" s="1581"/>
      <c r="QXH79" s="529"/>
      <c r="QXI79" s="376"/>
      <c r="QXJ79" s="376"/>
      <c r="QXK79" s="376"/>
      <c r="QXL79" s="530"/>
      <c r="QXM79" s="376"/>
      <c r="QXN79" s="376"/>
      <c r="QXO79" s="376"/>
      <c r="QXP79" s="376"/>
      <c r="QXQ79" s="376"/>
      <c r="QXR79" s="376"/>
      <c r="QXS79" s="376"/>
      <c r="QXT79" s="376"/>
      <c r="QXU79" s="376"/>
      <c r="QXV79" s="1581"/>
      <c r="QXW79" s="1581"/>
      <c r="QXX79" s="1581"/>
      <c r="QXY79" s="529"/>
      <c r="QXZ79" s="376"/>
      <c r="QYA79" s="376"/>
      <c r="QYB79" s="376"/>
      <c r="QYC79" s="530"/>
      <c r="QYD79" s="376"/>
      <c r="QYE79" s="376"/>
      <c r="QYF79" s="376"/>
      <c r="QYG79" s="376"/>
      <c r="QYH79" s="376"/>
      <c r="QYI79" s="376"/>
      <c r="QYJ79" s="376"/>
      <c r="QYK79" s="376"/>
      <c r="QYL79" s="376"/>
      <c r="QYM79" s="1581"/>
      <c r="QYN79" s="1581"/>
      <c r="QYO79" s="1581"/>
      <c r="QYP79" s="529"/>
      <c r="QYQ79" s="376"/>
      <c r="QYR79" s="376"/>
      <c r="QYS79" s="376"/>
      <c r="QYT79" s="530"/>
      <c r="QYU79" s="376"/>
      <c r="QYV79" s="376"/>
      <c r="QYW79" s="376"/>
      <c r="QYX79" s="376"/>
      <c r="QYY79" s="376"/>
      <c r="QYZ79" s="376"/>
      <c r="QZA79" s="376"/>
      <c r="QZB79" s="376"/>
      <c r="QZC79" s="376"/>
      <c r="QZD79" s="1581"/>
      <c r="QZE79" s="1581"/>
      <c r="QZF79" s="1581"/>
      <c r="QZG79" s="529"/>
      <c r="QZH79" s="376"/>
      <c r="QZI79" s="376"/>
      <c r="QZJ79" s="376"/>
      <c r="QZK79" s="530"/>
      <c r="QZL79" s="376"/>
      <c r="QZM79" s="376"/>
      <c r="QZN79" s="376"/>
      <c r="QZO79" s="376"/>
      <c r="QZP79" s="376"/>
      <c r="QZQ79" s="376"/>
      <c r="QZR79" s="376"/>
      <c r="QZS79" s="376"/>
      <c r="QZT79" s="376"/>
      <c r="QZU79" s="1581"/>
      <c r="QZV79" s="1581"/>
      <c r="QZW79" s="1581"/>
      <c r="QZX79" s="529"/>
      <c r="QZY79" s="376"/>
      <c r="QZZ79" s="376"/>
      <c r="RAA79" s="376"/>
      <c r="RAB79" s="530"/>
      <c r="RAC79" s="376"/>
      <c r="RAD79" s="376"/>
      <c r="RAE79" s="376"/>
      <c r="RAF79" s="376"/>
      <c r="RAG79" s="376"/>
      <c r="RAH79" s="376"/>
      <c r="RAI79" s="376"/>
      <c r="RAJ79" s="376"/>
      <c r="RAK79" s="376"/>
      <c r="RAL79" s="1581"/>
      <c r="RAM79" s="1581"/>
      <c r="RAN79" s="1581"/>
      <c r="RAO79" s="529"/>
      <c r="RAP79" s="376"/>
      <c r="RAQ79" s="376"/>
      <c r="RAR79" s="376"/>
      <c r="RAS79" s="530"/>
      <c r="RAT79" s="376"/>
      <c r="RAU79" s="376"/>
      <c r="RAV79" s="376"/>
      <c r="RAW79" s="376"/>
      <c r="RAX79" s="376"/>
      <c r="RAY79" s="376"/>
      <c r="RAZ79" s="376"/>
      <c r="RBA79" s="376"/>
      <c r="RBB79" s="376"/>
      <c r="RBC79" s="1581"/>
      <c r="RBD79" s="1581"/>
      <c r="RBE79" s="1581"/>
      <c r="RBF79" s="529"/>
      <c r="RBG79" s="376"/>
      <c r="RBH79" s="376"/>
      <c r="RBI79" s="376"/>
      <c r="RBJ79" s="530"/>
      <c r="RBK79" s="376"/>
      <c r="RBL79" s="376"/>
      <c r="RBM79" s="376"/>
      <c r="RBN79" s="376"/>
      <c r="RBO79" s="376"/>
      <c r="RBP79" s="376"/>
      <c r="RBQ79" s="376"/>
      <c r="RBR79" s="376"/>
      <c r="RBS79" s="376"/>
      <c r="RBT79" s="1581"/>
      <c r="RBU79" s="1581"/>
      <c r="RBV79" s="1581"/>
      <c r="RBW79" s="529"/>
      <c r="RBX79" s="376"/>
      <c r="RBY79" s="376"/>
      <c r="RBZ79" s="376"/>
      <c r="RCA79" s="530"/>
      <c r="RCB79" s="376"/>
      <c r="RCC79" s="376"/>
      <c r="RCD79" s="376"/>
      <c r="RCE79" s="376"/>
      <c r="RCF79" s="376"/>
      <c r="RCG79" s="376"/>
      <c r="RCH79" s="376"/>
      <c r="RCI79" s="376"/>
      <c r="RCJ79" s="376"/>
      <c r="RCK79" s="1581"/>
      <c r="RCL79" s="1581"/>
      <c r="RCM79" s="1581"/>
      <c r="RCN79" s="529"/>
      <c r="RCO79" s="376"/>
      <c r="RCP79" s="376"/>
      <c r="RCQ79" s="376"/>
      <c r="RCR79" s="530"/>
      <c r="RCS79" s="376"/>
      <c r="RCT79" s="376"/>
      <c r="RCU79" s="376"/>
      <c r="RCV79" s="376"/>
      <c r="RCW79" s="376"/>
      <c r="RCX79" s="376"/>
      <c r="RCY79" s="376"/>
      <c r="RCZ79" s="376"/>
      <c r="RDA79" s="376"/>
      <c r="RDB79" s="1581"/>
      <c r="RDC79" s="1581"/>
      <c r="RDD79" s="1581"/>
      <c r="RDE79" s="529"/>
      <c r="RDF79" s="376"/>
      <c r="RDG79" s="376"/>
      <c r="RDH79" s="376"/>
      <c r="RDI79" s="530"/>
      <c r="RDJ79" s="376"/>
      <c r="RDK79" s="376"/>
      <c r="RDL79" s="376"/>
      <c r="RDM79" s="376"/>
      <c r="RDN79" s="376"/>
      <c r="RDO79" s="376"/>
      <c r="RDP79" s="376"/>
      <c r="RDQ79" s="376"/>
      <c r="RDR79" s="376"/>
      <c r="RDS79" s="1581"/>
      <c r="RDT79" s="1581"/>
      <c r="RDU79" s="1581"/>
      <c r="RDV79" s="529"/>
      <c r="RDW79" s="376"/>
      <c r="RDX79" s="376"/>
      <c r="RDY79" s="376"/>
      <c r="RDZ79" s="530"/>
      <c r="REA79" s="376"/>
      <c r="REB79" s="376"/>
      <c r="REC79" s="376"/>
      <c r="RED79" s="376"/>
      <c r="REE79" s="376"/>
      <c r="REF79" s="376"/>
      <c r="REG79" s="376"/>
      <c r="REH79" s="376"/>
      <c r="REI79" s="376"/>
      <c r="REJ79" s="1581"/>
      <c r="REK79" s="1581"/>
      <c r="REL79" s="1581"/>
      <c r="REM79" s="529"/>
      <c r="REN79" s="376"/>
      <c r="REO79" s="376"/>
      <c r="REP79" s="376"/>
      <c r="REQ79" s="530"/>
      <c r="RER79" s="376"/>
      <c r="RES79" s="376"/>
      <c r="RET79" s="376"/>
      <c r="REU79" s="376"/>
      <c r="REV79" s="376"/>
      <c r="REW79" s="376"/>
      <c r="REX79" s="376"/>
      <c r="REY79" s="376"/>
      <c r="REZ79" s="376"/>
      <c r="RFA79" s="1581"/>
      <c r="RFB79" s="1581"/>
      <c r="RFC79" s="1581"/>
      <c r="RFD79" s="529"/>
      <c r="RFE79" s="376"/>
      <c r="RFF79" s="376"/>
      <c r="RFG79" s="376"/>
      <c r="RFH79" s="530"/>
      <c r="RFI79" s="376"/>
      <c r="RFJ79" s="376"/>
      <c r="RFK79" s="376"/>
      <c r="RFL79" s="376"/>
      <c r="RFM79" s="376"/>
      <c r="RFN79" s="376"/>
      <c r="RFO79" s="376"/>
      <c r="RFP79" s="376"/>
      <c r="RFQ79" s="376"/>
      <c r="RFR79" s="1581"/>
      <c r="RFS79" s="1581"/>
      <c r="RFT79" s="1581"/>
      <c r="RFU79" s="529"/>
      <c r="RFV79" s="376"/>
      <c r="RFW79" s="376"/>
      <c r="RFX79" s="376"/>
      <c r="RFY79" s="530"/>
      <c r="RFZ79" s="376"/>
      <c r="RGA79" s="376"/>
      <c r="RGB79" s="376"/>
      <c r="RGC79" s="376"/>
      <c r="RGD79" s="376"/>
      <c r="RGE79" s="376"/>
      <c r="RGF79" s="376"/>
      <c r="RGG79" s="376"/>
      <c r="RGH79" s="376"/>
      <c r="RGI79" s="1581"/>
      <c r="RGJ79" s="1581"/>
      <c r="RGK79" s="1581"/>
      <c r="RGL79" s="529"/>
      <c r="RGM79" s="376"/>
      <c r="RGN79" s="376"/>
      <c r="RGO79" s="376"/>
      <c r="RGP79" s="530"/>
      <c r="RGQ79" s="376"/>
      <c r="RGR79" s="376"/>
      <c r="RGS79" s="376"/>
      <c r="RGT79" s="376"/>
      <c r="RGU79" s="376"/>
      <c r="RGV79" s="376"/>
      <c r="RGW79" s="376"/>
      <c r="RGX79" s="376"/>
      <c r="RGY79" s="376"/>
      <c r="RGZ79" s="1581"/>
      <c r="RHA79" s="1581"/>
      <c r="RHB79" s="1581"/>
      <c r="RHC79" s="529"/>
      <c r="RHD79" s="376"/>
      <c r="RHE79" s="376"/>
      <c r="RHF79" s="376"/>
      <c r="RHG79" s="530"/>
      <c r="RHH79" s="376"/>
      <c r="RHI79" s="376"/>
      <c r="RHJ79" s="376"/>
      <c r="RHK79" s="376"/>
      <c r="RHL79" s="376"/>
      <c r="RHM79" s="376"/>
      <c r="RHN79" s="376"/>
      <c r="RHO79" s="376"/>
      <c r="RHP79" s="376"/>
      <c r="RHQ79" s="1581"/>
      <c r="RHR79" s="1581"/>
      <c r="RHS79" s="1581"/>
      <c r="RHT79" s="529"/>
      <c r="RHU79" s="376"/>
      <c r="RHV79" s="376"/>
      <c r="RHW79" s="376"/>
      <c r="RHX79" s="530"/>
      <c r="RHY79" s="376"/>
      <c r="RHZ79" s="376"/>
      <c r="RIA79" s="376"/>
      <c r="RIB79" s="376"/>
      <c r="RIC79" s="376"/>
      <c r="RID79" s="376"/>
      <c r="RIE79" s="376"/>
      <c r="RIF79" s="376"/>
      <c r="RIG79" s="376"/>
      <c r="RIH79" s="1581"/>
      <c r="RII79" s="1581"/>
      <c r="RIJ79" s="1581"/>
      <c r="RIK79" s="529"/>
      <c r="RIL79" s="376"/>
      <c r="RIM79" s="376"/>
      <c r="RIN79" s="376"/>
      <c r="RIO79" s="530"/>
      <c r="RIP79" s="376"/>
      <c r="RIQ79" s="376"/>
      <c r="RIR79" s="376"/>
      <c r="RIS79" s="376"/>
      <c r="RIT79" s="376"/>
      <c r="RIU79" s="376"/>
      <c r="RIV79" s="376"/>
      <c r="RIW79" s="376"/>
      <c r="RIX79" s="376"/>
      <c r="RIY79" s="1581"/>
      <c r="RIZ79" s="1581"/>
      <c r="RJA79" s="1581"/>
      <c r="RJB79" s="529"/>
      <c r="RJC79" s="376"/>
      <c r="RJD79" s="376"/>
      <c r="RJE79" s="376"/>
      <c r="RJF79" s="530"/>
      <c r="RJG79" s="376"/>
      <c r="RJH79" s="376"/>
      <c r="RJI79" s="376"/>
      <c r="RJJ79" s="376"/>
      <c r="RJK79" s="376"/>
      <c r="RJL79" s="376"/>
      <c r="RJM79" s="376"/>
      <c r="RJN79" s="376"/>
      <c r="RJO79" s="376"/>
      <c r="RJP79" s="1581"/>
      <c r="RJQ79" s="1581"/>
      <c r="RJR79" s="1581"/>
      <c r="RJS79" s="529"/>
      <c r="RJT79" s="376"/>
      <c r="RJU79" s="376"/>
      <c r="RJV79" s="376"/>
      <c r="RJW79" s="530"/>
      <c r="RJX79" s="376"/>
      <c r="RJY79" s="376"/>
      <c r="RJZ79" s="376"/>
      <c r="RKA79" s="376"/>
      <c r="RKB79" s="376"/>
      <c r="RKC79" s="376"/>
      <c r="RKD79" s="376"/>
      <c r="RKE79" s="376"/>
      <c r="RKF79" s="376"/>
      <c r="RKG79" s="1581"/>
      <c r="RKH79" s="1581"/>
      <c r="RKI79" s="1581"/>
      <c r="RKJ79" s="529"/>
      <c r="RKK79" s="376"/>
      <c r="RKL79" s="376"/>
      <c r="RKM79" s="376"/>
      <c r="RKN79" s="530"/>
      <c r="RKO79" s="376"/>
      <c r="RKP79" s="376"/>
      <c r="RKQ79" s="376"/>
      <c r="RKR79" s="376"/>
      <c r="RKS79" s="376"/>
      <c r="RKT79" s="376"/>
      <c r="RKU79" s="376"/>
      <c r="RKV79" s="376"/>
      <c r="RKW79" s="376"/>
      <c r="RKX79" s="1581"/>
      <c r="RKY79" s="1581"/>
      <c r="RKZ79" s="1581"/>
      <c r="RLA79" s="529"/>
      <c r="RLB79" s="376"/>
      <c r="RLC79" s="376"/>
      <c r="RLD79" s="376"/>
      <c r="RLE79" s="530"/>
      <c r="RLF79" s="376"/>
      <c r="RLG79" s="376"/>
      <c r="RLH79" s="376"/>
      <c r="RLI79" s="376"/>
      <c r="RLJ79" s="376"/>
      <c r="RLK79" s="376"/>
      <c r="RLL79" s="376"/>
      <c r="RLM79" s="376"/>
      <c r="RLN79" s="376"/>
      <c r="RLO79" s="1581"/>
      <c r="RLP79" s="1581"/>
      <c r="RLQ79" s="1581"/>
      <c r="RLR79" s="529"/>
      <c r="RLS79" s="376"/>
      <c r="RLT79" s="376"/>
      <c r="RLU79" s="376"/>
      <c r="RLV79" s="530"/>
      <c r="RLW79" s="376"/>
      <c r="RLX79" s="376"/>
      <c r="RLY79" s="376"/>
      <c r="RLZ79" s="376"/>
      <c r="RMA79" s="376"/>
      <c r="RMB79" s="376"/>
      <c r="RMC79" s="376"/>
      <c r="RMD79" s="376"/>
      <c r="RME79" s="376"/>
      <c r="RMF79" s="1581"/>
      <c r="RMG79" s="1581"/>
      <c r="RMH79" s="1581"/>
      <c r="RMI79" s="529"/>
      <c r="RMJ79" s="376"/>
      <c r="RMK79" s="376"/>
      <c r="RML79" s="376"/>
      <c r="RMM79" s="530"/>
      <c r="RMN79" s="376"/>
      <c r="RMO79" s="376"/>
      <c r="RMP79" s="376"/>
      <c r="RMQ79" s="376"/>
      <c r="RMR79" s="376"/>
      <c r="RMS79" s="376"/>
      <c r="RMT79" s="376"/>
      <c r="RMU79" s="376"/>
      <c r="RMV79" s="376"/>
      <c r="RMW79" s="1581"/>
      <c r="RMX79" s="1581"/>
      <c r="RMY79" s="1581"/>
      <c r="RMZ79" s="529"/>
      <c r="RNA79" s="376"/>
      <c r="RNB79" s="376"/>
      <c r="RNC79" s="376"/>
      <c r="RND79" s="530"/>
      <c r="RNE79" s="376"/>
      <c r="RNF79" s="376"/>
      <c r="RNG79" s="376"/>
      <c r="RNH79" s="376"/>
      <c r="RNI79" s="376"/>
      <c r="RNJ79" s="376"/>
      <c r="RNK79" s="376"/>
      <c r="RNL79" s="376"/>
      <c r="RNM79" s="376"/>
      <c r="RNN79" s="1581"/>
      <c r="RNO79" s="1581"/>
      <c r="RNP79" s="1581"/>
      <c r="RNQ79" s="529"/>
      <c r="RNR79" s="376"/>
      <c r="RNS79" s="376"/>
      <c r="RNT79" s="376"/>
      <c r="RNU79" s="530"/>
      <c r="RNV79" s="376"/>
      <c r="RNW79" s="376"/>
      <c r="RNX79" s="376"/>
      <c r="RNY79" s="376"/>
      <c r="RNZ79" s="376"/>
      <c r="ROA79" s="376"/>
      <c r="ROB79" s="376"/>
      <c r="ROC79" s="376"/>
      <c r="ROD79" s="376"/>
      <c r="ROE79" s="1581"/>
      <c r="ROF79" s="1581"/>
      <c r="ROG79" s="1581"/>
      <c r="ROH79" s="529"/>
      <c r="ROI79" s="376"/>
      <c r="ROJ79" s="376"/>
      <c r="ROK79" s="376"/>
      <c r="ROL79" s="530"/>
      <c r="ROM79" s="376"/>
      <c r="RON79" s="376"/>
      <c r="ROO79" s="376"/>
      <c r="ROP79" s="376"/>
      <c r="ROQ79" s="376"/>
      <c r="ROR79" s="376"/>
      <c r="ROS79" s="376"/>
      <c r="ROT79" s="376"/>
      <c r="ROU79" s="376"/>
      <c r="ROV79" s="1581"/>
      <c r="ROW79" s="1581"/>
      <c r="ROX79" s="1581"/>
      <c r="ROY79" s="529"/>
      <c r="ROZ79" s="376"/>
      <c r="RPA79" s="376"/>
      <c r="RPB79" s="376"/>
      <c r="RPC79" s="530"/>
      <c r="RPD79" s="376"/>
      <c r="RPE79" s="376"/>
      <c r="RPF79" s="376"/>
      <c r="RPG79" s="376"/>
      <c r="RPH79" s="376"/>
      <c r="RPI79" s="376"/>
      <c r="RPJ79" s="376"/>
      <c r="RPK79" s="376"/>
      <c r="RPL79" s="376"/>
      <c r="RPM79" s="1581"/>
      <c r="RPN79" s="1581"/>
      <c r="RPO79" s="1581"/>
      <c r="RPP79" s="529"/>
      <c r="RPQ79" s="376"/>
      <c r="RPR79" s="376"/>
      <c r="RPS79" s="376"/>
      <c r="RPT79" s="530"/>
      <c r="RPU79" s="376"/>
      <c r="RPV79" s="376"/>
      <c r="RPW79" s="376"/>
      <c r="RPX79" s="376"/>
      <c r="RPY79" s="376"/>
      <c r="RPZ79" s="376"/>
      <c r="RQA79" s="376"/>
      <c r="RQB79" s="376"/>
      <c r="RQC79" s="376"/>
      <c r="RQD79" s="1581"/>
      <c r="RQE79" s="1581"/>
      <c r="RQF79" s="1581"/>
      <c r="RQG79" s="529"/>
      <c r="RQH79" s="376"/>
      <c r="RQI79" s="376"/>
      <c r="RQJ79" s="376"/>
      <c r="RQK79" s="530"/>
      <c r="RQL79" s="376"/>
      <c r="RQM79" s="376"/>
      <c r="RQN79" s="376"/>
      <c r="RQO79" s="376"/>
      <c r="RQP79" s="376"/>
      <c r="RQQ79" s="376"/>
      <c r="RQR79" s="376"/>
      <c r="RQS79" s="376"/>
      <c r="RQT79" s="376"/>
      <c r="RQU79" s="1581"/>
      <c r="RQV79" s="1581"/>
      <c r="RQW79" s="1581"/>
      <c r="RQX79" s="529"/>
      <c r="RQY79" s="376"/>
      <c r="RQZ79" s="376"/>
      <c r="RRA79" s="376"/>
      <c r="RRB79" s="530"/>
      <c r="RRC79" s="376"/>
      <c r="RRD79" s="376"/>
      <c r="RRE79" s="376"/>
      <c r="RRF79" s="376"/>
      <c r="RRG79" s="376"/>
      <c r="RRH79" s="376"/>
      <c r="RRI79" s="376"/>
      <c r="RRJ79" s="376"/>
      <c r="RRK79" s="376"/>
      <c r="RRL79" s="1581"/>
      <c r="RRM79" s="1581"/>
      <c r="RRN79" s="1581"/>
      <c r="RRO79" s="529"/>
      <c r="RRP79" s="376"/>
      <c r="RRQ79" s="376"/>
      <c r="RRR79" s="376"/>
      <c r="RRS79" s="530"/>
      <c r="RRT79" s="376"/>
      <c r="RRU79" s="376"/>
      <c r="RRV79" s="376"/>
      <c r="RRW79" s="376"/>
      <c r="RRX79" s="376"/>
      <c r="RRY79" s="376"/>
      <c r="RRZ79" s="376"/>
      <c r="RSA79" s="376"/>
      <c r="RSB79" s="376"/>
      <c r="RSC79" s="1581"/>
      <c r="RSD79" s="1581"/>
      <c r="RSE79" s="1581"/>
      <c r="RSF79" s="529"/>
      <c r="RSG79" s="376"/>
      <c r="RSH79" s="376"/>
      <c r="RSI79" s="376"/>
      <c r="RSJ79" s="530"/>
      <c r="RSK79" s="376"/>
      <c r="RSL79" s="376"/>
      <c r="RSM79" s="376"/>
      <c r="RSN79" s="376"/>
      <c r="RSO79" s="376"/>
      <c r="RSP79" s="376"/>
      <c r="RSQ79" s="376"/>
      <c r="RSR79" s="376"/>
      <c r="RSS79" s="376"/>
      <c r="RST79" s="1581"/>
      <c r="RSU79" s="1581"/>
      <c r="RSV79" s="1581"/>
      <c r="RSW79" s="529"/>
      <c r="RSX79" s="376"/>
      <c r="RSY79" s="376"/>
      <c r="RSZ79" s="376"/>
      <c r="RTA79" s="530"/>
      <c r="RTB79" s="376"/>
      <c r="RTC79" s="376"/>
      <c r="RTD79" s="376"/>
      <c r="RTE79" s="376"/>
      <c r="RTF79" s="376"/>
      <c r="RTG79" s="376"/>
      <c r="RTH79" s="376"/>
      <c r="RTI79" s="376"/>
      <c r="RTJ79" s="376"/>
      <c r="RTK79" s="1581"/>
      <c r="RTL79" s="1581"/>
      <c r="RTM79" s="1581"/>
      <c r="RTN79" s="529"/>
      <c r="RTO79" s="376"/>
      <c r="RTP79" s="376"/>
      <c r="RTQ79" s="376"/>
      <c r="RTR79" s="530"/>
      <c r="RTS79" s="376"/>
      <c r="RTT79" s="376"/>
      <c r="RTU79" s="376"/>
      <c r="RTV79" s="376"/>
      <c r="RTW79" s="376"/>
      <c r="RTX79" s="376"/>
      <c r="RTY79" s="376"/>
      <c r="RTZ79" s="376"/>
      <c r="RUA79" s="376"/>
      <c r="RUB79" s="1581"/>
      <c r="RUC79" s="1581"/>
      <c r="RUD79" s="1581"/>
      <c r="RUE79" s="529"/>
      <c r="RUF79" s="376"/>
      <c r="RUG79" s="376"/>
      <c r="RUH79" s="376"/>
      <c r="RUI79" s="530"/>
      <c r="RUJ79" s="376"/>
      <c r="RUK79" s="376"/>
      <c r="RUL79" s="376"/>
      <c r="RUM79" s="376"/>
      <c r="RUN79" s="376"/>
      <c r="RUO79" s="376"/>
      <c r="RUP79" s="376"/>
      <c r="RUQ79" s="376"/>
      <c r="RUR79" s="376"/>
      <c r="RUS79" s="1581"/>
      <c r="RUT79" s="1581"/>
      <c r="RUU79" s="1581"/>
      <c r="RUV79" s="529"/>
      <c r="RUW79" s="376"/>
      <c r="RUX79" s="376"/>
      <c r="RUY79" s="376"/>
      <c r="RUZ79" s="530"/>
      <c r="RVA79" s="376"/>
      <c r="RVB79" s="376"/>
      <c r="RVC79" s="376"/>
      <c r="RVD79" s="376"/>
      <c r="RVE79" s="376"/>
      <c r="RVF79" s="376"/>
      <c r="RVG79" s="376"/>
      <c r="RVH79" s="376"/>
      <c r="RVI79" s="376"/>
      <c r="RVJ79" s="1581"/>
      <c r="RVK79" s="1581"/>
      <c r="RVL79" s="1581"/>
      <c r="RVM79" s="529"/>
      <c r="RVN79" s="376"/>
      <c r="RVO79" s="376"/>
      <c r="RVP79" s="376"/>
      <c r="RVQ79" s="530"/>
      <c r="RVR79" s="376"/>
      <c r="RVS79" s="376"/>
      <c r="RVT79" s="376"/>
      <c r="RVU79" s="376"/>
      <c r="RVV79" s="376"/>
      <c r="RVW79" s="376"/>
      <c r="RVX79" s="376"/>
      <c r="RVY79" s="376"/>
      <c r="RVZ79" s="376"/>
      <c r="RWA79" s="1581"/>
      <c r="RWB79" s="1581"/>
      <c r="RWC79" s="1581"/>
      <c r="RWD79" s="529"/>
      <c r="RWE79" s="376"/>
      <c r="RWF79" s="376"/>
      <c r="RWG79" s="376"/>
      <c r="RWH79" s="530"/>
      <c r="RWI79" s="376"/>
      <c r="RWJ79" s="376"/>
      <c r="RWK79" s="376"/>
      <c r="RWL79" s="376"/>
      <c r="RWM79" s="376"/>
      <c r="RWN79" s="376"/>
      <c r="RWO79" s="376"/>
      <c r="RWP79" s="376"/>
      <c r="RWQ79" s="376"/>
      <c r="RWR79" s="1581"/>
      <c r="RWS79" s="1581"/>
      <c r="RWT79" s="1581"/>
      <c r="RWU79" s="529"/>
      <c r="RWV79" s="376"/>
      <c r="RWW79" s="376"/>
      <c r="RWX79" s="376"/>
      <c r="RWY79" s="530"/>
      <c r="RWZ79" s="376"/>
      <c r="RXA79" s="376"/>
      <c r="RXB79" s="376"/>
      <c r="RXC79" s="376"/>
      <c r="RXD79" s="376"/>
      <c r="RXE79" s="376"/>
      <c r="RXF79" s="376"/>
      <c r="RXG79" s="376"/>
      <c r="RXH79" s="376"/>
      <c r="RXI79" s="1581"/>
      <c r="RXJ79" s="1581"/>
      <c r="RXK79" s="1581"/>
      <c r="RXL79" s="529"/>
      <c r="RXM79" s="376"/>
      <c r="RXN79" s="376"/>
      <c r="RXO79" s="376"/>
      <c r="RXP79" s="530"/>
      <c r="RXQ79" s="376"/>
      <c r="RXR79" s="376"/>
      <c r="RXS79" s="376"/>
      <c r="RXT79" s="376"/>
      <c r="RXU79" s="376"/>
      <c r="RXV79" s="376"/>
      <c r="RXW79" s="376"/>
      <c r="RXX79" s="376"/>
      <c r="RXY79" s="376"/>
      <c r="RXZ79" s="1581"/>
      <c r="RYA79" s="1581"/>
      <c r="RYB79" s="1581"/>
      <c r="RYC79" s="529"/>
      <c r="RYD79" s="376"/>
      <c r="RYE79" s="376"/>
      <c r="RYF79" s="376"/>
      <c r="RYG79" s="530"/>
      <c r="RYH79" s="376"/>
      <c r="RYI79" s="376"/>
      <c r="RYJ79" s="376"/>
      <c r="RYK79" s="376"/>
      <c r="RYL79" s="376"/>
      <c r="RYM79" s="376"/>
      <c r="RYN79" s="376"/>
      <c r="RYO79" s="376"/>
      <c r="RYP79" s="376"/>
      <c r="RYQ79" s="1581"/>
      <c r="RYR79" s="1581"/>
      <c r="RYS79" s="1581"/>
      <c r="RYT79" s="529"/>
      <c r="RYU79" s="376"/>
      <c r="RYV79" s="376"/>
      <c r="RYW79" s="376"/>
      <c r="RYX79" s="530"/>
      <c r="RYY79" s="376"/>
      <c r="RYZ79" s="376"/>
      <c r="RZA79" s="376"/>
      <c r="RZB79" s="376"/>
      <c r="RZC79" s="376"/>
      <c r="RZD79" s="376"/>
      <c r="RZE79" s="376"/>
      <c r="RZF79" s="376"/>
      <c r="RZG79" s="376"/>
      <c r="RZH79" s="1581"/>
      <c r="RZI79" s="1581"/>
      <c r="RZJ79" s="1581"/>
      <c r="RZK79" s="529"/>
      <c r="RZL79" s="376"/>
      <c r="RZM79" s="376"/>
      <c r="RZN79" s="376"/>
      <c r="RZO79" s="530"/>
      <c r="RZP79" s="376"/>
      <c r="RZQ79" s="376"/>
      <c r="RZR79" s="376"/>
      <c r="RZS79" s="376"/>
      <c r="RZT79" s="376"/>
      <c r="RZU79" s="376"/>
      <c r="RZV79" s="376"/>
      <c r="RZW79" s="376"/>
      <c r="RZX79" s="376"/>
      <c r="RZY79" s="1581"/>
      <c r="RZZ79" s="1581"/>
      <c r="SAA79" s="1581"/>
      <c r="SAB79" s="529"/>
      <c r="SAC79" s="376"/>
      <c r="SAD79" s="376"/>
      <c r="SAE79" s="376"/>
      <c r="SAF79" s="530"/>
      <c r="SAG79" s="376"/>
      <c r="SAH79" s="376"/>
      <c r="SAI79" s="376"/>
      <c r="SAJ79" s="376"/>
      <c r="SAK79" s="376"/>
      <c r="SAL79" s="376"/>
      <c r="SAM79" s="376"/>
      <c r="SAN79" s="376"/>
      <c r="SAO79" s="376"/>
      <c r="SAP79" s="1581"/>
      <c r="SAQ79" s="1581"/>
      <c r="SAR79" s="1581"/>
      <c r="SAS79" s="529"/>
      <c r="SAT79" s="376"/>
      <c r="SAU79" s="376"/>
      <c r="SAV79" s="376"/>
      <c r="SAW79" s="530"/>
      <c r="SAX79" s="376"/>
      <c r="SAY79" s="376"/>
      <c r="SAZ79" s="376"/>
      <c r="SBA79" s="376"/>
      <c r="SBB79" s="376"/>
      <c r="SBC79" s="376"/>
      <c r="SBD79" s="376"/>
      <c r="SBE79" s="376"/>
      <c r="SBF79" s="376"/>
      <c r="SBG79" s="1581"/>
      <c r="SBH79" s="1581"/>
      <c r="SBI79" s="1581"/>
      <c r="SBJ79" s="529"/>
      <c r="SBK79" s="376"/>
      <c r="SBL79" s="376"/>
      <c r="SBM79" s="376"/>
      <c r="SBN79" s="530"/>
      <c r="SBO79" s="376"/>
      <c r="SBP79" s="376"/>
      <c r="SBQ79" s="376"/>
      <c r="SBR79" s="376"/>
      <c r="SBS79" s="376"/>
      <c r="SBT79" s="376"/>
      <c r="SBU79" s="376"/>
      <c r="SBV79" s="376"/>
      <c r="SBW79" s="376"/>
      <c r="SBX79" s="1581"/>
      <c r="SBY79" s="1581"/>
      <c r="SBZ79" s="1581"/>
      <c r="SCA79" s="529"/>
      <c r="SCB79" s="376"/>
      <c r="SCC79" s="376"/>
      <c r="SCD79" s="376"/>
      <c r="SCE79" s="530"/>
      <c r="SCF79" s="376"/>
      <c r="SCG79" s="376"/>
      <c r="SCH79" s="376"/>
      <c r="SCI79" s="376"/>
      <c r="SCJ79" s="376"/>
      <c r="SCK79" s="376"/>
      <c r="SCL79" s="376"/>
      <c r="SCM79" s="376"/>
      <c r="SCN79" s="376"/>
      <c r="SCO79" s="1581"/>
      <c r="SCP79" s="1581"/>
      <c r="SCQ79" s="1581"/>
      <c r="SCR79" s="529"/>
      <c r="SCS79" s="376"/>
      <c r="SCT79" s="376"/>
      <c r="SCU79" s="376"/>
      <c r="SCV79" s="530"/>
      <c r="SCW79" s="376"/>
      <c r="SCX79" s="376"/>
      <c r="SCY79" s="376"/>
      <c r="SCZ79" s="376"/>
      <c r="SDA79" s="376"/>
      <c r="SDB79" s="376"/>
      <c r="SDC79" s="376"/>
      <c r="SDD79" s="376"/>
      <c r="SDE79" s="376"/>
      <c r="SDF79" s="1581"/>
      <c r="SDG79" s="1581"/>
      <c r="SDH79" s="1581"/>
      <c r="SDI79" s="529"/>
      <c r="SDJ79" s="376"/>
      <c r="SDK79" s="376"/>
      <c r="SDL79" s="376"/>
      <c r="SDM79" s="530"/>
      <c r="SDN79" s="376"/>
      <c r="SDO79" s="376"/>
      <c r="SDP79" s="376"/>
      <c r="SDQ79" s="376"/>
      <c r="SDR79" s="376"/>
      <c r="SDS79" s="376"/>
      <c r="SDT79" s="376"/>
      <c r="SDU79" s="376"/>
      <c r="SDV79" s="376"/>
      <c r="SDW79" s="1581"/>
      <c r="SDX79" s="1581"/>
      <c r="SDY79" s="1581"/>
      <c r="SDZ79" s="529"/>
      <c r="SEA79" s="376"/>
      <c r="SEB79" s="376"/>
      <c r="SEC79" s="376"/>
      <c r="SED79" s="530"/>
      <c r="SEE79" s="376"/>
      <c r="SEF79" s="376"/>
      <c r="SEG79" s="376"/>
      <c r="SEH79" s="376"/>
      <c r="SEI79" s="376"/>
      <c r="SEJ79" s="376"/>
      <c r="SEK79" s="376"/>
      <c r="SEL79" s="376"/>
      <c r="SEM79" s="376"/>
      <c r="SEN79" s="1581"/>
      <c r="SEO79" s="1581"/>
      <c r="SEP79" s="1581"/>
      <c r="SEQ79" s="529"/>
      <c r="SER79" s="376"/>
      <c r="SES79" s="376"/>
      <c r="SET79" s="376"/>
      <c r="SEU79" s="530"/>
      <c r="SEV79" s="376"/>
      <c r="SEW79" s="376"/>
      <c r="SEX79" s="376"/>
      <c r="SEY79" s="376"/>
      <c r="SEZ79" s="376"/>
      <c r="SFA79" s="376"/>
      <c r="SFB79" s="376"/>
      <c r="SFC79" s="376"/>
      <c r="SFD79" s="376"/>
      <c r="SFE79" s="1581"/>
      <c r="SFF79" s="1581"/>
      <c r="SFG79" s="1581"/>
      <c r="SFH79" s="529"/>
      <c r="SFI79" s="376"/>
      <c r="SFJ79" s="376"/>
      <c r="SFK79" s="376"/>
      <c r="SFL79" s="530"/>
      <c r="SFM79" s="376"/>
      <c r="SFN79" s="376"/>
      <c r="SFO79" s="376"/>
      <c r="SFP79" s="376"/>
      <c r="SFQ79" s="376"/>
      <c r="SFR79" s="376"/>
      <c r="SFS79" s="376"/>
      <c r="SFT79" s="376"/>
      <c r="SFU79" s="376"/>
      <c r="SFV79" s="1581"/>
      <c r="SFW79" s="1581"/>
      <c r="SFX79" s="1581"/>
      <c r="SFY79" s="529"/>
      <c r="SFZ79" s="376"/>
      <c r="SGA79" s="376"/>
      <c r="SGB79" s="376"/>
      <c r="SGC79" s="530"/>
      <c r="SGD79" s="376"/>
      <c r="SGE79" s="376"/>
      <c r="SGF79" s="376"/>
      <c r="SGG79" s="376"/>
      <c r="SGH79" s="376"/>
      <c r="SGI79" s="376"/>
      <c r="SGJ79" s="376"/>
      <c r="SGK79" s="376"/>
      <c r="SGL79" s="376"/>
      <c r="SGM79" s="1581"/>
      <c r="SGN79" s="1581"/>
      <c r="SGO79" s="1581"/>
      <c r="SGP79" s="529"/>
      <c r="SGQ79" s="376"/>
      <c r="SGR79" s="376"/>
      <c r="SGS79" s="376"/>
      <c r="SGT79" s="530"/>
      <c r="SGU79" s="376"/>
      <c r="SGV79" s="376"/>
      <c r="SGW79" s="376"/>
      <c r="SGX79" s="376"/>
      <c r="SGY79" s="376"/>
      <c r="SGZ79" s="376"/>
      <c r="SHA79" s="376"/>
      <c r="SHB79" s="376"/>
      <c r="SHC79" s="376"/>
      <c r="SHD79" s="1581"/>
      <c r="SHE79" s="1581"/>
      <c r="SHF79" s="1581"/>
      <c r="SHG79" s="529"/>
      <c r="SHH79" s="376"/>
      <c r="SHI79" s="376"/>
      <c r="SHJ79" s="376"/>
      <c r="SHK79" s="530"/>
      <c r="SHL79" s="376"/>
      <c r="SHM79" s="376"/>
      <c r="SHN79" s="376"/>
      <c r="SHO79" s="376"/>
      <c r="SHP79" s="376"/>
      <c r="SHQ79" s="376"/>
      <c r="SHR79" s="376"/>
      <c r="SHS79" s="376"/>
      <c r="SHT79" s="376"/>
      <c r="SHU79" s="1581"/>
      <c r="SHV79" s="1581"/>
      <c r="SHW79" s="1581"/>
      <c r="SHX79" s="529"/>
      <c r="SHY79" s="376"/>
      <c r="SHZ79" s="376"/>
      <c r="SIA79" s="376"/>
      <c r="SIB79" s="530"/>
      <c r="SIC79" s="376"/>
      <c r="SID79" s="376"/>
      <c r="SIE79" s="376"/>
      <c r="SIF79" s="376"/>
      <c r="SIG79" s="376"/>
      <c r="SIH79" s="376"/>
      <c r="SII79" s="376"/>
      <c r="SIJ79" s="376"/>
      <c r="SIK79" s="376"/>
      <c r="SIL79" s="1581"/>
      <c r="SIM79" s="1581"/>
      <c r="SIN79" s="1581"/>
      <c r="SIO79" s="529"/>
      <c r="SIP79" s="376"/>
      <c r="SIQ79" s="376"/>
      <c r="SIR79" s="376"/>
      <c r="SIS79" s="530"/>
      <c r="SIT79" s="376"/>
      <c r="SIU79" s="376"/>
      <c r="SIV79" s="376"/>
      <c r="SIW79" s="376"/>
      <c r="SIX79" s="376"/>
      <c r="SIY79" s="376"/>
      <c r="SIZ79" s="376"/>
      <c r="SJA79" s="376"/>
      <c r="SJB79" s="376"/>
      <c r="SJC79" s="1581"/>
      <c r="SJD79" s="1581"/>
      <c r="SJE79" s="1581"/>
      <c r="SJF79" s="529"/>
      <c r="SJG79" s="376"/>
      <c r="SJH79" s="376"/>
      <c r="SJI79" s="376"/>
      <c r="SJJ79" s="530"/>
      <c r="SJK79" s="376"/>
      <c r="SJL79" s="376"/>
      <c r="SJM79" s="376"/>
      <c r="SJN79" s="376"/>
      <c r="SJO79" s="376"/>
      <c r="SJP79" s="376"/>
      <c r="SJQ79" s="376"/>
      <c r="SJR79" s="376"/>
      <c r="SJS79" s="376"/>
      <c r="SJT79" s="1581"/>
      <c r="SJU79" s="1581"/>
      <c r="SJV79" s="1581"/>
      <c r="SJW79" s="529"/>
      <c r="SJX79" s="376"/>
      <c r="SJY79" s="376"/>
      <c r="SJZ79" s="376"/>
      <c r="SKA79" s="530"/>
      <c r="SKB79" s="376"/>
      <c r="SKC79" s="376"/>
      <c r="SKD79" s="376"/>
      <c r="SKE79" s="376"/>
      <c r="SKF79" s="376"/>
      <c r="SKG79" s="376"/>
      <c r="SKH79" s="376"/>
      <c r="SKI79" s="376"/>
      <c r="SKJ79" s="376"/>
      <c r="SKK79" s="1581"/>
      <c r="SKL79" s="1581"/>
      <c r="SKM79" s="1581"/>
      <c r="SKN79" s="529"/>
      <c r="SKO79" s="376"/>
      <c r="SKP79" s="376"/>
      <c r="SKQ79" s="376"/>
      <c r="SKR79" s="530"/>
      <c r="SKS79" s="376"/>
      <c r="SKT79" s="376"/>
      <c r="SKU79" s="376"/>
      <c r="SKV79" s="376"/>
      <c r="SKW79" s="376"/>
      <c r="SKX79" s="376"/>
      <c r="SKY79" s="376"/>
      <c r="SKZ79" s="376"/>
      <c r="SLA79" s="376"/>
      <c r="SLB79" s="1581"/>
      <c r="SLC79" s="1581"/>
      <c r="SLD79" s="1581"/>
      <c r="SLE79" s="529"/>
      <c r="SLF79" s="376"/>
      <c r="SLG79" s="376"/>
      <c r="SLH79" s="376"/>
      <c r="SLI79" s="530"/>
      <c r="SLJ79" s="376"/>
      <c r="SLK79" s="376"/>
      <c r="SLL79" s="376"/>
      <c r="SLM79" s="376"/>
      <c r="SLN79" s="376"/>
      <c r="SLO79" s="376"/>
      <c r="SLP79" s="376"/>
      <c r="SLQ79" s="376"/>
      <c r="SLR79" s="376"/>
      <c r="SLS79" s="1581"/>
      <c r="SLT79" s="1581"/>
      <c r="SLU79" s="1581"/>
      <c r="SLV79" s="529"/>
      <c r="SLW79" s="376"/>
      <c r="SLX79" s="376"/>
      <c r="SLY79" s="376"/>
      <c r="SLZ79" s="530"/>
      <c r="SMA79" s="376"/>
      <c r="SMB79" s="376"/>
      <c r="SMC79" s="376"/>
      <c r="SMD79" s="376"/>
      <c r="SME79" s="376"/>
      <c r="SMF79" s="376"/>
      <c r="SMG79" s="376"/>
      <c r="SMH79" s="376"/>
      <c r="SMI79" s="376"/>
      <c r="SMJ79" s="1581"/>
      <c r="SMK79" s="1581"/>
      <c r="SML79" s="1581"/>
      <c r="SMM79" s="529"/>
      <c r="SMN79" s="376"/>
      <c r="SMO79" s="376"/>
      <c r="SMP79" s="376"/>
      <c r="SMQ79" s="530"/>
      <c r="SMR79" s="376"/>
      <c r="SMS79" s="376"/>
      <c r="SMT79" s="376"/>
      <c r="SMU79" s="376"/>
      <c r="SMV79" s="376"/>
      <c r="SMW79" s="376"/>
      <c r="SMX79" s="376"/>
      <c r="SMY79" s="376"/>
      <c r="SMZ79" s="376"/>
      <c r="SNA79" s="1581"/>
      <c r="SNB79" s="1581"/>
      <c r="SNC79" s="1581"/>
      <c r="SND79" s="529"/>
      <c r="SNE79" s="376"/>
      <c r="SNF79" s="376"/>
      <c r="SNG79" s="376"/>
      <c r="SNH79" s="530"/>
      <c r="SNI79" s="376"/>
      <c r="SNJ79" s="376"/>
      <c r="SNK79" s="376"/>
      <c r="SNL79" s="376"/>
      <c r="SNM79" s="376"/>
      <c r="SNN79" s="376"/>
      <c r="SNO79" s="376"/>
      <c r="SNP79" s="376"/>
      <c r="SNQ79" s="376"/>
      <c r="SNR79" s="1581"/>
      <c r="SNS79" s="1581"/>
      <c r="SNT79" s="1581"/>
      <c r="SNU79" s="529"/>
      <c r="SNV79" s="376"/>
      <c r="SNW79" s="376"/>
      <c r="SNX79" s="376"/>
      <c r="SNY79" s="530"/>
      <c r="SNZ79" s="376"/>
      <c r="SOA79" s="376"/>
      <c r="SOB79" s="376"/>
      <c r="SOC79" s="376"/>
      <c r="SOD79" s="376"/>
      <c r="SOE79" s="376"/>
      <c r="SOF79" s="376"/>
      <c r="SOG79" s="376"/>
      <c r="SOH79" s="376"/>
      <c r="SOI79" s="1581"/>
      <c r="SOJ79" s="1581"/>
      <c r="SOK79" s="1581"/>
      <c r="SOL79" s="529"/>
      <c r="SOM79" s="376"/>
      <c r="SON79" s="376"/>
      <c r="SOO79" s="376"/>
      <c r="SOP79" s="530"/>
      <c r="SOQ79" s="376"/>
      <c r="SOR79" s="376"/>
      <c r="SOS79" s="376"/>
      <c r="SOT79" s="376"/>
      <c r="SOU79" s="376"/>
      <c r="SOV79" s="376"/>
      <c r="SOW79" s="376"/>
      <c r="SOX79" s="376"/>
      <c r="SOY79" s="376"/>
      <c r="SOZ79" s="1581"/>
      <c r="SPA79" s="1581"/>
      <c r="SPB79" s="1581"/>
      <c r="SPC79" s="529"/>
      <c r="SPD79" s="376"/>
      <c r="SPE79" s="376"/>
      <c r="SPF79" s="376"/>
      <c r="SPG79" s="530"/>
      <c r="SPH79" s="376"/>
      <c r="SPI79" s="376"/>
      <c r="SPJ79" s="376"/>
      <c r="SPK79" s="376"/>
      <c r="SPL79" s="376"/>
      <c r="SPM79" s="376"/>
      <c r="SPN79" s="376"/>
      <c r="SPO79" s="376"/>
      <c r="SPP79" s="376"/>
      <c r="SPQ79" s="1581"/>
      <c r="SPR79" s="1581"/>
      <c r="SPS79" s="1581"/>
      <c r="SPT79" s="529"/>
      <c r="SPU79" s="376"/>
      <c r="SPV79" s="376"/>
      <c r="SPW79" s="376"/>
      <c r="SPX79" s="530"/>
      <c r="SPY79" s="376"/>
      <c r="SPZ79" s="376"/>
      <c r="SQA79" s="376"/>
      <c r="SQB79" s="376"/>
      <c r="SQC79" s="376"/>
      <c r="SQD79" s="376"/>
      <c r="SQE79" s="376"/>
      <c r="SQF79" s="376"/>
      <c r="SQG79" s="376"/>
      <c r="SQH79" s="1581"/>
      <c r="SQI79" s="1581"/>
      <c r="SQJ79" s="1581"/>
      <c r="SQK79" s="529"/>
      <c r="SQL79" s="376"/>
      <c r="SQM79" s="376"/>
      <c r="SQN79" s="376"/>
      <c r="SQO79" s="530"/>
      <c r="SQP79" s="376"/>
      <c r="SQQ79" s="376"/>
      <c r="SQR79" s="376"/>
      <c r="SQS79" s="376"/>
      <c r="SQT79" s="376"/>
      <c r="SQU79" s="376"/>
      <c r="SQV79" s="376"/>
      <c r="SQW79" s="376"/>
      <c r="SQX79" s="376"/>
      <c r="SQY79" s="1581"/>
      <c r="SQZ79" s="1581"/>
      <c r="SRA79" s="1581"/>
      <c r="SRB79" s="529"/>
      <c r="SRC79" s="376"/>
      <c r="SRD79" s="376"/>
      <c r="SRE79" s="376"/>
      <c r="SRF79" s="530"/>
      <c r="SRG79" s="376"/>
      <c r="SRH79" s="376"/>
      <c r="SRI79" s="376"/>
      <c r="SRJ79" s="376"/>
      <c r="SRK79" s="376"/>
      <c r="SRL79" s="376"/>
      <c r="SRM79" s="376"/>
      <c r="SRN79" s="376"/>
      <c r="SRO79" s="376"/>
      <c r="SRP79" s="1581"/>
      <c r="SRQ79" s="1581"/>
      <c r="SRR79" s="1581"/>
      <c r="SRS79" s="529"/>
      <c r="SRT79" s="376"/>
      <c r="SRU79" s="376"/>
      <c r="SRV79" s="376"/>
      <c r="SRW79" s="530"/>
      <c r="SRX79" s="376"/>
      <c r="SRY79" s="376"/>
      <c r="SRZ79" s="376"/>
      <c r="SSA79" s="376"/>
      <c r="SSB79" s="376"/>
      <c r="SSC79" s="376"/>
      <c r="SSD79" s="376"/>
      <c r="SSE79" s="376"/>
      <c r="SSF79" s="376"/>
      <c r="SSG79" s="1581"/>
      <c r="SSH79" s="1581"/>
      <c r="SSI79" s="1581"/>
      <c r="SSJ79" s="529"/>
      <c r="SSK79" s="376"/>
      <c r="SSL79" s="376"/>
      <c r="SSM79" s="376"/>
      <c r="SSN79" s="530"/>
      <c r="SSO79" s="376"/>
      <c r="SSP79" s="376"/>
      <c r="SSQ79" s="376"/>
      <c r="SSR79" s="376"/>
      <c r="SSS79" s="376"/>
      <c r="SST79" s="376"/>
      <c r="SSU79" s="376"/>
      <c r="SSV79" s="376"/>
      <c r="SSW79" s="376"/>
      <c r="SSX79" s="1581"/>
      <c r="SSY79" s="1581"/>
      <c r="SSZ79" s="1581"/>
      <c r="STA79" s="529"/>
      <c r="STB79" s="376"/>
      <c r="STC79" s="376"/>
      <c r="STD79" s="376"/>
      <c r="STE79" s="530"/>
      <c r="STF79" s="376"/>
      <c r="STG79" s="376"/>
      <c r="STH79" s="376"/>
      <c r="STI79" s="376"/>
      <c r="STJ79" s="376"/>
      <c r="STK79" s="376"/>
      <c r="STL79" s="376"/>
      <c r="STM79" s="376"/>
      <c r="STN79" s="376"/>
      <c r="STO79" s="1581"/>
      <c r="STP79" s="1581"/>
      <c r="STQ79" s="1581"/>
      <c r="STR79" s="529"/>
      <c r="STS79" s="376"/>
      <c r="STT79" s="376"/>
      <c r="STU79" s="376"/>
      <c r="STV79" s="530"/>
      <c r="STW79" s="376"/>
      <c r="STX79" s="376"/>
      <c r="STY79" s="376"/>
      <c r="STZ79" s="376"/>
      <c r="SUA79" s="376"/>
      <c r="SUB79" s="376"/>
      <c r="SUC79" s="376"/>
      <c r="SUD79" s="376"/>
      <c r="SUE79" s="376"/>
      <c r="SUF79" s="1581"/>
      <c r="SUG79" s="1581"/>
      <c r="SUH79" s="1581"/>
      <c r="SUI79" s="529"/>
      <c r="SUJ79" s="376"/>
      <c r="SUK79" s="376"/>
      <c r="SUL79" s="376"/>
      <c r="SUM79" s="530"/>
      <c r="SUN79" s="376"/>
      <c r="SUO79" s="376"/>
      <c r="SUP79" s="376"/>
      <c r="SUQ79" s="376"/>
      <c r="SUR79" s="376"/>
      <c r="SUS79" s="376"/>
      <c r="SUT79" s="376"/>
      <c r="SUU79" s="376"/>
      <c r="SUV79" s="376"/>
      <c r="SUW79" s="1581"/>
      <c r="SUX79" s="1581"/>
      <c r="SUY79" s="1581"/>
      <c r="SUZ79" s="529"/>
      <c r="SVA79" s="376"/>
      <c r="SVB79" s="376"/>
      <c r="SVC79" s="376"/>
      <c r="SVD79" s="530"/>
      <c r="SVE79" s="376"/>
      <c r="SVF79" s="376"/>
      <c r="SVG79" s="376"/>
      <c r="SVH79" s="376"/>
      <c r="SVI79" s="376"/>
      <c r="SVJ79" s="376"/>
      <c r="SVK79" s="376"/>
      <c r="SVL79" s="376"/>
      <c r="SVM79" s="376"/>
      <c r="SVN79" s="1581"/>
      <c r="SVO79" s="1581"/>
      <c r="SVP79" s="1581"/>
      <c r="SVQ79" s="529"/>
      <c r="SVR79" s="376"/>
      <c r="SVS79" s="376"/>
      <c r="SVT79" s="376"/>
      <c r="SVU79" s="530"/>
      <c r="SVV79" s="376"/>
      <c r="SVW79" s="376"/>
      <c r="SVX79" s="376"/>
      <c r="SVY79" s="376"/>
      <c r="SVZ79" s="376"/>
      <c r="SWA79" s="376"/>
      <c r="SWB79" s="376"/>
      <c r="SWC79" s="376"/>
      <c r="SWD79" s="376"/>
      <c r="SWE79" s="1581"/>
      <c r="SWF79" s="1581"/>
      <c r="SWG79" s="1581"/>
      <c r="SWH79" s="529"/>
      <c r="SWI79" s="376"/>
      <c r="SWJ79" s="376"/>
      <c r="SWK79" s="376"/>
      <c r="SWL79" s="530"/>
      <c r="SWM79" s="376"/>
      <c r="SWN79" s="376"/>
      <c r="SWO79" s="376"/>
      <c r="SWP79" s="376"/>
      <c r="SWQ79" s="376"/>
      <c r="SWR79" s="376"/>
      <c r="SWS79" s="376"/>
      <c r="SWT79" s="376"/>
      <c r="SWU79" s="376"/>
      <c r="SWV79" s="1581"/>
      <c r="SWW79" s="1581"/>
      <c r="SWX79" s="1581"/>
      <c r="SWY79" s="529"/>
      <c r="SWZ79" s="376"/>
      <c r="SXA79" s="376"/>
      <c r="SXB79" s="376"/>
      <c r="SXC79" s="530"/>
      <c r="SXD79" s="376"/>
      <c r="SXE79" s="376"/>
      <c r="SXF79" s="376"/>
      <c r="SXG79" s="376"/>
      <c r="SXH79" s="376"/>
      <c r="SXI79" s="376"/>
      <c r="SXJ79" s="376"/>
      <c r="SXK79" s="376"/>
      <c r="SXL79" s="376"/>
      <c r="SXM79" s="1581"/>
      <c r="SXN79" s="1581"/>
      <c r="SXO79" s="1581"/>
      <c r="SXP79" s="529"/>
      <c r="SXQ79" s="376"/>
      <c r="SXR79" s="376"/>
      <c r="SXS79" s="376"/>
      <c r="SXT79" s="530"/>
      <c r="SXU79" s="376"/>
      <c r="SXV79" s="376"/>
      <c r="SXW79" s="376"/>
      <c r="SXX79" s="376"/>
      <c r="SXY79" s="376"/>
      <c r="SXZ79" s="376"/>
      <c r="SYA79" s="376"/>
      <c r="SYB79" s="376"/>
      <c r="SYC79" s="376"/>
      <c r="SYD79" s="1581"/>
      <c r="SYE79" s="1581"/>
      <c r="SYF79" s="1581"/>
      <c r="SYG79" s="529"/>
      <c r="SYH79" s="376"/>
      <c r="SYI79" s="376"/>
      <c r="SYJ79" s="376"/>
      <c r="SYK79" s="530"/>
      <c r="SYL79" s="376"/>
      <c r="SYM79" s="376"/>
      <c r="SYN79" s="376"/>
      <c r="SYO79" s="376"/>
      <c r="SYP79" s="376"/>
      <c r="SYQ79" s="376"/>
      <c r="SYR79" s="376"/>
      <c r="SYS79" s="376"/>
      <c r="SYT79" s="376"/>
      <c r="SYU79" s="1581"/>
      <c r="SYV79" s="1581"/>
      <c r="SYW79" s="1581"/>
      <c r="SYX79" s="529"/>
      <c r="SYY79" s="376"/>
      <c r="SYZ79" s="376"/>
      <c r="SZA79" s="376"/>
      <c r="SZB79" s="530"/>
      <c r="SZC79" s="376"/>
      <c r="SZD79" s="376"/>
      <c r="SZE79" s="376"/>
      <c r="SZF79" s="376"/>
      <c r="SZG79" s="376"/>
      <c r="SZH79" s="376"/>
      <c r="SZI79" s="376"/>
      <c r="SZJ79" s="376"/>
      <c r="SZK79" s="376"/>
      <c r="SZL79" s="1581"/>
      <c r="SZM79" s="1581"/>
      <c r="SZN79" s="1581"/>
      <c r="SZO79" s="529"/>
      <c r="SZP79" s="376"/>
      <c r="SZQ79" s="376"/>
      <c r="SZR79" s="376"/>
      <c r="SZS79" s="530"/>
      <c r="SZT79" s="376"/>
      <c r="SZU79" s="376"/>
      <c r="SZV79" s="376"/>
      <c r="SZW79" s="376"/>
      <c r="SZX79" s="376"/>
      <c r="SZY79" s="376"/>
      <c r="SZZ79" s="376"/>
      <c r="TAA79" s="376"/>
      <c r="TAB79" s="376"/>
      <c r="TAC79" s="1581"/>
      <c r="TAD79" s="1581"/>
      <c r="TAE79" s="1581"/>
      <c r="TAF79" s="529"/>
      <c r="TAG79" s="376"/>
      <c r="TAH79" s="376"/>
      <c r="TAI79" s="376"/>
      <c r="TAJ79" s="530"/>
      <c r="TAK79" s="376"/>
      <c r="TAL79" s="376"/>
      <c r="TAM79" s="376"/>
      <c r="TAN79" s="376"/>
      <c r="TAO79" s="376"/>
      <c r="TAP79" s="376"/>
      <c r="TAQ79" s="376"/>
      <c r="TAR79" s="376"/>
      <c r="TAS79" s="376"/>
      <c r="TAT79" s="1581"/>
      <c r="TAU79" s="1581"/>
      <c r="TAV79" s="1581"/>
      <c r="TAW79" s="529"/>
      <c r="TAX79" s="376"/>
      <c r="TAY79" s="376"/>
      <c r="TAZ79" s="376"/>
      <c r="TBA79" s="530"/>
      <c r="TBB79" s="376"/>
      <c r="TBC79" s="376"/>
      <c r="TBD79" s="376"/>
      <c r="TBE79" s="376"/>
      <c r="TBF79" s="376"/>
      <c r="TBG79" s="376"/>
      <c r="TBH79" s="376"/>
      <c r="TBI79" s="376"/>
      <c r="TBJ79" s="376"/>
      <c r="TBK79" s="1581"/>
      <c r="TBL79" s="1581"/>
      <c r="TBM79" s="1581"/>
      <c r="TBN79" s="529"/>
      <c r="TBO79" s="376"/>
      <c r="TBP79" s="376"/>
      <c r="TBQ79" s="376"/>
      <c r="TBR79" s="530"/>
      <c r="TBS79" s="376"/>
      <c r="TBT79" s="376"/>
      <c r="TBU79" s="376"/>
      <c r="TBV79" s="376"/>
      <c r="TBW79" s="376"/>
      <c r="TBX79" s="376"/>
      <c r="TBY79" s="376"/>
      <c r="TBZ79" s="376"/>
      <c r="TCA79" s="376"/>
      <c r="TCB79" s="1581"/>
      <c r="TCC79" s="1581"/>
      <c r="TCD79" s="1581"/>
      <c r="TCE79" s="529"/>
      <c r="TCF79" s="376"/>
      <c r="TCG79" s="376"/>
      <c r="TCH79" s="376"/>
      <c r="TCI79" s="530"/>
      <c r="TCJ79" s="376"/>
      <c r="TCK79" s="376"/>
      <c r="TCL79" s="376"/>
      <c r="TCM79" s="376"/>
      <c r="TCN79" s="376"/>
      <c r="TCO79" s="376"/>
      <c r="TCP79" s="376"/>
      <c r="TCQ79" s="376"/>
      <c r="TCR79" s="376"/>
      <c r="TCS79" s="1581"/>
      <c r="TCT79" s="1581"/>
      <c r="TCU79" s="1581"/>
      <c r="TCV79" s="529"/>
      <c r="TCW79" s="376"/>
      <c r="TCX79" s="376"/>
      <c r="TCY79" s="376"/>
      <c r="TCZ79" s="530"/>
      <c r="TDA79" s="376"/>
      <c r="TDB79" s="376"/>
      <c r="TDC79" s="376"/>
      <c r="TDD79" s="376"/>
      <c r="TDE79" s="376"/>
      <c r="TDF79" s="376"/>
      <c r="TDG79" s="376"/>
      <c r="TDH79" s="376"/>
      <c r="TDI79" s="376"/>
      <c r="TDJ79" s="1581"/>
      <c r="TDK79" s="1581"/>
      <c r="TDL79" s="1581"/>
      <c r="TDM79" s="529"/>
      <c r="TDN79" s="376"/>
      <c r="TDO79" s="376"/>
      <c r="TDP79" s="376"/>
      <c r="TDQ79" s="530"/>
      <c r="TDR79" s="376"/>
      <c r="TDS79" s="376"/>
      <c r="TDT79" s="376"/>
      <c r="TDU79" s="376"/>
      <c r="TDV79" s="376"/>
      <c r="TDW79" s="376"/>
      <c r="TDX79" s="376"/>
      <c r="TDY79" s="376"/>
      <c r="TDZ79" s="376"/>
      <c r="TEA79" s="1581"/>
      <c r="TEB79" s="1581"/>
      <c r="TEC79" s="1581"/>
      <c r="TED79" s="529"/>
      <c r="TEE79" s="376"/>
      <c r="TEF79" s="376"/>
      <c r="TEG79" s="376"/>
      <c r="TEH79" s="530"/>
      <c r="TEI79" s="376"/>
      <c r="TEJ79" s="376"/>
      <c r="TEK79" s="376"/>
      <c r="TEL79" s="376"/>
      <c r="TEM79" s="376"/>
      <c r="TEN79" s="376"/>
      <c r="TEO79" s="376"/>
      <c r="TEP79" s="376"/>
      <c r="TEQ79" s="376"/>
      <c r="TER79" s="1581"/>
      <c r="TES79" s="1581"/>
      <c r="TET79" s="1581"/>
      <c r="TEU79" s="529"/>
      <c r="TEV79" s="376"/>
      <c r="TEW79" s="376"/>
      <c r="TEX79" s="376"/>
      <c r="TEY79" s="530"/>
      <c r="TEZ79" s="376"/>
      <c r="TFA79" s="376"/>
      <c r="TFB79" s="376"/>
      <c r="TFC79" s="376"/>
      <c r="TFD79" s="376"/>
      <c r="TFE79" s="376"/>
      <c r="TFF79" s="376"/>
      <c r="TFG79" s="376"/>
      <c r="TFH79" s="376"/>
      <c r="TFI79" s="1581"/>
      <c r="TFJ79" s="1581"/>
      <c r="TFK79" s="1581"/>
      <c r="TFL79" s="529"/>
      <c r="TFM79" s="376"/>
      <c r="TFN79" s="376"/>
      <c r="TFO79" s="376"/>
      <c r="TFP79" s="530"/>
      <c r="TFQ79" s="376"/>
      <c r="TFR79" s="376"/>
      <c r="TFS79" s="376"/>
      <c r="TFT79" s="376"/>
      <c r="TFU79" s="376"/>
      <c r="TFV79" s="376"/>
      <c r="TFW79" s="376"/>
      <c r="TFX79" s="376"/>
      <c r="TFY79" s="376"/>
      <c r="TFZ79" s="1581"/>
      <c r="TGA79" s="1581"/>
      <c r="TGB79" s="1581"/>
      <c r="TGC79" s="529"/>
      <c r="TGD79" s="376"/>
      <c r="TGE79" s="376"/>
      <c r="TGF79" s="376"/>
      <c r="TGG79" s="530"/>
      <c r="TGH79" s="376"/>
      <c r="TGI79" s="376"/>
      <c r="TGJ79" s="376"/>
      <c r="TGK79" s="376"/>
      <c r="TGL79" s="376"/>
      <c r="TGM79" s="376"/>
      <c r="TGN79" s="376"/>
      <c r="TGO79" s="376"/>
      <c r="TGP79" s="376"/>
      <c r="TGQ79" s="1581"/>
      <c r="TGR79" s="1581"/>
      <c r="TGS79" s="1581"/>
      <c r="TGT79" s="529"/>
      <c r="TGU79" s="376"/>
      <c r="TGV79" s="376"/>
      <c r="TGW79" s="376"/>
      <c r="TGX79" s="530"/>
      <c r="TGY79" s="376"/>
      <c r="TGZ79" s="376"/>
      <c r="THA79" s="376"/>
      <c r="THB79" s="376"/>
      <c r="THC79" s="376"/>
      <c r="THD79" s="376"/>
      <c r="THE79" s="376"/>
      <c r="THF79" s="376"/>
      <c r="THG79" s="376"/>
      <c r="THH79" s="1581"/>
      <c r="THI79" s="1581"/>
      <c r="THJ79" s="1581"/>
      <c r="THK79" s="529"/>
      <c r="THL79" s="376"/>
      <c r="THM79" s="376"/>
      <c r="THN79" s="376"/>
      <c r="THO79" s="530"/>
      <c r="THP79" s="376"/>
      <c r="THQ79" s="376"/>
      <c r="THR79" s="376"/>
      <c r="THS79" s="376"/>
      <c r="THT79" s="376"/>
      <c r="THU79" s="376"/>
      <c r="THV79" s="376"/>
      <c r="THW79" s="376"/>
      <c r="THX79" s="376"/>
      <c r="THY79" s="1581"/>
      <c r="THZ79" s="1581"/>
      <c r="TIA79" s="1581"/>
      <c r="TIB79" s="529"/>
      <c r="TIC79" s="376"/>
      <c r="TID79" s="376"/>
      <c r="TIE79" s="376"/>
      <c r="TIF79" s="530"/>
      <c r="TIG79" s="376"/>
      <c r="TIH79" s="376"/>
      <c r="TII79" s="376"/>
      <c r="TIJ79" s="376"/>
      <c r="TIK79" s="376"/>
      <c r="TIL79" s="376"/>
      <c r="TIM79" s="376"/>
      <c r="TIN79" s="376"/>
      <c r="TIO79" s="376"/>
      <c r="TIP79" s="1581"/>
      <c r="TIQ79" s="1581"/>
      <c r="TIR79" s="1581"/>
      <c r="TIS79" s="529"/>
      <c r="TIT79" s="376"/>
      <c r="TIU79" s="376"/>
      <c r="TIV79" s="376"/>
      <c r="TIW79" s="530"/>
      <c r="TIX79" s="376"/>
      <c r="TIY79" s="376"/>
      <c r="TIZ79" s="376"/>
      <c r="TJA79" s="376"/>
      <c r="TJB79" s="376"/>
      <c r="TJC79" s="376"/>
      <c r="TJD79" s="376"/>
      <c r="TJE79" s="376"/>
      <c r="TJF79" s="376"/>
      <c r="TJG79" s="1581"/>
      <c r="TJH79" s="1581"/>
      <c r="TJI79" s="1581"/>
      <c r="TJJ79" s="529"/>
      <c r="TJK79" s="376"/>
      <c r="TJL79" s="376"/>
      <c r="TJM79" s="376"/>
      <c r="TJN79" s="530"/>
      <c r="TJO79" s="376"/>
      <c r="TJP79" s="376"/>
      <c r="TJQ79" s="376"/>
      <c r="TJR79" s="376"/>
      <c r="TJS79" s="376"/>
      <c r="TJT79" s="376"/>
      <c r="TJU79" s="376"/>
      <c r="TJV79" s="376"/>
      <c r="TJW79" s="376"/>
      <c r="TJX79" s="1581"/>
      <c r="TJY79" s="1581"/>
      <c r="TJZ79" s="1581"/>
      <c r="TKA79" s="529"/>
      <c r="TKB79" s="376"/>
      <c r="TKC79" s="376"/>
      <c r="TKD79" s="376"/>
      <c r="TKE79" s="530"/>
      <c r="TKF79" s="376"/>
      <c r="TKG79" s="376"/>
      <c r="TKH79" s="376"/>
      <c r="TKI79" s="376"/>
      <c r="TKJ79" s="376"/>
      <c r="TKK79" s="376"/>
      <c r="TKL79" s="376"/>
      <c r="TKM79" s="376"/>
      <c r="TKN79" s="376"/>
      <c r="TKO79" s="1581"/>
      <c r="TKP79" s="1581"/>
      <c r="TKQ79" s="1581"/>
      <c r="TKR79" s="529"/>
      <c r="TKS79" s="376"/>
      <c r="TKT79" s="376"/>
      <c r="TKU79" s="376"/>
      <c r="TKV79" s="530"/>
      <c r="TKW79" s="376"/>
      <c r="TKX79" s="376"/>
      <c r="TKY79" s="376"/>
      <c r="TKZ79" s="376"/>
      <c r="TLA79" s="376"/>
      <c r="TLB79" s="376"/>
      <c r="TLC79" s="376"/>
      <c r="TLD79" s="376"/>
      <c r="TLE79" s="376"/>
      <c r="TLF79" s="1581"/>
      <c r="TLG79" s="1581"/>
      <c r="TLH79" s="1581"/>
      <c r="TLI79" s="529"/>
      <c r="TLJ79" s="376"/>
      <c r="TLK79" s="376"/>
      <c r="TLL79" s="376"/>
      <c r="TLM79" s="530"/>
      <c r="TLN79" s="376"/>
      <c r="TLO79" s="376"/>
      <c r="TLP79" s="376"/>
      <c r="TLQ79" s="376"/>
      <c r="TLR79" s="376"/>
      <c r="TLS79" s="376"/>
      <c r="TLT79" s="376"/>
      <c r="TLU79" s="376"/>
      <c r="TLV79" s="376"/>
      <c r="TLW79" s="1581"/>
      <c r="TLX79" s="1581"/>
      <c r="TLY79" s="1581"/>
      <c r="TLZ79" s="529"/>
      <c r="TMA79" s="376"/>
      <c r="TMB79" s="376"/>
      <c r="TMC79" s="376"/>
      <c r="TMD79" s="530"/>
      <c r="TME79" s="376"/>
      <c r="TMF79" s="376"/>
      <c r="TMG79" s="376"/>
      <c r="TMH79" s="376"/>
      <c r="TMI79" s="376"/>
      <c r="TMJ79" s="376"/>
      <c r="TMK79" s="376"/>
      <c r="TML79" s="376"/>
      <c r="TMM79" s="376"/>
      <c r="TMN79" s="1581"/>
      <c r="TMO79" s="1581"/>
      <c r="TMP79" s="1581"/>
      <c r="TMQ79" s="529"/>
      <c r="TMR79" s="376"/>
      <c r="TMS79" s="376"/>
      <c r="TMT79" s="376"/>
      <c r="TMU79" s="530"/>
      <c r="TMV79" s="376"/>
      <c r="TMW79" s="376"/>
      <c r="TMX79" s="376"/>
      <c r="TMY79" s="376"/>
      <c r="TMZ79" s="376"/>
      <c r="TNA79" s="376"/>
      <c r="TNB79" s="376"/>
      <c r="TNC79" s="376"/>
      <c r="TND79" s="376"/>
      <c r="TNE79" s="1581"/>
      <c r="TNF79" s="1581"/>
      <c r="TNG79" s="1581"/>
      <c r="TNH79" s="529"/>
      <c r="TNI79" s="376"/>
      <c r="TNJ79" s="376"/>
      <c r="TNK79" s="376"/>
      <c r="TNL79" s="530"/>
      <c r="TNM79" s="376"/>
      <c r="TNN79" s="376"/>
      <c r="TNO79" s="376"/>
      <c r="TNP79" s="376"/>
      <c r="TNQ79" s="376"/>
      <c r="TNR79" s="376"/>
      <c r="TNS79" s="376"/>
      <c r="TNT79" s="376"/>
      <c r="TNU79" s="376"/>
      <c r="TNV79" s="1581"/>
      <c r="TNW79" s="1581"/>
      <c r="TNX79" s="1581"/>
      <c r="TNY79" s="529"/>
      <c r="TNZ79" s="376"/>
      <c r="TOA79" s="376"/>
      <c r="TOB79" s="376"/>
      <c r="TOC79" s="530"/>
      <c r="TOD79" s="376"/>
      <c r="TOE79" s="376"/>
      <c r="TOF79" s="376"/>
      <c r="TOG79" s="376"/>
      <c r="TOH79" s="376"/>
      <c r="TOI79" s="376"/>
      <c r="TOJ79" s="376"/>
      <c r="TOK79" s="376"/>
      <c r="TOL79" s="376"/>
      <c r="TOM79" s="1581"/>
      <c r="TON79" s="1581"/>
      <c r="TOO79" s="1581"/>
      <c r="TOP79" s="529"/>
      <c r="TOQ79" s="376"/>
      <c r="TOR79" s="376"/>
      <c r="TOS79" s="376"/>
      <c r="TOT79" s="530"/>
      <c r="TOU79" s="376"/>
      <c r="TOV79" s="376"/>
      <c r="TOW79" s="376"/>
      <c r="TOX79" s="376"/>
      <c r="TOY79" s="376"/>
      <c r="TOZ79" s="376"/>
      <c r="TPA79" s="376"/>
      <c r="TPB79" s="376"/>
      <c r="TPC79" s="376"/>
      <c r="TPD79" s="1581"/>
      <c r="TPE79" s="1581"/>
      <c r="TPF79" s="1581"/>
      <c r="TPG79" s="529"/>
      <c r="TPH79" s="376"/>
      <c r="TPI79" s="376"/>
      <c r="TPJ79" s="376"/>
      <c r="TPK79" s="530"/>
      <c r="TPL79" s="376"/>
      <c r="TPM79" s="376"/>
      <c r="TPN79" s="376"/>
      <c r="TPO79" s="376"/>
      <c r="TPP79" s="376"/>
      <c r="TPQ79" s="376"/>
      <c r="TPR79" s="376"/>
      <c r="TPS79" s="376"/>
      <c r="TPT79" s="376"/>
      <c r="TPU79" s="1581"/>
      <c r="TPV79" s="1581"/>
      <c r="TPW79" s="1581"/>
      <c r="TPX79" s="529"/>
      <c r="TPY79" s="376"/>
      <c r="TPZ79" s="376"/>
      <c r="TQA79" s="376"/>
      <c r="TQB79" s="530"/>
      <c r="TQC79" s="376"/>
      <c r="TQD79" s="376"/>
      <c r="TQE79" s="376"/>
      <c r="TQF79" s="376"/>
      <c r="TQG79" s="376"/>
      <c r="TQH79" s="376"/>
      <c r="TQI79" s="376"/>
      <c r="TQJ79" s="376"/>
      <c r="TQK79" s="376"/>
      <c r="TQL79" s="1581"/>
      <c r="TQM79" s="1581"/>
      <c r="TQN79" s="1581"/>
      <c r="TQO79" s="529"/>
      <c r="TQP79" s="376"/>
      <c r="TQQ79" s="376"/>
      <c r="TQR79" s="376"/>
      <c r="TQS79" s="530"/>
      <c r="TQT79" s="376"/>
      <c r="TQU79" s="376"/>
      <c r="TQV79" s="376"/>
      <c r="TQW79" s="376"/>
      <c r="TQX79" s="376"/>
      <c r="TQY79" s="376"/>
      <c r="TQZ79" s="376"/>
      <c r="TRA79" s="376"/>
      <c r="TRB79" s="376"/>
      <c r="TRC79" s="1581"/>
      <c r="TRD79" s="1581"/>
      <c r="TRE79" s="1581"/>
      <c r="TRF79" s="529"/>
      <c r="TRG79" s="376"/>
      <c r="TRH79" s="376"/>
      <c r="TRI79" s="376"/>
      <c r="TRJ79" s="530"/>
      <c r="TRK79" s="376"/>
      <c r="TRL79" s="376"/>
      <c r="TRM79" s="376"/>
      <c r="TRN79" s="376"/>
      <c r="TRO79" s="376"/>
      <c r="TRP79" s="376"/>
      <c r="TRQ79" s="376"/>
      <c r="TRR79" s="376"/>
      <c r="TRS79" s="376"/>
      <c r="TRT79" s="1581"/>
      <c r="TRU79" s="1581"/>
      <c r="TRV79" s="1581"/>
      <c r="TRW79" s="529"/>
      <c r="TRX79" s="376"/>
      <c r="TRY79" s="376"/>
      <c r="TRZ79" s="376"/>
      <c r="TSA79" s="530"/>
      <c r="TSB79" s="376"/>
      <c r="TSC79" s="376"/>
      <c r="TSD79" s="376"/>
      <c r="TSE79" s="376"/>
      <c r="TSF79" s="376"/>
      <c r="TSG79" s="376"/>
      <c r="TSH79" s="376"/>
      <c r="TSI79" s="376"/>
      <c r="TSJ79" s="376"/>
      <c r="TSK79" s="1581"/>
      <c r="TSL79" s="1581"/>
      <c r="TSM79" s="1581"/>
      <c r="TSN79" s="529"/>
      <c r="TSO79" s="376"/>
      <c r="TSP79" s="376"/>
      <c r="TSQ79" s="376"/>
      <c r="TSR79" s="530"/>
      <c r="TSS79" s="376"/>
      <c r="TST79" s="376"/>
      <c r="TSU79" s="376"/>
      <c r="TSV79" s="376"/>
      <c r="TSW79" s="376"/>
      <c r="TSX79" s="376"/>
      <c r="TSY79" s="376"/>
      <c r="TSZ79" s="376"/>
      <c r="TTA79" s="376"/>
      <c r="TTB79" s="1581"/>
      <c r="TTC79" s="1581"/>
      <c r="TTD79" s="1581"/>
      <c r="TTE79" s="529"/>
      <c r="TTF79" s="376"/>
      <c r="TTG79" s="376"/>
      <c r="TTH79" s="376"/>
      <c r="TTI79" s="530"/>
      <c r="TTJ79" s="376"/>
      <c r="TTK79" s="376"/>
      <c r="TTL79" s="376"/>
      <c r="TTM79" s="376"/>
      <c r="TTN79" s="376"/>
      <c r="TTO79" s="376"/>
      <c r="TTP79" s="376"/>
      <c r="TTQ79" s="376"/>
      <c r="TTR79" s="376"/>
      <c r="TTS79" s="1581"/>
      <c r="TTT79" s="1581"/>
      <c r="TTU79" s="1581"/>
      <c r="TTV79" s="529"/>
      <c r="TTW79" s="376"/>
      <c r="TTX79" s="376"/>
      <c r="TTY79" s="376"/>
      <c r="TTZ79" s="530"/>
      <c r="TUA79" s="376"/>
      <c r="TUB79" s="376"/>
      <c r="TUC79" s="376"/>
      <c r="TUD79" s="376"/>
      <c r="TUE79" s="376"/>
      <c r="TUF79" s="376"/>
      <c r="TUG79" s="376"/>
      <c r="TUH79" s="376"/>
      <c r="TUI79" s="376"/>
      <c r="TUJ79" s="1581"/>
      <c r="TUK79" s="1581"/>
      <c r="TUL79" s="1581"/>
      <c r="TUM79" s="529"/>
      <c r="TUN79" s="376"/>
      <c r="TUO79" s="376"/>
      <c r="TUP79" s="376"/>
      <c r="TUQ79" s="530"/>
      <c r="TUR79" s="376"/>
      <c r="TUS79" s="376"/>
      <c r="TUT79" s="376"/>
      <c r="TUU79" s="376"/>
      <c r="TUV79" s="376"/>
      <c r="TUW79" s="376"/>
      <c r="TUX79" s="376"/>
      <c r="TUY79" s="376"/>
      <c r="TUZ79" s="376"/>
      <c r="TVA79" s="1581"/>
      <c r="TVB79" s="1581"/>
      <c r="TVC79" s="1581"/>
      <c r="TVD79" s="529"/>
      <c r="TVE79" s="376"/>
      <c r="TVF79" s="376"/>
      <c r="TVG79" s="376"/>
      <c r="TVH79" s="530"/>
      <c r="TVI79" s="376"/>
      <c r="TVJ79" s="376"/>
      <c r="TVK79" s="376"/>
      <c r="TVL79" s="376"/>
      <c r="TVM79" s="376"/>
      <c r="TVN79" s="376"/>
      <c r="TVO79" s="376"/>
      <c r="TVP79" s="376"/>
      <c r="TVQ79" s="376"/>
      <c r="TVR79" s="1581"/>
      <c r="TVS79" s="1581"/>
      <c r="TVT79" s="1581"/>
      <c r="TVU79" s="529"/>
      <c r="TVV79" s="376"/>
      <c r="TVW79" s="376"/>
      <c r="TVX79" s="376"/>
      <c r="TVY79" s="530"/>
      <c r="TVZ79" s="376"/>
      <c r="TWA79" s="376"/>
      <c r="TWB79" s="376"/>
      <c r="TWC79" s="376"/>
      <c r="TWD79" s="376"/>
      <c r="TWE79" s="376"/>
      <c r="TWF79" s="376"/>
      <c r="TWG79" s="376"/>
      <c r="TWH79" s="376"/>
      <c r="TWI79" s="1581"/>
      <c r="TWJ79" s="1581"/>
      <c r="TWK79" s="1581"/>
      <c r="TWL79" s="529"/>
      <c r="TWM79" s="376"/>
      <c r="TWN79" s="376"/>
      <c r="TWO79" s="376"/>
      <c r="TWP79" s="530"/>
      <c r="TWQ79" s="376"/>
      <c r="TWR79" s="376"/>
      <c r="TWS79" s="376"/>
      <c r="TWT79" s="376"/>
      <c r="TWU79" s="376"/>
      <c r="TWV79" s="376"/>
      <c r="TWW79" s="376"/>
      <c r="TWX79" s="376"/>
      <c r="TWY79" s="376"/>
      <c r="TWZ79" s="1581"/>
      <c r="TXA79" s="1581"/>
      <c r="TXB79" s="1581"/>
      <c r="TXC79" s="529"/>
      <c r="TXD79" s="376"/>
      <c r="TXE79" s="376"/>
      <c r="TXF79" s="376"/>
      <c r="TXG79" s="530"/>
      <c r="TXH79" s="376"/>
      <c r="TXI79" s="376"/>
      <c r="TXJ79" s="376"/>
      <c r="TXK79" s="376"/>
      <c r="TXL79" s="376"/>
      <c r="TXM79" s="376"/>
      <c r="TXN79" s="376"/>
      <c r="TXO79" s="376"/>
      <c r="TXP79" s="376"/>
      <c r="TXQ79" s="1581"/>
      <c r="TXR79" s="1581"/>
      <c r="TXS79" s="1581"/>
      <c r="TXT79" s="529"/>
      <c r="TXU79" s="376"/>
      <c r="TXV79" s="376"/>
      <c r="TXW79" s="376"/>
      <c r="TXX79" s="530"/>
      <c r="TXY79" s="376"/>
      <c r="TXZ79" s="376"/>
      <c r="TYA79" s="376"/>
      <c r="TYB79" s="376"/>
      <c r="TYC79" s="376"/>
      <c r="TYD79" s="376"/>
      <c r="TYE79" s="376"/>
      <c r="TYF79" s="376"/>
      <c r="TYG79" s="376"/>
      <c r="TYH79" s="1581"/>
      <c r="TYI79" s="1581"/>
      <c r="TYJ79" s="1581"/>
      <c r="TYK79" s="529"/>
      <c r="TYL79" s="376"/>
      <c r="TYM79" s="376"/>
      <c r="TYN79" s="376"/>
      <c r="TYO79" s="530"/>
      <c r="TYP79" s="376"/>
      <c r="TYQ79" s="376"/>
      <c r="TYR79" s="376"/>
      <c r="TYS79" s="376"/>
      <c r="TYT79" s="376"/>
      <c r="TYU79" s="376"/>
      <c r="TYV79" s="376"/>
      <c r="TYW79" s="376"/>
      <c r="TYX79" s="376"/>
      <c r="TYY79" s="1581"/>
      <c r="TYZ79" s="1581"/>
      <c r="TZA79" s="1581"/>
      <c r="TZB79" s="529"/>
      <c r="TZC79" s="376"/>
      <c r="TZD79" s="376"/>
      <c r="TZE79" s="376"/>
      <c r="TZF79" s="530"/>
      <c r="TZG79" s="376"/>
      <c r="TZH79" s="376"/>
      <c r="TZI79" s="376"/>
      <c r="TZJ79" s="376"/>
      <c r="TZK79" s="376"/>
      <c r="TZL79" s="376"/>
      <c r="TZM79" s="376"/>
      <c r="TZN79" s="376"/>
      <c r="TZO79" s="376"/>
      <c r="TZP79" s="1581"/>
      <c r="TZQ79" s="1581"/>
      <c r="TZR79" s="1581"/>
      <c r="TZS79" s="529"/>
      <c r="TZT79" s="376"/>
      <c r="TZU79" s="376"/>
      <c r="TZV79" s="376"/>
      <c r="TZW79" s="530"/>
      <c r="TZX79" s="376"/>
      <c r="TZY79" s="376"/>
      <c r="TZZ79" s="376"/>
      <c r="UAA79" s="376"/>
      <c r="UAB79" s="376"/>
      <c r="UAC79" s="376"/>
      <c r="UAD79" s="376"/>
      <c r="UAE79" s="376"/>
      <c r="UAF79" s="376"/>
      <c r="UAG79" s="1581"/>
      <c r="UAH79" s="1581"/>
      <c r="UAI79" s="1581"/>
      <c r="UAJ79" s="529"/>
      <c r="UAK79" s="376"/>
      <c r="UAL79" s="376"/>
      <c r="UAM79" s="376"/>
      <c r="UAN79" s="530"/>
      <c r="UAO79" s="376"/>
      <c r="UAP79" s="376"/>
      <c r="UAQ79" s="376"/>
      <c r="UAR79" s="376"/>
      <c r="UAS79" s="376"/>
      <c r="UAT79" s="376"/>
      <c r="UAU79" s="376"/>
      <c r="UAV79" s="376"/>
      <c r="UAW79" s="376"/>
      <c r="UAX79" s="1581"/>
      <c r="UAY79" s="1581"/>
      <c r="UAZ79" s="1581"/>
      <c r="UBA79" s="529"/>
      <c r="UBB79" s="376"/>
      <c r="UBC79" s="376"/>
      <c r="UBD79" s="376"/>
      <c r="UBE79" s="530"/>
      <c r="UBF79" s="376"/>
      <c r="UBG79" s="376"/>
      <c r="UBH79" s="376"/>
      <c r="UBI79" s="376"/>
      <c r="UBJ79" s="376"/>
      <c r="UBK79" s="376"/>
      <c r="UBL79" s="376"/>
      <c r="UBM79" s="376"/>
      <c r="UBN79" s="376"/>
      <c r="UBO79" s="1581"/>
      <c r="UBP79" s="1581"/>
      <c r="UBQ79" s="1581"/>
      <c r="UBR79" s="529"/>
      <c r="UBS79" s="376"/>
      <c r="UBT79" s="376"/>
      <c r="UBU79" s="376"/>
      <c r="UBV79" s="530"/>
      <c r="UBW79" s="376"/>
      <c r="UBX79" s="376"/>
      <c r="UBY79" s="376"/>
      <c r="UBZ79" s="376"/>
      <c r="UCA79" s="376"/>
      <c r="UCB79" s="376"/>
      <c r="UCC79" s="376"/>
      <c r="UCD79" s="376"/>
      <c r="UCE79" s="376"/>
      <c r="UCF79" s="1581"/>
      <c r="UCG79" s="1581"/>
      <c r="UCH79" s="1581"/>
      <c r="UCI79" s="529"/>
      <c r="UCJ79" s="376"/>
      <c r="UCK79" s="376"/>
      <c r="UCL79" s="376"/>
      <c r="UCM79" s="530"/>
      <c r="UCN79" s="376"/>
      <c r="UCO79" s="376"/>
      <c r="UCP79" s="376"/>
      <c r="UCQ79" s="376"/>
      <c r="UCR79" s="376"/>
      <c r="UCS79" s="376"/>
      <c r="UCT79" s="376"/>
      <c r="UCU79" s="376"/>
      <c r="UCV79" s="376"/>
      <c r="UCW79" s="1581"/>
      <c r="UCX79" s="1581"/>
      <c r="UCY79" s="1581"/>
      <c r="UCZ79" s="529"/>
      <c r="UDA79" s="376"/>
      <c r="UDB79" s="376"/>
      <c r="UDC79" s="376"/>
      <c r="UDD79" s="530"/>
      <c r="UDE79" s="376"/>
      <c r="UDF79" s="376"/>
      <c r="UDG79" s="376"/>
      <c r="UDH79" s="376"/>
      <c r="UDI79" s="376"/>
      <c r="UDJ79" s="376"/>
      <c r="UDK79" s="376"/>
      <c r="UDL79" s="376"/>
      <c r="UDM79" s="376"/>
      <c r="UDN79" s="1581"/>
      <c r="UDO79" s="1581"/>
      <c r="UDP79" s="1581"/>
      <c r="UDQ79" s="529"/>
      <c r="UDR79" s="376"/>
      <c r="UDS79" s="376"/>
      <c r="UDT79" s="376"/>
      <c r="UDU79" s="530"/>
      <c r="UDV79" s="376"/>
      <c r="UDW79" s="376"/>
      <c r="UDX79" s="376"/>
      <c r="UDY79" s="376"/>
      <c r="UDZ79" s="376"/>
      <c r="UEA79" s="376"/>
      <c r="UEB79" s="376"/>
      <c r="UEC79" s="376"/>
      <c r="UED79" s="376"/>
      <c r="UEE79" s="1581"/>
      <c r="UEF79" s="1581"/>
      <c r="UEG79" s="1581"/>
      <c r="UEH79" s="529"/>
      <c r="UEI79" s="376"/>
      <c r="UEJ79" s="376"/>
      <c r="UEK79" s="376"/>
      <c r="UEL79" s="530"/>
      <c r="UEM79" s="376"/>
      <c r="UEN79" s="376"/>
      <c r="UEO79" s="376"/>
      <c r="UEP79" s="376"/>
      <c r="UEQ79" s="376"/>
      <c r="UER79" s="376"/>
      <c r="UES79" s="376"/>
      <c r="UET79" s="376"/>
      <c r="UEU79" s="376"/>
      <c r="UEV79" s="1581"/>
      <c r="UEW79" s="1581"/>
      <c r="UEX79" s="1581"/>
      <c r="UEY79" s="529"/>
      <c r="UEZ79" s="376"/>
      <c r="UFA79" s="376"/>
      <c r="UFB79" s="376"/>
      <c r="UFC79" s="530"/>
      <c r="UFD79" s="376"/>
      <c r="UFE79" s="376"/>
      <c r="UFF79" s="376"/>
      <c r="UFG79" s="376"/>
      <c r="UFH79" s="376"/>
      <c r="UFI79" s="376"/>
      <c r="UFJ79" s="376"/>
      <c r="UFK79" s="376"/>
      <c r="UFL79" s="376"/>
      <c r="UFM79" s="1581"/>
      <c r="UFN79" s="1581"/>
      <c r="UFO79" s="1581"/>
      <c r="UFP79" s="529"/>
      <c r="UFQ79" s="376"/>
      <c r="UFR79" s="376"/>
      <c r="UFS79" s="376"/>
      <c r="UFT79" s="530"/>
      <c r="UFU79" s="376"/>
      <c r="UFV79" s="376"/>
      <c r="UFW79" s="376"/>
      <c r="UFX79" s="376"/>
      <c r="UFY79" s="376"/>
      <c r="UFZ79" s="376"/>
      <c r="UGA79" s="376"/>
      <c r="UGB79" s="376"/>
      <c r="UGC79" s="376"/>
      <c r="UGD79" s="1581"/>
      <c r="UGE79" s="1581"/>
      <c r="UGF79" s="1581"/>
      <c r="UGG79" s="529"/>
      <c r="UGH79" s="376"/>
      <c r="UGI79" s="376"/>
      <c r="UGJ79" s="376"/>
      <c r="UGK79" s="530"/>
      <c r="UGL79" s="376"/>
      <c r="UGM79" s="376"/>
      <c r="UGN79" s="376"/>
      <c r="UGO79" s="376"/>
      <c r="UGP79" s="376"/>
      <c r="UGQ79" s="376"/>
      <c r="UGR79" s="376"/>
      <c r="UGS79" s="376"/>
      <c r="UGT79" s="376"/>
      <c r="UGU79" s="1581"/>
      <c r="UGV79" s="1581"/>
      <c r="UGW79" s="1581"/>
      <c r="UGX79" s="529"/>
      <c r="UGY79" s="376"/>
      <c r="UGZ79" s="376"/>
      <c r="UHA79" s="376"/>
      <c r="UHB79" s="530"/>
      <c r="UHC79" s="376"/>
      <c r="UHD79" s="376"/>
      <c r="UHE79" s="376"/>
      <c r="UHF79" s="376"/>
      <c r="UHG79" s="376"/>
      <c r="UHH79" s="376"/>
      <c r="UHI79" s="376"/>
      <c r="UHJ79" s="376"/>
      <c r="UHK79" s="376"/>
      <c r="UHL79" s="1581"/>
      <c r="UHM79" s="1581"/>
      <c r="UHN79" s="1581"/>
      <c r="UHO79" s="529"/>
      <c r="UHP79" s="376"/>
      <c r="UHQ79" s="376"/>
      <c r="UHR79" s="376"/>
      <c r="UHS79" s="530"/>
      <c r="UHT79" s="376"/>
      <c r="UHU79" s="376"/>
      <c r="UHV79" s="376"/>
      <c r="UHW79" s="376"/>
      <c r="UHX79" s="376"/>
      <c r="UHY79" s="376"/>
      <c r="UHZ79" s="376"/>
      <c r="UIA79" s="376"/>
      <c r="UIB79" s="376"/>
      <c r="UIC79" s="1581"/>
      <c r="UID79" s="1581"/>
      <c r="UIE79" s="1581"/>
      <c r="UIF79" s="529"/>
      <c r="UIG79" s="376"/>
      <c r="UIH79" s="376"/>
      <c r="UII79" s="376"/>
      <c r="UIJ79" s="530"/>
      <c r="UIK79" s="376"/>
      <c r="UIL79" s="376"/>
      <c r="UIM79" s="376"/>
      <c r="UIN79" s="376"/>
      <c r="UIO79" s="376"/>
      <c r="UIP79" s="376"/>
      <c r="UIQ79" s="376"/>
      <c r="UIR79" s="376"/>
      <c r="UIS79" s="376"/>
      <c r="UIT79" s="1581"/>
      <c r="UIU79" s="1581"/>
      <c r="UIV79" s="1581"/>
      <c r="UIW79" s="529"/>
      <c r="UIX79" s="376"/>
      <c r="UIY79" s="376"/>
      <c r="UIZ79" s="376"/>
      <c r="UJA79" s="530"/>
      <c r="UJB79" s="376"/>
      <c r="UJC79" s="376"/>
      <c r="UJD79" s="376"/>
      <c r="UJE79" s="376"/>
      <c r="UJF79" s="376"/>
      <c r="UJG79" s="376"/>
      <c r="UJH79" s="376"/>
      <c r="UJI79" s="376"/>
      <c r="UJJ79" s="376"/>
      <c r="UJK79" s="1581"/>
      <c r="UJL79" s="1581"/>
      <c r="UJM79" s="1581"/>
      <c r="UJN79" s="529"/>
      <c r="UJO79" s="376"/>
      <c r="UJP79" s="376"/>
      <c r="UJQ79" s="376"/>
      <c r="UJR79" s="530"/>
      <c r="UJS79" s="376"/>
      <c r="UJT79" s="376"/>
      <c r="UJU79" s="376"/>
      <c r="UJV79" s="376"/>
      <c r="UJW79" s="376"/>
      <c r="UJX79" s="376"/>
      <c r="UJY79" s="376"/>
      <c r="UJZ79" s="376"/>
      <c r="UKA79" s="376"/>
      <c r="UKB79" s="1581"/>
      <c r="UKC79" s="1581"/>
      <c r="UKD79" s="1581"/>
      <c r="UKE79" s="529"/>
      <c r="UKF79" s="376"/>
      <c r="UKG79" s="376"/>
      <c r="UKH79" s="376"/>
      <c r="UKI79" s="530"/>
      <c r="UKJ79" s="376"/>
      <c r="UKK79" s="376"/>
      <c r="UKL79" s="376"/>
      <c r="UKM79" s="376"/>
      <c r="UKN79" s="376"/>
      <c r="UKO79" s="376"/>
      <c r="UKP79" s="376"/>
      <c r="UKQ79" s="376"/>
      <c r="UKR79" s="376"/>
      <c r="UKS79" s="1581"/>
      <c r="UKT79" s="1581"/>
      <c r="UKU79" s="1581"/>
      <c r="UKV79" s="529"/>
      <c r="UKW79" s="376"/>
      <c r="UKX79" s="376"/>
      <c r="UKY79" s="376"/>
      <c r="UKZ79" s="530"/>
      <c r="ULA79" s="376"/>
      <c r="ULB79" s="376"/>
      <c r="ULC79" s="376"/>
      <c r="ULD79" s="376"/>
      <c r="ULE79" s="376"/>
      <c r="ULF79" s="376"/>
      <c r="ULG79" s="376"/>
      <c r="ULH79" s="376"/>
      <c r="ULI79" s="376"/>
      <c r="ULJ79" s="1581"/>
      <c r="ULK79" s="1581"/>
      <c r="ULL79" s="1581"/>
      <c r="ULM79" s="529"/>
      <c r="ULN79" s="376"/>
      <c r="ULO79" s="376"/>
      <c r="ULP79" s="376"/>
      <c r="ULQ79" s="530"/>
      <c r="ULR79" s="376"/>
      <c r="ULS79" s="376"/>
      <c r="ULT79" s="376"/>
      <c r="ULU79" s="376"/>
      <c r="ULV79" s="376"/>
      <c r="ULW79" s="376"/>
      <c r="ULX79" s="376"/>
      <c r="ULY79" s="376"/>
      <c r="ULZ79" s="376"/>
      <c r="UMA79" s="1581"/>
      <c r="UMB79" s="1581"/>
      <c r="UMC79" s="1581"/>
      <c r="UMD79" s="529"/>
      <c r="UME79" s="376"/>
      <c r="UMF79" s="376"/>
      <c r="UMG79" s="376"/>
      <c r="UMH79" s="530"/>
      <c r="UMI79" s="376"/>
      <c r="UMJ79" s="376"/>
      <c r="UMK79" s="376"/>
      <c r="UML79" s="376"/>
      <c r="UMM79" s="376"/>
      <c r="UMN79" s="376"/>
      <c r="UMO79" s="376"/>
      <c r="UMP79" s="376"/>
      <c r="UMQ79" s="376"/>
      <c r="UMR79" s="1581"/>
      <c r="UMS79" s="1581"/>
      <c r="UMT79" s="1581"/>
      <c r="UMU79" s="529"/>
      <c r="UMV79" s="376"/>
      <c r="UMW79" s="376"/>
      <c r="UMX79" s="376"/>
      <c r="UMY79" s="530"/>
      <c r="UMZ79" s="376"/>
      <c r="UNA79" s="376"/>
      <c r="UNB79" s="376"/>
      <c r="UNC79" s="376"/>
      <c r="UND79" s="376"/>
      <c r="UNE79" s="376"/>
      <c r="UNF79" s="376"/>
      <c r="UNG79" s="376"/>
      <c r="UNH79" s="376"/>
      <c r="UNI79" s="1581"/>
      <c r="UNJ79" s="1581"/>
      <c r="UNK79" s="1581"/>
      <c r="UNL79" s="529"/>
      <c r="UNM79" s="376"/>
      <c r="UNN79" s="376"/>
      <c r="UNO79" s="376"/>
      <c r="UNP79" s="530"/>
      <c r="UNQ79" s="376"/>
      <c r="UNR79" s="376"/>
      <c r="UNS79" s="376"/>
      <c r="UNT79" s="376"/>
      <c r="UNU79" s="376"/>
      <c r="UNV79" s="376"/>
      <c r="UNW79" s="376"/>
      <c r="UNX79" s="376"/>
      <c r="UNY79" s="376"/>
      <c r="UNZ79" s="1581"/>
      <c r="UOA79" s="1581"/>
      <c r="UOB79" s="1581"/>
      <c r="UOC79" s="529"/>
      <c r="UOD79" s="376"/>
      <c r="UOE79" s="376"/>
      <c r="UOF79" s="376"/>
      <c r="UOG79" s="530"/>
      <c r="UOH79" s="376"/>
      <c r="UOI79" s="376"/>
      <c r="UOJ79" s="376"/>
      <c r="UOK79" s="376"/>
      <c r="UOL79" s="376"/>
      <c r="UOM79" s="376"/>
      <c r="UON79" s="376"/>
      <c r="UOO79" s="376"/>
      <c r="UOP79" s="376"/>
      <c r="UOQ79" s="1581"/>
      <c r="UOR79" s="1581"/>
      <c r="UOS79" s="1581"/>
      <c r="UOT79" s="529"/>
      <c r="UOU79" s="376"/>
      <c r="UOV79" s="376"/>
      <c r="UOW79" s="376"/>
      <c r="UOX79" s="530"/>
      <c r="UOY79" s="376"/>
      <c r="UOZ79" s="376"/>
      <c r="UPA79" s="376"/>
      <c r="UPB79" s="376"/>
      <c r="UPC79" s="376"/>
      <c r="UPD79" s="376"/>
      <c r="UPE79" s="376"/>
      <c r="UPF79" s="376"/>
      <c r="UPG79" s="376"/>
      <c r="UPH79" s="1581"/>
      <c r="UPI79" s="1581"/>
      <c r="UPJ79" s="1581"/>
      <c r="UPK79" s="529"/>
      <c r="UPL79" s="376"/>
      <c r="UPM79" s="376"/>
      <c r="UPN79" s="376"/>
      <c r="UPO79" s="530"/>
      <c r="UPP79" s="376"/>
      <c r="UPQ79" s="376"/>
      <c r="UPR79" s="376"/>
      <c r="UPS79" s="376"/>
      <c r="UPT79" s="376"/>
      <c r="UPU79" s="376"/>
      <c r="UPV79" s="376"/>
      <c r="UPW79" s="376"/>
      <c r="UPX79" s="376"/>
      <c r="UPY79" s="1581"/>
      <c r="UPZ79" s="1581"/>
      <c r="UQA79" s="1581"/>
      <c r="UQB79" s="529"/>
      <c r="UQC79" s="376"/>
      <c r="UQD79" s="376"/>
      <c r="UQE79" s="376"/>
      <c r="UQF79" s="530"/>
      <c r="UQG79" s="376"/>
      <c r="UQH79" s="376"/>
      <c r="UQI79" s="376"/>
      <c r="UQJ79" s="376"/>
      <c r="UQK79" s="376"/>
      <c r="UQL79" s="376"/>
      <c r="UQM79" s="376"/>
      <c r="UQN79" s="376"/>
      <c r="UQO79" s="376"/>
      <c r="UQP79" s="1581"/>
      <c r="UQQ79" s="1581"/>
      <c r="UQR79" s="1581"/>
      <c r="UQS79" s="529"/>
      <c r="UQT79" s="376"/>
      <c r="UQU79" s="376"/>
      <c r="UQV79" s="376"/>
      <c r="UQW79" s="530"/>
      <c r="UQX79" s="376"/>
      <c r="UQY79" s="376"/>
      <c r="UQZ79" s="376"/>
      <c r="URA79" s="376"/>
      <c r="URB79" s="376"/>
      <c r="URC79" s="376"/>
      <c r="URD79" s="376"/>
      <c r="URE79" s="376"/>
      <c r="URF79" s="376"/>
      <c r="URG79" s="1581"/>
      <c r="URH79" s="1581"/>
      <c r="URI79" s="1581"/>
      <c r="URJ79" s="529"/>
      <c r="URK79" s="376"/>
      <c r="URL79" s="376"/>
      <c r="URM79" s="376"/>
      <c r="URN79" s="530"/>
      <c r="URO79" s="376"/>
      <c r="URP79" s="376"/>
      <c r="URQ79" s="376"/>
      <c r="URR79" s="376"/>
      <c r="URS79" s="376"/>
      <c r="URT79" s="376"/>
      <c r="URU79" s="376"/>
      <c r="URV79" s="376"/>
      <c r="URW79" s="376"/>
      <c r="URX79" s="1581"/>
      <c r="URY79" s="1581"/>
      <c r="URZ79" s="1581"/>
      <c r="USA79" s="529"/>
      <c r="USB79" s="376"/>
      <c r="USC79" s="376"/>
      <c r="USD79" s="376"/>
      <c r="USE79" s="530"/>
      <c r="USF79" s="376"/>
      <c r="USG79" s="376"/>
      <c r="USH79" s="376"/>
      <c r="USI79" s="376"/>
      <c r="USJ79" s="376"/>
      <c r="USK79" s="376"/>
      <c r="USL79" s="376"/>
      <c r="USM79" s="376"/>
      <c r="USN79" s="376"/>
      <c r="USO79" s="1581"/>
      <c r="USP79" s="1581"/>
      <c r="USQ79" s="1581"/>
      <c r="USR79" s="529"/>
      <c r="USS79" s="376"/>
      <c r="UST79" s="376"/>
      <c r="USU79" s="376"/>
      <c r="USV79" s="530"/>
      <c r="USW79" s="376"/>
      <c r="USX79" s="376"/>
      <c r="USY79" s="376"/>
      <c r="USZ79" s="376"/>
      <c r="UTA79" s="376"/>
      <c r="UTB79" s="376"/>
      <c r="UTC79" s="376"/>
      <c r="UTD79" s="376"/>
      <c r="UTE79" s="376"/>
      <c r="UTF79" s="1581"/>
      <c r="UTG79" s="1581"/>
      <c r="UTH79" s="1581"/>
      <c r="UTI79" s="529"/>
      <c r="UTJ79" s="376"/>
      <c r="UTK79" s="376"/>
      <c r="UTL79" s="376"/>
      <c r="UTM79" s="530"/>
      <c r="UTN79" s="376"/>
      <c r="UTO79" s="376"/>
      <c r="UTP79" s="376"/>
      <c r="UTQ79" s="376"/>
      <c r="UTR79" s="376"/>
      <c r="UTS79" s="376"/>
      <c r="UTT79" s="376"/>
      <c r="UTU79" s="376"/>
      <c r="UTV79" s="376"/>
      <c r="UTW79" s="1581"/>
      <c r="UTX79" s="1581"/>
      <c r="UTY79" s="1581"/>
      <c r="UTZ79" s="529"/>
      <c r="UUA79" s="376"/>
      <c r="UUB79" s="376"/>
      <c r="UUC79" s="376"/>
      <c r="UUD79" s="530"/>
      <c r="UUE79" s="376"/>
      <c r="UUF79" s="376"/>
      <c r="UUG79" s="376"/>
      <c r="UUH79" s="376"/>
      <c r="UUI79" s="376"/>
      <c r="UUJ79" s="376"/>
      <c r="UUK79" s="376"/>
      <c r="UUL79" s="376"/>
      <c r="UUM79" s="376"/>
      <c r="UUN79" s="1581"/>
      <c r="UUO79" s="1581"/>
      <c r="UUP79" s="1581"/>
      <c r="UUQ79" s="529"/>
      <c r="UUR79" s="376"/>
      <c r="UUS79" s="376"/>
      <c r="UUT79" s="376"/>
      <c r="UUU79" s="530"/>
      <c r="UUV79" s="376"/>
      <c r="UUW79" s="376"/>
      <c r="UUX79" s="376"/>
      <c r="UUY79" s="376"/>
      <c r="UUZ79" s="376"/>
      <c r="UVA79" s="376"/>
      <c r="UVB79" s="376"/>
      <c r="UVC79" s="376"/>
      <c r="UVD79" s="376"/>
      <c r="UVE79" s="1581"/>
      <c r="UVF79" s="1581"/>
      <c r="UVG79" s="1581"/>
      <c r="UVH79" s="529"/>
      <c r="UVI79" s="376"/>
      <c r="UVJ79" s="376"/>
      <c r="UVK79" s="376"/>
      <c r="UVL79" s="530"/>
      <c r="UVM79" s="376"/>
      <c r="UVN79" s="376"/>
      <c r="UVO79" s="376"/>
      <c r="UVP79" s="376"/>
      <c r="UVQ79" s="376"/>
      <c r="UVR79" s="376"/>
      <c r="UVS79" s="376"/>
      <c r="UVT79" s="376"/>
      <c r="UVU79" s="376"/>
      <c r="UVV79" s="1581"/>
      <c r="UVW79" s="1581"/>
      <c r="UVX79" s="1581"/>
      <c r="UVY79" s="529"/>
      <c r="UVZ79" s="376"/>
      <c r="UWA79" s="376"/>
      <c r="UWB79" s="376"/>
      <c r="UWC79" s="530"/>
      <c r="UWD79" s="376"/>
      <c r="UWE79" s="376"/>
      <c r="UWF79" s="376"/>
      <c r="UWG79" s="376"/>
      <c r="UWH79" s="376"/>
      <c r="UWI79" s="376"/>
      <c r="UWJ79" s="376"/>
      <c r="UWK79" s="376"/>
      <c r="UWL79" s="376"/>
      <c r="UWM79" s="1581"/>
      <c r="UWN79" s="1581"/>
      <c r="UWO79" s="1581"/>
      <c r="UWP79" s="529"/>
      <c r="UWQ79" s="376"/>
      <c r="UWR79" s="376"/>
      <c r="UWS79" s="376"/>
      <c r="UWT79" s="530"/>
      <c r="UWU79" s="376"/>
      <c r="UWV79" s="376"/>
      <c r="UWW79" s="376"/>
      <c r="UWX79" s="376"/>
      <c r="UWY79" s="376"/>
      <c r="UWZ79" s="376"/>
      <c r="UXA79" s="376"/>
      <c r="UXB79" s="376"/>
      <c r="UXC79" s="376"/>
      <c r="UXD79" s="1581"/>
      <c r="UXE79" s="1581"/>
      <c r="UXF79" s="1581"/>
      <c r="UXG79" s="529"/>
      <c r="UXH79" s="376"/>
      <c r="UXI79" s="376"/>
      <c r="UXJ79" s="376"/>
      <c r="UXK79" s="530"/>
      <c r="UXL79" s="376"/>
      <c r="UXM79" s="376"/>
      <c r="UXN79" s="376"/>
      <c r="UXO79" s="376"/>
      <c r="UXP79" s="376"/>
      <c r="UXQ79" s="376"/>
      <c r="UXR79" s="376"/>
      <c r="UXS79" s="376"/>
      <c r="UXT79" s="376"/>
      <c r="UXU79" s="1581"/>
      <c r="UXV79" s="1581"/>
      <c r="UXW79" s="1581"/>
      <c r="UXX79" s="529"/>
      <c r="UXY79" s="376"/>
      <c r="UXZ79" s="376"/>
      <c r="UYA79" s="376"/>
      <c r="UYB79" s="530"/>
      <c r="UYC79" s="376"/>
      <c r="UYD79" s="376"/>
      <c r="UYE79" s="376"/>
      <c r="UYF79" s="376"/>
      <c r="UYG79" s="376"/>
      <c r="UYH79" s="376"/>
      <c r="UYI79" s="376"/>
      <c r="UYJ79" s="376"/>
      <c r="UYK79" s="376"/>
      <c r="UYL79" s="1581"/>
      <c r="UYM79" s="1581"/>
      <c r="UYN79" s="1581"/>
      <c r="UYO79" s="529"/>
      <c r="UYP79" s="376"/>
      <c r="UYQ79" s="376"/>
      <c r="UYR79" s="376"/>
      <c r="UYS79" s="530"/>
      <c r="UYT79" s="376"/>
      <c r="UYU79" s="376"/>
      <c r="UYV79" s="376"/>
      <c r="UYW79" s="376"/>
      <c r="UYX79" s="376"/>
      <c r="UYY79" s="376"/>
      <c r="UYZ79" s="376"/>
      <c r="UZA79" s="376"/>
      <c r="UZB79" s="376"/>
      <c r="UZC79" s="1581"/>
      <c r="UZD79" s="1581"/>
      <c r="UZE79" s="1581"/>
      <c r="UZF79" s="529"/>
      <c r="UZG79" s="376"/>
      <c r="UZH79" s="376"/>
      <c r="UZI79" s="376"/>
      <c r="UZJ79" s="530"/>
      <c r="UZK79" s="376"/>
      <c r="UZL79" s="376"/>
      <c r="UZM79" s="376"/>
      <c r="UZN79" s="376"/>
      <c r="UZO79" s="376"/>
      <c r="UZP79" s="376"/>
      <c r="UZQ79" s="376"/>
      <c r="UZR79" s="376"/>
      <c r="UZS79" s="376"/>
      <c r="UZT79" s="1581"/>
      <c r="UZU79" s="1581"/>
      <c r="UZV79" s="1581"/>
      <c r="UZW79" s="529"/>
      <c r="UZX79" s="376"/>
      <c r="UZY79" s="376"/>
      <c r="UZZ79" s="376"/>
      <c r="VAA79" s="530"/>
      <c r="VAB79" s="376"/>
      <c r="VAC79" s="376"/>
      <c r="VAD79" s="376"/>
      <c r="VAE79" s="376"/>
      <c r="VAF79" s="376"/>
      <c r="VAG79" s="376"/>
      <c r="VAH79" s="376"/>
      <c r="VAI79" s="376"/>
      <c r="VAJ79" s="376"/>
      <c r="VAK79" s="1581"/>
      <c r="VAL79" s="1581"/>
      <c r="VAM79" s="1581"/>
      <c r="VAN79" s="529"/>
      <c r="VAO79" s="376"/>
      <c r="VAP79" s="376"/>
      <c r="VAQ79" s="376"/>
      <c r="VAR79" s="530"/>
      <c r="VAS79" s="376"/>
      <c r="VAT79" s="376"/>
      <c r="VAU79" s="376"/>
      <c r="VAV79" s="376"/>
      <c r="VAW79" s="376"/>
      <c r="VAX79" s="376"/>
      <c r="VAY79" s="376"/>
      <c r="VAZ79" s="376"/>
      <c r="VBA79" s="376"/>
      <c r="VBB79" s="1581"/>
      <c r="VBC79" s="1581"/>
      <c r="VBD79" s="1581"/>
      <c r="VBE79" s="529"/>
      <c r="VBF79" s="376"/>
      <c r="VBG79" s="376"/>
      <c r="VBH79" s="376"/>
      <c r="VBI79" s="530"/>
      <c r="VBJ79" s="376"/>
      <c r="VBK79" s="376"/>
      <c r="VBL79" s="376"/>
      <c r="VBM79" s="376"/>
      <c r="VBN79" s="376"/>
      <c r="VBO79" s="376"/>
      <c r="VBP79" s="376"/>
      <c r="VBQ79" s="376"/>
      <c r="VBR79" s="376"/>
      <c r="VBS79" s="1581"/>
      <c r="VBT79" s="1581"/>
      <c r="VBU79" s="1581"/>
      <c r="VBV79" s="529"/>
      <c r="VBW79" s="376"/>
      <c r="VBX79" s="376"/>
      <c r="VBY79" s="376"/>
      <c r="VBZ79" s="530"/>
      <c r="VCA79" s="376"/>
      <c r="VCB79" s="376"/>
      <c r="VCC79" s="376"/>
      <c r="VCD79" s="376"/>
      <c r="VCE79" s="376"/>
      <c r="VCF79" s="376"/>
      <c r="VCG79" s="376"/>
      <c r="VCH79" s="376"/>
      <c r="VCI79" s="376"/>
      <c r="VCJ79" s="1581"/>
      <c r="VCK79" s="1581"/>
      <c r="VCL79" s="1581"/>
      <c r="VCM79" s="529"/>
      <c r="VCN79" s="376"/>
      <c r="VCO79" s="376"/>
      <c r="VCP79" s="376"/>
      <c r="VCQ79" s="530"/>
      <c r="VCR79" s="376"/>
      <c r="VCS79" s="376"/>
      <c r="VCT79" s="376"/>
      <c r="VCU79" s="376"/>
      <c r="VCV79" s="376"/>
      <c r="VCW79" s="376"/>
      <c r="VCX79" s="376"/>
      <c r="VCY79" s="376"/>
      <c r="VCZ79" s="376"/>
      <c r="VDA79" s="1581"/>
      <c r="VDB79" s="1581"/>
      <c r="VDC79" s="1581"/>
      <c r="VDD79" s="529"/>
      <c r="VDE79" s="376"/>
      <c r="VDF79" s="376"/>
      <c r="VDG79" s="376"/>
      <c r="VDH79" s="530"/>
      <c r="VDI79" s="376"/>
      <c r="VDJ79" s="376"/>
      <c r="VDK79" s="376"/>
      <c r="VDL79" s="376"/>
      <c r="VDM79" s="376"/>
      <c r="VDN79" s="376"/>
      <c r="VDO79" s="376"/>
      <c r="VDP79" s="376"/>
      <c r="VDQ79" s="376"/>
      <c r="VDR79" s="1581"/>
      <c r="VDS79" s="1581"/>
      <c r="VDT79" s="1581"/>
      <c r="VDU79" s="529"/>
      <c r="VDV79" s="376"/>
      <c r="VDW79" s="376"/>
      <c r="VDX79" s="376"/>
      <c r="VDY79" s="530"/>
      <c r="VDZ79" s="376"/>
      <c r="VEA79" s="376"/>
      <c r="VEB79" s="376"/>
      <c r="VEC79" s="376"/>
      <c r="VED79" s="376"/>
      <c r="VEE79" s="376"/>
      <c r="VEF79" s="376"/>
      <c r="VEG79" s="376"/>
      <c r="VEH79" s="376"/>
      <c r="VEI79" s="1581"/>
      <c r="VEJ79" s="1581"/>
      <c r="VEK79" s="1581"/>
      <c r="VEL79" s="529"/>
      <c r="VEM79" s="376"/>
      <c r="VEN79" s="376"/>
      <c r="VEO79" s="376"/>
      <c r="VEP79" s="530"/>
      <c r="VEQ79" s="376"/>
      <c r="VER79" s="376"/>
      <c r="VES79" s="376"/>
      <c r="VET79" s="376"/>
      <c r="VEU79" s="376"/>
      <c r="VEV79" s="376"/>
      <c r="VEW79" s="376"/>
      <c r="VEX79" s="376"/>
      <c r="VEY79" s="376"/>
      <c r="VEZ79" s="1581"/>
      <c r="VFA79" s="1581"/>
      <c r="VFB79" s="1581"/>
      <c r="VFC79" s="529"/>
      <c r="VFD79" s="376"/>
      <c r="VFE79" s="376"/>
      <c r="VFF79" s="376"/>
      <c r="VFG79" s="530"/>
      <c r="VFH79" s="376"/>
      <c r="VFI79" s="376"/>
      <c r="VFJ79" s="376"/>
      <c r="VFK79" s="376"/>
      <c r="VFL79" s="376"/>
      <c r="VFM79" s="376"/>
      <c r="VFN79" s="376"/>
      <c r="VFO79" s="376"/>
      <c r="VFP79" s="376"/>
      <c r="VFQ79" s="1581"/>
      <c r="VFR79" s="1581"/>
      <c r="VFS79" s="1581"/>
      <c r="VFT79" s="529"/>
      <c r="VFU79" s="376"/>
      <c r="VFV79" s="376"/>
      <c r="VFW79" s="376"/>
      <c r="VFX79" s="530"/>
      <c r="VFY79" s="376"/>
      <c r="VFZ79" s="376"/>
      <c r="VGA79" s="376"/>
      <c r="VGB79" s="376"/>
      <c r="VGC79" s="376"/>
      <c r="VGD79" s="376"/>
      <c r="VGE79" s="376"/>
      <c r="VGF79" s="376"/>
      <c r="VGG79" s="376"/>
      <c r="VGH79" s="1581"/>
      <c r="VGI79" s="1581"/>
      <c r="VGJ79" s="1581"/>
      <c r="VGK79" s="529"/>
      <c r="VGL79" s="376"/>
      <c r="VGM79" s="376"/>
      <c r="VGN79" s="376"/>
      <c r="VGO79" s="530"/>
      <c r="VGP79" s="376"/>
      <c r="VGQ79" s="376"/>
      <c r="VGR79" s="376"/>
      <c r="VGS79" s="376"/>
      <c r="VGT79" s="376"/>
      <c r="VGU79" s="376"/>
      <c r="VGV79" s="376"/>
      <c r="VGW79" s="376"/>
      <c r="VGX79" s="376"/>
      <c r="VGY79" s="1581"/>
      <c r="VGZ79" s="1581"/>
      <c r="VHA79" s="1581"/>
      <c r="VHB79" s="529"/>
      <c r="VHC79" s="376"/>
      <c r="VHD79" s="376"/>
      <c r="VHE79" s="376"/>
      <c r="VHF79" s="530"/>
      <c r="VHG79" s="376"/>
      <c r="VHH79" s="376"/>
      <c r="VHI79" s="376"/>
      <c r="VHJ79" s="376"/>
      <c r="VHK79" s="376"/>
      <c r="VHL79" s="376"/>
      <c r="VHM79" s="376"/>
      <c r="VHN79" s="376"/>
      <c r="VHO79" s="376"/>
      <c r="VHP79" s="1581"/>
      <c r="VHQ79" s="1581"/>
      <c r="VHR79" s="1581"/>
      <c r="VHS79" s="529"/>
      <c r="VHT79" s="376"/>
      <c r="VHU79" s="376"/>
      <c r="VHV79" s="376"/>
      <c r="VHW79" s="530"/>
      <c r="VHX79" s="376"/>
      <c r="VHY79" s="376"/>
      <c r="VHZ79" s="376"/>
      <c r="VIA79" s="376"/>
      <c r="VIB79" s="376"/>
      <c r="VIC79" s="376"/>
      <c r="VID79" s="376"/>
      <c r="VIE79" s="376"/>
      <c r="VIF79" s="376"/>
      <c r="VIG79" s="1581"/>
      <c r="VIH79" s="1581"/>
      <c r="VII79" s="1581"/>
      <c r="VIJ79" s="529"/>
      <c r="VIK79" s="376"/>
      <c r="VIL79" s="376"/>
      <c r="VIM79" s="376"/>
      <c r="VIN79" s="530"/>
      <c r="VIO79" s="376"/>
      <c r="VIP79" s="376"/>
      <c r="VIQ79" s="376"/>
      <c r="VIR79" s="376"/>
      <c r="VIS79" s="376"/>
      <c r="VIT79" s="376"/>
      <c r="VIU79" s="376"/>
      <c r="VIV79" s="376"/>
      <c r="VIW79" s="376"/>
      <c r="VIX79" s="1581"/>
      <c r="VIY79" s="1581"/>
      <c r="VIZ79" s="1581"/>
      <c r="VJA79" s="529"/>
      <c r="VJB79" s="376"/>
      <c r="VJC79" s="376"/>
      <c r="VJD79" s="376"/>
      <c r="VJE79" s="530"/>
      <c r="VJF79" s="376"/>
      <c r="VJG79" s="376"/>
      <c r="VJH79" s="376"/>
      <c r="VJI79" s="376"/>
      <c r="VJJ79" s="376"/>
      <c r="VJK79" s="376"/>
      <c r="VJL79" s="376"/>
      <c r="VJM79" s="376"/>
      <c r="VJN79" s="376"/>
      <c r="VJO79" s="1581"/>
      <c r="VJP79" s="1581"/>
      <c r="VJQ79" s="1581"/>
      <c r="VJR79" s="529"/>
      <c r="VJS79" s="376"/>
      <c r="VJT79" s="376"/>
      <c r="VJU79" s="376"/>
      <c r="VJV79" s="530"/>
      <c r="VJW79" s="376"/>
      <c r="VJX79" s="376"/>
      <c r="VJY79" s="376"/>
      <c r="VJZ79" s="376"/>
      <c r="VKA79" s="376"/>
      <c r="VKB79" s="376"/>
      <c r="VKC79" s="376"/>
      <c r="VKD79" s="376"/>
      <c r="VKE79" s="376"/>
      <c r="VKF79" s="1581"/>
      <c r="VKG79" s="1581"/>
      <c r="VKH79" s="1581"/>
      <c r="VKI79" s="529"/>
      <c r="VKJ79" s="376"/>
      <c r="VKK79" s="376"/>
      <c r="VKL79" s="376"/>
      <c r="VKM79" s="530"/>
      <c r="VKN79" s="376"/>
      <c r="VKO79" s="376"/>
      <c r="VKP79" s="376"/>
      <c r="VKQ79" s="376"/>
      <c r="VKR79" s="376"/>
      <c r="VKS79" s="376"/>
      <c r="VKT79" s="376"/>
      <c r="VKU79" s="376"/>
      <c r="VKV79" s="376"/>
      <c r="VKW79" s="1581"/>
      <c r="VKX79" s="1581"/>
      <c r="VKY79" s="1581"/>
      <c r="VKZ79" s="529"/>
      <c r="VLA79" s="376"/>
      <c r="VLB79" s="376"/>
      <c r="VLC79" s="376"/>
      <c r="VLD79" s="530"/>
      <c r="VLE79" s="376"/>
      <c r="VLF79" s="376"/>
      <c r="VLG79" s="376"/>
      <c r="VLH79" s="376"/>
      <c r="VLI79" s="376"/>
      <c r="VLJ79" s="376"/>
      <c r="VLK79" s="376"/>
      <c r="VLL79" s="376"/>
      <c r="VLM79" s="376"/>
      <c r="VLN79" s="1581"/>
      <c r="VLO79" s="1581"/>
      <c r="VLP79" s="1581"/>
      <c r="VLQ79" s="529"/>
      <c r="VLR79" s="376"/>
      <c r="VLS79" s="376"/>
      <c r="VLT79" s="376"/>
      <c r="VLU79" s="530"/>
      <c r="VLV79" s="376"/>
      <c r="VLW79" s="376"/>
      <c r="VLX79" s="376"/>
      <c r="VLY79" s="376"/>
      <c r="VLZ79" s="376"/>
      <c r="VMA79" s="376"/>
      <c r="VMB79" s="376"/>
      <c r="VMC79" s="376"/>
      <c r="VMD79" s="376"/>
      <c r="VME79" s="1581"/>
      <c r="VMF79" s="1581"/>
      <c r="VMG79" s="1581"/>
      <c r="VMH79" s="529"/>
      <c r="VMI79" s="376"/>
      <c r="VMJ79" s="376"/>
      <c r="VMK79" s="376"/>
      <c r="VML79" s="530"/>
      <c r="VMM79" s="376"/>
      <c r="VMN79" s="376"/>
      <c r="VMO79" s="376"/>
      <c r="VMP79" s="376"/>
      <c r="VMQ79" s="376"/>
      <c r="VMR79" s="376"/>
      <c r="VMS79" s="376"/>
      <c r="VMT79" s="376"/>
      <c r="VMU79" s="376"/>
      <c r="VMV79" s="1581"/>
      <c r="VMW79" s="1581"/>
      <c r="VMX79" s="1581"/>
      <c r="VMY79" s="529"/>
      <c r="VMZ79" s="376"/>
      <c r="VNA79" s="376"/>
      <c r="VNB79" s="376"/>
      <c r="VNC79" s="530"/>
      <c r="VND79" s="376"/>
      <c r="VNE79" s="376"/>
      <c r="VNF79" s="376"/>
      <c r="VNG79" s="376"/>
      <c r="VNH79" s="376"/>
      <c r="VNI79" s="376"/>
      <c r="VNJ79" s="376"/>
      <c r="VNK79" s="376"/>
      <c r="VNL79" s="376"/>
      <c r="VNM79" s="1581"/>
      <c r="VNN79" s="1581"/>
      <c r="VNO79" s="1581"/>
      <c r="VNP79" s="529"/>
      <c r="VNQ79" s="376"/>
      <c r="VNR79" s="376"/>
      <c r="VNS79" s="376"/>
      <c r="VNT79" s="530"/>
      <c r="VNU79" s="376"/>
      <c r="VNV79" s="376"/>
      <c r="VNW79" s="376"/>
      <c r="VNX79" s="376"/>
      <c r="VNY79" s="376"/>
      <c r="VNZ79" s="376"/>
      <c r="VOA79" s="376"/>
      <c r="VOB79" s="376"/>
      <c r="VOC79" s="376"/>
      <c r="VOD79" s="1581"/>
      <c r="VOE79" s="1581"/>
      <c r="VOF79" s="1581"/>
      <c r="VOG79" s="529"/>
      <c r="VOH79" s="376"/>
      <c r="VOI79" s="376"/>
      <c r="VOJ79" s="376"/>
      <c r="VOK79" s="530"/>
      <c r="VOL79" s="376"/>
      <c r="VOM79" s="376"/>
      <c r="VON79" s="376"/>
      <c r="VOO79" s="376"/>
      <c r="VOP79" s="376"/>
      <c r="VOQ79" s="376"/>
      <c r="VOR79" s="376"/>
      <c r="VOS79" s="376"/>
      <c r="VOT79" s="376"/>
      <c r="VOU79" s="1581"/>
      <c r="VOV79" s="1581"/>
      <c r="VOW79" s="1581"/>
      <c r="VOX79" s="529"/>
      <c r="VOY79" s="376"/>
      <c r="VOZ79" s="376"/>
      <c r="VPA79" s="376"/>
      <c r="VPB79" s="530"/>
      <c r="VPC79" s="376"/>
      <c r="VPD79" s="376"/>
      <c r="VPE79" s="376"/>
      <c r="VPF79" s="376"/>
      <c r="VPG79" s="376"/>
      <c r="VPH79" s="376"/>
      <c r="VPI79" s="376"/>
      <c r="VPJ79" s="376"/>
      <c r="VPK79" s="376"/>
      <c r="VPL79" s="1581"/>
      <c r="VPM79" s="1581"/>
      <c r="VPN79" s="1581"/>
      <c r="VPO79" s="529"/>
      <c r="VPP79" s="376"/>
      <c r="VPQ79" s="376"/>
      <c r="VPR79" s="376"/>
      <c r="VPS79" s="530"/>
      <c r="VPT79" s="376"/>
      <c r="VPU79" s="376"/>
      <c r="VPV79" s="376"/>
      <c r="VPW79" s="376"/>
      <c r="VPX79" s="376"/>
      <c r="VPY79" s="376"/>
      <c r="VPZ79" s="376"/>
      <c r="VQA79" s="376"/>
      <c r="VQB79" s="376"/>
      <c r="VQC79" s="1581"/>
      <c r="VQD79" s="1581"/>
      <c r="VQE79" s="1581"/>
      <c r="VQF79" s="529"/>
      <c r="VQG79" s="376"/>
      <c r="VQH79" s="376"/>
      <c r="VQI79" s="376"/>
      <c r="VQJ79" s="530"/>
      <c r="VQK79" s="376"/>
      <c r="VQL79" s="376"/>
      <c r="VQM79" s="376"/>
      <c r="VQN79" s="376"/>
      <c r="VQO79" s="376"/>
      <c r="VQP79" s="376"/>
      <c r="VQQ79" s="376"/>
      <c r="VQR79" s="376"/>
      <c r="VQS79" s="376"/>
      <c r="VQT79" s="1581"/>
      <c r="VQU79" s="1581"/>
      <c r="VQV79" s="1581"/>
      <c r="VQW79" s="529"/>
      <c r="VQX79" s="376"/>
      <c r="VQY79" s="376"/>
      <c r="VQZ79" s="376"/>
      <c r="VRA79" s="530"/>
      <c r="VRB79" s="376"/>
      <c r="VRC79" s="376"/>
      <c r="VRD79" s="376"/>
      <c r="VRE79" s="376"/>
      <c r="VRF79" s="376"/>
      <c r="VRG79" s="376"/>
      <c r="VRH79" s="376"/>
      <c r="VRI79" s="376"/>
      <c r="VRJ79" s="376"/>
      <c r="VRK79" s="1581"/>
      <c r="VRL79" s="1581"/>
      <c r="VRM79" s="1581"/>
      <c r="VRN79" s="529"/>
      <c r="VRO79" s="376"/>
      <c r="VRP79" s="376"/>
      <c r="VRQ79" s="376"/>
      <c r="VRR79" s="530"/>
      <c r="VRS79" s="376"/>
      <c r="VRT79" s="376"/>
      <c r="VRU79" s="376"/>
      <c r="VRV79" s="376"/>
      <c r="VRW79" s="376"/>
      <c r="VRX79" s="376"/>
      <c r="VRY79" s="376"/>
      <c r="VRZ79" s="376"/>
      <c r="VSA79" s="376"/>
      <c r="VSB79" s="1581"/>
      <c r="VSC79" s="1581"/>
      <c r="VSD79" s="1581"/>
      <c r="VSE79" s="529"/>
      <c r="VSF79" s="376"/>
      <c r="VSG79" s="376"/>
      <c r="VSH79" s="376"/>
      <c r="VSI79" s="530"/>
      <c r="VSJ79" s="376"/>
      <c r="VSK79" s="376"/>
      <c r="VSL79" s="376"/>
      <c r="VSM79" s="376"/>
      <c r="VSN79" s="376"/>
      <c r="VSO79" s="376"/>
      <c r="VSP79" s="376"/>
      <c r="VSQ79" s="376"/>
      <c r="VSR79" s="376"/>
      <c r="VSS79" s="1581"/>
      <c r="VST79" s="1581"/>
      <c r="VSU79" s="1581"/>
      <c r="VSV79" s="529"/>
      <c r="VSW79" s="376"/>
      <c r="VSX79" s="376"/>
      <c r="VSY79" s="376"/>
      <c r="VSZ79" s="530"/>
      <c r="VTA79" s="376"/>
      <c r="VTB79" s="376"/>
      <c r="VTC79" s="376"/>
      <c r="VTD79" s="376"/>
      <c r="VTE79" s="376"/>
      <c r="VTF79" s="376"/>
      <c r="VTG79" s="376"/>
      <c r="VTH79" s="376"/>
      <c r="VTI79" s="376"/>
      <c r="VTJ79" s="1581"/>
      <c r="VTK79" s="1581"/>
      <c r="VTL79" s="1581"/>
      <c r="VTM79" s="529"/>
      <c r="VTN79" s="376"/>
      <c r="VTO79" s="376"/>
      <c r="VTP79" s="376"/>
      <c r="VTQ79" s="530"/>
      <c r="VTR79" s="376"/>
      <c r="VTS79" s="376"/>
      <c r="VTT79" s="376"/>
      <c r="VTU79" s="376"/>
      <c r="VTV79" s="376"/>
      <c r="VTW79" s="376"/>
      <c r="VTX79" s="376"/>
      <c r="VTY79" s="376"/>
      <c r="VTZ79" s="376"/>
      <c r="VUA79" s="1581"/>
      <c r="VUB79" s="1581"/>
      <c r="VUC79" s="1581"/>
      <c r="VUD79" s="529"/>
      <c r="VUE79" s="376"/>
      <c r="VUF79" s="376"/>
      <c r="VUG79" s="376"/>
      <c r="VUH79" s="530"/>
      <c r="VUI79" s="376"/>
      <c r="VUJ79" s="376"/>
      <c r="VUK79" s="376"/>
      <c r="VUL79" s="376"/>
      <c r="VUM79" s="376"/>
      <c r="VUN79" s="376"/>
      <c r="VUO79" s="376"/>
      <c r="VUP79" s="376"/>
      <c r="VUQ79" s="376"/>
      <c r="VUR79" s="1581"/>
      <c r="VUS79" s="1581"/>
      <c r="VUT79" s="1581"/>
      <c r="VUU79" s="529"/>
      <c r="VUV79" s="376"/>
      <c r="VUW79" s="376"/>
      <c r="VUX79" s="376"/>
      <c r="VUY79" s="530"/>
      <c r="VUZ79" s="376"/>
      <c r="VVA79" s="376"/>
      <c r="VVB79" s="376"/>
      <c r="VVC79" s="376"/>
      <c r="VVD79" s="376"/>
      <c r="VVE79" s="376"/>
      <c r="VVF79" s="376"/>
      <c r="VVG79" s="376"/>
      <c r="VVH79" s="376"/>
      <c r="VVI79" s="1581"/>
      <c r="VVJ79" s="1581"/>
      <c r="VVK79" s="1581"/>
      <c r="VVL79" s="529"/>
      <c r="VVM79" s="376"/>
      <c r="VVN79" s="376"/>
      <c r="VVO79" s="376"/>
      <c r="VVP79" s="530"/>
      <c r="VVQ79" s="376"/>
      <c r="VVR79" s="376"/>
      <c r="VVS79" s="376"/>
      <c r="VVT79" s="376"/>
      <c r="VVU79" s="376"/>
      <c r="VVV79" s="376"/>
      <c r="VVW79" s="376"/>
      <c r="VVX79" s="376"/>
      <c r="VVY79" s="376"/>
      <c r="VVZ79" s="1581"/>
      <c r="VWA79" s="1581"/>
      <c r="VWB79" s="1581"/>
      <c r="VWC79" s="529"/>
      <c r="VWD79" s="376"/>
      <c r="VWE79" s="376"/>
      <c r="VWF79" s="376"/>
      <c r="VWG79" s="530"/>
      <c r="VWH79" s="376"/>
      <c r="VWI79" s="376"/>
      <c r="VWJ79" s="376"/>
      <c r="VWK79" s="376"/>
      <c r="VWL79" s="376"/>
      <c r="VWM79" s="376"/>
      <c r="VWN79" s="376"/>
      <c r="VWO79" s="376"/>
      <c r="VWP79" s="376"/>
      <c r="VWQ79" s="1581"/>
      <c r="VWR79" s="1581"/>
      <c r="VWS79" s="1581"/>
      <c r="VWT79" s="529"/>
      <c r="VWU79" s="376"/>
      <c r="VWV79" s="376"/>
      <c r="VWW79" s="376"/>
      <c r="VWX79" s="530"/>
      <c r="VWY79" s="376"/>
      <c r="VWZ79" s="376"/>
      <c r="VXA79" s="376"/>
      <c r="VXB79" s="376"/>
      <c r="VXC79" s="376"/>
      <c r="VXD79" s="376"/>
      <c r="VXE79" s="376"/>
      <c r="VXF79" s="376"/>
      <c r="VXG79" s="376"/>
      <c r="VXH79" s="1581"/>
      <c r="VXI79" s="1581"/>
      <c r="VXJ79" s="1581"/>
      <c r="VXK79" s="529"/>
      <c r="VXL79" s="376"/>
      <c r="VXM79" s="376"/>
      <c r="VXN79" s="376"/>
      <c r="VXO79" s="530"/>
      <c r="VXP79" s="376"/>
      <c r="VXQ79" s="376"/>
      <c r="VXR79" s="376"/>
      <c r="VXS79" s="376"/>
      <c r="VXT79" s="376"/>
      <c r="VXU79" s="376"/>
      <c r="VXV79" s="376"/>
      <c r="VXW79" s="376"/>
      <c r="VXX79" s="376"/>
      <c r="VXY79" s="1581"/>
      <c r="VXZ79" s="1581"/>
      <c r="VYA79" s="1581"/>
      <c r="VYB79" s="529"/>
      <c r="VYC79" s="376"/>
      <c r="VYD79" s="376"/>
      <c r="VYE79" s="376"/>
      <c r="VYF79" s="530"/>
      <c r="VYG79" s="376"/>
      <c r="VYH79" s="376"/>
      <c r="VYI79" s="376"/>
      <c r="VYJ79" s="376"/>
      <c r="VYK79" s="376"/>
      <c r="VYL79" s="376"/>
      <c r="VYM79" s="376"/>
      <c r="VYN79" s="376"/>
      <c r="VYO79" s="376"/>
      <c r="VYP79" s="1581"/>
      <c r="VYQ79" s="1581"/>
      <c r="VYR79" s="1581"/>
      <c r="VYS79" s="529"/>
      <c r="VYT79" s="376"/>
      <c r="VYU79" s="376"/>
      <c r="VYV79" s="376"/>
      <c r="VYW79" s="530"/>
      <c r="VYX79" s="376"/>
      <c r="VYY79" s="376"/>
      <c r="VYZ79" s="376"/>
      <c r="VZA79" s="376"/>
      <c r="VZB79" s="376"/>
      <c r="VZC79" s="376"/>
      <c r="VZD79" s="376"/>
      <c r="VZE79" s="376"/>
      <c r="VZF79" s="376"/>
      <c r="VZG79" s="1581"/>
      <c r="VZH79" s="1581"/>
      <c r="VZI79" s="1581"/>
      <c r="VZJ79" s="529"/>
      <c r="VZK79" s="376"/>
      <c r="VZL79" s="376"/>
      <c r="VZM79" s="376"/>
      <c r="VZN79" s="530"/>
      <c r="VZO79" s="376"/>
      <c r="VZP79" s="376"/>
      <c r="VZQ79" s="376"/>
      <c r="VZR79" s="376"/>
      <c r="VZS79" s="376"/>
      <c r="VZT79" s="376"/>
      <c r="VZU79" s="376"/>
      <c r="VZV79" s="376"/>
      <c r="VZW79" s="376"/>
      <c r="VZX79" s="1581"/>
      <c r="VZY79" s="1581"/>
      <c r="VZZ79" s="1581"/>
      <c r="WAA79" s="529"/>
      <c r="WAB79" s="376"/>
      <c r="WAC79" s="376"/>
      <c r="WAD79" s="376"/>
      <c r="WAE79" s="530"/>
      <c r="WAF79" s="376"/>
      <c r="WAG79" s="376"/>
      <c r="WAH79" s="376"/>
      <c r="WAI79" s="376"/>
      <c r="WAJ79" s="376"/>
      <c r="WAK79" s="376"/>
      <c r="WAL79" s="376"/>
      <c r="WAM79" s="376"/>
      <c r="WAN79" s="376"/>
      <c r="WAO79" s="1581"/>
      <c r="WAP79" s="1581"/>
      <c r="WAQ79" s="1581"/>
      <c r="WAR79" s="529"/>
      <c r="WAS79" s="376"/>
      <c r="WAT79" s="376"/>
      <c r="WAU79" s="376"/>
      <c r="WAV79" s="530"/>
      <c r="WAW79" s="376"/>
      <c r="WAX79" s="376"/>
      <c r="WAY79" s="376"/>
      <c r="WAZ79" s="376"/>
      <c r="WBA79" s="376"/>
      <c r="WBB79" s="376"/>
      <c r="WBC79" s="376"/>
      <c r="WBD79" s="376"/>
      <c r="WBE79" s="376"/>
      <c r="WBF79" s="1581"/>
      <c r="WBG79" s="1581"/>
      <c r="WBH79" s="1581"/>
      <c r="WBI79" s="529"/>
      <c r="WBJ79" s="376"/>
      <c r="WBK79" s="376"/>
      <c r="WBL79" s="376"/>
      <c r="WBM79" s="530"/>
      <c r="WBN79" s="376"/>
      <c r="WBO79" s="376"/>
      <c r="WBP79" s="376"/>
      <c r="WBQ79" s="376"/>
      <c r="WBR79" s="376"/>
      <c r="WBS79" s="376"/>
      <c r="WBT79" s="376"/>
      <c r="WBU79" s="376"/>
      <c r="WBV79" s="376"/>
      <c r="WBW79" s="1581"/>
      <c r="WBX79" s="1581"/>
      <c r="WBY79" s="1581"/>
      <c r="WBZ79" s="529"/>
      <c r="WCA79" s="376"/>
      <c r="WCB79" s="376"/>
      <c r="WCC79" s="376"/>
      <c r="WCD79" s="530"/>
      <c r="WCE79" s="376"/>
      <c r="WCF79" s="376"/>
      <c r="WCG79" s="376"/>
      <c r="WCH79" s="376"/>
      <c r="WCI79" s="376"/>
      <c r="WCJ79" s="376"/>
      <c r="WCK79" s="376"/>
      <c r="WCL79" s="376"/>
      <c r="WCM79" s="376"/>
      <c r="WCN79" s="1581"/>
      <c r="WCO79" s="1581"/>
      <c r="WCP79" s="1581"/>
      <c r="WCQ79" s="529"/>
      <c r="WCR79" s="376"/>
      <c r="WCS79" s="376"/>
      <c r="WCT79" s="376"/>
      <c r="WCU79" s="530"/>
      <c r="WCV79" s="376"/>
      <c r="WCW79" s="376"/>
      <c r="WCX79" s="376"/>
      <c r="WCY79" s="376"/>
      <c r="WCZ79" s="376"/>
      <c r="WDA79" s="376"/>
      <c r="WDB79" s="376"/>
      <c r="WDC79" s="376"/>
      <c r="WDD79" s="376"/>
      <c r="WDE79" s="1581"/>
      <c r="WDF79" s="1581"/>
      <c r="WDG79" s="1581"/>
      <c r="WDH79" s="529"/>
      <c r="WDI79" s="376"/>
      <c r="WDJ79" s="376"/>
      <c r="WDK79" s="376"/>
      <c r="WDL79" s="530"/>
      <c r="WDM79" s="376"/>
      <c r="WDN79" s="376"/>
      <c r="WDO79" s="376"/>
      <c r="WDP79" s="376"/>
      <c r="WDQ79" s="376"/>
      <c r="WDR79" s="376"/>
      <c r="WDS79" s="376"/>
      <c r="WDT79" s="376"/>
      <c r="WDU79" s="376"/>
      <c r="WDV79" s="1581"/>
      <c r="WDW79" s="1581"/>
      <c r="WDX79" s="1581"/>
      <c r="WDY79" s="529"/>
      <c r="WDZ79" s="376"/>
      <c r="WEA79" s="376"/>
      <c r="WEB79" s="376"/>
      <c r="WEC79" s="530"/>
      <c r="WED79" s="376"/>
      <c r="WEE79" s="376"/>
      <c r="WEF79" s="376"/>
      <c r="WEG79" s="376"/>
      <c r="WEH79" s="376"/>
      <c r="WEI79" s="376"/>
      <c r="WEJ79" s="376"/>
      <c r="WEK79" s="376"/>
      <c r="WEL79" s="376"/>
      <c r="WEM79" s="1581"/>
      <c r="WEN79" s="1581"/>
      <c r="WEO79" s="1581"/>
      <c r="WEP79" s="529"/>
      <c r="WEQ79" s="376"/>
      <c r="WER79" s="376"/>
      <c r="WES79" s="376"/>
      <c r="WET79" s="530"/>
      <c r="WEU79" s="376"/>
      <c r="WEV79" s="376"/>
      <c r="WEW79" s="376"/>
      <c r="WEX79" s="376"/>
      <c r="WEY79" s="376"/>
      <c r="WEZ79" s="376"/>
      <c r="WFA79" s="376"/>
      <c r="WFB79" s="376"/>
      <c r="WFC79" s="376"/>
      <c r="WFD79" s="1581"/>
      <c r="WFE79" s="1581"/>
      <c r="WFF79" s="1581"/>
      <c r="WFG79" s="529"/>
      <c r="WFH79" s="376"/>
      <c r="WFI79" s="376"/>
      <c r="WFJ79" s="376"/>
      <c r="WFK79" s="530"/>
      <c r="WFL79" s="376"/>
      <c r="WFM79" s="376"/>
      <c r="WFN79" s="376"/>
      <c r="WFO79" s="376"/>
      <c r="WFP79" s="376"/>
      <c r="WFQ79" s="376"/>
      <c r="WFR79" s="376"/>
      <c r="WFS79" s="376"/>
      <c r="WFT79" s="376"/>
      <c r="WFU79" s="1581"/>
      <c r="WFV79" s="1581"/>
      <c r="WFW79" s="1581"/>
      <c r="WFX79" s="529"/>
      <c r="WFY79" s="376"/>
      <c r="WFZ79" s="376"/>
      <c r="WGA79" s="376"/>
      <c r="WGB79" s="530"/>
      <c r="WGC79" s="376"/>
      <c r="WGD79" s="376"/>
      <c r="WGE79" s="376"/>
      <c r="WGF79" s="376"/>
      <c r="WGG79" s="376"/>
      <c r="WGH79" s="376"/>
      <c r="WGI79" s="376"/>
      <c r="WGJ79" s="376"/>
      <c r="WGK79" s="376"/>
      <c r="WGL79" s="1581"/>
      <c r="WGM79" s="1581"/>
      <c r="WGN79" s="1581"/>
      <c r="WGO79" s="529"/>
      <c r="WGP79" s="376"/>
      <c r="WGQ79" s="376"/>
      <c r="WGR79" s="376"/>
      <c r="WGS79" s="530"/>
      <c r="WGT79" s="376"/>
      <c r="WGU79" s="376"/>
      <c r="WGV79" s="376"/>
      <c r="WGW79" s="376"/>
      <c r="WGX79" s="376"/>
      <c r="WGY79" s="376"/>
      <c r="WGZ79" s="376"/>
      <c r="WHA79" s="376"/>
      <c r="WHB79" s="376"/>
      <c r="WHC79" s="1581"/>
      <c r="WHD79" s="1581"/>
      <c r="WHE79" s="1581"/>
      <c r="WHF79" s="529"/>
      <c r="WHG79" s="376"/>
      <c r="WHH79" s="376"/>
      <c r="WHI79" s="376"/>
      <c r="WHJ79" s="530"/>
      <c r="WHK79" s="376"/>
      <c r="WHL79" s="376"/>
      <c r="WHM79" s="376"/>
      <c r="WHN79" s="376"/>
      <c r="WHO79" s="376"/>
      <c r="WHP79" s="376"/>
      <c r="WHQ79" s="376"/>
      <c r="WHR79" s="376"/>
      <c r="WHS79" s="376"/>
      <c r="WHT79" s="1581"/>
      <c r="WHU79" s="1581"/>
      <c r="WHV79" s="1581"/>
      <c r="WHW79" s="529"/>
      <c r="WHX79" s="376"/>
      <c r="WHY79" s="376"/>
      <c r="WHZ79" s="376"/>
      <c r="WIA79" s="530"/>
      <c r="WIB79" s="376"/>
      <c r="WIC79" s="376"/>
      <c r="WID79" s="376"/>
      <c r="WIE79" s="376"/>
      <c r="WIF79" s="376"/>
      <c r="WIG79" s="376"/>
      <c r="WIH79" s="376"/>
      <c r="WII79" s="376"/>
      <c r="WIJ79" s="376"/>
      <c r="WIK79" s="1581"/>
      <c r="WIL79" s="1581"/>
      <c r="WIM79" s="1581"/>
      <c r="WIN79" s="529"/>
      <c r="WIO79" s="376"/>
      <c r="WIP79" s="376"/>
      <c r="WIQ79" s="376"/>
      <c r="WIR79" s="530"/>
      <c r="WIS79" s="376"/>
      <c r="WIT79" s="376"/>
      <c r="WIU79" s="376"/>
      <c r="WIV79" s="376"/>
      <c r="WIW79" s="376"/>
      <c r="WIX79" s="376"/>
      <c r="WIY79" s="376"/>
      <c r="WIZ79" s="376"/>
      <c r="WJA79" s="376"/>
      <c r="WJB79" s="1581"/>
      <c r="WJC79" s="1581"/>
      <c r="WJD79" s="1581"/>
      <c r="WJE79" s="529"/>
      <c r="WJF79" s="376"/>
      <c r="WJG79" s="376"/>
      <c r="WJH79" s="376"/>
      <c r="WJI79" s="530"/>
      <c r="WJJ79" s="376"/>
      <c r="WJK79" s="376"/>
      <c r="WJL79" s="376"/>
      <c r="WJM79" s="376"/>
      <c r="WJN79" s="376"/>
      <c r="WJO79" s="376"/>
      <c r="WJP79" s="376"/>
      <c r="WJQ79" s="376"/>
      <c r="WJR79" s="376"/>
      <c r="WJS79" s="1581"/>
      <c r="WJT79" s="1581"/>
      <c r="WJU79" s="1581"/>
      <c r="WJV79" s="529"/>
      <c r="WJW79" s="376"/>
      <c r="WJX79" s="376"/>
      <c r="WJY79" s="376"/>
      <c r="WJZ79" s="530"/>
      <c r="WKA79" s="376"/>
      <c r="WKB79" s="376"/>
      <c r="WKC79" s="376"/>
      <c r="WKD79" s="376"/>
      <c r="WKE79" s="376"/>
      <c r="WKF79" s="376"/>
      <c r="WKG79" s="376"/>
      <c r="WKH79" s="376"/>
      <c r="WKI79" s="376"/>
      <c r="WKJ79" s="1581"/>
      <c r="WKK79" s="1581"/>
      <c r="WKL79" s="1581"/>
      <c r="WKM79" s="529"/>
      <c r="WKN79" s="376"/>
      <c r="WKO79" s="376"/>
      <c r="WKP79" s="376"/>
      <c r="WKQ79" s="530"/>
      <c r="WKR79" s="376"/>
      <c r="WKS79" s="376"/>
      <c r="WKT79" s="376"/>
      <c r="WKU79" s="376"/>
      <c r="WKV79" s="376"/>
      <c r="WKW79" s="376"/>
      <c r="WKX79" s="376"/>
      <c r="WKY79" s="376"/>
      <c r="WKZ79" s="376"/>
      <c r="WLA79" s="1581"/>
      <c r="WLB79" s="1581"/>
      <c r="WLC79" s="1581"/>
      <c r="WLD79" s="529"/>
      <c r="WLE79" s="376"/>
      <c r="WLF79" s="376"/>
      <c r="WLG79" s="376"/>
      <c r="WLH79" s="530"/>
      <c r="WLI79" s="376"/>
      <c r="WLJ79" s="376"/>
      <c r="WLK79" s="376"/>
      <c r="WLL79" s="376"/>
      <c r="WLM79" s="376"/>
      <c r="WLN79" s="376"/>
      <c r="WLO79" s="376"/>
      <c r="WLP79" s="376"/>
      <c r="WLQ79" s="376"/>
      <c r="WLR79" s="1581"/>
      <c r="WLS79" s="1581"/>
      <c r="WLT79" s="1581"/>
      <c r="WLU79" s="529"/>
      <c r="WLV79" s="376"/>
      <c r="WLW79" s="376"/>
      <c r="WLX79" s="376"/>
      <c r="WLY79" s="530"/>
      <c r="WLZ79" s="376"/>
      <c r="WMA79" s="376"/>
      <c r="WMB79" s="376"/>
      <c r="WMC79" s="376"/>
      <c r="WMD79" s="376"/>
      <c r="WME79" s="376"/>
      <c r="WMF79" s="376"/>
      <c r="WMG79" s="376"/>
      <c r="WMH79" s="376"/>
      <c r="WMI79" s="1581"/>
      <c r="WMJ79" s="1581"/>
      <c r="WMK79" s="1581"/>
      <c r="WML79" s="529"/>
      <c r="WMM79" s="376"/>
      <c r="WMN79" s="376"/>
      <c r="WMO79" s="376"/>
      <c r="WMP79" s="530"/>
      <c r="WMQ79" s="376"/>
      <c r="WMR79" s="376"/>
      <c r="WMS79" s="376"/>
      <c r="WMT79" s="376"/>
      <c r="WMU79" s="376"/>
      <c r="WMV79" s="376"/>
      <c r="WMW79" s="376"/>
      <c r="WMX79" s="376"/>
      <c r="WMY79" s="376"/>
      <c r="WMZ79" s="1581"/>
      <c r="WNA79" s="1581"/>
      <c r="WNB79" s="1581"/>
      <c r="WNC79" s="529"/>
      <c r="WND79" s="376"/>
      <c r="WNE79" s="376"/>
      <c r="WNF79" s="376"/>
      <c r="WNG79" s="530"/>
      <c r="WNH79" s="376"/>
      <c r="WNI79" s="376"/>
      <c r="WNJ79" s="376"/>
      <c r="WNK79" s="376"/>
      <c r="WNL79" s="376"/>
      <c r="WNM79" s="376"/>
      <c r="WNN79" s="376"/>
      <c r="WNO79" s="376"/>
      <c r="WNP79" s="376"/>
      <c r="WNQ79" s="1581"/>
      <c r="WNR79" s="1581"/>
      <c r="WNS79" s="1581"/>
      <c r="WNT79" s="529"/>
      <c r="WNU79" s="376"/>
      <c r="WNV79" s="376"/>
      <c r="WNW79" s="376"/>
      <c r="WNX79" s="530"/>
      <c r="WNY79" s="376"/>
      <c r="WNZ79" s="376"/>
      <c r="WOA79" s="376"/>
      <c r="WOB79" s="376"/>
      <c r="WOC79" s="376"/>
      <c r="WOD79" s="376"/>
      <c r="WOE79" s="376"/>
      <c r="WOF79" s="376"/>
      <c r="WOG79" s="376"/>
      <c r="WOH79" s="1581"/>
      <c r="WOI79" s="1581"/>
      <c r="WOJ79" s="1581"/>
      <c r="WOK79" s="529"/>
      <c r="WOL79" s="376"/>
      <c r="WOM79" s="376"/>
      <c r="WON79" s="376"/>
      <c r="WOO79" s="530"/>
      <c r="WOP79" s="376"/>
      <c r="WOQ79" s="376"/>
      <c r="WOR79" s="376"/>
      <c r="WOS79" s="376"/>
      <c r="WOT79" s="376"/>
      <c r="WOU79" s="376"/>
      <c r="WOV79" s="376"/>
      <c r="WOW79" s="376"/>
      <c r="WOX79" s="376"/>
      <c r="WOY79" s="1581"/>
      <c r="WOZ79" s="1581"/>
      <c r="WPA79" s="1581"/>
      <c r="WPB79" s="529"/>
      <c r="WPC79" s="376"/>
      <c r="WPD79" s="376"/>
      <c r="WPE79" s="376"/>
      <c r="WPF79" s="530"/>
      <c r="WPG79" s="376"/>
      <c r="WPH79" s="376"/>
      <c r="WPI79" s="376"/>
      <c r="WPJ79" s="376"/>
      <c r="WPK79" s="376"/>
      <c r="WPL79" s="376"/>
      <c r="WPM79" s="376"/>
      <c r="WPN79" s="376"/>
      <c r="WPO79" s="376"/>
      <c r="WPP79" s="1581"/>
      <c r="WPQ79" s="1581"/>
      <c r="WPR79" s="1581"/>
      <c r="WPS79" s="529"/>
      <c r="WPT79" s="376"/>
      <c r="WPU79" s="376"/>
      <c r="WPV79" s="376"/>
      <c r="WPW79" s="530"/>
      <c r="WPX79" s="376"/>
      <c r="WPY79" s="376"/>
      <c r="WPZ79" s="376"/>
      <c r="WQA79" s="376"/>
      <c r="WQB79" s="376"/>
      <c r="WQC79" s="376"/>
      <c r="WQD79" s="376"/>
      <c r="WQE79" s="376"/>
      <c r="WQF79" s="376"/>
      <c r="WQG79" s="1581"/>
      <c r="WQH79" s="1581"/>
      <c r="WQI79" s="1581"/>
      <c r="WQJ79" s="529"/>
      <c r="WQK79" s="376"/>
      <c r="WQL79" s="376"/>
      <c r="WQM79" s="376"/>
      <c r="WQN79" s="530"/>
      <c r="WQO79" s="376"/>
      <c r="WQP79" s="376"/>
      <c r="WQQ79" s="376"/>
      <c r="WQR79" s="376"/>
      <c r="WQS79" s="376"/>
      <c r="WQT79" s="376"/>
      <c r="WQU79" s="376"/>
      <c r="WQV79" s="376"/>
      <c r="WQW79" s="376"/>
      <c r="WQX79" s="1581"/>
      <c r="WQY79" s="1581"/>
      <c r="WQZ79" s="1581"/>
      <c r="WRA79" s="529"/>
      <c r="WRB79" s="376"/>
      <c r="WRC79" s="376"/>
      <c r="WRD79" s="376"/>
      <c r="WRE79" s="530"/>
      <c r="WRF79" s="376"/>
      <c r="WRG79" s="376"/>
      <c r="WRH79" s="376"/>
      <c r="WRI79" s="376"/>
      <c r="WRJ79" s="376"/>
      <c r="WRK79" s="376"/>
      <c r="WRL79" s="376"/>
      <c r="WRM79" s="376"/>
      <c r="WRN79" s="376"/>
      <c r="WRO79" s="1581"/>
      <c r="WRP79" s="1581"/>
      <c r="WRQ79" s="1581"/>
      <c r="WRR79" s="529"/>
      <c r="WRS79" s="376"/>
      <c r="WRT79" s="376"/>
      <c r="WRU79" s="376"/>
      <c r="WRV79" s="530"/>
      <c r="WRW79" s="376"/>
      <c r="WRX79" s="376"/>
      <c r="WRY79" s="376"/>
      <c r="WRZ79" s="376"/>
      <c r="WSA79" s="376"/>
      <c r="WSB79" s="376"/>
      <c r="WSC79" s="376"/>
      <c r="WSD79" s="376"/>
      <c r="WSE79" s="376"/>
      <c r="WSF79" s="1581"/>
      <c r="WSG79" s="1581"/>
      <c r="WSH79" s="1581"/>
      <c r="WSI79" s="529"/>
      <c r="WSJ79" s="376"/>
      <c r="WSK79" s="376"/>
      <c r="WSL79" s="376"/>
      <c r="WSM79" s="530"/>
      <c r="WSN79" s="376"/>
      <c r="WSO79" s="376"/>
      <c r="WSP79" s="376"/>
      <c r="WSQ79" s="376"/>
      <c r="WSR79" s="376"/>
      <c r="WSS79" s="376"/>
      <c r="WST79" s="376"/>
      <c r="WSU79" s="376"/>
      <c r="WSV79" s="376"/>
      <c r="WSW79" s="1581"/>
      <c r="WSX79" s="1581"/>
      <c r="WSY79" s="1581"/>
      <c r="WSZ79" s="529"/>
      <c r="WTA79" s="376"/>
      <c r="WTB79" s="376"/>
      <c r="WTC79" s="376"/>
      <c r="WTD79" s="530"/>
      <c r="WTE79" s="376"/>
      <c r="WTF79" s="376"/>
      <c r="WTG79" s="376"/>
      <c r="WTH79" s="376"/>
      <c r="WTI79" s="376"/>
      <c r="WTJ79" s="376"/>
      <c r="WTK79" s="376"/>
      <c r="WTL79" s="376"/>
      <c r="WTM79" s="376"/>
      <c r="WTN79" s="1581"/>
      <c r="WTO79" s="1581"/>
      <c r="WTP79" s="1581"/>
      <c r="WTQ79" s="529"/>
      <c r="WTR79" s="376"/>
      <c r="WTS79" s="376"/>
      <c r="WTT79" s="376"/>
      <c r="WTU79" s="530"/>
      <c r="WTV79" s="376"/>
      <c r="WTW79" s="376"/>
      <c r="WTX79" s="376"/>
      <c r="WTY79" s="376"/>
      <c r="WTZ79" s="376"/>
      <c r="WUA79" s="376"/>
      <c r="WUB79" s="376"/>
      <c r="WUC79" s="376"/>
      <c r="WUD79" s="376"/>
      <c r="WUE79" s="1581"/>
      <c r="WUF79" s="1581"/>
      <c r="WUG79" s="1581"/>
      <c r="WUH79" s="529"/>
      <c r="WUI79" s="376"/>
      <c r="WUJ79" s="376"/>
      <c r="WUK79" s="376"/>
      <c r="WUL79" s="530"/>
      <c r="WUM79" s="376"/>
      <c r="WUN79" s="376"/>
      <c r="WUO79" s="376"/>
      <c r="WUP79" s="376"/>
      <c r="WUQ79" s="376"/>
      <c r="WUR79" s="376"/>
      <c r="WUS79" s="376"/>
      <c r="WUT79" s="376"/>
      <c r="WUU79" s="376"/>
      <c r="WUV79" s="1581"/>
      <c r="WUW79" s="1581"/>
      <c r="WUX79" s="1581"/>
      <c r="WUY79" s="529"/>
      <c r="WUZ79" s="376"/>
      <c r="WVA79" s="376"/>
      <c r="WVB79" s="376"/>
      <c r="WVC79" s="530"/>
      <c r="WVD79" s="376"/>
      <c r="WVE79" s="376"/>
      <c r="WVF79" s="376"/>
      <c r="WVG79" s="376"/>
      <c r="WVH79" s="376"/>
      <c r="WVI79" s="376"/>
      <c r="WVJ79" s="376"/>
      <c r="WVK79" s="376"/>
      <c r="WVL79" s="376"/>
      <c r="WVM79" s="1581"/>
      <c r="WVN79" s="1581"/>
      <c r="WVO79" s="1581"/>
      <c r="WVP79" s="529"/>
      <c r="WVQ79" s="376"/>
      <c r="WVR79" s="376"/>
      <c r="WVS79" s="376"/>
      <c r="WVT79" s="530"/>
      <c r="WVU79" s="376"/>
      <c r="WVV79" s="376"/>
      <c r="WVW79" s="376"/>
      <c r="WVX79" s="376"/>
      <c r="WVY79" s="376"/>
      <c r="WVZ79" s="376"/>
      <c r="WWA79" s="376"/>
      <c r="WWB79" s="376"/>
      <c r="WWC79" s="376"/>
      <c r="WWD79" s="1581"/>
      <c r="WWE79" s="1581"/>
      <c r="WWF79" s="1581"/>
      <c r="WWG79" s="529"/>
      <c r="WWH79" s="376"/>
      <c r="WWI79" s="376"/>
      <c r="WWJ79" s="376"/>
      <c r="WWK79" s="530"/>
      <c r="WWL79" s="376"/>
      <c r="WWM79" s="376"/>
      <c r="WWN79" s="376"/>
      <c r="WWO79" s="376"/>
      <c r="WWP79" s="376"/>
      <c r="WWQ79" s="376"/>
      <c r="WWR79" s="376"/>
      <c r="WWS79" s="376"/>
      <c r="WWT79" s="376"/>
      <c r="WWU79" s="1581"/>
      <c r="WWV79" s="1581"/>
      <c r="WWW79" s="1581"/>
      <c r="WWX79" s="529"/>
      <c r="WWY79" s="376"/>
      <c r="WWZ79" s="376"/>
      <c r="WXA79" s="376"/>
      <c r="WXB79" s="530"/>
      <c r="WXC79" s="376"/>
      <c r="WXD79" s="376"/>
      <c r="WXE79" s="376"/>
      <c r="WXF79" s="376"/>
      <c r="WXG79" s="376"/>
      <c r="WXH79" s="376"/>
      <c r="WXI79" s="376"/>
      <c r="WXJ79" s="376"/>
      <c r="WXK79" s="376"/>
      <c r="WXL79" s="1581"/>
      <c r="WXM79" s="1581"/>
      <c r="WXN79" s="1581"/>
      <c r="WXO79" s="529"/>
      <c r="WXP79" s="376"/>
      <c r="WXQ79" s="376"/>
      <c r="WXR79" s="376"/>
      <c r="WXS79" s="530"/>
      <c r="WXT79" s="376"/>
      <c r="WXU79" s="376"/>
      <c r="WXV79" s="376"/>
      <c r="WXW79" s="376"/>
      <c r="WXX79" s="376"/>
      <c r="WXY79" s="376"/>
      <c r="WXZ79" s="376"/>
      <c r="WYA79" s="376"/>
      <c r="WYB79" s="376"/>
      <c r="WYC79" s="1581"/>
      <c r="WYD79" s="1581"/>
      <c r="WYE79" s="1581"/>
      <c r="WYF79" s="529"/>
      <c r="WYG79" s="376"/>
      <c r="WYH79" s="376"/>
      <c r="WYI79" s="376"/>
      <c r="WYJ79" s="530"/>
      <c r="WYK79" s="376"/>
      <c r="WYL79" s="376"/>
      <c r="WYM79" s="376"/>
      <c r="WYN79" s="376"/>
      <c r="WYO79" s="376"/>
      <c r="WYP79" s="376"/>
      <c r="WYQ79" s="376"/>
      <c r="WYR79" s="376"/>
      <c r="WYS79" s="376"/>
      <c r="WYT79" s="1581"/>
      <c r="WYU79" s="1581"/>
      <c r="WYV79" s="1581"/>
      <c r="WYW79" s="529"/>
      <c r="WYX79" s="376"/>
      <c r="WYY79" s="376"/>
      <c r="WYZ79" s="376"/>
      <c r="WZA79" s="530"/>
      <c r="WZB79" s="376"/>
      <c r="WZC79" s="376"/>
      <c r="WZD79" s="376"/>
      <c r="WZE79" s="376"/>
      <c r="WZF79" s="376"/>
      <c r="WZG79" s="376"/>
      <c r="WZH79" s="376"/>
      <c r="WZI79" s="376"/>
      <c r="WZJ79" s="376"/>
      <c r="WZK79" s="1581"/>
      <c r="WZL79" s="1581"/>
      <c r="WZM79" s="1581"/>
      <c r="WZN79" s="529"/>
      <c r="WZO79" s="376"/>
      <c r="WZP79" s="376"/>
      <c r="WZQ79" s="376"/>
      <c r="WZR79" s="530"/>
      <c r="WZS79" s="376"/>
      <c r="WZT79" s="376"/>
      <c r="WZU79" s="376"/>
      <c r="WZV79" s="376"/>
      <c r="WZW79" s="376"/>
      <c r="WZX79" s="376"/>
      <c r="WZY79" s="376"/>
      <c r="WZZ79" s="376"/>
      <c r="XAA79" s="376"/>
      <c r="XAB79" s="1581"/>
      <c r="XAC79" s="1581"/>
      <c r="XAD79" s="1581"/>
      <c r="XAE79" s="529"/>
      <c r="XAF79" s="376"/>
      <c r="XAG79" s="376"/>
      <c r="XAH79" s="376"/>
      <c r="XAI79" s="530"/>
      <c r="XAJ79" s="376"/>
      <c r="XAK79" s="376"/>
      <c r="XAL79" s="376"/>
      <c r="XAM79" s="376"/>
      <c r="XAN79" s="376"/>
      <c r="XAO79" s="376"/>
      <c r="XAP79" s="376"/>
      <c r="XAQ79" s="376"/>
      <c r="XAR79" s="376"/>
      <c r="XAS79" s="1581"/>
      <c r="XAT79" s="1581"/>
      <c r="XAU79" s="1581"/>
      <c r="XAV79" s="529"/>
      <c r="XAW79" s="376"/>
      <c r="XAX79" s="376"/>
      <c r="XAY79" s="376"/>
      <c r="XAZ79" s="530"/>
      <c r="XBA79" s="376"/>
      <c r="XBB79" s="376"/>
      <c r="XBC79" s="376"/>
      <c r="XBD79" s="376"/>
      <c r="XBE79" s="376"/>
      <c r="XBF79" s="376"/>
      <c r="XBG79" s="376"/>
      <c r="XBH79" s="376"/>
      <c r="XBI79" s="376"/>
      <c r="XBJ79" s="1581"/>
      <c r="XBK79" s="1581"/>
      <c r="XBL79" s="1581"/>
      <c r="XBM79" s="529"/>
      <c r="XBN79" s="376"/>
      <c r="XBO79" s="376"/>
      <c r="XBP79" s="376"/>
      <c r="XBQ79" s="530"/>
      <c r="XBR79" s="376"/>
      <c r="XBS79" s="376"/>
      <c r="XBT79" s="376"/>
      <c r="XBU79" s="376"/>
      <c r="XBV79" s="376"/>
      <c r="XBW79" s="376"/>
      <c r="XBX79" s="376"/>
      <c r="XBY79" s="376"/>
      <c r="XBZ79" s="376"/>
      <c r="XCA79" s="1581"/>
      <c r="XCB79" s="1581"/>
      <c r="XCC79" s="1581"/>
      <c r="XCD79" s="529"/>
      <c r="XCE79" s="376"/>
      <c r="XCF79" s="376"/>
      <c r="XCG79" s="376"/>
      <c r="XCH79" s="530"/>
      <c r="XCI79" s="376"/>
      <c r="XCJ79" s="376"/>
      <c r="XCK79" s="376"/>
      <c r="XCL79" s="376"/>
      <c r="XCM79" s="376"/>
      <c r="XCN79" s="376"/>
      <c r="XCO79" s="376"/>
      <c r="XCP79" s="376"/>
      <c r="XCQ79" s="376"/>
      <c r="XCR79" s="1581"/>
      <c r="XCS79" s="1581"/>
      <c r="XCT79" s="1581"/>
      <c r="XCU79" s="529"/>
      <c r="XCV79" s="376"/>
      <c r="XCW79" s="376"/>
      <c r="XCX79" s="376"/>
      <c r="XCY79" s="530"/>
      <c r="XCZ79" s="376"/>
      <c r="XDA79" s="376"/>
      <c r="XDB79" s="376"/>
      <c r="XDC79" s="376"/>
      <c r="XDD79" s="376"/>
      <c r="XDE79" s="376"/>
      <c r="XDF79" s="376"/>
      <c r="XDG79" s="376"/>
      <c r="XDH79" s="376"/>
      <c r="XDI79" s="1581"/>
      <c r="XDJ79" s="1581"/>
      <c r="XDK79" s="1581"/>
      <c r="XDL79" s="529"/>
      <c r="XDM79" s="376"/>
      <c r="XDN79" s="376"/>
      <c r="XDO79" s="376"/>
      <c r="XDP79" s="530"/>
      <c r="XDQ79" s="376"/>
      <c r="XDR79" s="376"/>
      <c r="XDS79" s="376"/>
      <c r="XDT79" s="376"/>
      <c r="XDU79" s="376"/>
      <c r="XDV79" s="376"/>
      <c r="XDW79" s="376"/>
      <c r="XDX79" s="376"/>
      <c r="XDY79" s="376"/>
      <c r="XDZ79" s="1581"/>
      <c r="XEA79" s="1581"/>
      <c r="XEB79" s="1581"/>
      <c r="XEC79" s="529"/>
      <c r="XED79" s="376"/>
      <c r="XEE79" s="376"/>
      <c r="XEF79" s="376"/>
      <c r="XEG79" s="530"/>
      <c r="XEH79" s="376"/>
      <c r="XEI79" s="376"/>
      <c r="XEJ79" s="376"/>
      <c r="XEK79" s="376"/>
      <c r="XEL79" s="376"/>
      <c r="XEM79" s="376"/>
      <c r="XEN79" s="376"/>
      <c r="XEO79" s="376"/>
      <c r="XEP79" s="376"/>
      <c r="XEQ79" s="1581"/>
      <c r="XER79" s="1581"/>
      <c r="XES79" s="1581"/>
      <c r="XET79" s="529"/>
      <c r="XEU79" s="376"/>
      <c r="XEV79" s="376"/>
      <c r="XEW79" s="376"/>
      <c r="XEX79" s="530"/>
      <c r="XEY79" s="376"/>
      <c r="XEZ79" s="376"/>
      <c r="XFA79" s="376"/>
      <c r="XFB79" s="376"/>
      <c r="XFC79" s="376"/>
    </row>
    <row r="80" spans="1:16383" s="39" customFormat="1" ht="13.5" thickBot="1" x14ac:dyDescent="0.25">
      <c r="A80" s="1605" t="s">
        <v>285</v>
      </c>
      <c r="B80" s="1606"/>
      <c r="C80" s="1606"/>
      <c r="D80" s="694">
        <f>+H80+K80+N80</f>
        <v>472021</v>
      </c>
      <c r="E80" s="694">
        <f t="shared" ref="E80:F80" si="60">+I80+L80+O80</f>
        <v>521046</v>
      </c>
      <c r="F80" s="694">
        <f t="shared" si="60"/>
        <v>485107</v>
      </c>
      <c r="G80" s="781">
        <f t="shared" si="35"/>
        <v>0.93102528375613669</v>
      </c>
      <c r="H80" s="694">
        <f>+H78+H76</f>
        <v>205312</v>
      </c>
      <c r="I80" s="694">
        <f t="shared" ref="I80:J80" si="61">+I78+I76</f>
        <v>229531</v>
      </c>
      <c r="J80" s="694">
        <f t="shared" si="61"/>
        <v>215657</v>
      </c>
      <c r="K80" s="694">
        <f>+K78+K76</f>
        <v>190045</v>
      </c>
      <c r="L80" s="694">
        <f t="shared" ref="L80:M80" si="62">+L78+L76</f>
        <v>199150</v>
      </c>
      <c r="M80" s="694">
        <f t="shared" si="62"/>
        <v>193194</v>
      </c>
      <c r="N80" s="694">
        <f>+N78+N76</f>
        <v>76664</v>
      </c>
      <c r="O80" s="694">
        <f t="shared" ref="O80:P80" si="63">+O78+O76</f>
        <v>92365</v>
      </c>
      <c r="P80" s="696">
        <f t="shared" si="63"/>
        <v>76256</v>
      </c>
      <c r="R80" s="203"/>
    </row>
    <row r="81" spans="1:16" x14ac:dyDescent="0.2">
      <c r="D81" s="53"/>
      <c r="E81" s="53"/>
      <c r="F81" s="53"/>
      <c r="G81" s="304"/>
      <c r="H81" s="53"/>
      <c r="I81" s="53"/>
      <c r="J81" s="53"/>
      <c r="K81" s="53"/>
      <c r="L81" s="53"/>
      <c r="M81" s="53"/>
      <c r="N81" s="53"/>
      <c r="O81" s="53"/>
      <c r="P81" s="53"/>
    </row>
    <row r="82" spans="1:16" x14ac:dyDescent="0.2">
      <c r="D82" s="53"/>
      <c r="E82" s="53"/>
      <c r="F82" s="53"/>
      <c r="G82" s="304"/>
      <c r="H82" s="53"/>
      <c r="I82" s="53"/>
      <c r="J82" s="53"/>
      <c r="K82" s="53"/>
      <c r="L82" s="53"/>
      <c r="M82" s="53"/>
      <c r="N82" s="53"/>
      <c r="O82" s="53"/>
      <c r="P82" s="53"/>
    </row>
    <row r="83" spans="1:16" x14ac:dyDescent="0.2">
      <c r="D83" s="53"/>
      <c r="E83" s="53"/>
      <c r="F83" s="53"/>
      <c r="G83" s="304"/>
      <c r="H83" s="53"/>
      <c r="I83" s="53"/>
      <c r="J83" s="53"/>
      <c r="K83" s="53"/>
      <c r="L83" s="53"/>
      <c r="M83" s="53"/>
      <c r="N83" s="53"/>
      <c r="O83" s="53"/>
      <c r="P83" s="53"/>
    </row>
    <row r="84" spans="1:16" x14ac:dyDescent="0.2">
      <c r="D84" s="53"/>
      <c r="E84" s="53"/>
      <c r="F84" s="53"/>
      <c r="G84" s="304"/>
      <c r="H84" s="53"/>
      <c r="I84" s="53"/>
      <c r="J84" s="53"/>
      <c r="K84" s="53"/>
      <c r="L84" s="53"/>
      <c r="M84" s="53"/>
      <c r="N84" s="53"/>
      <c r="O84" s="53"/>
      <c r="P84" s="53"/>
    </row>
    <row r="85" spans="1:16" x14ac:dyDescent="0.2">
      <c r="D85" s="53"/>
      <c r="E85" s="53"/>
      <c r="F85" s="53"/>
      <c r="G85" s="304"/>
      <c r="H85" s="53"/>
      <c r="I85" s="53"/>
      <c r="J85" s="53"/>
      <c r="K85" s="53"/>
      <c r="L85" s="53"/>
      <c r="M85" s="53"/>
      <c r="N85" s="53"/>
      <c r="O85" s="53"/>
      <c r="P85" s="53"/>
    </row>
    <row r="86" spans="1:16" x14ac:dyDescent="0.2">
      <c r="D86" s="53"/>
      <c r="E86" s="53"/>
      <c r="F86" s="53"/>
      <c r="G86" s="304"/>
      <c r="H86" s="53"/>
      <c r="I86" s="53"/>
      <c r="J86" s="53"/>
      <c r="K86" s="53"/>
      <c r="L86" s="53"/>
      <c r="M86" s="53"/>
      <c r="N86" s="53"/>
      <c r="O86" s="53"/>
      <c r="P86" s="53"/>
    </row>
    <row r="87" spans="1:16" x14ac:dyDescent="0.2">
      <c r="D87" s="53"/>
      <c r="E87" s="53"/>
      <c r="F87" s="53"/>
      <c r="G87" s="304"/>
      <c r="H87" s="53"/>
      <c r="I87" s="53"/>
      <c r="J87" s="53"/>
      <c r="K87" s="53"/>
      <c r="L87" s="53"/>
      <c r="M87" s="53"/>
      <c r="N87" s="53"/>
      <c r="O87" s="53"/>
      <c r="P87" s="53"/>
    </row>
    <row r="88" spans="1:16" x14ac:dyDescent="0.2">
      <c r="D88" s="53"/>
      <c r="E88" s="53"/>
      <c r="F88" s="53"/>
      <c r="G88" s="304"/>
      <c r="H88" s="53"/>
      <c r="I88" s="53"/>
      <c r="J88" s="53"/>
      <c r="K88" s="53"/>
      <c r="L88" s="53"/>
      <c r="M88" s="53"/>
      <c r="N88" s="53"/>
      <c r="O88" s="53"/>
      <c r="P88" s="53"/>
    </row>
    <row r="89" spans="1:16" x14ac:dyDescent="0.2">
      <c r="D89" s="53"/>
      <c r="E89" s="53"/>
      <c r="F89" s="53"/>
      <c r="H89" s="53"/>
      <c r="I89" s="53"/>
      <c r="J89" s="53"/>
      <c r="K89" s="53"/>
      <c r="L89" s="53"/>
      <c r="M89" s="53"/>
      <c r="N89" s="53"/>
      <c r="O89" s="53"/>
      <c r="P89" s="53"/>
    </row>
    <row r="90" spans="1:16" x14ac:dyDescent="0.2">
      <c r="H90" s="53"/>
      <c r="I90" s="53"/>
      <c r="J90" s="53"/>
      <c r="K90" s="53"/>
      <c r="L90" s="53"/>
      <c r="M90" s="53"/>
      <c r="N90" s="53"/>
      <c r="O90" s="53"/>
      <c r="P90" s="53"/>
    </row>
    <row r="94" spans="1:16" x14ac:dyDescent="0.2">
      <c r="A94" s="753"/>
      <c r="B94" s="754"/>
      <c r="C94" s="754"/>
      <c r="D94" s="755"/>
      <c r="E94" s="755"/>
      <c r="H94" s="755"/>
      <c r="I94" s="755"/>
      <c r="K94" s="755"/>
      <c r="L94" s="755"/>
      <c r="N94" s="755"/>
      <c r="O94" s="755"/>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sheetData>
  <mergeCells count="6827">
    <mergeCell ref="B62:C62"/>
    <mergeCell ref="B63:C63"/>
    <mergeCell ref="B67:C67"/>
    <mergeCell ref="B70:C70"/>
    <mergeCell ref="B76:C76"/>
    <mergeCell ref="B72:C72"/>
    <mergeCell ref="B74:C74"/>
    <mergeCell ref="B68:C68"/>
    <mergeCell ref="A80:C80"/>
    <mergeCell ref="H2:J2"/>
    <mergeCell ref="H51:J51"/>
    <mergeCell ref="B35:C35"/>
    <mergeCell ref="B34:C34"/>
    <mergeCell ref="B29:C29"/>
    <mergeCell ref="B61:C61"/>
    <mergeCell ref="B23:C23"/>
    <mergeCell ref="B24:C24"/>
    <mergeCell ref="B25:C25"/>
    <mergeCell ref="B12:C12"/>
    <mergeCell ref="D51:F51"/>
    <mergeCell ref="B53:C53"/>
    <mergeCell ref="A2:A3"/>
    <mergeCell ref="B2:C3"/>
    <mergeCell ref="B28:C28"/>
    <mergeCell ref="B36:C36"/>
    <mergeCell ref="B37:C37"/>
    <mergeCell ref="B16:C16"/>
    <mergeCell ref="B5:C5"/>
    <mergeCell ref="B6:C6"/>
    <mergeCell ref="B7:C7"/>
    <mergeCell ref="A64:C64"/>
    <mergeCell ref="A73:C73"/>
    <mergeCell ref="N1:P1"/>
    <mergeCell ref="B47:C47"/>
    <mergeCell ref="K51:M51"/>
    <mergeCell ref="N2:P2"/>
    <mergeCell ref="N51:P51"/>
    <mergeCell ref="B27:C27"/>
    <mergeCell ref="B20:C20"/>
    <mergeCell ref="B21:C21"/>
    <mergeCell ref="K2:M2"/>
    <mergeCell ref="B4:C4"/>
    <mergeCell ref="B14:C14"/>
    <mergeCell ref="B48:C48"/>
    <mergeCell ref="A49:C49"/>
    <mergeCell ref="A51:A52"/>
    <mergeCell ref="B51:C52"/>
    <mergeCell ref="A57:C57"/>
    <mergeCell ref="B8:C8"/>
    <mergeCell ref="B30:C30"/>
    <mergeCell ref="B31:C31"/>
    <mergeCell ref="Q64:S64"/>
    <mergeCell ref="AH64:AJ64"/>
    <mergeCell ref="AY64:BA64"/>
    <mergeCell ref="BP64:BR64"/>
    <mergeCell ref="B11:C11"/>
    <mergeCell ref="B13:C13"/>
    <mergeCell ref="B32:C32"/>
    <mergeCell ref="B33:C33"/>
    <mergeCell ref="B15:C15"/>
    <mergeCell ref="B26:C26"/>
    <mergeCell ref="B17:C17"/>
    <mergeCell ref="B18:C18"/>
    <mergeCell ref="B19:C19"/>
    <mergeCell ref="D2:F2"/>
    <mergeCell ref="B9:C9"/>
    <mergeCell ref="B56:C56"/>
    <mergeCell ref="B42:C42"/>
    <mergeCell ref="G51:G52"/>
    <mergeCell ref="G2:G3"/>
    <mergeCell ref="B54:C54"/>
    <mergeCell ref="B55:C55"/>
    <mergeCell ref="B43:C43"/>
    <mergeCell ref="B46:C46"/>
    <mergeCell ref="B41:C41"/>
    <mergeCell ref="B38:C38"/>
    <mergeCell ref="B39:C39"/>
    <mergeCell ref="B40:C40"/>
    <mergeCell ref="B10:C10"/>
    <mergeCell ref="B22:C22"/>
    <mergeCell ref="B58:C58"/>
    <mergeCell ref="B59:C59"/>
    <mergeCell ref="B60:C60"/>
    <mergeCell ref="MB64:MD64"/>
    <mergeCell ref="MS64:MU64"/>
    <mergeCell ref="NJ64:NL64"/>
    <mergeCell ref="OA64:OC64"/>
    <mergeCell ref="OR64:OT64"/>
    <mergeCell ref="IU64:IW64"/>
    <mergeCell ref="JL64:JN64"/>
    <mergeCell ref="KC64:KE64"/>
    <mergeCell ref="KT64:KV64"/>
    <mergeCell ref="LK64:LM64"/>
    <mergeCell ref="FN64:FP64"/>
    <mergeCell ref="GE64:GG64"/>
    <mergeCell ref="GV64:GX64"/>
    <mergeCell ref="HM64:HO64"/>
    <mergeCell ref="ID64:IF64"/>
    <mergeCell ref="CG64:CI64"/>
    <mergeCell ref="CX64:CZ64"/>
    <mergeCell ref="DO64:DQ64"/>
    <mergeCell ref="EF64:EH64"/>
    <mergeCell ref="EW64:EY64"/>
    <mergeCell ref="ZD64:ZF64"/>
    <mergeCell ref="ZU64:ZW64"/>
    <mergeCell ref="AAL64:AAN64"/>
    <mergeCell ref="ABC64:ABE64"/>
    <mergeCell ref="ABT64:ABV64"/>
    <mergeCell ref="VW64:VY64"/>
    <mergeCell ref="WN64:WP64"/>
    <mergeCell ref="XE64:XG64"/>
    <mergeCell ref="XV64:XX64"/>
    <mergeCell ref="YM64:YO64"/>
    <mergeCell ref="SP64:SR64"/>
    <mergeCell ref="TG64:TI64"/>
    <mergeCell ref="TX64:TZ64"/>
    <mergeCell ref="UO64:UQ64"/>
    <mergeCell ref="VF64:VH64"/>
    <mergeCell ref="PI64:PK64"/>
    <mergeCell ref="PZ64:QB64"/>
    <mergeCell ref="QQ64:QS64"/>
    <mergeCell ref="RH64:RJ64"/>
    <mergeCell ref="RY64:SA64"/>
    <mergeCell ref="AMF64:AMH64"/>
    <mergeCell ref="AMW64:AMY64"/>
    <mergeCell ref="ANN64:ANP64"/>
    <mergeCell ref="AOE64:AOG64"/>
    <mergeCell ref="AOV64:AOX64"/>
    <mergeCell ref="AIY64:AJA64"/>
    <mergeCell ref="AJP64:AJR64"/>
    <mergeCell ref="AKG64:AKI64"/>
    <mergeCell ref="AKX64:AKZ64"/>
    <mergeCell ref="ALO64:ALQ64"/>
    <mergeCell ref="AFR64:AFT64"/>
    <mergeCell ref="AGI64:AGK64"/>
    <mergeCell ref="AGZ64:AHB64"/>
    <mergeCell ref="AHQ64:AHS64"/>
    <mergeCell ref="AIH64:AIJ64"/>
    <mergeCell ref="ACK64:ACM64"/>
    <mergeCell ref="ADB64:ADD64"/>
    <mergeCell ref="ADS64:ADU64"/>
    <mergeCell ref="AEJ64:AEL64"/>
    <mergeCell ref="AFA64:AFC64"/>
    <mergeCell ref="AZH64:AZJ64"/>
    <mergeCell ref="AZY64:BAA64"/>
    <mergeCell ref="BAP64:BAR64"/>
    <mergeCell ref="BBG64:BBI64"/>
    <mergeCell ref="BBX64:BBZ64"/>
    <mergeCell ref="AWA64:AWC64"/>
    <mergeCell ref="AWR64:AWT64"/>
    <mergeCell ref="AXI64:AXK64"/>
    <mergeCell ref="AXZ64:AYB64"/>
    <mergeCell ref="AYQ64:AYS64"/>
    <mergeCell ref="AST64:ASV64"/>
    <mergeCell ref="ATK64:ATM64"/>
    <mergeCell ref="AUB64:AUD64"/>
    <mergeCell ref="AUS64:AUU64"/>
    <mergeCell ref="AVJ64:AVL64"/>
    <mergeCell ref="APM64:APO64"/>
    <mergeCell ref="AQD64:AQF64"/>
    <mergeCell ref="AQU64:AQW64"/>
    <mergeCell ref="ARL64:ARN64"/>
    <mergeCell ref="ASC64:ASE64"/>
    <mergeCell ref="BMJ64:BML64"/>
    <mergeCell ref="BNA64:BNC64"/>
    <mergeCell ref="BNR64:BNT64"/>
    <mergeCell ref="BOI64:BOK64"/>
    <mergeCell ref="BOZ64:BPB64"/>
    <mergeCell ref="BJC64:BJE64"/>
    <mergeCell ref="BJT64:BJV64"/>
    <mergeCell ref="BKK64:BKM64"/>
    <mergeCell ref="BLB64:BLD64"/>
    <mergeCell ref="BLS64:BLU64"/>
    <mergeCell ref="BFV64:BFX64"/>
    <mergeCell ref="BGM64:BGO64"/>
    <mergeCell ref="BHD64:BHF64"/>
    <mergeCell ref="BHU64:BHW64"/>
    <mergeCell ref="BIL64:BIN64"/>
    <mergeCell ref="BCO64:BCQ64"/>
    <mergeCell ref="BDF64:BDH64"/>
    <mergeCell ref="BDW64:BDY64"/>
    <mergeCell ref="BEN64:BEP64"/>
    <mergeCell ref="BFE64:BFG64"/>
    <mergeCell ref="BZL64:BZN64"/>
    <mergeCell ref="CAC64:CAE64"/>
    <mergeCell ref="CAT64:CAV64"/>
    <mergeCell ref="CBK64:CBM64"/>
    <mergeCell ref="CCB64:CCD64"/>
    <mergeCell ref="BWE64:BWG64"/>
    <mergeCell ref="BWV64:BWX64"/>
    <mergeCell ref="BXM64:BXO64"/>
    <mergeCell ref="BYD64:BYF64"/>
    <mergeCell ref="BYU64:BYW64"/>
    <mergeCell ref="BSX64:BSZ64"/>
    <mergeCell ref="BTO64:BTQ64"/>
    <mergeCell ref="BUF64:BUH64"/>
    <mergeCell ref="BUW64:BUY64"/>
    <mergeCell ref="BVN64:BVP64"/>
    <mergeCell ref="BPQ64:BPS64"/>
    <mergeCell ref="BQH64:BQJ64"/>
    <mergeCell ref="BQY64:BRA64"/>
    <mergeCell ref="BRP64:BRR64"/>
    <mergeCell ref="BSG64:BSI64"/>
    <mergeCell ref="CMN64:CMP64"/>
    <mergeCell ref="CNE64:CNG64"/>
    <mergeCell ref="CNV64:CNX64"/>
    <mergeCell ref="COM64:COO64"/>
    <mergeCell ref="CPD64:CPF64"/>
    <mergeCell ref="CJG64:CJI64"/>
    <mergeCell ref="CJX64:CJZ64"/>
    <mergeCell ref="CKO64:CKQ64"/>
    <mergeCell ref="CLF64:CLH64"/>
    <mergeCell ref="CLW64:CLY64"/>
    <mergeCell ref="CFZ64:CGB64"/>
    <mergeCell ref="CGQ64:CGS64"/>
    <mergeCell ref="CHH64:CHJ64"/>
    <mergeCell ref="CHY64:CIA64"/>
    <mergeCell ref="CIP64:CIR64"/>
    <mergeCell ref="CCS64:CCU64"/>
    <mergeCell ref="CDJ64:CDL64"/>
    <mergeCell ref="CEA64:CEC64"/>
    <mergeCell ref="CER64:CET64"/>
    <mergeCell ref="CFI64:CFK64"/>
    <mergeCell ref="CZP64:CZR64"/>
    <mergeCell ref="DAG64:DAI64"/>
    <mergeCell ref="DAX64:DAZ64"/>
    <mergeCell ref="DBO64:DBQ64"/>
    <mergeCell ref="DCF64:DCH64"/>
    <mergeCell ref="CWI64:CWK64"/>
    <mergeCell ref="CWZ64:CXB64"/>
    <mergeCell ref="CXQ64:CXS64"/>
    <mergeCell ref="CYH64:CYJ64"/>
    <mergeCell ref="CYY64:CZA64"/>
    <mergeCell ref="CTB64:CTD64"/>
    <mergeCell ref="CTS64:CTU64"/>
    <mergeCell ref="CUJ64:CUL64"/>
    <mergeCell ref="CVA64:CVC64"/>
    <mergeCell ref="CVR64:CVT64"/>
    <mergeCell ref="CPU64:CPW64"/>
    <mergeCell ref="CQL64:CQN64"/>
    <mergeCell ref="CRC64:CRE64"/>
    <mergeCell ref="CRT64:CRV64"/>
    <mergeCell ref="CSK64:CSM64"/>
    <mergeCell ref="DMR64:DMT64"/>
    <mergeCell ref="DNI64:DNK64"/>
    <mergeCell ref="DNZ64:DOB64"/>
    <mergeCell ref="DOQ64:DOS64"/>
    <mergeCell ref="DPH64:DPJ64"/>
    <mergeCell ref="DJK64:DJM64"/>
    <mergeCell ref="DKB64:DKD64"/>
    <mergeCell ref="DKS64:DKU64"/>
    <mergeCell ref="DLJ64:DLL64"/>
    <mergeCell ref="DMA64:DMC64"/>
    <mergeCell ref="DGD64:DGF64"/>
    <mergeCell ref="DGU64:DGW64"/>
    <mergeCell ref="DHL64:DHN64"/>
    <mergeCell ref="DIC64:DIE64"/>
    <mergeCell ref="DIT64:DIV64"/>
    <mergeCell ref="DCW64:DCY64"/>
    <mergeCell ref="DDN64:DDP64"/>
    <mergeCell ref="DEE64:DEG64"/>
    <mergeCell ref="DEV64:DEX64"/>
    <mergeCell ref="DFM64:DFO64"/>
    <mergeCell ref="DZT64:DZV64"/>
    <mergeCell ref="EAK64:EAM64"/>
    <mergeCell ref="EBB64:EBD64"/>
    <mergeCell ref="EBS64:EBU64"/>
    <mergeCell ref="ECJ64:ECL64"/>
    <mergeCell ref="DWM64:DWO64"/>
    <mergeCell ref="DXD64:DXF64"/>
    <mergeCell ref="DXU64:DXW64"/>
    <mergeCell ref="DYL64:DYN64"/>
    <mergeCell ref="DZC64:DZE64"/>
    <mergeCell ref="DTF64:DTH64"/>
    <mergeCell ref="DTW64:DTY64"/>
    <mergeCell ref="DUN64:DUP64"/>
    <mergeCell ref="DVE64:DVG64"/>
    <mergeCell ref="DVV64:DVX64"/>
    <mergeCell ref="DPY64:DQA64"/>
    <mergeCell ref="DQP64:DQR64"/>
    <mergeCell ref="DRG64:DRI64"/>
    <mergeCell ref="DRX64:DRZ64"/>
    <mergeCell ref="DSO64:DSQ64"/>
    <mergeCell ref="EMV64:EMX64"/>
    <mergeCell ref="ENM64:ENO64"/>
    <mergeCell ref="EOD64:EOF64"/>
    <mergeCell ref="EOU64:EOW64"/>
    <mergeCell ref="EPL64:EPN64"/>
    <mergeCell ref="EJO64:EJQ64"/>
    <mergeCell ref="EKF64:EKH64"/>
    <mergeCell ref="EKW64:EKY64"/>
    <mergeCell ref="ELN64:ELP64"/>
    <mergeCell ref="EME64:EMG64"/>
    <mergeCell ref="EGH64:EGJ64"/>
    <mergeCell ref="EGY64:EHA64"/>
    <mergeCell ref="EHP64:EHR64"/>
    <mergeCell ref="EIG64:EII64"/>
    <mergeCell ref="EIX64:EIZ64"/>
    <mergeCell ref="EDA64:EDC64"/>
    <mergeCell ref="EDR64:EDT64"/>
    <mergeCell ref="EEI64:EEK64"/>
    <mergeCell ref="EEZ64:EFB64"/>
    <mergeCell ref="EFQ64:EFS64"/>
    <mergeCell ref="EZX64:EZZ64"/>
    <mergeCell ref="FAO64:FAQ64"/>
    <mergeCell ref="FBF64:FBH64"/>
    <mergeCell ref="FBW64:FBY64"/>
    <mergeCell ref="FCN64:FCP64"/>
    <mergeCell ref="EWQ64:EWS64"/>
    <mergeCell ref="EXH64:EXJ64"/>
    <mergeCell ref="EXY64:EYA64"/>
    <mergeCell ref="EYP64:EYR64"/>
    <mergeCell ref="EZG64:EZI64"/>
    <mergeCell ref="ETJ64:ETL64"/>
    <mergeCell ref="EUA64:EUC64"/>
    <mergeCell ref="EUR64:EUT64"/>
    <mergeCell ref="EVI64:EVK64"/>
    <mergeCell ref="EVZ64:EWB64"/>
    <mergeCell ref="EQC64:EQE64"/>
    <mergeCell ref="EQT64:EQV64"/>
    <mergeCell ref="ERK64:ERM64"/>
    <mergeCell ref="ESB64:ESD64"/>
    <mergeCell ref="ESS64:ESU64"/>
    <mergeCell ref="FMZ64:FNB64"/>
    <mergeCell ref="FNQ64:FNS64"/>
    <mergeCell ref="FOH64:FOJ64"/>
    <mergeCell ref="FOY64:FPA64"/>
    <mergeCell ref="FPP64:FPR64"/>
    <mergeCell ref="FJS64:FJU64"/>
    <mergeCell ref="FKJ64:FKL64"/>
    <mergeCell ref="FLA64:FLC64"/>
    <mergeCell ref="FLR64:FLT64"/>
    <mergeCell ref="FMI64:FMK64"/>
    <mergeCell ref="FGL64:FGN64"/>
    <mergeCell ref="FHC64:FHE64"/>
    <mergeCell ref="FHT64:FHV64"/>
    <mergeCell ref="FIK64:FIM64"/>
    <mergeCell ref="FJB64:FJD64"/>
    <mergeCell ref="FDE64:FDG64"/>
    <mergeCell ref="FDV64:FDX64"/>
    <mergeCell ref="FEM64:FEO64"/>
    <mergeCell ref="FFD64:FFF64"/>
    <mergeCell ref="FFU64:FFW64"/>
    <mergeCell ref="GAB64:GAD64"/>
    <mergeCell ref="GAS64:GAU64"/>
    <mergeCell ref="GBJ64:GBL64"/>
    <mergeCell ref="GCA64:GCC64"/>
    <mergeCell ref="GCR64:GCT64"/>
    <mergeCell ref="FWU64:FWW64"/>
    <mergeCell ref="FXL64:FXN64"/>
    <mergeCell ref="FYC64:FYE64"/>
    <mergeCell ref="FYT64:FYV64"/>
    <mergeCell ref="FZK64:FZM64"/>
    <mergeCell ref="FTN64:FTP64"/>
    <mergeCell ref="FUE64:FUG64"/>
    <mergeCell ref="FUV64:FUX64"/>
    <mergeCell ref="FVM64:FVO64"/>
    <mergeCell ref="FWD64:FWF64"/>
    <mergeCell ref="FQG64:FQI64"/>
    <mergeCell ref="FQX64:FQZ64"/>
    <mergeCell ref="FRO64:FRQ64"/>
    <mergeCell ref="FSF64:FSH64"/>
    <mergeCell ref="FSW64:FSY64"/>
    <mergeCell ref="GND64:GNF64"/>
    <mergeCell ref="GNU64:GNW64"/>
    <mergeCell ref="GOL64:GON64"/>
    <mergeCell ref="GPC64:GPE64"/>
    <mergeCell ref="GPT64:GPV64"/>
    <mergeCell ref="GJW64:GJY64"/>
    <mergeCell ref="GKN64:GKP64"/>
    <mergeCell ref="GLE64:GLG64"/>
    <mergeCell ref="GLV64:GLX64"/>
    <mergeCell ref="GMM64:GMO64"/>
    <mergeCell ref="GGP64:GGR64"/>
    <mergeCell ref="GHG64:GHI64"/>
    <mergeCell ref="GHX64:GHZ64"/>
    <mergeCell ref="GIO64:GIQ64"/>
    <mergeCell ref="GJF64:GJH64"/>
    <mergeCell ref="GDI64:GDK64"/>
    <mergeCell ref="GDZ64:GEB64"/>
    <mergeCell ref="GEQ64:GES64"/>
    <mergeCell ref="GFH64:GFJ64"/>
    <mergeCell ref="GFY64:GGA64"/>
    <mergeCell ref="HAF64:HAH64"/>
    <mergeCell ref="HAW64:HAY64"/>
    <mergeCell ref="HBN64:HBP64"/>
    <mergeCell ref="HCE64:HCG64"/>
    <mergeCell ref="HCV64:HCX64"/>
    <mergeCell ref="GWY64:GXA64"/>
    <mergeCell ref="GXP64:GXR64"/>
    <mergeCell ref="GYG64:GYI64"/>
    <mergeCell ref="GYX64:GYZ64"/>
    <mergeCell ref="GZO64:GZQ64"/>
    <mergeCell ref="GTR64:GTT64"/>
    <mergeCell ref="GUI64:GUK64"/>
    <mergeCell ref="GUZ64:GVB64"/>
    <mergeCell ref="GVQ64:GVS64"/>
    <mergeCell ref="GWH64:GWJ64"/>
    <mergeCell ref="GQK64:GQM64"/>
    <mergeCell ref="GRB64:GRD64"/>
    <mergeCell ref="GRS64:GRU64"/>
    <mergeCell ref="GSJ64:GSL64"/>
    <mergeCell ref="GTA64:GTC64"/>
    <mergeCell ref="HNH64:HNJ64"/>
    <mergeCell ref="HNY64:HOA64"/>
    <mergeCell ref="HOP64:HOR64"/>
    <mergeCell ref="HPG64:HPI64"/>
    <mergeCell ref="HPX64:HPZ64"/>
    <mergeCell ref="HKA64:HKC64"/>
    <mergeCell ref="HKR64:HKT64"/>
    <mergeCell ref="HLI64:HLK64"/>
    <mergeCell ref="HLZ64:HMB64"/>
    <mergeCell ref="HMQ64:HMS64"/>
    <mergeCell ref="HGT64:HGV64"/>
    <mergeCell ref="HHK64:HHM64"/>
    <mergeCell ref="HIB64:HID64"/>
    <mergeCell ref="HIS64:HIU64"/>
    <mergeCell ref="HJJ64:HJL64"/>
    <mergeCell ref="HDM64:HDO64"/>
    <mergeCell ref="HED64:HEF64"/>
    <mergeCell ref="HEU64:HEW64"/>
    <mergeCell ref="HFL64:HFN64"/>
    <mergeCell ref="HGC64:HGE64"/>
    <mergeCell ref="IAJ64:IAL64"/>
    <mergeCell ref="IBA64:IBC64"/>
    <mergeCell ref="IBR64:IBT64"/>
    <mergeCell ref="ICI64:ICK64"/>
    <mergeCell ref="ICZ64:IDB64"/>
    <mergeCell ref="HXC64:HXE64"/>
    <mergeCell ref="HXT64:HXV64"/>
    <mergeCell ref="HYK64:HYM64"/>
    <mergeCell ref="HZB64:HZD64"/>
    <mergeCell ref="HZS64:HZU64"/>
    <mergeCell ref="HTV64:HTX64"/>
    <mergeCell ref="HUM64:HUO64"/>
    <mergeCell ref="HVD64:HVF64"/>
    <mergeCell ref="HVU64:HVW64"/>
    <mergeCell ref="HWL64:HWN64"/>
    <mergeCell ref="HQO64:HQQ64"/>
    <mergeCell ref="HRF64:HRH64"/>
    <mergeCell ref="HRW64:HRY64"/>
    <mergeCell ref="HSN64:HSP64"/>
    <mergeCell ref="HTE64:HTG64"/>
    <mergeCell ref="INL64:INN64"/>
    <mergeCell ref="IOC64:IOE64"/>
    <mergeCell ref="IOT64:IOV64"/>
    <mergeCell ref="IPK64:IPM64"/>
    <mergeCell ref="IQB64:IQD64"/>
    <mergeCell ref="IKE64:IKG64"/>
    <mergeCell ref="IKV64:IKX64"/>
    <mergeCell ref="ILM64:ILO64"/>
    <mergeCell ref="IMD64:IMF64"/>
    <mergeCell ref="IMU64:IMW64"/>
    <mergeCell ref="IGX64:IGZ64"/>
    <mergeCell ref="IHO64:IHQ64"/>
    <mergeCell ref="IIF64:IIH64"/>
    <mergeCell ref="IIW64:IIY64"/>
    <mergeCell ref="IJN64:IJP64"/>
    <mergeCell ref="IDQ64:IDS64"/>
    <mergeCell ref="IEH64:IEJ64"/>
    <mergeCell ref="IEY64:IFA64"/>
    <mergeCell ref="IFP64:IFR64"/>
    <mergeCell ref="IGG64:IGI64"/>
    <mergeCell ref="JAN64:JAP64"/>
    <mergeCell ref="JBE64:JBG64"/>
    <mergeCell ref="JBV64:JBX64"/>
    <mergeCell ref="JCM64:JCO64"/>
    <mergeCell ref="JDD64:JDF64"/>
    <mergeCell ref="IXG64:IXI64"/>
    <mergeCell ref="IXX64:IXZ64"/>
    <mergeCell ref="IYO64:IYQ64"/>
    <mergeCell ref="IZF64:IZH64"/>
    <mergeCell ref="IZW64:IZY64"/>
    <mergeCell ref="ITZ64:IUB64"/>
    <mergeCell ref="IUQ64:IUS64"/>
    <mergeCell ref="IVH64:IVJ64"/>
    <mergeCell ref="IVY64:IWA64"/>
    <mergeCell ref="IWP64:IWR64"/>
    <mergeCell ref="IQS64:IQU64"/>
    <mergeCell ref="IRJ64:IRL64"/>
    <mergeCell ref="ISA64:ISC64"/>
    <mergeCell ref="ISR64:IST64"/>
    <mergeCell ref="ITI64:ITK64"/>
    <mergeCell ref="JNP64:JNR64"/>
    <mergeCell ref="JOG64:JOI64"/>
    <mergeCell ref="JOX64:JOZ64"/>
    <mergeCell ref="JPO64:JPQ64"/>
    <mergeCell ref="JQF64:JQH64"/>
    <mergeCell ref="JKI64:JKK64"/>
    <mergeCell ref="JKZ64:JLB64"/>
    <mergeCell ref="JLQ64:JLS64"/>
    <mergeCell ref="JMH64:JMJ64"/>
    <mergeCell ref="JMY64:JNA64"/>
    <mergeCell ref="JHB64:JHD64"/>
    <mergeCell ref="JHS64:JHU64"/>
    <mergeCell ref="JIJ64:JIL64"/>
    <mergeCell ref="JJA64:JJC64"/>
    <mergeCell ref="JJR64:JJT64"/>
    <mergeCell ref="JDU64:JDW64"/>
    <mergeCell ref="JEL64:JEN64"/>
    <mergeCell ref="JFC64:JFE64"/>
    <mergeCell ref="JFT64:JFV64"/>
    <mergeCell ref="JGK64:JGM64"/>
    <mergeCell ref="KAR64:KAT64"/>
    <mergeCell ref="KBI64:KBK64"/>
    <mergeCell ref="KBZ64:KCB64"/>
    <mergeCell ref="KCQ64:KCS64"/>
    <mergeCell ref="KDH64:KDJ64"/>
    <mergeCell ref="JXK64:JXM64"/>
    <mergeCell ref="JYB64:JYD64"/>
    <mergeCell ref="JYS64:JYU64"/>
    <mergeCell ref="JZJ64:JZL64"/>
    <mergeCell ref="KAA64:KAC64"/>
    <mergeCell ref="JUD64:JUF64"/>
    <mergeCell ref="JUU64:JUW64"/>
    <mergeCell ref="JVL64:JVN64"/>
    <mergeCell ref="JWC64:JWE64"/>
    <mergeCell ref="JWT64:JWV64"/>
    <mergeCell ref="JQW64:JQY64"/>
    <mergeCell ref="JRN64:JRP64"/>
    <mergeCell ref="JSE64:JSG64"/>
    <mergeCell ref="JSV64:JSX64"/>
    <mergeCell ref="JTM64:JTO64"/>
    <mergeCell ref="KNT64:KNV64"/>
    <mergeCell ref="KOK64:KOM64"/>
    <mergeCell ref="KPB64:KPD64"/>
    <mergeCell ref="KPS64:KPU64"/>
    <mergeCell ref="KQJ64:KQL64"/>
    <mergeCell ref="KKM64:KKO64"/>
    <mergeCell ref="KLD64:KLF64"/>
    <mergeCell ref="KLU64:KLW64"/>
    <mergeCell ref="KML64:KMN64"/>
    <mergeCell ref="KNC64:KNE64"/>
    <mergeCell ref="KHF64:KHH64"/>
    <mergeCell ref="KHW64:KHY64"/>
    <mergeCell ref="KIN64:KIP64"/>
    <mergeCell ref="KJE64:KJG64"/>
    <mergeCell ref="KJV64:KJX64"/>
    <mergeCell ref="KDY64:KEA64"/>
    <mergeCell ref="KEP64:KER64"/>
    <mergeCell ref="KFG64:KFI64"/>
    <mergeCell ref="KFX64:KFZ64"/>
    <mergeCell ref="KGO64:KGQ64"/>
    <mergeCell ref="LAV64:LAX64"/>
    <mergeCell ref="LBM64:LBO64"/>
    <mergeCell ref="LCD64:LCF64"/>
    <mergeCell ref="LCU64:LCW64"/>
    <mergeCell ref="LDL64:LDN64"/>
    <mergeCell ref="KXO64:KXQ64"/>
    <mergeCell ref="KYF64:KYH64"/>
    <mergeCell ref="KYW64:KYY64"/>
    <mergeCell ref="KZN64:KZP64"/>
    <mergeCell ref="LAE64:LAG64"/>
    <mergeCell ref="KUH64:KUJ64"/>
    <mergeCell ref="KUY64:KVA64"/>
    <mergeCell ref="KVP64:KVR64"/>
    <mergeCell ref="KWG64:KWI64"/>
    <mergeCell ref="KWX64:KWZ64"/>
    <mergeCell ref="KRA64:KRC64"/>
    <mergeCell ref="KRR64:KRT64"/>
    <mergeCell ref="KSI64:KSK64"/>
    <mergeCell ref="KSZ64:KTB64"/>
    <mergeCell ref="KTQ64:KTS64"/>
    <mergeCell ref="LNX64:LNZ64"/>
    <mergeCell ref="LOO64:LOQ64"/>
    <mergeCell ref="LPF64:LPH64"/>
    <mergeCell ref="LPW64:LPY64"/>
    <mergeCell ref="LQN64:LQP64"/>
    <mergeCell ref="LKQ64:LKS64"/>
    <mergeCell ref="LLH64:LLJ64"/>
    <mergeCell ref="LLY64:LMA64"/>
    <mergeCell ref="LMP64:LMR64"/>
    <mergeCell ref="LNG64:LNI64"/>
    <mergeCell ref="LHJ64:LHL64"/>
    <mergeCell ref="LIA64:LIC64"/>
    <mergeCell ref="LIR64:LIT64"/>
    <mergeCell ref="LJI64:LJK64"/>
    <mergeCell ref="LJZ64:LKB64"/>
    <mergeCell ref="LEC64:LEE64"/>
    <mergeCell ref="LET64:LEV64"/>
    <mergeCell ref="LFK64:LFM64"/>
    <mergeCell ref="LGB64:LGD64"/>
    <mergeCell ref="LGS64:LGU64"/>
    <mergeCell ref="MAZ64:MBB64"/>
    <mergeCell ref="MBQ64:MBS64"/>
    <mergeCell ref="MCH64:MCJ64"/>
    <mergeCell ref="MCY64:MDA64"/>
    <mergeCell ref="MDP64:MDR64"/>
    <mergeCell ref="LXS64:LXU64"/>
    <mergeCell ref="LYJ64:LYL64"/>
    <mergeCell ref="LZA64:LZC64"/>
    <mergeCell ref="LZR64:LZT64"/>
    <mergeCell ref="MAI64:MAK64"/>
    <mergeCell ref="LUL64:LUN64"/>
    <mergeCell ref="LVC64:LVE64"/>
    <mergeCell ref="LVT64:LVV64"/>
    <mergeCell ref="LWK64:LWM64"/>
    <mergeCell ref="LXB64:LXD64"/>
    <mergeCell ref="LRE64:LRG64"/>
    <mergeCell ref="LRV64:LRX64"/>
    <mergeCell ref="LSM64:LSO64"/>
    <mergeCell ref="LTD64:LTF64"/>
    <mergeCell ref="LTU64:LTW64"/>
    <mergeCell ref="MOB64:MOD64"/>
    <mergeCell ref="MOS64:MOU64"/>
    <mergeCell ref="MPJ64:MPL64"/>
    <mergeCell ref="MQA64:MQC64"/>
    <mergeCell ref="MQR64:MQT64"/>
    <mergeCell ref="MKU64:MKW64"/>
    <mergeCell ref="MLL64:MLN64"/>
    <mergeCell ref="MMC64:MME64"/>
    <mergeCell ref="MMT64:MMV64"/>
    <mergeCell ref="MNK64:MNM64"/>
    <mergeCell ref="MHN64:MHP64"/>
    <mergeCell ref="MIE64:MIG64"/>
    <mergeCell ref="MIV64:MIX64"/>
    <mergeCell ref="MJM64:MJO64"/>
    <mergeCell ref="MKD64:MKF64"/>
    <mergeCell ref="MEG64:MEI64"/>
    <mergeCell ref="MEX64:MEZ64"/>
    <mergeCell ref="MFO64:MFQ64"/>
    <mergeCell ref="MGF64:MGH64"/>
    <mergeCell ref="MGW64:MGY64"/>
    <mergeCell ref="NBD64:NBF64"/>
    <mergeCell ref="NBU64:NBW64"/>
    <mergeCell ref="NCL64:NCN64"/>
    <mergeCell ref="NDC64:NDE64"/>
    <mergeCell ref="NDT64:NDV64"/>
    <mergeCell ref="MXW64:MXY64"/>
    <mergeCell ref="MYN64:MYP64"/>
    <mergeCell ref="MZE64:MZG64"/>
    <mergeCell ref="MZV64:MZX64"/>
    <mergeCell ref="NAM64:NAO64"/>
    <mergeCell ref="MUP64:MUR64"/>
    <mergeCell ref="MVG64:MVI64"/>
    <mergeCell ref="MVX64:MVZ64"/>
    <mergeCell ref="MWO64:MWQ64"/>
    <mergeCell ref="MXF64:MXH64"/>
    <mergeCell ref="MRI64:MRK64"/>
    <mergeCell ref="MRZ64:MSB64"/>
    <mergeCell ref="MSQ64:MSS64"/>
    <mergeCell ref="MTH64:MTJ64"/>
    <mergeCell ref="MTY64:MUA64"/>
    <mergeCell ref="NOF64:NOH64"/>
    <mergeCell ref="NOW64:NOY64"/>
    <mergeCell ref="NPN64:NPP64"/>
    <mergeCell ref="NQE64:NQG64"/>
    <mergeCell ref="NQV64:NQX64"/>
    <mergeCell ref="NKY64:NLA64"/>
    <mergeCell ref="NLP64:NLR64"/>
    <mergeCell ref="NMG64:NMI64"/>
    <mergeCell ref="NMX64:NMZ64"/>
    <mergeCell ref="NNO64:NNQ64"/>
    <mergeCell ref="NHR64:NHT64"/>
    <mergeCell ref="NII64:NIK64"/>
    <mergeCell ref="NIZ64:NJB64"/>
    <mergeCell ref="NJQ64:NJS64"/>
    <mergeCell ref="NKH64:NKJ64"/>
    <mergeCell ref="NEK64:NEM64"/>
    <mergeCell ref="NFB64:NFD64"/>
    <mergeCell ref="NFS64:NFU64"/>
    <mergeCell ref="NGJ64:NGL64"/>
    <mergeCell ref="NHA64:NHC64"/>
    <mergeCell ref="OBH64:OBJ64"/>
    <mergeCell ref="OBY64:OCA64"/>
    <mergeCell ref="OCP64:OCR64"/>
    <mergeCell ref="ODG64:ODI64"/>
    <mergeCell ref="ODX64:ODZ64"/>
    <mergeCell ref="NYA64:NYC64"/>
    <mergeCell ref="NYR64:NYT64"/>
    <mergeCell ref="NZI64:NZK64"/>
    <mergeCell ref="NZZ64:OAB64"/>
    <mergeCell ref="OAQ64:OAS64"/>
    <mergeCell ref="NUT64:NUV64"/>
    <mergeCell ref="NVK64:NVM64"/>
    <mergeCell ref="NWB64:NWD64"/>
    <mergeCell ref="NWS64:NWU64"/>
    <mergeCell ref="NXJ64:NXL64"/>
    <mergeCell ref="NRM64:NRO64"/>
    <mergeCell ref="NSD64:NSF64"/>
    <mergeCell ref="NSU64:NSW64"/>
    <mergeCell ref="NTL64:NTN64"/>
    <mergeCell ref="NUC64:NUE64"/>
    <mergeCell ref="OOJ64:OOL64"/>
    <mergeCell ref="OPA64:OPC64"/>
    <mergeCell ref="OPR64:OPT64"/>
    <mergeCell ref="OQI64:OQK64"/>
    <mergeCell ref="OQZ64:ORB64"/>
    <mergeCell ref="OLC64:OLE64"/>
    <mergeCell ref="OLT64:OLV64"/>
    <mergeCell ref="OMK64:OMM64"/>
    <mergeCell ref="ONB64:OND64"/>
    <mergeCell ref="ONS64:ONU64"/>
    <mergeCell ref="OHV64:OHX64"/>
    <mergeCell ref="OIM64:OIO64"/>
    <mergeCell ref="OJD64:OJF64"/>
    <mergeCell ref="OJU64:OJW64"/>
    <mergeCell ref="OKL64:OKN64"/>
    <mergeCell ref="OEO64:OEQ64"/>
    <mergeCell ref="OFF64:OFH64"/>
    <mergeCell ref="OFW64:OFY64"/>
    <mergeCell ref="OGN64:OGP64"/>
    <mergeCell ref="OHE64:OHG64"/>
    <mergeCell ref="PBL64:PBN64"/>
    <mergeCell ref="PCC64:PCE64"/>
    <mergeCell ref="PCT64:PCV64"/>
    <mergeCell ref="PDK64:PDM64"/>
    <mergeCell ref="PEB64:PED64"/>
    <mergeCell ref="OYE64:OYG64"/>
    <mergeCell ref="OYV64:OYX64"/>
    <mergeCell ref="OZM64:OZO64"/>
    <mergeCell ref="PAD64:PAF64"/>
    <mergeCell ref="PAU64:PAW64"/>
    <mergeCell ref="OUX64:OUZ64"/>
    <mergeCell ref="OVO64:OVQ64"/>
    <mergeCell ref="OWF64:OWH64"/>
    <mergeCell ref="OWW64:OWY64"/>
    <mergeCell ref="OXN64:OXP64"/>
    <mergeCell ref="ORQ64:ORS64"/>
    <mergeCell ref="OSH64:OSJ64"/>
    <mergeCell ref="OSY64:OTA64"/>
    <mergeCell ref="OTP64:OTR64"/>
    <mergeCell ref="OUG64:OUI64"/>
    <mergeCell ref="PON64:POP64"/>
    <mergeCell ref="PPE64:PPG64"/>
    <mergeCell ref="PPV64:PPX64"/>
    <mergeCell ref="PQM64:PQO64"/>
    <mergeCell ref="PRD64:PRF64"/>
    <mergeCell ref="PLG64:PLI64"/>
    <mergeCell ref="PLX64:PLZ64"/>
    <mergeCell ref="PMO64:PMQ64"/>
    <mergeCell ref="PNF64:PNH64"/>
    <mergeCell ref="PNW64:PNY64"/>
    <mergeCell ref="PHZ64:PIB64"/>
    <mergeCell ref="PIQ64:PIS64"/>
    <mergeCell ref="PJH64:PJJ64"/>
    <mergeCell ref="PJY64:PKA64"/>
    <mergeCell ref="PKP64:PKR64"/>
    <mergeCell ref="PES64:PEU64"/>
    <mergeCell ref="PFJ64:PFL64"/>
    <mergeCell ref="PGA64:PGC64"/>
    <mergeCell ref="PGR64:PGT64"/>
    <mergeCell ref="PHI64:PHK64"/>
    <mergeCell ref="QBP64:QBR64"/>
    <mergeCell ref="QCG64:QCI64"/>
    <mergeCell ref="QCX64:QCZ64"/>
    <mergeCell ref="QDO64:QDQ64"/>
    <mergeCell ref="QEF64:QEH64"/>
    <mergeCell ref="PYI64:PYK64"/>
    <mergeCell ref="PYZ64:PZB64"/>
    <mergeCell ref="PZQ64:PZS64"/>
    <mergeCell ref="QAH64:QAJ64"/>
    <mergeCell ref="QAY64:QBA64"/>
    <mergeCell ref="PVB64:PVD64"/>
    <mergeCell ref="PVS64:PVU64"/>
    <mergeCell ref="PWJ64:PWL64"/>
    <mergeCell ref="PXA64:PXC64"/>
    <mergeCell ref="PXR64:PXT64"/>
    <mergeCell ref="PRU64:PRW64"/>
    <mergeCell ref="PSL64:PSN64"/>
    <mergeCell ref="PTC64:PTE64"/>
    <mergeCell ref="PTT64:PTV64"/>
    <mergeCell ref="PUK64:PUM64"/>
    <mergeCell ref="QOR64:QOT64"/>
    <mergeCell ref="QPI64:QPK64"/>
    <mergeCell ref="QPZ64:QQB64"/>
    <mergeCell ref="QQQ64:QQS64"/>
    <mergeCell ref="QRH64:QRJ64"/>
    <mergeCell ref="QLK64:QLM64"/>
    <mergeCell ref="QMB64:QMD64"/>
    <mergeCell ref="QMS64:QMU64"/>
    <mergeCell ref="QNJ64:QNL64"/>
    <mergeCell ref="QOA64:QOC64"/>
    <mergeCell ref="QID64:QIF64"/>
    <mergeCell ref="QIU64:QIW64"/>
    <mergeCell ref="QJL64:QJN64"/>
    <mergeCell ref="QKC64:QKE64"/>
    <mergeCell ref="QKT64:QKV64"/>
    <mergeCell ref="QEW64:QEY64"/>
    <mergeCell ref="QFN64:QFP64"/>
    <mergeCell ref="QGE64:QGG64"/>
    <mergeCell ref="QGV64:QGX64"/>
    <mergeCell ref="QHM64:QHO64"/>
    <mergeCell ref="RBT64:RBV64"/>
    <mergeCell ref="RCK64:RCM64"/>
    <mergeCell ref="RDB64:RDD64"/>
    <mergeCell ref="RDS64:RDU64"/>
    <mergeCell ref="REJ64:REL64"/>
    <mergeCell ref="QYM64:QYO64"/>
    <mergeCell ref="QZD64:QZF64"/>
    <mergeCell ref="QZU64:QZW64"/>
    <mergeCell ref="RAL64:RAN64"/>
    <mergeCell ref="RBC64:RBE64"/>
    <mergeCell ref="QVF64:QVH64"/>
    <mergeCell ref="QVW64:QVY64"/>
    <mergeCell ref="QWN64:QWP64"/>
    <mergeCell ref="QXE64:QXG64"/>
    <mergeCell ref="QXV64:QXX64"/>
    <mergeCell ref="QRY64:QSA64"/>
    <mergeCell ref="QSP64:QSR64"/>
    <mergeCell ref="QTG64:QTI64"/>
    <mergeCell ref="QTX64:QTZ64"/>
    <mergeCell ref="QUO64:QUQ64"/>
    <mergeCell ref="ROV64:ROX64"/>
    <mergeCell ref="RPM64:RPO64"/>
    <mergeCell ref="RQD64:RQF64"/>
    <mergeCell ref="RQU64:RQW64"/>
    <mergeCell ref="RRL64:RRN64"/>
    <mergeCell ref="RLO64:RLQ64"/>
    <mergeCell ref="RMF64:RMH64"/>
    <mergeCell ref="RMW64:RMY64"/>
    <mergeCell ref="RNN64:RNP64"/>
    <mergeCell ref="ROE64:ROG64"/>
    <mergeCell ref="RIH64:RIJ64"/>
    <mergeCell ref="RIY64:RJA64"/>
    <mergeCell ref="RJP64:RJR64"/>
    <mergeCell ref="RKG64:RKI64"/>
    <mergeCell ref="RKX64:RKZ64"/>
    <mergeCell ref="RFA64:RFC64"/>
    <mergeCell ref="RFR64:RFT64"/>
    <mergeCell ref="RGI64:RGK64"/>
    <mergeCell ref="RGZ64:RHB64"/>
    <mergeCell ref="RHQ64:RHS64"/>
    <mergeCell ref="SBX64:SBZ64"/>
    <mergeCell ref="SCO64:SCQ64"/>
    <mergeCell ref="SDF64:SDH64"/>
    <mergeCell ref="SDW64:SDY64"/>
    <mergeCell ref="SEN64:SEP64"/>
    <mergeCell ref="RYQ64:RYS64"/>
    <mergeCell ref="RZH64:RZJ64"/>
    <mergeCell ref="RZY64:SAA64"/>
    <mergeCell ref="SAP64:SAR64"/>
    <mergeCell ref="SBG64:SBI64"/>
    <mergeCell ref="RVJ64:RVL64"/>
    <mergeCell ref="RWA64:RWC64"/>
    <mergeCell ref="RWR64:RWT64"/>
    <mergeCell ref="RXI64:RXK64"/>
    <mergeCell ref="RXZ64:RYB64"/>
    <mergeCell ref="RSC64:RSE64"/>
    <mergeCell ref="RST64:RSV64"/>
    <mergeCell ref="RTK64:RTM64"/>
    <mergeCell ref="RUB64:RUD64"/>
    <mergeCell ref="RUS64:RUU64"/>
    <mergeCell ref="SOZ64:SPB64"/>
    <mergeCell ref="SPQ64:SPS64"/>
    <mergeCell ref="SQH64:SQJ64"/>
    <mergeCell ref="SQY64:SRA64"/>
    <mergeCell ref="SRP64:SRR64"/>
    <mergeCell ref="SLS64:SLU64"/>
    <mergeCell ref="SMJ64:SML64"/>
    <mergeCell ref="SNA64:SNC64"/>
    <mergeCell ref="SNR64:SNT64"/>
    <mergeCell ref="SOI64:SOK64"/>
    <mergeCell ref="SIL64:SIN64"/>
    <mergeCell ref="SJC64:SJE64"/>
    <mergeCell ref="SJT64:SJV64"/>
    <mergeCell ref="SKK64:SKM64"/>
    <mergeCell ref="SLB64:SLD64"/>
    <mergeCell ref="SFE64:SFG64"/>
    <mergeCell ref="SFV64:SFX64"/>
    <mergeCell ref="SGM64:SGO64"/>
    <mergeCell ref="SHD64:SHF64"/>
    <mergeCell ref="SHU64:SHW64"/>
    <mergeCell ref="TCB64:TCD64"/>
    <mergeCell ref="TCS64:TCU64"/>
    <mergeCell ref="TDJ64:TDL64"/>
    <mergeCell ref="TEA64:TEC64"/>
    <mergeCell ref="TER64:TET64"/>
    <mergeCell ref="SYU64:SYW64"/>
    <mergeCell ref="SZL64:SZN64"/>
    <mergeCell ref="TAC64:TAE64"/>
    <mergeCell ref="TAT64:TAV64"/>
    <mergeCell ref="TBK64:TBM64"/>
    <mergeCell ref="SVN64:SVP64"/>
    <mergeCell ref="SWE64:SWG64"/>
    <mergeCell ref="SWV64:SWX64"/>
    <mergeCell ref="SXM64:SXO64"/>
    <mergeCell ref="SYD64:SYF64"/>
    <mergeCell ref="SSG64:SSI64"/>
    <mergeCell ref="SSX64:SSZ64"/>
    <mergeCell ref="STO64:STQ64"/>
    <mergeCell ref="SUF64:SUH64"/>
    <mergeCell ref="SUW64:SUY64"/>
    <mergeCell ref="TPD64:TPF64"/>
    <mergeCell ref="TPU64:TPW64"/>
    <mergeCell ref="TQL64:TQN64"/>
    <mergeCell ref="TRC64:TRE64"/>
    <mergeCell ref="TRT64:TRV64"/>
    <mergeCell ref="TLW64:TLY64"/>
    <mergeCell ref="TMN64:TMP64"/>
    <mergeCell ref="TNE64:TNG64"/>
    <mergeCell ref="TNV64:TNX64"/>
    <mergeCell ref="TOM64:TOO64"/>
    <mergeCell ref="TIP64:TIR64"/>
    <mergeCell ref="TJG64:TJI64"/>
    <mergeCell ref="TJX64:TJZ64"/>
    <mergeCell ref="TKO64:TKQ64"/>
    <mergeCell ref="TLF64:TLH64"/>
    <mergeCell ref="TFI64:TFK64"/>
    <mergeCell ref="TFZ64:TGB64"/>
    <mergeCell ref="TGQ64:TGS64"/>
    <mergeCell ref="THH64:THJ64"/>
    <mergeCell ref="THY64:TIA64"/>
    <mergeCell ref="UCF64:UCH64"/>
    <mergeCell ref="UCW64:UCY64"/>
    <mergeCell ref="UDN64:UDP64"/>
    <mergeCell ref="UEE64:UEG64"/>
    <mergeCell ref="UEV64:UEX64"/>
    <mergeCell ref="TYY64:TZA64"/>
    <mergeCell ref="TZP64:TZR64"/>
    <mergeCell ref="UAG64:UAI64"/>
    <mergeCell ref="UAX64:UAZ64"/>
    <mergeCell ref="UBO64:UBQ64"/>
    <mergeCell ref="TVR64:TVT64"/>
    <mergeCell ref="TWI64:TWK64"/>
    <mergeCell ref="TWZ64:TXB64"/>
    <mergeCell ref="TXQ64:TXS64"/>
    <mergeCell ref="TYH64:TYJ64"/>
    <mergeCell ref="TSK64:TSM64"/>
    <mergeCell ref="TTB64:TTD64"/>
    <mergeCell ref="TTS64:TTU64"/>
    <mergeCell ref="TUJ64:TUL64"/>
    <mergeCell ref="TVA64:TVC64"/>
    <mergeCell ref="UPH64:UPJ64"/>
    <mergeCell ref="UPY64:UQA64"/>
    <mergeCell ref="UQP64:UQR64"/>
    <mergeCell ref="URG64:URI64"/>
    <mergeCell ref="URX64:URZ64"/>
    <mergeCell ref="UMA64:UMC64"/>
    <mergeCell ref="UMR64:UMT64"/>
    <mergeCell ref="UNI64:UNK64"/>
    <mergeCell ref="UNZ64:UOB64"/>
    <mergeCell ref="UOQ64:UOS64"/>
    <mergeCell ref="UIT64:UIV64"/>
    <mergeCell ref="UJK64:UJM64"/>
    <mergeCell ref="UKB64:UKD64"/>
    <mergeCell ref="UKS64:UKU64"/>
    <mergeCell ref="ULJ64:ULL64"/>
    <mergeCell ref="UFM64:UFO64"/>
    <mergeCell ref="UGD64:UGF64"/>
    <mergeCell ref="UGU64:UGW64"/>
    <mergeCell ref="UHL64:UHN64"/>
    <mergeCell ref="UIC64:UIE64"/>
    <mergeCell ref="VCJ64:VCL64"/>
    <mergeCell ref="VDA64:VDC64"/>
    <mergeCell ref="VDR64:VDT64"/>
    <mergeCell ref="VEI64:VEK64"/>
    <mergeCell ref="VEZ64:VFB64"/>
    <mergeCell ref="UZC64:UZE64"/>
    <mergeCell ref="UZT64:UZV64"/>
    <mergeCell ref="VAK64:VAM64"/>
    <mergeCell ref="VBB64:VBD64"/>
    <mergeCell ref="VBS64:VBU64"/>
    <mergeCell ref="UVV64:UVX64"/>
    <mergeCell ref="UWM64:UWO64"/>
    <mergeCell ref="UXD64:UXF64"/>
    <mergeCell ref="UXU64:UXW64"/>
    <mergeCell ref="UYL64:UYN64"/>
    <mergeCell ref="USO64:USQ64"/>
    <mergeCell ref="UTF64:UTH64"/>
    <mergeCell ref="UTW64:UTY64"/>
    <mergeCell ref="UUN64:UUP64"/>
    <mergeCell ref="UVE64:UVG64"/>
    <mergeCell ref="VPL64:VPN64"/>
    <mergeCell ref="VQC64:VQE64"/>
    <mergeCell ref="VQT64:VQV64"/>
    <mergeCell ref="VRK64:VRM64"/>
    <mergeCell ref="VSB64:VSD64"/>
    <mergeCell ref="VME64:VMG64"/>
    <mergeCell ref="VMV64:VMX64"/>
    <mergeCell ref="VNM64:VNO64"/>
    <mergeCell ref="VOD64:VOF64"/>
    <mergeCell ref="VOU64:VOW64"/>
    <mergeCell ref="VIX64:VIZ64"/>
    <mergeCell ref="VJO64:VJQ64"/>
    <mergeCell ref="VKF64:VKH64"/>
    <mergeCell ref="VKW64:VKY64"/>
    <mergeCell ref="VLN64:VLP64"/>
    <mergeCell ref="VFQ64:VFS64"/>
    <mergeCell ref="VGH64:VGJ64"/>
    <mergeCell ref="VGY64:VHA64"/>
    <mergeCell ref="VHP64:VHR64"/>
    <mergeCell ref="VIG64:VII64"/>
    <mergeCell ref="WCN64:WCP64"/>
    <mergeCell ref="WDE64:WDG64"/>
    <mergeCell ref="WDV64:WDX64"/>
    <mergeCell ref="WEM64:WEO64"/>
    <mergeCell ref="WFD64:WFF64"/>
    <mergeCell ref="VZG64:VZI64"/>
    <mergeCell ref="VZX64:VZZ64"/>
    <mergeCell ref="WAO64:WAQ64"/>
    <mergeCell ref="WBF64:WBH64"/>
    <mergeCell ref="WBW64:WBY64"/>
    <mergeCell ref="VVZ64:VWB64"/>
    <mergeCell ref="VWQ64:VWS64"/>
    <mergeCell ref="VXH64:VXJ64"/>
    <mergeCell ref="VXY64:VYA64"/>
    <mergeCell ref="VYP64:VYR64"/>
    <mergeCell ref="VSS64:VSU64"/>
    <mergeCell ref="VTJ64:VTL64"/>
    <mergeCell ref="VUA64:VUC64"/>
    <mergeCell ref="VUR64:VUT64"/>
    <mergeCell ref="VVI64:VVK64"/>
    <mergeCell ref="WQG64:WQI64"/>
    <mergeCell ref="WQX64:WQZ64"/>
    <mergeCell ref="WRO64:WRQ64"/>
    <mergeCell ref="WSF64:WSH64"/>
    <mergeCell ref="WMI64:WMK64"/>
    <mergeCell ref="WMZ64:WNB64"/>
    <mergeCell ref="WNQ64:WNS64"/>
    <mergeCell ref="WOH64:WOJ64"/>
    <mergeCell ref="WOY64:WPA64"/>
    <mergeCell ref="WJB64:WJD64"/>
    <mergeCell ref="WJS64:WJU64"/>
    <mergeCell ref="WKJ64:WKL64"/>
    <mergeCell ref="WLA64:WLC64"/>
    <mergeCell ref="WLR64:WLT64"/>
    <mergeCell ref="WFU64:WFW64"/>
    <mergeCell ref="WGL64:WGN64"/>
    <mergeCell ref="WHC64:WHE64"/>
    <mergeCell ref="WHT64:WHV64"/>
    <mergeCell ref="WIK64:WIM64"/>
    <mergeCell ref="XCR64:XCT64"/>
    <mergeCell ref="XDI64:XDK64"/>
    <mergeCell ref="XDZ64:XEB64"/>
    <mergeCell ref="XEQ64:XES64"/>
    <mergeCell ref="A69:C69"/>
    <mergeCell ref="Q69:S69"/>
    <mergeCell ref="AH69:AJ69"/>
    <mergeCell ref="AY69:BA69"/>
    <mergeCell ref="BP69:BR69"/>
    <mergeCell ref="CG69:CI69"/>
    <mergeCell ref="CX69:CZ69"/>
    <mergeCell ref="DO69:DQ69"/>
    <mergeCell ref="EF69:EH69"/>
    <mergeCell ref="EW69:EY69"/>
    <mergeCell ref="FN69:FP69"/>
    <mergeCell ref="GE69:GG69"/>
    <mergeCell ref="WZK64:WZM64"/>
    <mergeCell ref="XAB64:XAD64"/>
    <mergeCell ref="XAS64:XAU64"/>
    <mergeCell ref="XBJ64:XBL64"/>
    <mergeCell ref="XCA64:XCC64"/>
    <mergeCell ref="WWD64:WWF64"/>
    <mergeCell ref="WWU64:WWW64"/>
    <mergeCell ref="WXL64:WXN64"/>
    <mergeCell ref="WYC64:WYE64"/>
    <mergeCell ref="WYT64:WYV64"/>
    <mergeCell ref="WSW64:WSY64"/>
    <mergeCell ref="WTN64:WTP64"/>
    <mergeCell ref="WUE64:WUG64"/>
    <mergeCell ref="WUV64:WUX64"/>
    <mergeCell ref="WVM64:WVO64"/>
    <mergeCell ref="WPP64:WPR64"/>
    <mergeCell ref="QQ69:QS69"/>
    <mergeCell ref="RH69:RJ69"/>
    <mergeCell ref="RY69:SA69"/>
    <mergeCell ref="SP69:SR69"/>
    <mergeCell ref="TG69:TI69"/>
    <mergeCell ref="NJ69:NL69"/>
    <mergeCell ref="OA69:OC69"/>
    <mergeCell ref="OR69:OT69"/>
    <mergeCell ref="PI69:PK69"/>
    <mergeCell ref="PZ69:QB69"/>
    <mergeCell ref="KC69:KE69"/>
    <mergeCell ref="KT69:KV69"/>
    <mergeCell ref="LK69:LM69"/>
    <mergeCell ref="MB69:MD69"/>
    <mergeCell ref="MS69:MU69"/>
    <mergeCell ref="GV69:GX69"/>
    <mergeCell ref="HM69:HO69"/>
    <mergeCell ref="ID69:IF69"/>
    <mergeCell ref="IU69:IW69"/>
    <mergeCell ref="JL69:JN69"/>
    <mergeCell ref="ADS69:ADU69"/>
    <mergeCell ref="AEJ69:AEL69"/>
    <mergeCell ref="AFA69:AFC69"/>
    <mergeCell ref="AFR69:AFT69"/>
    <mergeCell ref="AGI69:AGK69"/>
    <mergeCell ref="AAL69:AAN69"/>
    <mergeCell ref="ABC69:ABE69"/>
    <mergeCell ref="ABT69:ABV69"/>
    <mergeCell ref="ACK69:ACM69"/>
    <mergeCell ref="ADB69:ADD69"/>
    <mergeCell ref="XE69:XG69"/>
    <mergeCell ref="XV69:XX69"/>
    <mergeCell ref="YM69:YO69"/>
    <mergeCell ref="ZD69:ZF69"/>
    <mergeCell ref="ZU69:ZW69"/>
    <mergeCell ref="TX69:TZ69"/>
    <mergeCell ref="UO69:UQ69"/>
    <mergeCell ref="VF69:VH69"/>
    <mergeCell ref="VW69:VY69"/>
    <mergeCell ref="WN69:WP69"/>
    <mergeCell ref="AQU69:AQW69"/>
    <mergeCell ref="ARL69:ARN69"/>
    <mergeCell ref="ASC69:ASE69"/>
    <mergeCell ref="AST69:ASV69"/>
    <mergeCell ref="ATK69:ATM69"/>
    <mergeCell ref="ANN69:ANP69"/>
    <mergeCell ref="AOE69:AOG69"/>
    <mergeCell ref="AOV69:AOX69"/>
    <mergeCell ref="APM69:APO69"/>
    <mergeCell ref="AQD69:AQF69"/>
    <mergeCell ref="AKG69:AKI69"/>
    <mergeCell ref="AKX69:AKZ69"/>
    <mergeCell ref="ALO69:ALQ69"/>
    <mergeCell ref="AMF69:AMH69"/>
    <mergeCell ref="AMW69:AMY69"/>
    <mergeCell ref="AGZ69:AHB69"/>
    <mergeCell ref="AHQ69:AHS69"/>
    <mergeCell ref="AIH69:AIJ69"/>
    <mergeCell ref="AIY69:AJA69"/>
    <mergeCell ref="AJP69:AJR69"/>
    <mergeCell ref="BDW69:BDY69"/>
    <mergeCell ref="BEN69:BEP69"/>
    <mergeCell ref="BFE69:BFG69"/>
    <mergeCell ref="BFV69:BFX69"/>
    <mergeCell ref="BGM69:BGO69"/>
    <mergeCell ref="BAP69:BAR69"/>
    <mergeCell ref="BBG69:BBI69"/>
    <mergeCell ref="BBX69:BBZ69"/>
    <mergeCell ref="BCO69:BCQ69"/>
    <mergeCell ref="BDF69:BDH69"/>
    <mergeCell ref="AXI69:AXK69"/>
    <mergeCell ref="AXZ69:AYB69"/>
    <mergeCell ref="AYQ69:AYS69"/>
    <mergeCell ref="AZH69:AZJ69"/>
    <mergeCell ref="AZY69:BAA69"/>
    <mergeCell ref="AUB69:AUD69"/>
    <mergeCell ref="AUS69:AUU69"/>
    <mergeCell ref="AVJ69:AVL69"/>
    <mergeCell ref="AWA69:AWC69"/>
    <mergeCell ref="AWR69:AWT69"/>
    <mergeCell ref="BQY69:BRA69"/>
    <mergeCell ref="BRP69:BRR69"/>
    <mergeCell ref="BSG69:BSI69"/>
    <mergeCell ref="BSX69:BSZ69"/>
    <mergeCell ref="BTO69:BTQ69"/>
    <mergeCell ref="BNR69:BNT69"/>
    <mergeCell ref="BOI69:BOK69"/>
    <mergeCell ref="BOZ69:BPB69"/>
    <mergeCell ref="BPQ69:BPS69"/>
    <mergeCell ref="BQH69:BQJ69"/>
    <mergeCell ref="BKK69:BKM69"/>
    <mergeCell ref="BLB69:BLD69"/>
    <mergeCell ref="BLS69:BLU69"/>
    <mergeCell ref="BMJ69:BML69"/>
    <mergeCell ref="BNA69:BNC69"/>
    <mergeCell ref="BHD69:BHF69"/>
    <mergeCell ref="BHU69:BHW69"/>
    <mergeCell ref="BIL69:BIN69"/>
    <mergeCell ref="BJC69:BJE69"/>
    <mergeCell ref="BJT69:BJV69"/>
    <mergeCell ref="CEA69:CEC69"/>
    <mergeCell ref="CER69:CET69"/>
    <mergeCell ref="CFI69:CFK69"/>
    <mergeCell ref="CFZ69:CGB69"/>
    <mergeCell ref="CGQ69:CGS69"/>
    <mergeCell ref="CAT69:CAV69"/>
    <mergeCell ref="CBK69:CBM69"/>
    <mergeCell ref="CCB69:CCD69"/>
    <mergeCell ref="CCS69:CCU69"/>
    <mergeCell ref="CDJ69:CDL69"/>
    <mergeCell ref="BXM69:BXO69"/>
    <mergeCell ref="BYD69:BYF69"/>
    <mergeCell ref="BYU69:BYW69"/>
    <mergeCell ref="BZL69:BZN69"/>
    <mergeCell ref="CAC69:CAE69"/>
    <mergeCell ref="BUF69:BUH69"/>
    <mergeCell ref="BUW69:BUY69"/>
    <mergeCell ref="BVN69:BVP69"/>
    <mergeCell ref="BWE69:BWG69"/>
    <mergeCell ref="BWV69:BWX69"/>
    <mergeCell ref="CRC69:CRE69"/>
    <mergeCell ref="CRT69:CRV69"/>
    <mergeCell ref="CSK69:CSM69"/>
    <mergeCell ref="CTB69:CTD69"/>
    <mergeCell ref="CTS69:CTU69"/>
    <mergeCell ref="CNV69:CNX69"/>
    <mergeCell ref="COM69:COO69"/>
    <mergeCell ref="CPD69:CPF69"/>
    <mergeCell ref="CPU69:CPW69"/>
    <mergeCell ref="CQL69:CQN69"/>
    <mergeCell ref="CKO69:CKQ69"/>
    <mergeCell ref="CLF69:CLH69"/>
    <mergeCell ref="CLW69:CLY69"/>
    <mergeCell ref="CMN69:CMP69"/>
    <mergeCell ref="CNE69:CNG69"/>
    <mergeCell ref="CHH69:CHJ69"/>
    <mergeCell ref="CHY69:CIA69"/>
    <mergeCell ref="CIP69:CIR69"/>
    <mergeCell ref="CJG69:CJI69"/>
    <mergeCell ref="CJX69:CJZ69"/>
    <mergeCell ref="DEE69:DEG69"/>
    <mergeCell ref="DEV69:DEX69"/>
    <mergeCell ref="DFM69:DFO69"/>
    <mergeCell ref="DGD69:DGF69"/>
    <mergeCell ref="DGU69:DGW69"/>
    <mergeCell ref="DAX69:DAZ69"/>
    <mergeCell ref="DBO69:DBQ69"/>
    <mergeCell ref="DCF69:DCH69"/>
    <mergeCell ref="DCW69:DCY69"/>
    <mergeCell ref="DDN69:DDP69"/>
    <mergeCell ref="CXQ69:CXS69"/>
    <mergeCell ref="CYH69:CYJ69"/>
    <mergeCell ref="CYY69:CZA69"/>
    <mergeCell ref="CZP69:CZR69"/>
    <mergeCell ref="DAG69:DAI69"/>
    <mergeCell ref="CUJ69:CUL69"/>
    <mergeCell ref="CVA69:CVC69"/>
    <mergeCell ref="CVR69:CVT69"/>
    <mergeCell ref="CWI69:CWK69"/>
    <mergeCell ref="CWZ69:CXB69"/>
    <mergeCell ref="DRG69:DRI69"/>
    <mergeCell ref="DRX69:DRZ69"/>
    <mergeCell ref="DSO69:DSQ69"/>
    <mergeCell ref="DTF69:DTH69"/>
    <mergeCell ref="DTW69:DTY69"/>
    <mergeCell ref="DNZ69:DOB69"/>
    <mergeCell ref="DOQ69:DOS69"/>
    <mergeCell ref="DPH69:DPJ69"/>
    <mergeCell ref="DPY69:DQA69"/>
    <mergeCell ref="DQP69:DQR69"/>
    <mergeCell ref="DKS69:DKU69"/>
    <mergeCell ref="DLJ69:DLL69"/>
    <mergeCell ref="DMA69:DMC69"/>
    <mergeCell ref="DMR69:DMT69"/>
    <mergeCell ref="DNI69:DNK69"/>
    <mergeCell ref="DHL69:DHN69"/>
    <mergeCell ref="DIC69:DIE69"/>
    <mergeCell ref="DIT69:DIV69"/>
    <mergeCell ref="DJK69:DJM69"/>
    <mergeCell ref="DKB69:DKD69"/>
    <mergeCell ref="EEI69:EEK69"/>
    <mergeCell ref="EEZ69:EFB69"/>
    <mergeCell ref="EFQ69:EFS69"/>
    <mergeCell ref="EGH69:EGJ69"/>
    <mergeCell ref="EGY69:EHA69"/>
    <mergeCell ref="EBB69:EBD69"/>
    <mergeCell ref="EBS69:EBU69"/>
    <mergeCell ref="ECJ69:ECL69"/>
    <mergeCell ref="EDA69:EDC69"/>
    <mergeCell ref="EDR69:EDT69"/>
    <mergeCell ref="DXU69:DXW69"/>
    <mergeCell ref="DYL69:DYN69"/>
    <mergeCell ref="DZC69:DZE69"/>
    <mergeCell ref="DZT69:DZV69"/>
    <mergeCell ref="EAK69:EAM69"/>
    <mergeCell ref="DUN69:DUP69"/>
    <mergeCell ref="DVE69:DVG69"/>
    <mergeCell ref="DVV69:DVX69"/>
    <mergeCell ref="DWM69:DWO69"/>
    <mergeCell ref="DXD69:DXF69"/>
    <mergeCell ref="ERK69:ERM69"/>
    <mergeCell ref="ESB69:ESD69"/>
    <mergeCell ref="ESS69:ESU69"/>
    <mergeCell ref="ETJ69:ETL69"/>
    <mergeCell ref="EUA69:EUC69"/>
    <mergeCell ref="EOD69:EOF69"/>
    <mergeCell ref="EOU69:EOW69"/>
    <mergeCell ref="EPL69:EPN69"/>
    <mergeCell ref="EQC69:EQE69"/>
    <mergeCell ref="EQT69:EQV69"/>
    <mergeCell ref="EKW69:EKY69"/>
    <mergeCell ref="ELN69:ELP69"/>
    <mergeCell ref="EME69:EMG69"/>
    <mergeCell ref="EMV69:EMX69"/>
    <mergeCell ref="ENM69:ENO69"/>
    <mergeCell ref="EHP69:EHR69"/>
    <mergeCell ref="EIG69:EII69"/>
    <mergeCell ref="EIX69:EIZ69"/>
    <mergeCell ref="EJO69:EJQ69"/>
    <mergeCell ref="EKF69:EKH69"/>
    <mergeCell ref="FEM69:FEO69"/>
    <mergeCell ref="FFD69:FFF69"/>
    <mergeCell ref="FFU69:FFW69"/>
    <mergeCell ref="FGL69:FGN69"/>
    <mergeCell ref="FHC69:FHE69"/>
    <mergeCell ref="FBF69:FBH69"/>
    <mergeCell ref="FBW69:FBY69"/>
    <mergeCell ref="FCN69:FCP69"/>
    <mergeCell ref="FDE69:FDG69"/>
    <mergeCell ref="FDV69:FDX69"/>
    <mergeCell ref="EXY69:EYA69"/>
    <mergeCell ref="EYP69:EYR69"/>
    <mergeCell ref="EZG69:EZI69"/>
    <mergeCell ref="EZX69:EZZ69"/>
    <mergeCell ref="FAO69:FAQ69"/>
    <mergeCell ref="EUR69:EUT69"/>
    <mergeCell ref="EVI69:EVK69"/>
    <mergeCell ref="EVZ69:EWB69"/>
    <mergeCell ref="EWQ69:EWS69"/>
    <mergeCell ref="EXH69:EXJ69"/>
    <mergeCell ref="FRO69:FRQ69"/>
    <mergeCell ref="FSF69:FSH69"/>
    <mergeCell ref="FSW69:FSY69"/>
    <mergeCell ref="FTN69:FTP69"/>
    <mergeCell ref="FUE69:FUG69"/>
    <mergeCell ref="FOH69:FOJ69"/>
    <mergeCell ref="FOY69:FPA69"/>
    <mergeCell ref="FPP69:FPR69"/>
    <mergeCell ref="FQG69:FQI69"/>
    <mergeCell ref="FQX69:FQZ69"/>
    <mergeCell ref="FLA69:FLC69"/>
    <mergeCell ref="FLR69:FLT69"/>
    <mergeCell ref="FMI69:FMK69"/>
    <mergeCell ref="FMZ69:FNB69"/>
    <mergeCell ref="FNQ69:FNS69"/>
    <mergeCell ref="FHT69:FHV69"/>
    <mergeCell ref="FIK69:FIM69"/>
    <mergeCell ref="FJB69:FJD69"/>
    <mergeCell ref="FJS69:FJU69"/>
    <mergeCell ref="FKJ69:FKL69"/>
    <mergeCell ref="GEQ69:GES69"/>
    <mergeCell ref="GFH69:GFJ69"/>
    <mergeCell ref="GFY69:GGA69"/>
    <mergeCell ref="GGP69:GGR69"/>
    <mergeCell ref="GHG69:GHI69"/>
    <mergeCell ref="GBJ69:GBL69"/>
    <mergeCell ref="GCA69:GCC69"/>
    <mergeCell ref="GCR69:GCT69"/>
    <mergeCell ref="GDI69:GDK69"/>
    <mergeCell ref="GDZ69:GEB69"/>
    <mergeCell ref="FYC69:FYE69"/>
    <mergeCell ref="FYT69:FYV69"/>
    <mergeCell ref="FZK69:FZM69"/>
    <mergeCell ref="GAB69:GAD69"/>
    <mergeCell ref="GAS69:GAU69"/>
    <mergeCell ref="FUV69:FUX69"/>
    <mergeCell ref="FVM69:FVO69"/>
    <mergeCell ref="FWD69:FWF69"/>
    <mergeCell ref="FWU69:FWW69"/>
    <mergeCell ref="FXL69:FXN69"/>
    <mergeCell ref="GRS69:GRU69"/>
    <mergeCell ref="GSJ69:GSL69"/>
    <mergeCell ref="GTA69:GTC69"/>
    <mergeCell ref="GTR69:GTT69"/>
    <mergeCell ref="GUI69:GUK69"/>
    <mergeCell ref="GOL69:GON69"/>
    <mergeCell ref="GPC69:GPE69"/>
    <mergeCell ref="GPT69:GPV69"/>
    <mergeCell ref="GQK69:GQM69"/>
    <mergeCell ref="GRB69:GRD69"/>
    <mergeCell ref="GLE69:GLG69"/>
    <mergeCell ref="GLV69:GLX69"/>
    <mergeCell ref="GMM69:GMO69"/>
    <mergeCell ref="GND69:GNF69"/>
    <mergeCell ref="GNU69:GNW69"/>
    <mergeCell ref="GHX69:GHZ69"/>
    <mergeCell ref="GIO69:GIQ69"/>
    <mergeCell ref="GJF69:GJH69"/>
    <mergeCell ref="GJW69:GJY69"/>
    <mergeCell ref="GKN69:GKP69"/>
    <mergeCell ref="HEU69:HEW69"/>
    <mergeCell ref="HFL69:HFN69"/>
    <mergeCell ref="HGC69:HGE69"/>
    <mergeCell ref="HGT69:HGV69"/>
    <mergeCell ref="HHK69:HHM69"/>
    <mergeCell ref="HBN69:HBP69"/>
    <mergeCell ref="HCE69:HCG69"/>
    <mergeCell ref="HCV69:HCX69"/>
    <mergeCell ref="HDM69:HDO69"/>
    <mergeCell ref="HED69:HEF69"/>
    <mergeCell ref="GYG69:GYI69"/>
    <mergeCell ref="GYX69:GYZ69"/>
    <mergeCell ref="GZO69:GZQ69"/>
    <mergeCell ref="HAF69:HAH69"/>
    <mergeCell ref="HAW69:HAY69"/>
    <mergeCell ref="GUZ69:GVB69"/>
    <mergeCell ref="GVQ69:GVS69"/>
    <mergeCell ref="GWH69:GWJ69"/>
    <mergeCell ref="GWY69:GXA69"/>
    <mergeCell ref="GXP69:GXR69"/>
    <mergeCell ref="HRW69:HRY69"/>
    <mergeCell ref="HSN69:HSP69"/>
    <mergeCell ref="HTE69:HTG69"/>
    <mergeCell ref="HTV69:HTX69"/>
    <mergeCell ref="HUM69:HUO69"/>
    <mergeCell ref="HOP69:HOR69"/>
    <mergeCell ref="HPG69:HPI69"/>
    <mergeCell ref="HPX69:HPZ69"/>
    <mergeCell ref="HQO69:HQQ69"/>
    <mergeCell ref="HRF69:HRH69"/>
    <mergeCell ref="HLI69:HLK69"/>
    <mergeCell ref="HLZ69:HMB69"/>
    <mergeCell ref="HMQ69:HMS69"/>
    <mergeCell ref="HNH69:HNJ69"/>
    <mergeCell ref="HNY69:HOA69"/>
    <mergeCell ref="HIB69:HID69"/>
    <mergeCell ref="HIS69:HIU69"/>
    <mergeCell ref="HJJ69:HJL69"/>
    <mergeCell ref="HKA69:HKC69"/>
    <mergeCell ref="HKR69:HKT69"/>
    <mergeCell ref="IEY69:IFA69"/>
    <mergeCell ref="IFP69:IFR69"/>
    <mergeCell ref="IGG69:IGI69"/>
    <mergeCell ref="IGX69:IGZ69"/>
    <mergeCell ref="IHO69:IHQ69"/>
    <mergeCell ref="IBR69:IBT69"/>
    <mergeCell ref="ICI69:ICK69"/>
    <mergeCell ref="ICZ69:IDB69"/>
    <mergeCell ref="IDQ69:IDS69"/>
    <mergeCell ref="IEH69:IEJ69"/>
    <mergeCell ref="HYK69:HYM69"/>
    <mergeCell ref="HZB69:HZD69"/>
    <mergeCell ref="HZS69:HZU69"/>
    <mergeCell ref="IAJ69:IAL69"/>
    <mergeCell ref="IBA69:IBC69"/>
    <mergeCell ref="HVD69:HVF69"/>
    <mergeCell ref="HVU69:HVW69"/>
    <mergeCell ref="HWL69:HWN69"/>
    <mergeCell ref="HXC69:HXE69"/>
    <mergeCell ref="HXT69:HXV69"/>
    <mergeCell ref="ISA69:ISC69"/>
    <mergeCell ref="ISR69:IST69"/>
    <mergeCell ref="ITI69:ITK69"/>
    <mergeCell ref="ITZ69:IUB69"/>
    <mergeCell ref="IUQ69:IUS69"/>
    <mergeCell ref="IOT69:IOV69"/>
    <mergeCell ref="IPK69:IPM69"/>
    <mergeCell ref="IQB69:IQD69"/>
    <mergeCell ref="IQS69:IQU69"/>
    <mergeCell ref="IRJ69:IRL69"/>
    <mergeCell ref="ILM69:ILO69"/>
    <mergeCell ref="IMD69:IMF69"/>
    <mergeCell ref="IMU69:IMW69"/>
    <mergeCell ref="INL69:INN69"/>
    <mergeCell ref="IOC69:IOE69"/>
    <mergeCell ref="IIF69:IIH69"/>
    <mergeCell ref="IIW69:IIY69"/>
    <mergeCell ref="IJN69:IJP69"/>
    <mergeCell ref="IKE69:IKG69"/>
    <mergeCell ref="IKV69:IKX69"/>
    <mergeCell ref="JFC69:JFE69"/>
    <mergeCell ref="JFT69:JFV69"/>
    <mergeCell ref="JGK69:JGM69"/>
    <mergeCell ref="JHB69:JHD69"/>
    <mergeCell ref="JHS69:JHU69"/>
    <mergeCell ref="JBV69:JBX69"/>
    <mergeCell ref="JCM69:JCO69"/>
    <mergeCell ref="JDD69:JDF69"/>
    <mergeCell ref="JDU69:JDW69"/>
    <mergeCell ref="JEL69:JEN69"/>
    <mergeCell ref="IYO69:IYQ69"/>
    <mergeCell ref="IZF69:IZH69"/>
    <mergeCell ref="IZW69:IZY69"/>
    <mergeCell ref="JAN69:JAP69"/>
    <mergeCell ref="JBE69:JBG69"/>
    <mergeCell ref="IVH69:IVJ69"/>
    <mergeCell ref="IVY69:IWA69"/>
    <mergeCell ref="IWP69:IWR69"/>
    <mergeCell ref="IXG69:IXI69"/>
    <mergeCell ref="IXX69:IXZ69"/>
    <mergeCell ref="JSE69:JSG69"/>
    <mergeCell ref="JSV69:JSX69"/>
    <mergeCell ref="JTM69:JTO69"/>
    <mergeCell ref="JUD69:JUF69"/>
    <mergeCell ref="JUU69:JUW69"/>
    <mergeCell ref="JOX69:JOZ69"/>
    <mergeCell ref="JPO69:JPQ69"/>
    <mergeCell ref="JQF69:JQH69"/>
    <mergeCell ref="JQW69:JQY69"/>
    <mergeCell ref="JRN69:JRP69"/>
    <mergeCell ref="JLQ69:JLS69"/>
    <mergeCell ref="JMH69:JMJ69"/>
    <mergeCell ref="JMY69:JNA69"/>
    <mergeCell ref="JNP69:JNR69"/>
    <mergeCell ref="JOG69:JOI69"/>
    <mergeCell ref="JIJ69:JIL69"/>
    <mergeCell ref="JJA69:JJC69"/>
    <mergeCell ref="JJR69:JJT69"/>
    <mergeCell ref="JKI69:JKK69"/>
    <mergeCell ref="JKZ69:JLB69"/>
    <mergeCell ref="KFG69:KFI69"/>
    <mergeCell ref="KFX69:KFZ69"/>
    <mergeCell ref="KGO69:KGQ69"/>
    <mergeCell ref="KHF69:KHH69"/>
    <mergeCell ref="KHW69:KHY69"/>
    <mergeCell ref="KBZ69:KCB69"/>
    <mergeCell ref="KCQ69:KCS69"/>
    <mergeCell ref="KDH69:KDJ69"/>
    <mergeCell ref="KDY69:KEA69"/>
    <mergeCell ref="KEP69:KER69"/>
    <mergeCell ref="JYS69:JYU69"/>
    <mergeCell ref="JZJ69:JZL69"/>
    <mergeCell ref="KAA69:KAC69"/>
    <mergeCell ref="KAR69:KAT69"/>
    <mergeCell ref="KBI69:KBK69"/>
    <mergeCell ref="JVL69:JVN69"/>
    <mergeCell ref="JWC69:JWE69"/>
    <mergeCell ref="JWT69:JWV69"/>
    <mergeCell ref="JXK69:JXM69"/>
    <mergeCell ref="JYB69:JYD69"/>
    <mergeCell ref="KSI69:KSK69"/>
    <mergeCell ref="KSZ69:KTB69"/>
    <mergeCell ref="KTQ69:KTS69"/>
    <mergeCell ref="KUH69:KUJ69"/>
    <mergeCell ref="KUY69:KVA69"/>
    <mergeCell ref="KPB69:KPD69"/>
    <mergeCell ref="KPS69:KPU69"/>
    <mergeCell ref="KQJ69:KQL69"/>
    <mergeCell ref="KRA69:KRC69"/>
    <mergeCell ref="KRR69:KRT69"/>
    <mergeCell ref="KLU69:KLW69"/>
    <mergeCell ref="KML69:KMN69"/>
    <mergeCell ref="KNC69:KNE69"/>
    <mergeCell ref="KNT69:KNV69"/>
    <mergeCell ref="KOK69:KOM69"/>
    <mergeCell ref="KIN69:KIP69"/>
    <mergeCell ref="KJE69:KJG69"/>
    <mergeCell ref="KJV69:KJX69"/>
    <mergeCell ref="KKM69:KKO69"/>
    <mergeCell ref="KLD69:KLF69"/>
    <mergeCell ref="LFK69:LFM69"/>
    <mergeCell ref="LGB69:LGD69"/>
    <mergeCell ref="LGS69:LGU69"/>
    <mergeCell ref="LHJ69:LHL69"/>
    <mergeCell ref="LIA69:LIC69"/>
    <mergeCell ref="LCD69:LCF69"/>
    <mergeCell ref="LCU69:LCW69"/>
    <mergeCell ref="LDL69:LDN69"/>
    <mergeCell ref="LEC69:LEE69"/>
    <mergeCell ref="LET69:LEV69"/>
    <mergeCell ref="KYW69:KYY69"/>
    <mergeCell ref="KZN69:KZP69"/>
    <mergeCell ref="LAE69:LAG69"/>
    <mergeCell ref="LAV69:LAX69"/>
    <mergeCell ref="LBM69:LBO69"/>
    <mergeCell ref="KVP69:KVR69"/>
    <mergeCell ref="KWG69:KWI69"/>
    <mergeCell ref="KWX69:KWZ69"/>
    <mergeCell ref="KXO69:KXQ69"/>
    <mergeCell ref="KYF69:KYH69"/>
    <mergeCell ref="LSM69:LSO69"/>
    <mergeCell ref="LTD69:LTF69"/>
    <mergeCell ref="LTU69:LTW69"/>
    <mergeCell ref="LUL69:LUN69"/>
    <mergeCell ref="LVC69:LVE69"/>
    <mergeCell ref="LPF69:LPH69"/>
    <mergeCell ref="LPW69:LPY69"/>
    <mergeCell ref="LQN69:LQP69"/>
    <mergeCell ref="LRE69:LRG69"/>
    <mergeCell ref="LRV69:LRX69"/>
    <mergeCell ref="LLY69:LMA69"/>
    <mergeCell ref="LMP69:LMR69"/>
    <mergeCell ref="LNG69:LNI69"/>
    <mergeCell ref="LNX69:LNZ69"/>
    <mergeCell ref="LOO69:LOQ69"/>
    <mergeCell ref="LIR69:LIT69"/>
    <mergeCell ref="LJI69:LJK69"/>
    <mergeCell ref="LJZ69:LKB69"/>
    <mergeCell ref="LKQ69:LKS69"/>
    <mergeCell ref="LLH69:LLJ69"/>
    <mergeCell ref="MFO69:MFQ69"/>
    <mergeCell ref="MGF69:MGH69"/>
    <mergeCell ref="MGW69:MGY69"/>
    <mergeCell ref="MHN69:MHP69"/>
    <mergeCell ref="MIE69:MIG69"/>
    <mergeCell ref="MCH69:MCJ69"/>
    <mergeCell ref="MCY69:MDA69"/>
    <mergeCell ref="MDP69:MDR69"/>
    <mergeCell ref="MEG69:MEI69"/>
    <mergeCell ref="MEX69:MEZ69"/>
    <mergeCell ref="LZA69:LZC69"/>
    <mergeCell ref="LZR69:LZT69"/>
    <mergeCell ref="MAI69:MAK69"/>
    <mergeCell ref="MAZ69:MBB69"/>
    <mergeCell ref="MBQ69:MBS69"/>
    <mergeCell ref="LVT69:LVV69"/>
    <mergeCell ref="LWK69:LWM69"/>
    <mergeCell ref="LXB69:LXD69"/>
    <mergeCell ref="LXS69:LXU69"/>
    <mergeCell ref="LYJ69:LYL69"/>
    <mergeCell ref="MSQ69:MSS69"/>
    <mergeCell ref="MTH69:MTJ69"/>
    <mergeCell ref="MTY69:MUA69"/>
    <mergeCell ref="MUP69:MUR69"/>
    <mergeCell ref="MVG69:MVI69"/>
    <mergeCell ref="MPJ69:MPL69"/>
    <mergeCell ref="MQA69:MQC69"/>
    <mergeCell ref="MQR69:MQT69"/>
    <mergeCell ref="MRI69:MRK69"/>
    <mergeCell ref="MRZ69:MSB69"/>
    <mergeCell ref="MMC69:MME69"/>
    <mergeCell ref="MMT69:MMV69"/>
    <mergeCell ref="MNK69:MNM69"/>
    <mergeCell ref="MOB69:MOD69"/>
    <mergeCell ref="MOS69:MOU69"/>
    <mergeCell ref="MIV69:MIX69"/>
    <mergeCell ref="MJM69:MJO69"/>
    <mergeCell ref="MKD69:MKF69"/>
    <mergeCell ref="MKU69:MKW69"/>
    <mergeCell ref="MLL69:MLN69"/>
    <mergeCell ref="NFS69:NFU69"/>
    <mergeCell ref="NGJ69:NGL69"/>
    <mergeCell ref="NHA69:NHC69"/>
    <mergeCell ref="NHR69:NHT69"/>
    <mergeCell ref="NII69:NIK69"/>
    <mergeCell ref="NCL69:NCN69"/>
    <mergeCell ref="NDC69:NDE69"/>
    <mergeCell ref="NDT69:NDV69"/>
    <mergeCell ref="NEK69:NEM69"/>
    <mergeCell ref="NFB69:NFD69"/>
    <mergeCell ref="MZE69:MZG69"/>
    <mergeCell ref="MZV69:MZX69"/>
    <mergeCell ref="NAM69:NAO69"/>
    <mergeCell ref="NBD69:NBF69"/>
    <mergeCell ref="NBU69:NBW69"/>
    <mergeCell ref="MVX69:MVZ69"/>
    <mergeCell ref="MWO69:MWQ69"/>
    <mergeCell ref="MXF69:MXH69"/>
    <mergeCell ref="MXW69:MXY69"/>
    <mergeCell ref="MYN69:MYP69"/>
    <mergeCell ref="NSU69:NSW69"/>
    <mergeCell ref="NTL69:NTN69"/>
    <mergeCell ref="NUC69:NUE69"/>
    <mergeCell ref="NUT69:NUV69"/>
    <mergeCell ref="NVK69:NVM69"/>
    <mergeCell ref="NPN69:NPP69"/>
    <mergeCell ref="NQE69:NQG69"/>
    <mergeCell ref="NQV69:NQX69"/>
    <mergeCell ref="NRM69:NRO69"/>
    <mergeCell ref="NSD69:NSF69"/>
    <mergeCell ref="NMG69:NMI69"/>
    <mergeCell ref="NMX69:NMZ69"/>
    <mergeCell ref="NNO69:NNQ69"/>
    <mergeCell ref="NOF69:NOH69"/>
    <mergeCell ref="NOW69:NOY69"/>
    <mergeCell ref="NIZ69:NJB69"/>
    <mergeCell ref="NJQ69:NJS69"/>
    <mergeCell ref="NKH69:NKJ69"/>
    <mergeCell ref="NKY69:NLA69"/>
    <mergeCell ref="NLP69:NLR69"/>
    <mergeCell ref="OFW69:OFY69"/>
    <mergeCell ref="OGN69:OGP69"/>
    <mergeCell ref="OHE69:OHG69"/>
    <mergeCell ref="OHV69:OHX69"/>
    <mergeCell ref="OIM69:OIO69"/>
    <mergeCell ref="OCP69:OCR69"/>
    <mergeCell ref="ODG69:ODI69"/>
    <mergeCell ref="ODX69:ODZ69"/>
    <mergeCell ref="OEO69:OEQ69"/>
    <mergeCell ref="OFF69:OFH69"/>
    <mergeCell ref="NZI69:NZK69"/>
    <mergeCell ref="NZZ69:OAB69"/>
    <mergeCell ref="OAQ69:OAS69"/>
    <mergeCell ref="OBH69:OBJ69"/>
    <mergeCell ref="OBY69:OCA69"/>
    <mergeCell ref="NWB69:NWD69"/>
    <mergeCell ref="NWS69:NWU69"/>
    <mergeCell ref="NXJ69:NXL69"/>
    <mergeCell ref="NYA69:NYC69"/>
    <mergeCell ref="NYR69:NYT69"/>
    <mergeCell ref="OSY69:OTA69"/>
    <mergeCell ref="OTP69:OTR69"/>
    <mergeCell ref="OUG69:OUI69"/>
    <mergeCell ref="OUX69:OUZ69"/>
    <mergeCell ref="OVO69:OVQ69"/>
    <mergeCell ref="OPR69:OPT69"/>
    <mergeCell ref="OQI69:OQK69"/>
    <mergeCell ref="OQZ69:ORB69"/>
    <mergeCell ref="ORQ69:ORS69"/>
    <mergeCell ref="OSH69:OSJ69"/>
    <mergeCell ref="OMK69:OMM69"/>
    <mergeCell ref="ONB69:OND69"/>
    <mergeCell ref="ONS69:ONU69"/>
    <mergeCell ref="OOJ69:OOL69"/>
    <mergeCell ref="OPA69:OPC69"/>
    <mergeCell ref="OJD69:OJF69"/>
    <mergeCell ref="OJU69:OJW69"/>
    <mergeCell ref="OKL69:OKN69"/>
    <mergeCell ref="OLC69:OLE69"/>
    <mergeCell ref="OLT69:OLV69"/>
    <mergeCell ref="PGA69:PGC69"/>
    <mergeCell ref="PGR69:PGT69"/>
    <mergeCell ref="PHI69:PHK69"/>
    <mergeCell ref="PHZ69:PIB69"/>
    <mergeCell ref="PIQ69:PIS69"/>
    <mergeCell ref="PCT69:PCV69"/>
    <mergeCell ref="PDK69:PDM69"/>
    <mergeCell ref="PEB69:PED69"/>
    <mergeCell ref="PES69:PEU69"/>
    <mergeCell ref="PFJ69:PFL69"/>
    <mergeCell ref="OZM69:OZO69"/>
    <mergeCell ref="PAD69:PAF69"/>
    <mergeCell ref="PAU69:PAW69"/>
    <mergeCell ref="PBL69:PBN69"/>
    <mergeCell ref="PCC69:PCE69"/>
    <mergeCell ref="OWF69:OWH69"/>
    <mergeCell ref="OWW69:OWY69"/>
    <mergeCell ref="OXN69:OXP69"/>
    <mergeCell ref="OYE69:OYG69"/>
    <mergeCell ref="OYV69:OYX69"/>
    <mergeCell ref="PTC69:PTE69"/>
    <mergeCell ref="PTT69:PTV69"/>
    <mergeCell ref="PUK69:PUM69"/>
    <mergeCell ref="PVB69:PVD69"/>
    <mergeCell ref="PVS69:PVU69"/>
    <mergeCell ref="PPV69:PPX69"/>
    <mergeCell ref="PQM69:PQO69"/>
    <mergeCell ref="PRD69:PRF69"/>
    <mergeCell ref="PRU69:PRW69"/>
    <mergeCell ref="PSL69:PSN69"/>
    <mergeCell ref="PMO69:PMQ69"/>
    <mergeCell ref="PNF69:PNH69"/>
    <mergeCell ref="PNW69:PNY69"/>
    <mergeCell ref="PON69:POP69"/>
    <mergeCell ref="PPE69:PPG69"/>
    <mergeCell ref="PJH69:PJJ69"/>
    <mergeCell ref="PJY69:PKA69"/>
    <mergeCell ref="PKP69:PKR69"/>
    <mergeCell ref="PLG69:PLI69"/>
    <mergeCell ref="PLX69:PLZ69"/>
    <mergeCell ref="QGE69:QGG69"/>
    <mergeCell ref="QGV69:QGX69"/>
    <mergeCell ref="QHM69:QHO69"/>
    <mergeCell ref="QID69:QIF69"/>
    <mergeCell ref="QIU69:QIW69"/>
    <mergeCell ref="QCX69:QCZ69"/>
    <mergeCell ref="QDO69:QDQ69"/>
    <mergeCell ref="QEF69:QEH69"/>
    <mergeCell ref="QEW69:QEY69"/>
    <mergeCell ref="QFN69:QFP69"/>
    <mergeCell ref="PZQ69:PZS69"/>
    <mergeCell ref="QAH69:QAJ69"/>
    <mergeCell ref="QAY69:QBA69"/>
    <mergeCell ref="QBP69:QBR69"/>
    <mergeCell ref="QCG69:QCI69"/>
    <mergeCell ref="PWJ69:PWL69"/>
    <mergeCell ref="PXA69:PXC69"/>
    <mergeCell ref="PXR69:PXT69"/>
    <mergeCell ref="PYI69:PYK69"/>
    <mergeCell ref="PYZ69:PZB69"/>
    <mergeCell ref="QTG69:QTI69"/>
    <mergeCell ref="QTX69:QTZ69"/>
    <mergeCell ref="QUO69:QUQ69"/>
    <mergeCell ref="QVF69:QVH69"/>
    <mergeCell ref="QVW69:QVY69"/>
    <mergeCell ref="QPZ69:QQB69"/>
    <mergeCell ref="QQQ69:QQS69"/>
    <mergeCell ref="QRH69:QRJ69"/>
    <mergeCell ref="QRY69:QSA69"/>
    <mergeCell ref="QSP69:QSR69"/>
    <mergeCell ref="QMS69:QMU69"/>
    <mergeCell ref="QNJ69:QNL69"/>
    <mergeCell ref="QOA69:QOC69"/>
    <mergeCell ref="QOR69:QOT69"/>
    <mergeCell ref="QPI69:QPK69"/>
    <mergeCell ref="QJL69:QJN69"/>
    <mergeCell ref="QKC69:QKE69"/>
    <mergeCell ref="QKT69:QKV69"/>
    <mergeCell ref="QLK69:QLM69"/>
    <mergeCell ref="QMB69:QMD69"/>
    <mergeCell ref="RGI69:RGK69"/>
    <mergeCell ref="RGZ69:RHB69"/>
    <mergeCell ref="RHQ69:RHS69"/>
    <mergeCell ref="RIH69:RIJ69"/>
    <mergeCell ref="RIY69:RJA69"/>
    <mergeCell ref="RDB69:RDD69"/>
    <mergeCell ref="RDS69:RDU69"/>
    <mergeCell ref="REJ69:REL69"/>
    <mergeCell ref="RFA69:RFC69"/>
    <mergeCell ref="RFR69:RFT69"/>
    <mergeCell ref="QZU69:QZW69"/>
    <mergeCell ref="RAL69:RAN69"/>
    <mergeCell ref="RBC69:RBE69"/>
    <mergeCell ref="RBT69:RBV69"/>
    <mergeCell ref="RCK69:RCM69"/>
    <mergeCell ref="QWN69:QWP69"/>
    <mergeCell ref="QXE69:QXG69"/>
    <mergeCell ref="QXV69:QXX69"/>
    <mergeCell ref="QYM69:QYO69"/>
    <mergeCell ref="QZD69:QZF69"/>
    <mergeCell ref="RTK69:RTM69"/>
    <mergeCell ref="RUB69:RUD69"/>
    <mergeCell ref="RUS69:RUU69"/>
    <mergeCell ref="RVJ69:RVL69"/>
    <mergeCell ref="RWA69:RWC69"/>
    <mergeCell ref="RQD69:RQF69"/>
    <mergeCell ref="RQU69:RQW69"/>
    <mergeCell ref="RRL69:RRN69"/>
    <mergeCell ref="RSC69:RSE69"/>
    <mergeCell ref="RST69:RSV69"/>
    <mergeCell ref="RMW69:RMY69"/>
    <mergeCell ref="RNN69:RNP69"/>
    <mergeCell ref="ROE69:ROG69"/>
    <mergeCell ref="ROV69:ROX69"/>
    <mergeCell ref="RPM69:RPO69"/>
    <mergeCell ref="RJP69:RJR69"/>
    <mergeCell ref="RKG69:RKI69"/>
    <mergeCell ref="RKX69:RKZ69"/>
    <mergeCell ref="RLO69:RLQ69"/>
    <mergeCell ref="RMF69:RMH69"/>
    <mergeCell ref="SGM69:SGO69"/>
    <mergeCell ref="SHD69:SHF69"/>
    <mergeCell ref="SHU69:SHW69"/>
    <mergeCell ref="SIL69:SIN69"/>
    <mergeCell ref="SJC69:SJE69"/>
    <mergeCell ref="SDF69:SDH69"/>
    <mergeCell ref="SDW69:SDY69"/>
    <mergeCell ref="SEN69:SEP69"/>
    <mergeCell ref="SFE69:SFG69"/>
    <mergeCell ref="SFV69:SFX69"/>
    <mergeCell ref="RZY69:SAA69"/>
    <mergeCell ref="SAP69:SAR69"/>
    <mergeCell ref="SBG69:SBI69"/>
    <mergeCell ref="SBX69:SBZ69"/>
    <mergeCell ref="SCO69:SCQ69"/>
    <mergeCell ref="RWR69:RWT69"/>
    <mergeCell ref="RXI69:RXK69"/>
    <mergeCell ref="RXZ69:RYB69"/>
    <mergeCell ref="RYQ69:RYS69"/>
    <mergeCell ref="RZH69:RZJ69"/>
    <mergeCell ref="STO69:STQ69"/>
    <mergeCell ref="SUF69:SUH69"/>
    <mergeCell ref="SUW69:SUY69"/>
    <mergeCell ref="SVN69:SVP69"/>
    <mergeCell ref="SWE69:SWG69"/>
    <mergeCell ref="SQH69:SQJ69"/>
    <mergeCell ref="SQY69:SRA69"/>
    <mergeCell ref="SRP69:SRR69"/>
    <mergeCell ref="SSG69:SSI69"/>
    <mergeCell ref="SSX69:SSZ69"/>
    <mergeCell ref="SNA69:SNC69"/>
    <mergeCell ref="SNR69:SNT69"/>
    <mergeCell ref="SOI69:SOK69"/>
    <mergeCell ref="SOZ69:SPB69"/>
    <mergeCell ref="SPQ69:SPS69"/>
    <mergeCell ref="SJT69:SJV69"/>
    <mergeCell ref="SKK69:SKM69"/>
    <mergeCell ref="SLB69:SLD69"/>
    <mergeCell ref="SLS69:SLU69"/>
    <mergeCell ref="SMJ69:SML69"/>
    <mergeCell ref="TGQ69:TGS69"/>
    <mergeCell ref="THH69:THJ69"/>
    <mergeCell ref="THY69:TIA69"/>
    <mergeCell ref="TIP69:TIR69"/>
    <mergeCell ref="TJG69:TJI69"/>
    <mergeCell ref="TDJ69:TDL69"/>
    <mergeCell ref="TEA69:TEC69"/>
    <mergeCell ref="TER69:TET69"/>
    <mergeCell ref="TFI69:TFK69"/>
    <mergeCell ref="TFZ69:TGB69"/>
    <mergeCell ref="TAC69:TAE69"/>
    <mergeCell ref="TAT69:TAV69"/>
    <mergeCell ref="TBK69:TBM69"/>
    <mergeCell ref="TCB69:TCD69"/>
    <mergeCell ref="TCS69:TCU69"/>
    <mergeCell ref="SWV69:SWX69"/>
    <mergeCell ref="SXM69:SXO69"/>
    <mergeCell ref="SYD69:SYF69"/>
    <mergeCell ref="SYU69:SYW69"/>
    <mergeCell ref="SZL69:SZN69"/>
    <mergeCell ref="TTS69:TTU69"/>
    <mergeCell ref="TUJ69:TUL69"/>
    <mergeCell ref="TVA69:TVC69"/>
    <mergeCell ref="TVR69:TVT69"/>
    <mergeCell ref="TWI69:TWK69"/>
    <mergeCell ref="TQL69:TQN69"/>
    <mergeCell ref="TRC69:TRE69"/>
    <mergeCell ref="TRT69:TRV69"/>
    <mergeCell ref="TSK69:TSM69"/>
    <mergeCell ref="TTB69:TTD69"/>
    <mergeCell ref="TNE69:TNG69"/>
    <mergeCell ref="TNV69:TNX69"/>
    <mergeCell ref="TOM69:TOO69"/>
    <mergeCell ref="TPD69:TPF69"/>
    <mergeCell ref="TPU69:TPW69"/>
    <mergeCell ref="TJX69:TJZ69"/>
    <mergeCell ref="TKO69:TKQ69"/>
    <mergeCell ref="TLF69:TLH69"/>
    <mergeCell ref="TLW69:TLY69"/>
    <mergeCell ref="TMN69:TMP69"/>
    <mergeCell ref="UGU69:UGW69"/>
    <mergeCell ref="UHL69:UHN69"/>
    <mergeCell ref="UIC69:UIE69"/>
    <mergeCell ref="UIT69:UIV69"/>
    <mergeCell ref="UJK69:UJM69"/>
    <mergeCell ref="UDN69:UDP69"/>
    <mergeCell ref="UEE69:UEG69"/>
    <mergeCell ref="UEV69:UEX69"/>
    <mergeCell ref="UFM69:UFO69"/>
    <mergeCell ref="UGD69:UGF69"/>
    <mergeCell ref="UAG69:UAI69"/>
    <mergeCell ref="UAX69:UAZ69"/>
    <mergeCell ref="UBO69:UBQ69"/>
    <mergeCell ref="UCF69:UCH69"/>
    <mergeCell ref="UCW69:UCY69"/>
    <mergeCell ref="TWZ69:TXB69"/>
    <mergeCell ref="TXQ69:TXS69"/>
    <mergeCell ref="TYH69:TYJ69"/>
    <mergeCell ref="TYY69:TZA69"/>
    <mergeCell ref="TZP69:TZR69"/>
    <mergeCell ref="UTW69:UTY69"/>
    <mergeCell ref="UUN69:UUP69"/>
    <mergeCell ref="UVE69:UVG69"/>
    <mergeCell ref="UVV69:UVX69"/>
    <mergeCell ref="UWM69:UWO69"/>
    <mergeCell ref="UQP69:UQR69"/>
    <mergeCell ref="URG69:URI69"/>
    <mergeCell ref="URX69:URZ69"/>
    <mergeCell ref="USO69:USQ69"/>
    <mergeCell ref="UTF69:UTH69"/>
    <mergeCell ref="UNI69:UNK69"/>
    <mergeCell ref="UNZ69:UOB69"/>
    <mergeCell ref="UOQ69:UOS69"/>
    <mergeCell ref="UPH69:UPJ69"/>
    <mergeCell ref="UPY69:UQA69"/>
    <mergeCell ref="UKB69:UKD69"/>
    <mergeCell ref="UKS69:UKU69"/>
    <mergeCell ref="ULJ69:ULL69"/>
    <mergeCell ref="UMA69:UMC69"/>
    <mergeCell ref="UMR69:UMT69"/>
    <mergeCell ref="VGY69:VHA69"/>
    <mergeCell ref="VHP69:VHR69"/>
    <mergeCell ref="VIG69:VII69"/>
    <mergeCell ref="VIX69:VIZ69"/>
    <mergeCell ref="VJO69:VJQ69"/>
    <mergeCell ref="VDR69:VDT69"/>
    <mergeCell ref="VEI69:VEK69"/>
    <mergeCell ref="VEZ69:VFB69"/>
    <mergeCell ref="VFQ69:VFS69"/>
    <mergeCell ref="VGH69:VGJ69"/>
    <mergeCell ref="VAK69:VAM69"/>
    <mergeCell ref="VBB69:VBD69"/>
    <mergeCell ref="VBS69:VBU69"/>
    <mergeCell ref="VCJ69:VCL69"/>
    <mergeCell ref="VDA69:VDC69"/>
    <mergeCell ref="UXD69:UXF69"/>
    <mergeCell ref="UXU69:UXW69"/>
    <mergeCell ref="UYL69:UYN69"/>
    <mergeCell ref="UZC69:UZE69"/>
    <mergeCell ref="UZT69:UZV69"/>
    <mergeCell ref="VUA69:VUC69"/>
    <mergeCell ref="VUR69:VUT69"/>
    <mergeCell ref="VVI69:VVK69"/>
    <mergeCell ref="VVZ69:VWB69"/>
    <mergeCell ref="VWQ69:VWS69"/>
    <mergeCell ref="VQT69:VQV69"/>
    <mergeCell ref="VRK69:VRM69"/>
    <mergeCell ref="VSB69:VSD69"/>
    <mergeCell ref="VSS69:VSU69"/>
    <mergeCell ref="VTJ69:VTL69"/>
    <mergeCell ref="VNM69:VNO69"/>
    <mergeCell ref="VOD69:VOF69"/>
    <mergeCell ref="VOU69:VOW69"/>
    <mergeCell ref="VPL69:VPN69"/>
    <mergeCell ref="VQC69:VQE69"/>
    <mergeCell ref="VKF69:VKH69"/>
    <mergeCell ref="VKW69:VKY69"/>
    <mergeCell ref="VLN69:VLP69"/>
    <mergeCell ref="VME69:VMG69"/>
    <mergeCell ref="VMV69:VMX69"/>
    <mergeCell ref="WHC69:WHE69"/>
    <mergeCell ref="WHT69:WHV69"/>
    <mergeCell ref="WIK69:WIM69"/>
    <mergeCell ref="WJB69:WJD69"/>
    <mergeCell ref="WJS69:WJU69"/>
    <mergeCell ref="WDV69:WDX69"/>
    <mergeCell ref="WEM69:WEO69"/>
    <mergeCell ref="WFD69:WFF69"/>
    <mergeCell ref="WFU69:WFW69"/>
    <mergeCell ref="WGL69:WGN69"/>
    <mergeCell ref="WAO69:WAQ69"/>
    <mergeCell ref="WBF69:WBH69"/>
    <mergeCell ref="WBW69:WBY69"/>
    <mergeCell ref="WCN69:WCP69"/>
    <mergeCell ref="WDE69:WDG69"/>
    <mergeCell ref="VXH69:VXJ69"/>
    <mergeCell ref="VXY69:VYA69"/>
    <mergeCell ref="VYP69:VYR69"/>
    <mergeCell ref="VZG69:VZI69"/>
    <mergeCell ref="VZX69:VZZ69"/>
    <mergeCell ref="WUV69:WUX69"/>
    <mergeCell ref="WVM69:WVO69"/>
    <mergeCell ref="WWD69:WWF69"/>
    <mergeCell ref="WWU69:WWW69"/>
    <mergeCell ref="WQX69:WQZ69"/>
    <mergeCell ref="WRO69:WRQ69"/>
    <mergeCell ref="WSF69:WSH69"/>
    <mergeCell ref="WSW69:WSY69"/>
    <mergeCell ref="WTN69:WTP69"/>
    <mergeCell ref="WNQ69:WNS69"/>
    <mergeCell ref="WOH69:WOJ69"/>
    <mergeCell ref="WOY69:WPA69"/>
    <mergeCell ref="WPP69:WPR69"/>
    <mergeCell ref="WQG69:WQI69"/>
    <mergeCell ref="WKJ69:WKL69"/>
    <mergeCell ref="WLA69:WLC69"/>
    <mergeCell ref="WLR69:WLT69"/>
    <mergeCell ref="WMI69:WMK69"/>
    <mergeCell ref="WMZ69:WNB69"/>
    <mergeCell ref="ID71:IF71"/>
    <mergeCell ref="IU71:IW71"/>
    <mergeCell ref="JL71:JN71"/>
    <mergeCell ref="KC71:KE71"/>
    <mergeCell ref="KT71:KV71"/>
    <mergeCell ref="XDZ69:XEB69"/>
    <mergeCell ref="XEQ69:XES69"/>
    <mergeCell ref="A71:C71"/>
    <mergeCell ref="Q71:S71"/>
    <mergeCell ref="AH71:AJ71"/>
    <mergeCell ref="AY71:BA71"/>
    <mergeCell ref="BP71:BR71"/>
    <mergeCell ref="CG71:CI71"/>
    <mergeCell ref="CX71:CZ71"/>
    <mergeCell ref="DO71:DQ71"/>
    <mergeCell ref="EF71:EH71"/>
    <mergeCell ref="EW71:EY71"/>
    <mergeCell ref="FN71:FP71"/>
    <mergeCell ref="GE71:GG71"/>
    <mergeCell ref="GV71:GX71"/>
    <mergeCell ref="HM71:HO71"/>
    <mergeCell ref="XAS69:XAU69"/>
    <mergeCell ref="XBJ69:XBL69"/>
    <mergeCell ref="XCA69:XCC69"/>
    <mergeCell ref="XCR69:XCT69"/>
    <mergeCell ref="XDI69:XDK69"/>
    <mergeCell ref="WXL69:WXN69"/>
    <mergeCell ref="WYC69:WYE69"/>
    <mergeCell ref="WYT69:WYV69"/>
    <mergeCell ref="WZK69:WZM69"/>
    <mergeCell ref="XAB69:XAD69"/>
    <mergeCell ref="WUE69:WUG69"/>
    <mergeCell ref="VF71:VH71"/>
    <mergeCell ref="VW71:VY71"/>
    <mergeCell ref="WN71:WP71"/>
    <mergeCell ref="XE71:XG71"/>
    <mergeCell ref="XV71:XX71"/>
    <mergeCell ref="RY71:SA71"/>
    <mergeCell ref="SP71:SR71"/>
    <mergeCell ref="TG71:TI71"/>
    <mergeCell ref="TX71:TZ71"/>
    <mergeCell ref="UO71:UQ71"/>
    <mergeCell ref="OR71:OT71"/>
    <mergeCell ref="PI71:PK71"/>
    <mergeCell ref="PZ71:QB71"/>
    <mergeCell ref="QQ71:QS71"/>
    <mergeCell ref="RH71:RJ71"/>
    <mergeCell ref="LK71:LM71"/>
    <mergeCell ref="MB71:MD71"/>
    <mergeCell ref="MS71:MU71"/>
    <mergeCell ref="NJ71:NL71"/>
    <mergeCell ref="OA71:OC71"/>
    <mergeCell ref="AIH71:AIJ71"/>
    <mergeCell ref="AIY71:AJA71"/>
    <mergeCell ref="AJP71:AJR71"/>
    <mergeCell ref="AKG71:AKI71"/>
    <mergeCell ref="AKX71:AKZ71"/>
    <mergeCell ref="AFA71:AFC71"/>
    <mergeCell ref="AFR71:AFT71"/>
    <mergeCell ref="AGI71:AGK71"/>
    <mergeCell ref="AGZ71:AHB71"/>
    <mergeCell ref="AHQ71:AHS71"/>
    <mergeCell ref="ABT71:ABV71"/>
    <mergeCell ref="ACK71:ACM71"/>
    <mergeCell ref="ADB71:ADD71"/>
    <mergeCell ref="ADS71:ADU71"/>
    <mergeCell ref="AEJ71:AEL71"/>
    <mergeCell ref="YM71:YO71"/>
    <mergeCell ref="ZD71:ZF71"/>
    <mergeCell ref="ZU71:ZW71"/>
    <mergeCell ref="AAL71:AAN71"/>
    <mergeCell ref="ABC71:ABE71"/>
    <mergeCell ref="AVJ71:AVL71"/>
    <mergeCell ref="AWA71:AWC71"/>
    <mergeCell ref="AWR71:AWT71"/>
    <mergeCell ref="AXI71:AXK71"/>
    <mergeCell ref="AXZ71:AYB71"/>
    <mergeCell ref="ASC71:ASE71"/>
    <mergeCell ref="AST71:ASV71"/>
    <mergeCell ref="ATK71:ATM71"/>
    <mergeCell ref="AUB71:AUD71"/>
    <mergeCell ref="AUS71:AUU71"/>
    <mergeCell ref="AOV71:AOX71"/>
    <mergeCell ref="APM71:APO71"/>
    <mergeCell ref="AQD71:AQF71"/>
    <mergeCell ref="AQU71:AQW71"/>
    <mergeCell ref="ARL71:ARN71"/>
    <mergeCell ref="ALO71:ALQ71"/>
    <mergeCell ref="AMF71:AMH71"/>
    <mergeCell ref="AMW71:AMY71"/>
    <mergeCell ref="ANN71:ANP71"/>
    <mergeCell ref="AOE71:AOG71"/>
    <mergeCell ref="BIL71:BIN71"/>
    <mergeCell ref="BJC71:BJE71"/>
    <mergeCell ref="BJT71:BJV71"/>
    <mergeCell ref="BKK71:BKM71"/>
    <mergeCell ref="BLB71:BLD71"/>
    <mergeCell ref="BFE71:BFG71"/>
    <mergeCell ref="BFV71:BFX71"/>
    <mergeCell ref="BGM71:BGO71"/>
    <mergeCell ref="BHD71:BHF71"/>
    <mergeCell ref="BHU71:BHW71"/>
    <mergeCell ref="BBX71:BBZ71"/>
    <mergeCell ref="BCO71:BCQ71"/>
    <mergeCell ref="BDF71:BDH71"/>
    <mergeCell ref="BDW71:BDY71"/>
    <mergeCell ref="BEN71:BEP71"/>
    <mergeCell ref="AYQ71:AYS71"/>
    <mergeCell ref="AZH71:AZJ71"/>
    <mergeCell ref="AZY71:BAA71"/>
    <mergeCell ref="BAP71:BAR71"/>
    <mergeCell ref="BBG71:BBI71"/>
    <mergeCell ref="BVN71:BVP71"/>
    <mergeCell ref="BWE71:BWG71"/>
    <mergeCell ref="BWV71:BWX71"/>
    <mergeCell ref="BXM71:BXO71"/>
    <mergeCell ref="BYD71:BYF71"/>
    <mergeCell ref="BSG71:BSI71"/>
    <mergeCell ref="BSX71:BSZ71"/>
    <mergeCell ref="BTO71:BTQ71"/>
    <mergeCell ref="BUF71:BUH71"/>
    <mergeCell ref="BUW71:BUY71"/>
    <mergeCell ref="BOZ71:BPB71"/>
    <mergeCell ref="BPQ71:BPS71"/>
    <mergeCell ref="BQH71:BQJ71"/>
    <mergeCell ref="BQY71:BRA71"/>
    <mergeCell ref="BRP71:BRR71"/>
    <mergeCell ref="BLS71:BLU71"/>
    <mergeCell ref="BMJ71:BML71"/>
    <mergeCell ref="BNA71:BNC71"/>
    <mergeCell ref="BNR71:BNT71"/>
    <mergeCell ref="BOI71:BOK71"/>
    <mergeCell ref="CIP71:CIR71"/>
    <mergeCell ref="CJG71:CJI71"/>
    <mergeCell ref="CJX71:CJZ71"/>
    <mergeCell ref="CKO71:CKQ71"/>
    <mergeCell ref="CLF71:CLH71"/>
    <mergeCell ref="CFI71:CFK71"/>
    <mergeCell ref="CFZ71:CGB71"/>
    <mergeCell ref="CGQ71:CGS71"/>
    <mergeCell ref="CHH71:CHJ71"/>
    <mergeCell ref="CHY71:CIA71"/>
    <mergeCell ref="CCB71:CCD71"/>
    <mergeCell ref="CCS71:CCU71"/>
    <mergeCell ref="CDJ71:CDL71"/>
    <mergeCell ref="CEA71:CEC71"/>
    <mergeCell ref="CER71:CET71"/>
    <mergeCell ref="BYU71:BYW71"/>
    <mergeCell ref="BZL71:BZN71"/>
    <mergeCell ref="CAC71:CAE71"/>
    <mergeCell ref="CAT71:CAV71"/>
    <mergeCell ref="CBK71:CBM71"/>
    <mergeCell ref="CVR71:CVT71"/>
    <mergeCell ref="CWI71:CWK71"/>
    <mergeCell ref="CWZ71:CXB71"/>
    <mergeCell ref="CXQ71:CXS71"/>
    <mergeCell ref="CYH71:CYJ71"/>
    <mergeCell ref="CSK71:CSM71"/>
    <mergeCell ref="CTB71:CTD71"/>
    <mergeCell ref="CTS71:CTU71"/>
    <mergeCell ref="CUJ71:CUL71"/>
    <mergeCell ref="CVA71:CVC71"/>
    <mergeCell ref="CPD71:CPF71"/>
    <mergeCell ref="CPU71:CPW71"/>
    <mergeCell ref="CQL71:CQN71"/>
    <mergeCell ref="CRC71:CRE71"/>
    <mergeCell ref="CRT71:CRV71"/>
    <mergeCell ref="CLW71:CLY71"/>
    <mergeCell ref="CMN71:CMP71"/>
    <mergeCell ref="CNE71:CNG71"/>
    <mergeCell ref="CNV71:CNX71"/>
    <mergeCell ref="COM71:COO71"/>
    <mergeCell ref="DIT71:DIV71"/>
    <mergeCell ref="DJK71:DJM71"/>
    <mergeCell ref="DKB71:DKD71"/>
    <mergeCell ref="DKS71:DKU71"/>
    <mergeCell ref="DLJ71:DLL71"/>
    <mergeCell ref="DFM71:DFO71"/>
    <mergeCell ref="DGD71:DGF71"/>
    <mergeCell ref="DGU71:DGW71"/>
    <mergeCell ref="DHL71:DHN71"/>
    <mergeCell ref="DIC71:DIE71"/>
    <mergeCell ref="DCF71:DCH71"/>
    <mergeCell ref="DCW71:DCY71"/>
    <mergeCell ref="DDN71:DDP71"/>
    <mergeCell ref="DEE71:DEG71"/>
    <mergeCell ref="DEV71:DEX71"/>
    <mergeCell ref="CYY71:CZA71"/>
    <mergeCell ref="CZP71:CZR71"/>
    <mergeCell ref="DAG71:DAI71"/>
    <mergeCell ref="DAX71:DAZ71"/>
    <mergeCell ref="DBO71:DBQ71"/>
    <mergeCell ref="DVV71:DVX71"/>
    <mergeCell ref="DWM71:DWO71"/>
    <mergeCell ref="DXD71:DXF71"/>
    <mergeCell ref="DXU71:DXW71"/>
    <mergeCell ref="DYL71:DYN71"/>
    <mergeCell ref="DSO71:DSQ71"/>
    <mergeCell ref="DTF71:DTH71"/>
    <mergeCell ref="DTW71:DTY71"/>
    <mergeCell ref="DUN71:DUP71"/>
    <mergeCell ref="DVE71:DVG71"/>
    <mergeCell ref="DPH71:DPJ71"/>
    <mergeCell ref="DPY71:DQA71"/>
    <mergeCell ref="DQP71:DQR71"/>
    <mergeCell ref="DRG71:DRI71"/>
    <mergeCell ref="DRX71:DRZ71"/>
    <mergeCell ref="DMA71:DMC71"/>
    <mergeCell ref="DMR71:DMT71"/>
    <mergeCell ref="DNI71:DNK71"/>
    <mergeCell ref="DNZ71:DOB71"/>
    <mergeCell ref="DOQ71:DOS71"/>
    <mergeCell ref="EIX71:EIZ71"/>
    <mergeCell ref="EJO71:EJQ71"/>
    <mergeCell ref="EKF71:EKH71"/>
    <mergeCell ref="EKW71:EKY71"/>
    <mergeCell ref="ELN71:ELP71"/>
    <mergeCell ref="EFQ71:EFS71"/>
    <mergeCell ref="EGH71:EGJ71"/>
    <mergeCell ref="EGY71:EHA71"/>
    <mergeCell ref="EHP71:EHR71"/>
    <mergeCell ref="EIG71:EII71"/>
    <mergeCell ref="ECJ71:ECL71"/>
    <mergeCell ref="EDA71:EDC71"/>
    <mergeCell ref="EDR71:EDT71"/>
    <mergeCell ref="EEI71:EEK71"/>
    <mergeCell ref="EEZ71:EFB71"/>
    <mergeCell ref="DZC71:DZE71"/>
    <mergeCell ref="DZT71:DZV71"/>
    <mergeCell ref="EAK71:EAM71"/>
    <mergeCell ref="EBB71:EBD71"/>
    <mergeCell ref="EBS71:EBU71"/>
    <mergeCell ref="EVZ71:EWB71"/>
    <mergeCell ref="EWQ71:EWS71"/>
    <mergeCell ref="EXH71:EXJ71"/>
    <mergeCell ref="EXY71:EYA71"/>
    <mergeCell ref="EYP71:EYR71"/>
    <mergeCell ref="ESS71:ESU71"/>
    <mergeCell ref="ETJ71:ETL71"/>
    <mergeCell ref="EUA71:EUC71"/>
    <mergeCell ref="EUR71:EUT71"/>
    <mergeCell ref="EVI71:EVK71"/>
    <mergeCell ref="EPL71:EPN71"/>
    <mergeCell ref="EQC71:EQE71"/>
    <mergeCell ref="EQT71:EQV71"/>
    <mergeCell ref="ERK71:ERM71"/>
    <mergeCell ref="ESB71:ESD71"/>
    <mergeCell ref="EME71:EMG71"/>
    <mergeCell ref="EMV71:EMX71"/>
    <mergeCell ref="ENM71:ENO71"/>
    <mergeCell ref="EOD71:EOF71"/>
    <mergeCell ref="EOU71:EOW71"/>
    <mergeCell ref="FJB71:FJD71"/>
    <mergeCell ref="FJS71:FJU71"/>
    <mergeCell ref="FKJ71:FKL71"/>
    <mergeCell ref="FLA71:FLC71"/>
    <mergeCell ref="FLR71:FLT71"/>
    <mergeCell ref="FFU71:FFW71"/>
    <mergeCell ref="FGL71:FGN71"/>
    <mergeCell ref="FHC71:FHE71"/>
    <mergeCell ref="FHT71:FHV71"/>
    <mergeCell ref="FIK71:FIM71"/>
    <mergeCell ref="FCN71:FCP71"/>
    <mergeCell ref="FDE71:FDG71"/>
    <mergeCell ref="FDV71:FDX71"/>
    <mergeCell ref="FEM71:FEO71"/>
    <mergeCell ref="FFD71:FFF71"/>
    <mergeCell ref="EZG71:EZI71"/>
    <mergeCell ref="EZX71:EZZ71"/>
    <mergeCell ref="FAO71:FAQ71"/>
    <mergeCell ref="FBF71:FBH71"/>
    <mergeCell ref="FBW71:FBY71"/>
    <mergeCell ref="FWD71:FWF71"/>
    <mergeCell ref="FWU71:FWW71"/>
    <mergeCell ref="FXL71:FXN71"/>
    <mergeCell ref="FYC71:FYE71"/>
    <mergeCell ref="FYT71:FYV71"/>
    <mergeCell ref="FSW71:FSY71"/>
    <mergeCell ref="FTN71:FTP71"/>
    <mergeCell ref="FUE71:FUG71"/>
    <mergeCell ref="FUV71:FUX71"/>
    <mergeCell ref="FVM71:FVO71"/>
    <mergeCell ref="FPP71:FPR71"/>
    <mergeCell ref="FQG71:FQI71"/>
    <mergeCell ref="FQX71:FQZ71"/>
    <mergeCell ref="FRO71:FRQ71"/>
    <mergeCell ref="FSF71:FSH71"/>
    <mergeCell ref="FMI71:FMK71"/>
    <mergeCell ref="FMZ71:FNB71"/>
    <mergeCell ref="FNQ71:FNS71"/>
    <mergeCell ref="FOH71:FOJ71"/>
    <mergeCell ref="FOY71:FPA71"/>
    <mergeCell ref="GJF71:GJH71"/>
    <mergeCell ref="GJW71:GJY71"/>
    <mergeCell ref="GKN71:GKP71"/>
    <mergeCell ref="GLE71:GLG71"/>
    <mergeCell ref="GLV71:GLX71"/>
    <mergeCell ref="GFY71:GGA71"/>
    <mergeCell ref="GGP71:GGR71"/>
    <mergeCell ref="GHG71:GHI71"/>
    <mergeCell ref="GHX71:GHZ71"/>
    <mergeCell ref="GIO71:GIQ71"/>
    <mergeCell ref="GCR71:GCT71"/>
    <mergeCell ref="GDI71:GDK71"/>
    <mergeCell ref="GDZ71:GEB71"/>
    <mergeCell ref="GEQ71:GES71"/>
    <mergeCell ref="GFH71:GFJ71"/>
    <mergeCell ref="FZK71:FZM71"/>
    <mergeCell ref="GAB71:GAD71"/>
    <mergeCell ref="GAS71:GAU71"/>
    <mergeCell ref="GBJ71:GBL71"/>
    <mergeCell ref="GCA71:GCC71"/>
    <mergeCell ref="GWH71:GWJ71"/>
    <mergeCell ref="GWY71:GXA71"/>
    <mergeCell ref="GXP71:GXR71"/>
    <mergeCell ref="GYG71:GYI71"/>
    <mergeCell ref="GYX71:GYZ71"/>
    <mergeCell ref="GTA71:GTC71"/>
    <mergeCell ref="GTR71:GTT71"/>
    <mergeCell ref="GUI71:GUK71"/>
    <mergeCell ref="GUZ71:GVB71"/>
    <mergeCell ref="GVQ71:GVS71"/>
    <mergeCell ref="GPT71:GPV71"/>
    <mergeCell ref="GQK71:GQM71"/>
    <mergeCell ref="GRB71:GRD71"/>
    <mergeCell ref="GRS71:GRU71"/>
    <mergeCell ref="GSJ71:GSL71"/>
    <mergeCell ref="GMM71:GMO71"/>
    <mergeCell ref="GND71:GNF71"/>
    <mergeCell ref="GNU71:GNW71"/>
    <mergeCell ref="GOL71:GON71"/>
    <mergeCell ref="GPC71:GPE71"/>
    <mergeCell ref="HJJ71:HJL71"/>
    <mergeCell ref="HKA71:HKC71"/>
    <mergeCell ref="HKR71:HKT71"/>
    <mergeCell ref="HLI71:HLK71"/>
    <mergeCell ref="HLZ71:HMB71"/>
    <mergeCell ref="HGC71:HGE71"/>
    <mergeCell ref="HGT71:HGV71"/>
    <mergeCell ref="HHK71:HHM71"/>
    <mergeCell ref="HIB71:HID71"/>
    <mergeCell ref="HIS71:HIU71"/>
    <mergeCell ref="HCV71:HCX71"/>
    <mergeCell ref="HDM71:HDO71"/>
    <mergeCell ref="HED71:HEF71"/>
    <mergeCell ref="HEU71:HEW71"/>
    <mergeCell ref="HFL71:HFN71"/>
    <mergeCell ref="GZO71:GZQ71"/>
    <mergeCell ref="HAF71:HAH71"/>
    <mergeCell ref="HAW71:HAY71"/>
    <mergeCell ref="HBN71:HBP71"/>
    <mergeCell ref="HCE71:HCG71"/>
    <mergeCell ref="HWL71:HWN71"/>
    <mergeCell ref="HXC71:HXE71"/>
    <mergeCell ref="HXT71:HXV71"/>
    <mergeCell ref="HYK71:HYM71"/>
    <mergeCell ref="HZB71:HZD71"/>
    <mergeCell ref="HTE71:HTG71"/>
    <mergeCell ref="HTV71:HTX71"/>
    <mergeCell ref="HUM71:HUO71"/>
    <mergeCell ref="HVD71:HVF71"/>
    <mergeCell ref="HVU71:HVW71"/>
    <mergeCell ref="HPX71:HPZ71"/>
    <mergeCell ref="HQO71:HQQ71"/>
    <mergeCell ref="HRF71:HRH71"/>
    <mergeCell ref="HRW71:HRY71"/>
    <mergeCell ref="HSN71:HSP71"/>
    <mergeCell ref="HMQ71:HMS71"/>
    <mergeCell ref="HNH71:HNJ71"/>
    <mergeCell ref="HNY71:HOA71"/>
    <mergeCell ref="HOP71:HOR71"/>
    <mergeCell ref="HPG71:HPI71"/>
    <mergeCell ref="IJN71:IJP71"/>
    <mergeCell ref="IKE71:IKG71"/>
    <mergeCell ref="IKV71:IKX71"/>
    <mergeCell ref="ILM71:ILO71"/>
    <mergeCell ref="IMD71:IMF71"/>
    <mergeCell ref="IGG71:IGI71"/>
    <mergeCell ref="IGX71:IGZ71"/>
    <mergeCell ref="IHO71:IHQ71"/>
    <mergeCell ref="IIF71:IIH71"/>
    <mergeCell ref="IIW71:IIY71"/>
    <mergeCell ref="ICZ71:IDB71"/>
    <mergeCell ref="IDQ71:IDS71"/>
    <mergeCell ref="IEH71:IEJ71"/>
    <mergeCell ref="IEY71:IFA71"/>
    <mergeCell ref="IFP71:IFR71"/>
    <mergeCell ref="HZS71:HZU71"/>
    <mergeCell ref="IAJ71:IAL71"/>
    <mergeCell ref="IBA71:IBC71"/>
    <mergeCell ref="IBR71:IBT71"/>
    <mergeCell ref="ICI71:ICK71"/>
    <mergeCell ref="IWP71:IWR71"/>
    <mergeCell ref="IXG71:IXI71"/>
    <mergeCell ref="IXX71:IXZ71"/>
    <mergeCell ref="IYO71:IYQ71"/>
    <mergeCell ref="IZF71:IZH71"/>
    <mergeCell ref="ITI71:ITK71"/>
    <mergeCell ref="ITZ71:IUB71"/>
    <mergeCell ref="IUQ71:IUS71"/>
    <mergeCell ref="IVH71:IVJ71"/>
    <mergeCell ref="IVY71:IWA71"/>
    <mergeCell ref="IQB71:IQD71"/>
    <mergeCell ref="IQS71:IQU71"/>
    <mergeCell ref="IRJ71:IRL71"/>
    <mergeCell ref="ISA71:ISC71"/>
    <mergeCell ref="ISR71:IST71"/>
    <mergeCell ref="IMU71:IMW71"/>
    <mergeCell ref="INL71:INN71"/>
    <mergeCell ref="IOC71:IOE71"/>
    <mergeCell ref="IOT71:IOV71"/>
    <mergeCell ref="IPK71:IPM71"/>
    <mergeCell ref="JJR71:JJT71"/>
    <mergeCell ref="JKI71:JKK71"/>
    <mergeCell ref="JKZ71:JLB71"/>
    <mergeCell ref="JLQ71:JLS71"/>
    <mergeCell ref="JMH71:JMJ71"/>
    <mergeCell ref="JGK71:JGM71"/>
    <mergeCell ref="JHB71:JHD71"/>
    <mergeCell ref="JHS71:JHU71"/>
    <mergeCell ref="JIJ71:JIL71"/>
    <mergeCell ref="JJA71:JJC71"/>
    <mergeCell ref="JDD71:JDF71"/>
    <mergeCell ref="JDU71:JDW71"/>
    <mergeCell ref="JEL71:JEN71"/>
    <mergeCell ref="JFC71:JFE71"/>
    <mergeCell ref="JFT71:JFV71"/>
    <mergeCell ref="IZW71:IZY71"/>
    <mergeCell ref="JAN71:JAP71"/>
    <mergeCell ref="JBE71:JBG71"/>
    <mergeCell ref="JBV71:JBX71"/>
    <mergeCell ref="JCM71:JCO71"/>
    <mergeCell ref="JWT71:JWV71"/>
    <mergeCell ref="JXK71:JXM71"/>
    <mergeCell ref="JYB71:JYD71"/>
    <mergeCell ref="JYS71:JYU71"/>
    <mergeCell ref="JZJ71:JZL71"/>
    <mergeCell ref="JTM71:JTO71"/>
    <mergeCell ref="JUD71:JUF71"/>
    <mergeCell ref="JUU71:JUW71"/>
    <mergeCell ref="JVL71:JVN71"/>
    <mergeCell ref="JWC71:JWE71"/>
    <mergeCell ref="JQF71:JQH71"/>
    <mergeCell ref="JQW71:JQY71"/>
    <mergeCell ref="JRN71:JRP71"/>
    <mergeCell ref="JSE71:JSG71"/>
    <mergeCell ref="JSV71:JSX71"/>
    <mergeCell ref="JMY71:JNA71"/>
    <mergeCell ref="JNP71:JNR71"/>
    <mergeCell ref="JOG71:JOI71"/>
    <mergeCell ref="JOX71:JOZ71"/>
    <mergeCell ref="JPO71:JPQ71"/>
    <mergeCell ref="KJV71:KJX71"/>
    <mergeCell ref="KKM71:KKO71"/>
    <mergeCell ref="KLD71:KLF71"/>
    <mergeCell ref="KLU71:KLW71"/>
    <mergeCell ref="KML71:KMN71"/>
    <mergeCell ref="KGO71:KGQ71"/>
    <mergeCell ref="KHF71:KHH71"/>
    <mergeCell ref="KHW71:KHY71"/>
    <mergeCell ref="KIN71:KIP71"/>
    <mergeCell ref="KJE71:KJG71"/>
    <mergeCell ref="KDH71:KDJ71"/>
    <mergeCell ref="KDY71:KEA71"/>
    <mergeCell ref="KEP71:KER71"/>
    <mergeCell ref="KFG71:KFI71"/>
    <mergeCell ref="KFX71:KFZ71"/>
    <mergeCell ref="KAA71:KAC71"/>
    <mergeCell ref="KAR71:KAT71"/>
    <mergeCell ref="KBI71:KBK71"/>
    <mergeCell ref="KBZ71:KCB71"/>
    <mergeCell ref="KCQ71:KCS71"/>
    <mergeCell ref="KWX71:KWZ71"/>
    <mergeCell ref="KXO71:KXQ71"/>
    <mergeCell ref="KYF71:KYH71"/>
    <mergeCell ref="KYW71:KYY71"/>
    <mergeCell ref="KZN71:KZP71"/>
    <mergeCell ref="KTQ71:KTS71"/>
    <mergeCell ref="KUH71:KUJ71"/>
    <mergeCell ref="KUY71:KVA71"/>
    <mergeCell ref="KVP71:KVR71"/>
    <mergeCell ref="KWG71:KWI71"/>
    <mergeCell ref="KQJ71:KQL71"/>
    <mergeCell ref="KRA71:KRC71"/>
    <mergeCell ref="KRR71:KRT71"/>
    <mergeCell ref="KSI71:KSK71"/>
    <mergeCell ref="KSZ71:KTB71"/>
    <mergeCell ref="KNC71:KNE71"/>
    <mergeCell ref="KNT71:KNV71"/>
    <mergeCell ref="KOK71:KOM71"/>
    <mergeCell ref="KPB71:KPD71"/>
    <mergeCell ref="KPS71:KPU71"/>
    <mergeCell ref="LJZ71:LKB71"/>
    <mergeCell ref="LKQ71:LKS71"/>
    <mergeCell ref="LLH71:LLJ71"/>
    <mergeCell ref="LLY71:LMA71"/>
    <mergeCell ref="LMP71:LMR71"/>
    <mergeCell ref="LGS71:LGU71"/>
    <mergeCell ref="LHJ71:LHL71"/>
    <mergeCell ref="LIA71:LIC71"/>
    <mergeCell ref="LIR71:LIT71"/>
    <mergeCell ref="LJI71:LJK71"/>
    <mergeCell ref="LDL71:LDN71"/>
    <mergeCell ref="LEC71:LEE71"/>
    <mergeCell ref="LET71:LEV71"/>
    <mergeCell ref="LFK71:LFM71"/>
    <mergeCell ref="LGB71:LGD71"/>
    <mergeCell ref="LAE71:LAG71"/>
    <mergeCell ref="LAV71:LAX71"/>
    <mergeCell ref="LBM71:LBO71"/>
    <mergeCell ref="LCD71:LCF71"/>
    <mergeCell ref="LCU71:LCW71"/>
    <mergeCell ref="LXB71:LXD71"/>
    <mergeCell ref="LXS71:LXU71"/>
    <mergeCell ref="LYJ71:LYL71"/>
    <mergeCell ref="LZA71:LZC71"/>
    <mergeCell ref="LZR71:LZT71"/>
    <mergeCell ref="LTU71:LTW71"/>
    <mergeCell ref="LUL71:LUN71"/>
    <mergeCell ref="LVC71:LVE71"/>
    <mergeCell ref="LVT71:LVV71"/>
    <mergeCell ref="LWK71:LWM71"/>
    <mergeCell ref="LQN71:LQP71"/>
    <mergeCell ref="LRE71:LRG71"/>
    <mergeCell ref="LRV71:LRX71"/>
    <mergeCell ref="LSM71:LSO71"/>
    <mergeCell ref="LTD71:LTF71"/>
    <mergeCell ref="LNG71:LNI71"/>
    <mergeCell ref="LNX71:LNZ71"/>
    <mergeCell ref="LOO71:LOQ71"/>
    <mergeCell ref="LPF71:LPH71"/>
    <mergeCell ref="LPW71:LPY71"/>
    <mergeCell ref="MKD71:MKF71"/>
    <mergeCell ref="MKU71:MKW71"/>
    <mergeCell ref="MLL71:MLN71"/>
    <mergeCell ref="MMC71:MME71"/>
    <mergeCell ref="MMT71:MMV71"/>
    <mergeCell ref="MGW71:MGY71"/>
    <mergeCell ref="MHN71:MHP71"/>
    <mergeCell ref="MIE71:MIG71"/>
    <mergeCell ref="MIV71:MIX71"/>
    <mergeCell ref="MJM71:MJO71"/>
    <mergeCell ref="MDP71:MDR71"/>
    <mergeCell ref="MEG71:MEI71"/>
    <mergeCell ref="MEX71:MEZ71"/>
    <mergeCell ref="MFO71:MFQ71"/>
    <mergeCell ref="MGF71:MGH71"/>
    <mergeCell ref="MAI71:MAK71"/>
    <mergeCell ref="MAZ71:MBB71"/>
    <mergeCell ref="MBQ71:MBS71"/>
    <mergeCell ref="MCH71:MCJ71"/>
    <mergeCell ref="MCY71:MDA71"/>
    <mergeCell ref="MXF71:MXH71"/>
    <mergeCell ref="MXW71:MXY71"/>
    <mergeCell ref="MYN71:MYP71"/>
    <mergeCell ref="MZE71:MZG71"/>
    <mergeCell ref="MZV71:MZX71"/>
    <mergeCell ref="MTY71:MUA71"/>
    <mergeCell ref="MUP71:MUR71"/>
    <mergeCell ref="MVG71:MVI71"/>
    <mergeCell ref="MVX71:MVZ71"/>
    <mergeCell ref="MWO71:MWQ71"/>
    <mergeCell ref="MQR71:MQT71"/>
    <mergeCell ref="MRI71:MRK71"/>
    <mergeCell ref="MRZ71:MSB71"/>
    <mergeCell ref="MSQ71:MSS71"/>
    <mergeCell ref="MTH71:MTJ71"/>
    <mergeCell ref="MNK71:MNM71"/>
    <mergeCell ref="MOB71:MOD71"/>
    <mergeCell ref="MOS71:MOU71"/>
    <mergeCell ref="MPJ71:MPL71"/>
    <mergeCell ref="MQA71:MQC71"/>
    <mergeCell ref="NKH71:NKJ71"/>
    <mergeCell ref="NKY71:NLA71"/>
    <mergeCell ref="NLP71:NLR71"/>
    <mergeCell ref="NMG71:NMI71"/>
    <mergeCell ref="NMX71:NMZ71"/>
    <mergeCell ref="NHA71:NHC71"/>
    <mergeCell ref="NHR71:NHT71"/>
    <mergeCell ref="NII71:NIK71"/>
    <mergeCell ref="NIZ71:NJB71"/>
    <mergeCell ref="NJQ71:NJS71"/>
    <mergeCell ref="NDT71:NDV71"/>
    <mergeCell ref="NEK71:NEM71"/>
    <mergeCell ref="NFB71:NFD71"/>
    <mergeCell ref="NFS71:NFU71"/>
    <mergeCell ref="NGJ71:NGL71"/>
    <mergeCell ref="NAM71:NAO71"/>
    <mergeCell ref="NBD71:NBF71"/>
    <mergeCell ref="NBU71:NBW71"/>
    <mergeCell ref="NCL71:NCN71"/>
    <mergeCell ref="NDC71:NDE71"/>
    <mergeCell ref="NXJ71:NXL71"/>
    <mergeCell ref="NYA71:NYC71"/>
    <mergeCell ref="NYR71:NYT71"/>
    <mergeCell ref="NZI71:NZK71"/>
    <mergeCell ref="NZZ71:OAB71"/>
    <mergeCell ref="NUC71:NUE71"/>
    <mergeCell ref="NUT71:NUV71"/>
    <mergeCell ref="NVK71:NVM71"/>
    <mergeCell ref="NWB71:NWD71"/>
    <mergeCell ref="NWS71:NWU71"/>
    <mergeCell ref="NQV71:NQX71"/>
    <mergeCell ref="NRM71:NRO71"/>
    <mergeCell ref="NSD71:NSF71"/>
    <mergeCell ref="NSU71:NSW71"/>
    <mergeCell ref="NTL71:NTN71"/>
    <mergeCell ref="NNO71:NNQ71"/>
    <mergeCell ref="NOF71:NOH71"/>
    <mergeCell ref="NOW71:NOY71"/>
    <mergeCell ref="NPN71:NPP71"/>
    <mergeCell ref="NQE71:NQG71"/>
    <mergeCell ref="OKL71:OKN71"/>
    <mergeCell ref="OLC71:OLE71"/>
    <mergeCell ref="OLT71:OLV71"/>
    <mergeCell ref="OMK71:OMM71"/>
    <mergeCell ref="ONB71:OND71"/>
    <mergeCell ref="OHE71:OHG71"/>
    <mergeCell ref="OHV71:OHX71"/>
    <mergeCell ref="OIM71:OIO71"/>
    <mergeCell ref="OJD71:OJF71"/>
    <mergeCell ref="OJU71:OJW71"/>
    <mergeCell ref="ODX71:ODZ71"/>
    <mergeCell ref="OEO71:OEQ71"/>
    <mergeCell ref="OFF71:OFH71"/>
    <mergeCell ref="OFW71:OFY71"/>
    <mergeCell ref="OGN71:OGP71"/>
    <mergeCell ref="OAQ71:OAS71"/>
    <mergeCell ref="OBH71:OBJ71"/>
    <mergeCell ref="OBY71:OCA71"/>
    <mergeCell ref="OCP71:OCR71"/>
    <mergeCell ref="ODG71:ODI71"/>
    <mergeCell ref="OXN71:OXP71"/>
    <mergeCell ref="OYE71:OYG71"/>
    <mergeCell ref="OYV71:OYX71"/>
    <mergeCell ref="OZM71:OZO71"/>
    <mergeCell ref="PAD71:PAF71"/>
    <mergeCell ref="OUG71:OUI71"/>
    <mergeCell ref="OUX71:OUZ71"/>
    <mergeCell ref="OVO71:OVQ71"/>
    <mergeCell ref="OWF71:OWH71"/>
    <mergeCell ref="OWW71:OWY71"/>
    <mergeCell ref="OQZ71:ORB71"/>
    <mergeCell ref="ORQ71:ORS71"/>
    <mergeCell ref="OSH71:OSJ71"/>
    <mergeCell ref="OSY71:OTA71"/>
    <mergeCell ref="OTP71:OTR71"/>
    <mergeCell ref="ONS71:ONU71"/>
    <mergeCell ref="OOJ71:OOL71"/>
    <mergeCell ref="OPA71:OPC71"/>
    <mergeCell ref="OPR71:OPT71"/>
    <mergeCell ref="OQI71:OQK71"/>
    <mergeCell ref="PKP71:PKR71"/>
    <mergeCell ref="PLG71:PLI71"/>
    <mergeCell ref="PLX71:PLZ71"/>
    <mergeCell ref="PMO71:PMQ71"/>
    <mergeCell ref="PNF71:PNH71"/>
    <mergeCell ref="PHI71:PHK71"/>
    <mergeCell ref="PHZ71:PIB71"/>
    <mergeCell ref="PIQ71:PIS71"/>
    <mergeCell ref="PJH71:PJJ71"/>
    <mergeCell ref="PJY71:PKA71"/>
    <mergeCell ref="PEB71:PED71"/>
    <mergeCell ref="PES71:PEU71"/>
    <mergeCell ref="PFJ71:PFL71"/>
    <mergeCell ref="PGA71:PGC71"/>
    <mergeCell ref="PGR71:PGT71"/>
    <mergeCell ref="PAU71:PAW71"/>
    <mergeCell ref="PBL71:PBN71"/>
    <mergeCell ref="PCC71:PCE71"/>
    <mergeCell ref="PCT71:PCV71"/>
    <mergeCell ref="PDK71:PDM71"/>
    <mergeCell ref="PXR71:PXT71"/>
    <mergeCell ref="PYI71:PYK71"/>
    <mergeCell ref="PYZ71:PZB71"/>
    <mergeCell ref="PZQ71:PZS71"/>
    <mergeCell ref="QAH71:QAJ71"/>
    <mergeCell ref="PUK71:PUM71"/>
    <mergeCell ref="PVB71:PVD71"/>
    <mergeCell ref="PVS71:PVU71"/>
    <mergeCell ref="PWJ71:PWL71"/>
    <mergeCell ref="PXA71:PXC71"/>
    <mergeCell ref="PRD71:PRF71"/>
    <mergeCell ref="PRU71:PRW71"/>
    <mergeCell ref="PSL71:PSN71"/>
    <mergeCell ref="PTC71:PTE71"/>
    <mergeCell ref="PTT71:PTV71"/>
    <mergeCell ref="PNW71:PNY71"/>
    <mergeCell ref="PON71:POP71"/>
    <mergeCell ref="PPE71:PPG71"/>
    <mergeCell ref="PPV71:PPX71"/>
    <mergeCell ref="PQM71:PQO71"/>
    <mergeCell ref="QKT71:QKV71"/>
    <mergeCell ref="QLK71:QLM71"/>
    <mergeCell ref="QMB71:QMD71"/>
    <mergeCell ref="QMS71:QMU71"/>
    <mergeCell ref="QNJ71:QNL71"/>
    <mergeCell ref="QHM71:QHO71"/>
    <mergeCell ref="QID71:QIF71"/>
    <mergeCell ref="QIU71:QIW71"/>
    <mergeCell ref="QJL71:QJN71"/>
    <mergeCell ref="QKC71:QKE71"/>
    <mergeCell ref="QEF71:QEH71"/>
    <mergeCell ref="QEW71:QEY71"/>
    <mergeCell ref="QFN71:QFP71"/>
    <mergeCell ref="QGE71:QGG71"/>
    <mergeCell ref="QGV71:QGX71"/>
    <mergeCell ref="QAY71:QBA71"/>
    <mergeCell ref="QBP71:QBR71"/>
    <mergeCell ref="QCG71:QCI71"/>
    <mergeCell ref="QCX71:QCZ71"/>
    <mergeCell ref="QDO71:QDQ71"/>
    <mergeCell ref="QXV71:QXX71"/>
    <mergeCell ref="QYM71:QYO71"/>
    <mergeCell ref="QZD71:QZF71"/>
    <mergeCell ref="QZU71:QZW71"/>
    <mergeCell ref="RAL71:RAN71"/>
    <mergeCell ref="QUO71:QUQ71"/>
    <mergeCell ref="QVF71:QVH71"/>
    <mergeCell ref="QVW71:QVY71"/>
    <mergeCell ref="QWN71:QWP71"/>
    <mergeCell ref="QXE71:QXG71"/>
    <mergeCell ref="QRH71:QRJ71"/>
    <mergeCell ref="QRY71:QSA71"/>
    <mergeCell ref="QSP71:QSR71"/>
    <mergeCell ref="QTG71:QTI71"/>
    <mergeCell ref="QTX71:QTZ71"/>
    <mergeCell ref="QOA71:QOC71"/>
    <mergeCell ref="QOR71:QOT71"/>
    <mergeCell ref="QPI71:QPK71"/>
    <mergeCell ref="QPZ71:QQB71"/>
    <mergeCell ref="QQQ71:QQS71"/>
    <mergeCell ref="RKX71:RKZ71"/>
    <mergeCell ref="RLO71:RLQ71"/>
    <mergeCell ref="RMF71:RMH71"/>
    <mergeCell ref="RMW71:RMY71"/>
    <mergeCell ref="RNN71:RNP71"/>
    <mergeCell ref="RHQ71:RHS71"/>
    <mergeCell ref="RIH71:RIJ71"/>
    <mergeCell ref="RIY71:RJA71"/>
    <mergeCell ref="RJP71:RJR71"/>
    <mergeCell ref="RKG71:RKI71"/>
    <mergeCell ref="REJ71:REL71"/>
    <mergeCell ref="RFA71:RFC71"/>
    <mergeCell ref="RFR71:RFT71"/>
    <mergeCell ref="RGI71:RGK71"/>
    <mergeCell ref="RGZ71:RHB71"/>
    <mergeCell ref="RBC71:RBE71"/>
    <mergeCell ref="RBT71:RBV71"/>
    <mergeCell ref="RCK71:RCM71"/>
    <mergeCell ref="RDB71:RDD71"/>
    <mergeCell ref="RDS71:RDU71"/>
    <mergeCell ref="RXZ71:RYB71"/>
    <mergeCell ref="RYQ71:RYS71"/>
    <mergeCell ref="RZH71:RZJ71"/>
    <mergeCell ref="RZY71:SAA71"/>
    <mergeCell ref="SAP71:SAR71"/>
    <mergeCell ref="RUS71:RUU71"/>
    <mergeCell ref="RVJ71:RVL71"/>
    <mergeCell ref="RWA71:RWC71"/>
    <mergeCell ref="RWR71:RWT71"/>
    <mergeCell ref="RXI71:RXK71"/>
    <mergeCell ref="RRL71:RRN71"/>
    <mergeCell ref="RSC71:RSE71"/>
    <mergeCell ref="RST71:RSV71"/>
    <mergeCell ref="RTK71:RTM71"/>
    <mergeCell ref="RUB71:RUD71"/>
    <mergeCell ref="ROE71:ROG71"/>
    <mergeCell ref="ROV71:ROX71"/>
    <mergeCell ref="RPM71:RPO71"/>
    <mergeCell ref="RQD71:RQF71"/>
    <mergeCell ref="RQU71:RQW71"/>
    <mergeCell ref="SLB71:SLD71"/>
    <mergeCell ref="SLS71:SLU71"/>
    <mergeCell ref="SMJ71:SML71"/>
    <mergeCell ref="SNA71:SNC71"/>
    <mergeCell ref="SNR71:SNT71"/>
    <mergeCell ref="SHU71:SHW71"/>
    <mergeCell ref="SIL71:SIN71"/>
    <mergeCell ref="SJC71:SJE71"/>
    <mergeCell ref="SJT71:SJV71"/>
    <mergeCell ref="SKK71:SKM71"/>
    <mergeCell ref="SEN71:SEP71"/>
    <mergeCell ref="SFE71:SFG71"/>
    <mergeCell ref="SFV71:SFX71"/>
    <mergeCell ref="SGM71:SGO71"/>
    <mergeCell ref="SHD71:SHF71"/>
    <mergeCell ref="SBG71:SBI71"/>
    <mergeCell ref="SBX71:SBZ71"/>
    <mergeCell ref="SCO71:SCQ71"/>
    <mergeCell ref="SDF71:SDH71"/>
    <mergeCell ref="SDW71:SDY71"/>
    <mergeCell ref="SYD71:SYF71"/>
    <mergeCell ref="SYU71:SYW71"/>
    <mergeCell ref="SZL71:SZN71"/>
    <mergeCell ref="TAC71:TAE71"/>
    <mergeCell ref="TAT71:TAV71"/>
    <mergeCell ref="SUW71:SUY71"/>
    <mergeCell ref="SVN71:SVP71"/>
    <mergeCell ref="SWE71:SWG71"/>
    <mergeCell ref="SWV71:SWX71"/>
    <mergeCell ref="SXM71:SXO71"/>
    <mergeCell ref="SRP71:SRR71"/>
    <mergeCell ref="SSG71:SSI71"/>
    <mergeCell ref="SSX71:SSZ71"/>
    <mergeCell ref="STO71:STQ71"/>
    <mergeCell ref="SUF71:SUH71"/>
    <mergeCell ref="SOI71:SOK71"/>
    <mergeCell ref="SOZ71:SPB71"/>
    <mergeCell ref="SPQ71:SPS71"/>
    <mergeCell ref="SQH71:SQJ71"/>
    <mergeCell ref="SQY71:SRA71"/>
    <mergeCell ref="TLF71:TLH71"/>
    <mergeCell ref="TLW71:TLY71"/>
    <mergeCell ref="TMN71:TMP71"/>
    <mergeCell ref="TNE71:TNG71"/>
    <mergeCell ref="TNV71:TNX71"/>
    <mergeCell ref="THY71:TIA71"/>
    <mergeCell ref="TIP71:TIR71"/>
    <mergeCell ref="TJG71:TJI71"/>
    <mergeCell ref="TJX71:TJZ71"/>
    <mergeCell ref="TKO71:TKQ71"/>
    <mergeCell ref="TER71:TET71"/>
    <mergeCell ref="TFI71:TFK71"/>
    <mergeCell ref="TFZ71:TGB71"/>
    <mergeCell ref="TGQ71:TGS71"/>
    <mergeCell ref="THH71:THJ71"/>
    <mergeCell ref="TBK71:TBM71"/>
    <mergeCell ref="TCB71:TCD71"/>
    <mergeCell ref="TCS71:TCU71"/>
    <mergeCell ref="TDJ71:TDL71"/>
    <mergeCell ref="TEA71:TEC71"/>
    <mergeCell ref="TYH71:TYJ71"/>
    <mergeCell ref="TYY71:TZA71"/>
    <mergeCell ref="TZP71:TZR71"/>
    <mergeCell ref="UAG71:UAI71"/>
    <mergeCell ref="UAX71:UAZ71"/>
    <mergeCell ref="TVA71:TVC71"/>
    <mergeCell ref="TVR71:TVT71"/>
    <mergeCell ref="TWI71:TWK71"/>
    <mergeCell ref="TWZ71:TXB71"/>
    <mergeCell ref="TXQ71:TXS71"/>
    <mergeCell ref="TRT71:TRV71"/>
    <mergeCell ref="TSK71:TSM71"/>
    <mergeCell ref="TTB71:TTD71"/>
    <mergeCell ref="TTS71:TTU71"/>
    <mergeCell ref="TUJ71:TUL71"/>
    <mergeCell ref="TOM71:TOO71"/>
    <mergeCell ref="TPD71:TPF71"/>
    <mergeCell ref="TPU71:TPW71"/>
    <mergeCell ref="TQL71:TQN71"/>
    <mergeCell ref="TRC71:TRE71"/>
    <mergeCell ref="ULJ71:ULL71"/>
    <mergeCell ref="UMA71:UMC71"/>
    <mergeCell ref="UMR71:UMT71"/>
    <mergeCell ref="UNI71:UNK71"/>
    <mergeCell ref="UNZ71:UOB71"/>
    <mergeCell ref="UIC71:UIE71"/>
    <mergeCell ref="UIT71:UIV71"/>
    <mergeCell ref="UJK71:UJM71"/>
    <mergeCell ref="UKB71:UKD71"/>
    <mergeCell ref="UKS71:UKU71"/>
    <mergeCell ref="UEV71:UEX71"/>
    <mergeCell ref="UFM71:UFO71"/>
    <mergeCell ref="UGD71:UGF71"/>
    <mergeCell ref="UGU71:UGW71"/>
    <mergeCell ref="UHL71:UHN71"/>
    <mergeCell ref="UBO71:UBQ71"/>
    <mergeCell ref="UCF71:UCH71"/>
    <mergeCell ref="UCW71:UCY71"/>
    <mergeCell ref="UDN71:UDP71"/>
    <mergeCell ref="UEE71:UEG71"/>
    <mergeCell ref="UYL71:UYN71"/>
    <mergeCell ref="UZC71:UZE71"/>
    <mergeCell ref="UZT71:UZV71"/>
    <mergeCell ref="VAK71:VAM71"/>
    <mergeCell ref="VBB71:VBD71"/>
    <mergeCell ref="UVE71:UVG71"/>
    <mergeCell ref="UVV71:UVX71"/>
    <mergeCell ref="UWM71:UWO71"/>
    <mergeCell ref="UXD71:UXF71"/>
    <mergeCell ref="UXU71:UXW71"/>
    <mergeCell ref="URX71:URZ71"/>
    <mergeCell ref="USO71:USQ71"/>
    <mergeCell ref="UTF71:UTH71"/>
    <mergeCell ref="UTW71:UTY71"/>
    <mergeCell ref="UUN71:UUP71"/>
    <mergeCell ref="UOQ71:UOS71"/>
    <mergeCell ref="UPH71:UPJ71"/>
    <mergeCell ref="UPY71:UQA71"/>
    <mergeCell ref="UQP71:UQR71"/>
    <mergeCell ref="URG71:URI71"/>
    <mergeCell ref="VLN71:VLP71"/>
    <mergeCell ref="VME71:VMG71"/>
    <mergeCell ref="VMV71:VMX71"/>
    <mergeCell ref="VNM71:VNO71"/>
    <mergeCell ref="VOD71:VOF71"/>
    <mergeCell ref="VIG71:VII71"/>
    <mergeCell ref="VIX71:VIZ71"/>
    <mergeCell ref="VJO71:VJQ71"/>
    <mergeCell ref="VKF71:VKH71"/>
    <mergeCell ref="VKW71:VKY71"/>
    <mergeCell ref="VEZ71:VFB71"/>
    <mergeCell ref="VFQ71:VFS71"/>
    <mergeCell ref="VGH71:VGJ71"/>
    <mergeCell ref="VGY71:VHA71"/>
    <mergeCell ref="VHP71:VHR71"/>
    <mergeCell ref="VBS71:VBU71"/>
    <mergeCell ref="VCJ71:VCL71"/>
    <mergeCell ref="VDA71:VDC71"/>
    <mergeCell ref="VDR71:VDT71"/>
    <mergeCell ref="VEI71:VEK71"/>
    <mergeCell ref="VYP71:VYR71"/>
    <mergeCell ref="VZG71:VZI71"/>
    <mergeCell ref="VZX71:VZZ71"/>
    <mergeCell ref="WAO71:WAQ71"/>
    <mergeCell ref="WBF71:WBH71"/>
    <mergeCell ref="VVI71:VVK71"/>
    <mergeCell ref="VVZ71:VWB71"/>
    <mergeCell ref="VWQ71:VWS71"/>
    <mergeCell ref="VXH71:VXJ71"/>
    <mergeCell ref="VXY71:VYA71"/>
    <mergeCell ref="VSB71:VSD71"/>
    <mergeCell ref="VSS71:VSU71"/>
    <mergeCell ref="VTJ71:VTL71"/>
    <mergeCell ref="VUA71:VUC71"/>
    <mergeCell ref="VUR71:VUT71"/>
    <mergeCell ref="VOU71:VOW71"/>
    <mergeCell ref="VPL71:VPN71"/>
    <mergeCell ref="VQC71:VQE71"/>
    <mergeCell ref="VQT71:VQV71"/>
    <mergeCell ref="VRK71:VRM71"/>
    <mergeCell ref="WMZ71:WNB71"/>
    <mergeCell ref="WNQ71:WNS71"/>
    <mergeCell ref="WOH71:WOJ71"/>
    <mergeCell ref="WIK71:WIM71"/>
    <mergeCell ref="WJB71:WJD71"/>
    <mergeCell ref="WJS71:WJU71"/>
    <mergeCell ref="WKJ71:WKL71"/>
    <mergeCell ref="WLA71:WLC71"/>
    <mergeCell ref="WFD71:WFF71"/>
    <mergeCell ref="WFU71:WFW71"/>
    <mergeCell ref="WGL71:WGN71"/>
    <mergeCell ref="WHC71:WHE71"/>
    <mergeCell ref="WHT71:WHV71"/>
    <mergeCell ref="WBW71:WBY71"/>
    <mergeCell ref="WCN71:WCP71"/>
    <mergeCell ref="WDE71:WDG71"/>
    <mergeCell ref="WDV71:WDX71"/>
    <mergeCell ref="WEM71:WEO71"/>
    <mergeCell ref="Q73:S73"/>
    <mergeCell ref="AH73:AJ73"/>
    <mergeCell ref="AY73:BA73"/>
    <mergeCell ref="BP73:BR73"/>
    <mergeCell ref="XCA71:XCC71"/>
    <mergeCell ref="XCR71:XCT71"/>
    <mergeCell ref="XDI71:XDK71"/>
    <mergeCell ref="XDZ71:XEB71"/>
    <mergeCell ref="XEQ71:XES71"/>
    <mergeCell ref="WYT71:WYV71"/>
    <mergeCell ref="WZK71:WZM71"/>
    <mergeCell ref="XAB71:XAD71"/>
    <mergeCell ref="XAS71:XAU71"/>
    <mergeCell ref="XBJ71:XBL71"/>
    <mergeCell ref="WVM71:WVO71"/>
    <mergeCell ref="WWD71:WWF71"/>
    <mergeCell ref="WWU71:WWW71"/>
    <mergeCell ref="WXL71:WXN71"/>
    <mergeCell ref="WYC71:WYE71"/>
    <mergeCell ref="WSF71:WSH71"/>
    <mergeCell ref="WSW71:WSY71"/>
    <mergeCell ref="WTN71:WTP71"/>
    <mergeCell ref="WUE71:WUG71"/>
    <mergeCell ref="WUV71:WUX71"/>
    <mergeCell ref="WOY71:WPA71"/>
    <mergeCell ref="WPP71:WPR71"/>
    <mergeCell ref="WQG71:WQI71"/>
    <mergeCell ref="WQX71:WQZ71"/>
    <mergeCell ref="WRO71:WRQ71"/>
    <mergeCell ref="WLR71:WLT71"/>
    <mergeCell ref="WMI71:WMK71"/>
    <mergeCell ref="MB73:MD73"/>
    <mergeCell ref="MS73:MU73"/>
    <mergeCell ref="NJ73:NL73"/>
    <mergeCell ref="OA73:OC73"/>
    <mergeCell ref="OR73:OT73"/>
    <mergeCell ref="IU73:IW73"/>
    <mergeCell ref="JL73:JN73"/>
    <mergeCell ref="KC73:KE73"/>
    <mergeCell ref="KT73:KV73"/>
    <mergeCell ref="LK73:LM73"/>
    <mergeCell ref="FN73:FP73"/>
    <mergeCell ref="GE73:GG73"/>
    <mergeCell ref="GV73:GX73"/>
    <mergeCell ref="HM73:HO73"/>
    <mergeCell ref="ID73:IF73"/>
    <mergeCell ref="CG73:CI73"/>
    <mergeCell ref="CX73:CZ73"/>
    <mergeCell ref="DO73:DQ73"/>
    <mergeCell ref="EF73:EH73"/>
    <mergeCell ref="EW73:EY73"/>
    <mergeCell ref="ZD73:ZF73"/>
    <mergeCell ref="ZU73:ZW73"/>
    <mergeCell ref="AAL73:AAN73"/>
    <mergeCell ref="ABC73:ABE73"/>
    <mergeCell ref="ABT73:ABV73"/>
    <mergeCell ref="VW73:VY73"/>
    <mergeCell ref="WN73:WP73"/>
    <mergeCell ref="XE73:XG73"/>
    <mergeCell ref="XV73:XX73"/>
    <mergeCell ref="YM73:YO73"/>
    <mergeCell ref="SP73:SR73"/>
    <mergeCell ref="TG73:TI73"/>
    <mergeCell ref="TX73:TZ73"/>
    <mergeCell ref="UO73:UQ73"/>
    <mergeCell ref="VF73:VH73"/>
    <mergeCell ref="PI73:PK73"/>
    <mergeCell ref="PZ73:QB73"/>
    <mergeCell ref="QQ73:QS73"/>
    <mergeCell ref="RH73:RJ73"/>
    <mergeCell ref="RY73:SA73"/>
    <mergeCell ref="AMF73:AMH73"/>
    <mergeCell ref="AMW73:AMY73"/>
    <mergeCell ref="ANN73:ANP73"/>
    <mergeCell ref="AOE73:AOG73"/>
    <mergeCell ref="AOV73:AOX73"/>
    <mergeCell ref="AIY73:AJA73"/>
    <mergeCell ref="AJP73:AJR73"/>
    <mergeCell ref="AKG73:AKI73"/>
    <mergeCell ref="AKX73:AKZ73"/>
    <mergeCell ref="ALO73:ALQ73"/>
    <mergeCell ref="AFR73:AFT73"/>
    <mergeCell ref="AGI73:AGK73"/>
    <mergeCell ref="AGZ73:AHB73"/>
    <mergeCell ref="AHQ73:AHS73"/>
    <mergeCell ref="AIH73:AIJ73"/>
    <mergeCell ref="ACK73:ACM73"/>
    <mergeCell ref="ADB73:ADD73"/>
    <mergeCell ref="ADS73:ADU73"/>
    <mergeCell ref="AEJ73:AEL73"/>
    <mergeCell ref="AFA73:AFC73"/>
    <mergeCell ref="AZH73:AZJ73"/>
    <mergeCell ref="AZY73:BAA73"/>
    <mergeCell ref="BAP73:BAR73"/>
    <mergeCell ref="BBG73:BBI73"/>
    <mergeCell ref="BBX73:BBZ73"/>
    <mergeCell ref="AWA73:AWC73"/>
    <mergeCell ref="AWR73:AWT73"/>
    <mergeCell ref="AXI73:AXK73"/>
    <mergeCell ref="AXZ73:AYB73"/>
    <mergeCell ref="AYQ73:AYS73"/>
    <mergeCell ref="AST73:ASV73"/>
    <mergeCell ref="ATK73:ATM73"/>
    <mergeCell ref="AUB73:AUD73"/>
    <mergeCell ref="AUS73:AUU73"/>
    <mergeCell ref="AVJ73:AVL73"/>
    <mergeCell ref="APM73:APO73"/>
    <mergeCell ref="AQD73:AQF73"/>
    <mergeCell ref="AQU73:AQW73"/>
    <mergeCell ref="ARL73:ARN73"/>
    <mergeCell ref="ASC73:ASE73"/>
    <mergeCell ref="BMJ73:BML73"/>
    <mergeCell ref="BNA73:BNC73"/>
    <mergeCell ref="BNR73:BNT73"/>
    <mergeCell ref="BOI73:BOK73"/>
    <mergeCell ref="BOZ73:BPB73"/>
    <mergeCell ref="BJC73:BJE73"/>
    <mergeCell ref="BJT73:BJV73"/>
    <mergeCell ref="BKK73:BKM73"/>
    <mergeCell ref="BLB73:BLD73"/>
    <mergeCell ref="BLS73:BLU73"/>
    <mergeCell ref="BFV73:BFX73"/>
    <mergeCell ref="BGM73:BGO73"/>
    <mergeCell ref="BHD73:BHF73"/>
    <mergeCell ref="BHU73:BHW73"/>
    <mergeCell ref="BIL73:BIN73"/>
    <mergeCell ref="BCO73:BCQ73"/>
    <mergeCell ref="BDF73:BDH73"/>
    <mergeCell ref="BDW73:BDY73"/>
    <mergeCell ref="BEN73:BEP73"/>
    <mergeCell ref="BFE73:BFG73"/>
    <mergeCell ref="BZL73:BZN73"/>
    <mergeCell ref="CAC73:CAE73"/>
    <mergeCell ref="CAT73:CAV73"/>
    <mergeCell ref="CBK73:CBM73"/>
    <mergeCell ref="CCB73:CCD73"/>
    <mergeCell ref="BWE73:BWG73"/>
    <mergeCell ref="BWV73:BWX73"/>
    <mergeCell ref="BXM73:BXO73"/>
    <mergeCell ref="BYD73:BYF73"/>
    <mergeCell ref="BYU73:BYW73"/>
    <mergeCell ref="BSX73:BSZ73"/>
    <mergeCell ref="BTO73:BTQ73"/>
    <mergeCell ref="BUF73:BUH73"/>
    <mergeCell ref="BUW73:BUY73"/>
    <mergeCell ref="BVN73:BVP73"/>
    <mergeCell ref="BPQ73:BPS73"/>
    <mergeCell ref="BQH73:BQJ73"/>
    <mergeCell ref="BQY73:BRA73"/>
    <mergeCell ref="BRP73:BRR73"/>
    <mergeCell ref="BSG73:BSI73"/>
    <mergeCell ref="CMN73:CMP73"/>
    <mergeCell ref="CNE73:CNG73"/>
    <mergeCell ref="CNV73:CNX73"/>
    <mergeCell ref="COM73:COO73"/>
    <mergeCell ref="CPD73:CPF73"/>
    <mergeCell ref="CJG73:CJI73"/>
    <mergeCell ref="CJX73:CJZ73"/>
    <mergeCell ref="CKO73:CKQ73"/>
    <mergeCell ref="CLF73:CLH73"/>
    <mergeCell ref="CLW73:CLY73"/>
    <mergeCell ref="CFZ73:CGB73"/>
    <mergeCell ref="CGQ73:CGS73"/>
    <mergeCell ref="CHH73:CHJ73"/>
    <mergeCell ref="CHY73:CIA73"/>
    <mergeCell ref="CIP73:CIR73"/>
    <mergeCell ref="CCS73:CCU73"/>
    <mergeCell ref="CDJ73:CDL73"/>
    <mergeCell ref="CEA73:CEC73"/>
    <mergeCell ref="CER73:CET73"/>
    <mergeCell ref="CFI73:CFK73"/>
    <mergeCell ref="CZP73:CZR73"/>
    <mergeCell ref="DAG73:DAI73"/>
    <mergeCell ref="DAX73:DAZ73"/>
    <mergeCell ref="DBO73:DBQ73"/>
    <mergeCell ref="DCF73:DCH73"/>
    <mergeCell ref="CWI73:CWK73"/>
    <mergeCell ref="CWZ73:CXB73"/>
    <mergeCell ref="CXQ73:CXS73"/>
    <mergeCell ref="CYH73:CYJ73"/>
    <mergeCell ref="CYY73:CZA73"/>
    <mergeCell ref="CTB73:CTD73"/>
    <mergeCell ref="CTS73:CTU73"/>
    <mergeCell ref="CUJ73:CUL73"/>
    <mergeCell ref="CVA73:CVC73"/>
    <mergeCell ref="CVR73:CVT73"/>
    <mergeCell ref="CPU73:CPW73"/>
    <mergeCell ref="CQL73:CQN73"/>
    <mergeCell ref="CRC73:CRE73"/>
    <mergeCell ref="CRT73:CRV73"/>
    <mergeCell ref="CSK73:CSM73"/>
    <mergeCell ref="DMR73:DMT73"/>
    <mergeCell ref="DNI73:DNK73"/>
    <mergeCell ref="DNZ73:DOB73"/>
    <mergeCell ref="DOQ73:DOS73"/>
    <mergeCell ref="DPH73:DPJ73"/>
    <mergeCell ref="DJK73:DJM73"/>
    <mergeCell ref="DKB73:DKD73"/>
    <mergeCell ref="DKS73:DKU73"/>
    <mergeCell ref="DLJ73:DLL73"/>
    <mergeCell ref="DMA73:DMC73"/>
    <mergeCell ref="DGD73:DGF73"/>
    <mergeCell ref="DGU73:DGW73"/>
    <mergeCell ref="DHL73:DHN73"/>
    <mergeCell ref="DIC73:DIE73"/>
    <mergeCell ref="DIT73:DIV73"/>
    <mergeCell ref="DCW73:DCY73"/>
    <mergeCell ref="DDN73:DDP73"/>
    <mergeCell ref="DEE73:DEG73"/>
    <mergeCell ref="DEV73:DEX73"/>
    <mergeCell ref="DFM73:DFO73"/>
    <mergeCell ref="DZT73:DZV73"/>
    <mergeCell ref="EAK73:EAM73"/>
    <mergeCell ref="EBB73:EBD73"/>
    <mergeCell ref="EBS73:EBU73"/>
    <mergeCell ref="ECJ73:ECL73"/>
    <mergeCell ref="DWM73:DWO73"/>
    <mergeCell ref="DXD73:DXF73"/>
    <mergeCell ref="DXU73:DXW73"/>
    <mergeCell ref="DYL73:DYN73"/>
    <mergeCell ref="DZC73:DZE73"/>
    <mergeCell ref="DTF73:DTH73"/>
    <mergeCell ref="DTW73:DTY73"/>
    <mergeCell ref="DUN73:DUP73"/>
    <mergeCell ref="DVE73:DVG73"/>
    <mergeCell ref="DVV73:DVX73"/>
    <mergeCell ref="DPY73:DQA73"/>
    <mergeCell ref="DQP73:DQR73"/>
    <mergeCell ref="DRG73:DRI73"/>
    <mergeCell ref="DRX73:DRZ73"/>
    <mergeCell ref="DSO73:DSQ73"/>
    <mergeCell ref="EMV73:EMX73"/>
    <mergeCell ref="ENM73:ENO73"/>
    <mergeCell ref="EOD73:EOF73"/>
    <mergeCell ref="EOU73:EOW73"/>
    <mergeCell ref="EPL73:EPN73"/>
    <mergeCell ref="EJO73:EJQ73"/>
    <mergeCell ref="EKF73:EKH73"/>
    <mergeCell ref="EKW73:EKY73"/>
    <mergeCell ref="ELN73:ELP73"/>
    <mergeCell ref="EME73:EMG73"/>
    <mergeCell ref="EGH73:EGJ73"/>
    <mergeCell ref="EGY73:EHA73"/>
    <mergeCell ref="EHP73:EHR73"/>
    <mergeCell ref="EIG73:EII73"/>
    <mergeCell ref="EIX73:EIZ73"/>
    <mergeCell ref="EDA73:EDC73"/>
    <mergeCell ref="EDR73:EDT73"/>
    <mergeCell ref="EEI73:EEK73"/>
    <mergeCell ref="EEZ73:EFB73"/>
    <mergeCell ref="EFQ73:EFS73"/>
    <mergeCell ref="EZX73:EZZ73"/>
    <mergeCell ref="FAO73:FAQ73"/>
    <mergeCell ref="FBF73:FBH73"/>
    <mergeCell ref="FBW73:FBY73"/>
    <mergeCell ref="FCN73:FCP73"/>
    <mergeCell ref="EWQ73:EWS73"/>
    <mergeCell ref="EXH73:EXJ73"/>
    <mergeCell ref="EXY73:EYA73"/>
    <mergeCell ref="EYP73:EYR73"/>
    <mergeCell ref="EZG73:EZI73"/>
    <mergeCell ref="ETJ73:ETL73"/>
    <mergeCell ref="EUA73:EUC73"/>
    <mergeCell ref="EUR73:EUT73"/>
    <mergeCell ref="EVI73:EVK73"/>
    <mergeCell ref="EVZ73:EWB73"/>
    <mergeCell ref="EQC73:EQE73"/>
    <mergeCell ref="EQT73:EQV73"/>
    <mergeCell ref="ERK73:ERM73"/>
    <mergeCell ref="ESB73:ESD73"/>
    <mergeCell ref="ESS73:ESU73"/>
    <mergeCell ref="FMZ73:FNB73"/>
    <mergeCell ref="FNQ73:FNS73"/>
    <mergeCell ref="FOH73:FOJ73"/>
    <mergeCell ref="FOY73:FPA73"/>
    <mergeCell ref="FPP73:FPR73"/>
    <mergeCell ref="FJS73:FJU73"/>
    <mergeCell ref="FKJ73:FKL73"/>
    <mergeCell ref="FLA73:FLC73"/>
    <mergeCell ref="FLR73:FLT73"/>
    <mergeCell ref="FMI73:FMK73"/>
    <mergeCell ref="FGL73:FGN73"/>
    <mergeCell ref="FHC73:FHE73"/>
    <mergeCell ref="FHT73:FHV73"/>
    <mergeCell ref="FIK73:FIM73"/>
    <mergeCell ref="FJB73:FJD73"/>
    <mergeCell ref="FDE73:FDG73"/>
    <mergeCell ref="FDV73:FDX73"/>
    <mergeCell ref="FEM73:FEO73"/>
    <mergeCell ref="FFD73:FFF73"/>
    <mergeCell ref="FFU73:FFW73"/>
    <mergeCell ref="GAB73:GAD73"/>
    <mergeCell ref="GAS73:GAU73"/>
    <mergeCell ref="GBJ73:GBL73"/>
    <mergeCell ref="GCA73:GCC73"/>
    <mergeCell ref="GCR73:GCT73"/>
    <mergeCell ref="FWU73:FWW73"/>
    <mergeCell ref="FXL73:FXN73"/>
    <mergeCell ref="FYC73:FYE73"/>
    <mergeCell ref="FYT73:FYV73"/>
    <mergeCell ref="FZK73:FZM73"/>
    <mergeCell ref="FTN73:FTP73"/>
    <mergeCell ref="FUE73:FUG73"/>
    <mergeCell ref="FUV73:FUX73"/>
    <mergeCell ref="FVM73:FVO73"/>
    <mergeCell ref="FWD73:FWF73"/>
    <mergeCell ref="FQG73:FQI73"/>
    <mergeCell ref="FQX73:FQZ73"/>
    <mergeCell ref="FRO73:FRQ73"/>
    <mergeCell ref="FSF73:FSH73"/>
    <mergeCell ref="FSW73:FSY73"/>
    <mergeCell ref="GND73:GNF73"/>
    <mergeCell ref="GNU73:GNW73"/>
    <mergeCell ref="GOL73:GON73"/>
    <mergeCell ref="GPC73:GPE73"/>
    <mergeCell ref="GPT73:GPV73"/>
    <mergeCell ref="GJW73:GJY73"/>
    <mergeCell ref="GKN73:GKP73"/>
    <mergeCell ref="GLE73:GLG73"/>
    <mergeCell ref="GLV73:GLX73"/>
    <mergeCell ref="GMM73:GMO73"/>
    <mergeCell ref="GGP73:GGR73"/>
    <mergeCell ref="GHG73:GHI73"/>
    <mergeCell ref="GHX73:GHZ73"/>
    <mergeCell ref="GIO73:GIQ73"/>
    <mergeCell ref="GJF73:GJH73"/>
    <mergeCell ref="GDI73:GDK73"/>
    <mergeCell ref="GDZ73:GEB73"/>
    <mergeCell ref="GEQ73:GES73"/>
    <mergeCell ref="GFH73:GFJ73"/>
    <mergeCell ref="GFY73:GGA73"/>
    <mergeCell ref="HAF73:HAH73"/>
    <mergeCell ref="HAW73:HAY73"/>
    <mergeCell ref="HBN73:HBP73"/>
    <mergeCell ref="HCE73:HCG73"/>
    <mergeCell ref="HCV73:HCX73"/>
    <mergeCell ref="GWY73:GXA73"/>
    <mergeCell ref="GXP73:GXR73"/>
    <mergeCell ref="GYG73:GYI73"/>
    <mergeCell ref="GYX73:GYZ73"/>
    <mergeCell ref="GZO73:GZQ73"/>
    <mergeCell ref="GTR73:GTT73"/>
    <mergeCell ref="GUI73:GUK73"/>
    <mergeCell ref="GUZ73:GVB73"/>
    <mergeCell ref="GVQ73:GVS73"/>
    <mergeCell ref="GWH73:GWJ73"/>
    <mergeCell ref="GQK73:GQM73"/>
    <mergeCell ref="GRB73:GRD73"/>
    <mergeCell ref="GRS73:GRU73"/>
    <mergeCell ref="GSJ73:GSL73"/>
    <mergeCell ref="GTA73:GTC73"/>
    <mergeCell ref="HNH73:HNJ73"/>
    <mergeCell ref="HNY73:HOA73"/>
    <mergeCell ref="HOP73:HOR73"/>
    <mergeCell ref="HPG73:HPI73"/>
    <mergeCell ref="HPX73:HPZ73"/>
    <mergeCell ref="HKA73:HKC73"/>
    <mergeCell ref="HKR73:HKT73"/>
    <mergeCell ref="HLI73:HLK73"/>
    <mergeCell ref="HLZ73:HMB73"/>
    <mergeCell ref="HMQ73:HMS73"/>
    <mergeCell ref="HGT73:HGV73"/>
    <mergeCell ref="HHK73:HHM73"/>
    <mergeCell ref="HIB73:HID73"/>
    <mergeCell ref="HIS73:HIU73"/>
    <mergeCell ref="HJJ73:HJL73"/>
    <mergeCell ref="HDM73:HDO73"/>
    <mergeCell ref="HED73:HEF73"/>
    <mergeCell ref="HEU73:HEW73"/>
    <mergeCell ref="HFL73:HFN73"/>
    <mergeCell ref="HGC73:HGE73"/>
    <mergeCell ref="IAJ73:IAL73"/>
    <mergeCell ref="IBA73:IBC73"/>
    <mergeCell ref="IBR73:IBT73"/>
    <mergeCell ref="ICI73:ICK73"/>
    <mergeCell ref="ICZ73:IDB73"/>
    <mergeCell ref="HXC73:HXE73"/>
    <mergeCell ref="HXT73:HXV73"/>
    <mergeCell ref="HYK73:HYM73"/>
    <mergeCell ref="HZB73:HZD73"/>
    <mergeCell ref="HZS73:HZU73"/>
    <mergeCell ref="HTV73:HTX73"/>
    <mergeCell ref="HUM73:HUO73"/>
    <mergeCell ref="HVD73:HVF73"/>
    <mergeCell ref="HVU73:HVW73"/>
    <mergeCell ref="HWL73:HWN73"/>
    <mergeCell ref="HQO73:HQQ73"/>
    <mergeCell ref="HRF73:HRH73"/>
    <mergeCell ref="HRW73:HRY73"/>
    <mergeCell ref="HSN73:HSP73"/>
    <mergeCell ref="HTE73:HTG73"/>
    <mergeCell ref="INL73:INN73"/>
    <mergeCell ref="IOC73:IOE73"/>
    <mergeCell ref="IOT73:IOV73"/>
    <mergeCell ref="IPK73:IPM73"/>
    <mergeCell ref="IQB73:IQD73"/>
    <mergeCell ref="IKE73:IKG73"/>
    <mergeCell ref="IKV73:IKX73"/>
    <mergeCell ref="ILM73:ILO73"/>
    <mergeCell ref="IMD73:IMF73"/>
    <mergeCell ref="IMU73:IMW73"/>
    <mergeCell ref="IGX73:IGZ73"/>
    <mergeCell ref="IHO73:IHQ73"/>
    <mergeCell ref="IIF73:IIH73"/>
    <mergeCell ref="IIW73:IIY73"/>
    <mergeCell ref="IJN73:IJP73"/>
    <mergeCell ref="IDQ73:IDS73"/>
    <mergeCell ref="IEH73:IEJ73"/>
    <mergeCell ref="IEY73:IFA73"/>
    <mergeCell ref="IFP73:IFR73"/>
    <mergeCell ref="IGG73:IGI73"/>
    <mergeCell ref="JAN73:JAP73"/>
    <mergeCell ref="JBE73:JBG73"/>
    <mergeCell ref="JBV73:JBX73"/>
    <mergeCell ref="JCM73:JCO73"/>
    <mergeCell ref="JDD73:JDF73"/>
    <mergeCell ref="IXG73:IXI73"/>
    <mergeCell ref="IXX73:IXZ73"/>
    <mergeCell ref="IYO73:IYQ73"/>
    <mergeCell ref="IZF73:IZH73"/>
    <mergeCell ref="IZW73:IZY73"/>
    <mergeCell ref="ITZ73:IUB73"/>
    <mergeCell ref="IUQ73:IUS73"/>
    <mergeCell ref="IVH73:IVJ73"/>
    <mergeCell ref="IVY73:IWA73"/>
    <mergeCell ref="IWP73:IWR73"/>
    <mergeCell ref="IQS73:IQU73"/>
    <mergeCell ref="IRJ73:IRL73"/>
    <mergeCell ref="ISA73:ISC73"/>
    <mergeCell ref="ISR73:IST73"/>
    <mergeCell ref="ITI73:ITK73"/>
    <mergeCell ref="JNP73:JNR73"/>
    <mergeCell ref="JOG73:JOI73"/>
    <mergeCell ref="JOX73:JOZ73"/>
    <mergeCell ref="JPO73:JPQ73"/>
    <mergeCell ref="JQF73:JQH73"/>
    <mergeCell ref="JKI73:JKK73"/>
    <mergeCell ref="JKZ73:JLB73"/>
    <mergeCell ref="JLQ73:JLS73"/>
    <mergeCell ref="JMH73:JMJ73"/>
    <mergeCell ref="JMY73:JNA73"/>
    <mergeCell ref="JHB73:JHD73"/>
    <mergeCell ref="JHS73:JHU73"/>
    <mergeCell ref="JIJ73:JIL73"/>
    <mergeCell ref="JJA73:JJC73"/>
    <mergeCell ref="JJR73:JJT73"/>
    <mergeCell ref="JDU73:JDW73"/>
    <mergeCell ref="JEL73:JEN73"/>
    <mergeCell ref="JFC73:JFE73"/>
    <mergeCell ref="JFT73:JFV73"/>
    <mergeCell ref="JGK73:JGM73"/>
    <mergeCell ref="KAR73:KAT73"/>
    <mergeCell ref="KBI73:KBK73"/>
    <mergeCell ref="KBZ73:KCB73"/>
    <mergeCell ref="KCQ73:KCS73"/>
    <mergeCell ref="KDH73:KDJ73"/>
    <mergeCell ref="JXK73:JXM73"/>
    <mergeCell ref="JYB73:JYD73"/>
    <mergeCell ref="JYS73:JYU73"/>
    <mergeCell ref="JZJ73:JZL73"/>
    <mergeCell ref="KAA73:KAC73"/>
    <mergeCell ref="JUD73:JUF73"/>
    <mergeCell ref="JUU73:JUW73"/>
    <mergeCell ref="JVL73:JVN73"/>
    <mergeCell ref="JWC73:JWE73"/>
    <mergeCell ref="JWT73:JWV73"/>
    <mergeCell ref="JQW73:JQY73"/>
    <mergeCell ref="JRN73:JRP73"/>
    <mergeCell ref="JSE73:JSG73"/>
    <mergeCell ref="JSV73:JSX73"/>
    <mergeCell ref="JTM73:JTO73"/>
    <mergeCell ref="KNT73:KNV73"/>
    <mergeCell ref="KOK73:KOM73"/>
    <mergeCell ref="KPB73:KPD73"/>
    <mergeCell ref="KPS73:KPU73"/>
    <mergeCell ref="KQJ73:KQL73"/>
    <mergeCell ref="KKM73:KKO73"/>
    <mergeCell ref="KLD73:KLF73"/>
    <mergeCell ref="KLU73:KLW73"/>
    <mergeCell ref="KML73:KMN73"/>
    <mergeCell ref="KNC73:KNE73"/>
    <mergeCell ref="KHF73:KHH73"/>
    <mergeCell ref="KHW73:KHY73"/>
    <mergeCell ref="KIN73:KIP73"/>
    <mergeCell ref="KJE73:KJG73"/>
    <mergeCell ref="KJV73:KJX73"/>
    <mergeCell ref="KDY73:KEA73"/>
    <mergeCell ref="KEP73:KER73"/>
    <mergeCell ref="KFG73:KFI73"/>
    <mergeCell ref="KFX73:KFZ73"/>
    <mergeCell ref="KGO73:KGQ73"/>
    <mergeCell ref="LAV73:LAX73"/>
    <mergeCell ref="LBM73:LBO73"/>
    <mergeCell ref="LCD73:LCF73"/>
    <mergeCell ref="LCU73:LCW73"/>
    <mergeCell ref="LDL73:LDN73"/>
    <mergeCell ref="KXO73:KXQ73"/>
    <mergeCell ref="KYF73:KYH73"/>
    <mergeCell ref="KYW73:KYY73"/>
    <mergeCell ref="KZN73:KZP73"/>
    <mergeCell ref="LAE73:LAG73"/>
    <mergeCell ref="KUH73:KUJ73"/>
    <mergeCell ref="KUY73:KVA73"/>
    <mergeCell ref="KVP73:KVR73"/>
    <mergeCell ref="KWG73:KWI73"/>
    <mergeCell ref="KWX73:KWZ73"/>
    <mergeCell ref="KRA73:KRC73"/>
    <mergeCell ref="KRR73:KRT73"/>
    <mergeCell ref="KSI73:KSK73"/>
    <mergeCell ref="KSZ73:KTB73"/>
    <mergeCell ref="KTQ73:KTS73"/>
    <mergeCell ref="LNX73:LNZ73"/>
    <mergeCell ref="LOO73:LOQ73"/>
    <mergeCell ref="LPF73:LPH73"/>
    <mergeCell ref="LPW73:LPY73"/>
    <mergeCell ref="LQN73:LQP73"/>
    <mergeCell ref="LKQ73:LKS73"/>
    <mergeCell ref="LLH73:LLJ73"/>
    <mergeCell ref="LLY73:LMA73"/>
    <mergeCell ref="LMP73:LMR73"/>
    <mergeCell ref="LNG73:LNI73"/>
    <mergeCell ref="LHJ73:LHL73"/>
    <mergeCell ref="LIA73:LIC73"/>
    <mergeCell ref="LIR73:LIT73"/>
    <mergeCell ref="LJI73:LJK73"/>
    <mergeCell ref="LJZ73:LKB73"/>
    <mergeCell ref="LEC73:LEE73"/>
    <mergeCell ref="LET73:LEV73"/>
    <mergeCell ref="LFK73:LFM73"/>
    <mergeCell ref="LGB73:LGD73"/>
    <mergeCell ref="LGS73:LGU73"/>
    <mergeCell ref="MAZ73:MBB73"/>
    <mergeCell ref="MBQ73:MBS73"/>
    <mergeCell ref="MCH73:MCJ73"/>
    <mergeCell ref="MCY73:MDA73"/>
    <mergeCell ref="MDP73:MDR73"/>
    <mergeCell ref="LXS73:LXU73"/>
    <mergeCell ref="LYJ73:LYL73"/>
    <mergeCell ref="LZA73:LZC73"/>
    <mergeCell ref="LZR73:LZT73"/>
    <mergeCell ref="MAI73:MAK73"/>
    <mergeCell ref="LUL73:LUN73"/>
    <mergeCell ref="LVC73:LVE73"/>
    <mergeCell ref="LVT73:LVV73"/>
    <mergeCell ref="LWK73:LWM73"/>
    <mergeCell ref="LXB73:LXD73"/>
    <mergeCell ref="LRE73:LRG73"/>
    <mergeCell ref="LRV73:LRX73"/>
    <mergeCell ref="LSM73:LSO73"/>
    <mergeCell ref="LTD73:LTF73"/>
    <mergeCell ref="LTU73:LTW73"/>
    <mergeCell ref="MOB73:MOD73"/>
    <mergeCell ref="MOS73:MOU73"/>
    <mergeCell ref="MPJ73:MPL73"/>
    <mergeCell ref="MQA73:MQC73"/>
    <mergeCell ref="MQR73:MQT73"/>
    <mergeCell ref="MKU73:MKW73"/>
    <mergeCell ref="MLL73:MLN73"/>
    <mergeCell ref="MMC73:MME73"/>
    <mergeCell ref="MMT73:MMV73"/>
    <mergeCell ref="MNK73:MNM73"/>
    <mergeCell ref="MHN73:MHP73"/>
    <mergeCell ref="MIE73:MIG73"/>
    <mergeCell ref="MIV73:MIX73"/>
    <mergeCell ref="MJM73:MJO73"/>
    <mergeCell ref="MKD73:MKF73"/>
    <mergeCell ref="MEG73:MEI73"/>
    <mergeCell ref="MEX73:MEZ73"/>
    <mergeCell ref="MFO73:MFQ73"/>
    <mergeCell ref="MGF73:MGH73"/>
    <mergeCell ref="MGW73:MGY73"/>
    <mergeCell ref="NBD73:NBF73"/>
    <mergeCell ref="NBU73:NBW73"/>
    <mergeCell ref="NCL73:NCN73"/>
    <mergeCell ref="NDC73:NDE73"/>
    <mergeCell ref="NDT73:NDV73"/>
    <mergeCell ref="MXW73:MXY73"/>
    <mergeCell ref="MYN73:MYP73"/>
    <mergeCell ref="MZE73:MZG73"/>
    <mergeCell ref="MZV73:MZX73"/>
    <mergeCell ref="NAM73:NAO73"/>
    <mergeCell ref="MUP73:MUR73"/>
    <mergeCell ref="MVG73:MVI73"/>
    <mergeCell ref="MVX73:MVZ73"/>
    <mergeCell ref="MWO73:MWQ73"/>
    <mergeCell ref="MXF73:MXH73"/>
    <mergeCell ref="MRI73:MRK73"/>
    <mergeCell ref="MRZ73:MSB73"/>
    <mergeCell ref="MSQ73:MSS73"/>
    <mergeCell ref="MTH73:MTJ73"/>
    <mergeCell ref="MTY73:MUA73"/>
    <mergeCell ref="NOF73:NOH73"/>
    <mergeCell ref="NOW73:NOY73"/>
    <mergeCell ref="NPN73:NPP73"/>
    <mergeCell ref="NQE73:NQG73"/>
    <mergeCell ref="NQV73:NQX73"/>
    <mergeCell ref="NKY73:NLA73"/>
    <mergeCell ref="NLP73:NLR73"/>
    <mergeCell ref="NMG73:NMI73"/>
    <mergeCell ref="NMX73:NMZ73"/>
    <mergeCell ref="NNO73:NNQ73"/>
    <mergeCell ref="NHR73:NHT73"/>
    <mergeCell ref="NII73:NIK73"/>
    <mergeCell ref="NIZ73:NJB73"/>
    <mergeCell ref="NJQ73:NJS73"/>
    <mergeCell ref="NKH73:NKJ73"/>
    <mergeCell ref="NEK73:NEM73"/>
    <mergeCell ref="NFB73:NFD73"/>
    <mergeCell ref="NFS73:NFU73"/>
    <mergeCell ref="NGJ73:NGL73"/>
    <mergeCell ref="NHA73:NHC73"/>
    <mergeCell ref="OBH73:OBJ73"/>
    <mergeCell ref="OBY73:OCA73"/>
    <mergeCell ref="OCP73:OCR73"/>
    <mergeCell ref="ODG73:ODI73"/>
    <mergeCell ref="ODX73:ODZ73"/>
    <mergeCell ref="NYA73:NYC73"/>
    <mergeCell ref="NYR73:NYT73"/>
    <mergeCell ref="NZI73:NZK73"/>
    <mergeCell ref="NZZ73:OAB73"/>
    <mergeCell ref="OAQ73:OAS73"/>
    <mergeCell ref="NUT73:NUV73"/>
    <mergeCell ref="NVK73:NVM73"/>
    <mergeCell ref="NWB73:NWD73"/>
    <mergeCell ref="NWS73:NWU73"/>
    <mergeCell ref="NXJ73:NXL73"/>
    <mergeCell ref="NRM73:NRO73"/>
    <mergeCell ref="NSD73:NSF73"/>
    <mergeCell ref="NSU73:NSW73"/>
    <mergeCell ref="NTL73:NTN73"/>
    <mergeCell ref="NUC73:NUE73"/>
    <mergeCell ref="OOJ73:OOL73"/>
    <mergeCell ref="OPA73:OPC73"/>
    <mergeCell ref="OPR73:OPT73"/>
    <mergeCell ref="OQI73:OQK73"/>
    <mergeCell ref="OQZ73:ORB73"/>
    <mergeCell ref="OLC73:OLE73"/>
    <mergeCell ref="OLT73:OLV73"/>
    <mergeCell ref="OMK73:OMM73"/>
    <mergeCell ref="ONB73:OND73"/>
    <mergeCell ref="ONS73:ONU73"/>
    <mergeCell ref="OHV73:OHX73"/>
    <mergeCell ref="OIM73:OIO73"/>
    <mergeCell ref="OJD73:OJF73"/>
    <mergeCell ref="OJU73:OJW73"/>
    <mergeCell ref="OKL73:OKN73"/>
    <mergeCell ref="OEO73:OEQ73"/>
    <mergeCell ref="OFF73:OFH73"/>
    <mergeCell ref="OFW73:OFY73"/>
    <mergeCell ref="OGN73:OGP73"/>
    <mergeCell ref="OHE73:OHG73"/>
    <mergeCell ref="PBL73:PBN73"/>
    <mergeCell ref="PCC73:PCE73"/>
    <mergeCell ref="PCT73:PCV73"/>
    <mergeCell ref="PDK73:PDM73"/>
    <mergeCell ref="PEB73:PED73"/>
    <mergeCell ref="OYE73:OYG73"/>
    <mergeCell ref="OYV73:OYX73"/>
    <mergeCell ref="OZM73:OZO73"/>
    <mergeCell ref="PAD73:PAF73"/>
    <mergeCell ref="PAU73:PAW73"/>
    <mergeCell ref="OUX73:OUZ73"/>
    <mergeCell ref="OVO73:OVQ73"/>
    <mergeCell ref="OWF73:OWH73"/>
    <mergeCell ref="OWW73:OWY73"/>
    <mergeCell ref="OXN73:OXP73"/>
    <mergeCell ref="ORQ73:ORS73"/>
    <mergeCell ref="OSH73:OSJ73"/>
    <mergeCell ref="OSY73:OTA73"/>
    <mergeCell ref="OTP73:OTR73"/>
    <mergeCell ref="OUG73:OUI73"/>
    <mergeCell ref="PON73:POP73"/>
    <mergeCell ref="PPE73:PPG73"/>
    <mergeCell ref="PPV73:PPX73"/>
    <mergeCell ref="PQM73:PQO73"/>
    <mergeCell ref="PRD73:PRF73"/>
    <mergeCell ref="PLG73:PLI73"/>
    <mergeCell ref="PLX73:PLZ73"/>
    <mergeCell ref="PMO73:PMQ73"/>
    <mergeCell ref="PNF73:PNH73"/>
    <mergeCell ref="PNW73:PNY73"/>
    <mergeCell ref="PHZ73:PIB73"/>
    <mergeCell ref="PIQ73:PIS73"/>
    <mergeCell ref="PJH73:PJJ73"/>
    <mergeCell ref="PJY73:PKA73"/>
    <mergeCell ref="PKP73:PKR73"/>
    <mergeCell ref="PES73:PEU73"/>
    <mergeCell ref="PFJ73:PFL73"/>
    <mergeCell ref="PGA73:PGC73"/>
    <mergeCell ref="PGR73:PGT73"/>
    <mergeCell ref="PHI73:PHK73"/>
    <mergeCell ref="QBP73:QBR73"/>
    <mergeCell ref="QCG73:QCI73"/>
    <mergeCell ref="QCX73:QCZ73"/>
    <mergeCell ref="QDO73:QDQ73"/>
    <mergeCell ref="QEF73:QEH73"/>
    <mergeCell ref="PYI73:PYK73"/>
    <mergeCell ref="PYZ73:PZB73"/>
    <mergeCell ref="PZQ73:PZS73"/>
    <mergeCell ref="QAH73:QAJ73"/>
    <mergeCell ref="QAY73:QBA73"/>
    <mergeCell ref="PVB73:PVD73"/>
    <mergeCell ref="PVS73:PVU73"/>
    <mergeCell ref="PWJ73:PWL73"/>
    <mergeCell ref="PXA73:PXC73"/>
    <mergeCell ref="PXR73:PXT73"/>
    <mergeCell ref="PRU73:PRW73"/>
    <mergeCell ref="PSL73:PSN73"/>
    <mergeCell ref="PTC73:PTE73"/>
    <mergeCell ref="PTT73:PTV73"/>
    <mergeCell ref="PUK73:PUM73"/>
    <mergeCell ref="QOR73:QOT73"/>
    <mergeCell ref="QPI73:QPK73"/>
    <mergeCell ref="QPZ73:QQB73"/>
    <mergeCell ref="QQQ73:QQS73"/>
    <mergeCell ref="QRH73:QRJ73"/>
    <mergeCell ref="QLK73:QLM73"/>
    <mergeCell ref="QMB73:QMD73"/>
    <mergeCell ref="QMS73:QMU73"/>
    <mergeCell ref="QNJ73:QNL73"/>
    <mergeCell ref="QOA73:QOC73"/>
    <mergeCell ref="QID73:QIF73"/>
    <mergeCell ref="QIU73:QIW73"/>
    <mergeCell ref="QJL73:QJN73"/>
    <mergeCell ref="QKC73:QKE73"/>
    <mergeCell ref="QKT73:QKV73"/>
    <mergeCell ref="QEW73:QEY73"/>
    <mergeCell ref="QFN73:QFP73"/>
    <mergeCell ref="QGE73:QGG73"/>
    <mergeCell ref="QGV73:QGX73"/>
    <mergeCell ref="QHM73:QHO73"/>
    <mergeCell ref="RBT73:RBV73"/>
    <mergeCell ref="RCK73:RCM73"/>
    <mergeCell ref="RDB73:RDD73"/>
    <mergeCell ref="RDS73:RDU73"/>
    <mergeCell ref="REJ73:REL73"/>
    <mergeCell ref="QYM73:QYO73"/>
    <mergeCell ref="QZD73:QZF73"/>
    <mergeCell ref="QZU73:QZW73"/>
    <mergeCell ref="RAL73:RAN73"/>
    <mergeCell ref="RBC73:RBE73"/>
    <mergeCell ref="QVF73:QVH73"/>
    <mergeCell ref="QVW73:QVY73"/>
    <mergeCell ref="QWN73:QWP73"/>
    <mergeCell ref="QXE73:QXG73"/>
    <mergeCell ref="QXV73:QXX73"/>
    <mergeCell ref="QRY73:QSA73"/>
    <mergeCell ref="QSP73:QSR73"/>
    <mergeCell ref="QTG73:QTI73"/>
    <mergeCell ref="QTX73:QTZ73"/>
    <mergeCell ref="QUO73:QUQ73"/>
    <mergeCell ref="ROV73:ROX73"/>
    <mergeCell ref="RPM73:RPO73"/>
    <mergeCell ref="RQD73:RQF73"/>
    <mergeCell ref="RQU73:RQW73"/>
    <mergeCell ref="RRL73:RRN73"/>
    <mergeCell ref="RLO73:RLQ73"/>
    <mergeCell ref="RMF73:RMH73"/>
    <mergeCell ref="RMW73:RMY73"/>
    <mergeCell ref="RNN73:RNP73"/>
    <mergeCell ref="ROE73:ROG73"/>
    <mergeCell ref="RIH73:RIJ73"/>
    <mergeCell ref="RIY73:RJA73"/>
    <mergeCell ref="RJP73:RJR73"/>
    <mergeCell ref="RKG73:RKI73"/>
    <mergeCell ref="RKX73:RKZ73"/>
    <mergeCell ref="RFA73:RFC73"/>
    <mergeCell ref="RFR73:RFT73"/>
    <mergeCell ref="RGI73:RGK73"/>
    <mergeCell ref="RGZ73:RHB73"/>
    <mergeCell ref="RHQ73:RHS73"/>
    <mergeCell ref="SBX73:SBZ73"/>
    <mergeCell ref="SCO73:SCQ73"/>
    <mergeCell ref="SDF73:SDH73"/>
    <mergeCell ref="SDW73:SDY73"/>
    <mergeCell ref="SEN73:SEP73"/>
    <mergeCell ref="RYQ73:RYS73"/>
    <mergeCell ref="RZH73:RZJ73"/>
    <mergeCell ref="RZY73:SAA73"/>
    <mergeCell ref="SAP73:SAR73"/>
    <mergeCell ref="SBG73:SBI73"/>
    <mergeCell ref="RVJ73:RVL73"/>
    <mergeCell ref="RWA73:RWC73"/>
    <mergeCell ref="RWR73:RWT73"/>
    <mergeCell ref="RXI73:RXK73"/>
    <mergeCell ref="RXZ73:RYB73"/>
    <mergeCell ref="RSC73:RSE73"/>
    <mergeCell ref="RST73:RSV73"/>
    <mergeCell ref="RTK73:RTM73"/>
    <mergeCell ref="RUB73:RUD73"/>
    <mergeCell ref="RUS73:RUU73"/>
    <mergeCell ref="SOZ73:SPB73"/>
    <mergeCell ref="SPQ73:SPS73"/>
    <mergeCell ref="SQH73:SQJ73"/>
    <mergeCell ref="SQY73:SRA73"/>
    <mergeCell ref="SRP73:SRR73"/>
    <mergeCell ref="SLS73:SLU73"/>
    <mergeCell ref="SMJ73:SML73"/>
    <mergeCell ref="SNA73:SNC73"/>
    <mergeCell ref="SNR73:SNT73"/>
    <mergeCell ref="SOI73:SOK73"/>
    <mergeCell ref="SIL73:SIN73"/>
    <mergeCell ref="SJC73:SJE73"/>
    <mergeCell ref="SJT73:SJV73"/>
    <mergeCell ref="SKK73:SKM73"/>
    <mergeCell ref="SLB73:SLD73"/>
    <mergeCell ref="SFE73:SFG73"/>
    <mergeCell ref="SFV73:SFX73"/>
    <mergeCell ref="SGM73:SGO73"/>
    <mergeCell ref="SHD73:SHF73"/>
    <mergeCell ref="SHU73:SHW73"/>
    <mergeCell ref="TCB73:TCD73"/>
    <mergeCell ref="TCS73:TCU73"/>
    <mergeCell ref="TDJ73:TDL73"/>
    <mergeCell ref="TEA73:TEC73"/>
    <mergeCell ref="TER73:TET73"/>
    <mergeCell ref="SYU73:SYW73"/>
    <mergeCell ref="SZL73:SZN73"/>
    <mergeCell ref="TAC73:TAE73"/>
    <mergeCell ref="TAT73:TAV73"/>
    <mergeCell ref="TBK73:TBM73"/>
    <mergeCell ref="SVN73:SVP73"/>
    <mergeCell ref="SWE73:SWG73"/>
    <mergeCell ref="SWV73:SWX73"/>
    <mergeCell ref="SXM73:SXO73"/>
    <mergeCell ref="SYD73:SYF73"/>
    <mergeCell ref="SSG73:SSI73"/>
    <mergeCell ref="SSX73:SSZ73"/>
    <mergeCell ref="STO73:STQ73"/>
    <mergeCell ref="SUF73:SUH73"/>
    <mergeCell ref="SUW73:SUY73"/>
    <mergeCell ref="TPD73:TPF73"/>
    <mergeCell ref="TPU73:TPW73"/>
    <mergeCell ref="TQL73:TQN73"/>
    <mergeCell ref="TRC73:TRE73"/>
    <mergeCell ref="TRT73:TRV73"/>
    <mergeCell ref="TLW73:TLY73"/>
    <mergeCell ref="TMN73:TMP73"/>
    <mergeCell ref="TNE73:TNG73"/>
    <mergeCell ref="TNV73:TNX73"/>
    <mergeCell ref="TOM73:TOO73"/>
    <mergeCell ref="TIP73:TIR73"/>
    <mergeCell ref="TJG73:TJI73"/>
    <mergeCell ref="TJX73:TJZ73"/>
    <mergeCell ref="TKO73:TKQ73"/>
    <mergeCell ref="TLF73:TLH73"/>
    <mergeCell ref="TFI73:TFK73"/>
    <mergeCell ref="TFZ73:TGB73"/>
    <mergeCell ref="TGQ73:TGS73"/>
    <mergeCell ref="THH73:THJ73"/>
    <mergeCell ref="THY73:TIA73"/>
    <mergeCell ref="UCF73:UCH73"/>
    <mergeCell ref="UCW73:UCY73"/>
    <mergeCell ref="UDN73:UDP73"/>
    <mergeCell ref="UEE73:UEG73"/>
    <mergeCell ref="UEV73:UEX73"/>
    <mergeCell ref="TYY73:TZA73"/>
    <mergeCell ref="TZP73:TZR73"/>
    <mergeCell ref="UAG73:UAI73"/>
    <mergeCell ref="UAX73:UAZ73"/>
    <mergeCell ref="UBO73:UBQ73"/>
    <mergeCell ref="TVR73:TVT73"/>
    <mergeCell ref="TWI73:TWK73"/>
    <mergeCell ref="TWZ73:TXB73"/>
    <mergeCell ref="TXQ73:TXS73"/>
    <mergeCell ref="TYH73:TYJ73"/>
    <mergeCell ref="TSK73:TSM73"/>
    <mergeCell ref="TTB73:TTD73"/>
    <mergeCell ref="TTS73:TTU73"/>
    <mergeCell ref="TUJ73:TUL73"/>
    <mergeCell ref="TVA73:TVC73"/>
    <mergeCell ref="UPH73:UPJ73"/>
    <mergeCell ref="UPY73:UQA73"/>
    <mergeCell ref="UQP73:UQR73"/>
    <mergeCell ref="URG73:URI73"/>
    <mergeCell ref="URX73:URZ73"/>
    <mergeCell ref="UMA73:UMC73"/>
    <mergeCell ref="UMR73:UMT73"/>
    <mergeCell ref="UNI73:UNK73"/>
    <mergeCell ref="UNZ73:UOB73"/>
    <mergeCell ref="UOQ73:UOS73"/>
    <mergeCell ref="UIT73:UIV73"/>
    <mergeCell ref="UJK73:UJM73"/>
    <mergeCell ref="UKB73:UKD73"/>
    <mergeCell ref="UKS73:UKU73"/>
    <mergeCell ref="ULJ73:ULL73"/>
    <mergeCell ref="UFM73:UFO73"/>
    <mergeCell ref="UGD73:UGF73"/>
    <mergeCell ref="UGU73:UGW73"/>
    <mergeCell ref="UHL73:UHN73"/>
    <mergeCell ref="UIC73:UIE73"/>
    <mergeCell ref="VCJ73:VCL73"/>
    <mergeCell ref="VDA73:VDC73"/>
    <mergeCell ref="VDR73:VDT73"/>
    <mergeCell ref="VEI73:VEK73"/>
    <mergeCell ref="VEZ73:VFB73"/>
    <mergeCell ref="UZC73:UZE73"/>
    <mergeCell ref="UZT73:UZV73"/>
    <mergeCell ref="VAK73:VAM73"/>
    <mergeCell ref="VBB73:VBD73"/>
    <mergeCell ref="VBS73:VBU73"/>
    <mergeCell ref="UVV73:UVX73"/>
    <mergeCell ref="UWM73:UWO73"/>
    <mergeCell ref="UXD73:UXF73"/>
    <mergeCell ref="UXU73:UXW73"/>
    <mergeCell ref="UYL73:UYN73"/>
    <mergeCell ref="USO73:USQ73"/>
    <mergeCell ref="UTF73:UTH73"/>
    <mergeCell ref="UTW73:UTY73"/>
    <mergeCell ref="UUN73:UUP73"/>
    <mergeCell ref="UVE73:UVG73"/>
    <mergeCell ref="VPL73:VPN73"/>
    <mergeCell ref="VQC73:VQE73"/>
    <mergeCell ref="VQT73:VQV73"/>
    <mergeCell ref="VRK73:VRM73"/>
    <mergeCell ref="VSB73:VSD73"/>
    <mergeCell ref="VME73:VMG73"/>
    <mergeCell ref="VMV73:VMX73"/>
    <mergeCell ref="VNM73:VNO73"/>
    <mergeCell ref="VOD73:VOF73"/>
    <mergeCell ref="VOU73:VOW73"/>
    <mergeCell ref="VIX73:VIZ73"/>
    <mergeCell ref="VJO73:VJQ73"/>
    <mergeCell ref="VKF73:VKH73"/>
    <mergeCell ref="VKW73:VKY73"/>
    <mergeCell ref="VLN73:VLP73"/>
    <mergeCell ref="VFQ73:VFS73"/>
    <mergeCell ref="VGH73:VGJ73"/>
    <mergeCell ref="VGY73:VHA73"/>
    <mergeCell ref="VHP73:VHR73"/>
    <mergeCell ref="VIG73:VII73"/>
    <mergeCell ref="WCN73:WCP73"/>
    <mergeCell ref="WDE73:WDG73"/>
    <mergeCell ref="WDV73:WDX73"/>
    <mergeCell ref="WEM73:WEO73"/>
    <mergeCell ref="WFD73:WFF73"/>
    <mergeCell ref="VZG73:VZI73"/>
    <mergeCell ref="VZX73:VZZ73"/>
    <mergeCell ref="WAO73:WAQ73"/>
    <mergeCell ref="WBF73:WBH73"/>
    <mergeCell ref="WBW73:WBY73"/>
    <mergeCell ref="VVZ73:VWB73"/>
    <mergeCell ref="VWQ73:VWS73"/>
    <mergeCell ref="VXH73:VXJ73"/>
    <mergeCell ref="VXY73:VYA73"/>
    <mergeCell ref="VYP73:VYR73"/>
    <mergeCell ref="VSS73:VSU73"/>
    <mergeCell ref="VTJ73:VTL73"/>
    <mergeCell ref="VUA73:VUC73"/>
    <mergeCell ref="VUR73:VUT73"/>
    <mergeCell ref="VVI73:VVK73"/>
    <mergeCell ref="WQG73:WQI73"/>
    <mergeCell ref="WQX73:WQZ73"/>
    <mergeCell ref="WRO73:WRQ73"/>
    <mergeCell ref="WSF73:WSH73"/>
    <mergeCell ref="WMI73:WMK73"/>
    <mergeCell ref="WMZ73:WNB73"/>
    <mergeCell ref="WNQ73:WNS73"/>
    <mergeCell ref="WOH73:WOJ73"/>
    <mergeCell ref="WOY73:WPA73"/>
    <mergeCell ref="WJB73:WJD73"/>
    <mergeCell ref="WJS73:WJU73"/>
    <mergeCell ref="WKJ73:WKL73"/>
    <mergeCell ref="WLA73:WLC73"/>
    <mergeCell ref="WLR73:WLT73"/>
    <mergeCell ref="WFU73:WFW73"/>
    <mergeCell ref="WGL73:WGN73"/>
    <mergeCell ref="WHC73:WHE73"/>
    <mergeCell ref="WHT73:WHV73"/>
    <mergeCell ref="WIK73:WIM73"/>
    <mergeCell ref="XCR73:XCT73"/>
    <mergeCell ref="XDI73:XDK73"/>
    <mergeCell ref="XDZ73:XEB73"/>
    <mergeCell ref="XEQ73:XES73"/>
    <mergeCell ref="A75:C75"/>
    <mergeCell ref="Q75:S75"/>
    <mergeCell ref="AH75:AJ75"/>
    <mergeCell ref="AY75:BA75"/>
    <mergeCell ref="BP75:BR75"/>
    <mergeCell ref="CG75:CI75"/>
    <mergeCell ref="CX75:CZ75"/>
    <mergeCell ref="DO75:DQ75"/>
    <mergeCell ref="EF75:EH75"/>
    <mergeCell ref="EW75:EY75"/>
    <mergeCell ref="FN75:FP75"/>
    <mergeCell ref="GE75:GG75"/>
    <mergeCell ref="WZK73:WZM73"/>
    <mergeCell ref="XAB73:XAD73"/>
    <mergeCell ref="XAS73:XAU73"/>
    <mergeCell ref="XBJ73:XBL73"/>
    <mergeCell ref="XCA73:XCC73"/>
    <mergeCell ref="WWD73:WWF73"/>
    <mergeCell ref="WWU73:WWW73"/>
    <mergeCell ref="WXL73:WXN73"/>
    <mergeCell ref="WYC73:WYE73"/>
    <mergeCell ref="WYT73:WYV73"/>
    <mergeCell ref="WSW73:WSY73"/>
    <mergeCell ref="WTN73:WTP73"/>
    <mergeCell ref="WUE73:WUG73"/>
    <mergeCell ref="WUV73:WUX73"/>
    <mergeCell ref="WVM73:WVO73"/>
    <mergeCell ref="WPP73:WPR73"/>
    <mergeCell ref="QQ75:QS75"/>
    <mergeCell ref="RH75:RJ75"/>
    <mergeCell ref="RY75:SA75"/>
    <mergeCell ref="SP75:SR75"/>
    <mergeCell ref="TG75:TI75"/>
    <mergeCell ref="NJ75:NL75"/>
    <mergeCell ref="OA75:OC75"/>
    <mergeCell ref="OR75:OT75"/>
    <mergeCell ref="PI75:PK75"/>
    <mergeCell ref="PZ75:QB75"/>
    <mergeCell ref="KC75:KE75"/>
    <mergeCell ref="KT75:KV75"/>
    <mergeCell ref="LK75:LM75"/>
    <mergeCell ref="MB75:MD75"/>
    <mergeCell ref="MS75:MU75"/>
    <mergeCell ref="GV75:GX75"/>
    <mergeCell ref="HM75:HO75"/>
    <mergeCell ref="ID75:IF75"/>
    <mergeCell ref="IU75:IW75"/>
    <mergeCell ref="JL75:JN75"/>
    <mergeCell ref="ADS75:ADU75"/>
    <mergeCell ref="AEJ75:AEL75"/>
    <mergeCell ref="AFA75:AFC75"/>
    <mergeCell ref="AFR75:AFT75"/>
    <mergeCell ref="AGI75:AGK75"/>
    <mergeCell ref="AAL75:AAN75"/>
    <mergeCell ref="ABC75:ABE75"/>
    <mergeCell ref="ABT75:ABV75"/>
    <mergeCell ref="ACK75:ACM75"/>
    <mergeCell ref="ADB75:ADD75"/>
    <mergeCell ref="XE75:XG75"/>
    <mergeCell ref="XV75:XX75"/>
    <mergeCell ref="YM75:YO75"/>
    <mergeCell ref="ZD75:ZF75"/>
    <mergeCell ref="ZU75:ZW75"/>
    <mergeCell ref="TX75:TZ75"/>
    <mergeCell ref="UO75:UQ75"/>
    <mergeCell ref="VF75:VH75"/>
    <mergeCell ref="VW75:VY75"/>
    <mergeCell ref="WN75:WP75"/>
    <mergeCell ref="AQU75:AQW75"/>
    <mergeCell ref="ARL75:ARN75"/>
    <mergeCell ref="ASC75:ASE75"/>
    <mergeCell ref="AST75:ASV75"/>
    <mergeCell ref="ATK75:ATM75"/>
    <mergeCell ref="ANN75:ANP75"/>
    <mergeCell ref="AOE75:AOG75"/>
    <mergeCell ref="AOV75:AOX75"/>
    <mergeCell ref="APM75:APO75"/>
    <mergeCell ref="AQD75:AQF75"/>
    <mergeCell ref="AKG75:AKI75"/>
    <mergeCell ref="AKX75:AKZ75"/>
    <mergeCell ref="ALO75:ALQ75"/>
    <mergeCell ref="AMF75:AMH75"/>
    <mergeCell ref="AMW75:AMY75"/>
    <mergeCell ref="AGZ75:AHB75"/>
    <mergeCell ref="AHQ75:AHS75"/>
    <mergeCell ref="AIH75:AIJ75"/>
    <mergeCell ref="AIY75:AJA75"/>
    <mergeCell ref="AJP75:AJR75"/>
    <mergeCell ref="BDW75:BDY75"/>
    <mergeCell ref="BEN75:BEP75"/>
    <mergeCell ref="BFE75:BFG75"/>
    <mergeCell ref="BFV75:BFX75"/>
    <mergeCell ref="BGM75:BGO75"/>
    <mergeCell ref="BAP75:BAR75"/>
    <mergeCell ref="BBG75:BBI75"/>
    <mergeCell ref="BBX75:BBZ75"/>
    <mergeCell ref="BCO75:BCQ75"/>
    <mergeCell ref="BDF75:BDH75"/>
    <mergeCell ref="AXI75:AXK75"/>
    <mergeCell ref="AXZ75:AYB75"/>
    <mergeCell ref="AYQ75:AYS75"/>
    <mergeCell ref="AZH75:AZJ75"/>
    <mergeCell ref="AZY75:BAA75"/>
    <mergeCell ref="AUB75:AUD75"/>
    <mergeCell ref="AUS75:AUU75"/>
    <mergeCell ref="AVJ75:AVL75"/>
    <mergeCell ref="AWA75:AWC75"/>
    <mergeCell ref="AWR75:AWT75"/>
    <mergeCell ref="BQY75:BRA75"/>
    <mergeCell ref="BRP75:BRR75"/>
    <mergeCell ref="BSG75:BSI75"/>
    <mergeCell ref="BSX75:BSZ75"/>
    <mergeCell ref="BTO75:BTQ75"/>
    <mergeCell ref="BNR75:BNT75"/>
    <mergeCell ref="BOI75:BOK75"/>
    <mergeCell ref="BOZ75:BPB75"/>
    <mergeCell ref="BPQ75:BPS75"/>
    <mergeCell ref="BQH75:BQJ75"/>
    <mergeCell ref="BKK75:BKM75"/>
    <mergeCell ref="BLB75:BLD75"/>
    <mergeCell ref="BLS75:BLU75"/>
    <mergeCell ref="BMJ75:BML75"/>
    <mergeCell ref="BNA75:BNC75"/>
    <mergeCell ref="BHD75:BHF75"/>
    <mergeCell ref="BHU75:BHW75"/>
    <mergeCell ref="BIL75:BIN75"/>
    <mergeCell ref="BJC75:BJE75"/>
    <mergeCell ref="BJT75:BJV75"/>
    <mergeCell ref="CEA75:CEC75"/>
    <mergeCell ref="CER75:CET75"/>
    <mergeCell ref="CFI75:CFK75"/>
    <mergeCell ref="CFZ75:CGB75"/>
    <mergeCell ref="CGQ75:CGS75"/>
    <mergeCell ref="CAT75:CAV75"/>
    <mergeCell ref="CBK75:CBM75"/>
    <mergeCell ref="CCB75:CCD75"/>
    <mergeCell ref="CCS75:CCU75"/>
    <mergeCell ref="CDJ75:CDL75"/>
    <mergeCell ref="BXM75:BXO75"/>
    <mergeCell ref="BYD75:BYF75"/>
    <mergeCell ref="BYU75:BYW75"/>
    <mergeCell ref="BZL75:BZN75"/>
    <mergeCell ref="CAC75:CAE75"/>
    <mergeCell ref="BUF75:BUH75"/>
    <mergeCell ref="BUW75:BUY75"/>
    <mergeCell ref="BVN75:BVP75"/>
    <mergeCell ref="BWE75:BWG75"/>
    <mergeCell ref="BWV75:BWX75"/>
    <mergeCell ref="CRC75:CRE75"/>
    <mergeCell ref="CRT75:CRV75"/>
    <mergeCell ref="CSK75:CSM75"/>
    <mergeCell ref="CTB75:CTD75"/>
    <mergeCell ref="CTS75:CTU75"/>
    <mergeCell ref="CNV75:CNX75"/>
    <mergeCell ref="COM75:COO75"/>
    <mergeCell ref="CPD75:CPF75"/>
    <mergeCell ref="CPU75:CPW75"/>
    <mergeCell ref="CQL75:CQN75"/>
    <mergeCell ref="CKO75:CKQ75"/>
    <mergeCell ref="CLF75:CLH75"/>
    <mergeCell ref="CLW75:CLY75"/>
    <mergeCell ref="CMN75:CMP75"/>
    <mergeCell ref="CNE75:CNG75"/>
    <mergeCell ref="CHH75:CHJ75"/>
    <mergeCell ref="CHY75:CIA75"/>
    <mergeCell ref="CIP75:CIR75"/>
    <mergeCell ref="CJG75:CJI75"/>
    <mergeCell ref="CJX75:CJZ75"/>
    <mergeCell ref="DEE75:DEG75"/>
    <mergeCell ref="DEV75:DEX75"/>
    <mergeCell ref="DFM75:DFO75"/>
    <mergeCell ref="DGD75:DGF75"/>
    <mergeCell ref="DGU75:DGW75"/>
    <mergeCell ref="DAX75:DAZ75"/>
    <mergeCell ref="DBO75:DBQ75"/>
    <mergeCell ref="DCF75:DCH75"/>
    <mergeCell ref="DCW75:DCY75"/>
    <mergeCell ref="DDN75:DDP75"/>
    <mergeCell ref="CXQ75:CXS75"/>
    <mergeCell ref="CYH75:CYJ75"/>
    <mergeCell ref="CYY75:CZA75"/>
    <mergeCell ref="CZP75:CZR75"/>
    <mergeCell ref="DAG75:DAI75"/>
    <mergeCell ref="CUJ75:CUL75"/>
    <mergeCell ref="CVA75:CVC75"/>
    <mergeCell ref="CVR75:CVT75"/>
    <mergeCell ref="CWI75:CWK75"/>
    <mergeCell ref="CWZ75:CXB75"/>
    <mergeCell ref="DRG75:DRI75"/>
    <mergeCell ref="DRX75:DRZ75"/>
    <mergeCell ref="DSO75:DSQ75"/>
    <mergeCell ref="DTF75:DTH75"/>
    <mergeCell ref="DTW75:DTY75"/>
    <mergeCell ref="DNZ75:DOB75"/>
    <mergeCell ref="DOQ75:DOS75"/>
    <mergeCell ref="DPH75:DPJ75"/>
    <mergeCell ref="DPY75:DQA75"/>
    <mergeCell ref="DQP75:DQR75"/>
    <mergeCell ref="DKS75:DKU75"/>
    <mergeCell ref="DLJ75:DLL75"/>
    <mergeCell ref="DMA75:DMC75"/>
    <mergeCell ref="DMR75:DMT75"/>
    <mergeCell ref="DNI75:DNK75"/>
    <mergeCell ref="DHL75:DHN75"/>
    <mergeCell ref="DIC75:DIE75"/>
    <mergeCell ref="DIT75:DIV75"/>
    <mergeCell ref="DJK75:DJM75"/>
    <mergeCell ref="DKB75:DKD75"/>
    <mergeCell ref="EEI75:EEK75"/>
    <mergeCell ref="EEZ75:EFB75"/>
    <mergeCell ref="EFQ75:EFS75"/>
    <mergeCell ref="EGH75:EGJ75"/>
    <mergeCell ref="EGY75:EHA75"/>
    <mergeCell ref="EBB75:EBD75"/>
    <mergeCell ref="EBS75:EBU75"/>
    <mergeCell ref="ECJ75:ECL75"/>
    <mergeCell ref="EDA75:EDC75"/>
    <mergeCell ref="EDR75:EDT75"/>
    <mergeCell ref="DXU75:DXW75"/>
    <mergeCell ref="DYL75:DYN75"/>
    <mergeCell ref="DZC75:DZE75"/>
    <mergeCell ref="DZT75:DZV75"/>
    <mergeCell ref="EAK75:EAM75"/>
    <mergeCell ref="DUN75:DUP75"/>
    <mergeCell ref="DVE75:DVG75"/>
    <mergeCell ref="DVV75:DVX75"/>
    <mergeCell ref="DWM75:DWO75"/>
    <mergeCell ref="DXD75:DXF75"/>
    <mergeCell ref="ERK75:ERM75"/>
    <mergeCell ref="ESB75:ESD75"/>
    <mergeCell ref="ESS75:ESU75"/>
    <mergeCell ref="ETJ75:ETL75"/>
    <mergeCell ref="EUA75:EUC75"/>
    <mergeCell ref="EOD75:EOF75"/>
    <mergeCell ref="EOU75:EOW75"/>
    <mergeCell ref="EPL75:EPN75"/>
    <mergeCell ref="EQC75:EQE75"/>
    <mergeCell ref="EQT75:EQV75"/>
    <mergeCell ref="EKW75:EKY75"/>
    <mergeCell ref="ELN75:ELP75"/>
    <mergeCell ref="EME75:EMG75"/>
    <mergeCell ref="EMV75:EMX75"/>
    <mergeCell ref="ENM75:ENO75"/>
    <mergeCell ref="EHP75:EHR75"/>
    <mergeCell ref="EIG75:EII75"/>
    <mergeCell ref="EIX75:EIZ75"/>
    <mergeCell ref="EJO75:EJQ75"/>
    <mergeCell ref="EKF75:EKH75"/>
    <mergeCell ref="FEM75:FEO75"/>
    <mergeCell ref="FFD75:FFF75"/>
    <mergeCell ref="FFU75:FFW75"/>
    <mergeCell ref="FGL75:FGN75"/>
    <mergeCell ref="FHC75:FHE75"/>
    <mergeCell ref="FBF75:FBH75"/>
    <mergeCell ref="FBW75:FBY75"/>
    <mergeCell ref="FCN75:FCP75"/>
    <mergeCell ref="FDE75:FDG75"/>
    <mergeCell ref="FDV75:FDX75"/>
    <mergeCell ref="EXY75:EYA75"/>
    <mergeCell ref="EYP75:EYR75"/>
    <mergeCell ref="EZG75:EZI75"/>
    <mergeCell ref="EZX75:EZZ75"/>
    <mergeCell ref="FAO75:FAQ75"/>
    <mergeCell ref="EUR75:EUT75"/>
    <mergeCell ref="EVI75:EVK75"/>
    <mergeCell ref="EVZ75:EWB75"/>
    <mergeCell ref="EWQ75:EWS75"/>
    <mergeCell ref="EXH75:EXJ75"/>
    <mergeCell ref="FRO75:FRQ75"/>
    <mergeCell ref="FSF75:FSH75"/>
    <mergeCell ref="FSW75:FSY75"/>
    <mergeCell ref="FTN75:FTP75"/>
    <mergeCell ref="FUE75:FUG75"/>
    <mergeCell ref="FOH75:FOJ75"/>
    <mergeCell ref="FOY75:FPA75"/>
    <mergeCell ref="FPP75:FPR75"/>
    <mergeCell ref="FQG75:FQI75"/>
    <mergeCell ref="FQX75:FQZ75"/>
    <mergeCell ref="FLA75:FLC75"/>
    <mergeCell ref="FLR75:FLT75"/>
    <mergeCell ref="FMI75:FMK75"/>
    <mergeCell ref="FMZ75:FNB75"/>
    <mergeCell ref="FNQ75:FNS75"/>
    <mergeCell ref="FHT75:FHV75"/>
    <mergeCell ref="FIK75:FIM75"/>
    <mergeCell ref="FJB75:FJD75"/>
    <mergeCell ref="FJS75:FJU75"/>
    <mergeCell ref="FKJ75:FKL75"/>
    <mergeCell ref="GEQ75:GES75"/>
    <mergeCell ref="GFH75:GFJ75"/>
    <mergeCell ref="GFY75:GGA75"/>
    <mergeCell ref="GGP75:GGR75"/>
    <mergeCell ref="GHG75:GHI75"/>
    <mergeCell ref="GBJ75:GBL75"/>
    <mergeCell ref="GCA75:GCC75"/>
    <mergeCell ref="GCR75:GCT75"/>
    <mergeCell ref="GDI75:GDK75"/>
    <mergeCell ref="GDZ75:GEB75"/>
    <mergeCell ref="FYC75:FYE75"/>
    <mergeCell ref="FYT75:FYV75"/>
    <mergeCell ref="FZK75:FZM75"/>
    <mergeCell ref="GAB75:GAD75"/>
    <mergeCell ref="GAS75:GAU75"/>
    <mergeCell ref="FUV75:FUX75"/>
    <mergeCell ref="FVM75:FVO75"/>
    <mergeCell ref="FWD75:FWF75"/>
    <mergeCell ref="FWU75:FWW75"/>
    <mergeCell ref="FXL75:FXN75"/>
    <mergeCell ref="GRS75:GRU75"/>
    <mergeCell ref="GSJ75:GSL75"/>
    <mergeCell ref="GTA75:GTC75"/>
    <mergeCell ref="GTR75:GTT75"/>
    <mergeCell ref="GUI75:GUK75"/>
    <mergeCell ref="GOL75:GON75"/>
    <mergeCell ref="GPC75:GPE75"/>
    <mergeCell ref="GPT75:GPV75"/>
    <mergeCell ref="GQK75:GQM75"/>
    <mergeCell ref="GRB75:GRD75"/>
    <mergeCell ref="GLE75:GLG75"/>
    <mergeCell ref="GLV75:GLX75"/>
    <mergeCell ref="GMM75:GMO75"/>
    <mergeCell ref="GND75:GNF75"/>
    <mergeCell ref="GNU75:GNW75"/>
    <mergeCell ref="GHX75:GHZ75"/>
    <mergeCell ref="GIO75:GIQ75"/>
    <mergeCell ref="GJF75:GJH75"/>
    <mergeCell ref="GJW75:GJY75"/>
    <mergeCell ref="GKN75:GKP75"/>
    <mergeCell ref="HEU75:HEW75"/>
    <mergeCell ref="HFL75:HFN75"/>
    <mergeCell ref="HGC75:HGE75"/>
    <mergeCell ref="HGT75:HGV75"/>
    <mergeCell ref="HHK75:HHM75"/>
    <mergeCell ref="HBN75:HBP75"/>
    <mergeCell ref="HCE75:HCG75"/>
    <mergeCell ref="HCV75:HCX75"/>
    <mergeCell ref="HDM75:HDO75"/>
    <mergeCell ref="HED75:HEF75"/>
    <mergeCell ref="GYG75:GYI75"/>
    <mergeCell ref="GYX75:GYZ75"/>
    <mergeCell ref="GZO75:GZQ75"/>
    <mergeCell ref="HAF75:HAH75"/>
    <mergeCell ref="HAW75:HAY75"/>
    <mergeCell ref="GUZ75:GVB75"/>
    <mergeCell ref="GVQ75:GVS75"/>
    <mergeCell ref="GWH75:GWJ75"/>
    <mergeCell ref="GWY75:GXA75"/>
    <mergeCell ref="GXP75:GXR75"/>
    <mergeCell ref="HRW75:HRY75"/>
    <mergeCell ref="HSN75:HSP75"/>
    <mergeCell ref="HTE75:HTG75"/>
    <mergeCell ref="HTV75:HTX75"/>
    <mergeCell ref="HUM75:HUO75"/>
    <mergeCell ref="HOP75:HOR75"/>
    <mergeCell ref="HPG75:HPI75"/>
    <mergeCell ref="HPX75:HPZ75"/>
    <mergeCell ref="HQO75:HQQ75"/>
    <mergeCell ref="HRF75:HRH75"/>
    <mergeCell ref="HLI75:HLK75"/>
    <mergeCell ref="HLZ75:HMB75"/>
    <mergeCell ref="HMQ75:HMS75"/>
    <mergeCell ref="HNH75:HNJ75"/>
    <mergeCell ref="HNY75:HOA75"/>
    <mergeCell ref="HIB75:HID75"/>
    <mergeCell ref="HIS75:HIU75"/>
    <mergeCell ref="HJJ75:HJL75"/>
    <mergeCell ref="HKA75:HKC75"/>
    <mergeCell ref="HKR75:HKT75"/>
    <mergeCell ref="IEY75:IFA75"/>
    <mergeCell ref="IFP75:IFR75"/>
    <mergeCell ref="IGG75:IGI75"/>
    <mergeCell ref="IGX75:IGZ75"/>
    <mergeCell ref="IHO75:IHQ75"/>
    <mergeCell ref="IBR75:IBT75"/>
    <mergeCell ref="ICI75:ICK75"/>
    <mergeCell ref="ICZ75:IDB75"/>
    <mergeCell ref="IDQ75:IDS75"/>
    <mergeCell ref="IEH75:IEJ75"/>
    <mergeCell ref="HYK75:HYM75"/>
    <mergeCell ref="HZB75:HZD75"/>
    <mergeCell ref="HZS75:HZU75"/>
    <mergeCell ref="IAJ75:IAL75"/>
    <mergeCell ref="IBA75:IBC75"/>
    <mergeCell ref="HVD75:HVF75"/>
    <mergeCell ref="HVU75:HVW75"/>
    <mergeCell ref="HWL75:HWN75"/>
    <mergeCell ref="HXC75:HXE75"/>
    <mergeCell ref="HXT75:HXV75"/>
    <mergeCell ref="ISA75:ISC75"/>
    <mergeCell ref="ISR75:IST75"/>
    <mergeCell ref="ITI75:ITK75"/>
    <mergeCell ref="ITZ75:IUB75"/>
    <mergeCell ref="IUQ75:IUS75"/>
    <mergeCell ref="IOT75:IOV75"/>
    <mergeCell ref="IPK75:IPM75"/>
    <mergeCell ref="IQB75:IQD75"/>
    <mergeCell ref="IQS75:IQU75"/>
    <mergeCell ref="IRJ75:IRL75"/>
    <mergeCell ref="ILM75:ILO75"/>
    <mergeCell ref="IMD75:IMF75"/>
    <mergeCell ref="IMU75:IMW75"/>
    <mergeCell ref="INL75:INN75"/>
    <mergeCell ref="IOC75:IOE75"/>
    <mergeCell ref="IIF75:IIH75"/>
    <mergeCell ref="IIW75:IIY75"/>
    <mergeCell ref="IJN75:IJP75"/>
    <mergeCell ref="IKE75:IKG75"/>
    <mergeCell ref="IKV75:IKX75"/>
    <mergeCell ref="JFC75:JFE75"/>
    <mergeCell ref="JFT75:JFV75"/>
    <mergeCell ref="JGK75:JGM75"/>
    <mergeCell ref="JHB75:JHD75"/>
    <mergeCell ref="JHS75:JHU75"/>
    <mergeCell ref="JBV75:JBX75"/>
    <mergeCell ref="JCM75:JCO75"/>
    <mergeCell ref="JDD75:JDF75"/>
    <mergeCell ref="JDU75:JDW75"/>
    <mergeCell ref="JEL75:JEN75"/>
    <mergeCell ref="IYO75:IYQ75"/>
    <mergeCell ref="IZF75:IZH75"/>
    <mergeCell ref="IZW75:IZY75"/>
    <mergeCell ref="JAN75:JAP75"/>
    <mergeCell ref="JBE75:JBG75"/>
    <mergeCell ref="IVH75:IVJ75"/>
    <mergeCell ref="IVY75:IWA75"/>
    <mergeCell ref="IWP75:IWR75"/>
    <mergeCell ref="IXG75:IXI75"/>
    <mergeCell ref="IXX75:IXZ75"/>
    <mergeCell ref="JSE75:JSG75"/>
    <mergeCell ref="JSV75:JSX75"/>
    <mergeCell ref="JTM75:JTO75"/>
    <mergeCell ref="JUD75:JUF75"/>
    <mergeCell ref="JUU75:JUW75"/>
    <mergeCell ref="JOX75:JOZ75"/>
    <mergeCell ref="JPO75:JPQ75"/>
    <mergeCell ref="JQF75:JQH75"/>
    <mergeCell ref="JQW75:JQY75"/>
    <mergeCell ref="JRN75:JRP75"/>
    <mergeCell ref="JLQ75:JLS75"/>
    <mergeCell ref="JMH75:JMJ75"/>
    <mergeCell ref="JMY75:JNA75"/>
    <mergeCell ref="JNP75:JNR75"/>
    <mergeCell ref="JOG75:JOI75"/>
    <mergeCell ref="JIJ75:JIL75"/>
    <mergeCell ref="JJA75:JJC75"/>
    <mergeCell ref="JJR75:JJT75"/>
    <mergeCell ref="JKI75:JKK75"/>
    <mergeCell ref="JKZ75:JLB75"/>
    <mergeCell ref="KFG75:KFI75"/>
    <mergeCell ref="KFX75:KFZ75"/>
    <mergeCell ref="KGO75:KGQ75"/>
    <mergeCell ref="KHF75:KHH75"/>
    <mergeCell ref="KHW75:KHY75"/>
    <mergeCell ref="KBZ75:KCB75"/>
    <mergeCell ref="KCQ75:KCS75"/>
    <mergeCell ref="KDH75:KDJ75"/>
    <mergeCell ref="KDY75:KEA75"/>
    <mergeCell ref="KEP75:KER75"/>
    <mergeCell ref="JYS75:JYU75"/>
    <mergeCell ref="JZJ75:JZL75"/>
    <mergeCell ref="KAA75:KAC75"/>
    <mergeCell ref="KAR75:KAT75"/>
    <mergeCell ref="KBI75:KBK75"/>
    <mergeCell ref="JVL75:JVN75"/>
    <mergeCell ref="JWC75:JWE75"/>
    <mergeCell ref="JWT75:JWV75"/>
    <mergeCell ref="JXK75:JXM75"/>
    <mergeCell ref="JYB75:JYD75"/>
    <mergeCell ref="KSI75:KSK75"/>
    <mergeCell ref="KSZ75:KTB75"/>
    <mergeCell ref="KTQ75:KTS75"/>
    <mergeCell ref="KUH75:KUJ75"/>
    <mergeCell ref="KUY75:KVA75"/>
    <mergeCell ref="KPB75:KPD75"/>
    <mergeCell ref="KPS75:KPU75"/>
    <mergeCell ref="KQJ75:KQL75"/>
    <mergeCell ref="KRA75:KRC75"/>
    <mergeCell ref="KRR75:KRT75"/>
    <mergeCell ref="KLU75:KLW75"/>
    <mergeCell ref="KML75:KMN75"/>
    <mergeCell ref="KNC75:KNE75"/>
    <mergeCell ref="KNT75:KNV75"/>
    <mergeCell ref="KOK75:KOM75"/>
    <mergeCell ref="KIN75:KIP75"/>
    <mergeCell ref="KJE75:KJG75"/>
    <mergeCell ref="KJV75:KJX75"/>
    <mergeCell ref="KKM75:KKO75"/>
    <mergeCell ref="KLD75:KLF75"/>
    <mergeCell ref="LFK75:LFM75"/>
    <mergeCell ref="LGB75:LGD75"/>
    <mergeCell ref="LGS75:LGU75"/>
    <mergeCell ref="LHJ75:LHL75"/>
    <mergeCell ref="LIA75:LIC75"/>
    <mergeCell ref="LCD75:LCF75"/>
    <mergeCell ref="LCU75:LCW75"/>
    <mergeCell ref="LDL75:LDN75"/>
    <mergeCell ref="LEC75:LEE75"/>
    <mergeCell ref="LET75:LEV75"/>
    <mergeCell ref="KYW75:KYY75"/>
    <mergeCell ref="KZN75:KZP75"/>
    <mergeCell ref="LAE75:LAG75"/>
    <mergeCell ref="LAV75:LAX75"/>
    <mergeCell ref="LBM75:LBO75"/>
    <mergeCell ref="KVP75:KVR75"/>
    <mergeCell ref="KWG75:KWI75"/>
    <mergeCell ref="KWX75:KWZ75"/>
    <mergeCell ref="KXO75:KXQ75"/>
    <mergeCell ref="KYF75:KYH75"/>
    <mergeCell ref="LSM75:LSO75"/>
    <mergeCell ref="LTD75:LTF75"/>
    <mergeCell ref="LTU75:LTW75"/>
    <mergeCell ref="LUL75:LUN75"/>
    <mergeCell ref="LVC75:LVE75"/>
    <mergeCell ref="LPF75:LPH75"/>
    <mergeCell ref="LPW75:LPY75"/>
    <mergeCell ref="LQN75:LQP75"/>
    <mergeCell ref="LRE75:LRG75"/>
    <mergeCell ref="LRV75:LRX75"/>
    <mergeCell ref="LLY75:LMA75"/>
    <mergeCell ref="LMP75:LMR75"/>
    <mergeCell ref="LNG75:LNI75"/>
    <mergeCell ref="LNX75:LNZ75"/>
    <mergeCell ref="LOO75:LOQ75"/>
    <mergeCell ref="LIR75:LIT75"/>
    <mergeCell ref="LJI75:LJK75"/>
    <mergeCell ref="LJZ75:LKB75"/>
    <mergeCell ref="LKQ75:LKS75"/>
    <mergeCell ref="LLH75:LLJ75"/>
    <mergeCell ref="MFO75:MFQ75"/>
    <mergeCell ref="MGF75:MGH75"/>
    <mergeCell ref="MGW75:MGY75"/>
    <mergeCell ref="MHN75:MHP75"/>
    <mergeCell ref="MIE75:MIG75"/>
    <mergeCell ref="MCH75:MCJ75"/>
    <mergeCell ref="MCY75:MDA75"/>
    <mergeCell ref="MDP75:MDR75"/>
    <mergeCell ref="MEG75:MEI75"/>
    <mergeCell ref="MEX75:MEZ75"/>
    <mergeCell ref="LZA75:LZC75"/>
    <mergeCell ref="LZR75:LZT75"/>
    <mergeCell ref="MAI75:MAK75"/>
    <mergeCell ref="MAZ75:MBB75"/>
    <mergeCell ref="MBQ75:MBS75"/>
    <mergeCell ref="LVT75:LVV75"/>
    <mergeCell ref="LWK75:LWM75"/>
    <mergeCell ref="LXB75:LXD75"/>
    <mergeCell ref="LXS75:LXU75"/>
    <mergeCell ref="LYJ75:LYL75"/>
    <mergeCell ref="MSQ75:MSS75"/>
    <mergeCell ref="MTH75:MTJ75"/>
    <mergeCell ref="MTY75:MUA75"/>
    <mergeCell ref="MUP75:MUR75"/>
    <mergeCell ref="MVG75:MVI75"/>
    <mergeCell ref="MPJ75:MPL75"/>
    <mergeCell ref="MQA75:MQC75"/>
    <mergeCell ref="MQR75:MQT75"/>
    <mergeCell ref="MRI75:MRK75"/>
    <mergeCell ref="MRZ75:MSB75"/>
    <mergeCell ref="MMC75:MME75"/>
    <mergeCell ref="MMT75:MMV75"/>
    <mergeCell ref="MNK75:MNM75"/>
    <mergeCell ref="MOB75:MOD75"/>
    <mergeCell ref="MOS75:MOU75"/>
    <mergeCell ref="MIV75:MIX75"/>
    <mergeCell ref="MJM75:MJO75"/>
    <mergeCell ref="MKD75:MKF75"/>
    <mergeCell ref="MKU75:MKW75"/>
    <mergeCell ref="MLL75:MLN75"/>
    <mergeCell ref="NFS75:NFU75"/>
    <mergeCell ref="NGJ75:NGL75"/>
    <mergeCell ref="NHA75:NHC75"/>
    <mergeCell ref="NHR75:NHT75"/>
    <mergeCell ref="NII75:NIK75"/>
    <mergeCell ref="NCL75:NCN75"/>
    <mergeCell ref="NDC75:NDE75"/>
    <mergeCell ref="NDT75:NDV75"/>
    <mergeCell ref="NEK75:NEM75"/>
    <mergeCell ref="NFB75:NFD75"/>
    <mergeCell ref="MZE75:MZG75"/>
    <mergeCell ref="MZV75:MZX75"/>
    <mergeCell ref="NAM75:NAO75"/>
    <mergeCell ref="NBD75:NBF75"/>
    <mergeCell ref="NBU75:NBW75"/>
    <mergeCell ref="MVX75:MVZ75"/>
    <mergeCell ref="MWO75:MWQ75"/>
    <mergeCell ref="MXF75:MXH75"/>
    <mergeCell ref="MXW75:MXY75"/>
    <mergeCell ref="MYN75:MYP75"/>
    <mergeCell ref="NSU75:NSW75"/>
    <mergeCell ref="NTL75:NTN75"/>
    <mergeCell ref="NUC75:NUE75"/>
    <mergeCell ref="NUT75:NUV75"/>
    <mergeCell ref="NVK75:NVM75"/>
    <mergeCell ref="NPN75:NPP75"/>
    <mergeCell ref="NQE75:NQG75"/>
    <mergeCell ref="NQV75:NQX75"/>
    <mergeCell ref="NRM75:NRO75"/>
    <mergeCell ref="NSD75:NSF75"/>
    <mergeCell ref="NMG75:NMI75"/>
    <mergeCell ref="NMX75:NMZ75"/>
    <mergeCell ref="NNO75:NNQ75"/>
    <mergeCell ref="NOF75:NOH75"/>
    <mergeCell ref="NOW75:NOY75"/>
    <mergeCell ref="NIZ75:NJB75"/>
    <mergeCell ref="NJQ75:NJS75"/>
    <mergeCell ref="NKH75:NKJ75"/>
    <mergeCell ref="NKY75:NLA75"/>
    <mergeCell ref="NLP75:NLR75"/>
    <mergeCell ref="OFW75:OFY75"/>
    <mergeCell ref="OGN75:OGP75"/>
    <mergeCell ref="OHE75:OHG75"/>
    <mergeCell ref="OHV75:OHX75"/>
    <mergeCell ref="OIM75:OIO75"/>
    <mergeCell ref="OCP75:OCR75"/>
    <mergeCell ref="ODG75:ODI75"/>
    <mergeCell ref="ODX75:ODZ75"/>
    <mergeCell ref="OEO75:OEQ75"/>
    <mergeCell ref="OFF75:OFH75"/>
    <mergeCell ref="NZI75:NZK75"/>
    <mergeCell ref="NZZ75:OAB75"/>
    <mergeCell ref="OAQ75:OAS75"/>
    <mergeCell ref="OBH75:OBJ75"/>
    <mergeCell ref="OBY75:OCA75"/>
    <mergeCell ref="NWB75:NWD75"/>
    <mergeCell ref="NWS75:NWU75"/>
    <mergeCell ref="NXJ75:NXL75"/>
    <mergeCell ref="NYA75:NYC75"/>
    <mergeCell ref="NYR75:NYT75"/>
    <mergeCell ref="OSY75:OTA75"/>
    <mergeCell ref="OTP75:OTR75"/>
    <mergeCell ref="OUG75:OUI75"/>
    <mergeCell ref="OUX75:OUZ75"/>
    <mergeCell ref="OVO75:OVQ75"/>
    <mergeCell ref="OPR75:OPT75"/>
    <mergeCell ref="OQI75:OQK75"/>
    <mergeCell ref="OQZ75:ORB75"/>
    <mergeCell ref="ORQ75:ORS75"/>
    <mergeCell ref="OSH75:OSJ75"/>
    <mergeCell ref="OMK75:OMM75"/>
    <mergeCell ref="ONB75:OND75"/>
    <mergeCell ref="ONS75:ONU75"/>
    <mergeCell ref="OOJ75:OOL75"/>
    <mergeCell ref="OPA75:OPC75"/>
    <mergeCell ref="OJD75:OJF75"/>
    <mergeCell ref="OJU75:OJW75"/>
    <mergeCell ref="OKL75:OKN75"/>
    <mergeCell ref="OLC75:OLE75"/>
    <mergeCell ref="OLT75:OLV75"/>
    <mergeCell ref="PGA75:PGC75"/>
    <mergeCell ref="PGR75:PGT75"/>
    <mergeCell ref="PHI75:PHK75"/>
    <mergeCell ref="PHZ75:PIB75"/>
    <mergeCell ref="PIQ75:PIS75"/>
    <mergeCell ref="PCT75:PCV75"/>
    <mergeCell ref="PDK75:PDM75"/>
    <mergeCell ref="PEB75:PED75"/>
    <mergeCell ref="PES75:PEU75"/>
    <mergeCell ref="PFJ75:PFL75"/>
    <mergeCell ref="OZM75:OZO75"/>
    <mergeCell ref="PAD75:PAF75"/>
    <mergeCell ref="PAU75:PAW75"/>
    <mergeCell ref="PBL75:PBN75"/>
    <mergeCell ref="PCC75:PCE75"/>
    <mergeCell ref="OWF75:OWH75"/>
    <mergeCell ref="OWW75:OWY75"/>
    <mergeCell ref="OXN75:OXP75"/>
    <mergeCell ref="OYE75:OYG75"/>
    <mergeCell ref="OYV75:OYX75"/>
    <mergeCell ref="PTC75:PTE75"/>
    <mergeCell ref="PTT75:PTV75"/>
    <mergeCell ref="PUK75:PUM75"/>
    <mergeCell ref="PVB75:PVD75"/>
    <mergeCell ref="PVS75:PVU75"/>
    <mergeCell ref="PPV75:PPX75"/>
    <mergeCell ref="PQM75:PQO75"/>
    <mergeCell ref="PRD75:PRF75"/>
    <mergeCell ref="PRU75:PRW75"/>
    <mergeCell ref="PSL75:PSN75"/>
    <mergeCell ref="PMO75:PMQ75"/>
    <mergeCell ref="PNF75:PNH75"/>
    <mergeCell ref="PNW75:PNY75"/>
    <mergeCell ref="PON75:POP75"/>
    <mergeCell ref="PPE75:PPG75"/>
    <mergeCell ref="PJH75:PJJ75"/>
    <mergeCell ref="PJY75:PKA75"/>
    <mergeCell ref="PKP75:PKR75"/>
    <mergeCell ref="PLG75:PLI75"/>
    <mergeCell ref="PLX75:PLZ75"/>
    <mergeCell ref="QGE75:QGG75"/>
    <mergeCell ref="QGV75:QGX75"/>
    <mergeCell ref="QHM75:QHO75"/>
    <mergeCell ref="QID75:QIF75"/>
    <mergeCell ref="QIU75:QIW75"/>
    <mergeCell ref="QCX75:QCZ75"/>
    <mergeCell ref="QDO75:QDQ75"/>
    <mergeCell ref="QEF75:QEH75"/>
    <mergeCell ref="QEW75:QEY75"/>
    <mergeCell ref="QFN75:QFP75"/>
    <mergeCell ref="PZQ75:PZS75"/>
    <mergeCell ref="QAH75:QAJ75"/>
    <mergeCell ref="QAY75:QBA75"/>
    <mergeCell ref="QBP75:QBR75"/>
    <mergeCell ref="QCG75:QCI75"/>
    <mergeCell ref="PWJ75:PWL75"/>
    <mergeCell ref="PXA75:PXC75"/>
    <mergeCell ref="PXR75:PXT75"/>
    <mergeCell ref="PYI75:PYK75"/>
    <mergeCell ref="PYZ75:PZB75"/>
    <mergeCell ref="QTG75:QTI75"/>
    <mergeCell ref="QTX75:QTZ75"/>
    <mergeCell ref="QUO75:QUQ75"/>
    <mergeCell ref="QVF75:QVH75"/>
    <mergeCell ref="QVW75:QVY75"/>
    <mergeCell ref="QPZ75:QQB75"/>
    <mergeCell ref="QQQ75:QQS75"/>
    <mergeCell ref="QRH75:QRJ75"/>
    <mergeCell ref="QRY75:QSA75"/>
    <mergeCell ref="QSP75:QSR75"/>
    <mergeCell ref="QMS75:QMU75"/>
    <mergeCell ref="QNJ75:QNL75"/>
    <mergeCell ref="QOA75:QOC75"/>
    <mergeCell ref="QOR75:QOT75"/>
    <mergeCell ref="QPI75:QPK75"/>
    <mergeCell ref="QJL75:QJN75"/>
    <mergeCell ref="QKC75:QKE75"/>
    <mergeCell ref="QKT75:QKV75"/>
    <mergeCell ref="QLK75:QLM75"/>
    <mergeCell ref="QMB75:QMD75"/>
    <mergeCell ref="RGI75:RGK75"/>
    <mergeCell ref="RGZ75:RHB75"/>
    <mergeCell ref="RHQ75:RHS75"/>
    <mergeCell ref="RIH75:RIJ75"/>
    <mergeCell ref="RIY75:RJA75"/>
    <mergeCell ref="RDB75:RDD75"/>
    <mergeCell ref="RDS75:RDU75"/>
    <mergeCell ref="REJ75:REL75"/>
    <mergeCell ref="RFA75:RFC75"/>
    <mergeCell ref="RFR75:RFT75"/>
    <mergeCell ref="QZU75:QZW75"/>
    <mergeCell ref="RAL75:RAN75"/>
    <mergeCell ref="RBC75:RBE75"/>
    <mergeCell ref="RBT75:RBV75"/>
    <mergeCell ref="RCK75:RCM75"/>
    <mergeCell ref="QWN75:QWP75"/>
    <mergeCell ref="QXE75:QXG75"/>
    <mergeCell ref="QXV75:QXX75"/>
    <mergeCell ref="QYM75:QYO75"/>
    <mergeCell ref="QZD75:QZF75"/>
    <mergeCell ref="RTK75:RTM75"/>
    <mergeCell ref="RUB75:RUD75"/>
    <mergeCell ref="RUS75:RUU75"/>
    <mergeCell ref="RVJ75:RVL75"/>
    <mergeCell ref="RWA75:RWC75"/>
    <mergeCell ref="RQD75:RQF75"/>
    <mergeCell ref="RQU75:RQW75"/>
    <mergeCell ref="RRL75:RRN75"/>
    <mergeCell ref="RSC75:RSE75"/>
    <mergeCell ref="RST75:RSV75"/>
    <mergeCell ref="RMW75:RMY75"/>
    <mergeCell ref="RNN75:RNP75"/>
    <mergeCell ref="ROE75:ROG75"/>
    <mergeCell ref="ROV75:ROX75"/>
    <mergeCell ref="RPM75:RPO75"/>
    <mergeCell ref="RJP75:RJR75"/>
    <mergeCell ref="RKG75:RKI75"/>
    <mergeCell ref="RKX75:RKZ75"/>
    <mergeCell ref="RLO75:RLQ75"/>
    <mergeCell ref="RMF75:RMH75"/>
    <mergeCell ref="SGM75:SGO75"/>
    <mergeCell ref="SHD75:SHF75"/>
    <mergeCell ref="SHU75:SHW75"/>
    <mergeCell ref="SIL75:SIN75"/>
    <mergeCell ref="SJC75:SJE75"/>
    <mergeCell ref="SDF75:SDH75"/>
    <mergeCell ref="SDW75:SDY75"/>
    <mergeCell ref="SEN75:SEP75"/>
    <mergeCell ref="SFE75:SFG75"/>
    <mergeCell ref="SFV75:SFX75"/>
    <mergeCell ref="RZY75:SAA75"/>
    <mergeCell ref="SAP75:SAR75"/>
    <mergeCell ref="SBG75:SBI75"/>
    <mergeCell ref="SBX75:SBZ75"/>
    <mergeCell ref="SCO75:SCQ75"/>
    <mergeCell ref="RWR75:RWT75"/>
    <mergeCell ref="RXI75:RXK75"/>
    <mergeCell ref="RXZ75:RYB75"/>
    <mergeCell ref="RYQ75:RYS75"/>
    <mergeCell ref="RZH75:RZJ75"/>
    <mergeCell ref="STO75:STQ75"/>
    <mergeCell ref="SUF75:SUH75"/>
    <mergeCell ref="SUW75:SUY75"/>
    <mergeCell ref="SVN75:SVP75"/>
    <mergeCell ref="SWE75:SWG75"/>
    <mergeCell ref="SQH75:SQJ75"/>
    <mergeCell ref="SQY75:SRA75"/>
    <mergeCell ref="SRP75:SRR75"/>
    <mergeCell ref="SSG75:SSI75"/>
    <mergeCell ref="SSX75:SSZ75"/>
    <mergeCell ref="SNA75:SNC75"/>
    <mergeCell ref="SNR75:SNT75"/>
    <mergeCell ref="SOI75:SOK75"/>
    <mergeCell ref="SOZ75:SPB75"/>
    <mergeCell ref="SPQ75:SPS75"/>
    <mergeCell ref="SJT75:SJV75"/>
    <mergeCell ref="SKK75:SKM75"/>
    <mergeCell ref="SLB75:SLD75"/>
    <mergeCell ref="SLS75:SLU75"/>
    <mergeCell ref="SMJ75:SML75"/>
    <mergeCell ref="TGQ75:TGS75"/>
    <mergeCell ref="THH75:THJ75"/>
    <mergeCell ref="THY75:TIA75"/>
    <mergeCell ref="TIP75:TIR75"/>
    <mergeCell ref="TJG75:TJI75"/>
    <mergeCell ref="TDJ75:TDL75"/>
    <mergeCell ref="TEA75:TEC75"/>
    <mergeCell ref="TER75:TET75"/>
    <mergeCell ref="TFI75:TFK75"/>
    <mergeCell ref="TFZ75:TGB75"/>
    <mergeCell ref="TAC75:TAE75"/>
    <mergeCell ref="TAT75:TAV75"/>
    <mergeCell ref="TBK75:TBM75"/>
    <mergeCell ref="TCB75:TCD75"/>
    <mergeCell ref="TCS75:TCU75"/>
    <mergeCell ref="SWV75:SWX75"/>
    <mergeCell ref="SXM75:SXO75"/>
    <mergeCell ref="SYD75:SYF75"/>
    <mergeCell ref="SYU75:SYW75"/>
    <mergeCell ref="SZL75:SZN75"/>
    <mergeCell ref="TTS75:TTU75"/>
    <mergeCell ref="TUJ75:TUL75"/>
    <mergeCell ref="TVA75:TVC75"/>
    <mergeCell ref="TVR75:TVT75"/>
    <mergeCell ref="TWI75:TWK75"/>
    <mergeCell ref="TQL75:TQN75"/>
    <mergeCell ref="TRC75:TRE75"/>
    <mergeCell ref="TRT75:TRV75"/>
    <mergeCell ref="TSK75:TSM75"/>
    <mergeCell ref="TTB75:TTD75"/>
    <mergeCell ref="TNE75:TNG75"/>
    <mergeCell ref="TNV75:TNX75"/>
    <mergeCell ref="TOM75:TOO75"/>
    <mergeCell ref="TPD75:TPF75"/>
    <mergeCell ref="TPU75:TPW75"/>
    <mergeCell ref="TJX75:TJZ75"/>
    <mergeCell ref="TKO75:TKQ75"/>
    <mergeCell ref="TLF75:TLH75"/>
    <mergeCell ref="TLW75:TLY75"/>
    <mergeCell ref="TMN75:TMP75"/>
    <mergeCell ref="UGU75:UGW75"/>
    <mergeCell ref="UHL75:UHN75"/>
    <mergeCell ref="UIC75:UIE75"/>
    <mergeCell ref="UIT75:UIV75"/>
    <mergeCell ref="UJK75:UJM75"/>
    <mergeCell ref="UDN75:UDP75"/>
    <mergeCell ref="UEE75:UEG75"/>
    <mergeCell ref="UEV75:UEX75"/>
    <mergeCell ref="UFM75:UFO75"/>
    <mergeCell ref="UGD75:UGF75"/>
    <mergeCell ref="UAG75:UAI75"/>
    <mergeCell ref="UAX75:UAZ75"/>
    <mergeCell ref="UBO75:UBQ75"/>
    <mergeCell ref="UCF75:UCH75"/>
    <mergeCell ref="UCW75:UCY75"/>
    <mergeCell ref="TWZ75:TXB75"/>
    <mergeCell ref="TXQ75:TXS75"/>
    <mergeCell ref="TYH75:TYJ75"/>
    <mergeCell ref="TYY75:TZA75"/>
    <mergeCell ref="TZP75:TZR75"/>
    <mergeCell ref="UTW75:UTY75"/>
    <mergeCell ref="UUN75:UUP75"/>
    <mergeCell ref="UVE75:UVG75"/>
    <mergeCell ref="UVV75:UVX75"/>
    <mergeCell ref="UWM75:UWO75"/>
    <mergeCell ref="UQP75:UQR75"/>
    <mergeCell ref="URG75:URI75"/>
    <mergeCell ref="URX75:URZ75"/>
    <mergeCell ref="USO75:USQ75"/>
    <mergeCell ref="UTF75:UTH75"/>
    <mergeCell ref="UNI75:UNK75"/>
    <mergeCell ref="UNZ75:UOB75"/>
    <mergeCell ref="UOQ75:UOS75"/>
    <mergeCell ref="UPH75:UPJ75"/>
    <mergeCell ref="UPY75:UQA75"/>
    <mergeCell ref="UKB75:UKD75"/>
    <mergeCell ref="UKS75:UKU75"/>
    <mergeCell ref="ULJ75:ULL75"/>
    <mergeCell ref="UMA75:UMC75"/>
    <mergeCell ref="UMR75:UMT75"/>
    <mergeCell ref="VGY75:VHA75"/>
    <mergeCell ref="VHP75:VHR75"/>
    <mergeCell ref="VIG75:VII75"/>
    <mergeCell ref="VIX75:VIZ75"/>
    <mergeCell ref="VJO75:VJQ75"/>
    <mergeCell ref="VDR75:VDT75"/>
    <mergeCell ref="VEI75:VEK75"/>
    <mergeCell ref="VEZ75:VFB75"/>
    <mergeCell ref="VFQ75:VFS75"/>
    <mergeCell ref="VGH75:VGJ75"/>
    <mergeCell ref="VAK75:VAM75"/>
    <mergeCell ref="VBB75:VBD75"/>
    <mergeCell ref="VBS75:VBU75"/>
    <mergeCell ref="VCJ75:VCL75"/>
    <mergeCell ref="VDA75:VDC75"/>
    <mergeCell ref="UXD75:UXF75"/>
    <mergeCell ref="UXU75:UXW75"/>
    <mergeCell ref="UYL75:UYN75"/>
    <mergeCell ref="UZC75:UZE75"/>
    <mergeCell ref="UZT75:UZV75"/>
    <mergeCell ref="VUA75:VUC75"/>
    <mergeCell ref="VUR75:VUT75"/>
    <mergeCell ref="VVI75:VVK75"/>
    <mergeCell ref="VVZ75:VWB75"/>
    <mergeCell ref="VWQ75:VWS75"/>
    <mergeCell ref="VQT75:VQV75"/>
    <mergeCell ref="VRK75:VRM75"/>
    <mergeCell ref="VSB75:VSD75"/>
    <mergeCell ref="VSS75:VSU75"/>
    <mergeCell ref="VTJ75:VTL75"/>
    <mergeCell ref="VNM75:VNO75"/>
    <mergeCell ref="VOD75:VOF75"/>
    <mergeCell ref="VOU75:VOW75"/>
    <mergeCell ref="VPL75:VPN75"/>
    <mergeCell ref="VQC75:VQE75"/>
    <mergeCell ref="VKF75:VKH75"/>
    <mergeCell ref="VKW75:VKY75"/>
    <mergeCell ref="VLN75:VLP75"/>
    <mergeCell ref="VME75:VMG75"/>
    <mergeCell ref="VMV75:VMX75"/>
    <mergeCell ref="WJB75:WJD75"/>
    <mergeCell ref="WJS75:WJU75"/>
    <mergeCell ref="WDV75:WDX75"/>
    <mergeCell ref="WEM75:WEO75"/>
    <mergeCell ref="WFD75:WFF75"/>
    <mergeCell ref="WFU75:WFW75"/>
    <mergeCell ref="WGL75:WGN75"/>
    <mergeCell ref="WAO75:WAQ75"/>
    <mergeCell ref="WBF75:WBH75"/>
    <mergeCell ref="WBW75:WBY75"/>
    <mergeCell ref="WCN75:WCP75"/>
    <mergeCell ref="WDE75:WDG75"/>
    <mergeCell ref="VXH75:VXJ75"/>
    <mergeCell ref="VXY75:VYA75"/>
    <mergeCell ref="VYP75:VYR75"/>
    <mergeCell ref="VZG75:VZI75"/>
    <mergeCell ref="VZX75:VZZ75"/>
    <mergeCell ref="A77:C77"/>
    <mergeCell ref="Q77:S77"/>
    <mergeCell ref="AH77:AJ77"/>
    <mergeCell ref="AY77:BA77"/>
    <mergeCell ref="BP77:BR77"/>
    <mergeCell ref="CG77:CI77"/>
    <mergeCell ref="CX77:CZ77"/>
    <mergeCell ref="DO77:DQ77"/>
    <mergeCell ref="EF77:EH77"/>
    <mergeCell ref="EW77:EY77"/>
    <mergeCell ref="FN77:FP77"/>
    <mergeCell ref="GE77:GG77"/>
    <mergeCell ref="GV77:GX77"/>
    <mergeCell ref="HM77:HO77"/>
    <mergeCell ref="XAS75:XAU75"/>
    <mergeCell ref="XBJ75:XBL75"/>
    <mergeCell ref="XCA75:XCC75"/>
    <mergeCell ref="WXL75:WXN75"/>
    <mergeCell ref="WYC75:WYE75"/>
    <mergeCell ref="WYT75:WYV75"/>
    <mergeCell ref="WZK75:WZM75"/>
    <mergeCell ref="XAB75:XAD75"/>
    <mergeCell ref="WUE75:WUG75"/>
    <mergeCell ref="WUV75:WUX75"/>
    <mergeCell ref="WVM75:WVO75"/>
    <mergeCell ref="WWD75:WWF75"/>
    <mergeCell ref="WWU75:WWW75"/>
    <mergeCell ref="WQX75:WQZ75"/>
    <mergeCell ref="WRO75:WRQ75"/>
    <mergeCell ref="WSF75:WSH75"/>
    <mergeCell ref="WSW75:WSY75"/>
    <mergeCell ref="WTN75:WTP75"/>
    <mergeCell ref="OR77:OT77"/>
    <mergeCell ref="PI77:PK77"/>
    <mergeCell ref="PZ77:QB77"/>
    <mergeCell ref="QQ77:QS77"/>
    <mergeCell ref="RH77:RJ77"/>
    <mergeCell ref="LK77:LM77"/>
    <mergeCell ref="MB77:MD77"/>
    <mergeCell ref="MS77:MU77"/>
    <mergeCell ref="NJ77:NL77"/>
    <mergeCell ref="OA77:OC77"/>
    <mergeCell ref="ID77:IF77"/>
    <mergeCell ref="IU77:IW77"/>
    <mergeCell ref="JL77:JN77"/>
    <mergeCell ref="KC77:KE77"/>
    <mergeCell ref="KT77:KV77"/>
    <mergeCell ref="XDZ75:XEB75"/>
    <mergeCell ref="XEQ75:XES75"/>
    <mergeCell ref="XCR75:XCT75"/>
    <mergeCell ref="XDI75:XDK75"/>
    <mergeCell ref="WNQ75:WNS75"/>
    <mergeCell ref="WOH75:WOJ75"/>
    <mergeCell ref="WOY75:WPA75"/>
    <mergeCell ref="WPP75:WPR75"/>
    <mergeCell ref="WQG75:WQI75"/>
    <mergeCell ref="WKJ75:WKL75"/>
    <mergeCell ref="WLA75:WLC75"/>
    <mergeCell ref="WLR75:WLT75"/>
    <mergeCell ref="WMI75:WMK75"/>
    <mergeCell ref="WMZ75:WNB75"/>
    <mergeCell ref="WHC75:WHE75"/>
    <mergeCell ref="WHT75:WHV75"/>
    <mergeCell ref="WIK75:WIM75"/>
    <mergeCell ref="ABT77:ABV77"/>
    <mergeCell ref="ACK77:ACM77"/>
    <mergeCell ref="ADB77:ADD77"/>
    <mergeCell ref="ADS77:ADU77"/>
    <mergeCell ref="AEJ77:AEL77"/>
    <mergeCell ref="YM77:YO77"/>
    <mergeCell ref="ZD77:ZF77"/>
    <mergeCell ref="ZU77:ZW77"/>
    <mergeCell ref="AAL77:AAN77"/>
    <mergeCell ref="ABC77:ABE77"/>
    <mergeCell ref="VF77:VH77"/>
    <mergeCell ref="VW77:VY77"/>
    <mergeCell ref="WN77:WP77"/>
    <mergeCell ref="XE77:XG77"/>
    <mergeCell ref="XV77:XX77"/>
    <mergeCell ref="RY77:SA77"/>
    <mergeCell ref="SP77:SR77"/>
    <mergeCell ref="TG77:TI77"/>
    <mergeCell ref="TX77:TZ77"/>
    <mergeCell ref="UO77:UQ77"/>
    <mergeCell ref="AOV77:AOX77"/>
    <mergeCell ref="APM77:APO77"/>
    <mergeCell ref="AQD77:AQF77"/>
    <mergeCell ref="AQU77:AQW77"/>
    <mergeCell ref="ARL77:ARN77"/>
    <mergeCell ref="ALO77:ALQ77"/>
    <mergeCell ref="AMF77:AMH77"/>
    <mergeCell ref="AMW77:AMY77"/>
    <mergeCell ref="ANN77:ANP77"/>
    <mergeCell ref="AOE77:AOG77"/>
    <mergeCell ref="AIH77:AIJ77"/>
    <mergeCell ref="AIY77:AJA77"/>
    <mergeCell ref="AJP77:AJR77"/>
    <mergeCell ref="AKG77:AKI77"/>
    <mergeCell ref="AKX77:AKZ77"/>
    <mergeCell ref="AFA77:AFC77"/>
    <mergeCell ref="AFR77:AFT77"/>
    <mergeCell ref="AGI77:AGK77"/>
    <mergeCell ref="AGZ77:AHB77"/>
    <mergeCell ref="AHQ77:AHS77"/>
    <mergeCell ref="BBX77:BBZ77"/>
    <mergeCell ref="BCO77:BCQ77"/>
    <mergeCell ref="BDF77:BDH77"/>
    <mergeCell ref="BDW77:BDY77"/>
    <mergeCell ref="BEN77:BEP77"/>
    <mergeCell ref="AYQ77:AYS77"/>
    <mergeCell ref="AZH77:AZJ77"/>
    <mergeCell ref="AZY77:BAA77"/>
    <mergeCell ref="BAP77:BAR77"/>
    <mergeCell ref="BBG77:BBI77"/>
    <mergeCell ref="AVJ77:AVL77"/>
    <mergeCell ref="AWA77:AWC77"/>
    <mergeCell ref="AWR77:AWT77"/>
    <mergeCell ref="AXI77:AXK77"/>
    <mergeCell ref="AXZ77:AYB77"/>
    <mergeCell ref="ASC77:ASE77"/>
    <mergeCell ref="AST77:ASV77"/>
    <mergeCell ref="ATK77:ATM77"/>
    <mergeCell ref="AUB77:AUD77"/>
    <mergeCell ref="AUS77:AUU77"/>
    <mergeCell ref="BOZ77:BPB77"/>
    <mergeCell ref="BPQ77:BPS77"/>
    <mergeCell ref="BQH77:BQJ77"/>
    <mergeCell ref="BQY77:BRA77"/>
    <mergeCell ref="BRP77:BRR77"/>
    <mergeCell ref="BLS77:BLU77"/>
    <mergeCell ref="BMJ77:BML77"/>
    <mergeCell ref="BNA77:BNC77"/>
    <mergeCell ref="BNR77:BNT77"/>
    <mergeCell ref="BOI77:BOK77"/>
    <mergeCell ref="BIL77:BIN77"/>
    <mergeCell ref="BJC77:BJE77"/>
    <mergeCell ref="BJT77:BJV77"/>
    <mergeCell ref="BKK77:BKM77"/>
    <mergeCell ref="BLB77:BLD77"/>
    <mergeCell ref="BFE77:BFG77"/>
    <mergeCell ref="BFV77:BFX77"/>
    <mergeCell ref="BGM77:BGO77"/>
    <mergeCell ref="BHD77:BHF77"/>
    <mergeCell ref="BHU77:BHW77"/>
    <mergeCell ref="CCB77:CCD77"/>
    <mergeCell ref="CCS77:CCU77"/>
    <mergeCell ref="CDJ77:CDL77"/>
    <mergeCell ref="CEA77:CEC77"/>
    <mergeCell ref="CER77:CET77"/>
    <mergeCell ref="BYU77:BYW77"/>
    <mergeCell ref="BZL77:BZN77"/>
    <mergeCell ref="CAC77:CAE77"/>
    <mergeCell ref="CAT77:CAV77"/>
    <mergeCell ref="CBK77:CBM77"/>
    <mergeCell ref="BVN77:BVP77"/>
    <mergeCell ref="BWE77:BWG77"/>
    <mergeCell ref="BWV77:BWX77"/>
    <mergeCell ref="BXM77:BXO77"/>
    <mergeCell ref="BYD77:BYF77"/>
    <mergeCell ref="BSG77:BSI77"/>
    <mergeCell ref="BSX77:BSZ77"/>
    <mergeCell ref="BTO77:BTQ77"/>
    <mergeCell ref="BUF77:BUH77"/>
    <mergeCell ref="BUW77:BUY77"/>
    <mergeCell ref="CPD77:CPF77"/>
    <mergeCell ref="CPU77:CPW77"/>
    <mergeCell ref="CQL77:CQN77"/>
    <mergeCell ref="CRC77:CRE77"/>
    <mergeCell ref="CRT77:CRV77"/>
    <mergeCell ref="CLW77:CLY77"/>
    <mergeCell ref="CMN77:CMP77"/>
    <mergeCell ref="CNE77:CNG77"/>
    <mergeCell ref="CNV77:CNX77"/>
    <mergeCell ref="COM77:COO77"/>
    <mergeCell ref="CIP77:CIR77"/>
    <mergeCell ref="CJG77:CJI77"/>
    <mergeCell ref="CJX77:CJZ77"/>
    <mergeCell ref="CKO77:CKQ77"/>
    <mergeCell ref="CLF77:CLH77"/>
    <mergeCell ref="CFI77:CFK77"/>
    <mergeCell ref="CFZ77:CGB77"/>
    <mergeCell ref="CGQ77:CGS77"/>
    <mergeCell ref="CHH77:CHJ77"/>
    <mergeCell ref="CHY77:CIA77"/>
    <mergeCell ref="DCF77:DCH77"/>
    <mergeCell ref="DCW77:DCY77"/>
    <mergeCell ref="DDN77:DDP77"/>
    <mergeCell ref="DEE77:DEG77"/>
    <mergeCell ref="DEV77:DEX77"/>
    <mergeCell ref="CYY77:CZA77"/>
    <mergeCell ref="CZP77:CZR77"/>
    <mergeCell ref="DAG77:DAI77"/>
    <mergeCell ref="DAX77:DAZ77"/>
    <mergeCell ref="DBO77:DBQ77"/>
    <mergeCell ref="CVR77:CVT77"/>
    <mergeCell ref="CWI77:CWK77"/>
    <mergeCell ref="CWZ77:CXB77"/>
    <mergeCell ref="CXQ77:CXS77"/>
    <mergeCell ref="CYH77:CYJ77"/>
    <mergeCell ref="CSK77:CSM77"/>
    <mergeCell ref="CTB77:CTD77"/>
    <mergeCell ref="CTS77:CTU77"/>
    <mergeCell ref="CUJ77:CUL77"/>
    <mergeCell ref="CVA77:CVC77"/>
    <mergeCell ref="DPH77:DPJ77"/>
    <mergeCell ref="DPY77:DQA77"/>
    <mergeCell ref="DQP77:DQR77"/>
    <mergeCell ref="DRG77:DRI77"/>
    <mergeCell ref="DRX77:DRZ77"/>
    <mergeCell ref="DMA77:DMC77"/>
    <mergeCell ref="DMR77:DMT77"/>
    <mergeCell ref="DNI77:DNK77"/>
    <mergeCell ref="DNZ77:DOB77"/>
    <mergeCell ref="DOQ77:DOS77"/>
    <mergeCell ref="DIT77:DIV77"/>
    <mergeCell ref="DJK77:DJM77"/>
    <mergeCell ref="DKB77:DKD77"/>
    <mergeCell ref="DKS77:DKU77"/>
    <mergeCell ref="DLJ77:DLL77"/>
    <mergeCell ref="DFM77:DFO77"/>
    <mergeCell ref="DGD77:DGF77"/>
    <mergeCell ref="DGU77:DGW77"/>
    <mergeCell ref="DHL77:DHN77"/>
    <mergeCell ref="DIC77:DIE77"/>
    <mergeCell ref="ECJ77:ECL77"/>
    <mergeCell ref="EDA77:EDC77"/>
    <mergeCell ref="EDR77:EDT77"/>
    <mergeCell ref="EEI77:EEK77"/>
    <mergeCell ref="EEZ77:EFB77"/>
    <mergeCell ref="DZC77:DZE77"/>
    <mergeCell ref="DZT77:DZV77"/>
    <mergeCell ref="EAK77:EAM77"/>
    <mergeCell ref="EBB77:EBD77"/>
    <mergeCell ref="EBS77:EBU77"/>
    <mergeCell ref="DVV77:DVX77"/>
    <mergeCell ref="DWM77:DWO77"/>
    <mergeCell ref="DXD77:DXF77"/>
    <mergeCell ref="DXU77:DXW77"/>
    <mergeCell ref="DYL77:DYN77"/>
    <mergeCell ref="DSO77:DSQ77"/>
    <mergeCell ref="DTF77:DTH77"/>
    <mergeCell ref="DTW77:DTY77"/>
    <mergeCell ref="DUN77:DUP77"/>
    <mergeCell ref="DVE77:DVG77"/>
    <mergeCell ref="EPL77:EPN77"/>
    <mergeCell ref="EQC77:EQE77"/>
    <mergeCell ref="EQT77:EQV77"/>
    <mergeCell ref="ERK77:ERM77"/>
    <mergeCell ref="ESB77:ESD77"/>
    <mergeCell ref="EME77:EMG77"/>
    <mergeCell ref="EMV77:EMX77"/>
    <mergeCell ref="ENM77:ENO77"/>
    <mergeCell ref="EOD77:EOF77"/>
    <mergeCell ref="EOU77:EOW77"/>
    <mergeCell ref="EIX77:EIZ77"/>
    <mergeCell ref="EJO77:EJQ77"/>
    <mergeCell ref="EKF77:EKH77"/>
    <mergeCell ref="EKW77:EKY77"/>
    <mergeCell ref="ELN77:ELP77"/>
    <mergeCell ref="EFQ77:EFS77"/>
    <mergeCell ref="EGH77:EGJ77"/>
    <mergeCell ref="EGY77:EHA77"/>
    <mergeCell ref="EHP77:EHR77"/>
    <mergeCell ref="EIG77:EII77"/>
    <mergeCell ref="FCN77:FCP77"/>
    <mergeCell ref="FDE77:FDG77"/>
    <mergeCell ref="FDV77:FDX77"/>
    <mergeCell ref="FEM77:FEO77"/>
    <mergeCell ref="FFD77:FFF77"/>
    <mergeCell ref="EZG77:EZI77"/>
    <mergeCell ref="EZX77:EZZ77"/>
    <mergeCell ref="FAO77:FAQ77"/>
    <mergeCell ref="FBF77:FBH77"/>
    <mergeCell ref="FBW77:FBY77"/>
    <mergeCell ref="EVZ77:EWB77"/>
    <mergeCell ref="EWQ77:EWS77"/>
    <mergeCell ref="EXH77:EXJ77"/>
    <mergeCell ref="EXY77:EYA77"/>
    <mergeCell ref="EYP77:EYR77"/>
    <mergeCell ref="ESS77:ESU77"/>
    <mergeCell ref="ETJ77:ETL77"/>
    <mergeCell ref="EUA77:EUC77"/>
    <mergeCell ref="EUR77:EUT77"/>
    <mergeCell ref="EVI77:EVK77"/>
    <mergeCell ref="FPP77:FPR77"/>
    <mergeCell ref="FQG77:FQI77"/>
    <mergeCell ref="FQX77:FQZ77"/>
    <mergeCell ref="FRO77:FRQ77"/>
    <mergeCell ref="FSF77:FSH77"/>
    <mergeCell ref="FMI77:FMK77"/>
    <mergeCell ref="FMZ77:FNB77"/>
    <mergeCell ref="FNQ77:FNS77"/>
    <mergeCell ref="FOH77:FOJ77"/>
    <mergeCell ref="FOY77:FPA77"/>
    <mergeCell ref="FJB77:FJD77"/>
    <mergeCell ref="FJS77:FJU77"/>
    <mergeCell ref="FKJ77:FKL77"/>
    <mergeCell ref="FLA77:FLC77"/>
    <mergeCell ref="FLR77:FLT77"/>
    <mergeCell ref="FFU77:FFW77"/>
    <mergeCell ref="FGL77:FGN77"/>
    <mergeCell ref="FHC77:FHE77"/>
    <mergeCell ref="FHT77:FHV77"/>
    <mergeCell ref="FIK77:FIM77"/>
    <mergeCell ref="GCR77:GCT77"/>
    <mergeCell ref="GDI77:GDK77"/>
    <mergeCell ref="GDZ77:GEB77"/>
    <mergeCell ref="GEQ77:GES77"/>
    <mergeCell ref="GFH77:GFJ77"/>
    <mergeCell ref="FZK77:FZM77"/>
    <mergeCell ref="GAB77:GAD77"/>
    <mergeCell ref="GAS77:GAU77"/>
    <mergeCell ref="GBJ77:GBL77"/>
    <mergeCell ref="GCA77:GCC77"/>
    <mergeCell ref="FWD77:FWF77"/>
    <mergeCell ref="FWU77:FWW77"/>
    <mergeCell ref="FXL77:FXN77"/>
    <mergeCell ref="FYC77:FYE77"/>
    <mergeCell ref="FYT77:FYV77"/>
    <mergeCell ref="FSW77:FSY77"/>
    <mergeCell ref="FTN77:FTP77"/>
    <mergeCell ref="FUE77:FUG77"/>
    <mergeCell ref="FUV77:FUX77"/>
    <mergeCell ref="FVM77:FVO77"/>
    <mergeCell ref="GPT77:GPV77"/>
    <mergeCell ref="GQK77:GQM77"/>
    <mergeCell ref="GRB77:GRD77"/>
    <mergeCell ref="GRS77:GRU77"/>
    <mergeCell ref="GSJ77:GSL77"/>
    <mergeCell ref="GMM77:GMO77"/>
    <mergeCell ref="GND77:GNF77"/>
    <mergeCell ref="GNU77:GNW77"/>
    <mergeCell ref="GOL77:GON77"/>
    <mergeCell ref="GPC77:GPE77"/>
    <mergeCell ref="GJF77:GJH77"/>
    <mergeCell ref="GJW77:GJY77"/>
    <mergeCell ref="GKN77:GKP77"/>
    <mergeCell ref="GLE77:GLG77"/>
    <mergeCell ref="GLV77:GLX77"/>
    <mergeCell ref="GFY77:GGA77"/>
    <mergeCell ref="GGP77:GGR77"/>
    <mergeCell ref="GHG77:GHI77"/>
    <mergeCell ref="GHX77:GHZ77"/>
    <mergeCell ref="GIO77:GIQ77"/>
    <mergeCell ref="HCV77:HCX77"/>
    <mergeCell ref="HDM77:HDO77"/>
    <mergeCell ref="HED77:HEF77"/>
    <mergeCell ref="HEU77:HEW77"/>
    <mergeCell ref="HFL77:HFN77"/>
    <mergeCell ref="GZO77:GZQ77"/>
    <mergeCell ref="HAF77:HAH77"/>
    <mergeCell ref="HAW77:HAY77"/>
    <mergeCell ref="HBN77:HBP77"/>
    <mergeCell ref="HCE77:HCG77"/>
    <mergeCell ref="GWH77:GWJ77"/>
    <mergeCell ref="GWY77:GXA77"/>
    <mergeCell ref="GXP77:GXR77"/>
    <mergeCell ref="GYG77:GYI77"/>
    <mergeCell ref="GYX77:GYZ77"/>
    <mergeCell ref="GTA77:GTC77"/>
    <mergeCell ref="GTR77:GTT77"/>
    <mergeCell ref="GUI77:GUK77"/>
    <mergeCell ref="GUZ77:GVB77"/>
    <mergeCell ref="GVQ77:GVS77"/>
    <mergeCell ref="HPX77:HPZ77"/>
    <mergeCell ref="HQO77:HQQ77"/>
    <mergeCell ref="HRF77:HRH77"/>
    <mergeCell ref="HRW77:HRY77"/>
    <mergeCell ref="HSN77:HSP77"/>
    <mergeCell ref="HMQ77:HMS77"/>
    <mergeCell ref="HNH77:HNJ77"/>
    <mergeCell ref="HNY77:HOA77"/>
    <mergeCell ref="HOP77:HOR77"/>
    <mergeCell ref="HPG77:HPI77"/>
    <mergeCell ref="HJJ77:HJL77"/>
    <mergeCell ref="HKA77:HKC77"/>
    <mergeCell ref="HKR77:HKT77"/>
    <mergeCell ref="HLI77:HLK77"/>
    <mergeCell ref="HLZ77:HMB77"/>
    <mergeCell ref="HGC77:HGE77"/>
    <mergeCell ref="HGT77:HGV77"/>
    <mergeCell ref="HHK77:HHM77"/>
    <mergeCell ref="HIB77:HID77"/>
    <mergeCell ref="HIS77:HIU77"/>
    <mergeCell ref="ICZ77:IDB77"/>
    <mergeCell ref="IDQ77:IDS77"/>
    <mergeCell ref="IEH77:IEJ77"/>
    <mergeCell ref="IEY77:IFA77"/>
    <mergeCell ref="IFP77:IFR77"/>
    <mergeCell ref="HZS77:HZU77"/>
    <mergeCell ref="IAJ77:IAL77"/>
    <mergeCell ref="IBA77:IBC77"/>
    <mergeCell ref="IBR77:IBT77"/>
    <mergeCell ref="ICI77:ICK77"/>
    <mergeCell ref="HWL77:HWN77"/>
    <mergeCell ref="HXC77:HXE77"/>
    <mergeCell ref="HXT77:HXV77"/>
    <mergeCell ref="HYK77:HYM77"/>
    <mergeCell ref="HZB77:HZD77"/>
    <mergeCell ref="HTE77:HTG77"/>
    <mergeCell ref="HTV77:HTX77"/>
    <mergeCell ref="HUM77:HUO77"/>
    <mergeCell ref="HVD77:HVF77"/>
    <mergeCell ref="HVU77:HVW77"/>
    <mergeCell ref="IQB77:IQD77"/>
    <mergeCell ref="IQS77:IQU77"/>
    <mergeCell ref="IRJ77:IRL77"/>
    <mergeCell ref="ISA77:ISC77"/>
    <mergeCell ref="ISR77:IST77"/>
    <mergeCell ref="IMU77:IMW77"/>
    <mergeCell ref="INL77:INN77"/>
    <mergeCell ref="IOC77:IOE77"/>
    <mergeCell ref="IOT77:IOV77"/>
    <mergeCell ref="IPK77:IPM77"/>
    <mergeCell ref="IJN77:IJP77"/>
    <mergeCell ref="IKE77:IKG77"/>
    <mergeCell ref="IKV77:IKX77"/>
    <mergeCell ref="ILM77:ILO77"/>
    <mergeCell ref="IMD77:IMF77"/>
    <mergeCell ref="IGG77:IGI77"/>
    <mergeCell ref="IGX77:IGZ77"/>
    <mergeCell ref="IHO77:IHQ77"/>
    <mergeCell ref="IIF77:IIH77"/>
    <mergeCell ref="IIW77:IIY77"/>
    <mergeCell ref="JDD77:JDF77"/>
    <mergeCell ref="JDU77:JDW77"/>
    <mergeCell ref="JEL77:JEN77"/>
    <mergeCell ref="JFC77:JFE77"/>
    <mergeCell ref="JFT77:JFV77"/>
    <mergeCell ref="IZW77:IZY77"/>
    <mergeCell ref="JAN77:JAP77"/>
    <mergeCell ref="JBE77:JBG77"/>
    <mergeCell ref="JBV77:JBX77"/>
    <mergeCell ref="JCM77:JCO77"/>
    <mergeCell ref="IWP77:IWR77"/>
    <mergeCell ref="IXG77:IXI77"/>
    <mergeCell ref="IXX77:IXZ77"/>
    <mergeCell ref="IYO77:IYQ77"/>
    <mergeCell ref="IZF77:IZH77"/>
    <mergeCell ref="ITI77:ITK77"/>
    <mergeCell ref="ITZ77:IUB77"/>
    <mergeCell ref="IUQ77:IUS77"/>
    <mergeCell ref="IVH77:IVJ77"/>
    <mergeCell ref="IVY77:IWA77"/>
    <mergeCell ref="JQF77:JQH77"/>
    <mergeCell ref="JQW77:JQY77"/>
    <mergeCell ref="JRN77:JRP77"/>
    <mergeCell ref="JSE77:JSG77"/>
    <mergeCell ref="JSV77:JSX77"/>
    <mergeCell ref="JMY77:JNA77"/>
    <mergeCell ref="JNP77:JNR77"/>
    <mergeCell ref="JOG77:JOI77"/>
    <mergeCell ref="JOX77:JOZ77"/>
    <mergeCell ref="JPO77:JPQ77"/>
    <mergeCell ref="JJR77:JJT77"/>
    <mergeCell ref="JKI77:JKK77"/>
    <mergeCell ref="JKZ77:JLB77"/>
    <mergeCell ref="JLQ77:JLS77"/>
    <mergeCell ref="JMH77:JMJ77"/>
    <mergeCell ref="JGK77:JGM77"/>
    <mergeCell ref="JHB77:JHD77"/>
    <mergeCell ref="JHS77:JHU77"/>
    <mergeCell ref="JIJ77:JIL77"/>
    <mergeCell ref="JJA77:JJC77"/>
    <mergeCell ref="KDH77:KDJ77"/>
    <mergeCell ref="KDY77:KEA77"/>
    <mergeCell ref="KEP77:KER77"/>
    <mergeCell ref="KFG77:KFI77"/>
    <mergeCell ref="KFX77:KFZ77"/>
    <mergeCell ref="KAA77:KAC77"/>
    <mergeCell ref="KAR77:KAT77"/>
    <mergeCell ref="KBI77:KBK77"/>
    <mergeCell ref="KBZ77:KCB77"/>
    <mergeCell ref="KCQ77:KCS77"/>
    <mergeCell ref="JWT77:JWV77"/>
    <mergeCell ref="JXK77:JXM77"/>
    <mergeCell ref="JYB77:JYD77"/>
    <mergeCell ref="JYS77:JYU77"/>
    <mergeCell ref="JZJ77:JZL77"/>
    <mergeCell ref="JTM77:JTO77"/>
    <mergeCell ref="JUD77:JUF77"/>
    <mergeCell ref="JUU77:JUW77"/>
    <mergeCell ref="JVL77:JVN77"/>
    <mergeCell ref="JWC77:JWE77"/>
    <mergeCell ref="KQJ77:KQL77"/>
    <mergeCell ref="KRA77:KRC77"/>
    <mergeCell ref="KRR77:KRT77"/>
    <mergeCell ref="KSI77:KSK77"/>
    <mergeCell ref="KSZ77:KTB77"/>
    <mergeCell ref="KNC77:KNE77"/>
    <mergeCell ref="KNT77:KNV77"/>
    <mergeCell ref="KOK77:KOM77"/>
    <mergeCell ref="KPB77:KPD77"/>
    <mergeCell ref="KPS77:KPU77"/>
    <mergeCell ref="KJV77:KJX77"/>
    <mergeCell ref="KKM77:KKO77"/>
    <mergeCell ref="KLD77:KLF77"/>
    <mergeCell ref="KLU77:KLW77"/>
    <mergeCell ref="KML77:KMN77"/>
    <mergeCell ref="KGO77:KGQ77"/>
    <mergeCell ref="KHF77:KHH77"/>
    <mergeCell ref="KHW77:KHY77"/>
    <mergeCell ref="KIN77:KIP77"/>
    <mergeCell ref="KJE77:KJG77"/>
    <mergeCell ref="LDL77:LDN77"/>
    <mergeCell ref="LEC77:LEE77"/>
    <mergeCell ref="LET77:LEV77"/>
    <mergeCell ref="LFK77:LFM77"/>
    <mergeCell ref="LGB77:LGD77"/>
    <mergeCell ref="LAE77:LAG77"/>
    <mergeCell ref="LAV77:LAX77"/>
    <mergeCell ref="LBM77:LBO77"/>
    <mergeCell ref="LCD77:LCF77"/>
    <mergeCell ref="LCU77:LCW77"/>
    <mergeCell ref="KWX77:KWZ77"/>
    <mergeCell ref="KXO77:KXQ77"/>
    <mergeCell ref="KYF77:KYH77"/>
    <mergeCell ref="KYW77:KYY77"/>
    <mergeCell ref="KZN77:KZP77"/>
    <mergeCell ref="KTQ77:KTS77"/>
    <mergeCell ref="KUH77:KUJ77"/>
    <mergeCell ref="KUY77:KVA77"/>
    <mergeCell ref="KVP77:KVR77"/>
    <mergeCell ref="KWG77:KWI77"/>
    <mergeCell ref="LQN77:LQP77"/>
    <mergeCell ref="LRE77:LRG77"/>
    <mergeCell ref="LRV77:LRX77"/>
    <mergeCell ref="LSM77:LSO77"/>
    <mergeCell ref="LTD77:LTF77"/>
    <mergeCell ref="LNG77:LNI77"/>
    <mergeCell ref="LNX77:LNZ77"/>
    <mergeCell ref="LOO77:LOQ77"/>
    <mergeCell ref="LPF77:LPH77"/>
    <mergeCell ref="LPW77:LPY77"/>
    <mergeCell ref="LJZ77:LKB77"/>
    <mergeCell ref="LKQ77:LKS77"/>
    <mergeCell ref="LLH77:LLJ77"/>
    <mergeCell ref="LLY77:LMA77"/>
    <mergeCell ref="LMP77:LMR77"/>
    <mergeCell ref="LGS77:LGU77"/>
    <mergeCell ref="LHJ77:LHL77"/>
    <mergeCell ref="LIA77:LIC77"/>
    <mergeCell ref="LIR77:LIT77"/>
    <mergeCell ref="LJI77:LJK77"/>
    <mergeCell ref="MDP77:MDR77"/>
    <mergeCell ref="MEG77:MEI77"/>
    <mergeCell ref="MEX77:MEZ77"/>
    <mergeCell ref="MFO77:MFQ77"/>
    <mergeCell ref="MGF77:MGH77"/>
    <mergeCell ref="MAI77:MAK77"/>
    <mergeCell ref="MAZ77:MBB77"/>
    <mergeCell ref="MBQ77:MBS77"/>
    <mergeCell ref="MCH77:MCJ77"/>
    <mergeCell ref="MCY77:MDA77"/>
    <mergeCell ref="LXB77:LXD77"/>
    <mergeCell ref="LXS77:LXU77"/>
    <mergeCell ref="LYJ77:LYL77"/>
    <mergeCell ref="LZA77:LZC77"/>
    <mergeCell ref="LZR77:LZT77"/>
    <mergeCell ref="LTU77:LTW77"/>
    <mergeCell ref="LUL77:LUN77"/>
    <mergeCell ref="LVC77:LVE77"/>
    <mergeCell ref="LVT77:LVV77"/>
    <mergeCell ref="LWK77:LWM77"/>
    <mergeCell ref="MQR77:MQT77"/>
    <mergeCell ref="MRI77:MRK77"/>
    <mergeCell ref="MRZ77:MSB77"/>
    <mergeCell ref="MSQ77:MSS77"/>
    <mergeCell ref="MTH77:MTJ77"/>
    <mergeCell ref="MNK77:MNM77"/>
    <mergeCell ref="MOB77:MOD77"/>
    <mergeCell ref="MOS77:MOU77"/>
    <mergeCell ref="MPJ77:MPL77"/>
    <mergeCell ref="MQA77:MQC77"/>
    <mergeCell ref="MKD77:MKF77"/>
    <mergeCell ref="MKU77:MKW77"/>
    <mergeCell ref="MLL77:MLN77"/>
    <mergeCell ref="MMC77:MME77"/>
    <mergeCell ref="MMT77:MMV77"/>
    <mergeCell ref="MGW77:MGY77"/>
    <mergeCell ref="MHN77:MHP77"/>
    <mergeCell ref="MIE77:MIG77"/>
    <mergeCell ref="MIV77:MIX77"/>
    <mergeCell ref="MJM77:MJO77"/>
    <mergeCell ref="NDT77:NDV77"/>
    <mergeCell ref="NEK77:NEM77"/>
    <mergeCell ref="NFB77:NFD77"/>
    <mergeCell ref="NFS77:NFU77"/>
    <mergeCell ref="NGJ77:NGL77"/>
    <mergeCell ref="NAM77:NAO77"/>
    <mergeCell ref="NBD77:NBF77"/>
    <mergeCell ref="NBU77:NBW77"/>
    <mergeCell ref="NCL77:NCN77"/>
    <mergeCell ref="NDC77:NDE77"/>
    <mergeCell ref="MXF77:MXH77"/>
    <mergeCell ref="MXW77:MXY77"/>
    <mergeCell ref="MYN77:MYP77"/>
    <mergeCell ref="MZE77:MZG77"/>
    <mergeCell ref="MZV77:MZX77"/>
    <mergeCell ref="MTY77:MUA77"/>
    <mergeCell ref="MUP77:MUR77"/>
    <mergeCell ref="MVG77:MVI77"/>
    <mergeCell ref="MVX77:MVZ77"/>
    <mergeCell ref="MWO77:MWQ77"/>
    <mergeCell ref="NQV77:NQX77"/>
    <mergeCell ref="NRM77:NRO77"/>
    <mergeCell ref="NSD77:NSF77"/>
    <mergeCell ref="NSU77:NSW77"/>
    <mergeCell ref="NTL77:NTN77"/>
    <mergeCell ref="NNO77:NNQ77"/>
    <mergeCell ref="NOF77:NOH77"/>
    <mergeCell ref="NOW77:NOY77"/>
    <mergeCell ref="NPN77:NPP77"/>
    <mergeCell ref="NQE77:NQG77"/>
    <mergeCell ref="NKH77:NKJ77"/>
    <mergeCell ref="NKY77:NLA77"/>
    <mergeCell ref="NLP77:NLR77"/>
    <mergeCell ref="NMG77:NMI77"/>
    <mergeCell ref="NMX77:NMZ77"/>
    <mergeCell ref="NHA77:NHC77"/>
    <mergeCell ref="NHR77:NHT77"/>
    <mergeCell ref="NII77:NIK77"/>
    <mergeCell ref="NIZ77:NJB77"/>
    <mergeCell ref="NJQ77:NJS77"/>
    <mergeCell ref="ODX77:ODZ77"/>
    <mergeCell ref="OEO77:OEQ77"/>
    <mergeCell ref="OFF77:OFH77"/>
    <mergeCell ref="OFW77:OFY77"/>
    <mergeCell ref="OGN77:OGP77"/>
    <mergeCell ref="OAQ77:OAS77"/>
    <mergeCell ref="OBH77:OBJ77"/>
    <mergeCell ref="OBY77:OCA77"/>
    <mergeCell ref="OCP77:OCR77"/>
    <mergeCell ref="ODG77:ODI77"/>
    <mergeCell ref="NXJ77:NXL77"/>
    <mergeCell ref="NYA77:NYC77"/>
    <mergeCell ref="NYR77:NYT77"/>
    <mergeCell ref="NZI77:NZK77"/>
    <mergeCell ref="NZZ77:OAB77"/>
    <mergeCell ref="NUC77:NUE77"/>
    <mergeCell ref="NUT77:NUV77"/>
    <mergeCell ref="NVK77:NVM77"/>
    <mergeCell ref="NWB77:NWD77"/>
    <mergeCell ref="NWS77:NWU77"/>
    <mergeCell ref="OQZ77:ORB77"/>
    <mergeCell ref="ORQ77:ORS77"/>
    <mergeCell ref="OSH77:OSJ77"/>
    <mergeCell ref="OSY77:OTA77"/>
    <mergeCell ref="OTP77:OTR77"/>
    <mergeCell ref="ONS77:ONU77"/>
    <mergeCell ref="OOJ77:OOL77"/>
    <mergeCell ref="OPA77:OPC77"/>
    <mergeCell ref="OPR77:OPT77"/>
    <mergeCell ref="OQI77:OQK77"/>
    <mergeCell ref="OKL77:OKN77"/>
    <mergeCell ref="OLC77:OLE77"/>
    <mergeCell ref="OLT77:OLV77"/>
    <mergeCell ref="OMK77:OMM77"/>
    <mergeCell ref="ONB77:OND77"/>
    <mergeCell ref="OHE77:OHG77"/>
    <mergeCell ref="OHV77:OHX77"/>
    <mergeCell ref="OIM77:OIO77"/>
    <mergeCell ref="OJD77:OJF77"/>
    <mergeCell ref="OJU77:OJW77"/>
    <mergeCell ref="PEB77:PED77"/>
    <mergeCell ref="PES77:PEU77"/>
    <mergeCell ref="PFJ77:PFL77"/>
    <mergeCell ref="PGA77:PGC77"/>
    <mergeCell ref="PGR77:PGT77"/>
    <mergeCell ref="PAU77:PAW77"/>
    <mergeCell ref="PBL77:PBN77"/>
    <mergeCell ref="PCC77:PCE77"/>
    <mergeCell ref="PCT77:PCV77"/>
    <mergeCell ref="PDK77:PDM77"/>
    <mergeCell ref="OXN77:OXP77"/>
    <mergeCell ref="OYE77:OYG77"/>
    <mergeCell ref="OYV77:OYX77"/>
    <mergeCell ref="OZM77:OZO77"/>
    <mergeCell ref="PAD77:PAF77"/>
    <mergeCell ref="OUG77:OUI77"/>
    <mergeCell ref="OUX77:OUZ77"/>
    <mergeCell ref="OVO77:OVQ77"/>
    <mergeCell ref="OWF77:OWH77"/>
    <mergeCell ref="OWW77:OWY77"/>
    <mergeCell ref="PRD77:PRF77"/>
    <mergeCell ref="PRU77:PRW77"/>
    <mergeCell ref="PSL77:PSN77"/>
    <mergeCell ref="PTC77:PTE77"/>
    <mergeCell ref="PTT77:PTV77"/>
    <mergeCell ref="PNW77:PNY77"/>
    <mergeCell ref="PON77:POP77"/>
    <mergeCell ref="PPE77:PPG77"/>
    <mergeCell ref="PPV77:PPX77"/>
    <mergeCell ref="PQM77:PQO77"/>
    <mergeCell ref="PKP77:PKR77"/>
    <mergeCell ref="PLG77:PLI77"/>
    <mergeCell ref="PLX77:PLZ77"/>
    <mergeCell ref="PMO77:PMQ77"/>
    <mergeCell ref="PNF77:PNH77"/>
    <mergeCell ref="PHI77:PHK77"/>
    <mergeCell ref="PHZ77:PIB77"/>
    <mergeCell ref="PIQ77:PIS77"/>
    <mergeCell ref="PJH77:PJJ77"/>
    <mergeCell ref="PJY77:PKA77"/>
    <mergeCell ref="QEF77:QEH77"/>
    <mergeCell ref="QEW77:QEY77"/>
    <mergeCell ref="QFN77:QFP77"/>
    <mergeCell ref="QGE77:QGG77"/>
    <mergeCell ref="QGV77:QGX77"/>
    <mergeCell ref="QAY77:QBA77"/>
    <mergeCell ref="QBP77:QBR77"/>
    <mergeCell ref="QCG77:QCI77"/>
    <mergeCell ref="QCX77:QCZ77"/>
    <mergeCell ref="QDO77:QDQ77"/>
    <mergeCell ref="PXR77:PXT77"/>
    <mergeCell ref="PYI77:PYK77"/>
    <mergeCell ref="PYZ77:PZB77"/>
    <mergeCell ref="PZQ77:PZS77"/>
    <mergeCell ref="QAH77:QAJ77"/>
    <mergeCell ref="PUK77:PUM77"/>
    <mergeCell ref="PVB77:PVD77"/>
    <mergeCell ref="PVS77:PVU77"/>
    <mergeCell ref="PWJ77:PWL77"/>
    <mergeCell ref="PXA77:PXC77"/>
    <mergeCell ref="QRH77:QRJ77"/>
    <mergeCell ref="QRY77:QSA77"/>
    <mergeCell ref="QSP77:QSR77"/>
    <mergeCell ref="QTG77:QTI77"/>
    <mergeCell ref="QTX77:QTZ77"/>
    <mergeCell ref="QOA77:QOC77"/>
    <mergeCell ref="QOR77:QOT77"/>
    <mergeCell ref="QPI77:QPK77"/>
    <mergeCell ref="QPZ77:QQB77"/>
    <mergeCell ref="QQQ77:QQS77"/>
    <mergeCell ref="QKT77:QKV77"/>
    <mergeCell ref="QLK77:QLM77"/>
    <mergeCell ref="QMB77:QMD77"/>
    <mergeCell ref="QMS77:QMU77"/>
    <mergeCell ref="QNJ77:QNL77"/>
    <mergeCell ref="QHM77:QHO77"/>
    <mergeCell ref="QID77:QIF77"/>
    <mergeCell ref="QIU77:QIW77"/>
    <mergeCell ref="QJL77:QJN77"/>
    <mergeCell ref="QKC77:QKE77"/>
    <mergeCell ref="REJ77:REL77"/>
    <mergeCell ref="RFA77:RFC77"/>
    <mergeCell ref="RFR77:RFT77"/>
    <mergeCell ref="RGI77:RGK77"/>
    <mergeCell ref="RGZ77:RHB77"/>
    <mergeCell ref="RBC77:RBE77"/>
    <mergeCell ref="RBT77:RBV77"/>
    <mergeCell ref="RCK77:RCM77"/>
    <mergeCell ref="RDB77:RDD77"/>
    <mergeCell ref="RDS77:RDU77"/>
    <mergeCell ref="QXV77:QXX77"/>
    <mergeCell ref="QYM77:QYO77"/>
    <mergeCell ref="QZD77:QZF77"/>
    <mergeCell ref="QZU77:QZW77"/>
    <mergeCell ref="RAL77:RAN77"/>
    <mergeCell ref="QUO77:QUQ77"/>
    <mergeCell ref="QVF77:QVH77"/>
    <mergeCell ref="QVW77:QVY77"/>
    <mergeCell ref="QWN77:QWP77"/>
    <mergeCell ref="QXE77:QXG77"/>
    <mergeCell ref="RRL77:RRN77"/>
    <mergeCell ref="RSC77:RSE77"/>
    <mergeCell ref="RST77:RSV77"/>
    <mergeCell ref="RTK77:RTM77"/>
    <mergeCell ref="RUB77:RUD77"/>
    <mergeCell ref="ROE77:ROG77"/>
    <mergeCell ref="ROV77:ROX77"/>
    <mergeCell ref="RPM77:RPO77"/>
    <mergeCell ref="RQD77:RQF77"/>
    <mergeCell ref="RQU77:RQW77"/>
    <mergeCell ref="RKX77:RKZ77"/>
    <mergeCell ref="RLO77:RLQ77"/>
    <mergeCell ref="RMF77:RMH77"/>
    <mergeCell ref="RMW77:RMY77"/>
    <mergeCell ref="RNN77:RNP77"/>
    <mergeCell ref="RHQ77:RHS77"/>
    <mergeCell ref="RIH77:RIJ77"/>
    <mergeCell ref="RIY77:RJA77"/>
    <mergeCell ref="RJP77:RJR77"/>
    <mergeCell ref="RKG77:RKI77"/>
    <mergeCell ref="SEN77:SEP77"/>
    <mergeCell ref="SFE77:SFG77"/>
    <mergeCell ref="SFV77:SFX77"/>
    <mergeCell ref="SGM77:SGO77"/>
    <mergeCell ref="SHD77:SHF77"/>
    <mergeCell ref="SBG77:SBI77"/>
    <mergeCell ref="SBX77:SBZ77"/>
    <mergeCell ref="SCO77:SCQ77"/>
    <mergeCell ref="SDF77:SDH77"/>
    <mergeCell ref="SDW77:SDY77"/>
    <mergeCell ref="RXZ77:RYB77"/>
    <mergeCell ref="RYQ77:RYS77"/>
    <mergeCell ref="RZH77:RZJ77"/>
    <mergeCell ref="RZY77:SAA77"/>
    <mergeCell ref="SAP77:SAR77"/>
    <mergeCell ref="RUS77:RUU77"/>
    <mergeCell ref="RVJ77:RVL77"/>
    <mergeCell ref="RWA77:RWC77"/>
    <mergeCell ref="RWR77:RWT77"/>
    <mergeCell ref="RXI77:RXK77"/>
    <mergeCell ref="SRP77:SRR77"/>
    <mergeCell ref="SSG77:SSI77"/>
    <mergeCell ref="SSX77:SSZ77"/>
    <mergeCell ref="STO77:STQ77"/>
    <mergeCell ref="SUF77:SUH77"/>
    <mergeCell ref="SOI77:SOK77"/>
    <mergeCell ref="SOZ77:SPB77"/>
    <mergeCell ref="SPQ77:SPS77"/>
    <mergeCell ref="SQH77:SQJ77"/>
    <mergeCell ref="SQY77:SRA77"/>
    <mergeCell ref="SLB77:SLD77"/>
    <mergeCell ref="SLS77:SLU77"/>
    <mergeCell ref="SMJ77:SML77"/>
    <mergeCell ref="SNA77:SNC77"/>
    <mergeCell ref="SNR77:SNT77"/>
    <mergeCell ref="SHU77:SHW77"/>
    <mergeCell ref="SIL77:SIN77"/>
    <mergeCell ref="SJC77:SJE77"/>
    <mergeCell ref="SJT77:SJV77"/>
    <mergeCell ref="SKK77:SKM77"/>
    <mergeCell ref="TER77:TET77"/>
    <mergeCell ref="TFI77:TFK77"/>
    <mergeCell ref="TFZ77:TGB77"/>
    <mergeCell ref="TGQ77:TGS77"/>
    <mergeCell ref="THH77:THJ77"/>
    <mergeCell ref="TBK77:TBM77"/>
    <mergeCell ref="TCB77:TCD77"/>
    <mergeCell ref="TCS77:TCU77"/>
    <mergeCell ref="TDJ77:TDL77"/>
    <mergeCell ref="TEA77:TEC77"/>
    <mergeCell ref="SYD77:SYF77"/>
    <mergeCell ref="SYU77:SYW77"/>
    <mergeCell ref="SZL77:SZN77"/>
    <mergeCell ref="TAC77:TAE77"/>
    <mergeCell ref="TAT77:TAV77"/>
    <mergeCell ref="SUW77:SUY77"/>
    <mergeCell ref="SVN77:SVP77"/>
    <mergeCell ref="SWE77:SWG77"/>
    <mergeCell ref="SWV77:SWX77"/>
    <mergeCell ref="SXM77:SXO77"/>
    <mergeCell ref="TRT77:TRV77"/>
    <mergeCell ref="TSK77:TSM77"/>
    <mergeCell ref="TTB77:TTD77"/>
    <mergeCell ref="TTS77:TTU77"/>
    <mergeCell ref="TUJ77:TUL77"/>
    <mergeCell ref="TOM77:TOO77"/>
    <mergeCell ref="TPD77:TPF77"/>
    <mergeCell ref="TPU77:TPW77"/>
    <mergeCell ref="TQL77:TQN77"/>
    <mergeCell ref="TRC77:TRE77"/>
    <mergeCell ref="TLF77:TLH77"/>
    <mergeCell ref="TLW77:TLY77"/>
    <mergeCell ref="TMN77:TMP77"/>
    <mergeCell ref="TNE77:TNG77"/>
    <mergeCell ref="TNV77:TNX77"/>
    <mergeCell ref="THY77:TIA77"/>
    <mergeCell ref="TIP77:TIR77"/>
    <mergeCell ref="TJG77:TJI77"/>
    <mergeCell ref="TJX77:TJZ77"/>
    <mergeCell ref="TKO77:TKQ77"/>
    <mergeCell ref="UEV77:UEX77"/>
    <mergeCell ref="UFM77:UFO77"/>
    <mergeCell ref="UGD77:UGF77"/>
    <mergeCell ref="UGU77:UGW77"/>
    <mergeCell ref="UHL77:UHN77"/>
    <mergeCell ref="UBO77:UBQ77"/>
    <mergeCell ref="UCF77:UCH77"/>
    <mergeCell ref="UCW77:UCY77"/>
    <mergeCell ref="UDN77:UDP77"/>
    <mergeCell ref="UEE77:UEG77"/>
    <mergeCell ref="TYH77:TYJ77"/>
    <mergeCell ref="TYY77:TZA77"/>
    <mergeCell ref="TZP77:TZR77"/>
    <mergeCell ref="UAG77:UAI77"/>
    <mergeCell ref="UAX77:UAZ77"/>
    <mergeCell ref="TVA77:TVC77"/>
    <mergeCell ref="TVR77:TVT77"/>
    <mergeCell ref="TWI77:TWK77"/>
    <mergeCell ref="TWZ77:TXB77"/>
    <mergeCell ref="TXQ77:TXS77"/>
    <mergeCell ref="URX77:URZ77"/>
    <mergeCell ref="USO77:USQ77"/>
    <mergeCell ref="UTF77:UTH77"/>
    <mergeCell ref="UTW77:UTY77"/>
    <mergeCell ref="UUN77:UUP77"/>
    <mergeCell ref="UOQ77:UOS77"/>
    <mergeCell ref="UPH77:UPJ77"/>
    <mergeCell ref="UPY77:UQA77"/>
    <mergeCell ref="UQP77:UQR77"/>
    <mergeCell ref="URG77:URI77"/>
    <mergeCell ref="ULJ77:ULL77"/>
    <mergeCell ref="UMA77:UMC77"/>
    <mergeCell ref="UMR77:UMT77"/>
    <mergeCell ref="UNI77:UNK77"/>
    <mergeCell ref="UNZ77:UOB77"/>
    <mergeCell ref="UIC77:UIE77"/>
    <mergeCell ref="UIT77:UIV77"/>
    <mergeCell ref="UJK77:UJM77"/>
    <mergeCell ref="UKB77:UKD77"/>
    <mergeCell ref="UKS77:UKU77"/>
    <mergeCell ref="VEZ77:VFB77"/>
    <mergeCell ref="VFQ77:VFS77"/>
    <mergeCell ref="VGH77:VGJ77"/>
    <mergeCell ref="VGY77:VHA77"/>
    <mergeCell ref="VHP77:VHR77"/>
    <mergeCell ref="VBS77:VBU77"/>
    <mergeCell ref="VCJ77:VCL77"/>
    <mergeCell ref="VDA77:VDC77"/>
    <mergeCell ref="VDR77:VDT77"/>
    <mergeCell ref="VEI77:VEK77"/>
    <mergeCell ref="UYL77:UYN77"/>
    <mergeCell ref="UZC77:UZE77"/>
    <mergeCell ref="UZT77:UZV77"/>
    <mergeCell ref="VAK77:VAM77"/>
    <mergeCell ref="VBB77:VBD77"/>
    <mergeCell ref="UVE77:UVG77"/>
    <mergeCell ref="UVV77:UVX77"/>
    <mergeCell ref="UWM77:UWO77"/>
    <mergeCell ref="UXD77:UXF77"/>
    <mergeCell ref="UXU77:UXW77"/>
    <mergeCell ref="VSB77:VSD77"/>
    <mergeCell ref="VSS77:VSU77"/>
    <mergeCell ref="VTJ77:VTL77"/>
    <mergeCell ref="VUA77:VUC77"/>
    <mergeCell ref="VUR77:VUT77"/>
    <mergeCell ref="VOU77:VOW77"/>
    <mergeCell ref="VPL77:VPN77"/>
    <mergeCell ref="VQC77:VQE77"/>
    <mergeCell ref="VQT77:VQV77"/>
    <mergeCell ref="VRK77:VRM77"/>
    <mergeCell ref="VLN77:VLP77"/>
    <mergeCell ref="VME77:VMG77"/>
    <mergeCell ref="VMV77:VMX77"/>
    <mergeCell ref="VNM77:VNO77"/>
    <mergeCell ref="VOD77:VOF77"/>
    <mergeCell ref="VIG77:VII77"/>
    <mergeCell ref="VIX77:VIZ77"/>
    <mergeCell ref="VJO77:VJQ77"/>
    <mergeCell ref="VKF77:VKH77"/>
    <mergeCell ref="VKW77:VKY77"/>
    <mergeCell ref="WFD77:WFF77"/>
    <mergeCell ref="WFU77:WFW77"/>
    <mergeCell ref="WGL77:WGN77"/>
    <mergeCell ref="WHC77:WHE77"/>
    <mergeCell ref="WHT77:WHV77"/>
    <mergeCell ref="WBW77:WBY77"/>
    <mergeCell ref="WCN77:WCP77"/>
    <mergeCell ref="WDE77:WDG77"/>
    <mergeCell ref="WDV77:WDX77"/>
    <mergeCell ref="WEM77:WEO77"/>
    <mergeCell ref="VYP77:VYR77"/>
    <mergeCell ref="VZG77:VZI77"/>
    <mergeCell ref="VZX77:VZZ77"/>
    <mergeCell ref="WAO77:WAQ77"/>
    <mergeCell ref="WBF77:WBH77"/>
    <mergeCell ref="VVI77:VVK77"/>
    <mergeCell ref="VVZ77:VWB77"/>
    <mergeCell ref="VWQ77:VWS77"/>
    <mergeCell ref="VXH77:VXJ77"/>
    <mergeCell ref="VXY77:VYA77"/>
    <mergeCell ref="XDI77:XDK77"/>
    <mergeCell ref="XDZ77:XEB77"/>
    <mergeCell ref="XEQ77:XES77"/>
    <mergeCell ref="WYT77:WYV77"/>
    <mergeCell ref="WZK77:WZM77"/>
    <mergeCell ref="XAB77:XAD77"/>
    <mergeCell ref="XAS77:XAU77"/>
    <mergeCell ref="XBJ77:XBL77"/>
    <mergeCell ref="WVM77:WVO77"/>
    <mergeCell ref="WWD77:WWF77"/>
    <mergeCell ref="WWU77:WWW77"/>
    <mergeCell ref="WXL77:WXN77"/>
    <mergeCell ref="WYC77:WYE77"/>
    <mergeCell ref="WSF77:WSH77"/>
    <mergeCell ref="WSW77:WSY77"/>
    <mergeCell ref="WTN77:WTP77"/>
    <mergeCell ref="WUE77:WUG77"/>
    <mergeCell ref="WUV77:WUX77"/>
    <mergeCell ref="FN79:FP79"/>
    <mergeCell ref="GE79:GG79"/>
    <mergeCell ref="GV79:GX79"/>
    <mergeCell ref="HM79:HO79"/>
    <mergeCell ref="ID79:IF79"/>
    <mergeCell ref="CG79:CI79"/>
    <mergeCell ref="CX79:CZ79"/>
    <mergeCell ref="DO79:DQ79"/>
    <mergeCell ref="EF79:EH79"/>
    <mergeCell ref="EW79:EY79"/>
    <mergeCell ref="A79:C79"/>
    <mergeCell ref="Q79:S79"/>
    <mergeCell ref="AH79:AJ79"/>
    <mergeCell ref="AY79:BA79"/>
    <mergeCell ref="BP79:BR79"/>
    <mergeCell ref="XCA77:XCC77"/>
    <mergeCell ref="XCR77:XCT77"/>
    <mergeCell ref="WOY77:WPA77"/>
    <mergeCell ref="WPP77:WPR77"/>
    <mergeCell ref="WQG77:WQI77"/>
    <mergeCell ref="WQX77:WQZ77"/>
    <mergeCell ref="WRO77:WRQ77"/>
    <mergeCell ref="WLR77:WLT77"/>
    <mergeCell ref="WMI77:WMK77"/>
    <mergeCell ref="WMZ77:WNB77"/>
    <mergeCell ref="WNQ77:WNS77"/>
    <mergeCell ref="WOH77:WOJ77"/>
    <mergeCell ref="WIK77:WIM77"/>
    <mergeCell ref="WJB77:WJD77"/>
    <mergeCell ref="WJS77:WJU77"/>
    <mergeCell ref="WKJ77:WKL77"/>
    <mergeCell ref="WLA77:WLC77"/>
    <mergeCell ref="SP79:SR79"/>
    <mergeCell ref="TG79:TI79"/>
    <mergeCell ref="TX79:TZ79"/>
    <mergeCell ref="UO79:UQ79"/>
    <mergeCell ref="VF79:VH79"/>
    <mergeCell ref="PI79:PK79"/>
    <mergeCell ref="PZ79:QB79"/>
    <mergeCell ref="QQ79:QS79"/>
    <mergeCell ref="RH79:RJ79"/>
    <mergeCell ref="RY79:SA79"/>
    <mergeCell ref="MB79:MD79"/>
    <mergeCell ref="MS79:MU79"/>
    <mergeCell ref="NJ79:NL79"/>
    <mergeCell ref="OA79:OC79"/>
    <mergeCell ref="OR79:OT79"/>
    <mergeCell ref="IU79:IW79"/>
    <mergeCell ref="JL79:JN79"/>
    <mergeCell ref="KC79:KE79"/>
    <mergeCell ref="KT79:KV79"/>
    <mergeCell ref="LK79:LM79"/>
    <mergeCell ref="AFR79:AFT79"/>
    <mergeCell ref="AGI79:AGK79"/>
    <mergeCell ref="AGZ79:AHB79"/>
    <mergeCell ref="AHQ79:AHS79"/>
    <mergeCell ref="AIH79:AIJ79"/>
    <mergeCell ref="ACK79:ACM79"/>
    <mergeCell ref="ADB79:ADD79"/>
    <mergeCell ref="ADS79:ADU79"/>
    <mergeCell ref="AEJ79:AEL79"/>
    <mergeCell ref="AFA79:AFC79"/>
    <mergeCell ref="ZD79:ZF79"/>
    <mergeCell ref="ZU79:ZW79"/>
    <mergeCell ref="AAL79:AAN79"/>
    <mergeCell ref="ABC79:ABE79"/>
    <mergeCell ref="ABT79:ABV79"/>
    <mergeCell ref="VW79:VY79"/>
    <mergeCell ref="WN79:WP79"/>
    <mergeCell ref="XE79:XG79"/>
    <mergeCell ref="XV79:XX79"/>
    <mergeCell ref="YM79:YO79"/>
    <mergeCell ref="AST79:ASV79"/>
    <mergeCell ref="ATK79:ATM79"/>
    <mergeCell ref="AUB79:AUD79"/>
    <mergeCell ref="AUS79:AUU79"/>
    <mergeCell ref="AVJ79:AVL79"/>
    <mergeCell ref="APM79:APO79"/>
    <mergeCell ref="AQD79:AQF79"/>
    <mergeCell ref="AQU79:AQW79"/>
    <mergeCell ref="ARL79:ARN79"/>
    <mergeCell ref="ASC79:ASE79"/>
    <mergeCell ref="AMF79:AMH79"/>
    <mergeCell ref="AMW79:AMY79"/>
    <mergeCell ref="ANN79:ANP79"/>
    <mergeCell ref="AOE79:AOG79"/>
    <mergeCell ref="AOV79:AOX79"/>
    <mergeCell ref="AIY79:AJA79"/>
    <mergeCell ref="AJP79:AJR79"/>
    <mergeCell ref="AKG79:AKI79"/>
    <mergeCell ref="AKX79:AKZ79"/>
    <mergeCell ref="ALO79:ALQ79"/>
    <mergeCell ref="BFV79:BFX79"/>
    <mergeCell ref="BGM79:BGO79"/>
    <mergeCell ref="BHD79:BHF79"/>
    <mergeCell ref="BHU79:BHW79"/>
    <mergeCell ref="BIL79:BIN79"/>
    <mergeCell ref="BCO79:BCQ79"/>
    <mergeCell ref="BDF79:BDH79"/>
    <mergeCell ref="BDW79:BDY79"/>
    <mergeCell ref="BEN79:BEP79"/>
    <mergeCell ref="BFE79:BFG79"/>
    <mergeCell ref="AZH79:AZJ79"/>
    <mergeCell ref="AZY79:BAA79"/>
    <mergeCell ref="BAP79:BAR79"/>
    <mergeCell ref="BBG79:BBI79"/>
    <mergeCell ref="BBX79:BBZ79"/>
    <mergeCell ref="AWA79:AWC79"/>
    <mergeCell ref="AWR79:AWT79"/>
    <mergeCell ref="AXI79:AXK79"/>
    <mergeCell ref="AXZ79:AYB79"/>
    <mergeCell ref="AYQ79:AYS79"/>
    <mergeCell ref="BSX79:BSZ79"/>
    <mergeCell ref="BTO79:BTQ79"/>
    <mergeCell ref="BUF79:BUH79"/>
    <mergeCell ref="BUW79:BUY79"/>
    <mergeCell ref="BVN79:BVP79"/>
    <mergeCell ref="BPQ79:BPS79"/>
    <mergeCell ref="BQH79:BQJ79"/>
    <mergeCell ref="BQY79:BRA79"/>
    <mergeCell ref="BRP79:BRR79"/>
    <mergeCell ref="BSG79:BSI79"/>
    <mergeCell ref="BMJ79:BML79"/>
    <mergeCell ref="BNA79:BNC79"/>
    <mergeCell ref="BNR79:BNT79"/>
    <mergeCell ref="BOI79:BOK79"/>
    <mergeCell ref="BOZ79:BPB79"/>
    <mergeCell ref="BJC79:BJE79"/>
    <mergeCell ref="BJT79:BJV79"/>
    <mergeCell ref="BKK79:BKM79"/>
    <mergeCell ref="BLB79:BLD79"/>
    <mergeCell ref="BLS79:BLU79"/>
    <mergeCell ref="CFZ79:CGB79"/>
    <mergeCell ref="CGQ79:CGS79"/>
    <mergeCell ref="CHH79:CHJ79"/>
    <mergeCell ref="CHY79:CIA79"/>
    <mergeCell ref="CIP79:CIR79"/>
    <mergeCell ref="CCS79:CCU79"/>
    <mergeCell ref="CDJ79:CDL79"/>
    <mergeCell ref="CEA79:CEC79"/>
    <mergeCell ref="CER79:CET79"/>
    <mergeCell ref="CFI79:CFK79"/>
    <mergeCell ref="BZL79:BZN79"/>
    <mergeCell ref="CAC79:CAE79"/>
    <mergeCell ref="CAT79:CAV79"/>
    <mergeCell ref="CBK79:CBM79"/>
    <mergeCell ref="CCB79:CCD79"/>
    <mergeCell ref="BWE79:BWG79"/>
    <mergeCell ref="BWV79:BWX79"/>
    <mergeCell ref="BXM79:BXO79"/>
    <mergeCell ref="BYD79:BYF79"/>
    <mergeCell ref="BYU79:BYW79"/>
    <mergeCell ref="CTB79:CTD79"/>
    <mergeCell ref="CTS79:CTU79"/>
    <mergeCell ref="CUJ79:CUL79"/>
    <mergeCell ref="CVA79:CVC79"/>
    <mergeCell ref="CVR79:CVT79"/>
    <mergeCell ref="CPU79:CPW79"/>
    <mergeCell ref="CQL79:CQN79"/>
    <mergeCell ref="CRC79:CRE79"/>
    <mergeCell ref="CRT79:CRV79"/>
    <mergeCell ref="CSK79:CSM79"/>
    <mergeCell ref="CMN79:CMP79"/>
    <mergeCell ref="CNE79:CNG79"/>
    <mergeCell ref="CNV79:CNX79"/>
    <mergeCell ref="COM79:COO79"/>
    <mergeCell ref="CPD79:CPF79"/>
    <mergeCell ref="CJG79:CJI79"/>
    <mergeCell ref="CJX79:CJZ79"/>
    <mergeCell ref="CKO79:CKQ79"/>
    <mergeCell ref="CLF79:CLH79"/>
    <mergeCell ref="CLW79:CLY79"/>
    <mergeCell ref="DGD79:DGF79"/>
    <mergeCell ref="DGU79:DGW79"/>
    <mergeCell ref="DHL79:DHN79"/>
    <mergeCell ref="DIC79:DIE79"/>
    <mergeCell ref="DIT79:DIV79"/>
    <mergeCell ref="DCW79:DCY79"/>
    <mergeCell ref="DDN79:DDP79"/>
    <mergeCell ref="DEE79:DEG79"/>
    <mergeCell ref="DEV79:DEX79"/>
    <mergeCell ref="DFM79:DFO79"/>
    <mergeCell ref="CZP79:CZR79"/>
    <mergeCell ref="DAG79:DAI79"/>
    <mergeCell ref="DAX79:DAZ79"/>
    <mergeCell ref="DBO79:DBQ79"/>
    <mergeCell ref="DCF79:DCH79"/>
    <mergeCell ref="CWI79:CWK79"/>
    <mergeCell ref="CWZ79:CXB79"/>
    <mergeCell ref="CXQ79:CXS79"/>
    <mergeCell ref="CYH79:CYJ79"/>
    <mergeCell ref="CYY79:CZA79"/>
    <mergeCell ref="DTF79:DTH79"/>
    <mergeCell ref="DTW79:DTY79"/>
    <mergeCell ref="DUN79:DUP79"/>
    <mergeCell ref="DVE79:DVG79"/>
    <mergeCell ref="DVV79:DVX79"/>
    <mergeCell ref="DPY79:DQA79"/>
    <mergeCell ref="DQP79:DQR79"/>
    <mergeCell ref="DRG79:DRI79"/>
    <mergeCell ref="DRX79:DRZ79"/>
    <mergeCell ref="DSO79:DSQ79"/>
    <mergeCell ref="DMR79:DMT79"/>
    <mergeCell ref="DNI79:DNK79"/>
    <mergeCell ref="DNZ79:DOB79"/>
    <mergeCell ref="DOQ79:DOS79"/>
    <mergeCell ref="DPH79:DPJ79"/>
    <mergeCell ref="DJK79:DJM79"/>
    <mergeCell ref="DKB79:DKD79"/>
    <mergeCell ref="DKS79:DKU79"/>
    <mergeCell ref="DLJ79:DLL79"/>
    <mergeCell ref="DMA79:DMC79"/>
    <mergeCell ref="EGH79:EGJ79"/>
    <mergeCell ref="EGY79:EHA79"/>
    <mergeCell ref="EHP79:EHR79"/>
    <mergeCell ref="EIG79:EII79"/>
    <mergeCell ref="EIX79:EIZ79"/>
    <mergeCell ref="EDA79:EDC79"/>
    <mergeCell ref="EDR79:EDT79"/>
    <mergeCell ref="EEI79:EEK79"/>
    <mergeCell ref="EEZ79:EFB79"/>
    <mergeCell ref="EFQ79:EFS79"/>
    <mergeCell ref="DZT79:DZV79"/>
    <mergeCell ref="EAK79:EAM79"/>
    <mergeCell ref="EBB79:EBD79"/>
    <mergeCell ref="EBS79:EBU79"/>
    <mergeCell ref="ECJ79:ECL79"/>
    <mergeCell ref="DWM79:DWO79"/>
    <mergeCell ref="DXD79:DXF79"/>
    <mergeCell ref="DXU79:DXW79"/>
    <mergeCell ref="DYL79:DYN79"/>
    <mergeCell ref="DZC79:DZE79"/>
    <mergeCell ref="ETJ79:ETL79"/>
    <mergeCell ref="EUA79:EUC79"/>
    <mergeCell ref="EUR79:EUT79"/>
    <mergeCell ref="EVI79:EVK79"/>
    <mergeCell ref="EVZ79:EWB79"/>
    <mergeCell ref="EQC79:EQE79"/>
    <mergeCell ref="EQT79:EQV79"/>
    <mergeCell ref="ERK79:ERM79"/>
    <mergeCell ref="ESB79:ESD79"/>
    <mergeCell ref="ESS79:ESU79"/>
    <mergeCell ref="EMV79:EMX79"/>
    <mergeCell ref="ENM79:ENO79"/>
    <mergeCell ref="EOD79:EOF79"/>
    <mergeCell ref="EOU79:EOW79"/>
    <mergeCell ref="EPL79:EPN79"/>
    <mergeCell ref="EJO79:EJQ79"/>
    <mergeCell ref="EKF79:EKH79"/>
    <mergeCell ref="EKW79:EKY79"/>
    <mergeCell ref="ELN79:ELP79"/>
    <mergeCell ref="EME79:EMG79"/>
    <mergeCell ref="FGL79:FGN79"/>
    <mergeCell ref="FHC79:FHE79"/>
    <mergeCell ref="FHT79:FHV79"/>
    <mergeCell ref="FIK79:FIM79"/>
    <mergeCell ref="FJB79:FJD79"/>
    <mergeCell ref="FDE79:FDG79"/>
    <mergeCell ref="FDV79:FDX79"/>
    <mergeCell ref="FEM79:FEO79"/>
    <mergeCell ref="FFD79:FFF79"/>
    <mergeCell ref="FFU79:FFW79"/>
    <mergeCell ref="EZX79:EZZ79"/>
    <mergeCell ref="FAO79:FAQ79"/>
    <mergeCell ref="FBF79:FBH79"/>
    <mergeCell ref="FBW79:FBY79"/>
    <mergeCell ref="FCN79:FCP79"/>
    <mergeCell ref="EWQ79:EWS79"/>
    <mergeCell ref="EXH79:EXJ79"/>
    <mergeCell ref="EXY79:EYA79"/>
    <mergeCell ref="EYP79:EYR79"/>
    <mergeCell ref="EZG79:EZI79"/>
    <mergeCell ref="FTN79:FTP79"/>
    <mergeCell ref="FUE79:FUG79"/>
    <mergeCell ref="FUV79:FUX79"/>
    <mergeCell ref="FVM79:FVO79"/>
    <mergeCell ref="FWD79:FWF79"/>
    <mergeCell ref="FQG79:FQI79"/>
    <mergeCell ref="FQX79:FQZ79"/>
    <mergeCell ref="FRO79:FRQ79"/>
    <mergeCell ref="FSF79:FSH79"/>
    <mergeCell ref="FSW79:FSY79"/>
    <mergeCell ref="FMZ79:FNB79"/>
    <mergeCell ref="FNQ79:FNS79"/>
    <mergeCell ref="FOH79:FOJ79"/>
    <mergeCell ref="FOY79:FPA79"/>
    <mergeCell ref="FPP79:FPR79"/>
    <mergeCell ref="FJS79:FJU79"/>
    <mergeCell ref="FKJ79:FKL79"/>
    <mergeCell ref="FLA79:FLC79"/>
    <mergeCell ref="FLR79:FLT79"/>
    <mergeCell ref="FMI79:FMK79"/>
    <mergeCell ref="GGP79:GGR79"/>
    <mergeCell ref="GHG79:GHI79"/>
    <mergeCell ref="GHX79:GHZ79"/>
    <mergeCell ref="GIO79:GIQ79"/>
    <mergeCell ref="GJF79:GJH79"/>
    <mergeCell ref="GDI79:GDK79"/>
    <mergeCell ref="GDZ79:GEB79"/>
    <mergeCell ref="GEQ79:GES79"/>
    <mergeCell ref="GFH79:GFJ79"/>
    <mergeCell ref="GFY79:GGA79"/>
    <mergeCell ref="GAB79:GAD79"/>
    <mergeCell ref="GAS79:GAU79"/>
    <mergeCell ref="GBJ79:GBL79"/>
    <mergeCell ref="GCA79:GCC79"/>
    <mergeCell ref="GCR79:GCT79"/>
    <mergeCell ref="FWU79:FWW79"/>
    <mergeCell ref="FXL79:FXN79"/>
    <mergeCell ref="FYC79:FYE79"/>
    <mergeCell ref="FYT79:FYV79"/>
    <mergeCell ref="FZK79:FZM79"/>
    <mergeCell ref="GTR79:GTT79"/>
    <mergeCell ref="GUI79:GUK79"/>
    <mergeCell ref="GUZ79:GVB79"/>
    <mergeCell ref="GVQ79:GVS79"/>
    <mergeCell ref="GWH79:GWJ79"/>
    <mergeCell ref="GQK79:GQM79"/>
    <mergeCell ref="GRB79:GRD79"/>
    <mergeCell ref="GRS79:GRU79"/>
    <mergeCell ref="GSJ79:GSL79"/>
    <mergeCell ref="GTA79:GTC79"/>
    <mergeCell ref="GND79:GNF79"/>
    <mergeCell ref="GNU79:GNW79"/>
    <mergeCell ref="GOL79:GON79"/>
    <mergeCell ref="GPC79:GPE79"/>
    <mergeCell ref="GPT79:GPV79"/>
    <mergeCell ref="GJW79:GJY79"/>
    <mergeCell ref="GKN79:GKP79"/>
    <mergeCell ref="GLE79:GLG79"/>
    <mergeCell ref="GLV79:GLX79"/>
    <mergeCell ref="GMM79:GMO79"/>
    <mergeCell ref="HGT79:HGV79"/>
    <mergeCell ref="HHK79:HHM79"/>
    <mergeCell ref="HIB79:HID79"/>
    <mergeCell ref="HIS79:HIU79"/>
    <mergeCell ref="HJJ79:HJL79"/>
    <mergeCell ref="HDM79:HDO79"/>
    <mergeCell ref="HED79:HEF79"/>
    <mergeCell ref="HEU79:HEW79"/>
    <mergeCell ref="HFL79:HFN79"/>
    <mergeCell ref="HGC79:HGE79"/>
    <mergeCell ref="HAF79:HAH79"/>
    <mergeCell ref="HAW79:HAY79"/>
    <mergeCell ref="HBN79:HBP79"/>
    <mergeCell ref="HCE79:HCG79"/>
    <mergeCell ref="HCV79:HCX79"/>
    <mergeCell ref="GWY79:GXA79"/>
    <mergeCell ref="GXP79:GXR79"/>
    <mergeCell ref="GYG79:GYI79"/>
    <mergeCell ref="GYX79:GYZ79"/>
    <mergeCell ref="GZO79:GZQ79"/>
    <mergeCell ref="HTV79:HTX79"/>
    <mergeCell ref="HUM79:HUO79"/>
    <mergeCell ref="HVD79:HVF79"/>
    <mergeCell ref="HVU79:HVW79"/>
    <mergeCell ref="HWL79:HWN79"/>
    <mergeCell ref="HQO79:HQQ79"/>
    <mergeCell ref="HRF79:HRH79"/>
    <mergeCell ref="HRW79:HRY79"/>
    <mergeCell ref="HSN79:HSP79"/>
    <mergeCell ref="HTE79:HTG79"/>
    <mergeCell ref="HNH79:HNJ79"/>
    <mergeCell ref="HNY79:HOA79"/>
    <mergeCell ref="HOP79:HOR79"/>
    <mergeCell ref="HPG79:HPI79"/>
    <mergeCell ref="HPX79:HPZ79"/>
    <mergeCell ref="HKA79:HKC79"/>
    <mergeCell ref="HKR79:HKT79"/>
    <mergeCell ref="HLI79:HLK79"/>
    <mergeCell ref="HLZ79:HMB79"/>
    <mergeCell ref="HMQ79:HMS79"/>
    <mergeCell ref="IGX79:IGZ79"/>
    <mergeCell ref="IHO79:IHQ79"/>
    <mergeCell ref="IIF79:IIH79"/>
    <mergeCell ref="IIW79:IIY79"/>
    <mergeCell ref="IJN79:IJP79"/>
    <mergeCell ref="IDQ79:IDS79"/>
    <mergeCell ref="IEH79:IEJ79"/>
    <mergeCell ref="IEY79:IFA79"/>
    <mergeCell ref="IFP79:IFR79"/>
    <mergeCell ref="IGG79:IGI79"/>
    <mergeCell ref="IAJ79:IAL79"/>
    <mergeCell ref="IBA79:IBC79"/>
    <mergeCell ref="IBR79:IBT79"/>
    <mergeCell ref="ICI79:ICK79"/>
    <mergeCell ref="ICZ79:IDB79"/>
    <mergeCell ref="HXC79:HXE79"/>
    <mergeCell ref="HXT79:HXV79"/>
    <mergeCell ref="HYK79:HYM79"/>
    <mergeCell ref="HZB79:HZD79"/>
    <mergeCell ref="HZS79:HZU79"/>
    <mergeCell ref="ITZ79:IUB79"/>
    <mergeCell ref="IUQ79:IUS79"/>
    <mergeCell ref="IVH79:IVJ79"/>
    <mergeCell ref="IVY79:IWA79"/>
    <mergeCell ref="IWP79:IWR79"/>
    <mergeCell ref="IQS79:IQU79"/>
    <mergeCell ref="IRJ79:IRL79"/>
    <mergeCell ref="ISA79:ISC79"/>
    <mergeCell ref="ISR79:IST79"/>
    <mergeCell ref="ITI79:ITK79"/>
    <mergeCell ref="INL79:INN79"/>
    <mergeCell ref="IOC79:IOE79"/>
    <mergeCell ref="IOT79:IOV79"/>
    <mergeCell ref="IPK79:IPM79"/>
    <mergeCell ref="IQB79:IQD79"/>
    <mergeCell ref="IKE79:IKG79"/>
    <mergeCell ref="IKV79:IKX79"/>
    <mergeCell ref="ILM79:ILO79"/>
    <mergeCell ref="IMD79:IMF79"/>
    <mergeCell ref="IMU79:IMW79"/>
    <mergeCell ref="JHB79:JHD79"/>
    <mergeCell ref="JHS79:JHU79"/>
    <mergeCell ref="JIJ79:JIL79"/>
    <mergeCell ref="JJA79:JJC79"/>
    <mergeCell ref="JJR79:JJT79"/>
    <mergeCell ref="JDU79:JDW79"/>
    <mergeCell ref="JEL79:JEN79"/>
    <mergeCell ref="JFC79:JFE79"/>
    <mergeCell ref="JFT79:JFV79"/>
    <mergeCell ref="JGK79:JGM79"/>
    <mergeCell ref="JAN79:JAP79"/>
    <mergeCell ref="JBE79:JBG79"/>
    <mergeCell ref="JBV79:JBX79"/>
    <mergeCell ref="JCM79:JCO79"/>
    <mergeCell ref="JDD79:JDF79"/>
    <mergeCell ref="IXG79:IXI79"/>
    <mergeCell ref="IXX79:IXZ79"/>
    <mergeCell ref="IYO79:IYQ79"/>
    <mergeCell ref="IZF79:IZH79"/>
    <mergeCell ref="IZW79:IZY79"/>
    <mergeCell ref="JUD79:JUF79"/>
    <mergeCell ref="JUU79:JUW79"/>
    <mergeCell ref="JVL79:JVN79"/>
    <mergeCell ref="JWC79:JWE79"/>
    <mergeCell ref="JWT79:JWV79"/>
    <mergeCell ref="JQW79:JQY79"/>
    <mergeCell ref="JRN79:JRP79"/>
    <mergeCell ref="JSE79:JSG79"/>
    <mergeCell ref="JSV79:JSX79"/>
    <mergeCell ref="JTM79:JTO79"/>
    <mergeCell ref="JNP79:JNR79"/>
    <mergeCell ref="JOG79:JOI79"/>
    <mergeCell ref="JOX79:JOZ79"/>
    <mergeCell ref="JPO79:JPQ79"/>
    <mergeCell ref="JQF79:JQH79"/>
    <mergeCell ref="JKI79:JKK79"/>
    <mergeCell ref="JKZ79:JLB79"/>
    <mergeCell ref="JLQ79:JLS79"/>
    <mergeCell ref="JMH79:JMJ79"/>
    <mergeCell ref="JMY79:JNA79"/>
    <mergeCell ref="KHF79:KHH79"/>
    <mergeCell ref="KHW79:KHY79"/>
    <mergeCell ref="KIN79:KIP79"/>
    <mergeCell ref="KJE79:KJG79"/>
    <mergeCell ref="KJV79:KJX79"/>
    <mergeCell ref="KDY79:KEA79"/>
    <mergeCell ref="KEP79:KER79"/>
    <mergeCell ref="KFG79:KFI79"/>
    <mergeCell ref="KFX79:KFZ79"/>
    <mergeCell ref="KGO79:KGQ79"/>
    <mergeCell ref="KAR79:KAT79"/>
    <mergeCell ref="KBI79:KBK79"/>
    <mergeCell ref="KBZ79:KCB79"/>
    <mergeCell ref="KCQ79:KCS79"/>
    <mergeCell ref="KDH79:KDJ79"/>
    <mergeCell ref="JXK79:JXM79"/>
    <mergeCell ref="JYB79:JYD79"/>
    <mergeCell ref="JYS79:JYU79"/>
    <mergeCell ref="JZJ79:JZL79"/>
    <mergeCell ref="KAA79:KAC79"/>
    <mergeCell ref="KUH79:KUJ79"/>
    <mergeCell ref="KUY79:KVA79"/>
    <mergeCell ref="KVP79:KVR79"/>
    <mergeCell ref="KWG79:KWI79"/>
    <mergeCell ref="KWX79:KWZ79"/>
    <mergeCell ref="KRA79:KRC79"/>
    <mergeCell ref="KRR79:KRT79"/>
    <mergeCell ref="KSI79:KSK79"/>
    <mergeCell ref="KSZ79:KTB79"/>
    <mergeCell ref="KTQ79:KTS79"/>
    <mergeCell ref="KNT79:KNV79"/>
    <mergeCell ref="KOK79:KOM79"/>
    <mergeCell ref="KPB79:KPD79"/>
    <mergeCell ref="KPS79:KPU79"/>
    <mergeCell ref="KQJ79:KQL79"/>
    <mergeCell ref="KKM79:KKO79"/>
    <mergeCell ref="KLD79:KLF79"/>
    <mergeCell ref="KLU79:KLW79"/>
    <mergeCell ref="KML79:KMN79"/>
    <mergeCell ref="KNC79:KNE79"/>
    <mergeCell ref="LHJ79:LHL79"/>
    <mergeCell ref="LIA79:LIC79"/>
    <mergeCell ref="LIR79:LIT79"/>
    <mergeCell ref="LJI79:LJK79"/>
    <mergeCell ref="LJZ79:LKB79"/>
    <mergeCell ref="LEC79:LEE79"/>
    <mergeCell ref="LET79:LEV79"/>
    <mergeCell ref="LFK79:LFM79"/>
    <mergeCell ref="LGB79:LGD79"/>
    <mergeCell ref="LGS79:LGU79"/>
    <mergeCell ref="LAV79:LAX79"/>
    <mergeCell ref="LBM79:LBO79"/>
    <mergeCell ref="LCD79:LCF79"/>
    <mergeCell ref="LCU79:LCW79"/>
    <mergeCell ref="LDL79:LDN79"/>
    <mergeCell ref="KXO79:KXQ79"/>
    <mergeCell ref="KYF79:KYH79"/>
    <mergeCell ref="KYW79:KYY79"/>
    <mergeCell ref="KZN79:KZP79"/>
    <mergeCell ref="LAE79:LAG79"/>
    <mergeCell ref="LUL79:LUN79"/>
    <mergeCell ref="LVC79:LVE79"/>
    <mergeCell ref="LVT79:LVV79"/>
    <mergeCell ref="LWK79:LWM79"/>
    <mergeCell ref="LXB79:LXD79"/>
    <mergeCell ref="LRE79:LRG79"/>
    <mergeCell ref="LRV79:LRX79"/>
    <mergeCell ref="LSM79:LSO79"/>
    <mergeCell ref="LTD79:LTF79"/>
    <mergeCell ref="LTU79:LTW79"/>
    <mergeCell ref="LNX79:LNZ79"/>
    <mergeCell ref="LOO79:LOQ79"/>
    <mergeCell ref="LPF79:LPH79"/>
    <mergeCell ref="LPW79:LPY79"/>
    <mergeCell ref="LQN79:LQP79"/>
    <mergeCell ref="LKQ79:LKS79"/>
    <mergeCell ref="LLH79:LLJ79"/>
    <mergeCell ref="LLY79:LMA79"/>
    <mergeCell ref="LMP79:LMR79"/>
    <mergeCell ref="LNG79:LNI79"/>
    <mergeCell ref="MHN79:MHP79"/>
    <mergeCell ref="MIE79:MIG79"/>
    <mergeCell ref="MIV79:MIX79"/>
    <mergeCell ref="MJM79:MJO79"/>
    <mergeCell ref="MKD79:MKF79"/>
    <mergeCell ref="MEG79:MEI79"/>
    <mergeCell ref="MEX79:MEZ79"/>
    <mergeCell ref="MFO79:MFQ79"/>
    <mergeCell ref="MGF79:MGH79"/>
    <mergeCell ref="MGW79:MGY79"/>
    <mergeCell ref="MAZ79:MBB79"/>
    <mergeCell ref="MBQ79:MBS79"/>
    <mergeCell ref="MCH79:MCJ79"/>
    <mergeCell ref="MCY79:MDA79"/>
    <mergeCell ref="MDP79:MDR79"/>
    <mergeCell ref="LXS79:LXU79"/>
    <mergeCell ref="LYJ79:LYL79"/>
    <mergeCell ref="LZA79:LZC79"/>
    <mergeCell ref="LZR79:LZT79"/>
    <mergeCell ref="MAI79:MAK79"/>
    <mergeCell ref="MUP79:MUR79"/>
    <mergeCell ref="MVG79:MVI79"/>
    <mergeCell ref="MVX79:MVZ79"/>
    <mergeCell ref="MWO79:MWQ79"/>
    <mergeCell ref="MXF79:MXH79"/>
    <mergeCell ref="MRI79:MRK79"/>
    <mergeCell ref="MRZ79:MSB79"/>
    <mergeCell ref="MSQ79:MSS79"/>
    <mergeCell ref="MTH79:MTJ79"/>
    <mergeCell ref="MTY79:MUA79"/>
    <mergeCell ref="MOB79:MOD79"/>
    <mergeCell ref="MOS79:MOU79"/>
    <mergeCell ref="MPJ79:MPL79"/>
    <mergeCell ref="MQA79:MQC79"/>
    <mergeCell ref="MQR79:MQT79"/>
    <mergeCell ref="MKU79:MKW79"/>
    <mergeCell ref="MLL79:MLN79"/>
    <mergeCell ref="MMC79:MME79"/>
    <mergeCell ref="MMT79:MMV79"/>
    <mergeCell ref="MNK79:MNM79"/>
    <mergeCell ref="NHR79:NHT79"/>
    <mergeCell ref="NII79:NIK79"/>
    <mergeCell ref="NIZ79:NJB79"/>
    <mergeCell ref="NJQ79:NJS79"/>
    <mergeCell ref="NKH79:NKJ79"/>
    <mergeCell ref="NEK79:NEM79"/>
    <mergeCell ref="NFB79:NFD79"/>
    <mergeCell ref="NFS79:NFU79"/>
    <mergeCell ref="NGJ79:NGL79"/>
    <mergeCell ref="NHA79:NHC79"/>
    <mergeCell ref="NBD79:NBF79"/>
    <mergeCell ref="NBU79:NBW79"/>
    <mergeCell ref="NCL79:NCN79"/>
    <mergeCell ref="NDC79:NDE79"/>
    <mergeCell ref="NDT79:NDV79"/>
    <mergeCell ref="MXW79:MXY79"/>
    <mergeCell ref="MYN79:MYP79"/>
    <mergeCell ref="MZE79:MZG79"/>
    <mergeCell ref="MZV79:MZX79"/>
    <mergeCell ref="NAM79:NAO79"/>
    <mergeCell ref="NUT79:NUV79"/>
    <mergeCell ref="NVK79:NVM79"/>
    <mergeCell ref="NWB79:NWD79"/>
    <mergeCell ref="NWS79:NWU79"/>
    <mergeCell ref="NXJ79:NXL79"/>
    <mergeCell ref="NRM79:NRO79"/>
    <mergeCell ref="NSD79:NSF79"/>
    <mergeCell ref="NSU79:NSW79"/>
    <mergeCell ref="NTL79:NTN79"/>
    <mergeCell ref="NUC79:NUE79"/>
    <mergeCell ref="NOF79:NOH79"/>
    <mergeCell ref="NOW79:NOY79"/>
    <mergeCell ref="NPN79:NPP79"/>
    <mergeCell ref="NQE79:NQG79"/>
    <mergeCell ref="NQV79:NQX79"/>
    <mergeCell ref="NKY79:NLA79"/>
    <mergeCell ref="NLP79:NLR79"/>
    <mergeCell ref="NMG79:NMI79"/>
    <mergeCell ref="NMX79:NMZ79"/>
    <mergeCell ref="NNO79:NNQ79"/>
    <mergeCell ref="OHV79:OHX79"/>
    <mergeCell ref="OIM79:OIO79"/>
    <mergeCell ref="OJD79:OJF79"/>
    <mergeCell ref="OJU79:OJW79"/>
    <mergeCell ref="OKL79:OKN79"/>
    <mergeCell ref="OEO79:OEQ79"/>
    <mergeCell ref="OFF79:OFH79"/>
    <mergeCell ref="OFW79:OFY79"/>
    <mergeCell ref="OGN79:OGP79"/>
    <mergeCell ref="OHE79:OHG79"/>
    <mergeCell ref="OBH79:OBJ79"/>
    <mergeCell ref="OBY79:OCA79"/>
    <mergeCell ref="OCP79:OCR79"/>
    <mergeCell ref="ODG79:ODI79"/>
    <mergeCell ref="ODX79:ODZ79"/>
    <mergeCell ref="NYA79:NYC79"/>
    <mergeCell ref="NYR79:NYT79"/>
    <mergeCell ref="NZI79:NZK79"/>
    <mergeCell ref="NZZ79:OAB79"/>
    <mergeCell ref="OAQ79:OAS79"/>
    <mergeCell ref="OUX79:OUZ79"/>
    <mergeCell ref="OVO79:OVQ79"/>
    <mergeCell ref="OWF79:OWH79"/>
    <mergeCell ref="OWW79:OWY79"/>
    <mergeCell ref="OXN79:OXP79"/>
    <mergeCell ref="ORQ79:ORS79"/>
    <mergeCell ref="OSH79:OSJ79"/>
    <mergeCell ref="OSY79:OTA79"/>
    <mergeCell ref="OTP79:OTR79"/>
    <mergeCell ref="OUG79:OUI79"/>
    <mergeCell ref="OOJ79:OOL79"/>
    <mergeCell ref="OPA79:OPC79"/>
    <mergeCell ref="OPR79:OPT79"/>
    <mergeCell ref="OQI79:OQK79"/>
    <mergeCell ref="OQZ79:ORB79"/>
    <mergeCell ref="OLC79:OLE79"/>
    <mergeCell ref="OLT79:OLV79"/>
    <mergeCell ref="OMK79:OMM79"/>
    <mergeCell ref="ONB79:OND79"/>
    <mergeCell ref="ONS79:ONU79"/>
    <mergeCell ref="PHZ79:PIB79"/>
    <mergeCell ref="PIQ79:PIS79"/>
    <mergeCell ref="PJH79:PJJ79"/>
    <mergeCell ref="PJY79:PKA79"/>
    <mergeCell ref="PKP79:PKR79"/>
    <mergeCell ref="PES79:PEU79"/>
    <mergeCell ref="PFJ79:PFL79"/>
    <mergeCell ref="PGA79:PGC79"/>
    <mergeCell ref="PGR79:PGT79"/>
    <mergeCell ref="PHI79:PHK79"/>
    <mergeCell ref="PBL79:PBN79"/>
    <mergeCell ref="PCC79:PCE79"/>
    <mergeCell ref="PCT79:PCV79"/>
    <mergeCell ref="PDK79:PDM79"/>
    <mergeCell ref="PEB79:PED79"/>
    <mergeCell ref="OYE79:OYG79"/>
    <mergeCell ref="OYV79:OYX79"/>
    <mergeCell ref="OZM79:OZO79"/>
    <mergeCell ref="PAD79:PAF79"/>
    <mergeCell ref="PAU79:PAW79"/>
    <mergeCell ref="PVB79:PVD79"/>
    <mergeCell ref="PVS79:PVU79"/>
    <mergeCell ref="PWJ79:PWL79"/>
    <mergeCell ref="PXA79:PXC79"/>
    <mergeCell ref="PXR79:PXT79"/>
    <mergeCell ref="PRU79:PRW79"/>
    <mergeCell ref="PSL79:PSN79"/>
    <mergeCell ref="PTC79:PTE79"/>
    <mergeCell ref="PTT79:PTV79"/>
    <mergeCell ref="PUK79:PUM79"/>
    <mergeCell ref="PON79:POP79"/>
    <mergeCell ref="PPE79:PPG79"/>
    <mergeCell ref="PPV79:PPX79"/>
    <mergeCell ref="PQM79:PQO79"/>
    <mergeCell ref="PRD79:PRF79"/>
    <mergeCell ref="PLG79:PLI79"/>
    <mergeCell ref="PLX79:PLZ79"/>
    <mergeCell ref="PMO79:PMQ79"/>
    <mergeCell ref="PNF79:PNH79"/>
    <mergeCell ref="PNW79:PNY79"/>
    <mergeCell ref="QID79:QIF79"/>
    <mergeCell ref="QIU79:QIW79"/>
    <mergeCell ref="QJL79:QJN79"/>
    <mergeCell ref="QKC79:QKE79"/>
    <mergeCell ref="QKT79:QKV79"/>
    <mergeCell ref="QEW79:QEY79"/>
    <mergeCell ref="QFN79:QFP79"/>
    <mergeCell ref="QGE79:QGG79"/>
    <mergeCell ref="QGV79:QGX79"/>
    <mergeCell ref="QHM79:QHO79"/>
    <mergeCell ref="QBP79:QBR79"/>
    <mergeCell ref="QCG79:QCI79"/>
    <mergeCell ref="QCX79:QCZ79"/>
    <mergeCell ref="QDO79:QDQ79"/>
    <mergeCell ref="QEF79:QEH79"/>
    <mergeCell ref="PYI79:PYK79"/>
    <mergeCell ref="PYZ79:PZB79"/>
    <mergeCell ref="PZQ79:PZS79"/>
    <mergeCell ref="QAH79:QAJ79"/>
    <mergeCell ref="QAY79:QBA79"/>
    <mergeCell ref="QVF79:QVH79"/>
    <mergeCell ref="QVW79:QVY79"/>
    <mergeCell ref="QWN79:QWP79"/>
    <mergeCell ref="QXE79:QXG79"/>
    <mergeCell ref="QXV79:QXX79"/>
    <mergeCell ref="QRY79:QSA79"/>
    <mergeCell ref="QSP79:QSR79"/>
    <mergeCell ref="QTG79:QTI79"/>
    <mergeCell ref="QTX79:QTZ79"/>
    <mergeCell ref="QUO79:QUQ79"/>
    <mergeCell ref="QOR79:QOT79"/>
    <mergeCell ref="QPI79:QPK79"/>
    <mergeCell ref="QPZ79:QQB79"/>
    <mergeCell ref="QQQ79:QQS79"/>
    <mergeCell ref="QRH79:QRJ79"/>
    <mergeCell ref="QLK79:QLM79"/>
    <mergeCell ref="QMB79:QMD79"/>
    <mergeCell ref="QMS79:QMU79"/>
    <mergeCell ref="QNJ79:QNL79"/>
    <mergeCell ref="QOA79:QOC79"/>
    <mergeCell ref="RIH79:RIJ79"/>
    <mergeCell ref="RIY79:RJA79"/>
    <mergeCell ref="RJP79:RJR79"/>
    <mergeCell ref="RKG79:RKI79"/>
    <mergeCell ref="RKX79:RKZ79"/>
    <mergeCell ref="RFA79:RFC79"/>
    <mergeCell ref="RFR79:RFT79"/>
    <mergeCell ref="RGI79:RGK79"/>
    <mergeCell ref="RGZ79:RHB79"/>
    <mergeCell ref="RHQ79:RHS79"/>
    <mergeCell ref="RBT79:RBV79"/>
    <mergeCell ref="RCK79:RCM79"/>
    <mergeCell ref="RDB79:RDD79"/>
    <mergeCell ref="RDS79:RDU79"/>
    <mergeCell ref="REJ79:REL79"/>
    <mergeCell ref="QYM79:QYO79"/>
    <mergeCell ref="QZD79:QZF79"/>
    <mergeCell ref="QZU79:QZW79"/>
    <mergeCell ref="RAL79:RAN79"/>
    <mergeCell ref="RBC79:RBE79"/>
    <mergeCell ref="RVJ79:RVL79"/>
    <mergeCell ref="RWA79:RWC79"/>
    <mergeCell ref="RWR79:RWT79"/>
    <mergeCell ref="RXI79:RXK79"/>
    <mergeCell ref="RXZ79:RYB79"/>
    <mergeCell ref="RSC79:RSE79"/>
    <mergeCell ref="RST79:RSV79"/>
    <mergeCell ref="RTK79:RTM79"/>
    <mergeCell ref="RUB79:RUD79"/>
    <mergeCell ref="RUS79:RUU79"/>
    <mergeCell ref="ROV79:ROX79"/>
    <mergeCell ref="RPM79:RPO79"/>
    <mergeCell ref="RQD79:RQF79"/>
    <mergeCell ref="RQU79:RQW79"/>
    <mergeCell ref="RRL79:RRN79"/>
    <mergeCell ref="RLO79:RLQ79"/>
    <mergeCell ref="RMF79:RMH79"/>
    <mergeCell ref="RMW79:RMY79"/>
    <mergeCell ref="RNN79:RNP79"/>
    <mergeCell ref="ROE79:ROG79"/>
    <mergeCell ref="SIL79:SIN79"/>
    <mergeCell ref="SJC79:SJE79"/>
    <mergeCell ref="SJT79:SJV79"/>
    <mergeCell ref="SKK79:SKM79"/>
    <mergeCell ref="SLB79:SLD79"/>
    <mergeCell ref="SFE79:SFG79"/>
    <mergeCell ref="SFV79:SFX79"/>
    <mergeCell ref="SGM79:SGO79"/>
    <mergeCell ref="SHD79:SHF79"/>
    <mergeCell ref="SHU79:SHW79"/>
    <mergeCell ref="SBX79:SBZ79"/>
    <mergeCell ref="SCO79:SCQ79"/>
    <mergeCell ref="SDF79:SDH79"/>
    <mergeCell ref="SDW79:SDY79"/>
    <mergeCell ref="SEN79:SEP79"/>
    <mergeCell ref="RYQ79:RYS79"/>
    <mergeCell ref="RZH79:RZJ79"/>
    <mergeCell ref="RZY79:SAA79"/>
    <mergeCell ref="SAP79:SAR79"/>
    <mergeCell ref="SBG79:SBI79"/>
    <mergeCell ref="SVN79:SVP79"/>
    <mergeCell ref="SWE79:SWG79"/>
    <mergeCell ref="SWV79:SWX79"/>
    <mergeCell ref="SXM79:SXO79"/>
    <mergeCell ref="SYD79:SYF79"/>
    <mergeCell ref="SSG79:SSI79"/>
    <mergeCell ref="SSX79:SSZ79"/>
    <mergeCell ref="STO79:STQ79"/>
    <mergeCell ref="SUF79:SUH79"/>
    <mergeCell ref="SUW79:SUY79"/>
    <mergeCell ref="SOZ79:SPB79"/>
    <mergeCell ref="SPQ79:SPS79"/>
    <mergeCell ref="SQH79:SQJ79"/>
    <mergeCell ref="SQY79:SRA79"/>
    <mergeCell ref="SRP79:SRR79"/>
    <mergeCell ref="SLS79:SLU79"/>
    <mergeCell ref="SMJ79:SML79"/>
    <mergeCell ref="SNA79:SNC79"/>
    <mergeCell ref="SNR79:SNT79"/>
    <mergeCell ref="SOI79:SOK79"/>
    <mergeCell ref="TIP79:TIR79"/>
    <mergeCell ref="TJG79:TJI79"/>
    <mergeCell ref="TJX79:TJZ79"/>
    <mergeCell ref="TKO79:TKQ79"/>
    <mergeCell ref="TLF79:TLH79"/>
    <mergeCell ref="TFI79:TFK79"/>
    <mergeCell ref="TFZ79:TGB79"/>
    <mergeCell ref="TGQ79:TGS79"/>
    <mergeCell ref="THH79:THJ79"/>
    <mergeCell ref="THY79:TIA79"/>
    <mergeCell ref="TCB79:TCD79"/>
    <mergeCell ref="TCS79:TCU79"/>
    <mergeCell ref="TDJ79:TDL79"/>
    <mergeCell ref="TEA79:TEC79"/>
    <mergeCell ref="TER79:TET79"/>
    <mergeCell ref="SYU79:SYW79"/>
    <mergeCell ref="SZL79:SZN79"/>
    <mergeCell ref="TAC79:TAE79"/>
    <mergeCell ref="TAT79:TAV79"/>
    <mergeCell ref="TBK79:TBM79"/>
    <mergeCell ref="TVR79:TVT79"/>
    <mergeCell ref="TWI79:TWK79"/>
    <mergeCell ref="TWZ79:TXB79"/>
    <mergeCell ref="TXQ79:TXS79"/>
    <mergeCell ref="TYH79:TYJ79"/>
    <mergeCell ref="TSK79:TSM79"/>
    <mergeCell ref="TTB79:TTD79"/>
    <mergeCell ref="TTS79:TTU79"/>
    <mergeCell ref="TUJ79:TUL79"/>
    <mergeCell ref="TVA79:TVC79"/>
    <mergeCell ref="TPD79:TPF79"/>
    <mergeCell ref="TPU79:TPW79"/>
    <mergeCell ref="TQL79:TQN79"/>
    <mergeCell ref="TRC79:TRE79"/>
    <mergeCell ref="TRT79:TRV79"/>
    <mergeCell ref="TLW79:TLY79"/>
    <mergeCell ref="TMN79:TMP79"/>
    <mergeCell ref="TNE79:TNG79"/>
    <mergeCell ref="TNV79:TNX79"/>
    <mergeCell ref="TOM79:TOO79"/>
    <mergeCell ref="UIT79:UIV79"/>
    <mergeCell ref="UJK79:UJM79"/>
    <mergeCell ref="UKB79:UKD79"/>
    <mergeCell ref="UKS79:UKU79"/>
    <mergeCell ref="ULJ79:ULL79"/>
    <mergeCell ref="UFM79:UFO79"/>
    <mergeCell ref="UGD79:UGF79"/>
    <mergeCell ref="UGU79:UGW79"/>
    <mergeCell ref="UHL79:UHN79"/>
    <mergeCell ref="UIC79:UIE79"/>
    <mergeCell ref="UCF79:UCH79"/>
    <mergeCell ref="UCW79:UCY79"/>
    <mergeCell ref="UDN79:UDP79"/>
    <mergeCell ref="UEE79:UEG79"/>
    <mergeCell ref="UEV79:UEX79"/>
    <mergeCell ref="TYY79:TZA79"/>
    <mergeCell ref="TZP79:TZR79"/>
    <mergeCell ref="UAG79:UAI79"/>
    <mergeCell ref="UAX79:UAZ79"/>
    <mergeCell ref="UBO79:UBQ79"/>
    <mergeCell ref="UVV79:UVX79"/>
    <mergeCell ref="UWM79:UWO79"/>
    <mergeCell ref="UXD79:UXF79"/>
    <mergeCell ref="UXU79:UXW79"/>
    <mergeCell ref="UYL79:UYN79"/>
    <mergeCell ref="USO79:USQ79"/>
    <mergeCell ref="UTF79:UTH79"/>
    <mergeCell ref="UTW79:UTY79"/>
    <mergeCell ref="UUN79:UUP79"/>
    <mergeCell ref="UVE79:UVG79"/>
    <mergeCell ref="UPH79:UPJ79"/>
    <mergeCell ref="UPY79:UQA79"/>
    <mergeCell ref="UQP79:UQR79"/>
    <mergeCell ref="URG79:URI79"/>
    <mergeCell ref="URX79:URZ79"/>
    <mergeCell ref="UMA79:UMC79"/>
    <mergeCell ref="UMR79:UMT79"/>
    <mergeCell ref="UNI79:UNK79"/>
    <mergeCell ref="UNZ79:UOB79"/>
    <mergeCell ref="UOQ79:UOS79"/>
    <mergeCell ref="VIX79:VIZ79"/>
    <mergeCell ref="VJO79:VJQ79"/>
    <mergeCell ref="VKF79:VKH79"/>
    <mergeCell ref="VKW79:VKY79"/>
    <mergeCell ref="VLN79:VLP79"/>
    <mergeCell ref="VFQ79:VFS79"/>
    <mergeCell ref="VGH79:VGJ79"/>
    <mergeCell ref="VGY79:VHA79"/>
    <mergeCell ref="VHP79:VHR79"/>
    <mergeCell ref="VIG79:VII79"/>
    <mergeCell ref="VCJ79:VCL79"/>
    <mergeCell ref="VDA79:VDC79"/>
    <mergeCell ref="VDR79:VDT79"/>
    <mergeCell ref="VEI79:VEK79"/>
    <mergeCell ref="VEZ79:VFB79"/>
    <mergeCell ref="UZC79:UZE79"/>
    <mergeCell ref="UZT79:UZV79"/>
    <mergeCell ref="VAK79:VAM79"/>
    <mergeCell ref="VBB79:VBD79"/>
    <mergeCell ref="VBS79:VBU79"/>
    <mergeCell ref="VVZ79:VWB79"/>
    <mergeCell ref="VWQ79:VWS79"/>
    <mergeCell ref="VXH79:VXJ79"/>
    <mergeCell ref="VXY79:VYA79"/>
    <mergeCell ref="VYP79:VYR79"/>
    <mergeCell ref="VSS79:VSU79"/>
    <mergeCell ref="VTJ79:VTL79"/>
    <mergeCell ref="VUA79:VUC79"/>
    <mergeCell ref="VUR79:VUT79"/>
    <mergeCell ref="VVI79:VVK79"/>
    <mergeCell ref="VPL79:VPN79"/>
    <mergeCell ref="VQC79:VQE79"/>
    <mergeCell ref="VQT79:VQV79"/>
    <mergeCell ref="VRK79:VRM79"/>
    <mergeCell ref="VSB79:VSD79"/>
    <mergeCell ref="VME79:VMG79"/>
    <mergeCell ref="VMV79:VMX79"/>
    <mergeCell ref="VNM79:VNO79"/>
    <mergeCell ref="VOD79:VOF79"/>
    <mergeCell ref="VOU79:VOW79"/>
    <mergeCell ref="WJS79:WJU79"/>
    <mergeCell ref="WKJ79:WKL79"/>
    <mergeCell ref="WLA79:WLC79"/>
    <mergeCell ref="WLR79:WLT79"/>
    <mergeCell ref="WFU79:WFW79"/>
    <mergeCell ref="WGL79:WGN79"/>
    <mergeCell ref="WHC79:WHE79"/>
    <mergeCell ref="WHT79:WHV79"/>
    <mergeCell ref="WIK79:WIM79"/>
    <mergeCell ref="WCN79:WCP79"/>
    <mergeCell ref="WDE79:WDG79"/>
    <mergeCell ref="WDV79:WDX79"/>
    <mergeCell ref="WEM79:WEO79"/>
    <mergeCell ref="WFD79:WFF79"/>
    <mergeCell ref="VZG79:VZI79"/>
    <mergeCell ref="VZX79:VZZ79"/>
    <mergeCell ref="WAO79:WAQ79"/>
    <mergeCell ref="WBF79:WBH79"/>
    <mergeCell ref="WBW79:WBY79"/>
    <mergeCell ref="B66:C66"/>
    <mergeCell ref="B65:C65"/>
    <mergeCell ref="XCR79:XCT79"/>
    <mergeCell ref="XDI79:XDK79"/>
    <mergeCell ref="XDZ79:XEB79"/>
    <mergeCell ref="XEQ79:XES79"/>
    <mergeCell ref="WZK79:WZM79"/>
    <mergeCell ref="XAB79:XAD79"/>
    <mergeCell ref="XAS79:XAU79"/>
    <mergeCell ref="XBJ79:XBL79"/>
    <mergeCell ref="XCA79:XCC79"/>
    <mergeCell ref="WWD79:WWF79"/>
    <mergeCell ref="WWU79:WWW79"/>
    <mergeCell ref="WXL79:WXN79"/>
    <mergeCell ref="WYC79:WYE79"/>
    <mergeCell ref="WYT79:WYV79"/>
    <mergeCell ref="WSW79:WSY79"/>
    <mergeCell ref="WTN79:WTP79"/>
    <mergeCell ref="WUE79:WUG79"/>
    <mergeCell ref="WUV79:WUX79"/>
    <mergeCell ref="WVM79:WVO79"/>
    <mergeCell ref="WPP79:WPR79"/>
    <mergeCell ref="WQG79:WQI79"/>
    <mergeCell ref="WQX79:WQZ79"/>
    <mergeCell ref="WRO79:WRQ79"/>
    <mergeCell ref="WSF79:WSH79"/>
    <mergeCell ref="WMI79:WMK79"/>
    <mergeCell ref="WMZ79:WNB79"/>
    <mergeCell ref="WNQ79:WNS79"/>
    <mergeCell ref="WOH79:WOJ79"/>
    <mergeCell ref="WOY79:WPA79"/>
    <mergeCell ref="WJB79:WJD79"/>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&amp;C&amp;"Times New Roman,Félkövér"&amp;12Martonvásár Város Önkormányzatának kiadásai 2019.
Intézmények mindösszesen&amp;R&amp;"Times New Roman,Félkövér"&amp;12 6. melléklet</oddHeader>
  </headerFooter>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90" zoomScaleNormal="90" workbookViewId="0">
      <selection activeCell="B22" sqref="B22"/>
    </sheetView>
  </sheetViews>
  <sheetFormatPr defaultColWidth="9.140625" defaultRowHeight="15" x14ac:dyDescent="0.25"/>
  <cols>
    <col min="1" max="1" width="9.140625" style="1331"/>
    <col min="2" max="2" width="7.140625" style="22" customWidth="1"/>
    <col min="3" max="3" width="48.85546875" style="22" customWidth="1"/>
    <col min="4" max="4" width="12.140625" style="53" customWidth="1"/>
    <col min="5" max="5" width="11" style="18" customWidth="1"/>
    <col min="6" max="6" width="11.28515625" style="18" customWidth="1"/>
    <col min="7" max="7" width="9.42578125" style="18" customWidth="1"/>
    <col min="8" max="9" width="9.140625" style="1"/>
    <col min="10" max="10" width="15.140625" style="1" customWidth="1"/>
    <col min="11" max="11" width="14.42578125" style="1" customWidth="1"/>
    <col min="12" max="12" width="15" style="1" customWidth="1"/>
    <col min="13" max="16384" width="9.140625" style="1"/>
  </cols>
  <sheetData>
    <row r="1" spans="1:12" ht="18.75" customHeight="1" x14ac:dyDescent="0.25">
      <c r="D1" s="1515" t="s">
        <v>382</v>
      </c>
      <c r="E1" s="1515"/>
      <c r="F1" s="1515"/>
      <c r="G1" s="1"/>
    </row>
    <row r="2" spans="1:12" ht="39.75" customHeight="1" x14ac:dyDescent="0.25">
      <c r="A2" s="1609" t="s">
        <v>0</v>
      </c>
      <c r="B2" s="1615" t="s">
        <v>182</v>
      </c>
      <c r="C2" s="1616"/>
      <c r="D2" s="1624" t="s">
        <v>292</v>
      </c>
      <c r="E2" s="1624"/>
      <c r="F2" s="1624"/>
      <c r="G2" s="1621" t="s">
        <v>536</v>
      </c>
    </row>
    <row r="3" spans="1:12" s="2" customFormat="1" ht="11.25" customHeight="1" x14ac:dyDescent="0.25">
      <c r="A3" s="1610"/>
      <c r="B3" s="1617"/>
      <c r="C3" s="1618"/>
      <c r="D3" s="266" t="s">
        <v>177</v>
      </c>
      <c r="E3" s="1332" t="s">
        <v>178</v>
      </c>
      <c r="F3" s="1332" t="s">
        <v>179</v>
      </c>
      <c r="G3" s="1622"/>
    </row>
    <row r="4" spans="1:12" s="68" customFormat="1" ht="13.5" customHeight="1" x14ac:dyDescent="0.25">
      <c r="A4" s="1611"/>
      <c r="B4" s="1619"/>
      <c r="C4" s="1620"/>
      <c r="D4" s="1625" t="s">
        <v>189</v>
      </c>
      <c r="E4" s="1626"/>
      <c r="F4" s="1627"/>
      <c r="G4" s="1623"/>
      <c r="I4" s="1"/>
      <c r="J4" s="1"/>
      <c r="K4" s="1"/>
      <c r="L4" s="1"/>
    </row>
    <row r="5" spans="1:12" ht="12" customHeight="1" x14ac:dyDescent="0.25">
      <c r="A5" s="12" t="s">
        <v>2</v>
      </c>
      <c r="B5" s="1459" t="s">
        <v>1</v>
      </c>
      <c r="C5" s="1459"/>
      <c r="D5" s="906">
        <v>128964</v>
      </c>
      <c r="E5" s="908">
        <v>118520</v>
      </c>
      <c r="F5" s="908">
        <v>113191</v>
      </c>
      <c r="G5" s="320">
        <f>+F5/E5</f>
        <v>0.95503712453594325</v>
      </c>
      <c r="J5" s="585"/>
      <c r="K5" s="585"/>
      <c r="L5" s="585"/>
    </row>
    <row r="6" spans="1:12" ht="12" customHeight="1" x14ac:dyDescent="0.25">
      <c r="A6" s="4" t="s">
        <v>4</v>
      </c>
      <c r="B6" s="1459" t="s">
        <v>3</v>
      </c>
      <c r="C6" s="1459"/>
      <c r="D6" s="906"/>
      <c r="E6" s="908">
        <v>3000</v>
      </c>
      <c r="F6" s="908">
        <v>3000</v>
      </c>
      <c r="G6" s="320"/>
      <c r="I6" s="2"/>
      <c r="J6" s="586"/>
      <c r="K6" s="586"/>
      <c r="L6" s="586"/>
    </row>
    <row r="7" spans="1:12" ht="12" customHeight="1" x14ac:dyDescent="0.25">
      <c r="A7" s="4" t="s">
        <v>6</v>
      </c>
      <c r="B7" s="1459" t="s">
        <v>5</v>
      </c>
      <c r="C7" s="1459"/>
      <c r="D7" s="906">
        <v>9249</v>
      </c>
      <c r="E7" s="908">
        <v>10139</v>
      </c>
      <c r="F7" s="908">
        <v>9443</v>
      </c>
      <c r="G7" s="320">
        <f t="shared" ref="G7:G70" si="0">+F7/E7</f>
        <v>0.93135417694052669</v>
      </c>
      <c r="I7" s="68"/>
      <c r="J7" s="587"/>
      <c r="K7" s="587"/>
      <c r="L7" s="587"/>
    </row>
    <row r="8" spans="1:12" ht="12" customHeight="1" x14ac:dyDescent="0.25">
      <c r="A8" s="4" t="s">
        <v>8</v>
      </c>
      <c r="B8" s="1459" t="s">
        <v>7</v>
      </c>
      <c r="C8" s="1459"/>
      <c r="D8" s="906"/>
      <c r="E8" s="908">
        <v>5140</v>
      </c>
      <c r="F8" s="908">
        <v>5140</v>
      </c>
      <c r="G8" s="320">
        <f t="shared" si="0"/>
        <v>1</v>
      </c>
      <c r="J8" s="585"/>
      <c r="K8" s="585"/>
      <c r="L8" s="585"/>
    </row>
    <row r="9" spans="1:12" ht="12" customHeight="1" x14ac:dyDescent="0.25">
      <c r="A9" s="4" t="s">
        <v>10</v>
      </c>
      <c r="B9" s="1459" t="s">
        <v>9</v>
      </c>
      <c r="C9" s="1459"/>
      <c r="D9" s="906"/>
      <c r="E9" s="908"/>
      <c r="F9" s="908"/>
      <c r="G9" s="320"/>
      <c r="J9" s="585"/>
      <c r="K9" s="585"/>
      <c r="L9" s="585"/>
    </row>
    <row r="10" spans="1:12" ht="12" customHeight="1" x14ac:dyDescent="0.25">
      <c r="A10" s="4" t="s">
        <v>12</v>
      </c>
      <c r="B10" s="1459" t="s">
        <v>11</v>
      </c>
      <c r="C10" s="1459"/>
      <c r="D10" s="907"/>
      <c r="E10" s="908"/>
      <c r="F10" s="908"/>
      <c r="G10" s="320"/>
      <c r="J10" s="585"/>
      <c r="K10" s="585"/>
      <c r="L10" s="585"/>
    </row>
    <row r="11" spans="1:12" ht="12" customHeight="1" x14ac:dyDescent="0.25">
      <c r="A11" s="4" t="s">
        <v>14</v>
      </c>
      <c r="B11" s="1459" t="s">
        <v>13</v>
      </c>
      <c r="C11" s="1459"/>
      <c r="D11" s="907">
        <v>4679</v>
      </c>
      <c r="E11" s="908">
        <v>4632</v>
      </c>
      <c r="F11" s="908">
        <v>4323</v>
      </c>
      <c r="G11" s="320">
        <f t="shared" si="0"/>
        <v>0.93329015544041449</v>
      </c>
      <c r="J11" s="585"/>
      <c r="K11" s="585"/>
      <c r="L11" s="585"/>
    </row>
    <row r="12" spans="1:12" ht="12" customHeight="1" x14ac:dyDescent="0.25">
      <c r="A12" s="4" t="s">
        <v>16</v>
      </c>
      <c r="B12" s="1459" t="s">
        <v>15</v>
      </c>
      <c r="C12" s="1459"/>
      <c r="D12" s="907"/>
      <c r="E12" s="908"/>
      <c r="F12" s="908"/>
      <c r="G12" s="320"/>
      <c r="J12" s="585"/>
      <c r="K12" s="585"/>
      <c r="L12" s="585"/>
    </row>
    <row r="13" spans="1:12" ht="12" customHeight="1" x14ac:dyDescent="0.25">
      <c r="A13" s="4" t="s">
        <v>18</v>
      </c>
      <c r="B13" s="1459" t="s">
        <v>17</v>
      </c>
      <c r="C13" s="1459"/>
      <c r="D13" s="907">
        <v>3000</v>
      </c>
      <c r="E13" s="908">
        <v>3000</v>
      </c>
      <c r="F13" s="908">
        <v>1761</v>
      </c>
      <c r="G13" s="320">
        <f t="shared" si="0"/>
        <v>0.58699999999999997</v>
      </c>
      <c r="J13" s="585"/>
      <c r="K13" s="585"/>
      <c r="L13" s="585"/>
    </row>
    <row r="14" spans="1:12" ht="12" customHeight="1" x14ac:dyDescent="0.25">
      <c r="A14" s="4" t="s">
        <v>20</v>
      </c>
      <c r="B14" s="1459" t="s">
        <v>19</v>
      </c>
      <c r="C14" s="1459"/>
      <c r="D14" s="907">
        <v>155</v>
      </c>
      <c r="E14" s="908">
        <v>155</v>
      </c>
      <c r="F14" s="908">
        <v>77</v>
      </c>
      <c r="G14" s="320">
        <f t="shared" si="0"/>
        <v>0.49677419354838709</v>
      </c>
      <c r="J14" s="585"/>
      <c r="K14" s="585"/>
      <c r="L14" s="585"/>
    </row>
    <row r="15" spans="1:12" ht="12" customHeight="1" x14ac:dyDescent="0.25">
      <c r="A15" s="4" t="s">
        <v>22</v>
      </c>
      <c r="B15" s="1459" t="s">
        <v>21</v>
      </c>
      <c r="C15" s="1459"/>
      <c r="D15" s="907">
        <v>1694</v>
      </c>
      <c r="E15" s="908">
        <v>1743</v>
      </c>
      <c r="F15" s="908">
        <v>1547</v>
      </c>
      <c r="G15" s="320">
        <f t="shared" si="0"/>
        <v>0.8875502008032129</v>
      </c>
      <c r="J15" s="585"/>
      <c r="K15" s="585"/>
      <c r="L15" s="585"/>
    </row>
    <row r="16" spans="1:12" ht="12" customHeight="1" x14ac:dyDescent="0.25">
      <c r="A16" s="4" t="s">
        <v>24</v>
      </c>
      <c r="B16" s="1459" t="s">
        <v>23</v>
      </c>
      <c r="C16" s="1459"/>
      <c r="D16" s="907">
        <v>300</v>
      </c>
      <c r="E16" s="908">
        <v>536</v>
      </c>
      <c r="F16" s="908">
        <v>536</v>
      </c>
      <c r="G16" s="320">
        <f t="shared" si="0"/>
        <v>1</v>
      </c>
      <c r="J16" s="585"/>
      <c r="K16" s="585"/>
      <c r="L16" s="585"/>
    </row>
    <row r="17" spans="1:12" ht="12" customHeight="1" x14ac:dyDescent="0.25">
      <c r="A17" s="4" t="s">
        <v>25</v>
      </c>
      <c r="B17" s="1459" t="s">
        <v>175</v>
      </c>
      <c r="C17" s="1459"/>
      <c r="D17" s="907">
        <v>420</v>
      </c>
      <c r="E17" s="908">
        <v>4751</v>
      </c>
      <c r="F17" s="908">
        <v>4751</v>
      </c>
      <c r="G17" s="320">
        <f t="shared" si="0"/>
        <v>1</v>
      </c>
      <c r="J17" s="585"/>
      <c r="K17" s="585"/>
      <c r="L17" s="585"/>
    </row>
    <row r="18" spans="1:12" ht="12" customHeight="1" x14ac:dyDescent="0.25">
      <c r="A18" s="4" t="s">
        <v>25</v>
      </c>
      <c r="B18" s="1459" t="s">
        <v>26</v>
      </c>
      <c r="C18" s="1459"/>
      <c r="D18" s="907"/>
      <c r="E18" s="908">
        <v>0</v>
      </c>
      <c r="F18" s="908"/>
      <c r="G18" s="320"/>
      <c r="J18" s="585"/>
      <c r="K18" s="585"/>
      <c r="L18" s="585"/>
    </row>
    <row r="19" spans="1:12" ht="12" customHeight="1" x14ac:dyDescent="0.25">
      <c r="A19" s="5" t="s">
        <v>27</v>
      </c>
      <c r="B19" s="1466" t="s">
        <v>174</v>
      </c>
      <c r="C19" s="1466"/>
      <c r="D19" s="909">
        <f>SUM(D5:D18)</f>
        <v>148461</v>
      </c>
      <c r="E19" s="909">
        <f t="shared" ref="E19:F19" si="1">SUM(E5:E18)</f>
        <v>151616</v>
      </c>
      <c r="F19" s="909">
        <f t="shared" si="1"/>
        <v>143769</v>
      </c>
      <c r="G19" s="320">
        <f t="shared" si="0"/>
        <v>0.94824424862811307</v>
      </c>
      <c r="J19" s="585"/>
      <c r="K19" s="585"/>
      <c r="L19" s="585"/>
    </row>
    <row r="20" spans="1:12" ht="12" customHeight="1" x14ac:dyDescent="0.25">
      <c r="A20" s="4" t="s">
        <v>29</v>
      </c>
      <c r="B20" s="1459" t="s">
        <v>28</v>
      </c>
      <c r="C20" s="1459"/>
      <c r="D20" s="913"/>
      <c r="E20" s="913">
        <v>0</v>
      </c>
      <c r="F20" s="908"/>
      <c r="G20" s="320"/>
      <c r="J20" s="585"/>
      <c r="K20" s="585"/>
      <c r="L20" s="585"/>
    </row>
    <row r="21" spans="1:12" ht="12" customHeight="1" x14ac:dyDescent="0.25">
      <c r="A21" s="4" t="s">
        <v>608</v>
      </c>
      <c r="B21" s="1459" t="s">
        <v>30</v>
      </c>
      <c r="C21" s="1459"/>
      <c r="D21" s="908"/>
      <c r="E21" s="908">
        <v>1751</v>
      </c>
      <c r="F21" s="908">
        <v>1751</v>
      </c>
      <c r="G21" s="320">
        <f t="shared" si="0"/>
        <v>1</v>
      </c>
      <c r="J21" s="585"/>
      <c r="K21" s="585"/>
      <c r="L21" s="585"/>
    </row>
    <row r="22" spans="1:12" ht="12" customHeight="1" x14ac:dyDescent="0.25">
      <c r="A22" s="4" t="s">
        <v>32</v>
      </c>
      <c r="B22" s="1459" t="s">
        <v>31</v>
      </c>
      <c r="C22" s="1459"/>
      <c r="D22" s="908">
        <v>30</v>
      </c>
      <c r="E22" s="908">
        <v>440</v>
      </c>
      <c r="F22" s="908">
        <v>403</v>
      </c>
      <c r="G22" s="320">
        <f t="shared" si="0"/>
        <v>0.91590909090909089</v>
      </c>
      <c r="J22" s="585"/>
      <c r="K22" s="585"/>
      <c r="L22" s="585"/>
    </row>
    <row r="23" spans="1:12" ht="12" customHeight="1" x14ac:dyDescent="0.25">
      <c r="A23" s="5" t="s">
        <v>33</v>
      </c>
      <c r="B23" s="1466" t="s">
        <v>173</v>
      </c>
      <c r="C23" s="1466"/>
      <c r="D23" s="909">
        <f>SUM(D20:D22)</f>
        <v>30</v>
      </c>
      <c r="E23" s="909">
        <f t="shared" ref="E23:F23" si="2">SUM(E20:E22)</f>
        <v>2191</v>
      </c>
      <c r="F23" s="909">
        <f t="shared" si="2"/>
        <v>2154</v>
      </c>
      <c r="G23" s="320">
        <f t="shared" si="0"/>
        <v>0.98311273391145593</v>
      </c>
      <c r="J23" s="585"/>
      <c r="K23" s="585"/>
      <c r="L23" s="585"/>
    </row>
    <row r="24" spans="1:12" s="41" customFormat="1" ht="12" customHeight="1" x14ac:dyDescent="0.25">
      <c r="A24" s="6" t="s">
        <v>34</v>
      </c>
      <c r="B24" s="1516" t="s">
        <v>172</v>
      </c>
      <c r="C24" s="1516"/>
      <c r="D24" s="910">
        <f>+D23+D19</f>
        <v>148491</v>
      </c>
      <c r="E24" s="910">
        <f t="shared" ref="E24:F24" si="3">+E23+E19</f>
        <v>153807</v>
      </c>
      <c r="F24" s="910">
        <f t="shared" si="3"/>
        <v>145923</v>
      </c>
      <c r="G24" s="320">
        <f t="shared" si="0"/>
        <v>0.94874095457293883</v>
      </c>
      <c r="I24" s="1"/>
      <c r="J24" s="585"/>
      <c r="K24" s="585"/>
      <c r="L24" s="585"/>
    </row>
    <row r="25" spans="1:12" ht="10.5" customHeight="1" x14ac:dyDescent="0.25">
      <c r="A25" s="7"/>
      <c r="B25" s="8"/>
      <c r="C25" s="8"/>
      <c r="D25" s="917"/>
      <c r="E25" s="917"/>
      <c r="F25" s="911"/>
      <c r="G25" s="320"/>
      <c r="J25" s="585"/>
      <c r="K25" s="585"/>
      <c r="L25" s="585"/>
    </row>
    <row r="26" spans="1:12" s="41" customFormat="1" ht="12" customHeight="1" x14ac:dyDescent="0.25">
      <c r="A26" s="9" t="s">
        <v>35</v>
      </c>
      <c r="B26" s="1516" t="s">
        <v>171</v>
      </c>
      <c r="C26" s="1516"/>
      <c r="D26" s="912">
        <f>SUM(D27:D31)</f>
        <v>32010</v>
      </c>
      <c r="E26" s="912">
        <f t="shared" ref="E26:F26" si="4">SUM(E27:E31)</f>
        <v>32942</v>
      </c>
      <c r="F26" s="912">
        <f t="shared" si="4"/>
        <v>29803</v>
      </c>
      <c r="G26" s="320">
        <f t="shared" si="0"/>
        <v>0.90471131078865885</v>
      </c>
      <c r="I26" s="1"/>
      <c r="J26" s="585"/>
      <c r="K26" s="585"/>
      <c r="L26" s="585"/>
    </row>
    <row r="27" spans="1:12" ht="12" customHeight="1" x14ac:dyDescent="0.25">
      <c r="A27" s="29" t="s">
        <v>35</v>
      </c>
      <c r="B27" s="35"/>
      <c r="C27" s="30" t="s">
        <v>36</v>
      </c>
      <c r="D27" s="26">
        <v>28509</v>
      </c>
      <c r="E27" s="913">
        <v>29441</v>
      </c>
      <c r="F27" s="908">
        <v>26904</v>
      </c>
      <c r="G27" s="320">
        <f t="shared" si="0"/>
        <v>0.91382765531062127</v>
      </c>
      <c r="I27" s="41"/>
      <c r="J27" s="588"/>
      <c r="K27" s="588"/>
      <c r="L27" s="588"/>
    </row>
    <row r="28" spans="1:12" ht="12" customHeight="1" x14ac:dyDescent="0.25">
      <c r="A28" s="29" t="s">
        <v>35</v>
      </c>
      <c r="B28" s="35"/>
      <c r="C28" s="30" t="s">
        <v>37</v>
      </c>
      <c r="D28" s="26">
        <v>2682</v>
      </c>
      <c r="E28" s="913">
        <v>2682</v>
      </c>
      <c r="F28" s="908">
        <v>1962</v>
      </c>
      <c r="G28" s="320">
        <f t="shared" si="0"/>
        <v>0.73154362416107388</v>
      </c>
      <c r="J28" s="585"/>
      <c r="K28" s="585"/>
      <c r="L28" s="585"/>
    </row>
    <row r="29" spans="1:12" ht="12" customHeight="1" x14ac:dyDescent="0.25">
      <c r="A29" s="29" t="s">
        <v>35</v>
      </c>
      <c r="B29" s="35"/>
      <c r="C29" s="30" t="s">
        <v>38</v>
      </c>
      <c r="D29" s="26">
        <v>48</v>
      </c>
      <c r="E29" s="913">
        <v>48</v>
      </c>
      <c r="F29" s="908">
        <v>20</v>
      </c>
      <c r="G29" s="320">
        <f t="shared" si="0"/>
        <v>0.41666666666666669</v>
      </c>
      <c r="I29" s="41"/>
      <c r="J29" s="588"/>
      <c r="K29" s="588"/>
      <c r="L29" s="588"/>
    </row>
    <row r="30" spans="1:12" ht="12" customHeight="1" x14ac:dyDescent="0.25">
      <c r="A30" s="29" t="s">
        <v>35</v>
      </c>
      <c r="B30" s="35"/>
      <c r="C30" s="30" t="s">
        <v>39</v>
      </c>
      <c r="D30" s="26"/>
      <c r="E30" s="913">
        <v>0</v>
      </c>
      <c r="F30" s="908">
        <v>178</v>
      </c>
      <c r="G30" s="320"/>
      <c r="J30" s="585"/>
      <c r="K30" s="585"/>
      <c r="L30" s="585"/>
    </row>
    <row r="31" spans="1:12" ht="12" customHeight="1" x14ac:dyDescent="0.25">
      <c r="A31" s="31" t="s">
        <v>35</v>
      </c>
      <c r="B31" s="35"/>
      <c r="C31" s="30" t="s">
        <v>40</v>
      </c>
      <c r="D31" s="840">
        <v>771</v>
      </c>
      <c r="E31" s="918">
        <v>771</v>
      </c>
      <c r="F31" s="908">
        <v>739</v>
      </c>
      <c r="G31" s="320">
        <f t="shared" si="0"/>
        <v>0.95849546044098577</v>
      </c>
      <c r="J31" s="585"/>
      <c r="K31" s="585"/>
      <c r="L31" s="585"/>
    </row>
    <row r="32" spans="1:12" ht="16.5" customHeight="1" x14ac:dyDescent="0.25">
      <c r="A32" s="10"/>
      <c r="B32" s="20"/>
      <c r="C32" s="11"/>
      <c r="D32" s="917"/>
      <c r="E32" s="917"/>
      <c r="F32" s="911"/>
      <c r="G32" s="320"/>
      <c r="J32" s="585"/>
      <c r="K32" s="585"/>
      <c r="L32" s="585"/>
    </row>
    <row r="33" spans="1:12" ht="12" customHeight="1" x14ac:dyDescent="0.25">
      <c r="A33" s="12" t="s">
        <v>42</v>
      </c>
      <c r="B33" s="1520" t="s">
        <v>41</v>
      </c>
      <c r="C33" s="1520"/>
      <c r="D33" s="914">
        <v>395</v>
      </c>
      <c r="E33" s="914">
        <v>395</v>
      </c>
      <c r="F33" s="908">
        <v>326</v>
      </c>
      <c r="G33" s="320">
        <f t="shared" si="0"/>
        <v>0.82531645569620249</v>
      </c>
      <c r="J33" s="585"/>
      <c r="K33" s="585"/>
      <c r="L33" s="585"/>
    </row>
    <row r="34" spans="1:12" ht="12" customHeight="1" x14ac:dyDescent="0.25">
      <c r="A34" s="4" t="s">
        <v>44</v>
      </c>
      <c r="B34" s="1459" t="s">
        <v>43</v>
      </c>
      <c r="C34" s="1459"/>
      <c r="D34" s="913">
        <v>2424</v>
      </c>
      <c r="E34" s="913">
        <v>2932</v>
      </c>
      <c r="F34" s="908">
        <v>2485</v>
      </c>
      <c r="G34" s="320">
        <f t="shared" si="0"/>
        <v>0.84754433833560705</v>
      </c>
      <c r="J34" s="585"/>
      <c r="K34" s="585"/>
      <c r="L34" s="585"/>
    </row>
    <row r="35" spans="1:12" ht="12" customHeight="1" x14ac:dyDescent="0.25">
      <c r="A35" s="4" t="s">
        <v>46</v>
      </c>
      <c r="B35" s="1459" t="s">
        <v>45</v>
      </c>
      <c r="C35" s="1459"/>
      <c r="D35" s="913"/>
      <c r="E35" s="913">
        <v>0</v>
      </c>
      <c r="F35" s="908"/>
      <c r="G35" s="320"/>
      <c r="J35" s="585"/>
      <c r="K35" s="585"/>
      <c r="L35" s="585"/>
    </row>
    <row r="36" spans="1:12" s="41" customFormat="1" ht="12" customHeight="1" x14ac:dyDescent="0.25">
      <c r="A36" s="5" t="s">
        <v>47</v>
      </c>
      <c r="B36" s="1466" t="s">
        <v>170</v>
      </c>
      <c r="C36" s="1466"/>
      <c r="D36" s="909">
        <f>SUM(D33:D35)</f>
        <v>2819</v>
      </c>
      <c r="E36" s="909">
        <f t="shared" ref="E36:F36" si="5">SUM(E33:E35)</f>
        <v>3327</v>
      </c>
      <c r="F36" s="909">
        <f t="shared" si="5"/>
        <v>2811</v>
      </c>
      <c r="G36" s="320">
        <f t="shared" si="0"/>
        <v>0.84490532010820563</v>
      </c>
      <c r="I36" s="1"/>
      <c r="J36" s="585"/>
      <c r="K36" s="585"/>
      <c r="L36" s="585"/>
    </row>
    <row r="37" spans="1:12" ht="12" customHeight="1" x14ac:dyDescent="0.25">
      <c r="A37" s="4" t="s">
        <v>49</v>
      </c>
      <c r="B37" s="1459" t="s">
        <v>48</v>
      </c>
      <c r="C37" s="1459"/>
      <c r="D37" s="913">
        <v>1407</v>
      </c>
      <c r="E37" s="913">
        <v>1407</v>
      </c>
      <c r="F37" s="908">
        <v>1118</v>
      </c>
      <c r="G37" s="320">
        <f t="shared" si="0"/>
        <v>0.79459843638948113</v>
      </c>
      <c r="J37" s="585"/>
      <c r="K37" s="585"/>
      <c r="L37" s="585"/>
    </row>
    <row r="38" spans="1:12" ht="12" customHeight="1" x14ac:dyDescent="0.25">
      <c r="A38" s="4" t="s">
        <v>51</v>
      </c>
      <c r="B38" s="1459" t="s">
        <v>50</v>
      </c>
      <c r="C38" s="1459"/>
      <c r="D38" s="913">
        <v>900</v>
      </c>
      <c r="E38" s="913">
        <v>900</v>
      </c>
      <c r="F38" s="908">
        <v>728</v>
      </c>
      <c r="G38" s="320">
        <f t="shared" si="0"/>
        <v>0.80888888888888888</v>
      </c>
      <c r="J38" s="585"/>
      <c r="K38" s="585"/>
      <c r="L38" s="585"/>
    </row>
    <row r="39" spans="1:12" s="41" customFormat="1" ht="12" customHeight="1" x14ac:dyDescent="0.25">
      <c r="A39" s="5" t="s">
        <v>52</v>
      </c>
      <c r="B39" s="1466" t="s">
        <v>169</v>
      </c>
      <c r="C39" s="1466"/>
      <c r="D39" s="909">
        <f>SUM(D37:D38)</f>
        <v>2307</v>
      </c>
      <c r="E39" s="909">
        <f t="shared" ref="E39:F39" si="6">SUM(E37:E38)</f>
        <v>2307</v>
      </c>
      <c r="F39" s="909">
        <f t="shared" si="6"/>
        <v>1846</v>
      </c>
      <c r="G39" s="320">
        <f t="shared" si="0"/>
        <v>0.800173385348938</v>
      </c>
    </row>
    <row r="40" spans="1:12" ht="12" customHeight="1" x14ac:dyDescent="0.25">
      <c r="A40" s="4" t="s">
        <v>54</v>
      </c>
      <c r="B40" s="1459" t="s">
        <v>53</v>
      </c>
      <c r="C40" s="1459"/>
      <c r="D40" s="913"/>
      <c r="E40" s="913">
        <v>0</v>
      </c>
      <c r="F40" s="908"/>
      <c r="G40" s="320"/>
    </row>
    <row r="41" spans="1:12" ht="12" customHeight="1" x14ac:dyDescent="0.25">
      <c r="A41" s="4" t="s">
        <v>56</v>
      </c>
      <c r="B41" s="1459" t="s">
        <v>55</v>
      </c>
      <c r="C41" s="1459"/>
      <c r="D41" s="913"/>
      <c r="E41" s="913">
        <v>0</v>
      </c>
      <c r="F41" s="908"/>
      <c r="G41" s="320"/>
    </row>
    <row r="42" spans="1:12" ht="12" customHeight="1" x14ac:dyDescent="0.25">
      <c r="A42" s="4" t="s">
        <v>57</v>
      </c>
      <c r="B42" s="1459" t="s">
        <v>167</v>
      </c>
      <c r="C42" s="1459"/>
      <c r="D42" s="913"/>
      <c r="E42" s="913">
        <v>0</v>
      </c>
      <c r="F42" s="908"/>
      <c r="G42" s="320"/>
    </row>
    <row r="43" spans="1:12" ht="12" customHeight="1" x14ac:dyDescent="0.25">
      <c r="A43" s="4" t="s">
        <v>59</v>
      </c>
      <c r="B43" s="1459" t="s">
        <v>58</v>
      </c>
      <c r="C43" s="1459"/>
      <c r="D43" s="913">
        <v>3426</v>
      </c>
      <c r="E43" s="913">
        <v>2935</v>
      </c>
      <c r="F43" s="908">
        <v>2455</v>
      </c>
      <c r="G43" s="320">
        <f t="shared" si="0"/>
        <v>0.83645655877342417</v>
      </c>
    </row>
    <row r="44" spans="1:12" ht="12" customHeight="1" x14ac:dyDescent="0.25">
      <c r="A44" s="4" t="s">
        <v>60</v>
      </c>
      <c r="B44" s="1608" t="s">
        <v>166</v>
      </c>
      <c r="C44" s="1608"/>
      <c r="D44" s="913"/>
      <c r="E44" s="913">
        <v>576</v>
      </c>
      <c r="F44" s="908">
        <v>568</v>
      </c>
      <c r="G44" s="320">
        <f t="shared" si="0"/>
        <v>0.98611111111111116</v>
      </c>
    </row>
    <row r="45" spans="1:12" ht="12" customHeight="1" x14ac:dyDescent="0.25">
      <c r="A45" s="29" t="s">
        <v>60</v>
      </c>
      <c r="B45" s="35"/>
      <c r="C45" s="30" t="s">
        <v>61</v>
      </c>
      <c r="D45" s="911"/>
      <c r="E45" s="913">
        <v>0</v>
      </c>
      <c r="F45" s="908"/>
      <c r="G45" s="320"/>
    </row>
    <row r="46" spans="1:12" ht="12" customHeight="1" x14ac:dyDescent="0.25">
      <c r="A46" s="29" t="s">
        <v>60</v>
      </c>
      <c r="B46" s="35"/>
      <c r="C46" s="30" t="s">
        <v>168</v>
      </c>
      <c r="D46" s="911"/>
      <c r="E46" s="913">
        <v>0</v>
      </c>
      <c r="F46" s="908"/>
      <c r="G46" s="320"/>
    </row>
    <row r="47" spans="1:12" ht="12" customHeight="1" x14ac:dyDescent="0.25">
      <c r="A47" s="4" t="s">
        <v>63</v>
      </c>
      <c r="B47" s="1520" t="s">
        <v>62</v>
      </c>
      <c r="C47" s="1520"/>
      <c r="D47" s="913">
        <v>1149</v>
      </c>
      <c r="E47" s="913">
        <v>1411</v>
      </c>
      <c r="F47" s="908">
        <v>1037</v>
      </c>
      <c r="G47" s="320">
        <f t="shared" si="0"/>
        <v>0.73493975903614461</v>
      </c>
    </row>
    <row r="48" spans="1:12" ht="12" customHeight="1" x14ac:dyDescent="0.25">
      <c r="A48" s="4" t="s">
        <v>65</v>
      </c>
      <c r="B48" s="1459" t="s">
        <v>64</v>
      </c>
      <c r="C48" s="1459"/>
      <c r="D48" s="913">
        <v>6919</v>
      </c>
      <c r="E48" s="913">
        <v>7379</v>
      </c>
      <c r="F48" s="908">
        <v>7345</v>
      </c>
      <c r="G48" s="320">
        <f t="shared" si="0"/>
        <v>0.99539232958395452</v>
      </c>
    </row>
    <row r="49" spans="1:12" s="41" customFormat="1" ht="12" customHeight="1" x14ac:dyDescent="0.25">
      <c r="A49" s="5" t="s">
        <v>66</v>
      </c>
      <c r="B49" s="1466" t="s">
        <v>156</v>
      </c>
      <c r="C49" s="1466"/>
      <c r="D49" s="909">
        <f>+D48+D47+D44+D43+D42+D41+D40</f>
        <v>11494</v>
      </c>
      <c r="E49" s="909">
        <f t="shared" ref="E49:F49" si="7">+E48+E47+E44+E43+E42+E41+E40</f>
        <v>12301</v>
      </c>
      <c r="F49" s="909">
        <f t="shared" si="7"/>
        <v>11405</v>
      </c>
      <c r="G49" s="320">
        <f t="shared" si="0"/>
        <v>0.92716039346394608</v>
      </c>
    </row>
    <row r="50" spans="1:12" ht="12" customHeight="1" x14ac:dyDescent="0.25">
      <c r="A50" s="4" t="s">
        <v>68</v>
      </c>
      <c r="B50" s="1459" t="s">
        <v>67</v>
      </c>
      <c r="C50" s="1459"/>
      <c r="D50" s="913">
        <v>550</v>
      </c>
      <c r="E50" s="913">
        <v>677</v>
      </c>
      <c r="F50" s="908">
        <v>494</v>
      </c>
      <c r="G50" s="320">
        <f t="shared" si="0"/>
        <v>0.72968980797636629</v>
      </c>
    </row>
    <row r="51" spans="1:12" ht="12" customHeight="1" x14ac:dyDescent="0.25">
      <c r="A51" s="4" t="s">
        <v>70</v>
      </c>
      <c r="B51" s="1459" t="s">
        <v>69</v>
      </c>
      <c r="C51" s="1459"/>
      <c r="D51" s="913"/>
      <c r="E51" s="913">
        <v>0</v>
      </c>
      <c r="F51" s="908"/>
      <c r="G51" s="320"/>
      <c r="I51" s="41"/>
      <c r="J51" s="588"/>
      <c r="K51" s="588"/>
      <c r="L51" s="588"/>
    </row>
    <row r="52" spans="1:12" ht="12" customHeight="1" x14ac:dyDescent="0.25">
      <c r="A52" s="5" t="s">
        <v>71</v>
      </c>
      <c r="B52" s="1466" t="s">
        <v>155</v>
      </c>
      <c r="C52" s="1466"/>
      <c r="D52" s="909">
        <f>SUM(D50:D51)</f>
        <v>550</v>
      </c>
      <c r="E52" s="909">
        <f t="shared" ref="E52:F52" si="8">SUM(E50:E51)</f>
        <v>677</v>
      </c>
      <c r="F52" s="909">
        <f t="shared" si="8"/>
        <v>494</v>
      </c>
      <c r="G52" s="320">
        <f t="shared" si="0"/>
        <v>0.72968980797636629</v>
      </c>
      <c r="J52" s="585"/>
      <c r="K52" s="585"/>
      <c r="L52" s="585"/>
    </row>
    <row r="53" spans="1:12" ht="12" customHeight="1" x14ac:dyDescent="0.25">
      <c r="A53" s="4" t="s">
        <v>73</v>
      </c>
      <c r="B53" s="1459" t="s">
        <v>72</v>
      </c>
      <c r="C53" s="1459"/>
      <c r="D53" s="913">
        <v>2300</v>
      </c>
      <c r="E53" s="913">
        <v>2876</v>
      </c>
      <c r="F53" s="908">
        <v>2614</v>
      </c>
      <c r="G53" s="320">
        <f t="shared" si="0"/>
        <v>0.90890125173852576</v>
      </c>
      <c r="J53" s="585"/>
      <c r="K53" s="585"/>
      <c r="L53" s="585"/>
    </row>
    <row r="54" spans="1:12" ht="12" customHeight="1" x14ac:dyDescent="0.25">
      <c r="A54" s="4" t="s">
        <v>75</v>
      </c>
      <c r="B54" s="1459" t="s">
        <v>74</v>
      </c>
      <c r="C54" s="1459"/>
      <c r="D54" s="913"/>
      <c r="E54" s="913">
        <v>0</v>
      </c>
      <c r="F54" s="908"/>
      <c r="G54" s="320"/>
      <c r="I54" s="41"/>
      <c r="J54" s="588"/>
      <c r="K54" s="588"/>
      <c r="L54" s="588"/>
    </row>
    <row r="55" spans="1:12" ht="12" customHeight="1" x14ac:dyDescent="0.25">
      <c r="A55" s="4" t="s">
        <v>76</v>
      </c>
      <c r="B55" s="1459" t="s">
        <v>154</v>
      </c>
      <c r="C55" s="1459"/>
      <c r="D55" s="913"/>
      <c r="E55" s="913">
        <v>0</v>
      </c>
      <c r="F55" s="908"/>
      <c r="G55" s="320"/>
      <c r="J55" s="585"/>
      <c r="K55" s="585"/>
      <c r="L55" s="585"/>
    </row>
    <row r="56" spans="1:12" ht="12" customHeight="1" x14ac:dyDescent="0.25">
      <c r="A56" s="4" t="s">
        <v>77</v>
      </c>
      <c r="B56" s="1459" t="s">
        <v>153</v>
      </c>
      <c r="C56" s="1459"/>
      <c r="D56" s="913"/>
      <c r="E56" s="913">
        <v>0</v>
      </c>
      <c r="F56" s="908"/>
      <c r="G56" s="320"/>
      <c r="J56" s="585"/>
      <c r="K56" s="585"/>
      <c r="L56" s="585"/>
    </row>
    <row r="57" spans="1:12" ht="12" customHeight="1" x14ac:dyDescent="0.25">
      <c r="A57" s="4" t="s">
        <v>79</v>
      </c>
      <c r="B57" s="1459" t="s">
        <v>78</v>
      </c>
      <c r="C57" s="1459"/>
      <c r="D57" s="913">
        <v>152</v>
      </c>
      <c r="E57" s="913">
        <v>298</v>
      </c>
      <c r="F57" s="908">
        <v>194</v>
      </c>
      <c r="G57" s="320">
        <f t="shared" si="0"/>
        <v>0.65100671140939592</v>
      </c>
      <c r="J57" s="585"/>
      <c r="K57" s="585"/>
      <c r="L57" s="585"/>
    </row>
    <row r="58" spans="1:12" ht="12" customHeight="1" x14ac:dyDescent="0.25">
      <c r="A58" s="5" t="s">
        <v>80</v>
      </c>
      <c r="B58" s="1466" t="s">
        <v>152</v>
      </c>
      <c r="C58" s="1466"/>
      <c r="D58" s="909">
        <f>SUM(D53:D57)</f>
        <v>2452</v>
      </c>
      <c r="E58" s="909">
        <f t="shared" ref="E58:F58" si="9">SUM(E53:E57)</f>
        <v>3174</v>
      </c>
      <c r="F58" s="909">
        <f t="shared" si="9"/>
        <v>2808</v>
      </c>
      <c r="G58" s="320">
        <f t="shared" si="0"/>
        <v>0.88468809073724008</v>
      </c>
      <c r="J58" s="585"/>
      <c r="K58" s="585"/>
      <c r="L58" s="585"/>
    </row>
    <row r="59" spans="1:12" ht="12" customHeight="1" x14ac:dyDescent="0.25">
      <c r="A59" s="6" t="s">
        <v>81</v>
      </c>
      <c r="B59" s="1516" t="s">
        <v>151</v>
      </c>
      <c r="C59" s="1516"/>
      <c r="D59" s="910">
        <f>+D58+D52+D49+D39+D36</f>
        <v>19622</v>
      </c>
      <c r="E59" s="910">
        <f t="shared" ref="E59:F59" si="10">+E58+E52+E49+E39+E36</f>
        <v>21786</v>
      </c>
      <c r="F59" s="910">
        <f t="shared" si="10"/>
        <v>19364</v>
      </c>
      <c r="G59" s="320">
        <f t="shared" si="0"/>
        <v>0.8888276875057376</v>
      </c>
      <c r="J59" s="585"/>
      <c r="K59" s="585"/>
      <c r="L59" s="585"/>
    </row>
    <row r="60" spans="1:12" ht="12" customHeight="1" x14ac:dyDescent="0.25">
      <c r="A60" s="7"/>
      <c r="B60" s="8"/>
      <c r="C60" s="8"/>
      <c r="D60" s="917"/>
      <c r="E60" s="917"/>
      <c r="F60" s="911"/>
      <c r="G60" s="320"/>
      <c r="J60" s="585"/>
      <c r="K60" s="585"/>
      <c r="L60" s="585"/>
    </row>
    <row r="61" spans="1:12" ht="12" customHeight="1" x14ac:dyDescent="0.25">
      <c r="A61" s="4" t="s">
        <v>101</v>
      </c>
      <c r="B61" s="1576" t="s">
        <v>678</v>
      </c>
      <c r="C61" s="1576"/>
      <c r="D61" s="913"/>
      <c r="E61" s="913">
        <v>11550</v>
      </c>
      <c r="F61" s="908">
        <v>11550</v>
      </c>
      <c r="G61" s="320">
        <f t="shared" si="0"/>
        <v>1</v>
      </c>
    </row>
    <row r="62" spans="1:12" ht="12" hidden="1" customHeight="1" x14ac:dyDescent="0.25">
      <c r="A62" s="4" t="s">
        <v>103</v>
      </c>
      <c r="B62" s="1613" t="s">
        <v>698</v>
      </c>
      <c r="C62" s="1614"/>
      <c r="D62" s="913"/>
      <c r="E62" s="913"/>
      <c r="F62" s="908"/>
      <c r="G62" s="320" t="e">
        <f t="shared" si="0"/>
        <v>#DIV/0!</v>
      </c>
    </row>
    <row r="63" spans="1:12" ht="12" customHeight="1" x14ac:dyDescent="0.25">
      <c r="A63" s="4" t="s">
        <v>107</v>
      </c>
      <c r="B63" s="1612" t="s">
        <v>164</v>
      </c>
      <c r="C63" s="1576"/>
      <c r="D63" s="913">
        <f>D64</f>
        <v>5189</v>
      </c>
      <c r="E63" s="913">
        <f t="shared" ref="E63" si="11">E64</f>
        <v>5189</v>
      </c>
      <c r="F63" s="913">
        <v>5189</v>
      </c>
      <c r="G63" s="320">
        <f t="shared" si="0"/>
        <v>1</v>
      </c>
    </row>
    <row r="64" spans="1:12" ht="12" customHeight="1" x14ac:dyDescent="0.25">
      <c r="A64" s="37" t="s">
        <v>107</v>
      </c>
      <c r="B64" s="35"/>
      <c r="C64" s="32" t="s">
        <v>104</v>
      </c>
      <c r="D64" s="913">
        <v>5189</v>
      </c>
      <c r="E64" s="913">
        <v>5189</v>
      </c>
      <c r="F64" s="908">
        <v>5189</v>
      </c>
      <c r="G64" s="320">
        <f t="shared" si="0"/>
        <v>1</v>
      </c>
    </row>
    <row r="65" spans="1:7" ht="12" customHeight="1" x14ac:dyDescent="0.25">
      <c r="A65" s="6" t="s">
        <v>108</v>
      </c>
      <c r="B65" s="1516" t="s">
        <v>163</v>
      </c>
      <c r="C65" s="1516"/>
      <c r="D65" s="909">
        <f>+D63+D61</f>
        <v>5189</v>
      </c>
      <c r="E65" s="909">
        <f t="shared" ref="E65:F65" si="12">+E63+E61</f>
        <v>16739</v>
      </c>
      <c r="F65" s="909">
        <f t="shared" si="12"/>
        <v>16739</v>
      </c>
      <c r="G65" s="320">
        <f t="shared" si="0"/>
        <v>1</v>
      </c>
    </row>
    <row r="66" spans="1:7" ht="12" customHeight="1" x14ac:dyDescent="0.25">
      <c r="A66" s="7"/>
      <c r="B66" s="8"/>
      <c r="C66" s="8"/>
      <c r="D66" s="917"/>
      <c r="E66" s="917"/>
      <c r="F66" s="911"/>
      <c r="G66" s="320"/>
    </row>
    <row r="67" spans="1:7" ht="12" customHeight="1" x14ac:dyDescent="0.25">
      <c r="A67" s="12" t="s">
        <v>110</v>
      </c>
      <c r="B67" s="1520" t="s">
        <v>109</v>
      </c>
      <c r="C67" s="1520"/>
      <c r="D67" s="914"/>
      <c r="E67" s="914">
        <v>239</v>
      </c>
      <c r="F67" s="908">
        <v>239</v>
      </c>
      <c r="G67" s="320"/>
    </row>
    <row r="68" spans="1:7" ht="12" customHeight="1" x14ac:dyDescent="0.25">
      <c r="A68" s="4" t="s">
        <v>111</v>
      </c>
      <c r="B68" s="1459" t="s">
        <v>162</v>
      </c>
      <c r="C68" s="1459"/>
      <c r="D68" s="913"/>
      <c r="E68" s="913">
        <v>0</v>
      </c>
      <c r="F68" s="908"/>
      <c r="G68" s="320"/>
    </row>
    <row r="69" spans="1:7" ht="12" customHeight="1" x14ac:dyDescent="0.25">
      <c r="A69" s="33" t="s">
        <v>111</v>
      </c>
      <c r="B69" s="35"/>
      <c r="C69" s="38" t="s">
        <v>112</v>
      </c>
      <c r="D69" s="913"/>
      <c r="E69" s="913">
        <v>0</v>
      </c>
      <c r="F69" s="908"/>
      <c r="G69" s="320"/>
    </row>
    <row r="70" spans="1:7" ht="12" customHeight="1" x14ac:dyDescent="0.25">
      <c r="A70" s="4" t="s">
        <v>114</v>
      </c>
      <c r="B70" s="1459" t="s">
        <v>113</v>
      </c>
      <c r="C70" s="1459"/>
      <c r="D70" s="913"/>
      <c r="E70" s="913">
        <v>2309</v>
      </c>
      <c r="F70" s="908">
        <v>2014</v>
      </c>
      <c r="G70" s="320">
        <f t="shared" si="0"/>
        <v>0.87223906453009958</v>
      </c>
    </row>
    <row r="71" spans="1:7" ht="12" customHeight="1" x14ac:dyDescent="0.25">
      <c r="A71" s="4" t="s">
        <v>116</v>
      </c>
      <c r="B71" s="1459" t="s">
        <v>115</v>
      </c>
      <c r="C71" s="1459"/>
      <c r="D71" s="913"/>
      <c r="E71" s="913">
        <v>804</v>
      </c>
      <c r="F71" s="908">
        <v>761</v>
      </c>
      <c r="G71" s="320">
        <f t="shared" ref="G71:G80" si="13">+F71/E71</f>
        <v>0.94651741293532343</v>
      </c>
    </row>
    <row r="72" spans="1:7" ht="12" customHeight="1" x14ac:dyDescent="0.25">
      <c r="A72" s="4" t="s">
        <v>118</v>
      </c>
      <c r="B72" s="1459" t="s">
        <v>117</v>
      </c>
      <c r="C72" s="1459"/>
      <c r="D72" s="913"/>
      <c r="E72" s="913">
        <v>0</v>
      </c>
      <c r="F72" s="908"/>
      <c r="G72" s="320"/>
    </row>
    <row r="73" spans="1:7" ht="12" customHeight="1" x14ac:dyDescent="0.25">
      <c r="A73" s="4" t="s">
        <v>120</v>
      </c>
      <c r="B73" s="1459" t="s">
        <v>119</v>
      </c>
      <c r="C73" s="1459"/>
      <c r="D73" s="913"/>
      <c r="E73" s="913">
        <v>0</v>
      </c>
      <c r="F73" s="908"/>
      <c r="G73" s="320"/>
    </row>
    <row r="74" spans="1:7" ht="12" customHeight="1" x14ac:dyDescent="0.25">
      <c r="A74" s="4" t="s">
        <v>122</v>
      </c>
      <c r="B74" s="1459" t="s">
        <v>121</v>
      </c>
      <c r="C74" s="1459"/>
      <c r="D74" s="913"/>
      <c r="E74" s="913">
        <v>905</v>
      </c>
      <c r="F74" s="908">
        <v>814</v>
      </c>
      <c r="G74" s="320">
        <f t="shared" si="13"/>
        <v>0.89944751381215471</v>
      </c>
    </row>
    <row r="75" spans="1:7" ht="12" customHeight="1" x14ac:dyDescent="0.25">
      <c r="A75" s="6" t="s">
        <v>123</v>
      </c>
      <c r="B75" s="1516" t="s">
        <v>161</v>
      </c>
      <c r="C75" s="1516"/>
      <c r="D75" s="910">
        <f>+D74+D73+D72+D71+D70+D68+D67</f>
        <v>0</v>
      </c>
      <c r="E75" s="910">
        <f t="shared" ref="E75:F75" si="14">+E74+E73+E72+E71+E70+E68+E67</f>
        <v>4257</v>
      </c>
      <c r="F75" s="910">
        <f t="shared" si="14"/>
        <v>3828</v>
      </c>
      <c r="G75" s="320">
        <f t="shared" si="13"/>
        <v>0.89922480620155043</v>
      </c>
    </row>
    <row r="76" spans="1:7" ht="12" customHeight="1" x14ac:dyDescent="0.25">
      <c r="A76" s="7"/>
      <c r="B76" s="8"/>
      <c r="C76" s="8"/>
      <c r="D76" s="917"/>
      <c r="E76" s="917"/>
      <c r="F76" s="911"/>
      <c r="G76" s="320"/>
    </row>
    <row r="77" spans="1:7" ht="12" hidden="1" customHeight="1" x14ac:dyDescent="0.25">
      <c r="A77" s="12" t="s">
        <v>125</v>
      </c>
      <c r="B77" s="1520" t="s">
        <v>124</v>
      </c>
      <c r="C77" s="1520"/>
      <c r="D77" s="914"/>
      <c r="E77" s="914"/>
      <c r="F77" s="914"/>
      <c r="G77" s="320" t="e">
        <f t="shared" si="13"/>
        <v>#DIV/0!</v>
      </c>
    </row>
    <row r="78" spans="1:7" ht="12" hidden="1" customHeight="1" x14ac:dyDescent="0.25">
      <c r="A78" s="4" t="s">
        <v>127</v>
      </c>
      <c r="B78" s="1459" t="s">
        <v>126</v>
      </c>
      <c r="C78" s="1459"/>
      <c r="D78" s="913"/>
      <c r="E78" s="913"/>
      <c r="F78" s="913"/>
      <c r="G78" s="320" t="e">
        <f t="shared" si="13"/>
        <v>#DIV/0!</v>
      </c>
    </row>
    <row r="79" spans="1:7" ht="12" hidden="1" customHeight="1" x14ac:dyDescent="0.25">
      <c r="A79" s="4" t="s">
        <v>129</v>
      </c>
      <c r="B79" s="1459" t="s">
        <v>128</v>
      </c>
      <c r="C79" s="1459"/>
      <c r="D79" s="913"/>
      <c r="E79" s="913"/>
      <c r="F79" s="913"/>
      <c r="G79" s="320" t="e">
        <f t="shared" si="13"/>
        <v>#DIV/0!</v>
      </c>
    </row>
    <row r="80" spans="1:7" ht="12" hidden="1" customHeight="1" x14ac:dyDescent="0.25">
      <c r="A80" s="4" t="s">
        <v>131</v>
      </c>
      <c r="B80" s="1459" t="s">
        <v>130</v>
      </c>
      <c r="C80" s="1459"/>
      <c r="D80" s="913"/>
      <c r="E80" s="913"/>
      <c r="F80" s="913"/>
      <c r="G80" s="320" t="e">
        <f t="shared" si="13"/>
        <v>#DIV/0!</v>
      </c>
    </row>
    <row r="81" spans="1:7" ht="12" customHeight="1" x14ac:dyDescent="0.25">
      <c r="A81" s="5" t="s">
        <v>132</v>
      </c>
      <c r="B81" s="1466" t="s">
        <v>160</v>
      </c>
      <c r="C81" s="1466"/>
      <c r="D81" s="909">
        <f>SUM(D77:D80)</f>
        <v>0</v>
      </c>
      <c r="E81" s="909">
        <f t="shared" ref="E81:F81" si="15">SUM(E77:E80)</f>
        <v>0</v>
      </c>
      <c r="F81" s="909">
        <f t="shared" si="15"/>
        <v>0</v>
      </c>
      <c r="G81" s="320"/>
    </row>
    <row r="82" spans="1:7" ht="12" customHeight="1" x14ac:dyDescent="0.25">
      <c r="A82" s="7"/>
      <c r="B82" s="15"/>
      <c r="C82" s="15"/>
      <c r="D82" s="917"/>
      <c r="E82" s="917"/>
      <c r="F82" s="911"/>
      <c r="G82" s="320"/>
    </row>
    <row r="83" spans="1:7" ht="12" customHeight="1" x14ac:dyDescent="0.25">
      <c r="A83" s="14" t="s">
        <v>134</v>
      </c>
      <c r="B83" s="1522" t="s">
        <v>158</v>
      </c>
      <c r="C83" s="1522"/>
      <c r="D83" s="913"/>
      <c r="E83" s="913"/>
      <c r="F83" s="913"/>
      <c r="G83" s="320"/>
    </row>
    <row r="84" spans="1:7" ht="12" customHeight="1" thickBot="1" x14ac:dyDescent="0.3">
      <c r="A84" s="42"/>
      <c r="B84" s="43"/>
      <c r="C84" s="43"/>
      <c r="D84" s="919"/>
      <c r="E84" s="919"/>
      <c r="F84" s="915"/>
      <c r="G84" s="446"/>
    </row>
    <row r="85" spans="1:7" ht="12" customHeight="1" thickBot="1" x14ac:dyDescent="0.3">
      <c r="A85" s="44" t="s">
        <v>135</v>
      </c>
      <c r="B85" s="1455" t="s">
        <v>157</v>
      </c>
      <c r="C85" s="1455"/>
      <c r="D85" s="916">
        <f>+D83+D81+D75+D65+D59+D26+D24</f>
        <v>205312</v>
      </c>
      <c r="E85" s="916">
        <f t="shared" ref="E85:F85" si="16">+E83+E81+E75+E65+E59+E26+E24</f>
        <v>229531</v>
      </c>
      <c r="F85" s="916">
        <f t="shared" si="16"/>
        <v>215657</v>
      </c>
      <c r="G85" s="320">
        <f t="shared" ref="G85" si="17">+F85/E85</f>
        <v>0.93955500564193939</v>
      </c>
    </row>
  </sheetData>
  <mergeCells count="71">
    <mergeCell ref="B24:C24"/>
    <mergeCell ref="G2:G4"/>
    <mergeCell ref="D2:F2"/>
    <mergeCell ref="D4:F4"/>
    <mergeCell ref="B5:C5"/>
    <mergeCell ref="B26:C26"/>
    <mergeCell ref="B22:C22"/>
    <mergeCell ref="B6:C6"/>
    <mergeCell ref="B33:C33"/>
    <mergeCell ref="B2:C4"/>
    <mergeCell ref="B13:C13"/>
    <mergeCell ref="B14:C14"/>
    <mergeCell ref="B15:C15"/>
    <mergeCell ref="B16:C16"/>
    <mergeCell ref="B19:C19"/>
    <mergeCell ref="B7:C7"/>
    <mergeCell ref="B8:C8"/>
    <mergeCell ref="B10:C10"/>
    <mergeCell ref="B11:C11"/>
    <mergeCell ref="B17:C17"/>
    <mergeCell ref="B23:C23"/>
    <mergeCell ref="B72:C72"/>
    <mergeCell ref="B73:C73"/>
    <mergeCell ref="B74:C74"/>
    <mergeCell ref="B57:C57"/>
    <mergeCell ref="B58:C58"/>
    <mergeCell ref="B59:C59"/>
    <mergeCell ref="B63:C63"/>
    <mergeCell ref="B65:C65"/>
    <mergeCell ref="B67:C67"/>
    <mergeCell ref="B68:C68"/>
    <mergeCell ref="B61:C61"/>
    <mergeCell ref="B62:C62"/>
    <mergeCell ref="A2:A4"/>
    <mergeCell ref="B38:C38"/>
    <mergeCell ref="B39:C39"/>
    <mergeCell ref="B12:C12"/>
    <mergeCell ref="B85:C85"/>
    <mergeCell ref="B75:C75"/>
    <mergeCell ref="B77:C77"/>
    <mergeCell ref="B78:C78"/>
    <mergeCell ref="B79:C79"/>
    <mergeCell ref="B80:C80"/>
    <mergeCell ref="B55:C55"/>
    <mergeCell ref="B56:C56"/>
    <mergeCell ref="B81:C81"/>
    <mergeCell ref="B83:C83"/>
    <mergeCell ref="B70:C70"/>
    <mergeCell ref="B71:C71"/>
    <mergeCell ref="D1:F1"/>
    <mergeCell ref="B50:C50"/>
    <mergeCell ref="B51:C51"/>
    <mergeCell ref="B20:C20"/>
    <mergeCell ref="B21:C21"/>
    <mergeCell ref="B42:C42"/>
    <mergeCell ref="B43:C43"/>
    <mergeCell ref="B44:C44"/>
    <mergeCell ref="B47:C47"/>
    <mergeCell ref="B48:C48"/>
    <mergeCell ref="B36:C36"/>
    <mergeCell ref="B37:C37"/>
    <mergeCell ref="B34:C34"/>
    <mergeCell ref="B35:C35"/>
    <mergeCell ref="B9:C9"/>
    <mergeCell ref="B18:C18"/>
    <mergeCell ref="B52:C52"/>
    <mergeCell ref="B53:C53"/>
    <mergeCell ref="B54:C54"/>
    <mergeCell ref="B49:C49"/>
    <mergeCell ref="B40:C40"/>
    <mergeCell ref="B41:C41"/>
  </mergeCells>
  <printOptions horizontalCentered="1"/>
  <pageMargins left="0.70866141732283472" right="0.31496062992125984" top="0.55118110236220474" bottom="0.15748031496062992" header="0.31496062992125984" footer="0.31496062992125984"/>
  <pageSetup paperSize="9" scale="72" orientation="portrait" r:id="rId1"/>
  <headerFooter>
    <oddHeader>&amp;C&amp;"Times New Roman,Félkövér"&amp;12Martonvásár Város Önkormányzatának kiadásai 2019.
Polgármesteri Hivatal&amp;R&amp;"Times New Roman,Félkövér"&amp;12 6.a melléklet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zoomScale="90" zoomScaleNormal="90" workbookViewId="0">
      <selection activeCell="B22" sqref="B22"/>
    </sheetView>
  </sheetViews>
  <sheetFormatPr defaultColWidth="8.7109375" defaultRowHeight="15" x14ac:dyDescent="0.25"/>
  <cols>
    <col min="1" max="1" width="6.140625" style="1337" customWidth="1"/>
    <col min="2" max="2" width="7.140625" style="611" customWidth="1"/>
    <col min="3" max="3" width="28.85546875" style="611" customWidth="1"/>
    <col min="4" max="4" width="9" style="595" bestFit="1" customWidth="1"/>
    <col min="5" max="5" width="9.42578125" style="595" customWidth="1"/>
    <col min="6" max="6" width="7.42578125" style="595" bestFit="1" customWidth="1"/>
    <col min="7" max="7" width="5.85546875" style="603" customWidth="1"/>
    <col min="8" max="8" width="8.85546875" style="595" bestFit="1" customWidth="1"/>
    <col min="9" max="9" width="8.28515625" style="595" customWidth="1"/>
    <col min="10" max="10" width="7.42578125" style="595" bestFit="1" customWidth="1"/>
    <col min="11" max="11" width="8.85546875" style="595" bestFit="1" customWidth="1"/>
    <col min="12" max="12" width="7.140625" style="595" customWidth="1"/>
    <col min="13" max="13" width="6.42578125" style="595" customWidth="1"/>
    <col min="14" max="14" width="6.5703125" style="595" bestFit="1" customWidth="1"/>
    <col min="15" max="16" width="6.85546875" style="595" customWidth="1"/>
    <col min="17" max="17" width="8.85546875" style="595" bestFit="1" customWidth="1"/>
    <col min="18" max="19" width="6.7109375" style="595" bestFit="1" customWidth="1"/>
    <col min="20" max="16384" width="8.7109375" style="600"/>
  </cols>
  <sheetData>
    <row r="1" spans="1:19" x14ac:dyDescent="0.25">
      <c r="A1" s="596"/>
      <c r="B1" s="597"/>
      <c r="C1" s="597"/>
      <c r="D1" s="598"/>
      <c r="E1" s="598"/>
      <c r="F1" s="598"/>
      <c r="G1" s="599"/>
      <c r="H1" s="598"/>
      <c r="I1" s="598"/>
      <c r="J1" s="598"/>
      <c r="K1" s="598"/>
      <c r="L1" s="598"/>
      <c r="M1" s="598"/>
      <c r="N1" s="598"/>
      <c r="O1" s="598"/>
      <c r="P1" s="598"/>
      <c r="Q1" s="1634" t="s">
        <v>382</v>
      </c>
      <c r="R1" s="1634"/>
      <c r="S1" s="1634"/>
    </row>
    <row r="2" spans="1:19" ht="40.5" customHeight="1" x14ac:dyDescent="0.25">
      <c r="A2" s="1635" t="s">
        <v>0</v>
      </c>
      <c r="B2" s="1636" t="s">
        <v>182</v>
      </c>
      <c r="C2" s="1636"/>
      <c r="D2" s="1629" t="s">
        <v>180</v>
      </c>
      <c r="E2" s="1629"/>
      <c r="F2" s="1629"/>
      <c r="G2" s="1630" t="s">
        <v>524</v>
      </c>
      <c r="H2" s="1629" t="s">
        <v>185</v>
      </c>
      <c r="I2" s="1629"/>
      <c r="J2" s="1629"/>
      <c r="K2" s="1629" t="s">
        <v>286</v>
      </c>
      <c r="L2" s="1629"/>
      <c r="M2" s="1629"/>
      <c r="N2" s="1629" t="s">
        <v>287</v>
      </c>
      <c r="O2" s="1629"/>
      <c r="P2" s="1629"/>
      <c r="Q2" s="1629" t="s">
        <v>545</v>
      </c>
      <c r="R2" s="1629"/>
      <c r="S2" s="1629"/>
    </row>
    <row r="3" spans="1:19" ht="15" customHeight="1" x14ac:dyDescent="0.25">
      <c r="A3" s="1635"/>
      <c r="B3" s="1636"/>
      <c r="C3" s="1636"/>
      <c r="D3" s="1629"/>
      <c r="E3" s="1629"/>
      <c r="F3" s="1629"/>
      <c r="G3" s="1630"/>
      <c r="H3" s="1629" t="s">
        <v>189</v>
      </c>
      <c r="I3" s="1629"/>
      <c r="J3" s="1629"/>
      <c r="K3" s="1629" t="s">
        <v>189</v>
      </c>
      <c r="L3" s="1629"/>
      <c r="M3" s="1629"/>
      <c r="N3" s="1629" t="s">
        <v>189</v>
      </c>
      <c r="O3" s="1629"/>
      <c r="P3" s="1629"/>
      <c r="Q3" s="1629" t="s">
        <v>189</v>
      </c>
      <c r="R3" s="1629"/>
      <c r="S3" s="1629"/>
    </row>
    <row r="4" spans="1:19" s="601" customFormat="1" ht="25.5" customHeight="1" x14ac:dyDescent="0.25">
      <c r="A4" s="1635"/>
      <c r="B4" s="1636"/>
      <c r="C4" s="1636"/>
      <c r="D4" s="1336" t="s">
        <v>177</v>
      </c>
      <c r="E4" s="1336" t="s">
        <v>178</v>
      </c>
      <c r="F4" s="1336" t="s">
        <v>179</v>
      </c>
      <c r="G4" s="1630"/>
      <c r="H4" s="1336" t="s">
        <v>177</v>
      </c>
      <c r="I4" s="1336" t="s">
        <v>178</v>
      </c>
      <c r="J4" s="1336" t="s">
        <v>179</v>
      </c>
      <c r="K4" s="1336" t="s">
        <v>177</v>
      </c>
      <c r="L4" s="1336" t="s">
        <v>178</v>
      </c>
      <c r="M4" s="1336" t="s">
        <v>179</v>
      </c>
      <c r="N4" s="1336" t="s">
        <v>177</v>
      </c>
      <c r="O4" s="1336" t="s">
        <v>178</v>
      </c>
      <c r="P4" s="1336" t="s">
        <v>179</v>
      </c>
      <c r="Q4" s="1336" t="s">
        <v>177</v>
      </c>
      <c r="R4" s="1336" t="s">
        <v>178</v>
      </c>
      <c r="S4" s="1336" t="s">
        <v>179</v>
      </c>
    </row>
    <row r="5" spans="1:19" ht="15" customHeight="1" x14ac:dyDescent="0.25">
      <c r="A5" s="532" t="s">
        <v>2</v>
      </c>
      <c r="B5" s="1632" t="s">
        <v>1</v>
      </c>
      <c r="C5" s="1632"/>
      <c r="D5" s="920">
        <f t="shared" ref="D5:F18" si="0">+H5+K5+N5+Q5</f>
        <v>115873</v>
      </c>
      <c r="E5" s="920">
        <f t="shared" si="0"/>
        <v>109774</v>
      </c>
      <c r="F5" s="920">
        <f t="shared" si="0"/>
        <v>107046</v>
      </c>
      <c r="G5" s="533">
        <f>+F5/E5</f>
        <v>0.97514894237251082</v>
      </c>
      <c r="H5" s="920">
        <v>115873</v>
      </c>
      <c r="I5" s="920">
        <v>109060</v>
      </c>
      <c r="J5" s="920">
        <v>106659</v>
      </c>
      <c r="K5" s="920"/>
      <c r="L5" s="920">
        <v>714</v>
      </c>
      <c r="M5" s="920">
        <v>387</v>
      </c>
      <c r="N5" s="920"/>
      <c r="O5" s="920"/>
      <c r="P5" s="920"/>
      <c r="Q5" s="920"/>
      <c r="R5" s="920"/>
      <c r="S5" s="920"/>
    </row>
    <row r="6" spans="1:19" ht="15" customHeight="1" x14ac:dyDescent="0.25">
      <c r="A6" s="532" t="s">
        <v>4</v>
      </c>
      <c r="B6" s="1632" t="s">
        <v>3</v>
      </c>
      <c r="C6" s="1632"/>
      <c r="D6" s="920">
        <f t="shared" si="0"/>
        <v>0</v>
      </c>
      <c r="E6" s="920">
        <f t="shared" si="0"/>
        <v>3330</v>
      </c>
      <c r="F6" s="920">
        <f t="shared" si="0"/>
        <v>3330</v>
      </c>
      <c r="G6" s="533"/>
      <c r="H6" s="920"/>
      <c r="I6" s="920">
        <v>3290</v>
      </c>
      <c r="J6" s="920">
        <v>3290</v>
      </c>
      <c r="K6" s="920"/>
      <c r="L6" s="920">
        <v>40</v>
      </c>
      <c r="M6" s="920">
        <v>40</v>
      </c>
      <c r="N6" s="920"/>
      <c r="O6" s="920"/>
      <c r="P6" s="920"/>
      <c r="Q6" s="920"/>
      <c r="R6" s="920"/>
      <c r="S6" s="920"/>
    </row>
    <row r="7" spans="1:19" ht="15" customHeight="1" x14ac:dyDescent="0.25">
      <c r="A7" s="532" t="s">
        <v>6</v>
      </c>
      <c r="B7" s="1632" t="s">
        <v>5</v>
      </c>
      <c r="C7" s="1632"/>
      <c r="D7" s="920">
        <f t="shared" si="0"/>
        <v>0</v>
      </c>
      <c r="E7" s="920">
        <f t="shared" si="0"/>
        <v>0</v>
      </c>
      <c r="F7" s="920">
        <f t="shared" si="0"/>
        <v>0</v>
      </c>
      <c r="G7" s="533"/>
      <c r="H7" s="920"/>
      <c r="I7" s="920"/>
      <c r="J7" s="920"/>
      <c r="K7" s="920"/>
      <c r="L7" s="920"/>
      <c r="M7" s="920"/>
      <c r="N7" s="920"/>
      <c r="O7" s="920"/>
      <c r="P7" s="920"/>
      <c r="Q7" s="920"/>
      <c r="R7" s="920"/>
      <c r="S7" s="920"/>
    </row>
    <row r="8" spans="1:19" x14ac:dyDescent="0.25">
      <c r="A8" s="532" t="s">
        <v>8</v>
      </c>
      <c r="B8" s="1632" t="s">
        <v>7</v>
      </c>
      <c r="C8" s="1632"/>
      <c r="D8" s="920">
        <f t="shared" si="0"/>
        <v>800</v>
      </c>
      <c r="E8" s="920">
        <f t="shared" si="0"/>
        <v>1192</v>
      </c>
      <c r="F8" s="920">
        <f t="shared" si="0"/>
        <v>1156</v>
      </c>
      <c r="G8" s="533">
        <f t="shared" ref="G8:G17" si="1">+F8/E8</f>
        <v>0.96979865771812079</v>
      </c>
      <c r="H8" s="920">
        <v>800</v>
      </c>
      <c r="I8" s="920">
        <v>1192</v>
      </c>
      <c r="J8" s="920">
        <v>1156</v>
      </c>
      <c r="K8" s="920"/>
      <c r="L8" s="920"/>
      <c r="M8" s="920"/>
      <c r="N8" s="920"/>
      <c r="O8" s="920"/>
      <c r="P8" s="920"/>
      <c r="Q8" s="920"/>
      <c r="R8" s="920"/>
      <c r="S8" s="920"/>
    </row>
    <row r="9" spans="1:19" ht="15" customHeight="1" x14ac:dyDescent="0.25">
      <c r="A9" s="532" t="s">
        <v>10</v>
      </c>
      <c r="B9" s="1632" t="s">
        <v>9</v>
      </c>
      <c r="C9" s="1632"/>
      <c r="D9" s="920">
        <f t="shared" si="0"/>
        <v>0</v>
      </c>
      <c r="E9" s="920">
        <f t="shared" si="0"/>
        <v>0</v>
      </c>
      <c r="F9" s="920">
        <f t="shared" si="0"/>
        <v>0</v>
      </c>
      <c r="G9" s="533"/>
      <c r="H9" s="920"/>
      <c r="I9" s="920"/>
      <c r="J9" s="920"/>
      <c r="K9" s="920"/>
      <c r="L9" s="920"/>
      <c r="M9" s="920"/>
      <c r="N9" s="920"/>
      <c r="O9" s="920"/>
      <c r="P9" s="920"/>
      <c r="Q9" s="920"/>
      <c r="R9" s="920"/>
      <c r="S9" s="920"/>
    </row>
    <row r="10" spans="1:19" ht="15" customHeight="1" x14ac:dyDescent="0.25">
      <c r="A10" s="532" t="s">
        <v>12</v>
      </c>
      <c r="B10" s="1632" t="s">
        <v>11</v>
      </c>
      <c r="C10" s="1632"/>
      <c r="D10" s="920">
        <f t="shared" si="0"/>
        <v>1128</v>
      </c>
      <c r="E10" s="920">
        <f t="shared" si="0"/>
        <v>1128</v>
      </c>
      <c r="F10" s="920">
        <f t="shared" si="0"/>
        <v>1127</v>
      </c>
      <c r="G10" s="533">
        <f t="shared" si="1"/>
        <v>0.99911347517730498</v>
      </c>
      <c r="H10" s="920">
        <v>1128</v>
      </c>
      <c r="I10" s="920">
        <v>1128</v>
      </c>
      <c r="J10" s="920">
        <v>1127</v>
      </c>
      <c r="K10" s="920"/>
      <c r="L10" s="920"/>
      <c r="M10" s="920"/>
      <c r="N10" s="920"/>
      <c r="O10" s="920"/>
      <c r="P10" s="920"/>
      <c r="Q10" s="920"/>
      <c r="R10" s="920"/>
      <c r="S10" s="920"/>
    </row>
    <row r="11" spans="1:19" ht="15" customHeight="1" x14ac:dyDescent="0.25">
      <c r="A11" s="532" t="s">
        <v>14</v>
      </c>
      <c r="B11" s="1632" t="s">
        <v>13</v>
      </c>
      <c r="C11" s="1632"/>
      <c r="D11" s="920">
        <f t="shared" si="0"/>
        <v>2115</v>
      </c>
      <c r="E11" s="920">
        <f t="shared" si="0"/>
        <v>2125</v>
      </c>
      <c r="F11" s="920">
        <f t="shared" si="0"/>
        <v>2095</v>
      </c>
      <c r="G11" s="533">
        <f t="shared" si="1"/>
        <v>0.98588235294117643</v>
      </c>
      <c r="H11" s="920">
        <v>2115</v>
      </c>
      <c r="I11" s="920">
        <v>2085</v>
      </c>
      <c r="J11" s="920">
        <v>2055</v>
      </c>
      <c r="K11" s="920"/>
      <c r="L11" s="920">
        <v>40</v>
      </c>
      <c r="M11" s="920">
        <v>40</v>
      </c>
      <c r="N11" s="920"/>
      <c r="O11" s="920"/>
      <c r="P11" s="920"/>
      <c r="Q11" s="920"/>
      <c r="R11" s="920"/>
      <c r="S11" s="920"/>
    </row>
    <row r="12" spans="1:19" ht="15" customHeight="1" x14ac:dyDescent="0.25">
      <c r="A12" s="532" t="s">
        <v>16</v>
      </c>
      <c r="B12" s="1632" t="s">
        <v>15</v>
      </c>
      <c r="C12" s="1632"/>
      <c r="D12" s="920">
        <f t="shared" si="0"/>
        <v>0</v>
      </c>
      <c r="E12" s="920">
        <f t="shared" si="0"/>
        <v>0</v>
      </c>
      <c r="F12" s="920">
        <f t="shared" si="0"/>
        <v>0</v>
      </c>
      <c r="G12" s="533"/>
      <c r="H12" s="920"/>
      <c r="I12" s="920"/>
      <c r="J12" s="920"/>
      <c r="K12" s="920"/>
      <c r="L12" s="920"/>
      <c r="M12" s="920"/>
      <c r="N12" s="920"/>
      <c r="O12" s="920"/>
      <c r="P12" s="920"/>
      <c r="Q12" s="920"/>
      <c r="R12" s="920"/>
      <c r="S12" s="920"/>
    </row>
    <row r="13" spans="1:19" ht="15" customHeight="1" x14ac:dyDescent="0.25">
      <c r="A13" s="532" t="s">
        <v>18</v>
      </c>
      <c r="B13" s="1632" t="s">
        <v>17</v>
      </c>
      <c r="C13" s="1632"/>
      <c r="D13" s="920">
        <f t="shared" si="0"/>
        <v>1110</v>
      </c>
      <c r="E13" s="920">
        <f t="shared" si="0"/>
        <v>1110</v>
      </c>
      <c r="F13" s="920">
        <f t="shared" si="0"/>
        <v>828</v>
      </c>
      <c r="G13" s="533">
        <f t="shared" si="1"/>
        <v>0.74594594594594599</v>
      </c>
      <c r="H13" s="920">
        <v>1110</v>
      </c>
      <c r="I13" s="920">
        <v>1110</v>
      </c>
      <c r="J13" s="920">
        <v>828</v>
      </c>
      <c r="K13" s="920"/>
      <c r="L13" s="920"/>
      <c r="M13" s="920"/>
      <c r="N13" s="920"/>
      <c r="O13" s="920"/>
      <c r="P13" s="920"/>
      <c r="Q13" s="920"/>
      <c r="R13" s="920"/>
      <c r="S13" s="920"/>
    </row>
    <row r="14" spans="1:19" ht="15" customHeight="1" x14ac:dyDescent="0.25">
      <c r="A14" s="532" t="s">
        <v>20</v>
      </c>
      <c r="B14" s="1632" t="s">
        <v>19</v>
      </c>
      <c r="C14" s="1632"/>
      <c r="D14" s="920">
        <f t="shared" si="0"/>
        <v>0</v>
      </c>
      <c r="E14" s="920">
        <f t="shared" si="0"/>
        <v>0</v>
      </c>
      <c r="F14" s="920">
        <f t="shared" si="0"/>
        <v>0</v>
      </c>
      <c r="G14" s="533"/>
      <c r="H14" s="920"/>
      <c r="I14" s="920"/>
      <c r="J14" s="920"/>
      <c r="K14" s="920"/>
      <c r="L14" s="920"/>
      <c r="M14" s="920"/>
      <c r="N14" s="920"/>
      <c r="O14" s="920"/>
      <c r="P14" s="920"/>
      <c r="Q14" s="920"/>
      <c r="R14" s="920"/>
      <c r="S14" s="920"/>
    </row>
    <row r="15" spans="1:19" ht="15" customHeight="1" x14ac:dyDescent="0.25">
      <c r="A15" s="532" t="s">
        <v>22</v>
      </c>
      <c r="B15" s="1632" t="s">
        <v>21</v>
      </c>
      <c r="C15" s="1632"/>
      <c r="D15" s="920">
        <f t="shared" si="0"/>
        <v>0</v>
      </c>
      <c r="E15" s="920">
        <f t="shared" si="0"/>
        <v>0</v>
      </c>
      <c r="F15" s="920">
        <f t="shared" si="0"/>
        <v>0</v>
      </c>
      <c r="G15" s="533"/>
      <c r="H15" s="920"/>
      <c r="I15" s="920"/>
      <c r="J15" s="920"/>
      <c r="K15" s="920"/>
      <c r="L15" s="920"/>
      <c r="M15" s="920"/>
      <c r="N15" s="920"/>
      <c r="O15" s="920"/>
      <c r="P15" s="920"/>
      <c r="Q15" s="920"/>
      <c r="R15" s="920"/>
      <c r="S15" s="920"/>
    </row>
    <row r="16" spans="1:19" ht="15" customHeight="1" x14ac:dyDescent="0.25">
      <c r="A16" s="532" t="s">
        <v>24</v>
      </c>
      <c r="B16" s="1632" t="s">
        <v>23</v>
      </c>
      <c r="C16" s="1632"/>
      <c r="D16" s="920">
        <f t="shared" si="0"/>
        <v>0</v>
      </c>
      <c r="E16" s="920">
        <f t="shared" si="0"/>
        <v>0</v>
      </c>
      <c r="F16" s="920">
        <f t="shared" si="0"/>
        <v>0</v>
      </c>
      <c r="G16" s="533"/>
      <c r="H16" s="920"/>
      <c r="I16" s="920"/>
      <c r="J16" s="920"/>
      <c r="K16" s="920"/>
      <c r="L16" s="920"/>
      <c r="M16" s="920"/>
      <c r="N16" s="920"/>
      <c r="O16" s="920"/>
      <c r="P16" s="920"/>
      <c r="Q16" s="920"/>
      <c r="R16" s="920"/>
      <c r="S16" s="920"/>
    </row>
    <row r="17" spans="1:19" x14ac:dyDescent="0.25">
      <c r="A17" s="532" t="s">
        <v>25</v>
      </c>
      <c r="B17" s="1632" t="s">
        <v>175</v>
      </c>
      <c r="C17" s="1632"/>
      <c r="D17" s="920">
        <f t="shared" si="0"/>
        <v>0</v>
      </c>
      <c r="E17" s="920">
        <f t="shared" si="0"/>
        <v>1844</v>
      </c>
      <c r="F17" s="920">
        <f t="shared" si="0"/>
        <v>1838</v>
      </c>
      <c r="G17" s="533">
        <f t="shared" si="1"/>
        <v>0.99674620390455526</v>
      </c>
      <c r="H17" s="920"/>
      <c r="I17" s="920">
        <v>1818</v>
      </c>
      <c r="J17" s="920">
        <v>1812</v>
      </c>
      <c r="K17" s="920"/>
      <c r="L17" s="920">
        <v>26</v>
      </c>
      <c r="M17" s="920">
        <v>26</v>
      </c>
      <c r="N17" s="920"/>
      <c r="O17" s="920"/>
      <c r="P17" s="920"/>
      <c r="Q17" s="920"/>
      <c r="R17" s="920"/>
      <c r="S17" s="920"/>
    </row>
    <row r="18" spans="1:19" ht="15" customHeight="1" x14ac:dyDescent="0.25">
      <c r="A18" s="532" t="s">
        <v>25</v>
      </c>
      <c r="B18" s="1632" t="s">
        <v>26</v>
      </c>
      <c r="C18" s="1632"/>
      <c r="D18" s="920">
        <f t="shared" si="0"/>
        <v>0</v>
      </c>
      <c r="E18" s="920">
        <f t="shared" si="0"/>
        <v>0</v>
      </c>
      <c r="F18" s="920">
        <f t="shared" si="0"/>
        <v>0</v>
      </c>
      <c r="G18" s="533"/>
      <c r="H18" s="920"/>
      <c r="I18" s="920"/>
      <c r="J18" s="920"/>
      <c r="K18" s="920"/>
      <c r="L18" s="920"/>
      <c r="M18" s="920"/>
      <c r="N18" s="920"/>
      <c r="O18" s="920"/>
      <c r="P18" s="920"/>
      <c r="Q18" s="920"/>
      <c r="R18" s="920"/>
      <c r="S18" s="920"/>
    </row>
    <row r="19" spans="1:19" s="604" customFormat="1" ht="15" customHeight="1" x14ac:dyDescent="0.25">
      <c r="A19" s="534" t="s">
        <v>27</v>
      </c>
      <c r="B19" s="1628" t="s">
        <v>415</v>
      </c>
      <c r="C19" s="1628"/>
      <c r="D19" s="921">
        <f>SUM(D5:D18)</f>
        <v>121026</v>
      </c>
      <c r="E19" s="921">
        <f t="shared" ref="E19:F19" si="2">SUM(E5:E18)</f>
        <v>120503</v>
      </c>
      <c r="F19" s="921">
        <f t="shared" si="2"/>
        <v>117420</v>
      </c>
      <c r="G19" s="533">
        <f t="shared" ref="G19:G64" si="3">+F19/E19</f>
        <v>0.97441557471598217</v>
      </c>
      <c r="H19" s="921">
        <f>SUM(H5:H18)</f>
        <v>121026</v>
      </c>
      <c r="I19" s="921">
        <f t="shared" ref="I19:S19" si="4">SUM(I5:I18)</f>
        <v>119683</v>
      </c>
      <c r="J19" s="921">
        <f t="shared" si="4"/>
        <v>116927</v>
      </c>
      <c r="K19" s="921">
        <f t="shared" si="4"/>
        <v>0</v>
      </c>
      <c r="L19" s="921">
        <f t="shared" si="4"/>
        <v>820</v>
      </c>
      <c r="M19" s="921">
        <f t="shared" si="4"/>
        <v>493</v>
      </c>
      <c r="N19" s="921">
        <f t="shared" si="4"/>
        <v>0</v>
      </c>
      <c r="O19" s="921">
        <f t="shared" si="4"/>
        <v>0</v>
      </c>
      <c r="P19" s="921">
        <f t="shared" si="4"/>
        <v>0</v>
      </c>
      <c r="Q19" s="921">
        <f t="shared" si="4"/>
        <v>0</v>
      </c>
      <c r="R19" s="921">
        <f t="shared" si="4"/>
        <v>0</v>
      </c>
      <c r="S19" s="921">
        <f t="shared" si="4"/>
        <v>0</v>
      </c>
    </row>
    <row r="20" spans="1:19" ht="15" customHeight="1" x14ac:dyDescent="0.25">
      <c r="A20" s="532" t="s">
        <v>29</v>
      </c>
      <c r="B20" s="1632" t="s">
        <v>28</v>
      </c>
      <c r="C20" s="1632"/>
      <c r="D20" s="920">
        <f t="shared" ref="D20:F22" si="5">+H20+K20+N20+Q20</f>
        <v>0</v>
      </c>
      <c r="E20" s="920">
        <f t="shared" si="5"/>
        <v>0</v>
      </c>
      <c r="F20" s="920">
        <f t="shared" si="5"/>
        <v>0</v>
      </c>
      <c r="G20" s="533"/>
      <c r="H20" s="920"/>
      <c r="I20" s="920"/>
      <c r="J20" s="920"/>
      <c r="K20" s="920"/>
      <c r="L20" s="920"/>
      <c r="M20" s="920"/>
      <c r="N20" s="920"/>
      <c r="O20" s="920"/>
      <c r="P20" s="920"/>
      <c r="Q20" s="920"/>
      <c r="R20" s="920"/>
      <c r="S20" s="920"/>
    </row>
    <row r="21" spans="1:19" x14ac:dyDescent="0.25">
      <c r="A21" s="532" t="s">
        <v>608</v>
      </c>
      <c r="B21" s="1632" t="s">
        <v>30</v>
      </c>
      <c r="C21" s="1632"/>
      <c r="D21" s="920">
        <f t="shared" si="5"/>
        <v>2500</v>
      </c>
      <c r="E21" s="920">
        <f t="shared" si="5"/>
        <v>2623</v>
      </c>
      <c r="F21" s="920">
        <f t="shared" si="5"/>
        <v>2232</v>
      </c>
      <c r="G21" s="533">
        <f t="shared" si="3"/>
        <v>0.85093404498665648</v>
      </c>
      <c r="H21" s="920"/>
      <c r="I21" s="920">
        <v>473</v>
      </c>
      <c r="J21" s="920">
        <v>325</v>
      </c>
      <c r="K21" s="920"/>
      <c r="L21" s="920">
        <v>110</v>
      </c>
      <c r="M21" s="920">
        <v>110</v>
      </c>
      <c r="N21" s="920">
        <v>2500</v>
      </c>
      <c r="O21" s="920">
        <v>2040</v>
      </c>
      <c r="P21" s="920">
        <v>1797</v>
      </c>
      <c r="Q21" s="920"/>
      <c r="R21" s="920"/>
      <c r="S21" s="920"/>
    </row>
    <row r="22" spans="1:19" ht="15" customHeight="1" x14ac:dyDescent="0.25">
      <c r="A22" s="532" t="s">
        <v>32</v>
      </c>
      <c r="B22" s="1632" t="s">
        <v>31</v>
      </c>
      <c r="C22" s="1632"/>
      <c r="D22" s="920">
        <f t="shared" si="5"/>
        <v>30</v>
      </c>
      <c r="E22" s="920">
        <f t="shared" si="5"/>
        <v>30</v>
      </c>
      <c r="F22" s="920">
        <f t="shared" si="5"/>
        <v>11</v>
      </c>
      <c r="G22" s="533">
        <f t="shared" si="3"/>
        <v>0.36666666666666664</v>
      </c>
      <c r="H22" s="920">
        <v>30</v>
      </c>
      <c r="I22" s="920">
        <v>30</v>
      </c>
      <c r="J22" s="920">
        <v>11</v>
      </c>
      <c r="K22" s="920"/>
      <c r="L22" s="920"/>
      <c r="M22" s="920"/>
      <c r="N22" s="920"/>
      <c r="O22" s="920"/>
      <c r="P22" s="920"/>
      <c r="Q22" s="920"/>
      <c r="R22" s="920"/>
      <c r="S22" s="920"/>
    </row>
    <row r="23" spans="1:19" s="604" customFormat="1" ht="15" customHeight="1" x14ac:dyDescent="0.25">
      <c r="A23" s="534" t="s">
        <v>33</v>
      </c>
      <c r="B23" s="1628" t="s">
        <v>416</v>
      </c>
      <c r="C23" s="1628"/>
      <c r="D23" s="921">
        <f>SUM(D20:D22)</f>
        <v>2530</v>
      </c>
      <c r="E23" s="921">
        <f t="shared" ref="E23:F23" si="6">SUM(E20:E22)</f>
        <v>2653</v>
      </c>
      <c r="F23" s="921">
        <f t="shared" si="6"/>
        <v>2243</v>
      </c>
      <c r="G23" s="533">
        <f t="shared" si="3"/>
        <v>0.84545797210704865</v>
      </c>
      <c r="H23" s="921">
        <f t="shared" ref="H23:S23" si="7">SUM(H20:H22)</f>
        <v>30</v>
      </c>
      <c r="I23" s="921">
        <f t="shared" si="7"/>
        <v>503</v>
      </c>
      <c r="J23" s="921">
        <f t="shared" si="7"/>
        <v>336</v>
      </c>
      <c r="K23" s="921">
        <f t="shared" si="7"/>
        <v>0</v>
      </c>
      <c r="L23" s="921">
        <f t="shared" si="7"/>
        <v>110</v>
      </c>
      <c r="M23" s="921">
        <f t="shared" si="7"/>
        <v>110</v>
      </c>
      <c r="N23" s="921">
        <f t="shared" si="7"/>
        <v>2500</v>
      </c>
      <c r="O23" s="921">
        <f t="shared" si="7"/>
        <v>2040</v>
      </c>
      <c r="P23" s="921">
        <f t="shared" si="7"/>
        <v>1797</v>
      </c>
      <c r="Q23" s="921">
        <f t="shared" si="7"/>
        <v>0</v>
      </c>
      <c r="R23" s="921">
        <f t="shared" si="7"/>
        <v>0</v>
      </c>
      <c r="S23" s="921">
        <f t="shared" si="7"/>
        <v>0</v>
      </c>
    </row>
    <row r="24" spans="1:19" s="605" customFormat="1" ht="15" customHeight="1" x14ac:dyDescent="0.25">
      <c r="A24" s="534" t="s">
        <v>34</v>
      </c>
      <c r="B24" s="1628" t="s">
        <v>417</v>
      </c>
      <c r="C24" s="1628"/>
      <c r="D24" s="921">
        <f t="shared" ref="D24:F24" si="8">+D23+D19</f>
        <v>123556</v>
      </c>
      <c r="E24" s="921">
        <f t="shared" si="8"/>
        <v>123156</v>
      </c>
      <c r="F24" s="921">
        <f t="shared" si="8"/>
        <v>119663</v>
      </c>
      <c r="G24" s="533">
        <f t="shared" si="3"/>
        <v>0.97163759784338566</v>
      </c>
      <c r="H24" s="921">
        <f t="shared" ref="H24:S24" si="9">+H23+H19</f>
        <v>121056</v>
      </c>
      <c r="I24" s="921">
        <f t="shared" si="9"/>
        <v>120186</v>
      </c>
      <c r="J24" s="921">
        <f t="shared" si="9"/>
        <v>117263</v>
      </c>
      <c r="K24" s="921">
        <f t="shared" si="9"/>
        <v>0</v>
      </c>
      <c r="L24" s="921">
        <f t="shared" si="9"/>
        <v>930</v>
      </c>
      <c r="M24" s="921">
        <f t="shared" si="9"/>
        <v>603</v>
      </c>
      <c r="N24" s="921">
        <f t="shared" si="9"/>
        <v>2500</v>
      </c>
      <c r="O24" s="921">
        <f t="shared" si="9"/>
        <v>2040</v>
      </c>
      <c r="P24" s="921">
        <f t="shared" si="9"/>
        <v>1797</v>
      </c>
      <c r="Q24" s="921">
        <f t="shared" si="9"/>
        <v>0</v>
      </c>
      <c r="R24" s="921">
        <f t="shared" si="9"/>
        <v>0</v>
      </c>
      <c r="S24" s="921">
        <f t="shared" si="9"/>
        <v>0</v>
      </c>
    </row>
    <row r="25" spans="1:19" x14ac:dyDescent="0.25">
      <c r="A25" s="594"/>
      <c r="B25" s="1335"/>
      <c r="C25" s="1335"/>
      <c r="D25" s="922"/>
      <c r="E25" s="922"/>
      <c r="F25" s="922"/>
      <c r="H25" s="922"/>
      <c r="I25" s="922"/>
      <c r="J25" s="922"/>
      <c r="K25" s="922"/>
      <c r="L25" s="922"/>
      <c r="M25" s="922"/>
      <c r="N25" s="922"/>
      <c r="O25" s="922"/>
      <c r="P25" s="922"/>
      <c r="Q25" s="922"/>
      <c r="R25" s="922"/>
      <c r="S25" s="922"/>
    </row>
    <row r="26" spans="1:19" s="605" customFormat="1" ht="27" customHeight="1" x14ac:dyDescent="0.25">
      <c r="A26" s="534" t="s">
        <v>35</v>
      </c>
      <c r="B26" s="1628" t="s">
        <v>418</v>
      </c>
      <c r="C26" s="1628"/>
      <c r="D26" s="921">
        <f>SUM(D27:D31)</f>
        <v>26959</v>
      </c>
      <c r="E26" s="921">
        <f t="shared" ref="E26:F26" si="10">SUM(E27:E31)</f>
        <v>26978</v>
      </c>
      <c r="F26" s="921">
        <f t="shared" si="10"/>
        <v>25461</v>
      </c>
      <c r="G26" s="533">
        <f t="shared" si="3"/>
        <v>0.94376899696048633</v>
      </c>
      <c r="H26" s="921">
        <f t="shared" ref="H26:S26" si="11">SUM(H27:H31)</f>
        <v>26471</v>
      </c>
      <c r="I26" s="921">
        <f t="shared" si="11"/>
        <v>26247</v>
      </c>
      <c r="J26" s="921">
        <f t="shared" si="11"/>
        <v>25024</v>
      </c>
      <c r="K26" s="921">
        <f t="shared" si="11"/>
        <v>0</v>
      </c>
      <c r="L26" s="921">
        <f t="shared" si="11"/>
        <v>243</v>
      </c>
      <c r="M26" s="921">
        <f t="shared" si="11"/>
        <v>104</v>
      </c>
      <c r="N26" s="921">
        <f t="shared" si="11"/>
        <v>488</v>
      </c>
      <c r="O26" s="921">
        <f t="shared" si="11"/>
        <v>488</v>
      </c>
      <c r="P26" s="921">
        <f t="shared" si="11"/>
        <v>333</v>
      </c>
      <c r="Q26" s="921">
        <f t="shared" si="11"/>
        <v>0</v>
      </c>
      <c r="R26" s="921">
        <f t="shared" si="11"/>
        <v>0</v>
      </c>
      <c r="S26" s="921">
        <f t="shared" si="11"/>
        <v>0</v>
      </c>
    </row>
    <row r="27" spans="1:19" x14ac:dyDescent="0.25">
      <c r="A27" s="535" t="s">
        <v>35</v>
      </c>
      <c r="B27" s="612"/>
      <c r="C27" s="613" t="s">
        <v>36</v>
      </c>
      <c r="D27" s="920">
        <f t="shared" ref="D27:F31" si="12">+H27+K27+N27+Q27</f>
        <v>23944</v>
      </c>
      <c r="E27" s="920">
        <f t="shared" si="12"/>
        <v>23963</v>
      </c>
      <c r="F27" s="927">
        <f t="shared" si="12"/>
        <v>22176</v>
      </c>
      <c r="G27" s="533">
        <f t="shared" si="3"/>
        <v>0.92542669949505485</v>
      </c>
      <c r="H27" s="920">
        <v>23456</v>
      </c>
      <c r="I27" s="920">
        <v>23232</v>
      </c>
      <c r="J27" s="920">
        <v>21745</v>
      </c>
      <c r="K27" s="920"/>
      <c r="L27" s="920">
        <v>243</v>
      </c>
      <c r="M27" s="920">
        <v>98</v>
      </c>
      <c r="N27" s="920">
        <v>488</v>
      </c>
      <c r="O27" s="920">
        <v>488</v>
      </c>
      <c r="P27" s="920">
        <v>333</v>
      </c>
      <c r="Q27" s="920"/>
      <c r="R27" s="920"/>
      <c r="S27" s="920"/>
    </row>
    <row r="28" spans="1:19" x14ac:dyDescent="0.25">
      <c r="A28" s="535" t="s">
        <v>35</v>
      </c>
      <c r="B28" s="612"/>
      <c r="C28" s="613" t="s">
        <v>37</v>
      </c>
      <c r="D28" s="920">
        <f t="shared" si="12"/>
        <v>2682</v>
      </c>
      <c r="E28" s="920">
        <f t="shared" si="12"/>
        <v>2682</v>
      </c>
      <c r="F28" s="920">
        <f t="shared" si="12"/>
        <v>2631</v>
      </c>
      <c r="G28" s="533">
        <f t="shared" si="3"/>
        <v>0.98098434004474278</v>
      </c>
      <c r="H28" s="920">
        <v>2682</v>
      </c>
      <c r="I28" s="920">
        <v>2682</v>
      </c>
      <c r="J28" s="920">
        <v>2631</v>
      </c>
      <c r="K28" s="920"/>
      <c r="L28" s="920"/>
      <c r="M28" s="920"/>
      <c r="N28" s="920"/>
      <c r="O28" s="920"/>
      <c r="P28" s="920"/>
      <c r="Q28" s="920"/>
      <c r="R28" s="920"/>
      <c r="S28" s="920"/>
    </row>
    <row r="29" spans="1:19" x14ac:dyDescent="0.25">
      <c r="A29" s="535" t="s">
        <v>35</v>
      </c>
      <c r="B29" s="612"/>
      <c r="C29" s="613" t="s">
        <v>38</v>
      </c>
      <c r="D29" s="920">
        <f t="shared" si="12"/>
        <v>10</v>
      </c>
      <c r="E29" s="920">
        <f t="shared" si="12"/>
        <v>10</v>
      </c>
      <c r="F29" s="920">
        <f t="shared" si="12"/>
        <v>82</v>
      </c>
      <c r="G29" s="533">
        <f t="shared" si="3"/>
        <v>8.1999999999999993</v>
      </c>
      <c r="H29" s="920">
        <v>10</v>
      </c>
      <c r="I29" s="920">
        <v>10</v>
      </c>
      <c r="J29" s="920">
        <v>82</v>
      </c>
      <c r="K29" s="920"/>
      <c r="L29" s="920"/>
      <c r="M29" s="920"/>
      <c r="N29" s="920"/>
      <c r="O29" s="920"/>
      <c r="P29" s="920"/>
      <c r="Q29" s="920"/>
      <c r="R29" s="920"/>
      <c r="S29" s="920"/>
    </row>
    <row r="30" spans="1:19" x14ac:dyDescent="0.25">
      <c r="A30" s="535" t="s">
        <v>35</v>
      </c>
      <c r="B30" s="612"/>
      <c r="C30" s="613" t="s">
        <v>39</v>
      </c>
      <c r="D30" s="920">
        <f t="shared" si="12"/>
        <v>0</v>
      </c>
      <c r="E30" s="920">
        <f t="shared" si="12"/>
        <v>0</v>
      </c>
      <c r="F30" s="920">
        <f t="shared" si="12"/>
        <v>255</v>
      </c>
      <c r="G30" s="533"/>
      <c r="H30" s="920"/>
      <c r="I30" s="920"/>
      <c r="J30" s="920">
        <v>255</v>
      </c>
      <c r="K30" s="920"/>
      <c r="L30" s="920"/>
      <c r="M30" s="920"/>
      <c r="N30" s="920"/>
      <c r="O30" s="920"/>
      <c r="P30" s="920"/>
      <c r="Q30" s="920"/>
      <c r="R30" s="920"/>
      <c r="S30" s="920"/>
    </row>
    <row r="31" spans="1:19" x14ac:dyDescent="0.25">
      <c r="A31" s="535" t="s">
        <v>35</v>
      </c>
      <c r="B31" s="612"/>
      <c r="C31" s="613" t="s">
        <v>40</v>
      </c>
      <c r="D31" s="920">
        <f t="shared" si="12"/>
        <v>323</v>
      </c>
      <c r="E31" s="920">
        <f t="shared" si="12"/>
        <v>323</v>
      </c>
      <c r="F31" s="920">
        <f t="shared" si="12"/>
        <v>317</v>
      </c>
      <c r="G31" s="533">
        <f t="shared" si="3"/>
        <v>0.98142414860681115</v>
      </c>
      <c r="H31" s="920">
        <v>323</v>
      </c>
      <c r="I31" s="920">
        <v>323</v>
      </c>
      <c r="J31" s="920">
        <v>311</v>
      </c>
      <c r="K31" s="920"/>
      <c r="L31" s="920"/>
      <c r="M31" s="920">
        <v>6</v>
      </c>
      <c r="N31" s="920"/>
      <c r="O31" s="920"/>
      <c r="P31" s="920"/>
      <c r="Q31" s="920"/>
      <c r="R31" s="920"/>
      <c r="S31" s="920"/>
    </row>
    <row r="32" spans="1:19" x14ac:dyDescent="0.25">
      <c r="A32" s="606"/>
      <c r="B32" s="607"/>
      <c r="C32" s="608"/>
      <c r="D32" s="922"/>
      <c r="E32" s="922"/>
      <c r="F32" s="922"/>
      <c r="H32" s="922"/>
      <c r="I32" s="922"/>
      <c r="J32" s="922"/>
      <c r="K32" s="922"/>
      <c r="L32" s="922"/>
      <c r="M32" s="922"/>
      <c r="N32" s="922"/>
      <c r="O32" s="922"/>
      <c r="P32" s="922"/>
      <c r="Q32" s="922"/>
      <c r="R32" s="922"/>
      <c r="S32" s="922"/>
    </row>
    <row r="33" spans="1:19" x14ac:dyDescent="0.25">
      <c r="A33" s="532" t="s">
        <v>42</v>
      </c>
      <c r="B33" s="1632" t="s">
        <v>41</v>
      </c>
      <c r="C33" s="1632"/>
      <c r="D33" s="920">
        <f t="shared" ref="D33:F35" si="13">+H33+K33+N33+Q33</f>
        <v>835</v>
      </c>
      <c r="E33" s="920">
        <f t="shared" si="13"/>
        <v>207</v>
      </c>
      <c r="F33" s="920">
        <f t="shared" si="13"/>
        <v>207</v>
      </c>
      <c r="G33" s="533">
        <f t="shared" si="3"/>
        <v>1</v>
      </c>
      <c r="H33" s="920">
        <v>835</v>
      </c>
      <c r="I33" s="920">
        <v>207</v>
      </c>
      <c r="J33" s="920">
        <v>207</v>
      </c>
      <c r="K33" s="920"/>
      <c r="L33" s="920"/>
      <c r="M33" s="920"/>
      <c r="N33" s="920"/>
      <c r="O33" s="920"/>
      <c r="P33" s="920"/>
      <c r="Q33" s="920"/>
      <c r="R33" s="920"/>
      <c r="S33" s="920"/>
    </row>
    <row r="34" spans="1:19" x14ac:dyDescent="0.25">
      <c r="A34" s="532" t="s">
        <v>44</v>
      </c>
      <c r="B34" s="1632" t="s">
        <v>43</v>
      </c>
      <c r="C34" s="1632"/>
      <c r="D34" s="920">
        <f t="shared" si="13"/>
        <v>1190</v>
      </c>
      <c r="E34" s="920">
        <f t="shared" si="13"/>
        <v>1353</v>
      </c>
      <c r="F34" s="920">
        <f t="shared" si="13"/>
        <v>1340</v>
      </c>
      <c r="G34" s="533">
        <f t="shared" si="3"/>
        <v>0.99039172209903914</v>
      </c>
      <c r="H34" s="920">
        <v>1190</v>
      </c>
      <c r="I34" s="920">
        <v>888</v>
      </c>
      <c r="J34" s="920">
        <v>888</v>
      </c>
      <c r="K34" s="920"/>
      <c r="L34" s="920">
        <v>465</v>
      </c>
      <c r="M34" s="920">
        <v>452</v>
      </c>
      <c r="N34" s="920"/>
      <c r="O34" s="920"/>
      <c r="P34" s="920"/>
      <c r="Q34" s="920"/>
      <c r="R34" s="920"/>
      <c r="S34" s="920"/>
    </row>
    <row r="35" spans="1:19" x14ac:dyDescent="0.25">
      <c r="A35" s="532" t="s">
        <v>46</v>
      </c>
      <c r="B35" s="1632" t="s">
        <v>45</v>
      </c>
      <c r="C35" s="1632"/>
      <c r="D35" s="920">
        <f t="shared" si="13"/>
        <v>0</v>
      </c>
      <c r="E35" s="920">
        <f t="shared" si="13"/>
        <v>0</v>
      </c>
      <c r="F35" s="920">
        <f t="shared" si="13"/>
        <v>0</v>
      </c>
      <c r="G35" s="533"/>
      <c r="H35" s="920"/>
      <c r="I35" s="920"/>
      <c r="J35" s="920"/>
      <c r="K35" s="920"/>
      <c r="L35" s="920"/>
      <c r="M35" s="920"/>
      <c r="N35" s="920"/>
      <c r="O35" s="920"/>
      <c r="P35" s="920"/>
      <c r="Q35" s="920"/>
      <c r="R35" s="920"/>
      <c r="S35" s="920"/>
    </row>
    <row r="36" spans="1:19" s="605" customFormat="1" x14ac:dyDescent="0.25">
      <c r="A36" s="534" t="s">
        <v>47</v>
      </c>
      <c r="B36" s="1628" t="s">
        <v>419</v>
      </c>
      <c r="C36" s="1628"/>
      <c r="D36" s="921">
        <f>SUM(D33:D35)</f>
        <v>2025</v>
      </c>
      <c r="E36" s="921">
        <f t="shared" ref="E36:S36" si="14">SUM(E33:E35)</f>
        <v>1560</v>
      </c>
      <c r="F36" s="921">
        <f t="shared" si="14"/>
        <v>1547</v>
      </c>
      <c r="G36" s="533">
        <f t="shared" si="3"/>
        <v>0.9916666666666667</v>
      </c>
      <c r="H36" s="921">
        <f t="shared" si="14"/>
        <v>2025</v>
      </c>
      <c r="I36" s="921">
        <f t="shared" si="14"/>
        <v>1095</v>
      </c>
      <c r="J36" s="921">
        <f t="shared" si="14"/>
        <v>1095</v>
      </c>
      <c r="K36" s="921">
        <f t="shared" si="14"/>
        <v>0</v>
      </c>
      <c r="L36" s="921">
        <f t="shared" si="14"/>
        <v>465</v>
      </c>
      <c r="M36" s="921">
        <f t="shared" si="14"/>
        <v>452</v>
      </c>
      <c r="N36" s="921">
        <f t="shared" si="14"/>
        <v>0</v>
      </c>
      <c r="O36" s="921">
        <f t="shared" si="14"/>
        <v>0</v>
      </c>
      <c r="P36" s="921">
        <f t="shared" si="14"/>
        <v>0</v>
      </c>
      <c r="Q36" s="921">
        <f t="shared" si="14"/>
        <v>0</v>
      </c>
      <c r="R36" s="921">
        <f t="shared" si="14"/>
        <v>0</v>
      </c>
      <c r="S36" s="921">
        <f t="shared" si="14"/>
        <v>0</v>
      </c>
    </row>
    <row r="37" spans="1:19" x14ac:dyDescent="0.25">
      <c r="A37" s="532" t="s">
        <v>49</v>
      </c>
      <c r="B37" s="1632" t="s">
        <v>48</v>
      </c>
      <c r="C37" s="1632"/>
      <c r="D37" s="920">
        <f t="shared" ref="D37:F38" si="15">+H37+K37+N37+Q37</f>
        <v>190</v>
      </c>
      <c r="E37" s="920">
        <f t="shared" si="15"/>
        <v>60</v>
      </c>
      <c r="F37" s="920">
        <f t="shared" si="15"/>
        <v>51</v>
      </c>
      <c r="G37" s="533">
        <f t="shared" si="3"/>
        <v>0.85</v>
      </c>
      <c r="H37" s="920"/>
      <c r="I37" s="920"/>
      <c r="J37" s="920"/>
      <c r="K37" s="920">
        <v>190</v>
      </c>
      <c r="L37" s="920">
        <v>60</v>
      </c>
      <c r="M37" s="920">
        <v>51</v>
      </c>
      <c r="N37" s="920"/>
      <c r="O37" s="920"/>
      <c r="P37" s="920"/>
      <c r="Q37" s="920"/>
      <c r="R37" s="920"/>
      <c r="S37" s="920"/>
    </row>
    <row r="38" spans="1:19" x14ac:dyDescent="0.25">
      <c r="A38" s="532" t="s">
        <v>51</v>
      </c>
      <c r="B38" s="1632" t="s">
        <v>50</v>
      </c>
      <c r="C38" s="1632"/>
      <c r="D38" s="920">
        <f t="shared" si="15"/>
        <v>50</v>
      </c>
      <c r="E38" s="920">
        <f t="shared" si="15"/>
        <v>85</v>
      </c>
      <c r="F38" s="920">
        <f t="shared" si="15"/>
        <v>62</v>
      </c>
      <c r="G38" s="533">
        <f t="shared" si="3"/>
        <v>0.72941176470588232</v>
      </c>
      <c r="H38" s="920"/>
      <c r="I38" s="920"/>
      <c r="J38" s="920"/>
      <c r="K38" s="920">
        <v>50</v>
      </c>
      <c r="L38" s="920">
        <v>85</v>
      </c>
      <c r="M38" s="920">
        <v>62</v>
      </c>
      <c r="N38" s="920"/>
      <c r="O38" s="920"/>
      <c r="P38" s="920"/>
      <c r="Q38" s="920"/>
      <c r="R38" s="920"/>
      <c r="S38" s="920"/>
    </row>
    <row r="39" spans="1:19" s="605" customFormat="1" x14ac:dyDescent="0.25">
      <c r="A39" s="534" t="s">
        <v>52</v>
      </c>
      <c r="B39" s="1628" t="s">
        <v>420</v>
      </c>
      <c r="C39" s="1628"/>
      <c r="D39" s="921">
        <f t="shared" ref="D39:F39" si="16">SUM(D37:D38)</f>
        <v>240</v>
      </c>
      <c r="E39" s="921">
        <f t="shared" si="16"/>
        <v>145</v>
      </c>
      <c r="F39" s="921">
        <f t="shared" si="16"/>
        <v>113</v>
      </c>
      <c r="G39" s="533">
        <f t="shared" si="3"/>
        <v>0.77931034482758621</v>
      </c>
      <c r="H39" s="921">
        <f t="shared" ref="H39:S39" si="17">+H38+H37</f>
        <v>0</v>
      </c>
      <c r="I39" s="921">
        <f t="shared" si="17"/>
        <v>0</v>
      </c>
      <c r="J39" s="921">
        <f t="shared" si="17"/>
        <v>0</v>
      </c>
      <c r="K39" s="921">
        <f t="shared" si="17"/>
        <v>240</v>
      </c>
      <c r="L39" s="921">
        <f t="shared" si="17"/>
        <v>145</v>
      </c>
      <c r="M39" s="921">
        <f t="shared" si="17"/>
        <v>113</v>
      </c>
      <c r="N39" s="921">
        <f t="shared" si="17"/>
        <v>0</v>
      </c>
      <c r="O39" s="921">
        <f t="shared" si="17"/>
        <v>0</v>
      </c>
      <c r="P39" s="921">
        <f t="shared" si="17"/>
        <v>0</v>
      </c>
      <c r="Q39" s="921">
        <f t="shared" si="17"/>
        <v>0</v>
      </c>
      <c r="R39" s="921">
        <f t="shared" si="17"/>
        <v>0</v>
      </c>
      <c r="S39" s="921">
        <f t="shared" si="17"/>
        <v>0</v>
      </c>
    </row>
    <row r="40" spans="1:19" x14ac:dyDescent="0.25">
      <c r="A40" s="532" t="s">
        <v>54</v>
      </c>
      <c r="B40" s="1632" t="s">
        <v>53</v>
      </c>
      <c r="C40" s="1632"/>
      <c r="D40" s="920">
        <f t="shared" ref="D40:F44" si="18">+H40+K40+N40+Q40</f>
        <v>0</v>
      </c>
      <c r="E40" s="920">
        <f t="shared" si="18"/>
        <v>0</v>
      </c>
      <c r="F40" s="920">
        <f t="shared" si="18"/>
        <v>0</v>
      </c>
      <c r="G40" s="533"/>
      <c r="H40" s="920"/>
      <c r="I40" s="920"/>
      <c r="J40" s="920"/>
      <c r="K40" s="920"/>
      <c r="L40" s="920"/>
      <c r="M40" s="920"/>
      <c r="N40" s="920"/>
      <c r="O40" s="920"/>
      <c r="P40" s="920"/>
      <c r="Q40" s="920"/>
      <c r="R40" s="920"/>
      <c r="S40" s="920"/>
    </row>
    <row r="41" spans="1:19" x14ac:dyDescent="0.25">
      <c r="A41" s="532" t="s">
        <v>56</v>
      </c>
      <c r="B41" s="1632" t="s">
        <v>55</v>
      </c>
      <c r="C41" s="1632"/>
      <c r="D41" s="920">
        <f t="shared" si="18"/>
        <v>20549</v>
      </c>
      <c r="E41" s="920">
        <f t="shared" si="18"/>
        <v>24100</v>
      </c>
      <c r="F41" s="920">
        <f t="shared" si="18"/>
        <v>24100</v>
      </c>
      <c r="G41" s="533">
        <f t="shared" si="3"/>
        <v>1</v>
      </c>
      <c r="H41" s="920"/>
      <c r="I41" s="920"/>
      <c r="J41" s="920"/>
      <c r="K41" s="803"/>
      <c r="L41" s="920"/>
      <c r="M41" s="920"/>
      <c r="N41" s="920"/>
      <c r="O41" s="920"/>
      <c r="P41" s="920"/>
      <c r="Q41" s="803">
        <v>20549</v>
      </c>
      <c r="R41" s="920">
        <v>24100</v>
      </c>
      <c r="S41" s="920">
        <v>24100</v>
      </c>
    </row>
    <row r="42" spans="1:19" x14ac:dyDescent="0.25">
      <c r="A42" s="532" t="s">
        <v>57</v>
      </c>
      <c r="B42" s="1632" t="s">
        <v>421</v>
      </c>
      <c r="C42" s="1632"/>
      <c r="D42" s="920">
        <f t="shared" si="18"/>
        <v>0</v>
      </c>
      <c r="E42" s="920">
        <f t="shared" si="18"/>
        <v>0</v>
      </c>
      <c r="F42" s="920">
        <f t="shared" si="18"/>
        <v>0</v>
      </c>
      <c r="G42" s="533"/>
      <c r="H42" s="920"/>
      <c r="I42" s="920"/>
      <c r="J42" s="920"/>
      <c r="K42" s="920"/>
      <c r="L42" s="920"/>
      <c r="M42" s="920"/>
      <c r="N42" s="920"/>
      <c r="O42" s="920"/>
      <c r="P42" s="920"/>
      <c r="Q42" s="920"/>
      <c r="R42" s="920"/>
      <c r="S42" s="920"/>
    </row>
    <row r="43" spans="1:19" x14ac:dyDescent="0.25">
      <c r="A43" s="532" t="s">
        <v>59</v>
      </c>
      <c r="B43" s="1632" t="s">
        <v>58</v>
      </c>
      <c r="C43" s="1632"/>
      <c r="D43" s="920">
        <f t="shared" si="18"/>
        <v>0</v>
      </c>
      <c r="E43" s="920">
        <f t="shared" si="18"/>
        <v>0</v>
      </c>
      <c r="F43" s="920">
        <f t="shared" si="18"/>
        <v>0</v>
      </c>
      <c r="G43" s="533"/>
      <c r="H43" s="920"/>
      <c r="I43" s="920"/>
      <c r="J43" s="920"/>
      <c r="K43" s="920"/>
      <c r="L43" s="920"/>
      <c r="M43" s="920"/>
      <c r="N43" s="920"/>
      <c r="O43" s="920"/>
      <c r="P43" s="920"/>
      <c r="Q43" s="920"/>
      <c r="R43" s="920"/>
      <c r="S43" s="920"/>
    </row>
    <row r="44" spans="1:19" x14ac:dyDescent="0.25">
      <c r="A44" s="532" t="s">
        <v>60</v>
      </c>
      <c r="B44" s="1632" t="s">
        <v>166</v>
      </c>
      <c r="C44" s="1632"/>
      <c r="D44" s="920">
        <f t="shared" si="18"/>
        <v>0</v>
      </c>
      <c r="E44" s="920">
        <f t="shared" si="18"/>
        <v>0</v>
      </c>
      <c r="F44" s="920">
        <f t="shared" si="18"/>
        <v>0</v>
      </c>
      <c r="G44" s="533"/>
      <c r="H44" s="920"/>
      <c r="I44" s="920"/>
      <c r="J44" s="920"/>
      <c r="K44" s="920"/>
      <c r="L44" s="920"/>
      <c r="M44" s="920"/>
      <c r="N44" s="920"/>
      <c r="O44" s="920"/>
      <c r="P44" s="920"/>
      <c r="Q44" s="920"/>
      <c r="R44" s="920"/>
      <c r="S44" s="920"/>
    </row>
    <row r="45" spans="1:19" hidden="1" x14ac:dyDescent="0.25">
      <c r="A45" s="535" t="s">
        <v>60</v>
      </c>
      <c r="B45" s="612"/>
      <c r="C45" s="613" t="s">
        <v>61</v>
      </c>
      <c r="D45" s="920"/>
      <c r="E45" s="920"/>
      <c r="F45" s="920"/>
      <c r="G45" s="533"/>
      <c r="H45" s="920"/>
      <c r="I45" s="920"/>
      <c r="J45" s="920"/>
      <c r="K45" s="920"/>
      <c r="L45" s="920"/>
      <c r="M45" s="920"/>
      <c r="N45" s="920"/>
      <c r="O45" s="920"/>
      <c r="P45" s="920"/>
      <c r="Q45" s="920"/>
      <c r="R45" s="920"/>
      <c r="S45" s="920"/>
    </row>
    <row r="46" spans="1:19" hidden="1" x14ac:dyDescent="0.25">
      <c r="A46" s="535" t="s">
        <v>60</v>
      </c>
      <c r="B46" s="612"/>
      <c r="C46" s="613" t="s">
        <v>168</v>
      </c>
      <c r="D46" s="920"/>
      <c r="E46" s="920"/>
      <c r="F46" s="920"/>
      <c r="G46" s="533"/>
      <c r="H46" s="920"/>
      <c r="I46" s="920"/>
      <c r="J46" s="920"/>
      <c r="K46" s="920"/>
      <c r="L46" s="920"/>
      <c r="M46" s="920"/>
      <c r="N46" s="920"/>
      <c r="O46" s="920"/>
      <c r="P46" s="920"/>
      <c r="Q46" s="920"/>
      <c r="R46" s="920"/>
      <c r="S46" s="920"/>
    </row>
    <row r="47" spans="1:19" x14ac:dyDescent="0.25">
      <c r="A47" s="532" t="s">
        <v>63</v>
      </c>
      <c r="B47" s="1632" t="s">
        <v>422</v>
      </c>
      <c r="C47" s="1632"/>
      <c r="D47" s="920">
        <f t="shared" ref="D47:F48" si="19">+H47+K47+N47+Q47</f>
        <v>250</v>
      </c>
      <c r="E47" s="920">
        <f t="shared" si="19"/>
        <v>710</v>
      </c>
      <c r="F47" s="920">
        <f t="shared" si="19"/>
        <v>660</v>
      </c>
      <c r="G47" s="533">
        <f t="shared" si="3"/>
        <v>0.92957746478873238</v>
      </c>
      <c r="H47" s="920">
        <v>250</v>
      </c>
      <c r="I47" s="920">
        <v>250</v>
      </c>
      <c r="J47" s="920">
        <v>250</v>
      </c>
      <c r="K47" s="920"/>
      <c r="L47" s="920"/>
      <c r="M47" s="920"/>
      <c r="N47" s="920"/>
      <c r="O47" s="920">
        <v>460</v>
      </c>
      <c r="P47" s="920">
        <v>410</v>
      </c>
      <c r="Q47" s="920"/>
      <c r="R47" s="920"/>
      <c r="S47" s="920"/>
    </row>
    <row r="48" spans="1:19" x14ac:dyDescent="0.25">
      <c r="A48" s="532" t="s">
        <v>65</v>
      </c>
      <c r="B48" s="1632" t="s">
        <v>423</v>
      </c>
      <c r="C48" s="1632"/>
      <c r="D48" s="920">
        <f t="shared" si="19"/>
        <v>600</v>
      </c>
      <c r="E48" s="920">
        <f t="shared" si="19"/>
        <v>733</v>
      </c>
      <c r="F48" s="920">
        <f t="shared" si="19"/>
        <v>645</v>
      </c>
      <c r="G48" s="533">
        <f t="shared" si="3"/>
        <v>0.87994542974079126</v>
      </c>
      <c r="H48" s="920">
        <v>60</v>
      </c>
      <c r="I48" s="920">
        <v>8</v>
      </c>
      <c r="J48" s="920">
        <v>6</v>
      </c>
      <c r="K48" s="920">
        <v>540</v>
      </c>
      <c r="L48" s="920">
        <v>725</v>
      </c>
      <c r="M48" s="920">
        <v>639</v>
      </c>
      <c r="N48" s="920"/>
      <c r="O48" s="920"/>
      <c r="P48" s="920"/>
      <c r="Q48" s="920"/>
      <c r="R48" s="920"/>
      <c r="S48" s="920"/>
    </row>
    <row r="49" spans="1:19" s="605" customFormat="1" x14ac:dyDescent="0.25">
      <c r="A49" s="534" t="s">
        <v>66</v>
      </c>
      <c r="B49" s="1628" t="s">
        <v>424</v>
      </c>
      <c r="C49" s="1628"/>
      <c r="D49" s="921">
        <f t="shared" ref="D49:F49" si="20">SUM(D40:D48)</f>
        <v>21399</v>
      </c>
      <c r="E49" s="921">
        <f t="shared" si="20"/>
        <v>25543</v>
      </c>
      <c r="F49" s="921">
        <f t="shared" si="20"/>
        <v>25405</v>
      </c>
      <c r="G49" s="533">
        <f t="shared" si="3"/>
        <v>0.99459734565242919</v>
      </c>
      <c r="H49" s="921">
        <f t="shared" ref="H49:S49" si="21">SUM(H40:H48)</f>
        <v>310</v>
      </c>
      <c r="I49" s="921">
        <f t="shared" si="21"/>
        <v>258</v>
      </c>
      <c r="J49" s="921">
        <f t="shared" si="21"/>
        <v>256</v>
      </c>
      <c r="K49" s="921">
        <f t="shared" si="21"/>
        <v>540</v>
      </c>
      <c r="L49" s="921">
        <f t="shared" si="21"/>
        <v>725</v>
      </c>
      <c r="M49" s="921">
        <f t="shared" si="21"/>
        <v>639</v>
      </c>
      <c r="N49" s="921">
        <f t="shared" si="21"/>
        <v>0</v>
      </c>
      <c r="O49" s="921">
        <f t="shared" si="21"/>
        <v>460</v>
      </c>
      <c r="P49" s="921">
        <f t="shared" si="21"/>
        <v>410</v>
      </c>
      <c r="Q49" s="921">
        <f t="shared" si="21"/>
        <v>20549</v>
      </c>
      <c r="R49" s="921">
        <f t="shared" si="21"/>
        <v>24100</v>
      </c>
      <c r="S49" s="921">
        <f t="shared" si="21"/>
        <v>24100</v>
      </c>
    </row>
    <row r="50" spans="1:19" x14ac:dyDescent="0.25">
      <c r="A50" s="532" t="s">
        <v>68</v>
      </c>
      <c r="B50" s="1632" t="s">
        <v>67</v>
      </c>
      <c r="C50" s="1632"/>
      <c r="D50" s="920">
        <f>H50</f>
        <v>50</v>
      </c>
      <c r="E50" s="920">
        <f t="shared" ref="E50:F50" si="22">I50</f>
        <v>50</v>
      </c>
      <c r="F50" s="920">
        <f t="shared" si="22"/>
        <v>48</v>
      </c>
      <c r="G50" s="533">
        <f t="shared" si="3"/>
        <v>0.96</v>
      </c>
      <c r="H50" s="920">
        <v>50</v>
      </c>
      <c r="I50" s="920">
        <v>50</v>
      </c>
      <c r="J50" s="920">
        <v>48</v>
      </c>
      <c r="K50" s="920"/>
      <c r="L50" s="920"/>
      <c r="M50" s="920"/>
      <c r="N50" s="920"/>
      <c r="O50" s="920"/>
      <c r="P50" s="920"/>
      <c r="Q50" s="920"/>
      <c r="R50" s="920"/>
      <c r="S50" s="920"/>
    </row>
    <row r="51" spans="1:19" x14ac:dyDescent="0.25">
      <c r="A51" s="532" t="s">
        <v>70</v>
      </c>
      <c r="B51" s="1632" t="s">
        <v>69</v>
      </c>
      <c r="C51" s="1632"/>
      <c r="D51" s="920"/>
      <c r="E51" s="920"/>
      <c r="F51" s="920"/>
      <c r="G51" s="533"/>
      <c r="H51" s="920"/>
      <c r="I51" s="920"/>
      <c r="J51" s="920"/>
      <c r="K51" s="920"/>
      <c r="L51" s="920"/>
      <c r="M51" s="920"/>
      <c r="N51" s="920"/>
      <c r="O51" s="920"/>
      <c r="P51" s="920"/>
      <c r="Q51" s="920"/>
      <c r="R51" s="920"/>
      <c r="S51" s="920"/>
    </row>
    <row r="52" spans="1:19" s="604" customFormat="1" x14ac:dyDescent="0.25">
      <c r="A52" s="534" t="s">
        <v>71</v>
      </c>
      <c r="B52" s="1628" t="s">
        <v>155</v>
      </c>
      <c r="C52" s="1628"/>
      <c r="D52" s="921">
        <f>SUM(D50:D51)</f>
        <v>50</v>
      </c>
      <c r="E52" s="921">
        <f t="shared" ref="E52:S52" si="23">+E51+E50</f>
        <v>50</v>
      </c>
      <c r="F52" s="921">
        <f>+F51+F50</f>
        <v>48</v>
      </c>
      <c r="G52" s="533">
        <f t="shared" si="3"/>
        <v>0.96</v>
      </c>
      <c r="H52" s="921">
        <f t="shared" si="23"/>
        <v>50</v>
      </c>
      <c r="I52" s="921">
        <f t="shared" si="23"/>
        <v>50</v>
      </c>
      <c r="J52" s="921">
        <f t="shared" si="23"/>
        <v>48</v>
      </c>
      <c r="K52" s="921">
        <f t="shared" si="23"/>
        <v>0</v>
      </c>
      <c r="L52" s="921">
        <f t="shared" si="23"/>
        <v>0</v>
      </c>
      <c r="M52" s="921">
        <f t="shared" si="23"/>
        <v>0</v>
      </c>
      <c r="N52" s="921">
        <f t="shared" si="23"/>
        <v>0</v>
      </c>
      <c r="O52" s="921">
        <f t="shared" si="23"/>
        <v>0</v>
      </c>
      <c r="P52" s="921">
        <f t="shared" si="23"/>
        <v>0</v>
      </c>
      <c r="Q52" s="921">
        <f t="shared" si="23"/>
        <v>0</v>
      </c>
      <c r="R52" s="921">
        <f t="shared" si="23"/>
        <v>0</v>
      </c>
      <c r="S52" s="921">
        <f t="shared" si="23"/>
        <v>0</v>
      </c>
    </row>
    <row r="53" spans="1:19" x14ac:dyDescent="0.25">
      <c r="A53" s="532" t="s">
        <v>73</v>
      </c>
      <c r="B53" s="1632" t="s">
        <v>72</v>
      </c>
      <c r="C53" s="1632"/>
      <c r="D53" s="920">
        <f t="shared" ref="D53:F57" si="24">+H53+K53+N53+Q53</f>
        <v>4907.5</v>
      </c>
      <c r="E53" s="920">
        <f t="shared" si="24"/>
        <v>6829</v>
      </c>
      <c r="F53" s="920">
        <f t="shared" si="24"/>
        <v>6826</v>
      </c>
      <c r="G53" s="533">
        <f t="shared" si="3"/>
        <v>0.99956069702738326</v>
      </c>
      <c r="H53" s="920">
        <v>626</v>
      </c>
      <c r="I53" s="920">
        <v>137</v>
      </c>
      <c r="J53" s="920">
        <v>137</v>
      </c>
      <c r="K53" s="920">
        <v>65</v>
      </c>
      <c r="L53" s="920">
        <v>184</v>
      </c>
      <c r="M53" s="920">
        <v>181</v>
      </c>
      <c r="N53" s="920"/>
      <c r="O53" s="920"/>
      <c r="P53" s="920"/>
      <c r="Q53" s="803">
        <v>4216.5</v>
      </c>
      <c r="R53" s="920">
        <v>6508</v>
      </c>
      <c r="S53" s="920">
        <v>6508</v>
      </c>
    </row>
    <row r="54" spans="1:19" x14ac:dyDescent="0.25">
      <c r="A54" s="532" t="s">
        <v>75</v>
      </c>
      <c r="B54" s="1632" t="s">
        <v>425</v>
      </c>
      <c r="C54" s="1632"/>
      <c r="D54" s="920">
        <f t="shared" si="24"/>
        <v>1331.5</v>
      </c>
      <c r="E54" s="920">
        <f t="shared" si="24"/>
        <v>756</v>
      </c>
      <c r="F54" s="920">
        <f t="shared" si="24"/>
        <v>0</v>
      </c>
      <c r="G54" s="533"/>
      <c r="H54" s="920"/>
      <c r="I54" s="920"/>
      <c r="J54" s="920"/>
      <c r="K54" s="920"/>
      <c r="L54" s="920"/>
      <c r="M54" s="920"/>
      <c r="N54" s="920"/>
      <c r="O54" s="920"/>
      <c r="P54" s="920"/>
      <c r="Q54" s="920">
        <v>1331.5</v>
      </c>
      <c r="R54" s="920">
        <v>756</v>
      </c>
      <c r="S54" s="920">
        <v>0</v>
      </c>
    </row>
    <row r="55" spans="1:19" x14ac:dyDescent="0.25">
      <c r="A55" s="532" t="s">
        <v>76</v>
      </c>
      <c r="B55" s="1632" t="s">
        <v>426</v>
      </c>
      <c r="C55" s="1632"/>
      <c r="D55" s="920">
        <f t="shared" si="24"/>
        <v>0</v>
      </c>
      <c r="E55" s="920">
        <f t="shared" si="24"/>
        <v>0</v>
      </c>
      <c r="F55" s="920">
        <f t="shared" si="24"/>
        <v>0</v>
      </c>
      <c r="G55" s="533"/>
      <c r="H55" s="920"/>
      <c r="I55" s="920"/>
      <c r="J55" s="920"/>
      <c r="K55" s="920"/>
      <c r="L55" s="920"/>
      <c r="M55" s="920"/>
      <c r="N55" s="920"/>
      <c r="O55" s="920"/>
      <c r="P55" s="920"/>
      <c r="Q55" s="920"/>
      <c r="R55" s="920"/>
      <c r="S55" s="920"/>
    </row>
    <row r="56" spans="1:19" x14ac:dyDescent="0.25">
      <c r="A56" s="532" t="s">
        <v>77</v>
      </c>
      <c r="B56" s="1632" t="s">
        <v>427</v>
      </c>
      <c r="C56" s="1632"/>
      <c r="D56" s="920">
        <f t="shared" si="24"/>
        <v>0</v>
      </c>
      <c r="E56" s="920">
        <f t="shared" si="24"/>
        <v>0</v>
      </c>
      <c r="F56" s="920">
        <f t="shared" si="24"/>
        <v>0</v>
      </c>
      <c r="G56" s="533"/>
      <c r="H56" s="920"/>
      <c r="I56" s="920"/>
      <c r="J56" s="920"/>
      <c r="K56" s="920"/>
      <c r="L56" s="920"/>
      <c r="M56" s="920"/>
      <c r="N56" s="920"/>
      <c r="O56" s="920"/>
      <c r="P56" s="920"/>
      <c r="Q56" s="920"/>
      <c r="R56" s="920"/>
      <c r="S56" s="920"/>
    </row>
    <row r="57" spans="1:19" x14ac:dyDescent="0.25">
      <c r="A57" s="532" t="s">
        <v>79</v>
      </c>
      <c r="B57" s="1632" t="s">
        <v>78</v>
      </c>
      <c r="C57" s="1632"/>
      <c r="D57" s="920">
        <f t="shared" si="24"/>
        <v>0</v>
      </c>
      <c r="E57" s="920">
        <f t="shared" si="24"/>
        <v>185</v>
      </c>
      <c r="F57" s="920">
        <f t="shared" si="24"/>
        <v>183</v>
      </c>
      <c r="G57" s="533">
        <f t="shared" si="3"/>
        <v>0.98918918918918919</v>
      </c>
      <c r="H57" s="920">
        <v>0</v>
      </c>
      <c r="I57" s="920">
        <v>185</v>
      </c>
      <c r="J57" s="920">
        <v>183</v>
      </c>
      <c r="K57" s="920"/>
      <c r="L57" s="920"/>
      <c r="M57" s="920"/>
      <c r="N57" s="920"/>
      <c r="O57" s="920"/>
      <c r="P57" s="920"/>
      <c r="Q57" s="920"/>
      <c r="R57" s="920"/>
      <c r="S57" s="920"/>
    </row>
    <row r="58" spans="1:19" s="604" customFormat="1" x14ac:dyDescent="0.25">
      <c r="A58" s="534" t="s">
        <v>80</v>
      </c>
      <c r="B58" s="1628" t="s">
        <v>152</v>
      </c>
      <c r="C58" s="1628"/>
      <c r="D58" s="921">
        <f>SUM(D53:D57)</f>
        <v>6239</v>
      </c>
      <c r="E58" s="1005">
        <f>SUM(E53:E57)</f>
        <v>7770</v>
      </c>
      <c r="F58" s="921">
        <f t="shared" ref="F58:R58" si="25">SUM(F53:F57)</f>
        <v>7009</v>
      </c>
      <c r="G58" s="533">
        <f t="shared" si="3"/>
        <v>0.90205920205920209</v>
      </c>
      <c r="H58" s="921">
        <f t="shared" si="25"/>
        <v>626</v>
      </c>
      <c r="I58" s="921">
        <f t="shared" si="25"/>
        <v>322</v>
      </c>
      <c r="J58" s="921">
        <f t="shared" si="25"/>
        <v>320</v>
      </c>
      <c r="K58" s="921">
        <f t="shared" si="25"/>
        <v>65</v>
      </c>
      <c r="L58" s="921">
        <f t="shared" si="25"/>
        <v>184</v>
      </c>
      <c r="M58" s="921">
        <f t="shared" si="25"/>
        <v>181</v>
      </c>
      <c r="N58" s="921">
        <f t="shared" si="25"/>
        <v>0</v>
      </c>
      <c r="O58" s="921">
        <f t="shared" si="25"/>
        <v>0</v>
      </c>
      <c r="P58" s="921">
        <f t="shared" si="25"/>
        <v>0</v>
      </c>
      <c r="Q58" s="921">
        <f t="shared" si="25"/>
        <v>5548</v>
      </c>
      <c r="R58" s="921">
        <f t="shared" si="25"/>
        <v>7264</v>
      </c>
      <c r="S58" s="921">
        <v>6507</v>
      </c>
    </row>
    <row r="59" spans="1:19" x14ac:dyDescent="0.25">
      <c r="A59" s="534" t="s">
        <v>81</v>
      </c>
      <c r="B59" s="1628" t="s">
        <v>338</v>
      </c>
      <c r="C59" s="1628"/>
      <c r="D59" s="921">
        <f t="shared" ref="D59:F59" si="26">+D58+D52+D49+D39+D36</f>
        <v>29953</v>
      </c>
      <c r="E59" s="921">
        <f t="shared" si="26"/>
        <v>35068</v>
      </c>
      <c r="F59" s="921">
        <f t="shared" si="26"/>
        <v>34122</v>
      </c>
      <c r="G59" s="533">
        <f t="shared" si="3"/>
        <v>0.97302383939774151</v>
      </c>
      <c r="H59" s="921">
        <f t="shared" ref="H59:S59" si="27">+H58+H52+H49+H39+H36</f>
        <v>3011</v>
      </c>
      <c r="I59" s="921">
        <f t="shared" si="27"/>
        <v>1725</v>
      </c>
      <c r="J59" s="921">
        <f t="shared" si="27"/>
        <v>1719</v>
      </c>
      <c r="K59" s="921">
        <f t="shared" si="27"/>
        <v>845</v>
      </c>
      <c r="L59" s="921">
        <f t="shared" si="27"/>
        <v>1519</v>
      </c>
      <c r="M59" s="921">
        <f t="shared" si="27"/>
        <v>1385</v>
      </c>
      <c r="N59" s="921">
        <f t="shared" si="27"/>
        <v>0</v>
      </c>
      <c r="O59" s="921">
        <f t="shared" si="27"/>
        <v>460</v>
      </c>
      <c r="P59" s="921">
        <f t="shared" si="27"/>
        <v>410</v>
      </c>
      <c r="Q59" s="921">
        <f t="shared" si="27"/>
        <v>26097</v>
      </c>
      <c r="R59" s="921">
        <f t="shared" si="27"/>
        <v>31364</v>
      </c>
      <c r="S59" s="921">
        <f t="shared" si="27"/>
        <v>30607</v>
      </c>
    </row>
    <row r="60" spans="1:19" x14ac:dyDescent="0.25">
      <c r="A60" s="594"/>
      <c r="B60" s="1631"/>
      <c r="C60" s="1631"/>
      <c r="D60" s="922"/>
      <c r="E60" s="922"/>
      <c r="F60" s="922"/>
      <c r="H60" s="922"/>
      <c r="I60" s="922"/>
      <c r="J60" s="922"/>
      <c r="K60" s="922"/>
      <c r="L60" s="922"/>
      <c r="M60" s="922"/>
      <c r="N60" s="922"/>
      <c r="O60" s="922"/>
      <c r="P60" s="922"/>
      <c r="Q60" s="922"/>
      <c r="R60" s="922"/>
      <c r="S60" s="922"/>
    </row>
    <row r="61" spans="1:19" x14ac:dyDescent="0.25">
      <c r="A61" s="532" t="s">
        <v>101</v>
      </c>
      <c r="B61" s="1632" t="s">
        <v>693</v>
      </c>
      <c r="C61" s="1632"/>
      <c r="D61" s="920">
        <f t="shared" ref="D61:F63" si="28">+H61+K61+N61+Q61</f>
        <v>0</v>
      </c>
      <c r="E61" s="920">
        <f t="shared" si="28"/>
        <v>2227</v>
      </c>
      <c r="F61" s="920">
        <f t="shared" si="28"/>
        <v>2227</v>
      </c>
      <c r="G61" s="533">
        <f t="shared" si="3"/>
        <v>1</v>
      </c>
      <c r="H61" s="920"/>
      <c r="I61" s="920">
        <v>2227</v>
      </c>
      <c r="J61" s="920">
        <v>2227</v>
      </c>
      <c r="K61" s="920"/>
      <c r="L61" s="920"/>
      <c r="M61" s="920"/>
      <c r="N61" s="920"/>
      <c r="O61" s="920"/>
      <c r="P61" s="920"/>
      <c r="Q61" s="920"/>
      <c r="R61" s="920"/>
      <c r="S61" s="920"/>
    </row>
    <row r="62" spans="1:19" x14ac:dyDescent="0.25">
      <c r="A62" s="536" t="s">
        <v>107</v>
      </c>
      <c r="B62" s="612" t="s">
        <v>164</v>
      </c>
      <c r="C62" s="614"/>
      <c r="D62" s="920">
        <f t="shared" si="28"/>
        <v>9577</v>
      </c>
      <c r="E62" s="920">
        <f t="shared" si="28"/>
        <v>9577</v>
      </c>
      <c r="F62" s="920">
        <f t="shared" si="28"/>
        <v>9577</v>
      </c>
      <c r="G62" s="533">
        <f t="shared" si="3"/>
        <v>1</v>
      </c>
      <c r="H62" s="920">
        <f>H63</f>
        <v>0</v>
      </c>
      <c r="I62" s="920"/>
      <c r="J62" s="920"/>
      <c r="K62" s="920">
        <f>K63</f>
        <v>9577</v>
      </c>
      <c r="L62" s="920">
        <v>9577</v>
      </c>
      <c r="M62" s="920">
        <v>9577</v>
      </c>
      <c r="N62" s="920">
        <f>N63</f>
        <v>0</v>
      </c>
      <c r="O62" s="920">
        <f>O63</f>
        <v>0</v>
      </c>
      <c r="P62" s="920"/>
      <c r="Q62" s="920">
        <f>Q63</f>
        <v>0</v>
      </c>
      <c r="R62" s="920">
        <f>R63</f>
        <v>0</v>
      </c>
      <c r="S62" s="920"/>
    </row>
    <row r="63" spans="1:19" s="609" customFormat="1" x14ac:dyDescent="0.25">
      <c r="A63" s="532" t="s">
        <v>107</v>
      </c>
      <c r="B63" s="1632" t="s">
        <v>164</v>
      </c>
      <c r="C63" s="1632" t="s">
        <v>104</v>
      </c>
      <c r="D63" s="920">
        <f t="shared" si="28"/>
        <v>9577</v>
      </c>
      <c r="E63" s="920">
        <f t="shared" si="28"/>
        <v>9577</v>
      </c>
      <c r="F63" s="920">
        <f t="shared" si="28"/>
        <v>9577</v>
      </c>
      <c r="G63" s="533"/>
      <c r="H63" s="920"/>
      <c r="I63" s="920"/>
      <c r="J63" s="920"/>
      <c r="K63" s="920">
        <v>9577</v>
      </c>
      <c r="L63" s="920">
        <v>9577</v>
      </c>
      <c r="M63" s="920">
        <v>9577</v>
      </c>
      <c r="N63" s="920"/>
      <c r="O63" s="920"/>
      <c r="P63" s="920"/>
      <c r="Q63" s="920"/>
      <c r="R63" s="920"/>
      <c r="S63" s="920"/>
    </row>
    <row r="64" spans="1:19" ht="18" customHeight="1" x14ac:dyDescent="0.25">
      <c r="A64" s="534" t="s">
        <v>108</v>
      </c>
      <c r="B64" s="1628" t="s">
        <v>163</v>
      </c>
      <c r="C64" s="1628"/>
      <c r="D64" s="921">
        <f>+D62+D61</f>
        <v>9577</v>
      </c>
      <c r="E64" s="921">
        <f t="shared" ref="E64:F64" si="29">+E62+E61</f>
        <v>11804</v>
      </c>
      <c r="F64" s="921">
        <f t="shared" si="29"/>
        <v>11804</v>
      </c>
      <c r="G64" s="533">
        <f t="shared" si="3"/>
        <v>1</v>
      </c>
      <c r="H64" s="921">
        <f>+H62+H61</f>
        <v>0</v>
      </c>
      <c r="I64" s="921">
        <f t="shared" ref="I64:S64" si="30">+I62+I61</f>
        <v>2227</v>
      </c>
      <c r="J64" s="921">
        <f t="shared" si="30"/>
        <v>2227</v>
      </c>
      <c r="K64" s="921">
        <f t="shared" si="30"/>
        <v>9577</v>
      </c>
      <c r="L64" s="921">
        <f t="shared" si="30"/>
        <v>9577</v>
      </c>
      <c r="M64" s="921">
        <f t="shared" si="30"/>
        <v>9577</v>
      </c>
      <c r="N64" s="921">
        <f t="shared" si="30"/>
        <v>0</v>
      </c>
      <c r="O64" s="921">
        <f t="shared" si="30"/>
        <v>0</v>
      </c>
      <c r="P64" s="921">
        <f t="shared" si="30"/>
        <v>0</v>
      </c>
      <c r="Q64" s="921">
        <f t="shared" si="30"/>
        <v>0</v>
      </c>
      <c r="R64" s="921">
        <f t="shared" si="30"/>
        <v>0</v>
      </c>
      <c r="S64" s="921">
        <f t="shared" si="30"/>
        <v>0</v>
      </c>
    </row>
    <row r="65" spans="1:19" ht="11.25" customHeight="1" x14ac:dyDescent="0.25">
      <c r="A65" s="594"/>
      <c r="B65" s="1335"/>
      <c r="C65" s="1335"/>
      <c r="D65" s="922"/>
      <c r="E65" s="922"/>
      <c r="F65" s="922"/>
      <c r="H65" s="922"/>
      <c r="I65" s="922"/>
      <c r="J65" s="922"/>
      <c r="K65" s="922"/>
      <c r="L65" s="922"/>
      <c r="M65" s="922"/>
      <c r="N65" s="922"/>
      <c r="O65" s="922"/>
      <c r="P65" s="922"/>
      <c r="Q65" s="922"/>
      <c r="R65" s="922"/>
      <c r="S65" s="922"/>
    </row>
    <row r="66" spans="1:19" ht="15" customHeight="1" x14ac:dyDescent="0.25">
      <c r="A66" s="602"/>
      <c r="B66" s="1633"/>
      <c r="C66" s="1633"/>
      <c r="D66" s="922"/>
      <c r="E66" s="922"/>
      <c r="F66" s="922"/>
      <c r="H66" s="922"/>
      <c r="I66" s="922"/>
      <c r="J66" s="922"/>
      <c r="K66" s="922"/>
      <c r="L66" s="922"/>
      <c r="M66" s="922"/>
      <c r="N66" s="922"/>
      <c r="O66" s="922"/>
      <c r="P66" s="922"/>
      <c r="Q66" s="922"/>
      <c r="R66" s="922"/>
      <c r="S66" s="922"/>
    </row>
    <row r="67" spans="1:19" ht="15" customHeight="1" x14ac:dyDescent="0.25">
      <c r="A67" s="532" t="s">
        <v>110</v>
      </c>
      <c r="B67" s="1632" t="s">
        <v>109</v>
      </c>
      <c r="C67" s="1632"/>
      <c r="D67" s="920">
        <f t="shared" ref="D67:F74" si="31">+H67+K67+N67+Q67</f>
        <v>0</v>
      </c>
      <c r="E67" s="920">
        <f t="shared" si="31"/>
        <v>63</v>
      </c>
      <c r="F67" s="920">
        <f t="shared" si="31"/>
        <v>63</v>
      </c>
      <c r="G67" s="533"/>
      <c r="H67" s="920"/>
      <c r="I67" s="920">
        <v>63</v>
      </c>
      <c r="J67" s="920">
        <v>63</v>
      </c>
      <c r="K67" s="920"/>
      <c r="L67" s="920"/>
      <c r="M67" s="920"/>
      <c r="N67" s="920"/>
      <c r="O67" s="920"/>
      <c r="P67" s="920"/>
      <c r="Q67" s="920"/>
      <c r="R67" s="920"/>
      <c r="S67" s="920"/>
    </row>
    <row r="68" spans="1:19" hidden="1" x14ac:dyDescent="0.25">
      <c r="A68" s="535" t="s">
        <v>111</v>
      </c>
      <c r="B68" s="612" t="s">
        <v>428</v>
      </c>
      <c r="C68" s="614"/>
      <c r="D68" s="920">
        <f t="shared" si="31"/>
        <v>0</v>
      </c>
      <c r="E68" s="920">
        <f t="shared" si="31"/>
        <v>0</v>
      </c>
      <c r="F68" s="920">
        <f t="shared" si="31"/>
        <v>0</v>
      </c>
      <c r="G68" s="533"/>
      <c r="H68" s="920"/>
      <c r="I68" s="920"/>
      <c r="J68" s="920"/>
      <c r="K68" s="920"/>
      <c r="L68" s="920"/>
      <c r="M68" s="920"/>
      <c r="N68" s="920"/>
      <c r="O68" s="920"/>
      <c r="P68" s="920"/>
      <c r="Q68" s="920"/>
      <c r="R68" s="920"/>
      <c r="S68" s="920"/>
    </row>
    <row r="69" spans="1:19" ht="27.75" hidden="1" customHeight="1" x14ac:dyDescent="0.25">
      <c r="A69" s="532" t="s">
        <v>111</v>
      </c>
      <c r="B69" s="1632"/>
      <c r="C69" s="1632" t="s">
        <v>112</v>
      </c>
      <c r="D69" s="920">
        <f t="shared" si="31"/>
        <v>0</v>
      </c>
      <c r="E69" s="920">
        <f t="shared" si="31"/>
        <v>0</v>
      </c>
      <c r="F69" s="920">
        <f t="shared" si="31"/>
        <v>0</v>
      </c>
      <c r="G69" s="533"/>
      <c r="H69" s="920"/>
      <c r="I69" s="920"/>
      <c r="J69" s="920"/>
      <c r="K69" s="920"/>
      <c r="L69" s="920"/>
      <c r="M69" s="920"/>
      <c r="N69" s="920"/>
      <c r="O69" s="920"/>
      <c r="P69" s="920"/>
      <c r="Q69" s="920"/>
      <c r="R69" s="920"/>
      <c r="S69" s="920"/>
    </row>
    <row r="70" spans="1:19" x14ac:dyDescent="0.25">
      <c r="A70" s="532" t="s">
        <v>114</v>
      </c>
      <c r="B70" s="1632" t="s">
        <v>113</v>
      </c>
      <c r="C70" s="1632"/>
      <c r="D70" s="920">
        <f t="shared" si="31"/>
        <v>0</v>
      </c>
      <c r="E70" s="920">
        <f t="shared" si="31"/>
        <v>154</v>
      </c>
      <c r="F70" s="920">
        <f t="shared" si="31"/>
        <v>154</v>
      </c>
      <c r="G70" s="533"/>
      <c r="H70" s="920"/>
      <c r="I70" s="920">
        <v>154</v>
      </c>
      <c r="J70" s="920">
        <v>154</v>
      </c>
      <c r="K70" s="920"/>
      <c r="L70" s="920"/>
      <c r="M70" s="920"/>
      <c r="N70" s="920"/>
      <c r="O70" s="920"/>
      <c r="P70" s="920"/>
      <c r="Q70" s="920"/>
      <c r="R70" s="920"/>
      <c r="S70" s="920"/>
    </row>
    <row r="71" spans="1:19" ht="15" customHeight="1" x14ac:dyDescent="0.25">
      <c r="A71" s="532" t="s">
        <v>116</v>
      </c>
      <c r="B71" s="1632" t="s">
        <v>115</v>
      </c>
      <c r="C71" s="1632"/>
      <c r="D71" s="920">
        <f t="shared" si="31"/>
        <v>0</v>
      </c>
      <c r="E71" s="920">
        <f t="shared" si="31"/>
        <v>1476</v>
      </c>
      <c r="F71" s="920">
        <f t="shared" si="31"/>
        <v>1476</v>
      </c>
      <c r="G71" s="533">
        <f t="shared" ref="G71:G85" si="32">+F71/E71</f>
        <v>1</v>
      </c>
      <c r="H71" s="920"/>
      <c r="I71" s="920">
        <v>1458</v>
      </c>
      <c r="J71" s="920">
        <v>1458</v>
      </c>
      <c r="K71" s="920"/>
      <c r="L71" s="920">
        <v>18</v>
      </c>
      <c r="M71" s="920">
        <v>18</v>
      </c>
      <c r="N71" s="920"/>
      <c r="O71" s="920"/>
      <c r="P71" s="920"/>
      <c r="Q71" s="920"/>
      <c r="R71" s="920"/>
      <c r="S71" s="920"/>
    </row>
    <row r="72" spans="1:19" x14ac:dyDescent="0.25">
      <c r="A72" s="532" t="s">
        <v>118</v>
      </c>
      <c r="B72" s="1632" t="s">
        <v>117</v>
      </c>
      <c r="C72" s="1632"/>
      <c r="D72" s="920">
        <f t="shared" si="31"/>
        <v>0</v>
      </c>
      <c r="E72" s="920">
        <f t="shared" si="31"/>
        <v>0</v>
      </c>
      <c r="F72" s="920">
        <f t="shared" si="31"/>
        <v>0</v>
      </c>
      <c r="G72" s="533"/>
      <c r="H72" s="920"/>
      <c r="I72" s="920"/>
      <c r="J72" s="920"/>
      <c r="K72" s="920"/>
      <c r="L72" s="920"/>
      <c r="M72" s="920"/>
      <c r="N72" s="920"/>
      <c r="O72" s="920"/>
      <c r="P72" s="920"/>
      <c r="Q72" s="920"/>
      <c r="R72" s="920"/>
      <c r="S72" s="920"/>
    </row>
    <row r="73" spans="1:19" x14ac:dyDescent="0.25">
      <c r="A73" s="532" t="s">
        <v>120</v>
      </c>
      <c r="B73" s="1632" t="s">
        <v>119</v>
      </c>
      <c r="C73" s="1632"/>
      <c r="D73" s="920">
        <f t="shared" si="31"/>
        <v>0</v>
      </c>
      <c r="E73" s="920">
        <f t="shared" si="31"/>
        <v>0</v>
      </c>
      <c r="F73" s="920">
        <f t="shared" si="31"/>
        <v>0</v>
      </c>
      <c r="G73" s="533"/>
      <c r="H73" s="920"/>
      <c r="I73" s="920"/>
      <c r="J73" s="920"/>
      <c r="K73" s="920"/>
      <c r="L73" s="920"/>
      <c r="M73" s="920"/>
      <c r="N73" s="920"/>
      <c r="O73" s="920"/>
      <c r="P73" s="920"/>
      <c r="Q73" s="920"/>
      <c r="R73" s="920"/>
      <c r="S73" s="920"/>
    </row>
    <row r="74" spans="1:19" s="609" customFormat="1" ht="15" customHeight="1" x14ac:dyDescent="0.25">
      <c r="A74" s="532" t="s">
        <v>122</v>
      </c>
      <c r="B74" s="1632" t="s">
        <v>121</v>
      </c>
      <c r="C74" s="1632"/>
      <c r="D74" s="920">
        <f t="shared" si="31"/>
        <v>0</v>
      </c>
      <c r="E74" s="920">
        <f t="shared" si="31"/>
        <v>451</v>
      </c>
      <c r="F74" s="920">
        <f t="shared" si="31"/>
        <v>451</v>
      </c>
      <c r="G74" s="533">
        <f t="shared" si="32"/>
        <v>1</v>
      </c>
      <c r="H74" s="920"/>
      <c r="I74" s="920">
        <v>446</v>
      </c>
      <c r="J74" s="920">
        <v>446</v>
      </c>
      <c r="K74" s="920"/>
      <c r="L74" s="920">
        <v>5</v>
      </c>
      <c r="M74" s="920">
        <v>5</v>
      </c>
      <c r="N74" s="920"/>
      <c r="O74" s="920"/>
      <c r="P74" s="920"/>
      <c r="Q74" s="920"/>
      <c r="R74" s="920"/>
      <c r="S74" s="920"/>
    </row>
    <row r="75" spans="1:19" s="604" customFormat="1" x14ac:dyDescent="0.25">
      <c r="A75" s="534" t="s">
        <v>123</v>
      </c>
      <c r="B75" s="1333" t="s">
        <v>161</v>
      </c>
      <c r="C75" s="1333"/>
      <c r="D75" s="921">
        <f t="shared" ref="D75:F75" si="33">SUM(D67:D74)</f>
        <v>0</v>
      </c>
      <c r="E75" s="921">
        <f t="shared" si="33"/>
        <v>2144</v>
      </c>
      <c r="F75" s="921">
        <f t="shared" si="33"/>
        <v>2144</v>
      </c>
      <c r="G75" s="615">
        <f t="shared" si="32"/>
        <v>1</v>
      </c>
      <c r="H75" s="921">
        <f>(((((+H74+H73)+H72)+H71)+H70)+H68)+H67</f>
        <v>0</v>
      </c>
      <c r="I75" s="921">
        <f t="shared" ref="I75:S75" si="34">(((((+I74+I73)+I72)+I71)+I70)+I68)+I67</f>
        <v>2121</v>
      </c>
      <c r="J75" s="921">
        <f t="shared" si="34"/>
        <v>2121</v>
      </c>
      <c r="K75" s="921">
        <f t="shared" si="34"/>
        <v>0</v>
      </c>
      <c r="L75" s="921">
        <f t="shared" si="34"/>
        <v>23</v>
      </c>
      <c r="M75" s="921">
        <f t="shared" si="34"/>
        <v>23</v>
      </c>
      <c r="N75" s="921">
        <f t="shared" si="34"/>
        <v>0</v>
      </c>
      <c r="O75" s="921">
        <f t="shared" si="34"/>
        <v>0</v>
      </c>
      <c r="P75" s="921">
        <f t="shared" si="34"/>
        <v>0</v>
      </c>
      <c r="Q75" s="921">
        <f t="shared" si="34"/>
        <v>0</v>
      </c>
      <c r="R75" s="921">
        <f t="shared" si="34"/>
        <v>0</v>
      </c>
      <c r="S75" s="921">
        <f t="shared" si="34"/>
        <v>0</v>
      </c>
    </row>
    <row r="76" spans="1:19" ht="15" customHeight="1" x14ac:dyDescent="0.25">
      <c r="A76" s="602"/>
      <c r="B76" s="1633"/>
      <c r="C76" s="1633"/>
      <c r="D76" s="922"/>
      <c r="E76" s="922"/>
      <c r="F76" s="922"/>
      <c r="H76" s="922"/>
      <c r="I76" s="922"/>
      <c r="J76" s="922"/>
      <c r="K76" s="922"/>
      <c r="L76" s="922"/>
      <c r="M76" s="922"/>
      <c r="N76" s="922"/>
      <c r="O76" s="922"/>
      <c r="P76" s="922"/>
      <c r="Q76" s="922"/>
      <c r="R76" s="922"/>
      <c r="S76" s="922"/>
    </row>
    <row r="77" spans="1:19" ht="15" hidden="1" customHeight="1" x14ac:dyDescent="0.25">
      <c r="A77" s="602" t="s">
        <v>125</v>
      </c>
      <c r="B77" s="1633" t="s">
        <v>124</v>
      </c>
      <c r="C77" s="1633"/>
      <c r="D77" s="922">
        <f>+H77+K77+N77+Q77</f>
        <v>0</v>
      </c>
      <c r="E77" s="922"/>
      <c r="F77" s="922"/>
      <c r="H77" s="922"/>
      <c r="I77" s="922"/>
      <c r="J77" s="922"/>
      <c r="K77" s="922"/>
      <c r="L77" s="922"/>
      <c r="M77" s="922"/>
      <c r="N77" s="922"/>
      <c r="O77" s="922"/>
      <c r="P77" s="922"/>
      <c r="Q77" s="922"/>
      <c r="R77" s="922"/>
      <c r="S77" s="922"/>
    </row>
    <row r="78" spans="1:19" ht="15" hidden="1" customHeight="1" x14ac:dyDescent="0.25">
      <c r="A78" s="602" t="s">
        <v>127</v>
      </c>
      <c r="B78" s="1633" t="s">
        <v>126</v>
      </c>
      <c r="C78" s="1633"/>
      <c r="D78" s="922">
        <f>+H78+K78+N78+Q78</f>
        <v>0</v>
      </c>
      <c r="E78" s="922"/>
      <c r="F78" s="922"/>
      <c r="H78" s="922"/>
      <c r="I78" s="922"/>
      <c r="J78" s="922"/>
      <c r="K78" s="922"/>
      <c r="L78" s="922"/>
      <c r="M78" s="922"/>
      <c r="N78" s="922"/>
      <c r="O78" s="922"/>
      <c r="P78" s="922"/>
      <c r="Q78" s="922"/>
      <c r="R78" s="922"/>
      <c r="S78" s="922"/>
    </row>
    <row r="79" spans="1:19" ht="15" hidden="1" customHeight="1" x14ac:dyDescent="0.25">
      <c r="A79" s="602" t="s">
        <v>129</v>
      </c>
      <c r="B79" s="1633" t="s">
        <v>429</v>
      </c>
      <c r="C79" s="1633"/>
      <c r="D79" s="922">
        <f>+H79+K79+N79+Q79</f>
        <v>0</v>
      </c>
      <c r="E79" s="922"/>
      <c r="F79" s="922"/>
      <c r="H79" s="922"/>
      <c r="I79" s="922"/>
      <c r="J79" s="922"/>
      <c r="K79" s="922"/>
      <c r="L79" s="922"/>
      <c r="M79" s="922"/>
      <c r="N79" s="922"/>
      <c r="O79" s="922"/>
      <c r="P79" s="922"/>
      <c r="Q79" s="922"/>
      <c r="R79" s="922"/>
      <c r="S79" s="922"/>
    </row>
    <row r="80" spans="1:19" hidden="1" x14ac:dyDescent="0.25">
      <c r="A80" s="594" t="s">
        <v>131</v>
      </c>
      <c r="B80" s="1631" t="s">
        <v>130</v>
      </c>
      <c r="C80" s="1631"/>
      <c r="D80" s="923">
        <f>+H80+K80+N80+Q80</f>
        <v>0</v>
      </c>
      <c r="E80" s="923"/>
      <c r="F80" s="923"/>
      <c r="H80" s="923"/>
      <c r="I80" s="923"/>
      <c r="J80" s="923"/>
      <c r="K80" s="923"/>
      <c r="L80" s="923"/>
      <c r="M80" s="923"/>
      <c r="N80" s="923"/>
      <c r="O80" s="923"/>
      <c r="P80" s="923"/>
      <c r="Q80" s="923"/>
      <c r="R80" s="923"/>
      <c r="S80" s="923"/>
    </row>
    <row r="81" spans="1:19" x14ac:dyDescent="0.25">
      <c r="A81" s="534" t="s">
        <v>132</v>
      </c>
      <c r="B81" s="1333" t="s">
        <v>308</v>
      </c>
      <c r="C81" s="1333"/>
      <c r="D81" s="921">
        <f t="shared" ref="D81:Q81" si="35">SUM(D77:D80)</f>
        <v>0</v>
      </c>
      <c r="E81" s="921">
        <f t="shared" si="35"/>
        <v>0</v>
      </c>
      <c r="F81" s="921">
        <f t="shared" si="35"/>
        <v>0</v>
      </c>
      <c r="G81" s="615"/>
      <c r="H81" s="921">
        <f t="shared" si="35"/>
        <v>0</v>
      </c>
      <c r="I81" s="921">
        <v>0</v>
      </c>
      <c r="J81" s="921">
        <v>0</v>
      </c>
      <c r="K81" s="921">
        <f t="shared" si="35"/>
        <v>0</v>
      </c>
      <c r="L81" s="921">
        <v>0</v>
      </c>
      <c r="M81" s="921">
        <v>0</v>
      </c>
      <c r="N81" s="921">
        <f t="shared" si="35"/>
        <v>0</v>
      </c>
      <c r="O81" s="921">
        <v>0</v>
      </c>
      <c r="P81" s="921">
        <v>0</v>
      </c>
      <c r="Q81" s="921">
        <f t="shared" si="35"/>
        <v>0</v>
      </c>
      <c r="R81" s="921">
        <v>0</v>
      </c>
      <c r="S81" s="921">
        <v>0</v>
      </c>
    </row>
    <row r="82" spans="1:19" ht="15" customHeight="1" x14ac:dyDescent="0.25">
      <c r="A82" s="594"/>
      <c r="B82" s="1631"/>
      <c r="C82" s="1631"/>
      <c r="D82" s="922"/>
      <c r="E82" s="922"/>
      <c r="F82" s="922"/>
      <c r="H82" s="922"/>
      <c r="I82" s="922"/>
      <c r="J82" s="922"/>
      <c r="K82" s="922"/>
      <c r="L82" s="922"/>
      <c r="M82" s="922"/>
      <c r="N82" s="922"/>
      <c r="O82" s="922"/>
      <c r="P82" s="922"/>
      <c r="Q82" s="922"/>
      <c r="R82" s="922"/>
      <c r="S82" s="922"/>
    </row>
    <row r="83" spans="1:19" ht="15.75" customHeight="1" x14ac:dyDescent="0.25">
      <c r="A83" s="534" t="s">
        <v>134</v>
      </c>
      <c r="B83" s="1333" t="s">
        <v>158</v>
      </c>
      <c r="C83" s="1333"/>
      <c r="D83" s="920"/>
      <c r="E83" s="920"/>
      <c r="F83" s="920"/>
      <c r="G83" s="533"/>
      <c r="H83" s="920"/>
      <c r="I83" s="920"/>
      <c r="J83" s="920"/>
      <c r="K83" s="920"/>
      <c r="L83" s="920"/>
      <c r="M83" s="920"/>
      <c r="N83" s="920"/>
      <c r="O83" s="920"/>
      <c r="P83" s="920"/>
      <c r="Q83" s="920"/>
      <c r="R83" s="920"/>
      <c r="S83" s="920"/>
    </row>
    <row r="84" spans="1:19" ht="15.75" customHeight="1" x14ac:dyDescent="0.25">
      <c r="A84" s="594"/>
      <c r="B84" s="1334"/>
      <c r="C84" s="1334"/>
      <c r="D84" s="922"/>
      <c r="E84" s="922"/>
      <c r="F84" s="922"/>
      <c r="H84" s="922"/>
      <c r="I84" s="922"/>
      <c r="J84" s="922"/>
      <c r="K84" s="922"/>
      <c r="L84" s="922"/>
      <c r="M84" s="922"/>
      <c r="N84" s="922"/>
      <c r="O84" s="922"/>
      <c r="P84" s="922"/>
      <c r="Q84" s="922"/>
      <c r="R84" s="922"/>
      <c r="S84" s="922"/>
    </row>
    <row r="85" spans="1:19" s="610" customFormat="1" ht="40.5" customHeight="1" x14ac:dyDescent="0.25">
      <c r="A85" s="616" t="s">
        <v>135</v>
      </c>
      <c r="B85" s="1628" t="s">
        <v>157</v>
      </c>
      <c r="C85" s="1628"/>
      <c r="D85" s="617">
        <f>+D83+D81+D75+D64+D59+D26+D24</f>
        <v>190045</v>
      </c>
      <c r="E85" s="617">
        <f>+E83+E81+E75+E64+E59+E26+E24</f>
        <v>199150</v>
      </c>
      <c r="F85" s="617">
        <f>+F83+F81+F75+F64+F59+F26+F24</f>
        <v>193194</v>
      </c>
      <c r="G85" s="618">
        <f t="shared" si="32"/>
        <v>0.97009289480291239</v>
      </c>
      <c r="H85" s="617">
        <f>+H83+H81+H75+H64+H59+H26+H24</f>
        <v>150538</v>
      </c>
      <c r="I85" s="617">
        <f t="shared" ref="I85:S85" si="36">+I83+I81+I75+I64+I59+I26+I24</f>
        <v>152506</v>
      </c>
      <c r="J85" s="617">
        <f t="shared" si="36"/>
        <v>148354</v>
      </c>
      <c r="K85" s="617">
        <f t="shared" si="36"/>
        <v>10422</v>
      </c>
      <c r="L85" s="617">
        <f t="shared" si="36"/>
        <v>12292</v>
      </c>
      <c r="M85" s="617">
        <f t="shared" si="36"/>
        <v>11692</v>
      </c>
      <c r="N85" s="617">
        <f t="shared" si="36"/>
        <v>2988</v>
      </c>
      <c r="O85" s="617">
        <f t="shared" si="36"/>
        <v>2988</v>
      </c>
      <c r="P85" s="617">
        <f t="shared" si="36"/>
        <v>2540</v>
      </c>
      <c r="Q85" s="617">
        <f t="shared" si="36"/>
        <v>26097</v>
      </c>
      <c r="R85" s="617">
        <f t="shared" si="36"/>
        <v>31364</v>
      </c>
      <c r="S85" s="617">
        <f t="shared" si="36"/>
        <v>30607</v>
      </c>
    </row>
  </sheetData>
  <mergeCells count="78">
    <mergeCell ref="B73:C73"/>
    <mergeCell ref="B57:C57"/>
    <mergeCell ref="B47:C47"/>
    <mergeCell ref="B48:C48"/>
    <mergeCell ref="B49:C49"/>
    <mergeCell ref="B50:C50"/>
    <mergeCell ref="B51:C51"/>
    <mergeCell ref="B52:C52"/>
    <mergeCell ref="B53:C53"/>
    <mergeCell ref="B54:C54"/>
    <mergeCell ref="B70:C70"/>
    <mergeCell ref="B60:C60"/>
    <mergeCell ref="B59:C59"/>
    <mergeCell ref="B66:C66"/>
    <mergeCell ref="B58:C58"/>
    <mergeCell ref="B67:C67"/>
    <mergeCell ref="B38:C38"/>
    <mergeCell ref="B20:C20"/>
    <mergeCell ref="B21:C21"/>
    <mergeCell ref="B22:C22"/>
    <mergeCell ref="B23:C23"/>
    <mergeCell ref="B24:C24"/>
    <mergeCell ref="B37:C37"/>
    <mergeCell ref="B33:C33"/>
    <mergeCell ref="B34:C34"/>
    <mergeCell ref="B35:C35"/>
    <mergeCell ref="B26:C26"/>
    <mergeCell ref="A2:A4"/>
    <mergeCell ref="B2:C4"/>
    <mergeCell ref="B5:C5"/>
    <mergeCell ref="B6:C6"/>
    <mergeCell ref="B7:C7"/>
    <mergeCell ref="B69:C69"/>
    <mergeCell ref="B39:C39"/>
    <mergeCell ref="B40:C40"/>
    <mergeCell ref="B41:C41"/>
    <mergeCell ref="B42:C42"/>
    <mergeCell ref="B56:C56"/>
    <mergeCell ref="B43:C43"/>
    <mergeCell ref="B55:C55"/>
    <mergeCell ref="B64:C64"/>
    <mergeCell ref="B44:C44"/>
    <mergeCell ref="B61:C61"/>
    <mergeCell ref="B63:C63"/>
    <mergeCell ref="Q1:S1"/>
    <mergeCell ref="H2:J2"/>
    <mergeCell ref="N2:P2"/>
    <mergeCell ref="Q2:S2"/>
    <mergeCell ref="K2:M2"/>
    <mergeCell ref="B14:C14"/>
    <mergeCell ref="D2:F3"/>
    <mergeCell ref="B17:C17"/>
    <mergeCell ref="B18:C18"/>
    <mergeCell ref="B19:C19"/>
    <mergeCell ref="B15:C15"/>
    <mergeCell ref="B16:C16"/>
    <mergeCell ref="B13:C13"/>
    <mergeCell ref="B8:C8"/>
    <mergeCell ref="B9:C9"/>
    <mergeCell ref="B10:C10"/>
    <mergeCell ref="B11:C11"/>
    <mergeCell ref="B12:C12"/>
    <mergeCell ref="B85:C85"/>
    <mergeCell ref="H3:J3"/>
    <mergeCell ref="K3:M3"/>
    <mergeCell ref="N3:P3"/>
    <mergeCell ref="Q3:S3"/>
    <mergeCell ref="G2:G4"/>
    <mergeCell ref="B80:C80"/>
    <mergeCell ref="B82:C82"/>
    <mergeCell ref="B71:C71"/>
    <mergeCell ref="B72:C72"/>
    <mergeCell ref="B74:C74"/>
    <mergeCell ref="B76:C76"/>
    <mergeCell ref="B77:C77"/>
    <mergeCell ref="B79:C79"/>
    <mergeCell ref="B78:C78"/>
    <mergeCell ref="B36:C36"/>
  </mergeCells>
  <pageMargins left="0.31496062992125984" right="0.11811023622047245" top="0.74803149606299213" bottom="0.74803149606299213" header="0.31496062992125984" footer="0.31496062992125984"/>
  <pageSetup paperSize="9" scale="68" orientation="landscape" cellComments="asDisplayed" r:id="rId1"/>
  <headerFooter>
    <oddHeader>&amp;C&amp;"Times New Roman,Félkövér"&amp;12Martonvásár Város Önkormányzatának kiadásai 2019.
Brunszvik Teréz Óvoda&amp;R&amp;"Times New Roman,Félkövér"&amp;12 6/b. melléklet</oddHead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0"/>
  <sheetViews>
    <sheetView tabSelected="1" zoomScaleNormal="100" workbookViewId="0">
      <selection activeCell="D38" sqref="D38"/>
    </sheetView>
  </sheetViews>
  <sheetFormatPr defaultColWidth="9.140625" defaultRowHeight="15.75" x14ac:dyDescent="0.25"/>
  <cols>
    <col min="1" max="1" width="5.42578125" style="124" customWidth="1"/>
    <col min="2" max="2" width="54.85546875" style="118" customWidth="1"/>
    <col min="3" max="3" width="10.42578125" style="118" customWidth="1"/>
    <col min="4" max="4" width="9.140625" style="118" customWidth="1"/>
    <col min="5" max="5" width="9" style="118" customWidth="1"/>
    <col min="6" max="6" width="10.140625" style="118" customWidth="1"/>
    <col min="7" max="21" width="9.140625" style="83"/>
    <col min="22" max="16384" width="9.140625" style="118"/>
  </cols>
  <sheetData>
    <row r="1" spans="1:21" ht="15.95" customHeight="1" x14ac:dyDescent="0.25">
      <c r="A1" s="77" t="s">
        <v>295</v>
      </c>
      <c r="B1" s="78"/>
      <c r="C1" s="78"/>
      <c r="D1" s="78"/>
      <c r="E1" s="78"/>
      <c r="F1" s="78"/>
    </row>
    <row r="2" spans="1:21" ht="15.95" customHeight="1" x14ac:dyDescent="0.25">
      <c r="A2" s="1405" t="s">
        <v>296</v>
      </c>
      <c r="B2" s="1405"/>
      <c r="D2" s="407"/>
      <c r="E2" s="1406" t="s">
        <v>379</v>
      </c>
      <c r="F2" s="1406"/>
    </row>
    <row r="3" spans="1:21" ht="35.25" customHeight="1" x14ac:dyDescent="0.25">
      <c r="A3" s="125"/>
      <c r="B3" s="125" t="s">
        <v>182</v>
      </c>
      <c r="C3" s="142" t="s">
        <v>177</v>
      </c>
      <c r="D3" s="58" t="s">
        <v>178</v>
      </c>
      <c r="E3" s="58" t="s">
        <v>179</v>
      </c>
      <c r="F3" s="58" t="s">
        <v>524</v>
      </c>
      <c r="P3" s="118"/>
      <c r="Q3" s="118"/>
      <c r="R3" s="118"/>
      <c r="S3" s="118"/>
      <c r="T3" s="118"/>
      <c r="U3" s="118"/>
    </row>
    <row r="4" spans="1:21" s="136" customFormat="1" x14ac:dyDescent="0.25">
      <c r="A4" s="134" t="s">
        <v>391</v>
      </c>
      <c r="B4" s="129" t="s">
        <v>390</v>
      </c>
      <c r="C4" s="140">
        <f>+C7+C8+C13+C14</f>
        <v>864102</v>
      </c>
      <c r="D4" s="140">
        <f t="shared" ref="D4:E4" si="0">+D7+D8+D13+D14</f>
        <v>972611</v>
      </c>
      <c r="E4" s="140">
        <f t="shared" si="0"/>
        <v>1045249</v>
      </c>
      <c r="F4" s="395">
        <f>+E4/D4</f>
        <v>1.0746835065612048</v>
      </c>
      <c r="G4" s="135"/>
      <c r="H4" s="135"/>
      <c r="I4" s="135"/>
      <c r="J4" s="135"/>
      <c r="K4" s="135"/>
      <c r="L4" s="135"/>
      <c r="M4" s="135"/>
      <c r="N4" s="135"/>
      <c r="O4" s="135"/>
    </row>
    <row r="5" spans="1:21" s="119" customFormat="1" ht="12" customHeight="1" x14ac:dyDescent="0.2">
      <c r="A5" s="89" t="s">
        <v>388</v>
      </c>
      <c r="B5" s="139" t="s">
        <v>325</v>
      </c>
      <c r="C5" s="87">
        <f>+'3.mell. Bevétel'!C11</f>
        <v>465420</v>
      </c>
      <c r="D5" s="87">
        <f>+'3.mell. Bevétel'!D11</f>
        <v>514719</v>
      </c>
      <c r="E5" s="87">
        <f>+'3.mell. Bevétel'!E11</f>
        <v>514720</v>
      </c>
      <c r="F5" s="395">
        <f t="shared" ref="F5:F26" si="1">+E5/D5</f>
        <v>1.000001942807629</v>
      </c>
      <c r="G5" s="83"/>
      <c r="H5" s="83"/>
      <c r="I5" s="83"/>
      <c r="J5" s="83"/>
      <c r="K5" s="83"/>
      <c r="L5" s="83"/>
      <c r="M5" s="83"/>
      <c r="N5" s="83"/>
      <c r="O5" s="83"/>
    </row>
    <row r="6" spans="1:21" s="119" customFormat="1" ht="26.25" customHeight="1" x14ac:dyDescent="0.2">
      <c r="A6" s="138" t="s">
        <v>389</v>
      </c>
      <c r="B6" s="139" t="s">
        <v>205</v>
      </c>
      <c r="C6" s="87">
        <f>+'3.mell. Bevétel'!C12+'6. mell. Int.összesen'!D4</f>
        <v>24150</v>
      </c>
      <c r="D6" s="87">
        <f>+'3.mell. Bevétel'!D12+'6. mell. Int.összesen'!E4</f>
        <v>54845</v>
      </c>
      <c r="E6" s="87">
        <f>+'3.mell. Bevétel'!E12+'6. mell. Int.összesen'!F4</f>
        <v>50989</v>
      </c>
      <c r="F6" s="395">
        <f t="shared" si="1"/>
        <v>0.92969277053514454</v>
      </c>
      <c r="G6" s="83"/>
      <c r="H6" s="83"/>
      <c r="I6" s="83"/>
      <c r="J6" s="83"/>
      <c r="K6" s="83"/>
      <c r="L6" s="83"/>
      <c r="M6" s="83"/>
      <c r="N6" s="83"/>
      <c r="O6" s="83"/>
    </row>
    <row r="7" spans="1:21" s="137" customFormat="1" ht="12" customHeight="1" x14ac:dyDescent="0.2">
      <c r="A7" s="62" t="s">
        <v>303</v>
      </c>
      <c r="B7" s="51" t="s">
        <v>323</v>
      </c>
      <c r="C7" s="71">
        <f>+C5+C6</f>
        <v>489570</v>
      </c>
      <c r="D7" s="71">
        <f t="shared" ref="D7:E7" si="2">+D5+D6</f>
        <v>569564</v>
      </c>
      <c r="E7" s="71">
        <f t="shared" si="2"/>
        <v>565709</v>
      </c>
      <c r="F7" s="395">
        <f t="shared" si="1"/>
        <v>0.99323166492264259</v>
      </c>
      <c r="G7" s="135"/>
      <c r="H7" s="135"/>
      <c r="I7" s="135"/>
      <c r="J7" s="135"/>
      <c r="K7" s="135"/>
      <c r="L7" s="135"/>
      <c r="M7" s="135"/>
      <c r="N7" s="135"/>
      <c r="O7" s="135"/>
    </row>
    <row r="8" spans="1:21" s="119" customFormat="1" ht="12" customHeight="1" x14ac:dyDescent="0.2">
      <c r="A8" s="131" t="s">
        <v>392</v>
      </c>
      <c r="B8" s="51" t="s">
        <v>329</v>
      </c>
      <c r="C8" s="71">
        <f>SUM(C9:C12)</f>
        <v>292500</v>
      </c>
      <c r="D8" s="71">
        <f t="shared" ref="D8:E8" si="3">SUM(D9:D12)</f>
        <v>298459</v>
      </c>
      <c r="E8" s="71">
        <f t="shared" si="3"/>
        <v>362608</v>
      </c>
      <c r="F8" s="395">
        <f t="shared" si="1"/>
        <v>1.2149340445421315</v>
      </c>
      <c r="G8" s="83"/>
      <c r="H8" s="83"/>
      <c r="I8" s="83"/>
      <c r="J8" s="83"/>
      <c r="K8" s="83"/>
      <c r="L8" s="83"/>
      <c r="M8" s="83"/>
      <c r="N8" s="83"/>
      <c r="O8" s="83"/>
    </row>
    <row r="9" spans="1:21" s="119" customFormat="1" ht="12" customHeight="1" x14ac:dyDescent="0.2">
      <c r="A9" s="89" t="s">
        <v>393</v>
      </c>
      <c r="B9" s="139" t="s">
        <v>327</v>
      </c>
      <c r="C9" s="71">
        <f>+'3.mell. Bevétel'!C40</f>
        <v>0</v>
      </c>
      <c r="D9" s="71">
        <f>+'3.mell. Bevétel'!D40</f>
        <v>0</v>
      </c>
      <c r="E9" s="71">
        <f>+'3.mell. Bevétel'!E40</f>
        <v>5</v>
      </c>
      <c r="F9" s="395"/>
      <c r="G9" s="83"/>
      <c r="H9" s="83"/>
      <c r="I9" s="83"/>
      <c r="J9" s="83"/>
      <c r="K9" s="83"/>
      <c r="L9" s="83"/>
      <c r="M9" s="83"/>
      <c r="N9" s="83"/>
      <c r="O9" s="83"/>
    </row>
    <row r="10" spans="1:21" s="119" customFormat="1" ht="12" customHeight="1" x14ac:dyDescent="0.2">
      <c r="A10" s="138" t="s">
        <v>394</v>
      </c>
      <c r="B10" s="139" t="s">
        <v>220</v>
      </c>
      <c r="C10" s="71">
        <f>+'3.mell. Bevétel'!C43</f>
        <v>126000</v>
      </c>
      <c r="D10" s="71">
        <f>+'3.mell. Bevétel'!D43</f>
        <v>126000</v>
      </c>
      <c r="E10" s="71">
        <f>+'3.mell. Bevétel'!E43</f>
        <v>142422</v>
      </c>
      <c r="F10" s="395">
        <f t="shared" si="1"/>
        <v>1.1303333333333334</v>
      </c>
      <c r="G10" s="83"/>
      <c r="H10" s="83"/>
      <c r="I10" s="83"/>
      <c r="J10" s="83"/>
      <c r="K10" s="83"/>
      <c r="L10" s="83"/>
      <c r="M10" s="83"/>
      <c r="N10" s="83"/>
      <c r="O10" s="83"/>
    </row>
    <row r="11" spans="1:21" s="119" customFormat="1" ht="12" customHeight="1" x14ac:dyDescent="0.2">
      <c r="A11" s="89" t="s">
        <v>395</v>
      </c>
      <c r="B11" s="139" t="s">
        <v>328</v>
      </c>
      <c r="C11" s="71">
        <f>+'3.mell. Bevétel'!C52</f>
        <v>160000</v>
      </c>
      <c r="D11" s="71">
        <f>+'3.mell. Bevétel'!D52</f>
        <v>160000</v>
      </c>
      <c r="E11" s="71">
        <f>+'3.mell. Bevétel'!E52</f>
        <v>206118</v>
      </c>
      <c r="F11" s="395">
        <f t="shared" si="1"/>
        <v>1.2882374999999999</v>
      </c>
      <c r="G11" s="83"/>
      <c r="H11" s="83"/>
      <c r="I11" s="83"/>
      <c r="J11" s="83"/>
      <c r="K11" s="83"/>
      <c r="L11" s="83"/>
      <c r="M11" s="83"/>
      <c r="N11" s="83"/>
      <c r="O11" s="83"/>
    </row>
    <row r="12" spans="1:21" s="119" customFormat="1" ht="12" customHeight="1" x14ac:dyDescent="0.2">
      <c r="A12" s="138" t="s">
        <v>396</v>
      </c>
      <c r="B12" s="139" t="s">
        <v>233</v>
      </c>
      <c r="C12" s="71">
        <f>+'3.mell. Bevétel'!C53</f>
        <v>6500</v>
      </c>
      <c r="D12" s="71">
        <f>+'3.mell. Bevétel'!D53</f>
        <v>12459</v>
      </c>
      <c r="E12" s="71">
        <f>+'3.mell. Bevétel'!E53</f>
        <v>14063</v>
      </c>
      <c r="F12" s="395">
        <f t="shared" si="1"/>
        <v>1.1287422746608877</v>
      </c>
      <c r="G12" s="83"/>
      <c r="H12" s="83"/>
      <c r="I12" s="83"/>
      <c r="J12" s="83"/>
      <c r="K12" s="83"/>
      <c r="L12" s="83"/>
      <c r="M12" s="83"/>
      <c r="N12" s="83"/>
      <c r="O12" s="83"/>
    </row>
    <row r="13" spans="1:21" s="119" customFormat="1" ht="12" customHeight="1" x14ac:dyDescent="0.2">
      <c r="A13" s="62">
        <v>3</v>
      </c>
      <c r="B13" s="51" t="s">
        <v>276</v>
      </c>
      <c r="C13" s="71">
        <f>+'3.mell. Bevétel'!C65+'6. mell. Int.összesen'!D36</f>
        <v>81289</v>
      </c>
      <c r="D13" s="71">
        <f>+'3.mell. Bevétel'!D65+'6. mell. Int.összesen'!E36</f>
        <v>103845</v>
      </c>
      <c r="E13" s="71">
        <f>+'3.mell. Bevétel'!E65+'6. mell. Int.összesen'!F36</f>
        <v>116197</v>
      </c>
      <c r="F13" s="395">
        <f t="shared" si="1"/>
        <v>1.1189465068130386</v>
      </c>
      <c r="G13" s="83"/>
      <c r="H13" s="83"/>
      <c r="I13" s="83"/>
      <c r="J13" s="83"/>
      <c r="K13" s="83"/>
      <c r="L13" s="83"/>
      <c r="M13" s="83"/>
      <c r="N13" s="83"/>
      <c r="O13" s="83"/>
    </row>
    <row r="14" spans="1:21" s="119" customFormat="1" ht="12" customHeight="1" x14ac:dyDescent="0.2">
      <c r="A14" s="131">
        <v>4</v>
      </c>
      <c r="B14" s="51" t="s">
        <v>274</v>
      </c>
      <c r="C14" s="71">
        <f>+'3.mell. Bevétel'!C69+'6. mell. Int.összesen'!D39</f>
        <v>743</v>
      </c>
      <c r="D14" s="71">
        <f>+'3.mell. Bevétel'!D69+'6. mell. Int.összesen'!E39</f>
        <v>743</v>
      </c>
      <c r="E14" s="71">
        <f>+'3.mell. Bevétel'!E69+'6. mell. Int.összesen'!F39</f>
        <v>735</v>
      </c>
      <c r="F14" s="395">
        <f t="shared" si="1"/>
        <v>0.98923283983849264</v>
      </c>
      <c r="G14" s="83"/>
      <c r="H14" s="83"/>
      <c r="I14" s="83"/>
      <c r="J14" s="83"/>
      <c r="K14" s="83"/>
      <c r="L14" s="83"/>
      <c r="M14" s="83"/>
      <c r="N14" s="83"/>
      <c r="O14" s="83"/>
    </row>
    <row r="15" spans="1:21" s="137" customFormat="1" ht="12" customHeight="1" x14ac:dyDescent="0.2">
      <c r="A15" s="63" t="s">
        <v>397</v>
      </c>
      <c r="B15" s="129" t="s">
        <v>275</v>
      </c>
      <c r="C15" s="75">
        <f>SUM(C16:C18)</f>
        <v>168148</v>
      </c>
      <c r="D15" s="75">
        <f t="shared" ref="D15:E15" si="4">SUM(D16:D18)</f>
        <v>259326</v>
      </c>
      <c r="E15" s="75">
        <f t="shared" si="4"/>
        <v>151210</v>
      </c>
      <c r="F15" s="395">
        <f t="shared" si="1"/>
        <v>0.58308846779728984</v>
      </c>
      <c r="G15" s="135"/>
      <c r="H15" s="135"/>
      <c r="I15" s="135"/>
      <c r="J15" s="135"/>
      <c r="K15" s="135"/>
      <c r="L15" s="135"/>
      <c r="M15" s="135"/>
      <c r="N15" s="135"/>
      <c r="O15" s="135"/>
    </row>
    <row r="16" spans="1:21" s="119" customFormat="1" ht="12" customHeight="1" x14ac:dyDescent="0.2">
      <c r="A16" s="131">
        <v>1</v>
      </c>
      <c r="B16" s="51" t="s">
        <v>324</v>
      </c>
      <c r="C16" s="71">
        <f>+'3.mell. Bevétel'!C37+'6. mell. Int.összesen'!D16</f>
        <v>148648</v>
      </c>
      <c r="D16" s="71">
        <f>+'3.mell. Bevétel'!D37+'6. mell. Int.összesen'!E16</f>
        <v>196666</v>
      </c>
      <c r="E16" s="71">
        <f>+'3.mell. Bevétel'!E37+'6. mell. Int.összesen'!F16</f>
        <v>88358</v>
      </c>
      <c r="F16" s="395">
        <f t="shared" si="1"/>
        <v>0.44927948908301385</v>
      </c>
      <c r="G16" s="83"/>
      <c r="H16" s="83"/>
      <c r="I16" s="83"/>
      <c r="J16" s="83"/>
      <c r="K16" s="83"/>
      <c r="L16" s="83"/>
      <c r="M16" s="83"/>
      <c r="N16" s="83"/>
      <c r="O16" s="83"/>
    </row>
    <row r="17" spans="1:21" s="119" customFormat="1" ht="12" customHeight="1" x14ac:dyDescent="0.2">
      <c r="A17" s="62">
        <v>2</v>
      </c>
      <c r="B17" s="51" t="s">
        <v>275</v>
      </c>
      <c r="C17" s="71">
        <f>+'3.mell. Bevétel'!C66</f>
        <v>19500</v>
      </c>
      <c r="D17" s="71">
        <f>+'3.mell. Bevétel'!D66</f>
        <v>61940</v>
      </c>
      <c r="E17" s="71">
        <f>+'3.mell. Bevétel'!E66</f>
        <v>62132</v>
      </c>
      <c r="F17" s="395">
        <f t="shared" si="1"/>
        <v>1.0030997739748144</v>
      </c>
      <c r="G17" s="83"/>
      <c r="H17" s="83"/>
      <c r="I17" s="83"/>
      <c r="J17" s="83"/>
      <c r="K17" s="83"/>
      <c r="L17" s="83"/>
      <c r="M17" s="83"/>
      <c r="N17" s="83"/>
      <c r="O17" s="83"/>
    </row>
    <row r="18" spans="1:21" s="119" customFormat="1" ht="12" customHeight="1" x14ac:dyDescent="0.2">
      <c r="A18" s="131">
        <v>3</v>
      </c>
      <c r="B18" s="51" t="s">
        <v>280</v>
      </c>
      <c r="C18" s="71">
        <f>+'3.mell. Bevétel'!C71</f>
        <v>0</v>
      </c>
      <c r="D18" s="71">
        <f>+'3.mell. Bevétel'!D71</f>
        <v>720</v>
      </c>
      <c r="E18" s="71">
        <f>+'3.mell. Bevétel'!E71</f>
        <v>720</v>
      </c>
      <c r="F18" s="395"/>
      <c r="G18" s="83"/>
      <c r="H18" s="83"/>
      <c r="I18" s="83"/>
      <c r="J18" s="83"/>
      <c r="K18" s="83"/>
      <c r="L18" s="83"/>
      <c r="M18" s="83"/>
      <c r="N18" s="83"/>
      <c r="O18" s="83"/>
    </row>
    <row r="19" spans="1:21" s="119" customFormat="1" ht="12" customHeight="1" x14ac:dyDescent="0.2">
      <c r="A19" s="62"/>
      <c r="B19" s="52" t="s">
        <v>376</v>
      </c>
      <c r="C19" s="75">
        <f>+C15+C4</f>
        <v>1032250</v>
      </c>
      <c r="D19" s="75">
        <f t="shared" ref="D19:E19" si="5">+D15+D4</f>
        <v>1231937</v>
      </c>
      <c r="E19" s="75">
        <f t="shared" si="5"/>
        <v>1196459</v>
      </c>
      <c r="F19" s="395">
        <f t="shared" si="1"/>
        <v>0.97120144942476772</v>
      </c>
      <c r="G19" s="83"/>
      <c r="H19" s="83"/>
      <c r="I19" s="83"/>
      <c r="J19" s="83"/>
      <c r="K19" s="83"/>
      <c r="L19" s="83"/>
      <c r="M19" s="83"/>
      <c r="N19" s="83"/>
      <c r="O19" s="83"/>
    </row>
    <row r="20" spans="1:21" s="119" customFormat="1" ht="12" customHeight="1" x14ac:dyDescent="0.2">
      <c r="A20" s="134" t="s">
        <v>398</v>
      </c>
      <c r="B20" s="52" t="s">
        <v>283</v>
      </c>
      <c r="C20" s="75">
        <f>+C23+C21</f>
        <v>1626974</v>
      </c>
      <c r="D20" s="75">
        <f t="shared" ref="D20" si="6">+D23+D21</f>
        <v>1789197</v>
      </c>
      <c r="E20" s="75">
        <f>+E23+E21+E22</f>
        <v>1808493</v>
      </c>
      <c r="F20" s="395">
        <f t="shared" si="1"/>
        <v>1.0107847263325391</v>
      </c>
      <c r="G20" s="83"/>
      <c r="H20" s="83"/>
      <c r="I20" s="83"/>
      <c r="J20" s="83"/>
      <c r="K20" s="83"/>
      <c r="L20" s="83"/>
      <c r="M20" s="83"/>
      <c r="N20" s="83"/>
      <c r="O20" s="83"/>
    </row>
    <row r="21" spans="1:21" s="119" customFormat="1" ht="12" customHeight="1" x14ac:dyDescent="0.2">
      <c r="A21" s="62">
        <v>1</v>
      </c>
      <c r="B21" s="51" t="s">
        <v>654</v>
      </c>
      <c r="C21" s="71">
        <f>+'3.mell. Bevétel'!C74</f>
        <v>117500</v>
      </c>
      <c r="D21" s="71">
        <f>+'3.mell. Bevétel'!D74</f>
        <v>117500</v>
      </c>
      <c r="E21" s="71">
        <f>+'3.mell. Bevétel'!E74</f>
        <v>117500</v>
      </c>
      <c r="F21" s="395">
        <f t="shared" si="1"/>
        <v>1</v>
      </c>
      <c r="G21" s="83"/>
      <c r="H21" s="83"/>
      <c r="I21" s="83"/>
      <c r="J21" s="83"/>
      <c r="K21" s="83"/>
      <c r="L21" s="83"/>
      <c r="M21" s="83"/>
      <c r="N21" s="83"/>
      <c r="O21" s="83"/>
    </row>
    <row r="22" spans="1:21" s="119" customFormat="1" ht="12" customHeight="1" x14ac:dyDescent="0.2">
      <c r="A22" s="62">
        <v>2</v>
      </c>
      <c r="B22" s="1340" t="s">
        <v>1236</v>
      </c>
      <c r="C22" s="71"/>
      <c r="D22" s="71"/>
      <c r="E22" s="71">
        <f>+'3.mell. Bevétel'!E79</f>
        <v>19296</v>
      </c>
      <c r="F22" s="395"/>
      <c r="G22" s="83"/>
      <c r="H22" s="83"/>
      <c r="I22" s="83"/>
      <c r="J22" s="83"/>
      <c r="K22" s="83"/>
      <c r="L22" s="83"/>
      <c r="M22" s="83"/>
      <c r="N22" s="83"/>
      <c r="O22" s="83"/>
    </row>
    <row r="23" spans="1:21" s="119" customFormat="1" ht="12" customHeight="1" x14ac:dyDescent="0.2">
      <c r="A23" s="131">
        <v>3</v>
      </c>
      <c r="B23" s="51" t="s">
        <v>330</v>
      </c>
      <c r="C23" s="71">
        <f>SUM(C24:C25)</f>
        <v>1509474</v>
      </c>
      <c r="D23" s="71">
        <f t="shared" ref="D23:E23" si="7">SUM(D24:D25)</f>
        <v>1671697</v>
      </c>
      <c r="E23" s="71">
        <f t="shared" si="7"/>
        <v>1671697</v>
      </c>
      <c r="F23" s="395">
        <f t="shared" si="1"/>
        <v>1</v>
      </c>
      <c r="G23" s="83"/>
      <c r="H23" s="83"/>
      <c r="I23" s="83"/>
      <c r="J23" s="83"/>
      <c r="K23" s="83"/>
      <c r="L23" s="83"/>
      <c r="M23" s="83"/>
      <c r="N23" s="83"/>
      <c r="O23" s="83"/>
    </row>
    <row r="24" spans="1:21" s="119" customFormat="1" ht="12" customHeight="1" x14ac:dyDescent="0.2">
      <c r="A24" s="62" t="s">
        <v>388</v>
      </c>
      <c r="B24" s="139" t="s">
        <v>374</v>
      </c>
      <c r="C24" s="87">
        <f>+'3.mell. Bevétel'!C76+'6. mell. Int.összesen'!D44</f>
        <v>361938</v>
      </c>
      <c r="D24" s="87">
        <f>+'3.mell. Bevétel'!D76+'6. mell. Int.összesen'!E44</f>
        <v>457469</v>
      </c>
      <c r="E24" s="87">
        <f>+'3.mell. Bevétel'!E76+'6. mell. Int.összesen'!F44</f>
        <v>457469</v>
      </c>
      <c r="F24" s="395">
        <f t="shared" si="1"/>
        <v>1</v>
      </c>
      <c r="G24" s="83"/>
      <c r="H24" s="83"/>
      <c r="I24" s="83"/>
      <c r="J24" s="83"/>
      <c r="K24" s="83"/>
      <c r="L24" s="83"/>
      <c r="M24" s="83"/>
      <c r="N24" s="83"/>
      <c r="O24" s="83"/>
    </row>
    <row r="25" spans="1:21" s="119" customFormat="1" ht="12" customHeight="1" x14ac:dyDescent="0.2">
      <c r="A25" s="131" t="s">
        <v>389</v>
      </c>
      <c r="B25" s="139" t="s">
        <v>375</v>
      </c>
      <c r="C25" s="87">
        <f>+'3.mell. Bevétel'!C77+'6. mell. Int.összesen'!D45</f>
        <v>1147536</v>
      </c>
      <c r="D25" s="87">
        <f>+'3.mell. Bevétel'!D77+'6. mell. Int.összesen'!E45</f>
        <v>1214228</v>
      </c>
      <c r="E25" s="87">
        <f>+'3.mell. Bevétel'!E77+'6. mell. Int.összesen'!F45</f>
        <v>1214228</v>
      </c>
      <c r="F25" s="395">
        <f t="shared" si="1"/>
        <v>1</v>
      </c>
      <c r="G25" s="83"/>
      <c r="H25" s="83"/>
      <c r="I25" s="83"/>
      <c r="J25" s="83"/>
      <c r="K25" s="83"/>
      <c r="L25" s="83"/>
      <c r="M25" s="83"/>
      <c r="N25" s="83"/>
      <c r="O25" s="83"/>
    </row>
    <row r="26" spans="1:21" s="119" customFormat="1" ht="12.75" customHeight="1" x14ac:dyDescent="0.2">
      <c r="A26" s="1400" t="s">
        <v>377</v>
      </c>
      <c r="B26" s="1401"/>
      <c r="C26" s="141">
        <f>+C20+C15+C4</f>
        <v>2659224</v>
      </c>
      <c r="D26" s="141">
        <f t="shared" ref="D26:E26" si="8">+D20+D15+D4</f>
        <v>3021134</v>
      </c>
      <c r="E26" s="141">
        <f t="shared" si="8"/>
        <v>3004952</v>
      </c>
      <c r="F26" s="395">
        <f t="shared" si="1"/>
        <v>0.99464373311478405</v>
      </c>
      <c r="G26" s="83"/>
      <c r="H26" s="83"/>
      <c r="I26" s="83"/>
      <c r="J26" s="83"/>
      <c r="K26" s="83"/>
      <c r="L26" s="83"/>
      <c r="M26" s="83"/>
      <c r="N26" s="83"/>
      <c r="O26" s="83"/>
    </row>
    <row r="27" spans="1:21" s="119" customFormat="1" ht="12" customHeight="1" x14ac:dyDescent="0.2">
      <c r="A27" s="117"/>
      <c r="B27" s="74"/>
      <c r="C27" s="132"/>
      <c r="D27" s="74"/>
      <c r="E27" s="74"/>
      <c r="F27" s="74"/>
      <c r="G27" s="83"/>
      <c r="H27" s="83"/>
      <c r="I27" s="83"/>
      <c r="J27" s="83"/>
      <c r="K27" s="83"/>
      <c r="L27" s="83"/>
      <c r="M27" s="83"/>
      <c r="N27" s="83"/>
      <c r="O27" s="83"/>
    </row>
    <row r="28" spans="1:21" s="119" customFormat="1" ht="16.5" customHeight="1" x14ac:dyDescent="0.2">
      <c r="A28" s="1407" t="s">
        <v>697</v>
      </c>
      <c r="B28" s="1407"/>
      <c r="C28" s="1407"/>
      <c r="D28" s="1407"/>
      <c r="E28" s="1407"/>
      <c r="F28" s="1407"/>
      <c r="G28" s="83"/>
      <c r="H28" s="83"/>
      <c r="I28" s="83"/>
      <c r="J28" s="83"/>
      <c r="K28" s="83"/>
      <c r="L28" s="83"/>
      <c r="M28" s="83"/>
      <c r="N28" s="83"/>
      <c r="O28" s="83"/>
    </row>
    <row r="29" spans="1:21" s="119" customFormat="1" ht="15" customHeight="1" x14ac:dyDescent="0.25">
      <c r="A29" s="1405" t="s">
        <v>304</v>
      </c>
      <c r="B29" s="1405"/>
      <c r="C29" s="120"/>
      <c r="D29" s="120"/>
      <c r="E29" s="1406" t="s">
        <v>379</v>
      </c>
      <c r="F29" s="1406"/>
      <c r="G29" s="83"/>
      <c r="H29" s="83"/>
      <c r="I29" s="83"/>
      <c r="J29" s="83"/>
      <c r="K29" s="83"/>
      <c r="L29" s="83"/>
      <c r="M29" s="83"/>
      <c r="N29" s="83"/>
      <c r="O29" s="83"/>
      <c r="P29" s="83"/>
      <c r="Q29" s="83"/>
      <c r="R29" s="83"/>
      <c r="S29" s="83"/>
      <c r="T29" s="83"/>
      <c r="U29" s="83"/>
    </row>
    <row r="30" spans="1:21" ht="30" customHeight="1" x14ac:dyDescent="0.25">
      <c r="A30" s="126"/>
      <c r="B30" s="126" t="s">
        <v>182</v>
      </c>
      <c r="C30" s="142" t="s">
        <v>177</v>
      </c>
      <c r="D30" s="58" t="s">
        <v>178</v>
      </c>
      <c r="E30" s="58" t="s">
        <v>179</v>
      </c>
      <c r="F30" s="58" t="s">
        <v>524</v>
      </c>
    </row>
    <row r="31" spans="1:21" ht="16.5" customHeight="1" x14ac:dyDescent="0.25">
      <c r="A31" s="134" t="s">
        <v>391</v>
      </c>
      <c r="B31" s="129" t="s">
        <v>402</v>
      </c>
      <c r="C31" s="140">
        <f>+C32+C33+C34+C35+C36+C37</f>
        <v>1234864</v>
      </c>
      <c r="D31" s="140">
        <f t="shared" ref="D31:E31" si="9">+D32+D33+D34+D35+D36+D37</f>
        <v>1384214</v>
      </c>
      <c r="E31" s="140">
        <f t="shared" si="9"/>
        <v>1070925</v>
      </c>
      <c r="F31" s="395">
        <f>+E31/D31</f>
        <v>0.77367011170238131</v>
      </c>
    </row>
    <row r="32" spans="1:21" ht="13.5" customHeight="1" x14ac:dyDescent="0.25">
      <c r="A32" s="4">
        <v>1</v>
      </c>
      <c r="B32" s="110" t="s">
        <v>172</v>
      </c>
      <c r="C32" s="130">
        <f>+'5. mell. Önk.össz kiadás'!D5+'6. mell. Int.összesen'!D55</f>
        <v>360484</v>
      </c>
      <c r="D32" s="130">
        <f>+'5. mell. Önk.össz kiadás'!E5+'6. mell. Int.összesen'!E55</f>
        <v>362336</v>
      </c>
      <c r="E32" s="130">
        <f>+'5. mell. Önk.össz kiadás'!F5+'6. mell. Int.összesen'!F55</f>
        <v>341043</v>
      </c>
      <c r="F32" s="395">
        <f t="shared" ref="F32:F54" si="10">+E32/D32</f>
        <v>0.9412341031528747</v>
      </c>
      <c r="P32" s="118"/>
      <c r="Q32" s="118"/>
      <c r="R32" s="118"/>
      <c r="S32" s="118"/>
      <c r="T32" s="118"/>
      <c r="U32" s="118"/>
    </row>
    <row r="33" spans="1:21" ht="12" customHeight="1" x14ac:dyDescent="0.25">
      <c r="A33" s="4">
        <v>2</v>
      </c>
      <c r="B33" s="110" t="s">
        <v>171</v>
      </c>
      <c r="C33" s="130">
        <f>+'5. mell. Önk.össz kiadás'!D7+'6. mell. Int.összesen'!D56</f>
        <v>74189</v>
      </c>
      <c r="D33" s="130">
        <f>+'5. mell. Önk.össz kiadás'!E7+'6. mell. Int.összesen'!E56</f>
        <v>76469</v>
      </c>
      <c r="E33" s="130">
        <f>+'5. mell. Önk.össz kiadás'!F7+'6. mell. Int.összesen'!F56</f>
        <v>69312</v>
      </c>
      <c r="F33" s="395">
        <f t="shared" si="10"/>
        <v>0.90640651767382863</v>
      </c>
      <c r="P33" s="118"/>
      <c r="Q33" s="118"/>
      <c r="R33" s="118"/>
      <c r="S33" s="118"/>
      <c r="T33" s="118"/>
      <c r="U33" s="118"/>
    </row>
    <row r="34" spans="1:21" ht="12" customHeight="1" x14ac:dyDescent="0.25">
      <c r="A34" s="4">
        <v>3</v>
      </c>
      <c r="B34" s="110" t="s">
        <v>151</v>
      </c>
      <c r="C34" s="130">
        <f>+'5. mell. Önk.össz kiadás'!D14+'6. mell. Int.összesen'!D63</f>
        <v>374637</v>
      </c>
      <c r="D34" s="130">
        <f>+'5. mell. Önk.össz kiadás'!E14+'6. mell. Int.összesen'!E63</f>
        <v>574284</v>
      </c>
      <c r="E34" s="130">
        <f>+'5. mell. Önk.össz kiadás'!F14+'6. mell. Int.összesen'!F63</f>
        <v>323807</v>
      </c>
      <c r="F34" s="395">
        <f t="shared" si="10"/>
        <v>0.56384471794443169</v>
      </c>
      <c r="P34" s="118"/>
      <c r="Q34" s="118"/>
      <c r="R34" s="118"/>
      <c r="S34" s="118"/>
      <c r="T34" s="118"/>
      <c r="U34" s="118"/>
    </row>
    <row r="35" spans="1:21" ht="12" customHeight="1" x14ac:dyDescent="0.25">
      <c r="A35" s="4">
        <v>4</v>
      </c>
      <c r="B35" s="111" t="s">
        <v>150</v>
      </c>
      <c r="C35" s="130">
        <f>+'5. mell. Önk.össz kiadás'!D16</f>
        <v>17964</v>
      </c>
      <c r="D35" s="130">
        <f>+'5. mell. Önk.össz kiadás'!E16</f>
        <v>16360</v>
      </c>
      <c r="E35" s="130">
        <f>+'5. mell. Önk.össz kiadás'!F16</f>
        <v>12998</v>
      </c>
      <c r="F35" s="395">
        <f t="shared" si="10"/>
        <v>0.79449877750611242</v>
      </c>
      <c r="L35" s="83" t="s">
        <v>636</v>
      </c>
      <c r="P35" s="118"/>
      <c r="Q35" s="118"/>
      <c r="R35" s="118"/>
      <c r="S35" s="118"/>
      <c r="T35" s="118"/>
      <c r="U35" s="118"/>
    </row>
    <row r="36" spans="1:21" ht="12" customHeight="1" x14ac:dyDescent="0.25">
      <c r="A36" s="4">
        <v>5</v>
      </c>
      <c r="B36" s="110" t="s">
        <v>163</v>
      </c>
      <c r="C36" s="130">
        <f>+'5. mell. Önk.össz kiadás'!D18+'6. mell. Int.összesen'!D68-C37</f>
        <v>263248</v>
      </c>
      <c r="D36" s="130">
        <f>+'5. mell. Önk.össz kiadás'!E18+'6. mell. Int.összesen'!E68-D37</f>
        <v>323815</v>
      </c>
      <c r="E36" s="130">
        <f>+'5. mell. Önk.össz kiadás'!F18+'6. mell. Int.összesen'!F68-E37</f>
        <v>323765</v>
      </c>
      <c r="F36" s="395">
        <f t="shared" si="10"/>
        <v>0.99984559084662539</v>
      </c>
      <c r="G36" s="118"/>
      <c r="H36" s="118"/>
      <c r="I36" s="118"/>
      <c r="J36" s="118"/>
      <c r="K36" s="118"/>
      <c r="L36" s="118"/>
      <c r="M36" s="118"/>
      <c r="N36" s="118"/>
      <c r="O36" s="118"/>
      <c r="P36" s="118"/>
      <c r="Q36" s="118"/>
      <c r="R36" s="118"/>
      <c r="S36" s="118"/>
      <c r="T36" s="118"/>
      <c r="U36" s="118"/>
    </row>
    <row r="37" spans="1:21" ht="12" customHeight="1" x14ac:dyDescent="0.25">
      <c r="A37" s="4">
        <v>6</v>
      </c>
      <c r="B37" s="110" t="s">
        <v>412</v>
      </c>
      <c r="C37" s="130">
        <f>+'5. mell. Önk.össz kiadás'!D19</f>
        <v>144342</v>
      </c>
      <c r="D37" s="130">
        <f>+'5. mell. Önk.össz kiadás'!E19</f>
        <v>30950</v>
      </c>
      <c r="E37" s="130">
        <f>+'5. mell. Önk.össz kiadás'!F19</f>
        <v>0</v>
      </c>
      <c r="F37" s="395">
        <f t="shared" si="10"/>
        <v>0</v>
      </c>
      <c r="G37" s="118"/>
      <c r="H37" s="118"/>
      <c r="I37" s="118"/>
      <c r="J37" s="118"/>
      <c r="K37" s="118"/>
      <c r="L37" s="118"/>
      <c r="M37" s="118"/>
      <c r="N37" s="118"/>
      <c r="O37" s="118"/>
      <c r="P37" s="118"/>
      <c r="Q37" s="118"/>
      <c r="R37" s="118"/>
      <c r="S37" s="118"/>
      <c r="T37" s="118"/>
      <c r="U37" s="118"/>
    </row>
    <row r="38" spans="1:21" ht="12" customHeight="1" x14ac:dyDescent="0.25">
      <c r="A38" s="5" t="s">
        <v>403</v>
      </c>
      <c r="B38" s="129" t="s">
        <v>404</v>
      </c>
      <c r="C38" s="141">
        <f>+C39+C40+C41</f>
        <v>1424360</v>
      </c>
      <c r="D38" s="141">
        <f t="shared" ref="D38:E38" si="11">+D39+D40+D41</f>
        <v>1620829</v>
      </c>
      <c r="E38" s="141">
        <f t="shared" si="11"/>
        <v>617254</v>
      </c>
      <c r="F38" s="395">
        <f t="shared" si="10"/>
        <v>0.38082610812121453</v>
      </c>
      <c r="G38" s="118"/>
      <c r="H38" s="118"/>
      <c r="I38" s="118"/>
      <c r="J38" s="118"/>
      <c r="K38" s="118"/>
      <c r="L38" s="118"/>
      <c r="M38" s="118"/>
      <c r="N38" s="118"/>
      <c r="O38" s="118"/>
      <c r="P38" s="118"/>
      <c r="Q38" s="118"/>
      <c r="R38" s="118"/>
      <c r="S38" s="118"/>
      <c r="T38" s="118"/>
      <c r="U38" s="118"/>
    </row>
    <row r="39" spans="1:21" ht="12" customHeight="1" x14ac:dyDescent="0.25">
      <c r="A39" s="4">
        <v>1</v>
      </c>
      <c r="B39" s="110" t="s">
        <v>161</v>
      </c>
      <c r="C39" s="130">
        <f>+'5. mell. Önk.össz kiadás'!D21+'6. mell. Int.összesen'!D70</f>
        <v>1372651</v>
      </c>
      <c r="D39" s="130">
        <f>+'5. mell. Önk.össz kiadás'!E21+'6. mell. Int.összesen'!E70</f>
        <v>1444831</v>
      </c>
      <c r="E39" s="130">
        <f>+'5. mell. Önk.össz kiadás'!F21+'6. mell. Int.összesen'!F70</f>
        <v>574795</v>
      </c>
      <c r="F39" s="395">
        <f t="shared" si="10"/>
        <v>0.39782853496360476</v>
      </c>
      <c r="G39" s="118"/>
      <c r="H39" s="118"/>
      <c r="I39" s="118"/>
      <c r="J39" s="118"/>
      <c r="K39" s="118"/>
      <c r="L39" s="118"/>
      <c r="M39" s="118"/>
      <c r="N39" s="118"/>
      <c r="O39" s="118"/>
      <c r="P39" s="118"/>
      <c r="Q39" s="118"/>
      <c r="R39" s="118"/>
      <c r="S39" s="118"/>
      <c r="T39" s="118"/>
      <c r="U39" s="118"/>
    </row>
    <row r="40" spans="1:21" ht="12" customHeight="1" x14ac:dyDescent="0.25">
      <c r="A40" s="4">
        <v>2</v>
      </c>
      <c r="B40" s="110" t="s">
        <v>160</v>
      </c>
      <c r="C40" s="130">
        <f>+'5. mell. Önk.össz kiadás'!D23</f>
        <v>51709</v>
      </c>
      <c r="D40" s="130">
        <f>+'5. mell. Önk.össz kiadás'!E23</f>
        <v>170998</v>
      </c>
      <c r="E40" s="130">
        <f>+'5. mell. Önk.össz kiadás'!F23</f>
        <v>37459</v>
      </c>
      <c r="F40" s="395">
        <f t="shared" si="10"/>
        <v>0.21906104164960993</v>
      </c>
      <c r="G40" s="118"/>
      <c r="H40" s="118"/>
      <c r="I40" s="118"/>
      <c r="J40" s="118"/>
      <c r="K40" s="118"/>
      <c r="L40" s="118"/>
      <c r="M40" s="118"/>
      <c r="N40" s="118"/>
      <c r="O40" s="118"/>
      <c r="P40" s="118"/>
      <c r="Q40" s="118"/>
      <c r="R40" s="118"/>
      <c r="S40" s="118"/>
      <c r="T40" s="118"/>
      <c r="U40" s="118"/>
    </row>
    <row r="41" spans="1:21" ht="12" customHeight="1" x14ac:dyDescent="0.25">
      <c r="A41" s="4">
        <v>3</v>
      </c>
      <c r="B41" s="110" t="s">
        <v>158</v>
      </c>
      <c r="C41" s="130">
        <f>+'5. mell. Önk.össz kiadás'!D25+'6. mell. Int.összesen'!D74</f>
        <v>0</v>
      </c>
      <c r="D41" s="130">
        <f>+'5. mell. Önk.össz kiadás'!E25+'6. mell. Int.összesen'!E74</f>
        <v>5000</v>
      </c>
      <c r="E41" s="130">
        <f>+'5. mell. Önk.össz kiadás'!F25+'6. mell. Int.összesen'!F74</f>
        <v>5000</v>
      </c>
      <c r="F41" s="395">
        <f t="shared" si="10"/>
        <v>1</v>
      </c>
      <c r="G41" s="118"/>
      <c r="H41" s="118"/>
      <c r="I41" s="118"/>
      <c r="J41" s="118"/>
      <c r="K41" s="118"/>
      <c r="L41" s="118"/>
      <c r="M41" s="118"/>
      <c r="N41" s="118"/>
      <c r="O41" s="118"/>
      <c r="P41" s="118"/>
      <c r="Q41" s="118"/>
      <c r="R41" s="118"/>
      <c r="S41" s="118"/>
      <c r="T41" s="118"/>
      <c r="U41" s="118"/>
    </row>
    <row r="42" spans="1:21" s="136" customFormat="1" ht="12" customHeight="1" x14ac:dyDescent="0.25">
      <c r="A42" s="5"/>
      <c r="B42" s="114" t="s">
        <v>400</v>
      </c>
      <c r="C42" s="141">
        <f>+C38+C31</f>
        <v>2659224</v>
      </c>
      <c r="D42" s="141">
        <f t="shared" ref="D42:E42" si="12">+D38+D31</f>
        <v>3005043</v>
      </c>
      <c r="E42" s="141">
        <f t="shared" si="12"/>
        <v>1688179</v>
      </c>
      <c r="F42" s="395">
        <f t="shared" si="10"/>
        <v>0.5617819778286034</v>
      </c>
    </row>
    <row r="43" spans="1:21" ht="12" customHeight="1" x14ac:dyDescent="0.25">
      <c r="A43" s="5" t="s">
        <v>405</v>
      </c>
      <c r="B43" s="143" t="s">
        <v>273</v>
      </c>
      <c r="C43" s="141">
        <f>+'5.g. mell. Egyéb tev.'!D100+'5.g. mell. Egyéb tev.'!D101+'5.g. mell. Egyéb tev.'!D102</f>
        <v>0</v>
      </c>
      <c r="D43" s="141">
        <f>+'5.g. mell. Egyéb tev.'!E100+'5.g. mell. Egyéb tev.'!E101+'5.g. mell. Egyéb tev.'!E102</f>
        <v>16091</v>
      </c>
      <c r="E43" s="141">
        <f>+'5.g. mell. Egyéb tev.'!F100+'5.g. mell. Egyéb tev.'!F101+'5.g. mell. Egyéb tev.'!F102</f>
        <v>16091</v>
      </c>
      <c r="F43" s="395">
        <f t="shared" si="10"/>
        <v>1</v>
      </c>
      <c r="G43" s="118"/>
      <c r="H43" s="118"/>
      <c r="I43" s="118"/>
      <c r="J43" s="118"/>
      <c r="K43" s="118"/>
      <c r="L43" s="118"/>
      <c r="M43" s="118"/>
      <c r="N43" s="118"/>
      <c r="O43" s="118"/>
      <c r="P43" s="118"/>
      <c r="Q43" s="118"/>
      <c r="R43" s="118"/>
      <c r="S43" s="118"/>
      <c r="T43" s="118"/>
      <c r="U43" s="118"/>
    </row>
    <row r="44" spans="1:21" s="136" customFormat="1" ht="12" customHeight="1" x14ac:dyDescent="0.25">
      <c r="A44" s="1402" t="s">
        <v>401</v>
      </c>
      <c r="B44" s="1403"/>
      <c r="C44" s="141">
        <f>C43+C42</f>
        <v>2659224</v>
      </c>
      <c r="D44" s="141">
        <f t="shared" ref="D44:E44" si="13">D43+D42</f>
        <v>3021134</v>
      </c>
      <c r="E44" s="141">
        <f t="shared" si="13"/>
        <v>1704270</v>
      </c>
      <c r="F44" s="395">
        <f t="shared" si="10"/>
        <v>0.56411599088289366</v>
      </c>
    </row>
    <row r="45" spans="1:21" ht="15" customHeight="1" x14ac:dyDescent="0.25">
      <c r="A45" s="121"/>
      <c r="B45" s="83"/>
      <c r="C45" s="83"/>
      <c r="D45" s="83"/>
      <c r="E45" s="83"/>
      <c r="F45" s="83"/>
      <c r="P45" s="118"/>
      <c r="Q45" s="118"/>
      <c r="R45" s="118"/>
      <c r="S45" s="118"/>
      <c r="T45" s="118"/>
      <c r="U45" s="118"/>
    </row>
    <row r="46" spans="1:21" s="119" customFormat="1" ht="15.75" customHeight="1" x14ac:dyDescent="0.25">
      <c r="A46" s="1404" t="s">
        <v>309</v>
      </c>
      <c r="B46" s="1404"/>
      <c r="C46" s="1404"/>
      <c r="D46" s="1404"/>
      <c r="E46" s="1404"/>
      <c r="F46" s="83"/>
      <c r="G46" s="83"/>
      <c r="H46" s="83"/>
      <c r="I46" s="83"/>
      <c r="J46" s="83"/>
      <c r="K46" s="83"/>
      <c r="L46" s="83"/>
      <c r="M46" s="83"/>
      <c r="N46" s="83"/>
      <c r="O46" s="83"/>
      <c r="P46" s="83"/>
      <c r="Q46" s="83"/>
      <c r="R46" s="83"/>
      <c r="S46" s="83"/>
      <c r="T46" s="83"/>
      <c r="U46" s="83"/>
    </row>
    <row r="47" spans="1:21" s="83" customFormat="1" x14ac:dyDescent="0.25">
      <c r="A47" s="122" t="s">
        <v>310</v>
      </c>
      <c r="B47" s="123"/>
      <c r="C47" s="118"/>
      <c r="D47" s="118"/>
      <c r="E47" s="118"/>
      <c r="F47" s="118"/>
    </row>
    <row r="48" spans="1:21" ht="21" x14ac:dyDescent="0.25">
      <c r="A48" s="127">
        <v>1</v>
      </c>
      <c r="B48" s="82" t="s">
        <v>406</v>
      </c>
      <c r="C48" s="79">
        <f>+C19-C42</f>
        <v>-1626974</v>
      </c>
      <c r="D48" s="79">
        <f t="shared" ref="D48:E48" si="14">+D19-D42</f>
        <v>-1773106</v>
      </c>
      <c r="E48" s="79">
        <f t="shared" si="14"/>
        <v>-491720</v>
      </c>
      <c r="F48" s="396">
        <f t="shared" si="10"/>
        <v>0.27732126562089349</v>
      </c>
    </row>
    <row r="49" spans="1:21" x14ac:dyDescent="0.25">
      <c r="A49" s="121"/>
      <c r="B49" s="83"/>
      <c r="C49" s="83"/>
      <c r="D49" s="83"/>
      <c r="E49" s="83"/>
      <c r="F49" s="83"/>
    </row>
    <row r="50" spans="1:21" x14ac:dyDescent="0.25">
      <c r="A50" s="1404" t="s">
        <v>311</v>
      </c>
      <c r="B50" s="1404"/>
      <c r="C50" s="1404"/>
      <c r="D50" s="1404"/>
      <c r="E50" s="1404"/>
      <c r="F50" s="83"/>
    </row>
    <row r="51" spans="1:21" x14ac:dyDescent="0.25">
      <c r="A51" s="122" t="s">
        <v>312</v>
      </c>
      <c r="B51" s="123"/>
    </row>
    <row r="52" spans="1:21" x14ac:dyDescent="0.25">
      <c r="A52" s="127" t="s">
        <v>303</v>
      </c>
      <c r="B52" s="82" t="s">
        <v>313</v>
      </c>
      <c r="C52" s="79">
        <f>+C53-C54</f>
        <v>1626974</v>
      </c>
      <c r="D52" s="79">
        <f t="shared" ref="D52:E52" si="15">+D53-D54</f>
        <v>1773106</v>
      </c>
      <c r="E52" s="79">
        <f t="shared" si="15"/>
        <v>1792402</v>
      </c>
      <c r="F52" s="396">
        <f t="shared" si="10"/>
        <v>1.0108825981075018</v>
      </c>
    </row>
    <row r="53" spans="1:21" x14ac:dyDescent="0.25">
      <c r="A53" s="128" t="s">
        <v>306</v>
      </c>
      <c r="B53" s="80" t="s">
        <v>407</v>
      </c>
      <c r="C53" s="81">
        <f>+C20</f>
        <v>1626974</v>
      </c>
      <c r="D53" s="81">
        <f t="shared" ref="D53:E53" si="16">+D20</f>
        <v>1789197</v>
      </c>
      <c r="E53" s="81">
        <f t="shared" si="16"/>
        <v>1808493</v>
      </c>
      <c r="F53" s="396">
        <f t="shared" si="10"/>
        <v>1.0107847263325391</v>
      </c>
    </row>
    <row r="54" spans="1:21" x14ac:dyDescent="0.25">
      <c r="A54" s="128" t="s">
        <v>307</v>
      </c>
      <c r="B54" s="80" t="s">
        <v>408</v>
      </c>
      <c r="C54" s="81">
        <f>+C43</f>
        <v>0</v>
      </c>
      <c r="D54" s="81">
        <f t="shared" ref="D54:E54" si="17">+D43</f>
        <v>16091</v>
      </c>
      <c r="E54" s="81">
        <f t="shared" si="17"/>
        <v>16091</v>
      </c>
      <c r="F54" s="396">
        <f t="shared" si="10"/>
        <v>1</v>
      </c>
      <c r="G54" s="118"/>
      <c r="H54" s="118"/>
      <c r="I54" s="118"/>
      <c r="J54" s="118"/>
      <c r="K54" s="118"/>
      <c r="L54" s="118"/>
      <c r="M54" s="118"/>
      <c r="N54" s="118"/>
      <c r="O54" s="118"/>
      <c r="P54" s="118"/>
      <c r="Q54" s="118"/>
      <c r="R54" s="118"/>
      <c r="S54" s="118"/>
      <c r="T54" s="118"/>
      <c r="U54" s="118"/>
    </row>
    <row r="55" spans="1:21" x14ac:dyDescent="0.25">
      <c r="A55" s="121"/>
      <c r="B55" s="83"/>
      <c r="C55" s="83"/>
      <c r="D55" s="83"/>
      <c r="E55" s="83"/>
      <c r="F55" s="83"/>
      <c r="G55" s="118"/>
      <c r="H55" s="118"/>
      <c r="I55" s="118"/>
      <c r="J55" s="118"/>
      <c r="K55" s="118"/>
      <c r="L55" s="118"/>
      <c r="M55" s="118"/>
      <c r="N55" s="118"/>
      <c r="O55" s="118"/>
      <c r="P55" s="118"/>
      <c r="Q55" s="118"/>
      <c r="R55" s="118"/>
      <c r="S55" s="118"/>
      <c r="T55" s="118"/>
      <c r="U55" s="118"/>
    </row>
    <row r="56" spans="1:21" x14ac:dyDescent="0.25">
      <c r="A56" s="122" t="s">
        <v>314</v>
      </c>
      <c r="B56" s="123"/>
      <c r="G56" s="118"/>
      <c r="H56" s="118"/>
      <c r="I56" s="118"/>
      <c r="J56" s="118"/>
      <c r="K56" s="118"/>
      <c r="L56" s="118"/>
      <c r="M56" s="118"/>
      <c r="N56" s="118"/>
      <c r="O56" s="118"/>
      <c r="P56" s="118"/>
      <c r="Q56" s="118"/>
      <c r="R56" s="118"/>
      <c r="S56" s="118"/>
      <c r="T56" s="118"/>
      <c r="U56" s="118"/>
    </row>
    <row r="57" spans="1:21" x14ac:dyDescent="0.25">
      <c r="A57" s="97"/>
      <c r="B57" s="82" t="s">
        <v>546</v>
      </c>
      <c r="C57" s="79">
        <f>+C26-C44</f>
        <v>0</v>
      </c>
      <c r="D57" s="79">
        <f t="shared" ref="D57:E57" si="18">+D26-D44</f>
        <v>0</v>
      </c>
      <c r="E57" s="79">
        <f t="shared" si="18"/>
        <v>1300682</v>
      </c>
      <c r="F57" s="79"/>
      <c r="G57" s="118"/>
      <c r="H57" s="118"/>
      <c r="I57" s="118"/>
      <c r="J57" s="118"/>
      <c r="K57" s="118"/>
      <c r="L57" s="118"/>
      <c r="M57" s="118"/>
      <c r="N57" s="118"/>
      <c r="O57" s="118"/>
      <c r="P57" s="118"/>
      <c r="Q57" s="118"/>
      <c r="R57" s="118"/>
      <c r="S57" s="118"/>
      <c r="T57" s="118"/>
      <c r="U57" s="118"/>
    </row>
    <row r="58" spans="1:21" x14ac:dyDescent="0.25">
      <c r="A58" s="121"/>
      <c r="B58" s="83"/>
      <c r="C58" s="83"/>
      <c r="D58" s="83"/>
      <c r="E58" s="83"/>
      <c r="F58" s="83"/>
      <c r="G58" s="118"/>
      <c r="H58" s="118"/>
      <c r="I58" s="118"/>
      <c r="J58" s="118"/>
      <c r="K58" s="118"/>
      <c r="L58" s="118"/>
      <c r="M58" s="118"/>
      <c r="N58" s="118"/>
      <c r="O58" s="118"/>
      <c r="P58" s="118"/>
      <c r="Q58" s="118"/>
      <c r="R58" s="118"/>
      <c r="S58" s="118"/>
      <c r="T58" s="118"/>
      <c r="U58" s="118"/>
    </row>
    <row r="59" spans="1:21" x14ac:dyDescent="0.25">
      <c r="A59" s="121"/>
      <c r="B59" s="83"/>
      <c r="C59" s="83"/>
      <c r="D59" s="83"/>
      <c r="E59" s="83"/>
      <c r="F59" s="83"/>
      <c r="G59" s="118"/>
      <c r="H59" s="118"/>
      <c r="I59" s="118"/>
      <c r="J59" s="118"/>
      <c r="K59" s="118"/>
      <c r="L59" s="118"/>
      <c r="M59" s="118"/>
      <c r="N59" s="118"/>
      <c r="O59" s="118"/>
      <c r="P59" s="118"/>
      <c r="Q59" s="118"/>
      <c r="R59" s="118"/>
      <c r="S59" s="118"/>
      <c r="T59" s="118"/>
      <c r="U59" s="118"/>
    </row>
    <row r="60" spans="1:21" x14ac:dyDescent="0.25">
      <c r="A60" s="121"/>
      <c r="B60" s="83"/>
      <c r="C60" s="83"/>
      <c r="D60" s="83"/>
      <c r="E60" s="83"/>
      <c r="F60" s="83"/>
      <c r="G60" s="118"/>
      <c r="H60" s="118"/>
      <c r="I60" s="118"/>
      <c r="J60" s="118"/>
      <c r="K60" s="118"/>
      <c r="L60" s="118"/>
      <c r="M60" s="118"/>
      <c r="N60" s="118"/>
      <c r="O60" s="118"/>
      <c r="P60" s="118"/>
      <c r="Q60" s="118"/>
      <c r="R60" s="118"/>
      <c r="S60" s="118"/>
      <c r="T60" s="118"/>
      <c r="U60" s="118"/>
    </row>
    <row r="61" spans="1:21" x14ac:dyDescent="0.25">
      <c r="A61" s="121"/>
      <c r="B61" s="83"/>
      <c r="C61" s="83"/>
      <c r="D61" s="83"/>
      <c r="E61" s="83"/>
      <c r="F61" s="83"/>
      <c r="G61" s="118"/>
      <c r="H61" s="118"/>
      <c r="I61" s="118"/>
      <c r="J61" s="118"/>
      <c r="K61" s="118"/>
      <c r="L61" s="118"/>
      <c r="M61" s="118"/>
      <c r="N61" s="118"/>
      <c r="O61" s="118"/>
      <c r="P61" s="118"/>
      <c r="Q61" s="118"/>
      <c r="R61" s="118"/>
      <c r="S61" s="118"/>
      <c r="T61" s="118"/>
      <c r="U61" s="118"/>
    </row>
    <row r="62" spans="1:21" x14ac:dyDescent="0.25">
      <c r="A62" s="121"/>
      <c r="B62" s="83"/>
      <c r="C62" s="83"/>
      <c r="D62" s="83"/>
      <c r="E62" s="83"/>
      <c r="F62" s="83"/>
      <c r="G62" s="118"/>
      <c r="H62" s="118"/>
      <c r="I62" s="118"/>
      <c r="J62" s="118"/>
      <c r="K62" s="118"/>
      <c r="L62" s="118"/>
      <c r="M62" s="118"/>
      <c r="N62" s="118"/>
      <c r="O62" s="118"/>
      <c r="P62" s="118"/>
      <c r="Q62" s="118"/>
      <c r="R62" s="118"/>
      <c r="S62" s="118"/>
      <c r="T62" s="118"/>
      <c r="U62" s="118"/>
    </row>
    <row r="63" spans="1:21" x14ac:dyDescent="0.25">
      <c r="A63" s="121"/>
      <c r="B63" s="83"/>
      <c r="C63" s="83"/>
      <c r="D63" s="83"/>
      <c r="E63" s="83"/>
      <c r="F63" s="83"/>
      <c r="G63" s="118"/>
      <c r="H63" s="118"/>
      <c r="I63" s="118"/>
      <c r="J63" s="118"/>
      <c r="K63" s="118"/>
      <c r="L63" s="118"/>
      <c r="M63" s="118"/>
      <c r="N63" s="118"/>
      <c r="O63" s="118"/>
      <c r="P63" s="118"/>
      <c r="Q63" s="118"/>
      <c r="R63" s="118"/>
      <c r="S63" s="118"/>
      <c r="T63" s="118"/>
      <c r="U63" s="118"/>
    </row>
    <row r="64" spans="1:21" x14ac:dyDescent="0.25">
      <c r="A64" s="121"/>
      <c r="B64" s="83"/>
      <c r="C64" s="83"/>
      <c r="D64" s="83"/>
      <c r="E64" s="83"/>
      <c r="F64" s="83"/>
      <c r="G64" s="118"/>
      <c r="H64" s="118"/>
      <c r="I64" s="118"/>
      <c r="J64" s="118"/>
      <c r="K64" s="118"/>
      <c r="L64" s="118"/>
      <c r="M64" s="118"/>
      <c r="N64" s="118"/>
      <c r="O64" s="118"/>
      <c r="P64" s="118"/>
      <c r="Q64" s="118"/>
      <c r="R64" s="118"/>
      <c r="S64" s="118"/>
      <c r="T64" s="118"/>
      <c r="U64" s="118"/>
    </row>
    <row r="65" spans="1:21" x14ac:dyDescent="0.25">
      <c r="A65" s="121"/>
      <c r="B65" s="83"/>
      <c r="C65" s="83"/>
      <c r="D65" s="83"/>
      <c r="E65" s="83"/>
      <c r="F65" s="83"/>
      <c r="G65" s="118"/>
      <c r="H65" s="118"/>
      <c r="I65" s="118"/>
      <c r="J65" s="118"/>
      <c r="K65" s="118"/>
      <c r="L65" s="118"/>
      <c r="M65" s="118"/>
      <c r="N65" s="118"/>
      <c r="O65" s="118"/>
      <c r="P65" s="118"/>
      <c r="Q65" s="118"/>
      <c r="R65" s="118"/>
      <c r="S65" s="118"/>
      <c r="T65" s="118"/>
      <c r="U65" s="118"/>
    </row>
    <row r="66" spans="1:21" x14ac:dyDescent="0.25">
      <c r="A66" s="121"/>
      <c r="B66" s="83"/>
      <c r="C66" s="83"/>
      <c r="D66" s="83"/>
      <c r="E66" s="83"/>
      <c r="F66" s="83"/>
      <c r="G66" s="118"/>
      <c r="H66" s="118"/>
      <c r="I66" s="118"/>
      <c r="J66" s="118"/>
      <c r="K66" s="118"/>
      <c r="L66" s="118"/>
      <c r="M66" s="118"/>
      <c r="N66" s="118"/>
      <c r="O66" s="118"/>
      <c r="P66" s="118"/>
      <c r="Q66" s="118"/>
      <c r="R66" s="118"/>
      <c r="S66" s="118"/>
      <c r="T66" s="118"/>
      <c r="U66" s="118"/>
    </row>
    <row r="67" spans="1:21" x14ac:dyDescent="0.25">
      <c r="A67" s="121"/>
      <c r="B67" s="83"/>
      <c r="C67" s="83"/>
      <c r="D67" s="83"/>
      <c r="E67" s="83"/>
      <c r="F67" s="83"/>
      <c r="G67" s="118"/>
      <c r="H67" s="118"/>
      <c r="I67" s="118"/>
      <c r="J67" s="118"/>
      <c r="K67" s="118"/>
      <c r="L67" s="118"/>
      <c r="M67" s="118"/>
      <c r="N67" s="118"/>
      <c r="O67" s="118"/>
      <c r="P67" s="118"/>
      <c r="Q67" s="118"/>
      <c r="R67" s="118"/>
      <c r="S67" s="118"/>
      <c r="T67" s="118"/>
      <c r="U67" s="118"/>
    </row>
    <row r="68" spans="1:21" x14ac:dyDescent="0.25">
      <c r="A68" s="121"/>
      <c r="B68" s="83"/>
      <c r="C68" s="83"/>
      <c r="D68" s="83"/>
      <c r="E68" s="83"/>
      <c r="F68" s="83"/>
      <c r="G68" s="118"/>
      <c r="H68" s="118"/>
      <c r="I68" s="118"/>
      <c r="J68" s="118"/>
      <c r="K68" s="118"/>
      <c r="L68" s="118"/>
      <c r="M68" s="118"/>
      <c r="N68" s="118"/>
      <c r="O68" s="118"/>
      <c r="P68" s="118"/>
      <c r="Q68" s="118"/>
      <c r="R68" s="118"/>
      <c r="S68" s="118"/>
      <c r="T68" s="118"/>
      <c r="U68" s="118"/>
    </row>
    <row r="69" spans="1:21" x14ac:dyDescent="0.25">
      <c r="A69" s="121"/>
      <c r="B69" s="83"/>
      <c r="C69" s="83"/>
      <c r="D69" s="83"/>
      <c r="E69" s="83"/>
      <c r="F69" s="83"/>
      <c r="G69" s="118"/>
      <c r="H69" s="118"/>
      <c r="I69" s="118"/>
      <c r="J69" s="118"/>
      <c r="K69" s="118"/>
      <c r="L69" s="118"/>
      <c r="M69" s="118"/>
      <c r="N69" s="118"/>
      <c r="O69" s="118"/>
      <c r="P69" s="118"/>
      <c r="Q69" s="118"/>
      <c r="R69" s="118"/>
      <c r="S69" s="118"/>
      <c r="T69" s="118"/>
      <c r="U69" s="118"/>
    </row>
    <row r="70" spans="1:21" x14ac:dyDescent="0.25">
      <c r="A70" s="121"/>
      <c r="B70" s="83"/>
      <c r="C70" s="83"/>
      <c r="D70" s="83"/>
      <c r="E70" s="83"/>
      <c r="F70" s="83"/>
      <c r="G70" s="118"/>
      <c r="H70" s="118"/>
      <c r="I70" s="118"/>
      <c r="J70" s="118"/>
      <c r="K70" s="118"/>
      <c r="L70" s="118"/>
      <c r="M70" s="118"/>
      <c r="N70" s="118"/>
      <c r="O70" s="118"/>
      <c r="P70" s="118"/>
      <c r="Q70" s="118"/>
      <c r="R70" s="118"/>
      <c r="S70" s="118"/>
      <c r="T70" s="118"/>
      <c r="U70" s="118"/>
    </row>
    <row r="71" spans="1:21" x14ac:dyDescent="0.25">
      <c r="A71" s="121"/>
      <c r="B71" s="83"/>
      <c r="C71" s="83"/>
      <c r="D71" s="83"/>
      <c r="E71" s="83"/>
      <c r="F71" s="83"/>
      <c r="G71" s="118"/>
      <c r="H71" s="118"/>
      <c r="I71" s="118"/>
      <c r="J71" s="118"/>
      <c r="K71" s="118"/>
      <c r="L71" s="118"/>
      <c r="M71" s="118"/>
      <c r="N71" s="118"/>
      <c r="O71" s="118"/>
      <c r="P71" s="118"/>
      <c r="Q71" s="118"/>
      <c r="R71" s="118"/>
      <c r="S71" s="118"/>
      <c r="T71" s="118"/>
      <c r="U71" s="118"/>
    </row>
    <row r="72" spans="1:21" x14ac:dyDescent="0.25">
      <c r="A72" s="121"/>
      <c r="B72" s="83"/>
      <c r="C72" s="83"/>
      <c r="D72" s="83"/>
      <c r="E72" s="83"/>
      <c r="F72" s="83"/>
      <c r="G72" s="118"/>
      <c r="H72" s="118"/>
      <c r="I72" s="118"/>
      <c r="J72" s="118"/>
      <c r="K72" s="118"/>
      <c r="L72" s="118"/>
      <c r="M72" s="118"/>
      <c r="N72" s="118"/>
      <c r="O72" s="118"/>
      <c r="P72" s="118"/>
      <c r="Q72" s="118"/>
      <c r="R72" s="118"/>
      <c r="S72" s="118"/>
      <c r="T72" s="118"/>
      <c r="U72" s="118"/>
    </row>
    <row r="73" spans="1:21" x14ac:dyDescent="0.25">
      <c r="A73" s="121"/>
      <c r="B73" s="83"/>
      <c r="C73" s="83"/>
      <c r="D73" s="83"/>
      <c r="E73" s="83"/>
      <c r="F73" s="83"/>
      <c r="G73" s="118"/>
      <c r="H73" s="118"/>
      <c r="I73" s="118"/>
      <c r="J73" s="118"/>
      <c r="K73" s="118"/>
      <c r="L73" s="118"/>
      <c r="M73" s="118"/>
      <c r="N73" s="118"/>
      <c r="O73" s="118"/>
      <c r="P73" s="118"/>
      <c r="Q73" s="118"/>
      <c r="R73" s="118"/>
      <c r="S73" s="118"/>
      <c r="T73" s="118"/>
      <c r="U73" s="118"/>
    </row>
    <row r="74" spans="1:21" x14ac:dyDescent="0.25">
      <c r="A74" s="121"/>
      <c r="B74" s="83"/>
      <c r="C74" s="83"/>
      <c r="D74" s="83"/>
      <c r="E74" s="83"/>
      <c r="F74" s="83"/>
      <c r="G74" s="118"/>
      <c r="H74" s="118"/>
      <c r="I74" s="118"/>
      <c r="J74" s="118"/>
      <c r="K74" s="118"/>
      <c r="L74" s="118"/>
      <c r="M74" s="118"/>
      <c r="N74" s="118"/>
      <c r="O74" s="118"/>
      <c r="P74" s="118"/>
      <c r="Q74" s="118"/>
      <c r="R74" s="118"/>
      <c r="S74" s="118"/>
      <c r="T74" s="118"/>
      <c r="U74" s="118"/>
    </row>
    <row r="75" spans="1:21" x14ac:dyDescent="0.25">
      <c r="A75" s="121"/>
      <c r="B75" s="83"/>
      <c r="C75" s="83"/>
      <c r="D75" s="83"/>
      <c r="E75" s="83"/>
      <c r="F75" s="83"/>
      <c r="G75" s="118"/>
      <c r="H75" s="118"/>
      <c r="I75" s="118"/>
      <c r="J75" s="118"/>
      <c r="K75" s="118"/>
      <c r="L75" s="118"/>
      <c r="M75" s="118"/>
      <c r="N75" s="118"/>
      <c r="O75" s="118"/>
      <c r="P75" s="118"/>
      <c r="Q75" s="118"/>
      <c r="R75" s="118"/>
      <c r="S75" s="118"/>
      <c r="T75" s="118"/>
      <c r="U75" s="118"/>
    </row>
    <row r="76" spans="1:21" x14ac:dyDescent="0.25">
      <c r="A76" s="121"/>
      <c r="B76" s="83"/>
      <c r="C76" s="83"/>
      <c r="D76" s="83"/>
      <c r="E76" s="83"/>
      <c r="F76" s="83"/>
      <c r="G76" s="118"/>
      <c r="H76" s="118"/>
      <c r="I76" s="118"/>
      <c r="J76" s="118"/>
      <c r="K76" s="118"/>
      <c r="L76" s="118"/>
      <c r="M76" s="118"/>
      <c r="N76" s="118"/>
      <c r="O76" s="118"/>
      <c r="P76" s="118"/>
      <c r="Q76" s="118"/>
      <c r="R76" s="118"/>
      <c r="S76" s="118"/>
      <c r="T76" s="118"/>
      <c r="U76" s="118"/>
    </row>
    <row r="77" spans="1:21" x14ac:dyDescent="0.25">
      <c r="A77" s="121"/>
      <c r="B77" s="83"/>
      <c r="C77" s="83"/>
      <c r="D77" s="83"/>
      <c r="E77" s="83"/>
      <c r="F77" s="83"/>
      <c r="G77" s="118"/>
      <c r="H77" s="118"/>
      <c r="I77" s="118"/>
      <c r="J77" s="118"/>
      <c r="K77" s="118"/>
      <c r="L77" s="118"/>
      <c r="M77" s="118"/>
      <c r="N77" s="118"/>
      <c r="O77" s="118"/>
      <c r="P77" s="118"/>
      <c r="Q77" s="118"/>
      <c r="R77" s="118"/>
      <c r="S77" s="118"/>
      <c r="T77" s="118"/>
      <c r="U77" s="118"/>
    </row>
    <row r="78" spans="1:21" x14ac:dyDescent="0.25">
      <c r="A78" s="121"/>
      <c r="B78" s="83"/>
      <c r="C78" s="83"/>
      <c r="D78" s="83"/>
      <c r="E78" s="83"/>
      <c r="F78" s="83"/>
      <c r="G78" s="118"/>
      <c r="H78" s="118"/>
      <c r="I78" s="118"/>
      <c r="J78" s="118"/>
      <c r="K78" s="118"/>
      <c r="L78" s="118"/>
      <c r="M78" s="118"/>
      <c r="N78" s="118"/>
      <c r="O78" s="118"/>
      <c r="P78" s="118"/>
      <c r="Q78" s="118"/>
      <c r="R78" s="118"/>
      <c r="S78" s="118"/>
      <c r="T78" s="118"/>
      <c r="U78" s="118"/>
    </row>
    <row r="79" spans="1:21" x14ac:dyDescent="0.25">
      <c r="A79" s="121"/>
      <c r="B79" s="83"/>
      <c r="C79" s="83"/>
      <c r="D79" s="83"/>
      <c r="E79" s="83"/>
      <c r="F79" s="83"/>
      <c r="G79" s="118"/>
      <c r="H79" s="118"/>
      <c r="I79" s="118"/>
      <c r="J79" s="118"/>
      <c r="K79" s="118"/>
      <c r="L79" s="118"/>
      <c r="M79" s="118"/>
      <c r="N79" s="118"/>
      <c r="O79" s="118"/>
      <c r="P79" s="118"/>
      <c r="Q79" s="118"/>
      <c r="R79" s="118"/>
      <c r="S79" s="118"/>
      <c r="T79" s="118"/>
      <c r="U79" s="118"/>
    </row>
    <row r="80" spans="1:21" x14ac:dyDescent="0.25">
      <c r="A80" s="121"/>
      <c r="B80" s="83"/>
      <c r="C80" s="83"/>
      <c r="D80" s="83"/>
      <c r="E80" s="83"/>
      <c r="F80" s="83"/>
      <c r="G80" s="118"/>
      <c r="H80" s="118"/>
      <c r="I80" s="118"/>
      <c r="J80" s="118"/>
      <c r="K80" s="118"/>
      <c r="L80" s="118"/>
      <c r="M80" s="118"/>
      <c r="N80" s="118"/>
      <c r="O80" s="118"/>
      <c r="P80" s="118"/>
      <c r="Q80" s="118"/>
      <c r="R80" s="118"/>
      <c r="S80" s="118"/>
      <c r="T80" s="118"/>
      <c r="U80" s="118"/>
    </row>
    <row r="81" spans="1:21" x14ac:dyDescent="0.25">
      <c r="A81" s="121"/>
      <c r="B81" s="83"/>
      <c r="C81" s="83"/>
      <c r="D81" s="83"/>
      <c r="E81" s="83"/>
      <c r="F81" s="83"/>
      <c r="G81" s="118"/>
      <c r="H81" s="118"/>
      <c r="I81" s="118"/>
      <c r="J81" s="118"/>
      <c r="K81" s="118"/>
      <c r="L81" s="118"/>
      <c r="M81" s="118"/>
      <c r="N81" s="118"/>
      <c r="O81" s="118"/>
      <c r="P81" s="118"/>
      <c r="Q81" s="118"/>
      <c r="R81" s="118"/>
      <c r="S81" s="118"/>
      <c r="T81" s="118"/>
      <c r="U81" s="118"/>
    </row>
    <row r="82" spans="1:21" x14ac:dyDescent="0.25">
      <c r="A82" s="121"/>
      <c r="B82" s="83"/>
      <c r="C82" s="83"/>
      <c r="D82" s="83"/>
      <c r="E82" s="83"/>
      <c r="F82" s="83"/>
      <c r="G82" s="118"/>
      <c r="H82" s="118"/>
      <c r="I82" s="118"/>
      <c r="J82" s="118"/>
      <c r="K82" s="118"/>
      <c r="L82" s="118"/>
      <c r="M82" s="118"/>
      <c r="N82" s="118"/>
      <c r="O82" s="118"/>
      <c r="P82" s="118"/>
      <c r="Q82" s="118"/>
      <c r="R82" s="118"/>
      <c r="S82" s="118"/>
      <c r="T82" s="118"/>
      <c r="U82" s="118"/>
    </row>
    <row r="83" spans="1:21" x14ac:dyDescent="0.25">
      <c r="A83" s="121"/>
      <c r="B83" s="83"/>
      <c r="C83" s="83"/>
      <c r="D83" s="83"/>
      <c r="E83" s="83"/>
      <c r="F83" s="83"/>
      <c r="G83" s="118"/>
      <c r="H83" s="118"/>
      <c r="I83" s="118"/>
      <c r="J83" s="118"/>
      <c r="K83" s="118"/>
      <c r="L83" s="118"/>
      <c r="M83" s="118"/>
      <c r="N83" s="118"/>
      <c r="O83" s="118"/>
      <c r="P83" s="118"/>
      <c r="Q83" s="118"/>
      <c r="R83" s="118"/>
      <c r="S83" s="118"/>
      <c r="T83" s="118"/>
      <c r="U83" s="118"/>
    </row>
    <row r="84" spans="1:21" x14ac:dyDescent="0.25">
      <c r="A84" s="121"/>
      <c r="B84" s="83"/>
      <c r="C84" s="83"/>
      <c r="D84" s="83"/>
      <c r="E84" s="83"/>
      <c r="F84" s="83"/>
      <c r="G84" s="118"/>
      <c r="H84" s="118"/>
      <c r="I84" s="118"/>
      <c r="J84" s="118"/>
      <c r="K84" s="118"/>
      <c r="L84" s="118"/>
      <c r="M84" s="118"/>
      <c r="N84" s="118"/>
      <c r="O84" s="118"/>
      <c r="P84" s="118"/>
      <c r="Q84" s="118"/>
      <c r="R84" s="118"/>
      <c r="S84" s="118"/>
      <c r="T84" s="118"/>
      <c r="U84" s="118"/>
    </row>
    <row r="85" spans="1:21" x14ac:dyDescent="0.25">
      <c r="A85" s="121"/>
      <c r="B85" s="83"/>
      <c r="C85" s="83"/>
      <c r="D85" s="83"/>
      <c r="E85" s="83"/>
      <c r="F85" s="83"/>
      <c r="G85" s="118"/>
      <c r="H85" s="118"/>
      <c r="I85" s="118"/>
      <c r="J85" s="118"/>
      <c r="K85" s="118"/>
      <c r="L85" s="118"/>
      <c r="M85" s="118"/>
      <c r="N85" s="118"/>
      <c r="O85" s="118"/>
      <c r="P85" s="118"/>
      <c r="Q85" s="118"/>
      <c r="R85" s="118"/>
      <c r="S85" s="118"/>
      <c r="T85" s="118"/>
      <c r="U85" s="118"/>
    </row>
    <row r="86" spans="1:21" x14ac:dyDescent="0.25">
      <c r="A86" s="121"/>
      <c r="B86" s="83"/>
      <c r="C86" s="83"/>
      <c r="D86" s="83"/>
      <c r="E86" s="83"/>
      <c r="F86" s="83"/>
      <c r="G86" s="118"/>
      <c r="H86" s="118"/>
      <c r="I86" s="118"/>
      <c r="J86" s="118"/>
      <c r="K86" s="118"/>
      <c r="L86" s="118"/>
      <c r="M86" s="118"/>
      <c r="N86" s="118"/>
      <c r="O86" s="118"/>
      <c r="P86" s="118"/>
      <c r="Q86" s="118"/>
      <c r="R86" s="118"/>
      <c r="S86" s="118"/>
      <c r="T86" s="118"/>
      <c r="U86" s="118"/>
    </row>
    <row r="87" spans="1:21" x14ac:dyDescent="0.25">
      <c r="A87" s="121"/>
      <c r="B87" s="83"/>
      <c r="C87" s="83"/>
      <c r="D87" s="83"/>
      <c r="E87" s="83"/>
      <c r="F87" s="83"/>
      <c r="G87" s="118"/>
      <c r="H87" s="118"/>
      <c r="I87" s="118"/>
      <c r="J87" s="118"/>
      <c r="K87" s="118"/>
      <c r="L87" s="118"/>
      <c r="M87" s="118"/>
      <c r="N87" s="118"/>
      <c r="O87" s="118"/>
      <c r="P87" s="118"/>
      <c r="Q87" s="118"/>
      <c r="R87" s="118"/>
      <c r="S87" s="118"/>
      <c r="T87" s="118"/>
      <c r="U87" s="118"/>
    </row>
    <row r="88" spans="1:21" x14ac:dyDescent="0.25">
      <c r="A88" s="121"/>
      <c r="B88" s="83"/>
      <c r="C88" s="83"/>
      <c r="D88" s="83"/>
      <c r="E88" s="83"/>
      <c r="F88" s="83"/>
      <c r="G88" s="118"/>
      <c r="H88" s="118"/>
      <c r="I88" s="118"/>
      <c r="J88" s="118"/>
      <c r="K88" s="118"/>
      <c r="L88" s="118"/>
      <c r="M88" s="118"/>
      <c r="N88" s="118"/>
      <c r="O88" s="118"/>
      <c r="P88" s="118"/>
      <c r="Q88" s="118"/>
      <c r="R88" s="118"/>
      <c r="S88" s="118"/>
      <c r="T88" s="118"/>
      <c r="U88" s="118"/>
    </row>
    <row r="89" spans="1:21" x14ac:dyDescent="0.25">
      <c r="A89" s="121"/>
      <c r="B89" s="83"/>
      <c r="C89" s="83"/>
      <c r="D89" s="83"/>
      <c r="E89" s="83"/>
      <c r="F89" s="83"/>
      <c r="G89" s="118"/>
      <c r="H89" s="118"/>
      <c r="I89" s="118"/>
      <c r="J89" s="118"/>
      <c r="K89" s="118"/>
      <c r="L89" s="118"/>
      <c r="M89" s="118"/>
      <c r="N89" s="118"/>
      <c r="O89" s="118"/>
      <c r="P89" s="118"/>
      <c r="Q89" s="118"/>
      <c r="R89" s="118"/>
      <c r="S89" s="118"/>
      <c r="T89" s="118"/>
      <c r="U89" s="118"/>
    </row>
    <row r="90" spans="1:21" x14ac:dyDescent="0.25">
      <c r="A90" s="121"/>
      <c r="B90" s="83"/>
      <c r="C90" s="83"/>
      <c r="D90" s="83"/>
      <c r="E90" s="83"/>
      <c r="F90" s="83"/>
      <c r="G90" s="118"/>
      <c r="H90" s="118"/>
      <c r="I90" s="118"/>
      <c r="J90" s="118"/>
      <c r="K90" s="118"/>
      <c r="L90" s="118"/>
      <c r="M90" s="118"/>
      <c r="N90" s="118"/>
      <c r="O90" s="118"/>
      <c r="P90" s="118"/>
      <c r="Q90" s="118"/>
      <c r="R90" s="118"/>
      <c r="S90" s="118"/>
      <c r="T90" s="118"/>
      <c r="U90" s="118"/>
    </row>
    <row r="91" spans="1:21" x14ac:dyDescent="0.25">
      <c r="A91" s="121"/>
      <c r="B91" s="83"/>
      <c r="C91" s="83"/>
      <c r="D91" s="83"/>
      <c r="E91" s="83"/>
      <c r="F91" s="83"/>
      <c r="G91" s="118"/>
      <c r="H91" s="118"/>
      <c r="I91" s="118"/>
      <c r="J91" s="118"/>
      <c r="K91" s="118"/>
      <c r="L91" s="118"/>
      <c r="M91" s="118"/>
      <c r="N91" s="118"/>
      <c r="O91" s="118"/>
      <c r="P91" s="118"/>
      <c r="Q91" s="118"/>
      <c r="R91" s="118"/>
      <c r="S91" s="118"/>
      <c r="T91" s="118"/>
      <c r="U91" s="118"/>
    </row>
    <row r="92" spans="1:21" x14ac:dyDescent="0.25">
      <c r="A92" s="121"/>
      <c r="B92" s="83"/>
      <c r="C92" s="83"/>
      <c r="D92" s="83"/>
      <c r="E92" s="83"/>
      <c r="F92" s="83"/>
      <c r="G92" s="118"/>
      <c r="H92" s="118"/>
      <c r="I92" s="118"/>
      <c r="J92" s="118"/>
      <c r="K92" s="118"/>
      <c r="L92" s="118"/>
      <c r="M92" s="118"/>
      <c r="N92" s="118"/>
      <c r="O92" s="118"/>
      <c r="P92" s="118"/>
      <c r="Q92" s="118"/>
      <c r="R92" s="118"/>
      <c r="S92" s="118"/>
      <c r="T92" s="118"/>
      <c r="U92" s="118"/>
    </row>
    <row r="93" spans="1:21" x14ac:dyDescent="0.25">
      <c r="A93" s="121"/>
      <c r="B93" s="83"/>
      <c r="C93" s="83"/>
      <c r="D93" s="83"/>
      <c r="E93" s="83"/>
      <c r="F93" s="83"/>
      <c r="G93" s="118"/>
      <c r="H93" s="118"/>
      <c r="I93" s="118"/>
      <c r="J93" s="118"/>
      <c r="K93" s="118"/>
      <c r="L93" s="118"/>
      <c r="M93" s="118"/>
      <c r="N93" s="118"/>
      <c r="O93" s="118"/>
      <c r="P93" s="118"/>
      <c r="Q93" s="118"/>
      <c r="R93" s="118"/>
      <c r="S93" s="118"/>
      <c r="T93" s="118"/>
      <c r="U93" s="118"/>
    </row>
    <row r="94" spans="1:21" x14ac:dyDescent="0.25">
      <c r="A94" s="121"/>
      <c r="B94" s="83"/>
      <c r="C94" s="83"/>
      <c r="D94" s="83"/>
      <c r="E94" s="83"/>
      <c r="F94" s="83"/>
      <c r="G94" s="118"/>
      <c r="H94" s="118"/>
      <c r="I94" s="118"/>
      <c r="J94" s="118"/>
      <c r="K94" s="118"/>
      <c r="L94" s="118"/>
      <c r="M94" s="118"/>
      <c r="N94" s="118"/>
      <c r="O94" s="118"/>
      <c r="P94" s="118"/>
      <c r="Q94" s="118"/>
      <c r="R94" s="118"/>
      <c r="S94" s="118"/>
      <c r="T94" s="118"/>
      <c r="U94" s="118"/>
    </row>
    <row r="95" spans="1:21" x14ac:dyDescent="0.25">
      <c r="A95" s="121"/>
      <c r="B95" s="83"/>
      <c r="C95" s="83"/>
      <c r="D95" s="83"/>
      <c r="E95" s="83"/>
      <c r="F95" s="83"/>
      <c r="G95" s="118"/>
      <c r="H95" s="118"/>
      <c r="I95" s="118"/>
      <c r="J95" s="118"/>
      <c r="K95" s="118"/>
      <c r="L95" s="118"/>
      <c r="M95" s="118"/>
      <c r="N95" s="118"/>
      <c r="O95" s="118"/>
      <c r="P95" s="118"/>
      <c r="Q95" s="118"/>
      <c r="R95" s="118"/>
      <c r="S95" s="118"/>
      <c r="T95" s="118"/>
      <c r="U95" s="118"/>
    </row>
    <row r="96" spans="1:21" x14ac:dyDescent="0.25">
      <c r="A96" s="121"/>
      <c r="B96" s="83"/>
      <c r="C96" s="83"/>
      <c r="D96" s="83"/>
      <c r="E96" s="83"/>
      <c r="F96" s="83"/>
      <c r="G96" s="118"/>
      <c r="H96" s="118"/>
      <c r="I96" s="118"/>
      <c r="J96" s="118"/>
      <c r="K96" s="118"/>
      <c r="L96" s="118"/>
      <c r="M96" s="118"/>
      <c r="N96" s="118"/>
      <c r="O96" s="118"/>
      <c r="P96" s="118"/>
      <c r="Q96" s="118"/>
      <c r="R96" s="118"/>
      <c r="S96" s="118"/>
      <c r="T96" s="118"/>
      <c r="U96" s="118"/>
    </row>
    <row r="97" spans="1:21" x14ac:dyDescent="0.25">
      <c r="A97" s="121"/>
      <c r="B97" s="83"/>
      <c r="C97" s="83"/>
      <c r="D97" s="83"/>
      <c r="E97" s="83"/>
      <c r="F97" s="83"/>
      <c r="G97" s="118"/>
      <c r="H97" s="118"/>
      <c r="I97" s="118"/>
      <c r="J97" s="118"/>
      <c r="K97" s="118"/>
      <c r="L97" s="118"/>
      <c r="M97" s="118"/>
      <c r="N97" s="118"/>
      <c r="O97" s="118"/>
      <c r="P97" s="118"/>
      <c r="Q97" s="118"/>
      <c r="R97" s="118"/>
      <c r="S97" s="118"/>
      <c r="T97" s="118"/>
      <c r="U97" s="118"/>
    </row>
    <row r="98" spans="1:21" x14ac:dyDescent="0.25">
      <c r="A98" s="121"/>
      <c r="B98" s="83"/>
      <c r="C98" s="83"/>
      <c r="D98" s="83"/>
      <c r="E98" s="83"/>
      <c r="F98" s="83"/>
      <c r="G98" s="118"/>
      <c r="H98" s="118"/>
      <c r="I98" s="118"/>
      <c r="J98" s="118"/>
      <c r="K98" s="118"/>
      <c r="L98" s="118"/>
      <c r="M98" s="118"/>
      <c r="N98" s="118"/>
      <c r="O98" s="118"/>
      <c r="P98" s="118"/>
      <c r="Q98" s="118"/>
      <c r="R98" s="118"/>
      <c r="S98" s="118"/>
      <c r="T98" s="118"/>
      <c r="U98" s="118"/>
    </row>
    <row r="99" spans="1:21" x14ac:dyDescent="0.25">
      <c r="A99" s="121"/>
      <c r="B99" s="83"/>
      <c r="C99" s="83"/>
      <c r="D99" s="83"/>
      <c r="E99" s="83"/>
      <c r="F99" s="83"/>
      <c r="G99" s="118"/>
      <c r="H99" s="118"/>
      <c r="I99" s="118"/>
      <c r="J99" s="118"/>
      <c r="K99" s="118"/>
      <c r="L99" s="118"/>
      <c r="M99" s="118"/>
      <c r="N99" s="118"/>
      <c r="O99" s="118"/>
      <c r="P99" s="118"/>
      <c r="Q99" s="118"/>
      <c r="R99" s="118"/>
      <c r="S99" s="118"/>
      <c r="T99" s="118"/>
      <c r="U99" s="118"/>
    </row>
    <row r="100" spans="1:21" x14ac:dyDescent="0.25">
      <c r="A100" s="121"/>
      <c r="B100" s="83"/>
      <c r="C100" s="83"/>
      <c r="D100" s="83"/>
      <c r="E100" s="83"/>
      <c r="F100" s="83"/>
      <c r="G100" s="118"/>
      <c r="H100" s="118"/>
      <c r="I100" s="118"/>
      <c r="J100" s="118"/>
      <c r="K100" s="118"/>
      <c r="L100" s="118"/>
      <c r="M100" s="118"/>
      <c r="N100" s="118"/>
      <c r="O100" s="118"/>
      <c r="P100" s="118"/>
      <c r="Q100" s="118"/>
      <c r="R100" s="118"/>
      <c r="S100" s="118"/>
      <c r="T100" s="118"/>
      <c r="U100" s="118"/>
    </row>
    <row r="101" spans="1:21" x14ac:dyDescent="0.25">
      <c r="A101" s="121"/>
      <c r="B101" s="83"/>
      <c r="C101" s="83"/>
      <c r="D101" s="83"/>
      <c r="E101" s="83"/>
      <c r="F101" s="83"/>
      <c r="G101" s="118"/>
      <c r="H101" s="118"/>
      <c r="I101" s="118"/>
      <c r="J101" s="118"/>
      <c r="K101" s="118"/>
      <c r="L101" s="118"/>
      <c r="M101" s="118"/>
      <c r="N101" s="118"/>
      <c r="O101" s="118"/>
      <c r="P101" s="118"/>
      <c r="Q101" s="118"/>
      <c r="R101" s="118"/>
      <c r="S101" s="118"/>
      <c r="T101" s="118"/>
      <c r="U101" s="118"/>
    </row>
    <row r="102" spans="1:21" x14ac:dyDescent="0.25">
      <c r="A102" s="121"/>
      <c r="B102" s="83"/>
      <c r="C102" s="83"/>
      <c r="D102" s="83"/>
      <c r="E102" s="83"/>
      <c r="F102" s="83"/>
      <c r="G102" s="118"/>
      <c r="H102" s="118"/>
      <c r="I102" s="118"/>
      <c r="J102" s="118"/>
      <c r="K102" s="118"/>
      <c r="L102" s="118"/>
      <c r="M102" s="118"/>
      <c r="N102" s="118"/>
      <c r="O102" s="118"/>
      <c r="P102" s="118"/>
      <c r="Q102" s="118"/>
      <c r="R102" s="118"/>
      <c r="S102" s="118"/>
      <c r="T102" s="118"/>
      <c r="U102" s="118"/>
    </row>
    <row r="103" spans="1:21" x14ac:dyDescent="0.25">
      <c r="A103" s="121"/>
      <c r="B103" s="83"/>
      <c r="C103" s="83"/>
      <c r="D103" s="83"/>
      <c r="E103" s="83"/>
      <c r="F103" s="83"/>
      <c r="G103" s="118"/>
      <c r="H103" s="118"/>
      <c r="I103" s="118"/>
      <c r="J103" s="118"/>
      <c r="K103" s="118"/>
      <c r="L103" s="118"/>
      <c r="M103" s="118"/>
      <c r="N103" s="118"/>
      <c r="O103" s="118"/>
      <c r="P103" s="118"/>
      <c r="Q103" s="118"/>
      <c r="R103" s="118"/>
      <c r="S103" s="118"/>
      <c r="T103" s="118"/>
      <c r="U103" s="118"/>
    </row>
    <row r="104" spans="1:21" x14ac:dyDescent="0.25">
      <c r="A104" s="121"/>
      <c r="B104" s="83"/>
      <c r="C104" s="83"/>
      <c r="D104" s="83"/>
      <c r="E104" s="83"/>
      <c r="F104" s="83"/>
      <c r="G104" s="118"/>
      <c r="H104" s="118"/>
      <c r="I104" s="118"/>
      <c r="J104" s="118"/>
      <c r="K104" s="118"/>
      <c r="L104" s="118"/>
      <c r="M104" s="118"/>
      <c r="N104" s="118"/>
      <c r="O104" s="118"/>
      <c r="P104" s="118"/>
      <c r="Q104" s="118"/>
      <c r="R104" s="118"/>
      <c r="S104" s="118"/>
      <c r="T104" s="118"/>
      <c r="U104" s="118"/>
    </row>
    <row r="105" spans="1:21" x14ac:dyDescent="0.25">
      <c r="A105" s="121"/>
      <c r="B105" s="83"/>
      <c r="C105" s="83"/>
      <c r="D105" s="83"/>
      <c r="E105" s="83"/>
      <c r="F105" s="83"/>
      <c r="G105" s="118"/>
      <c r="H105" s="118"/>
      <c r="I105" s="118"/>
      <c r="J105" s="118"/>
      <c r="K105" s="118"/>
      <c r="L105" s="118"/>
      <c r="M105" s="118"/>
      <c r="N105" s="118"/>
      <c r="O105" s="118"/>
      <c r="P105" s="118"/>
      <c r="Q105" s="118"/>
      <c r="R105" s="118"/>
      <c r="S105" s="118"/>
      <c r="T105" s="118"/>
      <c r="U105" s="118"/>
    </row>
    <row r="106" spans="1:21" x14ac:dyDescent="0.25">
      <c r="A106" s="121"/>
      <c r="B106" s="83"/>
      <c r="C106" s="83"/>
      <c r="D106" s="83"/>
      <c r="E106" s="83"/>
      <c r="F106" s="83"/>
      <c r="G106" s="118"/>
      <c r="H106" s="118"/>
      <c r="I106" s="118"/>
      <c r="J106" s="118"/>
      <c r="K106" s="118"/>
      <c r="L106" s="118"/>
      <c r="M106" s="118"/>
      <c r="N106" s="118"/>
      <c r="O106" s="118"/>
      <c r="P106" s="118"/>
      <c r="Q106" s="118"/>
      <c r="R106" s="118"/>
      <c r="S106" s="118"/>
      <c r="T106" s="118"/>
      <c r="U106" s="118"/>
    </row>
    <row r="107" spans="1:21" x14ac:dyDescent="0.25">
      <c r="A107" s="121"/>
      <c r="B107" s="83"/>
      <c r="C107" s="83"/>
      <c r="D107" s="83"/>
      <c r="E107" s="83"/>
      <c r="F107" s="83"/>
      <c r="G107" s="118"/>
      <c r="H107" s="118"/>
      <c r="I107" s="118"/>
      <c r="J107" s="118"/>
      <c r="K107" s="118"/>
      <c r="L107" s="118"/>
      <c r="M107" s="118"/>
      <c r="N107" s="118"/>
      <c r="O107" s="118"/>
      <c r="P107" s="118"/>
      <c r="Q107" s="118"/>
      <c r="R107" s="118"/>
      <c r="S107" s="118"/>
      <c r="T107" s="118"/>
      <c r="U107" s="118"/>
    </row>
    <row r="108" spans="1:21" x14ac:dyDescent="0.25">
      <c r="A108" s="121"/>
      <c r="B108" s="83"/>
      <c r="C108" s="83"/>
      <c r="D108" s="83"/>
      <c r="E108" s="83"/>
      <c r="F108" s="83"/>
      <c r="G108" s="118"/>
      <c r="H108" s="118"/>
      <c r="I108" s="118"/>
      <c r="J108" s="118"/>
      <c r="K108" s="118"/>
      <c r="L108" s="118"/>
      <c r="M108" s="118"/>
      <c r="N108" s="118"/>
      <c r="O108" s="118"/>
      <c r="P108" s="118"/>
      <c r="Q108" s="118"/>
      <c r="R108" s="118"/>
      <c r="S108" s="118"/>
      <c r="T108" s="118"/>
      <c r="U108" s="118"/>
    </row>
    <row r="109" spans="1:21" x14ac:dyDescent="0.25">
      <c r="A109" s="121"/>
      <c r="B109" s="83"/>
      <c r="C109" s="83"/>
      <c r="D109" s="83"/>
      <c r="E109" s="83"/>
      <c r="F109" s="83"/>
      <c r="G109" s="118"/>
      <c r="H109" s="118"/>
      <c r="I109" s="118"/>
      <c r="J109" s="118"/>
      <c r="K109" s="118"/>
      <c r="L109" s="118"/>
      <c r="M109" s="118"/>
      <c r="N109" s="118"/>
      <c r="O109" s="118"/>
      <c r="P109" s="118"/>
      <c r="Q109" s="118"/>
      <c r="R109" s="118"/>
      <c r="S109" s="118"/>
      <c r="T109" s="118"/>
      <c r="U109" s="118"/>
    </row>
    <row r="110" spans="1:21" x14ac:dyDescent="0.25">
      <c r="A110" s="121"/>
      <c r="B110" s="83"/>
      <c r="C110" s="83"/>
      <c r="D110" s="83"/>
      <c r="E110" s="83"/>
      <c r="F110" s="83"/>
      <c r="G110" s="118"/>
      <c r="H110" s="118"/>
      <c r="I110" s="118"/>
      <c r="J110" s="118"/>
      <c r="K110" s="118"/>
      <c r="L110" s="118"/>
      <c r="M110" s="118"/>
      <c r="N110" s="118"/>
      <c r="O110" s="118"/>
      <c r="P110" s="118"/>
      <c r="Q110" s="118"/>
      <c r="R110" s="118"/>
      <c r="S110" s="118"/>
      <c r="T110" s="118"/>
      <c r="U110" s="118"/>
    </row>
    <row r="111" spans="1:21" x14ac:dyDescent="0.25">
      <c r="A111" s="121"/>
      <c r="B111" s="83"/>
      <c r="C111" s="83"/>
      <c r="D111" s="83"/>
      <c r="E111" s="83"/>
      <c r="F111" s="83"/>
      <c r="G111" s="118"/>
      <c r="H111" s="118"/>
      <c r="I111" s="118"/>
      <c r="J111" s="118"/>
      <c r="K111" s="118"/>
      <c r="L111" s="118"/>
      <c r="M111" s="118"/>
      <c r="N111" s="118"/>
      <c r="O111" s="118"/>
      <c r="P111" s="118"/>
      <c r="Q111" s="118"/>
      <c r="R111" s="118"/>
      <c r="S111" s="118"/>
      <c r="T111" s="118"/>
      <c r="U111" s="118"/>
    </row>
    <row r="112" spans="1:21" x14ac:dyDescent="0.25">
      <c r="A112" s="121"/>
      <c r="B112" s="83"/>
      <c r="C112" s="83"/>
      <c r="D112" s="83"/>
      <c r="E112" s="83"/>
      <c r="F112" s="83"/>
      <c r="G112" s="118"/>
      <c r="H112" s="118"/>
      <c r="I112" s="118"/>
      <c r="J112" s="118"/>
      <c r="K112" s="118"/>
      <c r="L112" s="118"/>
      <c r="M112" s="118"/>
      <c r="N112" s="118"/>
      <c r="O112" s="118"/>
      <c r="P112" s="118"/>
      <c r="Q112" s="118"/>
      <c r="R112" s="118"/>
      <c r="S112" s="118"/>
      <c r="T112" s="118"/>
      <c r="U112" s="118"/>
    </row>
    <row r="113" spans="1:21" x14ac:dyDescent="0.25">
      <c r="A113" s="121"/>
      <c r="B113" s="83"/>
      <c r="C113" s="83"/>
      <c r="D113" s="83"/>
      <c r="E113" s="83"/>
      <c r="F113" s="83"/>
      <c r="G113" s="118"/>
      <c r="H113" s="118"/>
      <c r="I113" s="118"/>
      <c r="J113" s="118"/>
      <c r="K113" s="118"/>
      <c r="L113" s="118"/>
      <c r="M113" s="118"/>
      <c r="N113" s="118"/>
      <c r="O113" s="118"/>
      <c r="P113" s="118"/>
      <c r="Q113" s="118"/>
      <c r="R113" s="118"/>
      <c r="S113" s="118"/>
      <c r="T113" s="118"/>
      <c r="U113" s="118"/>
    </row>
    <row r="114" spans="1:21" x14ac:dyDescent="0.25">
      <c r="A114" s="121"/>
      <c r="B114" s="83"/>
      <c r="C114" s="83"/>
      <c r="D114" s="83"/>
      <c r="E114" s="83"/>
      <c r="F114" s="83"/>
      <c r="G114" s="118"/>
      <c r="H114" s="118"/>
      <c r="I114" s="118"/>
      <c r="J114" s="118"/>
      <c r="K114" s="118"/>
      <c r="L114" s="118"/>
      <c r="M114" s="118"/>
      <c r="N114" s="118"/>
      <c r="O114" s="118"/>
      <c r="P114" s="118"/>
      <c r="Q114" s="118"/>
      <c r="R114" s="118"/>
      <c r="S114" s="118"/>
      <c r="T114" s="118"/>
      <c r="U114" s="118"/>
    </row>
    <row r="115" spans="1:21" x14ac:dyDescent="0.25">
      <c r="A115" s="121"/>
      <c r="B115" s="83"/>
      <c r="C115" s="83"/>
      <c r="D115" s="83"/>
      <c r="E115" s="83"/>
      <c r="F115" s="83"/>
      <c r="G115" s="118"/>
      <c r="H115" s="118"/>
      <c r="I115" s="118"/>
      <c r="J115" s="118"/>
      <c r="K115" s="118"/>
      <c r="L115" s="118"/>
      <c r="M115" s="118"/>
      <c r="N115" s="118"/>
      <c r="O115" s="118"/>
      <c r="P115" s="118"/>
      <c r="Q115" s="118"/>
      <c r="R115" s="118"/>
      <c r="S115" s="118"/>
      <c r="T115" s="118"/>
      <c r="U115" s="118"/>
    </row>
    <row r="116" spans="1:21" x14ac:dyDescent="0.25">
      <c r="A116" s="121"/>
      <c r="B116" s="83"/>
      <c r="C116" s="83"/>
      <c r="D116" s="83"/>
      <c r="E116" s="83"/>
      <c r="F116" s="83"/>
      <c r="G116" s="118"/>
      <c r="H116" s="118"/>
      <c r="I116" s="118"/>
      <c r="J116" s="118"/>
      <c r="K116" s="118"/>
      <c r="L116" s="118"/>
      <c r="M116" s="118"/>
      <c r="N116" s="118"/>
      <c r="O116" s="118"/>
      <c r="P116" s="118"/>
      <c r="Q116" s="118"/>
      <c r="R116" s="118"/>
      <c r="S116" s="118"/>
      <c r="T116" s="118"/>
      <c r="U116" s="118"/>
    </row>
    <row r="117" spans="1:21" x14ac:dyDescent="0.25">
      <c r="A117" s="121"/>
      <c r="B117" s="83"/>
      <c r="C117" s="83"/>
      <c r="D117" s="83"/>
      <c r="E117" s="83"/>
      <c r="F117" s="83"/>
      <c r="G117" s="118"/>
      <c r="H117" s="118"/>
      <c r="I117" s="118"/>
      <c r="J117" s="118"/>
      <c r="K117" s="118"/>
      <c r="L117" s="118"/>
      <c r="M117" s="118"/>
      <c r="N117" s="118"/>
      <c r="O117" s="118"/>
      <c r="P117" s="118"/>
      <c r="Q117" s="118"/>
      <c r="R117" s="118"/>
      <c r="S117" s="118"/>
      <c r="T117" s="118"/>
      <c r="U117" s="118"/>
    </row>
    <row r="118" spans="1:21" s="83" customFormat="1" ht="11.25" x14ac:dyDescent="0.2">
      <c r="A118" s="121"/>
    </row>
    <row r="119" spans="1:21" s="83" customFormat="1" ht="11.25" x14ac:dyDescent="0.2">
      <c r="A119" s="121"/>
    </row>
    <row r="120" spans="1:21" s="83" customFormat="1" ht="11.25" x14ac:dyDescent="0.2">
      <c r="A120" s="121"/>
    </row>
    <row r="121" spans="1:21" s="83" customFormat="1" ht="11.25" x14ac:dyDescent="0.2">
      <c r="A121" s="121"/>
    </row>
    <row r="122" spans="1:21" s="83" customFormat="1" ht="11.25" x14ac:dyDescent="0.2">
      <c r="A122" s="121"/>
    </row>
    <row r="123" spans="1:21" s="83" customFormat="1" ht="11.25" x14ac:dyDescent="0.2">
      <c r="A123" s="121"/>
    </row>
    <row r="124" spans="1:21" s="83" customFormat="1" ht="11.25" x14ac:dyDescent="0.2">
      <c r="A124" s="121"/>
    </row>
    <row r="125" spans="1:21" s="83" customFormat="1" ht="11.25" x14ac:dyDescent="0.2">
      <c r="A125" s="121"/>
    </row>
    <row r="126" spans="1:21" s="83" customFormat="1" ht="11.25" x14ac:dyDescent="0.2">
      <c r="A126" s="121"/>
    </row>
    <row r="127" spans="1:21" s="83" customFormat="1" ht="11.25" x14ac:dyDescent="0.2">
      <c r="A127" s="121"/>
    </row>
    <row r="128" spans="1:21" s="83" customFormat="1" ht="11.25" x14ac:dyDescent="0.2">
      <c r="A128" s="121"/>
    </row>
    <row r="129" spans="1:6" s="83" customFormat="1" x14ac:dyDescent="0.25">
      <c r="A129" s="124"/>
      <c r="B129" s="118"/>
      <c r="C129" s="118"/>
      <c r="D129" s="118"/>
      <c r="E129" s="118"/>
      <c r="F129" s="118"/>
    </row>
    <row r="130" spans="1:6" s="83" customFormat="1" x14ac:dyDescent="0.25">
      <c r="A130" s="124"/>
      <c r="B130" s="118"/>
      <c r="C130" s="118"/>
      <c r="D130" s="118"/>
      <c r="E130" s="118"/>
      <c r="F130" s="118"/>
    </row>
  </sheetData>
  <mergeCells count="9">
    <mergeCell ref="A26:B26"/>
    <mergeCell ref="A44:B44"/>
    <mergeCell ref="A46:E46"/>
    <mergeCell ref="A50:E50"/>
    <mergeCell ref="A2:B2"/>
    <mergeCell ref="A29:B29"/>
    <mergeCell ref="E2:F2"/>
    <mergeCell ref="A28:F28"/>
    <mergeCell ref="E29:F29"/>
  </mergeCells>
  <printOptions horizontalCentered="1"/>
  <pageMargins left="0.70866141732283472" right="0.70866141732283472" top="0.74803149606299213" bottom="0.74803149606299213" header="0.31496062992125984" footer="0.31496062992125984"/>
  <pageSetup paperSize="9" scale="83" orientation="portrait" r:id="rId1"/>
  <headerFooter>
    <oddHeader>&amp;C&amp;"Times New Roman,Félkövér"&amp;14Martonvásár Város Önkormányzat 2019. évi költségvetésének pénzügyi mérlege&amp;R&amp;"Times New Roman,Félkövér"&amp;12 1. melléklet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zoomScale="89" zoomScaleNormal="89" zoomScalePageLayoutView="70" workbookViewId="0">
      <pane xSplit="3" ySplit="4" topLeftCell="D5" activePane="bottomRight" state="frozen"/>
      <selection activeCell="B22" sqref="B22"/>
      <selection pane="topRight" activeCell="B22" sqref="B22"/>
      <selection pane="bottomLeft" activeCell="B22" sqref="B22"/>
      <selection pane="bottomRight" activeCell="B22" sqref="B22"/>
    </sheetView>
  </sheetViews>
  <sheetFormatPr defaultColWidth="8.7109375" defaultRowHeight="15" x14ac:dyDescent="0.25"/>
  <cols>
    <col min="1" max="1" width="7.140625" style="953" customWidth="1"/>
    <col min="2" max="2" width="7.140625" style="954" customWidth="1"/>
    <col min="3" max="3" width="25.7109375" style="954" customWidth="1"/>
    <col min="4" max="4" width="7.7109375" style="955" customWidth="1"/>
    <col min="5" max="5" width="7.140625" style="955" customWidth="1"/>
    <col min="6" max="6" width="7.7109375" style="955" customWidth="1"/>
    <col min="7" max="7" width="9.28515625" style="956" customWidth="1"/>
    <col min="8" max="8" width="7.7109375" style="955" customWidth="1"/>
    <col min="9" max="9" width="6.42578125" style="955" customWidth="1"/>
    <col min="10" max="10" width="8.28515625" style="955" customWidth="1"/>
    <col min="11" max="11" width="6.85546875" style="955" customWidth="1"/>
    <col min="12" max="12" width="6.5703125" style="955" customWidth="1"/>
    <col min="13" max="13" width="7.28515625" style="955" customWidth="1"/>
    <col min="14" max="14" width="7" style="955" customWidth="1"/>
    <col min="15" max="15" width="6.5703125" style="955" customWidth="1"/>
    <col min="16" max="16" width="7" style="955" customWidth="1"/>
    <col min="17" max="17" width="7.42578125" style="955" customWidth="1"/>
    <col min="18" max="18" width="7.28515625" style="955" customWidth="1"/>
    <col min="19" max="19" width="7" style="955" customWidth="1"/>
    <col min="20" max="20" width="8.28515625" style="931" customWidth="1"/>
    <col min="21" max="21" width="7.5703125" style="931" customWidth="1"/>
    <col min="22" max="22" width="6.85546875" style="931" customWidth="1"/>
    <col min="23" max="23" width="8.28515625" style="931" customWidth="1"/>
    <col min="24" max="24" width="7.5703125" style="931" customWidth="1"/>
    <col min="25" max="25" width="6.85546875" style="931" customWidth="1"/>
    <col min="26" max="16384" width="8.7109375" style="931"/>
  </cols>
  <sheetData>
    <row r="1" spans="1:25" x14ac:dyDescent="0.25">
      <c r="A1" s="932"/>
      <c r="B1" s="933"/>
      <c r="C1" s="933"/>
      <c r="D1" s="934"/>
      <c r="E1" s="934"/>
      <c r="F1" s="934"/>
      <c r="G1" s="935"/>
      <c r="H1" s="934"/>
      <c r="I1" s="934"/>
      <c r="J1" s="934"/>
      <c r="K1" s="934"/>
      <c r="L1" s="934"/>
      <c r="M1" s="934"/>
      <c r="N1" s="934"/>
      <c r="O1" s="934"/>
      <c r="P1" s="934"/>
      <c r="Q1" s="934"/>
      <c r="R1" s="934"/>
      <c r="S1" s="934"/>
      <c r="T1" s="1640"/>
      <c r="U1" s="1640"/>
      <c r="V1" s="1640"/>
      <c r="W1" s="1640" t="s">
        <v>382</v>
      </c>
      <c r="X1" s="1640"/>
      <c r="Y1" s="1640"/>
    </row>
    <row r="2" spans="1:25" ht="42" customHeight="1" x14ac:dyDescent="0.25">
      <c r="A2" s="1635" t="s">
        <v>0</v>
      </c>
      <c r="B2" s="1636" t="s">
        <v>182</v>
      </c>
      <c r="C2" s="1636"/>
      <c r="D2" s="1629" t="s">
        <v>180</v>
      </c>
      <c r="E2" s="1629"/>
      <c r="F2" s="1629"/>
      <c r="G2" s="1630" t="s">
        <v>524</v>
      </c>
      <c r="H2" s="1629" t="s">
        <v>688</v>
      </c>
      <c r="I2" s="1629"/>
      <c r="J2" s="1629"/>
      <c r="K2" s="1629" t="s">
        <v>689</v>
      </c>
      <c r="L2" s="1629"/>
      <c r="M2" s="1629"/>
      <c r="N2" s="1629" t="s">
        <v>690</v>
      </c>
      <c r="O2" s="1629"/>
      <c r="P2" s="1629"/>
      <c r="Q2" s="1629" t="s">
        <v>691</v>
      </c>
      <c r="R2" s="1629"/>
      <c r="S2" s="1629"/>
      <c r="T2" s="1629" t="s">
        <v>692</v>
      </c>
      <c r="U2" s="1629"/>
      <c r="V2" s="1629"/>
      <c r="W2" s="1641" t="s">
        <v>786</v>
      </c>
      <c r="X2" s="1642"/>
      <c r="Y2" s="1643"/>
    </row>
    <row r="3" spans="1:25" ht="15" customHeight="1" x14ac:dyDescent="0.25">
      <c r="A3" s="1635"/>
      <c r="B3" s="1636"/>
      <c r="C3" s="1636"/>
      <c r="D3" s="1629"/>
      <c r="E3" s="1629"/>
      <c r="F3" s="1629"/>
      <c r="G3" s="1630"/>
      <c r="H3" s="1629" t="s">
        <v>189</v>
      </c>
      <c r="I3" s="1629"/>
      <c r="J3" s="1629"/>
      <c r="K3" s="1629" t="s">
        <v>189</v>
      </c>
      <c r="L3" s="1629"/>
      <c r="M3" s="1629"/>
      <c r="N3" s="1629" t="s">
        <v>189</v>
      </c>
      <c r="O3" s="1629"/>
      <c r="P3" s="1629"/>
      <c r="Q3" s="1629" t="s">
        <v>189</v>
      </c>
      <c r="R3" s="1629"/>
      <c r="S3" s="1629"/>
      <c r="T3" s="1637" t="s">
        <v>189</v>
      </c>
      <c r="U3" s="1637"/>
      <c r="V3" s="1637"/>
      <c r="W3" s="1637" t="s">
        <v>189</v>
      </c>
      <c r="X3" s="1637"/>
      <c r="Y3" s="1637"/>
    </row>
    <row r="4" spans="1:25" s="937" customFormat="1" ht="25.5" customHeight="1" x14ac:dyDescent="0.25">
      <c r="A4" s="1635"/>
      <c r="B4" s="1636"/>
      <c r="C4" s="1636"/>
      <c r="D4" s="1336" t="s">
        <v>177</v>
      </c>
      <c r="E4" s="1336" t="s">
        <v>178</v>
      </c>
      <c r="F4" s="1336" t="s">
        <v>179</v>
      </c>
      <c r="G4" s="1630"/>
      <c r="H4" s="1336" t="s">
        <v>177</v>
      </c>
      <c r="I4" s="1336" t="s">
        <v>178</v>
      </c>
      <c r="J4" s="1336" t="s">
        <v>179</v>
      </c>
      <c r="K4" s="1336" t="s">
        <v>177</v>
      </c>
      <c r="L4" s="1336" t="s">
        <v>178</v>
      </c>
      <c r="M4" s="1336" t="s">
        <v>179</v>
      </c>
      <c r="N4" s="1336" t="s">
        <v>177</v>
      </c>
      <c r="O4" s="1336" t="s">
        <v>178</v>
      </c>
      <c r="P4" s="1336" t="s">
        <v>179</v>
      </c>
      <c r="Q4" s="1336" t="s">
        <v>177</v>
      </c>
      <c r="R4" s="1336" t="s">
        <v>178</v>
      </c>
      <c r="S4" s="1336" t="s">
        <v>179</v>
      </c>
      <c r="T4" s="936" t="s">
        <v>177</v>
      </c>
      <c r="U4" s="936" t="s">
        <v>178</v>
      </c>
      <c r="V4" s="936" t="s">
        <v>179</v>
      </c>
      <c r="W4" s="936" t="s">
        <v>177</v>
      </c>
      <c r="X4" s="936" t="s">
        <v>178</v>
      </c>
      <c r="Y4" s="936" t="s">
        <v>179</v>
      </c>
    </row>
    <row r="5" spans="1:25" ht="26.25" customHeight="1" x14ac:dyDescent="0.25">
      <c r="A5" s="532" t="s">
        <v>2</v>
      </c>
      <c r="B5" s="1632" t="s">
        <v>1</v>
      </c>
      <c r="C5" s="1632"/>
      <c r="D5" s="929">
        <f>+H5+K5+N5+T5+Q5+W5</f>
        <v>29327</v>
      </c>
      <c r="E5" s="929">
        <f>+I5+L5+O5+U5+R5+X5</f>
        <v>25731</v>
      </c>
      <c r="F5" s="929">
        <f>+J5+M5+P5+V5+S5+Y5</f>
        <v>21004</v>
      </c>
      <c r="G5" s="938">
        <f>F5/E5</f>
        <v>0.81629163266099258</v>
      </c>
      <c r="H5" s="929">
        <v>12608</v>
      </c>
      <c r="I5" s="929">
        <v>12279</v>
      </c>
      <c r="J5" s="929">
        <v>11739</v>
      </c>
      <c r="K5" s="929">
        <v>5807</v>
      </c>
      <c r="L5" s="929">
        <v>6321</v>
      </c>
      <c r="M5" s="929">
        <v>6321</v>
      </c>
      <c r="N5" s="929">
        <v>2326</v>
      </c>
      <c r="O5" s="929">
        <v>891</v>
      </c>
      <c r="P5" s="929">
        <v>891</v>
      </c>
      <c r="Q5" s="929"/>
      <c r="R5" s="929"/>
      <c r="S5" s="929"/>
      <c r="T5" s="930">
        <v>2326</v>
      </c>
      <c r="U5" s="930">
        <v>68</v>
      </c>
      <c r="V5" s="929">
        <v>68</v>
      </c>
      <c r="W5" s="930">
        <v>6260</v>
      </c>
      <c r="X5" s="930">
        <v>6172</v>
      </c>
      <c r="Y5" s="929">
        <v>1985</v>
      </c>
    </row>
    <row r="6" spans="1:25" ht="15" customHeight="1" x14ac:dyDescent="0.25">
      <c r="A6" s="532" t="s">
        <v>4</v>
      </c>
      <c r="B6" s="1632" t="s">
        <v>3</v>
      </c>
      <c r="C6" s="1632"/>
      <c r="D6" s="929">
        <f t="shared" ref="D6:F24" si="0">+H6+K6+N6+T6+Q6+W6</f>
        <v>0</v>
      </c>
      <c r="E6" s="929">
        <f t="shared" si="0"/>
        <v>670</v>
      </c>
      <c r="F6" s="929">
        <f t="shared" si="0"/>
        <v>670</v>
      </c>
      <c r="G6" s="938"/>
      <c r="H6" s="929"/>
      <c r="I6" s="929">
        <v>400</v>
      </c>
      <c r="J6" s="929">
        <v>400</v>
      </c>
      <c r="K6" s="929"/>
      <c r="L6" s="929">
        <v>200</v>
      </c>
      <c r="M6" s="929">
        <v>200</v>
      </c>
      <c r="N6" s="929"/>
      <c r="O6" s="929"/>
      <c r="P6" s="929"/>
      <c r="Q6" s="929"/>
      <c r="R6" s="929"/>
      <c r="S6" s="929"/>
      <c r="T6" s="930"/>
      <c r="U6" s="930"/>
      <c r="V6" s="929"/>
      <c r="W6" s="930"/>
      <c r="X6" s="930">
        <v>70</v>
      </c>
      <c r="Y6" s="929">
        <v>70</v>
      </c>
    </row>
    <row r="7" spans="1:25" ht="15" customHeight="1" x14ac:dyDescent="0.25">
      <c r="A7" s="532" t="s">
        <v>6</v>
      </c>
      <c r="B7" s="1632" t="s">
        <v>5</v>
      </c>
      <c r="C7" s="1632"/>
      <c r="D7" s="929">
        <f t="shared" si="0"/>
        <v>0</v>
      </c>
      <c r="E7" s="929">
        <f t="shared" si="0"/>
        <v>0</v>
      </c>
      <c r="F7" s="929">
        <f t="shared" si="0"/>
        <v>0</v>
      </c>
      <c r="G7" s="938"/>
      <c r="H7" s="929"/>
      <c r="I7" s="929"/>
      <c r="J7" s="929"/>
      <c r="K7" s="929"/>
      <c r="L7" s="929"/>
      <c r="M7" s="929"/>
      <c r="N7" s="929"/>
      <c r="O7" s="929"/>
      <c r="P7" s="929"/>
      <c r="Q7" s="929"/>
      <c r="R7" s="929"/>
      <c r="S7" s="929"/>
      <c r="T7" s="930"/>
      <c r="U7" s="930"/>
      <c r="V7" s="929"/>
      <c r="W7" s="930"/>
      <c r="X7" s="930"/>
      <c r="Y7" s="929"/>
    </row>
    <row r="8" spans="1:25" ht="27" customHeight="1" x14ac:dyDescent="0.25">
      <c r="A8" s="532" t="s">
        <v>8</v>
      </c>
      <c r="B8" s="1632" t="s">
        <v>7</v>
      </c>
      <c r="C8" s="1632"/>
      <c r="D8" s="929">
        <f t="shared" si="0"/>
        <v>0</v>
      </c>
      <c r="E8" s="929">
        <f t="shared" si="0"/>
        <v>0</v>
      </c>
      <c r="F8" s="929">
        <f t="shared" si="0"/>
        <v>0</v>
      </c>
      <c r="G8" s="938"/>
      <c r="H8" s="929"/>
      <c r="I8" s="929"/>
      <c r="J8" s="929"/>
      <c r="K8" s="929"/>
      <c r="L8" s="929"/>
      <c r="M8" s="929"/>
      <c r="N8" s="929"/>
      <c r="O8" s="929"/>
      <c r="P8" s="929"/>
      <c r="Q8" s="929"/>
      <c r="R8" s="929"/>
      <c r="S8" s="929"/>
      <c r="T8" s="930"/>
      <c r="U8" s="930"/>
      <c r="V8" s="929"/>
      <c r="W8" s="930"/>
      <c r="X8" s="930"/>
      <c r="Y8" s="929"/>
    </row>
    <row r="9" spans="1:25" ht="15" customHeight="1" x14ac:dyDescent="0.25">
      <c r="A9" s="532" t="s">
        <v>10</v>
      </c>
      <c r="B9" s="1632" t="s">
        <v>9</v>
      </c>
      <c r="C9" s="1632"/>
      <c r="D9" s="929">
        <f t="shared" si="0"/>
        <v>0</v>
      </c>
      <c r="E9" s="929">
        <f t="shared" si="0"/>
        <v>0</v>
      </c>
      <c r="F9" s="929">
        <f t="shared" si="0"/>
        <v>0</v>
      </c>
      <c r="G9" s="938"/>
      <c r="H9" s="929"/>
      <c r="I9" s="929"/>
      <c r="J9" s="929"/>
      <c r="K9" s="929"/>
      <c r="L9" s="929"/>
      <c r="M9" s="929"/>
      <c r="N9" s="929"/>
      <c r="O9" s="929"/>
      <c r="P9" s="929"/>
      <c r="Q9" s="929"/>
      <c r="R9" s="929"/>
      <c r="S9" s="929"/>
      <c r="T9" s="930"/>
      <c r="U9" s="930"/>
      <c r="V9" s="929"/>
      <c r="W9" s="930"/>
      <c r="X9" s="930"/>
      <c r="Y9" s="929"/>
    </row>
    <row r="10" spans="1:25" ht="15" customHeight="1" x14ac:dyDescent="0.25">
      <c r="A10" s="532" t="s">
        <v>12</v>
      </c>
      <c r="B10" s="1632" t="s">
        <v>11</v>
      </c>
      <c r="C10" s="1632"/>
      <c r="D10" s="929">
        <f t="shared" si="0"/>
        <v>0</v>
      </c>
      <c r="E10" s="929">
        <f t="shared" si="0"/>
        <v>641</v>
      </c>
      <c r="F10" s="929">
        <f t="shared" si="0"/>
        <v>641</v>
      </c>
      <c r="G10" s="938"/>
      <c r="H10" s="929"/>
      <c r="I10" s="929"/>
      <c r="J10" s="929"/>
      <c r="K10" s="929"/>
      <c r="L10" s="929">
        <v>641</v>
      </c>
      <c r="M10" s="929">
        <v>641</v>
      </c>
      <c r="N10" s="929"/>
      <c r="O10" s="929"/>
      <c r="P10" s="929"/>
      <c r="Q10" s="929"/>
      <c r="R10" s="929"/>
      <c r="S10" s="929"/>
      <c r="T10" s="930"/>
      <c r="U10" s="930"/>
      <c r="V10" s="929"/>
      <c r="W10" s="930"/>
      <c r="X10" s="930"/>
      <c r="Y10" s="929"/>
    </row>
    <row r="11" spans="1:25" ht="15" customHeight="1" x14ac:dyDescent="0.25">
      <c r="A11" s="532" t="s">
        <v>14</v>
      </c>
      <c r="B11" s="1632" t="s">
        <v>13</v>
      </c>
      <c r="C11" s="1632"/>
      <c r="D11" s="929">
        <f t="shared" si="0"/>
        <v>575</v>
      </c>
      <c r="E11" s="929">
        <f t="shared" si="0"/>
        <v>575</v>
      </c>
      <c r="F11" s="929">
        <f t="shared" si="0"/>
        <v>398</v>
      </c>
      <c r="G11" s="938">
        <f t="shared" ref="G11:G17" si="1">F11/E11</f>
        <v>0.69217391304347831</v>
      </c>
      <c r="H11" s="929">
        <v>240</v>
      </c>
      <c r="I11" s="929">
        <v>240</v>
      </c>
      <c r="J11" s="929">
        <v>240</v>
      </c>
      <c r="K11" s="929">
        <v>120</v>
      </c>
      <c r="L11" s="929">
        <v>120</v>
      </c>
      <c r="M11" s="929">
        <v>120</v>
      </c>
      <c r="N11" s="929"/>
      <c r="O11" s="929"/>
      <c r="P11" s="929"/>
      <c r="Q11" s="929"/>
      <c r="R11" s="929"/>
      <c r="S11" s="929"/>
      <c r="T11" s="930">
        <v>60</v>
      </c>
      <c r="U11" s="930">
        <v>60</v>
      </c>
      <c r="V11" s="929">
        <v>0</v>
      </c>
      <c r="W11" s="930">
        <v>155</v>
      </c>
      <c r="X11" s="930">
        <v>155</v>
      </c>
      <c r="Y11" s="929">
        <v>38</v>
      </c>
    </row>
    <row r="12" spans="1:25" ht="15" customHeight="1" x14ac:dyDescent="0.25">
      <c r="A12" s="532" t="s">
        <v>16</v>
      </c>
      <c r="B12" s="1632" t="s">
        <v>15</v>
      </c>
      <c r="C12" s="1632"/>
      <c r="D12" s="929">
        <f t="shared" si="0"/>
        <v>0</v>
      </c>
      <c r="E12" s="929">
        <f t="shared" si="0"/>
        <v>0</v>
      </c>
      <c r="F12" s="929">
        <f t="shared" si="0"/>
        <v>0</v>
      </c>
      <c r="G12" s="938"/>
      <c r="H12" s="929"/>
      <c r="I12" s="929"/>
      <c r="J12" s="929"/>
      <c r="K12" s="929"/>
      <c r="L12" s="929"/>
      <c r="M12" s="929"/>
      <c r="N12" s="929"/>
      <c r="O12" s="929"/>
      <c r="P12" s="929"/>
      <c r="Q12" s="929"/>
      <c r="R12" s="929"/>
      <c r="S12" s="929"/>
      <c r="T12" s="930"/>
      <c r="U12" s="930"/>
      <c r="V12" s="929"/>
      <c r="W12" s="930"/>
      <c r="X12" s="930"/>
      <c r="Y12" s="929"/>
    </row>
    <row r="13" spans="1:25" ht="15" customHeight="1" x14ac:dyDescent="0.25">
      <c r="A13" s="532" t="s">
        <v>18</v>
      </c>
      <c r="B13" s="1632" t="s">
        <v>17</v>
      </c>
      <c r="C13" s="1632"/>
      <c r="D13" s="929">
        <f t="shared" si="0"/>
        <v>234</v>
      </c>
      <c r="E13" s="929">
        <f t="shared" si="0"/>
        <v>185</v>
      </c>
      <c r="F13" s="929">
        <f t="shared" si="0"/>
        <v>49</v>
      </c>
      <c r="G13" s="938">
        <f t="shared" si="1"/>
        <v>0.26486486486486488</v>
      </c>
      <c r="H13" s="929"/>
      <c r="I13" s="929"/>
      <c r="J13" s="929"/>
      <c r="K13" s="929"/>
      <c r="L13" s="929"/>
      <c r="M13" s="929"/>
      <c r="N13" s="929">
        <v>173</v>
      </c>
      <c r="O13" s="929">
        <v>173</v>
      </c>
      <c r="P13" s="929">
        <v>38</v>
      </c>
      <c r="Q13" s="929"/>
      <c r="R13" s="929"/>
      <c r="S13" s="929"/>
      <c r="T13" s="930">
        <v>61</v>
      </c>
      <c r="U13" s="930">
        <v>1</v>
      </c>
      <c r="V13" s="929">
        <v>0</v>
      </c>
      <c r="W13" s="930"/>
      <c r="X13" s="930">
        <v>11</v>
      </c>
      <c r="Y13" s="929">
        <v>11</v>
      </c>
    </row>
    <row r="14" spans="1:25" ht="15" customHeight="1" x14ac:dyDescent="0.25">
      <c r="A14" s="532" t="s">
        <v>20</v>
      </c>
      <c r="B14" s="1632" t="s">
        <v>19</v>
      </c>
      <c r="C14" s="1632"/>
      <c r="D14" s="929">
        <f t="shared" si="0"/>
        <v>0</v>
      </c>
      <c r="E14" s="929">
        <f t="shared" si="0"/>
        <v>0</v>
      </c>
      <c r="F14" s="929">
        <f t="shared" si="0"/>
        <v>0</v>
      </c>
      <c r="G14" s="938"/>
      <c r="H14" s="929"/>
      <c r="I14" s="929"/>
      <c r="J14" s="929"/>
      <c r="K14" s="929"/>
      <c r="L14" s="929"/>
      <c r="M14" s="929"/>
      <c r="N14" s="929"/>
      <c r="O14" s="929"/>
      <c r="P14" s="929"/>
      <c r="Q14" s="929"/>
      <c r="R14" s="929"/>
      <c r="S14" s="929"/>
      <c r="T14" s="930"/>
      <c r="U14" s="930"/>
      <c r="V14" s="929"/>
      <c r="W14" s="930"/>
      <c r="X14" s="930"/>
      <c r="Y14" s="929"/>
    </row>
    <row r="15" spans="1:25" ht="15" customHeight="1" x14ac:dyDescent="0.25">
      <c r="A15" s="532" t="s">
        <v>22</v>
      </c>
      <c r="B15" s="1632" t="s">
        <v>21</v>
      </c>
      <c r="C15" s="1632"/>
      <c r="D15" s="929">
        <f t="shared" si="0"/>
        <v>0</v>
      </c>
      <c r="E15" s="929">
        <f t="shared" si="0"/>
        <v>435</v>
      </c>
      <c r="F15" s="929">
        <f t="shared" si="0"/>
        <v>435</v>
      </c>
      <c r="G15" s="938">
        <f t="shared" si="1"/>
        <v>1</v>
      </c>
      <c r="H15" s="929"/>
      <c r="I15" s="929">
        <v>435</v>
      </c>
      <c r="J15" s="929">
        <v>435</v>
      </c>
      <c r="K15" s="929"/>
      <c r="L15" s="929"/>
      <c r="M15" s="929"/>
      <c r="N15" s="929"/>
      <c r="O15" s="929"/>
      <c r="P15" s="929"/>
      <c r="Q15" s="929"/>
      <c r="R15" s="929"/>
      <c r="S15" s="929"/>
      <c r="T15" s="930"/>
      <c r="U15" s="930"/>
      <c r="V15" s="929"/>
      <c r="W15" s="930"/>
      <c r="X15" s="930"/>
      <c r="Y15" s="929"/>
    </row>
    <row r="16" spans="1:25" ht="15" customHeight="1" x14ac:dyDescent="0.25">
      <c r="A16" s="532" t="s">
        <v>24</v>
      </c>
      <c r="B16" s="1632" t="s">
        <v>23</v>
      </c>
      <c r="C16" s="1632"/>
      <c r="D16" s="929">
        <f t="shared" si="0"/>
        <v>0</v>
      </c>
      <c r="E16" s="929">
        <f t="shared" si="0"/>
        <v>0</v>
      </c>
      <c r="F16" s="929">
        <f t="shared" si="0"/>
        <v>0</v>
      </c>
      <c r="G16" s="938"/>
      <c r="H16" s="929"/>
      <c r="I16" s="929"/>
      <c r="J16" s="929"/>
      <c r="K16" s="929"/>
      <c r="L16" s="929"/>
      <c r="M16" s="929"/>
      <c r="N16" s="929"/>
      <c r="O16" s="929"/>
      <c r="P16" s="929"/>
      <c r="Q16" s="929"/>
      <c r="R16" s="929"/>
      <c r="S16" s="929"/>
      <c r="T16" s="930"/>
      <c r="U16" s="930"/>
      <c r="V16" s="929"/>
      <c r="W16" s="930"/>
      <c r="X16" s="930"/>
      <c r="Y16" s="929"/>
    </row>
    <row r="17" spans="1:25" ht="23.25" customHeight="1" x14ac:dyDescent="0.25">
      <c r="A17" s="532" t="s">
        <v>25</v>
      </c>
      <c r="B17" s="1632" t="s">
        <v>175</v>
      </c>
      <c r="C17" s="1632"/>
      <c r="D17" s="929">
        <f t="shared" si="0"/>
        <v>0</v>
      </c>
      <c r="E17" s="929">
        <f t="shared" si="0"/>
        <v>391</v>
      </c>
      <c r="F17" s="929">
        <f t="shared" si="0"/>
        <v>391</v>
      </c>
      <c r="G17" s="938">
        <f t="shared" si="1"/>
        <v>1</v>
      </c>
      <c r="H17" s="929"/>
      <c r="I17" s="929">
        <v>382</v>
      </c>
      <c r="J17" s="929">
        <v>382</v>
      </c>
      <c r="K17" s="929"/>
      <c r="L17" s="929"/>
      <c r="M17" s="929"/>
      <c r="N17" s="929"/>
      <c r="O17" s="929"/>
      <c r="P17" s="929"/>
      <c r="Q17" s="929"/>
      <c r="R17" s="929"/>
      <c r="S17" s="929"/>
      <c r="T17" s="930"/>
      <c r="U17" s="930"/>
      <c r="V17" s="929"/>
      <c r="W17" s="930"/>
      <c r="X17" s="930">
        <v>9</v>
      </c>
      <c r="Y17" s="929">
        <v>9</v>
      </c>
    </row>
    <row r="18" spans="1:25" ht="15" customHeight="1" x14ac:dyDescent="0.25">
      <c r="A18" s="532" t="s">
        <v>25</v>
      </c>
      <c r="B18" s="1632" t="s">
        <v>26</v>
      </c>
      <c r="C18" s="1632"/>
      <c r="D18" s="929">
        <f t="shared" si="0"/>
        <v>0</v>
      </c>
      <c r="E18" s="929">
        <f t="shared" si="0"/>
        <v>0</v>
      </c>
      <c r="F18" s="929">
        <f t="shared" si="0"/>
        <v>0</v>
      </c>
      <c r="G18" s="938"/>
      <c r="H18" s="929"/>
      <c r="I18" s="929"/>
      <c r="J18" s="929"/>
      <c r="K18" s="929"/>
      <c r="L18" s="929"/>
      <c r="M18" s="929"/>
      <c r="N18" s="929"/>
      <c r="O18" s="929"/>
      <c r="P18" s="929"/>
      <c r="Q18" s="929"/>
      <c r="R18" s="929"/>
      <c r="S18" s="929"/>
      <c r="T18" s="930"/>
      <c r="U18" s="930"/>
      <c r="V18" s="929"/>
      <c r="W18" s="930"/>
      <c r="X18" s="930"/>
      <c r="Y18" s="929"/>
    </row>
    <row r="19" spans="1:25" s="940" customFormat="1" ht="15" customHeight="1" x14ac:dyDescent="0.2">
      <c r="A19" s="534" t="s">
        <v>27</v>
      </c>
      <c r="B19" s="1628" t="s">
        <v>415</v>
      </c>
      <c r="C19" s="1628"/>
      <c r="D19" s="939">
        <f t="shared" si="0"/>
        <v>30136</v>
      </c>
      <c r="E19" s="939">
        <f t="shared" si="0"/>
        <v>28628</v>
      </c>
      <c r="F19" s="939">
        <f t="shared" si="0"/>
        <v>23588</v>
      </c>
      <c r="G19" s="938">
        <f t="shared" ref="G19:G65" si="2">+F19/E19</f>
        <v>0.82394858180802011</v>
      </c>
      <c r="H19" s="939">
        <f>SUM(H5:H18)</f>
        <v>12848</v>
      </c>
      <c r="I19" s="939">
        <f t="shared" ref="I19:Y19" si="3">SUM(I5:I18)</f>
        <v>13736</v>
      </c>
      <c r="J19" s="939">
        <f t="shared" si="3"/>
        <v>13196</v>
      </c>
      <c r="K19" s="939">
        <f t="shared" si="3"/>
        <v>5927</v>
      </c>
      <c r="L19" s="939">
        <f t="shared" si="3"/>
        <v>7282</v>
      </c>
      <c r="M19" s="939">
        <f t="shared" si="3"/>
        <v>7282</v>
      </c>
      <c r="N19" s="939">
        <f t="shared" si="3"/>
        <v>2499</v>
      </c>
      <c r="O19" s="939">
        <f t="shared" si="3"/>
        <v>1064</v>
      </c>
      <c r="P19" s="939">
        <f t="shared" si="3"/>
        <v>929</v>
      </c>
      <c r="Q19" s="939">
        <f t="shared" si="3"/>
        <v>0</v>
      </c>
      <c r="R19" s="939">
        <f t="shared" si="3"/>
        <v>0</v>
      </c>
      <c r="S19" s="939">
        <f t="shared" si="3"/>
        <v>0</v>
      </c>
      <c r="T19" s="939">
        <f t="shared" si="3"/>
        <v>2447</v>
      </c>
      <c r="U19" s="939">
        <f t="shared" si="3"/>
        <v>129</v>
      </c>
      <c r="V19" s="939">
        <f t="shared" si="3"/>
        <v>68</v>
      </c>
      <c r="W19" s="939">
        <f t="shared" si="3"/>
        <v>6415</v>
      </c>
      <c r="X19" s="939">
        <f t="shared" si="3"/>
        <v>6417</v>
      </c>
      <c r="Y19" s="939">
        <f t="shared" si="3"/>
        <v>2113</v>
      </c>
    </row>
    <row r="20" spans="1:25" ht="15" customHeight="1" x14ac:dyDescent="0.25">
      <c r="A20" s="532" t="s">
        <v>29</v>
      </c>
      <c r="B20" s="1632" t="s">
        <v>28</v>
      </c>
      <c r="C20" s="1632"/>
      <c r="D20" s="929">
        <f t="shared" si="0"/>
        <v>0</v>
      </c>
      <c r="E20" s="929">
        <f t="shared" si="0"/>
        <v>0</v>
      </c>
      <c r="F20" s="929">
        <f t="shared" si="0"/>
        <v>0</v>
      </c>
      <c r="G20" s="938"/>
      <c r="H20" s="929"/>
      <c r="I20" s="929"/>
      <c r="J20" s="929"/>
      <c r="K20" s="929"/>
      <c r="L20" s="929"/>
      <c r="M20" s="929"/>
      <c r="N20" s="929"/>
      <c r="O20" s="929"/>
      <c r="P20" s="929"/>
      <c r="Q20" s="929"/>
      <c r="R20" s="929"/>
      <c r="S20" s="929"/>
      <c r="T20" s="930"/>
      <c r="U20" s="930"/>
      <c r="V20" s="929"/>
      <c r="W20" s="930"/>
      <c r="X20" s="930"/>
      <c r="Y20" s="929"/>
    </row>
    <row r="21" spans="1:25" ht="18" customHeight="1" x14ac:dyDescent="0.25">
      <c r="A21" s="532" t="s">
        <v>608</v>
      </c>
      <c r="B21" s="1632" t="s">
        <v>30</v>
      </c>
      <c r="C21" s="1632"/>
      <c r="D21" s="929">
        <f t="shared" si="0"/>
        <v>1500</v>
      </c>
      <c r="E21" s="929">
        <f t="shared" si="0"/>
        <v>4415</v>
      </c>
      <c r="F21" s="929">
        <f t="shared" si="0"/>
        <v>3737</v>
      </c>
      <c r="G21" s="938">
        <f t="shared" ref="G21:G23" si="4">F21/E21</f>
        <v>0.84643261608154019</v>
      </c>
      <c r="H21" s="929">
        <v>1500</v>
      </c>
      <c r="I21" s="929">
        <v>1510</v>
      </c>
      <c r="J21" s="929">
        <v>1312</v>
      </c>
      <c r="K21" s="929"/>
      <c r="L21" s="929"/>
      <c r="M21" s="929"/>
      <c r="N21" s="929"/>
      <c r="O21" s="929">
        <v>1531</v>
      </c>
      <c r="P21" s="929">
        <v>1275</v>
      </c>
      <c r="Q21" s="929"/>
      <c r="R21" s="929"/>
      <c r="S21" s="929"/>
      <c r="T21" s="930"/>
      <c r="U21" s="930">
        <v>1374</v>
      </c>
      <c r="V21" s="929">
        <v>1150</v>
      </c>
      <c r="W21" s="930"/>
      <c r="X21" s="930"/>
      <c r="Y21" s="929"/>
    </row>
    <row r="22" spans="1:25" ht="15" customHeight="1" x14ac:dyDescent="0.25">
      <c r="A22" s="532" t="s">
        <v>32</v>
      </c>
      <c r="B22" s="1632" t="s">
        <v>31</v>
      </c>
      <c r="C22" s="1632"/>
      <c r="D22" s="929">
        <f t="shared" si="0"/>
        <v>30</v>
      </c>
      <c r="E22" s="929">
        <f t="shared" si="0"/>
        <v>105</v>
      </c>
      <c r="F22" s="929">
        <f t="shared" si="0"/>
        <v>99</v>
      </c>
      <c r="G22" s="938">
        <f t="shared" si="4"/>
        <v>0.94285714285714284</v>
      </c>
      <c r="H22" s="929">
        <v>30</v>
      </c>
      <c r="I22" s="929">
        <v>105</v>
      </c>
      <c r="J22" s="929">
        <v>99</v>
      </c>
      <c r="K22" s="929"/>
      <c r="L22" s="929"/>
      <c r="M22" s="929"/>
      <c r="N22" s="929"/>
      <c r="O22" s="929"/>
      <c r="P22" s="929"/>
      <c r="Q22" s="929"/>
      <c r="R22" s="929"/>
      <c r="S22" s="929"/>
      <c r="T22" s="930"/>
      <c r="U22" s="930"/>
      <c r="V22" s="929"/>
      <c r="W22" s="930"/>
      <c r="X22" s="930"/>
      <c r="Y22" s="929"/>
    </row>
    <row r="23" spans="1:25" s="940" customFormat="1" ht="15" customHeight="1" x14ac:dyDescent="0.2">
      <c r="A23" s="534" t="s">
        <v>33</v>
      </c>
      <c r="B23" s="1628" t="s">
        <v>416</v>
      </c>
      <c r="C23" s="1628"/>
      <c r="D23" s="939">
        <f t="shared" si="0"/>
        <v>1530</v>
      </c>
      <c r="E23" s="939">
        <f t="shared" si="0"/>
        <v>4520</v>
      </c>
      <c r="F23" s="939">
        <f t="shared" si="0"/>
        <v>3836</v>
      </c>
      <c r="G23" s="938">
        <f t="shared" si="4"/>
        <v>0.84867256637168142</v>
      </c>
      <c r="H23" s="939">
        <f>SUM(H21:H22)</f>
        <v>1530</v>
      </c>
      <c r="I23" s="939">
        <f>SUM(I21:I22)</f>
        <v>1615</v>
      </c>
      <c r="J23" s="939">
        <f>SUM(J21:J22)</f>
        <v>1411</v>
      </c>
      <c r="K23" s="939">
        <f t="shared" ref="K23:Y23" si="5">SUM(K21:K22)</f>
        <v>0</v>
      </c>
      <c r="L23" s="939">
        <f t="shared" si="5"/>
        <v>0</v>
      </c>
      <c r="M23" s="939">
        <f t="shared" si="5"/>
        <v>0</v>
      </c>
      <c r="N23" s="939">
        <f t="shared" si="5"/>
        <v>0</v>
      </c>
      <c r="O23" s="939">
        <f t="shared" si="5"/>
        <v>1531</v>
      </c>
      <c r="P23" s="939">
        <f t="shared" si="5"/>
        <v>1275</v>
      </c>
      <c r="Q23" s="939">
        <f t="shared" si="5"/>
        <v>0</v>
      </c>
      <c r="R23" s="939">
        <f t="shared" si="5"/>
        <v>0</v>
      </c>
      <c r="S23" s="939">
        <f t="shared" si="5"/>
        <v>0</v>
      </c>
      <c r="T23" s="939">
        <f t="shared" si="5"/>
        <v>0</v>
      </c>
      <c r="U23" s="939">
        <f t="shared" si="5"/>
        <v>1374</v>
      </c>
      <c r="V23" s="939">
        <f t="shared" si="5"/>
        <v>1150</v>
      </c>
      <c r="W23" s="939">
        <f t="shared" si="5"/>
        <v>0</v>
      </c>
      <c r="X23" s="939">
        <f t="shared" si="5"/>
        <v>0</v>
      </c>
      <c r="Y23" s="939">
        <f t="shared" si="5"/>
        <v>0</v>
      </c>
    </row>
    <row r="24" spans="1:25" s="940" customFormat="1" ht="15" customHeight="1" x14ac:dyDescent="0.2">
      <c r="A24" s="534" t="s">
        <v>34</v>
      </c>
      <c r="B24" s="1628" t="s">
        <v>417</v>
      </c>
      <c r="C24" s="1628"/>
      <c r="D24" s="939">
        <f t="shared" si="0"/>
        <v>31666</v>
      </c>
      <c r="E24" s="939">
        <f t="shared" si="0"/>
        <v>33148</v>
      </c>
      <c r="F24" s="939">
        <f t="shared" si="0"/>
        <v>27424</v>
      </c>
      <c r="G24" s="938">
        <f t="shared" si="2"/>
        <v>0.82731989863641853</v>
      </c>
      <c r="H24" s="939">
        <f t="shared" ref="H24:Y24" si="6">+H23+H19</f>
        <v>14378</v>
      </c>
      <c r="I24" s="939">
        <f t="shared" si="6"/>
        <v>15351</v>
      </c>
      <c r="J24" s="939">
        <f t="shared" si="6"/>
        <v>14607</v>
      </c>
      <c r="K24" s="939">
        <f t="shared" si="6"/>
        <v>5927</v>
      </c>
      <c r="L24" s="939">
        <f t="shared" si="6"/>
        <v>7282</v>
      </c>
      <c r="M24" s="939">
        <f t="shared" si="6"/>
        <v>7282</v>
      </c>
      <c r="N24" s="939">
        <f t="shared" si="6"/>
        <v>2499</v>
      </c>
      <c r="O24" s="939">
        <f t="shared" si="6"/>
        <v>2595</v>
      </c>
      <c r="P24" s="939">
        <f t="shared" si="6"/>
        <v>2204</v>
      </c>
      <c r="Q24" s="939">
        <f t="shared" si="6"/>
        <v>0</v>
      </c>
      <c r="R24" s="939">
        <f t="shared" si="6"/>
        <v>0</v>
      </c>
      <c r="S24" s="939">
        <f t="shared" si="6"/>
        <v>0</v>
      </c>
      <c r="T24" s="939">
        <f t="shared" si="6"/>
        <v>2447</v>
      </c>
      <c r="U24" s="939">
        <f t="shared" si="6"/>
        <v>1503</v>
      </c>
      <c r="V24" s="939">
        <f t="shared" si="6"/>
        <v>1218</v>
      </c>
      <c r="W24" s="939">
        <f t="shared" si="6"/>
        <v>6415</v>
      </c>
      <c r="X24" s="939">
        <f t="shared" si="6"/>
        <v>6417</v>
      </c>
      <c r="Y24" s="939">
        <f t="shared" si="6"/>
        <v>2113</v>
      </c>
    </row>
    <row r="25" spans="1:25" x14ac:dyDescent="0.25">
      <c r="A25" s="594"/>
      <c r="B25" s="1335"/>
      <c r="C25" s="1335"/>
      <c r="D25" s="922"/>
      <c r="E25" s="922"/>
      <c r="F25" s="922"/>
      <c r="G25" s="603"/>
      <c r="H25" s="922"/>
      <c r="I25" s="922"/>
      <c r="J25" s="922"/>
      <c r="K25" s="922"/>
      <c r="L25" s="922"/>
      <c r="M25" s="922"/>
      <c r="N25" s="922"/>
      <c r="O25" s="922"/>
      <c r="P25" s="922"/>
      <c r="Q25" s="922"/>
      <c r="R25" s="922"/>
      <c r="S25" s="922"/>
      <c r="T25" s="941"/>
      <c r="U25" s="941"/>
      <c r="V25" s="941"/>
      <c r="W25" s="941"/>
      <c r="X25" s="941"/>
      <c r="Y25" s="941"/>
    </row>
    <row r="26" spans="1:25" s="940" customFormat="1" ht="26.25" customHeight="1" x14ac:dyDescent="0.2">
      <c r="A26" s="534" t="s">
        <v>35</v>
      </c>
      <c r="B26" s="1628" t="s">
        <v>418</v>
      </c>
      <c r="C26" s="1628"/>
      <c r="D26" s="921">
        <f>+H26+K26+N26+T26+Q26+W26</f>
        <v>6229</v>
      </c>
      <c r="E26" s="921">
        <f t="shared" ref="E26:F31" si="7">+I26+L26+O26+U26+R26+X26</f>
        <v>6449</v>
      </c>
      <c r="F26" s="921">
        <f t="shared" si="7"/>
        <v>5213</v>
      </c>
      <c r="G26" s="615">
        <f t="shared" si="2"/>
        <v>0.80834237866335867</v>
      </c>
      <c r="H26" s="921">
        <f>SUM(H27:H31)</f>
        <v>2849</v>
      </c>
      <c r="I26" s="921">
        <f t="shared" ref="I26:Y26" si="8">SUM(I27:I31)</f>
        <v>3028</v>
      </c>
      <c r="J26" s="921">
        <f t="shared" si="8"/>
        <v>2918</v>
      </c>
      <c r="K26" s="921">
        <f t="shared" si="8"/>
        <v>1174</v>
      </c>
      <c r="L26" s="921">
        <f t="shared" si="8"/>
        <v>1384</v>
      </c>
      <c r="M26" s="921">
        <f t="shared" si="8"/>
        <v>1368</v>
      </c>
      <c r="N26" s="921">
        <f t="shared" si="8"/>
        <v>453</v>
      </c>
      <c r="O26" s="921">
        <f t="shared" si="8"/>
        <v>471</v>
      </c>
      <c r="P26" s="921">
        <f t="shared" si="8"/>
        <v>373</v>
      </c>
      <c r="Q26" s="921">
        <f t="shared" si="8"/>
        <v>0</v>
      </c>
      <c r="R26" s="921">
        <f t="shared" si="8"/>
        <v>0</v>
      </c>
      <c r="S26" s="921">
        <f t="shared" si="8"/>
        <v>0</v>
      </c>
      <c r="T26" s="921">
        <f t="shared" si="8"/>
        <v>474</v>
      </c>
      <c r="U26" s="921">
        <f t="shared" si="8"/>
        <v>287</v>
      </c>
      <c r="V26" s="921">
        <f t="shared" si="8"/>
        <v>147</v>
      </c>
      <c r="W26" s="921">
        <f t="shared" si="8"/>
        <v>1279</v>
      </c>
      <c r="X26" s="921">
        <f t="shared" si="8"/>
        <v>1279</v>
      </c>
      <c r="Y26" s="921">
        <f t="shared" si="8"/>
        <v>407</v>
      </c>
    </row>
    <row r="27" spans="1:25" ht="25.5" customHeight="1" x14ac:dyDescent="0.25">
      <c r="A27" s="535" t="s">
        <v>35</v>
      </c>
      <c r="B27" s="612"/>
      <c r="C27" s="613" t="s">
        <v>36</v>
      </c>
      <c r="D27" s="920">
        <f t="shared" ref="D27:D31" si="9">+H27+K27+N27+T27+Q27+W27</f>
        <v>6151</v>
      </c>
      <c r="E27" s="920">
        <f t="shared" si="7"/>
        <v>6371</v>
      </c>
      <c r="F27" s="920">
        <f t="shared" si="7"/>
        <v>5018</v>
      </c>
      <c r="G27" s="615">
        <f t="shared" ref="G27:G31" si="10">F27/E27</f>
        <v>0.78763145503060739</v>
      </c>
      <c r="H27" s="920">
        <v>2798</v>
      </c>
      <c r="I27" s="920">
        <v>2977</v>
      </c>
      <c r="J27" s="929">
        <v>2761</v>
      </c>
      <c r="K27" s="920">
        <v>1156</v>
      </c>
      <c r="L27" s="920">
        <v>1366</v>
      </c>
      <c r="M27" s="929">
        <v>1350</v>
      </c>
      <c r="N27" s="920">
        <v>453</v>
      </c>
      <c r="O27" s="920">
        <v>471</v>
      </c>
      <c r="P27" s="929">
        <v>373</v>
      </c>
      <c r="Q27" s="920"/>
      <c r="R27" s="920"/>
      <c r="S27" s="929"/>
      <c r="T27" s="930">
        <v>465</v>
      </c>
      <c r="U27" s="930">
        <v>278</v>
      </c>
      <c r="V27" s="929">
        <v>147</v>
      </c>
      <c r="W27" s="930">
        <v>1279</v>
      </c>
      <c r="X27" s="930">
        <v>1279</v>
      </c>
      <c r="Y27" s="929">
        <v>387</v>
      </c>
    </row>
    <row r="28" spans="1:25" ht="25.5" customHeight="1" x14ac:dyDescent="0.25">
      <c r="A28" s="535" t="s">
        <v>35</v>
      </c>
      <c r="B28" s="612"/>
      <c r="C28" s="613" t="s">
        <v>37</v>
      </c>
      <c r="D28" s="920">
        <f t="shared" si="9"/>
        <v>0</v>
      </c>
      <c r="E28" s="920">
        <f t="shared" si="7"/>
        <v>0</v>
      </c>
      <c r="F28" s="920">
        <f t="shared" si="7"/>
        <v>0</v>
      </c>
      <c r="G28" s="615"/>
      <c r="H28" s="920"/>
      <c r="I28" s="920"/>
      <c r="J28" s="929"/>
      <c r="K28" s="920"/>
      <c r="L28" s="920"/>
      <c r="M28" s="929"/>
      <c r="N28" s="920"/>
      <c r="O28" s="920"/>
      <c r="P28" s="929"/>
      <c r="Q28" s="920"/>
      <c r="R28" s="920"/>
      <c r="S28" s="929"/>
      <c r="T28" s="930"/>
      <c r="U28" s="930"/>
      <c r="V28" s="929"/>
      <c r="W28" s="930"/>
      <c r="X28" s="930"/>
      <c r="Y28" s="929"/>
    </row>
    <row r="29" spans="1:25" ht="25.5" customHeight="1" x14ac:dyDescent="0.25">
      <c r="A29" s="535" t="s">
        <v>35</v>
      </c>
      <c r="B29" s="612"/>
      <c r="C29" s="613" t="s">
        <v>38</v>
      </c>
      <c r="D29" s="920">
        <f t="shared" si="9"/>
        <v>10</v>
      </c>
      <c r="E29" s="920">
        <f t="shared" si="7"/>
        <v>10</v>
      </c>
      <c r="F29" s="920">
        <f t="shared" si="7"/>
        <v>0</v>
      </c>
      <c r="G29" s="615">
        <f t="shared" si="10"/>
        <v>0</v>
      </c>
      <c r="H29" s="920">
        <v>10</v>
      </c>
      <c r="I29" s="920">
        <v>10</v>
      </c>
      <c r="J29" s="929"/>
      <c r="K29" s="920"/>
      <c r="L29" s="920"/>
      <c r="M29" s="929"/>
      <c r="N29" s="920"/>
      <c r="O29" s="920"/>
      <c r="P29" s="929"/>
      <c r="Q29" s="920"/>
      <c r="R29" s="920"/>
      <c r="S29" s="929"/>
      <c r="T29" s="930"/>
      <c r="U29" s="930"/>
      <c r="V29" s="929"/>
      <c r="W29" s="930"/>
      <c r="X29" s="930"/>
      <c r="Y29" s="929"/>
    </row>
    <row r="30" spans="1:25" ht="25.5" customHeight="1" x14ac:dyDescent="0.25">
      <c r="A30" s="535" t="s">
        <v>35</v>
      </c>
      <c r="B30" s="612"/>
      <c r="C30" s="613" t="s">
        <v>39</v>
      </c>
      <c r="D30" s="920">
        <f t="shared" si="9"/>
        <v>0</v>
      </c>
      <c r="E30" s="920">
        <f t="shared" si="7"/>
        <v>0</v>
      </c>
      <c r="F30" s="920">
        <f t="shared" si="7"/>
        <v>120</v>
      </c>
      <c r="G30" s="615"/>
      <c r="H30" s="920"/>
      <c r="I30" s="920"/>
      <c r="J30" s="929">
        <v>107</v>
      </c>
      <c r="K30" s="920"/>
      <c r="L30" s="920"/>
      <c r="M30" s="929"/>
      <c r="N30" s="920"/>
      <c r="O30" s="920"/>
      <c r="P30" s="929"/>
      <c r="Q30" s="920"/>
      <c r="R30" s="920"/>
      <c r="S30" s="929"/>
      <c r="T30" s="930"/>
      <c r="U30" s="930"/>
      <c r="V30" s="929"/>
      <c r="W30" s="930"/>
      <c r="X30" s="930"/>
      <c r="Y30" s="929">
        <v>13</v>
      </c>
    </row>
    <row r="31" spans="1:25" x14ac:dyDescent="0.25">
      <c r="A31" s="535" t="s">
        <v>35</v>
      </c>
      <c r="B31" s="612"/>
      <c r="C31" s="613" t="s">
        <v>40</v>
      </c>
      <c r="D31" s="920">
        <f t="shared" si="9"/>
        <v>68</v>
      </c>
      <c r="E31" s="920">
        <f t="shared" si="7"/>
        <v>68</v>
      </c>
      <c r="F31" s="920">
        <f t="shared" si="7"/>
        <v>75</v>
      </c>
      <c r="G31" s="615">
        <f t="shared" si="10"/>
        <v>1.1029411764705883</v>
      </c>
      <c r="H31" s="920">
        <v>41</v>
      </c>
      <c r="I31" s="920">
        <v>41</v>
      </c>
      <c r="J31" s="929">
        <v>50</v>
      </c>
      <c r="K31" s="920">
        <v>18</v>
      </c>
      <c r="L31" s="920">
        <v>18</v>
      </c>
      <c r="M31" s="929">
        <v>18</v>
      </c>
      <c r="N31" s="920"/>
      <c r="O31" s="920"/>
      <c r="P31" s="929"/>
      <c r="Q31" s="920"/>
      <c r="R31" s="920"/>
      <c r="S31" s="929"/>
      <c r="T31" s="930">
        <v>9</v>
      </c>
      <c r="U31" s="930">
        <v>9</v>
      </c>
      <c r="V31" s="929"/>
      <c r="W31" s="930"/>
      <c r="X31" s="930"/>
      <c r="Y31" s="929">
        <v>7</v>
      </c>
    </row>
    <row r="32" spans="1:25" ht="12.75" customHeight="1" x14ac:dyDescent="0.25">
      <c r="A32" s="606"/>
      <c r="B32" s="607"/>
      <c r="C32" s="608"/>
      <c r="D32" s="922"/>
      <c r="E32" s="922"/>
      <c r="F32" s="922"/>
      <c r="G32" s="603"/>
      <c r="H32" s="922"/>
      <c r="I32" s="922"/>
      <c r="J32" s="922"/>
      <c r="K32" s="922"/>
      <c r="L32" s="922"/>
      <c r="M32" s="922"/>
      <c r="N32" s="922"/>
      <c r="O32" s="922"/>
      <c r="P32" s="922"/>
      <c r="Q32" s="922"/>
      <c r="R32" s="922"/>
      <c r="S32" s="922"/>
      <c r="T32" s="941"/>
      <c r="U32" s="941"/>
      <c r="V32" s="941"/>
      <c r="W32" s="941"/>
      <c r="X32" s="941"/>
      <c r="Y32" s="941"/>
    </row>
    <row r="33" spans="1:25" x14ac:dyDescent="0.25">
      <c r="A33" s="532" t="s">
        <v>42</v>
      </c>
      <c r="B33" s="942" t="s">
        <v>41</v>
      </c>
      <c r="C33" s="943"/>
      <c r="D33" s="920">
        <f>+H33+K33+N33+T33+Q33+W33</f>
        <v>1555</v>
      </c>
      <c r="E33" s="920">
        <f t="shared" ref="E33:F48" si="11">+I33+L33+O33+U33+R33+X33</f>
        <v>690</v>
      </c>
      <c r="F33" s="920">
        <f t="shared" si="11"/>
        <v>529</v>
      </c>
      <c r="G33" s="533">
        <f t="shared" si="2"/>
        <v>0.76666666666666672</v>
      </c>
      <c r="H33" s="920">
        <v>430</v>
      </c>
      <c r="I33" s="920">
        <v>346</v>
      </c>
      <c r="J33" s="929">
        <v>283</v>
      </c>
      <c r="K33" s="920">
        <v>325</v>
      </c>
      <c r="L33" s="920">
        <v>0</v>
      </c>
      <c r="M33" s="929">
        <v>0</v>
      </c>
      <c r="N33" s="920"/>
      <c r="O33" s="920"/>
      <c r="P33" s="929"/>
      <c r="Q33" s="920">
        <v>690</v>
      </c>
      <c r="R33" s="920">
        <v>234</v>
      </c>
      <c r="S33" s="929">
        <v>234</v>
      </c>
      <c r="T33" s="930">
        <v>110</v>
      </c>
      <c r="U33" s="930">
        <v>110</v>
      </c>
      <c r="V33" s="929">
        <v>12</v>
      </c>
      <c r="W33" s="930"/>
      <c r="X33" s="930"/>
      <c r="Y33" s="929"/>
    </row>
    <row r="34" spans="1:25" ht="15" customHeight="1" x14ac:dyDescent="0.25">
      <c r="A34" s="532" t="s">
        <v>44</v>
      </c>
      <c r="B34" s="1632" t="s">
        <v>43</v>
      </c>
      <c r="C34" s="1632"/>
      <c r="D34" s="920">
        <f t="shared" ref="D34:F59" si="12">+H34+K34+N34+T34+Q34+W34</f>
        <v>700</v>
      </c>
      <c r="E34" s="920">
        <f t="shared" si="11"/>
        <v>1001</v>
      </c>
      <c r="F34" s="920">
        <f t="shared" si="11"/>
        <v>813</v>
      </c>
      <c r="G34" s="928">
        <f t="shared" si="2"/>
        <v>0.81218781218781222</v>
      </c>
      <c r="H34" s="803">
        <v>350</v>
      </c>
      <c r="I34" s="803">
        <v>733</v>
      </c>
      <c r="J34" s="929">
        <v>733</v>
      </c>
      <c r="K34" s="920">
        <v>100</v>
      </c>
      <c r="L34" s="920">
        <v>65</v>
      </c>
      <c r="M34" s="929">
        <v>52</v>
      </c>
      <c r="N34" s="920"/>
      <c r="O34" s="920"/>
      <c r="P34" s="929"/>
      <c r="Q34" s="920"/>
      <c r="R34" s="920"/>
      <c r="S34" s="929"/>
      <c r="T34" s="930">
        <v>250</v>
      </c>
      <c r="U34" s="930">
        <v>203</v>
      </c>
      <c r="V34" s="929">
        <v>28</v>
      </c>
      <c r="W34" s="930"/>
      <c r="X34" s="930"/>
      <c r="Y34" s="929"/>
    </row>
    <row r="35" spans="1:25" ht="15" customHeight="1" x14ac:dyDescent="0.25">
      <c r="A35" s="532" t="s">
        <v>46</v>
      </c>
      <c r="B35" s="1632" t="s">
        <v>45</v>
      </c>
      <c r="C35" s="1632"/>
      <c r="D35" s="920">
        <f t="shared" si="12"/>
        <v>0</v>
      </c>
      <c r="E35" s="920">
        <f t="shared" si="11"/>
        <v>0</v>
      </c>
      <c r="F35" s="920">
        <f t="shared" si="11"/>
        <v>0</v>
      </c>
      <c r="G35" s="928"/>
      <c r="H35" s="803"/>
      <c r="I35" s="803"/>
      <c r="J35" s="929"/>
      <c r="K35" s="920"/>
      <c r="L35" s="920"/>
      <c r="M35" s="929"/>
      <c r="N35" s="920"/>
      <c r="O35" s="920"/>
      <c r="P35" s="929"/>
      <c r="Q35" s="920"/>
      <c r="R35" s="920"/>
      <c r="S35" s="929"/>
      <c r="T35" s="930"/>
      <c r="U35" s="930"/>
      <c r="V35" s="929"/>
      <c r="W35" s="930"/>
      <c r="X35" s="930"/>
      <c r="Y35" s="929"/>
    </row>
    <row r="36" spans="1:25" s="945" customFormat="1" ht="15" customHeight="1" x14ac:dyDescent="0.2">
      <c r="A36" s="534" t="s">
        <v>47</v>
      </c>
      <c r="B36" s="1628" t="s">
        <v>419</v>
      </c>
      <c r="C36" s="1628"/>
      <c r="D36" s="921">
        <f t="shared" si="12"/>
        <v>2255</v>
      </c>
      <c r="E36" s="921">
        <f t="shared" si="11"/>
        <v>1691</v>
      </c>
      <c r="F36" s="921">
        <f t="shared" si="11"/>
        <v>1342</v>
      </c>
      <c r="G36" s="944">
        <f t="shared" si="2"/>
        <v>0.79361324659964516</v>
      </c>
      <c r="H36" s="141">
        <f t="shared" ref="H36:Y36" si="13">SUM(H33:H35)</f>
        <v>780</v>
      </c>
      <c r="I36" s="141">
        <f t="shared" si="13"/>
        <v>1079</v>
      </c>
      <c r="J36" s="141">
        <f t="shared" si="13"/>
        <v>1016</v>
      </c>
      <c r="K36" s="141">
        <f t="shared" si="13"/>
        <v>425</v>
      </c>
      <c r="L36" s="141">
        <f t="shared" si="13"/>
        <v>65</v>
      </c>
      <c r="M36" s="141">
        <f t="shared" si="13"/>
        <v>52</v>
      </c>
      <c r="N36" s="141">
        <f t="shared" si="13"/>
        <v>0</v>
      </c>
      <c r="O36" s="141">
        <f t="shared" si="13"/>
        <v>0</v>
      </c>
      <c r="P36" s="141">
        <f t="shared" si="13"/>
        <v>0</v>
      </c>
      <c r="Q36" s="141">
        <f t="shared" si="13"/>
        <v>690</v>
      </c>
      <c r="R36" s="141">
        <f t="shared" si="13"/>
        <v>234</v>
      </c>
      <c r="S36" s="141">
        <f t="shared" si="13"/>
        <v>234</v>
      </c>
      <c r="T36" s="141">
        <f t="shared" si="13"/>
        <v>360</v>
      </c>
      <c r="U36" s="141">
        <f t="shared" si="13"/>
        <v>313</v>
      </c>
      <c r="V36" s="141">
        <f t="shared" si="13"/>
        <v>40</v>
      </c>
      <c r="W36" s="141">
        <f t="shared" si="13"/>
        <v>0</v>
      </c>
      <c r="X36" s="141">
        <f t="shared" si="13"/>
        <v>0</v>
      </c>
      <c r="Y36" s="141">
        <f t="shared" si="13"/>
        <v>0</v>
      </c>
    </row>
    <row r="37" spans="1:25" s="947" customFormat="1" ht="15" customHeight="1" x14ac:dyDescent="0.25">
      <c r="A37" s="532" t="s">
        <v>49</v>
      </c>
      <c r="B37" s="1632" t="s">
        <v>48</v>
      </c>
      <c r="C37" s="1632"/>
      <c r="D37" s="920">
        <f t="shared" si="12"/>
        <v>458</v>
      </c>
      <c r="E37" s="920">
        <f t="shared" si="11"/>
        <v>486</v>
      </c>
      <c r="F37" s="920">
        <f t="shared" si="11"/>
        <v>357</v>
      </c>
      <c r="G37" s="928">
        <f t="shared" si="2"/>
        <v>0.73456790123456794</v>
      </c>
      <c r="H37" s="803">
        <v>150</v>
      </c>
      <c r="I37" s="803">
        <v>150</v>
      </c>
      <c r="J37" s="929">
        <v>137</v>
      </c>
      <c r="K37" s="920">
        <v>74</v>
      </c>
      <c r="L37" s="920">
        <v>102</v>
      </c>
      <c r="M37" s="929">
        <v>102</v>
      </c>
      <c r="N37" s="920"/>
      <c r="O37" s="920"/>
      <c r="P37" s="929"/>
      <c r="Q37" s="920"/>
      <c r="R37" s="920"/>
      <c r="S37" s="929"/>
      <c r="T37" s="946">
        <v>234</v>
      </c>
      <c r="U37" s="946">
        <v>234</v>
      </c>
      <c r="V37" s="929">
        <v>118</v>
      </c>
      <c r="W37" s="946"/>
      <c r="X37" s="946"/>
      <c r="Y37" s="929"/>
    </row>
    <row r="38" spans="1:25" ht="15" customHeight="1" x14ac:dyDescent="0.25">
      <c r="A38" s="532" t="s">
        <v>51</v>
      </c>
      <c r="B38" s="1632" t="s">
        <v>50</v>
      </c>
      <c r="C38" s="1632"/>
      <c r="D38" s="920">
        <f t="shared" si="12"/>
        <v>328</v>
      </c>
      <c r="E38" s="920">
        <f t="shared" si="11"/>
        <v>307</v>
      </c>
      <c r="F38" s="920">
        <f t="shared" si="11"/>
        <v>284</v>
      </c>
      <c r="G38" s="928">
        <f t="shared" si="2"/>
        <v>0.92508143322475567</v>
      </c>
      <c r="H38" s="803">
        <v>180</v>
      </c>
      <c r="I38" s="803">
        <v>180</v>
      </c>
      <c r="J38" s="929">
        <v>167</v>
      </c>
      <c r="K38" s="920">
        <v>74</v>
      </c>
      <c r="L38" s="920">
        <v>53</v>
      </c>
      <c r="M38" s="929">
        <v>53</v>
      </c>
      <c r="N38" s="920"/>
      <c r="O38" s="920"/>
      <c r="P38" s="929"/>
      <c r="Q38" s="920"/>
      <c r="R38" s="920"/>
      <c r="S38" s="929"/>
      <c r="T38" s="930">
        <v>74</v>
      </c>
      <c r="U38" s="930">
        <v>74</v>
      </c>
      <c r="V38" s="929">
        <v>64</v>
      </c>
      <c r="W38" s="930"/>
      <c r="X38" s="930"/>
      <c r="Y38" s="929"/>
    </row>
    <row r="39" spans="1:25" s="945" customFormat="1" ht="15" customHeight="1" x14ac:dyDescent="0.2">
      <c r="A39" s="534" t="s">
        <v>52</v>
      </c>
      <c r="B39" s="1628" t="s">
        <v>420</v>
      </c>
      <c r="C39" s="1628"/>
      <c r="D39" s="921">
        <f t="shared" si="12"/>
        <v>786</v>
      </c>
      <c r="E39" s="921">
        <f t="shared" si="11"/>
        <v>793</v>
      </c>
      <c r="F39" s="921">
        <f t="shared" si="11"/>
        <v>641</v>
      </c>
      <c r="G39" s="944">
        <f t="shared" si="2"/>
        <v>0.80832282471626737</v>
      </c>
      <c r="H39" s="141">
        <f t="shared" ref="H39:Y39" si="14">+H38+H37</f>
        <v>330</v>
      </c>
      <c r="I39" s="141">
        <f t="shared" si="14"/>
        <v>330</v>
      </c>
      <c r="J39" s="141">
        <f t="shared" si="14"/>
        <v>304</v>
      </c>
      <c r="K39" s="141">
        <f t="shared" si="14"/>
        <v>148</v>
      </c>
      <c r="L39" s="141">
        <f t="shared" si="14"/>
        <v>155</v>
      </c>
      <c r="M39" s="141">
        <f t="shared" si="14"/>
        <v>155</v>
      </c>
      <c r="N39" s="141">
        <f t="shared" si="14"/>
        <v>0</v>
      </c>
      <c r="O39" s="141">
        <f t="shared" si="14"/>
        <v>0</v>
      </c>
      <c r="P39" s="141">
        <f t="shared" si="14"/>
        <v>0</v>
      </c>
      <c r="Q39" s="141">
        <f t="shared" si="14"/>
        <v>0</v>
      </c>
      <c r="R39" s="141">
        <f t="shared" si="14"/>
        <v>0</v>
      </c>
      <c r="S39" s="141">
        <f t="shared" si="14"/>
        <v>0</v>
      </c>
      <c r="T39" s="141">
        <f t="shared" si="14"/>
        <v>308</v>
      </c>
      <c r="U39" s="141">
        <f t="shared" si="14"/>
        <v>308</v>
      </c>
      <c r="V39" s="141">
        <f>SUM(V37:V38)</f>
        <v>182</v>
      </c>
      <c r="W39" s="141">
        <f t="shared" si="14"/>
        <v>0</v>
      </c>
      <c r="X39" s="141">
        <f t="shared" si="14"/>
        <v>0</v>
      </c>
      <c r="Y39" s="141">
        <f t="shared" si="14"/>
        <v>0</v>
      </c>
    </row>
    <row r="40" spans="1:25" s="947" customFormat="1" ht="15" customHeight="1" x14ac:dyDescent="0.25">
      <c r="A40" s="532" t="s">
        <v>54</v>
      </c>
      <c r="B40" s="1632" t="s">
        <v>53</v>
      </c>
      <c r="C40" s="1632"/>
      <c r="D40" s="920">
        <f t="shared" si="12"/>
        <v>0</v>
      </c>
      <c r="E40" s="920">
        <f t="shared" si="11"/>
        <v>0</v>
      </c>
      <c r="F40" s="920">
        <f t="shared" si="11"/>
        <v>0</v>
      </c>
      <c r="G40" s="928"/>
      <c r="H40" s="803"/>
      <c r="I40" s="803"/>
      <c r="J40" s="929"/>
      <c r="K40" s="920"/>
      <c r="L40" s="920"/>
      <c r="M40" s="929"/>
      <c r="N40" s="920"/>
      <c r="O40" s="920"/>
      <c r="P40" s="929"/>
      <c r="Q40" s="920"/>
      <c r="R40" s="920"/>
      <c r="S40" s="929"/>
      <c r="T40" s="946"/>
      <c r="U40" s="946"/>
      <c r="V40" s="929"/>
      <c r="W40" s="946"/>
      <c r="X40" s="946"/>
      <c r="Y40" s="929"/>
    </row>
    <row r="41" spans="1:25" ht="15" customHeight="1" x14ac:dyDescent="0.25">
      <c r="A41" s="532" t="s">
        <v>56</v>
      </c>
      <c r="B41" s="1632" t="s">
        <v>55</v>
      </c>
      <c r="C41" s="1632"/>
      <c r="D41" s="920">
        <f t="shared" si="12"/>
        <v>0</v>
      </c>
      <c r="E41" s="920">
        <f t="shared" si="11"/>
        <v>0</v>
      </c>
      <c r="F41" s="920">
        <f t="shared" si="11"/>
        <v>0</v>
      </c>
      <c r="G41" s="928"/>
      <c r="H41" s="803"/>
      <c r="I41" s="803"/>
      <c r="J41" s="929"/>
      <c r="K41" s="920"/>
      <c r="L41" s="920"/>
      <c r="M41" s="929"/>
      <c r="N41" s="920"/>
      <c r="O41" s="920"/>
      <c r="P41" s="929"/>
      <c r="Q41" s="920"/>
      <c r="R41" s="920"/>
      <c r="S41" s="929"/>
      <c r="T41" s="930"/>
      <c r="U41" s="930"/>
      <c r="V41" s="929"/>
      <c r="W41" s="930"/>
      <c r="X41" s="930"/>
      <c r="Y41" s="929"/>
    </row>
    <row r="42" spans="1:25" ht="15" customHeight="1" x14ac:dyDescent="0.25">
      <c r="A42" s="532" t="s">
        <v>57</v>
      </c>
      <c r="B42" s="1632" t="s">
        <v>421</v>
      </c>
      <c r="C42" s="1632"/>
      <c r="D42" s="920">
        <f t="shared" si="12"/>
        <v>0</v>
      </c>
      <c r="E42" s="920">
        <f t="shared" si="11"/>
        <v>1082</v>
      </c>
      <c r="F42" s="920">
        <f t="shared" si="11"/>
        <v>1080</v>
      </c>
      <c r="G42" s="928">
        <f t="shared" si="2"/>
        <v>0.99815157116451014</v>
      </c>
      <c r="H42" s="803"/>
      <c r="I42" s="803">
        <v>1082</v>
      </c>
      <c r="J42" s="929">
        <v>1080</v>
      </c>
      <c r="K42" s="920"/>
      <c r="L42" s="920"/>
      <c r="M42" s="929"/>
      <c r="N42" s="920"/>
      <c r="O42" s="920"/>
      <c r="P42" s="929"/>
      <c r="Q42" s="920"/>
      <c r="R42" s="920"/>
      <c r="S42" s="929"/>
      <c r="T42" s="930"/>
      <c r="U42" s="930"/>
      <c r="V42" s="929"/>
      <c r="W42" s="930"/>
      <c r="X42" s="930"/>
      <c r="Y42" s="929"/>
    </row>
    <row r="43" spans="1:25" ht="15" customHeight="1" x14ac:dyDescent="0.25">
      <c r="A43" s="532" t="s">
        <v>59</v>
      </c>
      <c r="B43" s="1632" t="s">
        <v>58</v>
      </c>
      <c r="C43" s="1632"/>
      <c r="D43" s="920">
        <f t="shared" si="12"/>
        <v>50</v>
      </c>
      <c r="E43" s="920">
        <f t="shared" si="11"/>
        <v>447</v>
      </c>
      <c r="F43" s="920">
        <f t="shared" si="11"/>
        <v>313</v>
      </c>
      <c r="G43" s="928"/>
      <c r="H43" s="803">
        <v>50</v>
      </c>
      <c r="I43" s="803">
        <v>400</v>
      </c>
      <c r="J43" s="929">
        <v>266</v>
      </c>
      <c r="K43" s="920"/>
      <c r="L43" s="920"/>
      <c r="M43" s="929"/>
      <c r="N43" s="920"/>
      <c r="O43" s="920"/>
      <c r="P43" s="929"/>
      <c r="Q43" s="920"/>
      <c r="R43" s="920"/>
      <c r="S43" s="929"/>
      <c r="T43" s="930"/>
      <c r="U43" s="930">
        <v>47</v>
      </c>
      <c r="V43" s="929">
        <v>47</v>
      </c>
      <c r="W43" s="930"/>
      <c r="X43" s="930"/>
      <c r="Y43" s="929"/>
    </row>
    <row r="44" spans="1:25" ht="15" customHeight="1" x14ac:dyDescent="0.25">
      <c r="A44" s="532" t="s">
        <v>60</v>
      </c>
      <c r="B44" s="1632" t="s">
        <v>166</v>
      </c>
      <c r="C44" s="1632"/>
      <c r="D44" s="920">
        <f t="shared" si="12"/>
        <v>0</v>
      </c>
      <c r="E44" s="920">
        <f t="shared" si="11"/>
        <v>65</v>
      </c>
      <c r="F44" s="920">
        <f t="shared" si="11"/>
        <v>51</v>
      </c>
      <c r="G44" s="928">
        <f t="shared" si="2"/>
        <v>0.7846153846153846</v>
      </c>
      <c r="H44" s="803"/>
      <c r="I44" s="803">
        <v>65</v>
      </c>
      <c r="J44" s="929">
        <v>51</v>
      </c>
      <c r="K44" s="920"/>
      <c r="L44" s="920"/>
      <c r="M44" s="929"/>
      <c r="N44" s="920"/>
      <c r="O44" s="920"/>
      <c r="P44" s="929"/>
      <c r="Q44" s="920"/>
      <c r="R44" s="920"/>
      <c r="S44" s="929"/>
      <c r="T44" s="930"/>
      <c r="U44" s="930"/>
      <c r="V44" s="929"/>
      <c r="W44" s="930"/>
      <c r="X44" s="930"/>
      <c r="Y44" s="929"/>
    </row>
    <row r="45" spans="1:25" ht="15" hidden="1" customHeight="1" x14ac:dyDescent="0.25">
      <c r="A45" s="532" t="s">
        <v>60</v>
      </c>
      <c r="B45" s="1644" t="s">
        <v>61</v>
      </c>
      <c r="C45" s="1645"/>
      <c r="D45" s="920">
        <f t="shared" si="12"/>
        <v>0</v>
      </c>
      <c r="E45" s="920">
        <f t="shared" si="11"/>
        <v>0</v>
      </c>
      <c r="F45" s="920">
        <f t="shared" si="11"/>
        <v>0</v>
      </c>
      <c r="G45" s="533"/>
      <c r="H45" s="920"/>
      <c r="I45" s="920"/>
      <c r="J45" s="929"/>
      <c r="K45" s="920"/>
      <c r="L45" s="920"/>
      <c r="M45" s="929"/>
      <c r="N45" s="920"/>
      <c r="O45" s="920"/>
      <c r="P45" s="929"/>
      <c r="Q45" s="920"/>
      <c r="R45" s="920"/>
      <c r="S45" s="929"/>
      <c r="T45" s="930"/>
      <c r="U45" s="930"/>
      <c r="V45" s="929"/>
      <c r="W45" s="930"/>
      <c r="X45" s="930"/>
      <c r="Y45" s="929"/>
    </row>
    <row r="46" spans="1:25" hidden="1" x14ac:dyDescent="0.25">
      <c r="A46" s="535" t="s">
        <v>60</v>
      </c>
      <c r="B46" s="1644" t="s">
        <v>168</v>
      </c>
      <c r="C46" s="1645"/>
      <c r="D46" s="920">
        <f t="shared" si="12"/>
        <v>0</v>
      </c>
      <c r="E46" s="920">
        <f t="shared" si="11"/>
        <v>0</v>
      </c>
      <c r="F46" s="920">
        <f t="shared" si="11"/>
        <v>0</v>
      </c>
      <c r="G46" s="533"/>
      <c r="H46" s="920"/>
      <c r="I46" s="920"/>
      <c r="J46" s="929"/>
      <c r="K46" s="920"/>
      <c r="L46" s="920"/>
      <c r="M46" s="929"/>
      <c r="N46" s="920"/>
      <c r="O46" s="920"/>
      <c r="P46" s="929"/>
      <c r="Q46" s="920"/>
      <c r="R46" s="920"/>
      <c r="S46" s="929"/>
      <c r="T46" s="930"/>
      <c r="U46" s="930"/>
      <c r="V46" s="929"/>
      <c r="W46" s="930"/>
      <c r="X46" s="930"/>
      <c r="Y46" s="929"/>
    </row>
    <row r="47" spans="1:25" x14ac:dyDescent="0.25">
      <c r="A47" s="535" t="s">
        <v>63</v>
      </c>
      <c r="B47" s="942" t="s">
        <v>422</v>
      </c>
      <c r="C47" s="613"/>
      <c r="D47" s="920">
        <f t="shared" si="12"/>
        <v>636</v>
      </c>
      <c r="E47" s="920">
        <f t="shared" si="11"/>
        <v>636</v>
      </c>
      <c r="F47" s="920">
        <f t="shared" si="11"/>
        <v>6</v>
      </c>
      <c r="G47" s="533">
        <f t="shared" si="2"/>
        <v>9.433962264150943E-3</v>
      </c>
      <c r="H47" s="920">
        <v>50</v>
      </c>
      <c r="I47" s="920">
        <v>50</v>
      </c>
      <c r="J47" s="929">
        <v>6</v>
      </c>
      <c r="K47" s="920"/>
      <c r="L47" s="920"/>
      <c r="M47" s="929"/>
      <c r="N47" s="920"/>
      <c r="O47" s="920"/>
      <c r="P47" s="929"/>
      <c r="Q47" s="920"/>
      <c r="R47" s="920"/>
      <c r="S47" s="929"/>
      <c r="T47" s="930"/>
      <c r="U47" s="930"/>
      <c r="V47" s="929"/>
      <c r="W47" s="930">
        <v>586</v>
      </c>
      <c r="X47" s="930">
        <v>586</v>
      </c>
      <c r="Y47" s="929"/>
    </row>
    <row r="48" spans="1:25" x14ac:dyDescent="0.25">
      <c r="A48" s="532" t="s">
        <v>65</v>
      </c>
      <c r="B48" s="1632" t="s">
        <v>423</v>
      </c>
      <c r="C48" s="1632"/>
      <c r="D48" s="920">
        <f t="shared" si="12"/>
        <v>12682</v>
      </c>
      <c r="E48" s="920">
        <f t="shared" si="11"/>
        <v>16627</v>
      </c>
      <c r="F48" s="920">
        <f t="shared" si="11"/>
        <v>14400</v>
      </c>
      <c r="G48" s="533">
        <f t="shared" si="2"/>
        <v>0.86606122571720701</v>
      </c>
      <c r="H48" s="920">
        <v>10095</v>
      </c>
      <c r="I48" s="920">
        <v>12260</v>
      </c>
      <c r="J48" s="948">
        <v>10967</v>
      </c>
      <c r="K48" s="920"/>
      <c r="L48" s="920">
        <v>405</v>
      </c>
      <c r="M48" s="929">
        <v>405</v>
      </c>
      <c r="N48" s="920">
        <v>1200</v>
      </c>
      <c r="O48" s="920">
        <v>1388</v>
      </c>
      <c r="P48" s="929">
        <v>1388</v>
      </c>
      <c r="Q48" s="920"/>
      <c r="R48" s="920"/>
      <c r="S48" s="929">
        <v>2</v>
      </c>
      <c r="T48" s="930">
        <v>600</v>
      </c>
      <c r="U48" s="930">
        <v>1787</v>
      </c>
      <c r="V48" s="929">
        <v>1638</v>
      </c>
      <c r="W48" s="930">
        <v>787</v>
      </c>
      <c r="X48" s="930">
        <v>787</v>
      </c>
      <c r="Y48" s="929"/>
    </row>
    <row r="49" spans="1:25" s="945" customFormat="1" ht="15" customHeight="1" x14ac:dyDescent="0.2">
      <c r="A49" s="534" t="s">
        <v>66</v>
      </c>
      <c r="B49" s="1628" t="s">
        <v>424</v>
      </c>
      <c r="C49" s="1628"/>
      <c r="D49" s="921">
        <f t="shared" si="12"/>
        <v>13368</v>
      </c>
      <c r="E49" s="921">
        <f t="shared" si="12"/>
        <v>18857</v>
      </c>
      <c r="F49" s="921">
        <f t="shared" si="12"/>
        <v>15850</v>
      </c>
      <c r="G49" s="615">
        <f t="shared" si="2"/>
        <v>0.84053667073235405</v>
      </c>
      <c r="H49" s="921">
        <f t="shared" ref="H49:Y49" si="15">SUM(H40:H48)</f>
        <v>10195</v>
      </c>
      <c r="I49" s="921">
        <f t="shared" si="15"/>
        <v>13857</v>
      </c>
      <c r="J49" s="921">
        <f t="shared" si="15"/>
        <v>12370</v>
      </c>
      <c r="K49" s="921">
        <f t="shared" si="15"/>
        <v>0</v>
      </c>
      <c r="L49" s="921">
        <f t="shared" si="15"/>
        <v>405</v>
      </c>
      <c r="M49" s="921">
        <f t="shared" si="15"/>
        <v>405</v>
      </c>
      <c r="N49" s="921">
        <f t="shared" si="15"/>
        <v>1200</v>
      </c>
      <c r="O49" s="921">
        <f t="shared" si="15"/>
        <v>1388</v>
      </c>
      <c r="P49" s="921">
        <f t="shared" si="15"/>
        <v>1388</v>
      </c>
      <c r="Q49" s="921">
        <f t="shared" si="15"/>
        <v>0</v>
      </c>
      <c r="R49" s="921">
        <f t="shared" si="15"/>
        <v>0</v>
      </c>
      <c r="S49" s="921">
        <f t="shared" si="15"/>
        <v>2</v>
      </c>
      <c r="T49" s="921">
        <f t="shared" si="15"/>
        <v>600</v>
      </c>
      <c r="U49" s="921">
        <f t="shared" si="15"/>
        <v>1834</v>
      </c>
      <c r="V49" s="921">
        <f t="shared" si="15"/>
        <v>1685</v>
      </c>
      <c r="W49" s="921">
        <f t="shared" si="15"/>
        <v>1373</v>
      </c>
      <c r="X49" s="921">
        <f t="shared" si="15"/>
        <v>1373</v>
      </c>
      <c r="Y49" s="921">
        <f t="shared" si="15"/>
        <v>0</v>
      </c>
    </row>
    <row r="50" spans="1:25" s="947" customFormat="1" ht="15" customHeight="1" x14ac:dyDescent="0.25">
      <c r="A50" s="532" t="s">
        <v>68</v>
      </c>
      <c r="B50" s="1632" t="s">
        <v>67</v>
      </c>
      <c r="C50" s="1632"/>
      <c r="D50" s="920">
        <f t="shared" si="12"/>
        <v>200</v>
      </c>
      <c r="E50" s="920">
        <f t="shared" si="12"/>
        <v>208</v>
      </c>
      <c r="F50" s="920">
        <f t="shared" si="12"/>
        <v>97</v>
      </c>
      <c r="G50" s="533">
        <f t="shared" si="2"/>
        <v>0.46634615384615385</v>
      </c>
      <c r="H50" s="920">
        <v>150</v>
      </c>
      <c r="I50" s="920">
        <v>150</v>
      </c>
      <c r="J50" s="929">
        <v>85</v>
      </c>
      <c r="K50" s="920">
        <v>25</v>
      </c>
      <c r="L50" s="920">
        <v>25</v>
      </c>
      <c r="M50" s="929">
        <v>4</v>
      </c>
      <c r="N50" s="920"/>
      <c r="O50" s="920"/>
      <c r="P50" s="929"/>
      <c r="Q50" s="920"/>
      <c r="R50" s="920"/>
      <c r="S50" s="929"/>
      <c r="T50" s="946">
        <v>25</v>
      </c>
      <c r="U50" s="946">
        <v>25</v>
      </c>
      <c r="V50" s="929">
        <v>0</v>
      </c>
      <c r="W50" s="946"/>
      <c r="X50" s="946">
        <v>8</v>
      </c>
      <c r="Y50" s="929">
        <v>8</v>
      </c>
    </row>
    <row r="51" spans="1:25" ht="15" customHeight="1" x14ac:dyDescent="0.25">
      <c r="A51" s="532" t="s">
        <v>70</v>
      </c>
      <c r="B51" s="1632" t="s">
        <v>69</v>
      </c>
      <c r="C51" s="1632"/>
      <c r="D51" s="920">
        <f t="shared" si="12"/>
        <v>404</v>
      </c>
      <c r="E51" s="920">
        <f t="shared" si="12"/>
        <v>430</v>
      </c>
      <c r="F51" s="920">
        <f t="shared" si="12"/>
        <v>176</v>
      </c>
      <c r="G51" s="533">
        <f t="shared" si="2"/>
        <v>0.40930232558139534</v>
      </c>
      <c r="H51" s="920">
        <v>150</v>
      </c>
      <c r="I51" s="920">
        <v>176</v>
      </c>
      <c r="J51" s="929">
        <v>176</v>
      </c>
      <c r="K51" s="920"/>
      <c r="L51" s="920"/>
      <c r="M51" s="929"/>
      <c r="N51" s="920"/>
      <c r="O51" s="920"/>
      <c r="P51" s="929"/>
      <c r="Q51" s="920"/>
      <c r="R51" s="920"/>
      <c r="S51" s="929"/>
      <c r="T51" s="930"/>
      <c r="U51" s="930"/>
      <c r="V51" s="929"/>
      <c r="W51" s="930">
        <v>254</v>
      </c>
      <c r="X51" s="930">
        <v>254</v>
      </c>
      <c r="Y51" s="929"/>
    </row>
    <row r="52" spans="1:25" s="945" customFormat="1" ht="14.25" x14ac:dyDescent="0.2">
      <c r="A52" s="534" t="s">
        <v>71</v>
      </c>
      <c r="B52" s="1628" t="s">
        <v>155</v>
      </c>
      <c r="C52" s="1628"/>
      <c r="D52" s="921">
        <f t="shared" si="12"/>
        <v>604</v>
      </c>
      <c r="E52" s="921">
        <f t="shared" si="12"/>
        <v>638</v>
      </c>
      <c r="F52" s="921">
        <f t="shared" si="12"/>
        <v>273</v>
      </c>
      <c r="G52" s="615">
        <f t="shared" si="2"/>
        <v>0.42789968652037619</v>
      </c>
      <c r="H52" s="921">
        <f>SUM(H50:H51)</f>
        <v>300</v>
      </c>
      <c r="I52" s="921">
        <f t="shared" ref="I52:Y52" si="16">SUM(I50:I51)</f>
        <v>326</v>
      </c>
      <c r="J52" s="921">
        <f t="shared" si="16"/>
        <v>261</v>
      </c>
      <c r="K52" s="921">
        <f t="shared" si="16"/>
        <v>25</v>
      </c>
      <c r="L52" s="921">
        <f t="shared" si="16"/>
        <v>25</v>
      </c>
      <c r="M52" s="921">
        <f t="shared" si="16"/>
        <v>4</v>
      </c>
      <c r="N52" s="921">
        <f t="shared" si="16"/>
        <v>0</v>
      </c>
      <c r="O52" s="921">
        <f t="shared" si="16"/>
        <v>0</v>
      </c>
      <c r="P52" s="921">
        <f t="shared" si="16"/>
        <v>0</v>
      </c>
      <c r="Q52" s="921">
        <f t="shared" si="16"/>
        <v>0</v>
      </c>
      <c r="R52" s="921">
        <f t="shared" si="16"/>
        <v>0</v>
      </c>
      <c r="S52" s="921">
        <f t="shared" si="16"/>
        <v>0</v>
      </c>
      <c r="T52" s="921">
        <f t="shared" si="16"/>
        <v>25</v>
      </c>
      <c r="U52" s="921">
        <f t="shared" si="16"/>
        <v>25</v>
      </c>
      <c r="V52" s="921">
        <f t="shared" si="16"/>
        <v>0</v>
      </c>
      <c r="W52" s="921">
        <f t="shared" si="16"/>
        <v>254</v>
      </c>
      <c r="X52" s="921">
        <f t="shared" si="16"/>
        <v>262</v>
      </c>
      <c r="Y52" s="921">
        <f t="shared" si="16"/>
        <v>8</v>
      </c>
    </row>
    <row r="53" spans="1:25" s="947" customFormat="1" x14ac:dyDescent="0.25">
      <c r="A53" s="532" t="s">
        <v>73</v>
      </c>
      <c r="B53" s="1632" t="s">
        <v>72</v>
      </c>
      <c r="C53" s="1632"/>
      <c r="D53" s="920">
        <f t="shared" si="12"/>
        <v>4710</v>
      </c>
      <c r="E53" s="920">
        <f t="shared" si="12"/>
        <v>4113</v>
      </c>
      <c r="F53" s="920">
        <f t="shared" si="12"/>
        <v>2842</v>
      </c>
      <c r="G53" s="533">
        <f t="shared" si="2"/>
        <v>0.69097982008266468</v>
      </c>
      <c r="H53" s="920">
        <v>3338</v>
      </c>
      <c r="I53" s="920">
        <v>2720</v>
      </c>
      <c r="J53" s="929">
        <v>2294</v>
      </c>
      <c r="K53" s="920">
        <v>146</v>
      </c>
      <c r="L53" s="920">
        <v>48</v>
      </c>
      <c r="M53" s="929">
        <v>35</v>
      </c>
      <c r="N53" s="920">
        <v>324</v>
      </c>
      <c r="O53" s="920">
        <v>136</v>
      </c>
      <c r="P53" s="929">
        <v>0</v>
      </c>
      <c r="Q53" s="920">
        <v>35</v>
      </c>
      <c r="R53" s="920">
        <v>18</v>
      </c>
      <c r="S53" s="929">
        <v>18</v>
      </c>
      <c r="T53" s="946">
        <v>496</v>
      </c>
      <c r="U53" s="946">
        <v>820</v>
      </c>
      <c r="V53" s="929">
        <v>495</v>
      </c>
      <c r="W53" s="946">
        <v>371</v>
      </c>
      <c r="X53" s="946">
        <v>371</v>
      </c>
      <c r="Y53" s="929"/>
    </row>
    <row r="54" spans="1:25" x14ac:dyDescent="0.25">
      <c r="A54" s="532" t="s">
        <v>75</v>
      </c>
      <c r="B54" s="1632" t="s">
        <v>425</v>
      </c>
      <c r="C54" s="1632"/>
      <c r="D54" s="920">
        <f t="shared" si="12"/>
        <v>514</v>
      </c>
      <c r="E54" s="920">
        <f t="shared" si="12"/>
        <v>514</v>
      </c>
      <c r="F54" s="920">
        <f t="shared" si="12"/>
        <v>0</v>
      </c>
      <c r="G54" s="533">
        <f t="shared" si="2"/>
        <v>0</v>
      </c>
      <c r="H54" s="920">
        <v>176</v>
      </c>
      <c r="I54" s="920">
        <v>176</v>
      </c>
      <c r="J54" s="929">
        <v>0</v>
      </c>
      <c r="K54" s="920">
        <v>270</v>
      </c>
      <c r="L54" s="920">
        <v>270</v>
      </c>
      <c r="M54" s="929"/>
      <c r="N54" s="920"/>
      <c r="O54" s="920"/>
      <c r="P54" s="929"/>
      <c r="Q54" s="920">
        <v>68</v>
      </c>
      <c r="R54" s="920">
        <v>0</v>
      </c>
      <c r="S54" s="929"/>
      <c r="T54" s="930"/>
      <c r="U54" s="930">
        <v>68</v>
      </c>
      <c r="V54" s="929">
        <v>0</v>
      </c>
      <c r="W54" s="930"/>
      <c r="X54" s="930"/>
      <c r="Y54" s="929"/>
    </row>
    <row r="55" spans="1:25" ht="15" customHeight="1" x14ac:dyDescent="0.25">
      <c r="A55" s="532" t="s">
        <v>76</v>
      </c>
      <c r="B55" s="1632" t="s">
        <v>426</v>
      </c>
      <c r="C55" s="1632"/>
      <c r="D55" s="920">
        <f t="shared" si="12"/>
        <v>0</v>
      </c>
      <c r="E55" s="920">
        <f t="shared" si="12"/>
        <v>0</v>
      </c>
      <c r="F55" s="920">
        <f t="shared" si="12"/>
        <v>0</v>
      </c>
      <c r="G55" s="533"/>
      <c r="H55" s="920"/>
      <c r="I55" s="920"/>
      <c r="J55" s="929"/>
      <c r="K55" s="920"/>
      <c r="L55" s="920"/>
      <c r="M55" s="929"/>
      <c r="N55" s="920"/>
      <c r="O55" s="920"/>
      <c r="P55" s="929"/>
      <c r="Q55" s="920"/>
      <c r="R55" s="920"/>
      <c r="S55" s="929"/>
      <c r="T55" s="930"/>
      <c r="U55" s="930"/>
      <c r="V55" s="929"/>
      <c r="W55" s="930"/>
      <c r="X55" s="930"/>
      <c r="Y55" s="929"/>
    </row>
    <row r="56" spans="1:25" ht="15" customHeight="1" x14ac:dyDescent="0.25">
      <c r="A56" s="532" t="s">
        <v>77</v>
      </c>
      <c r="B56" s="1632" t="s">
        <v>427</v>
      </c>
      <c r="C56" s="1632"/>
      <c r="D56" s="920">
        <f t="shared" si="12"/>
        <v>0</v>
      </c>
      <c r="E56" s="920">
        <f t="shared" si="12"/>
        <v>0</v>
      </c>
      <c r="F56" s="920">
        <f t="shared" si="12"/>
        <v>0</v>
      </c>
      <c r="G56" s="533"/>
      <c r="H56" s="920"/>
      <c r="I56" s="920"/>
      <c r="J56" s="929"/>
      <c r="K56" s="920"/>
      <c r="L56" s="920"/>
      <c r="M56" s="929"/>
      <c r="N56" s="920"/>
      <c r="O56" s="920"/>
      <c r="P56" s="929"/>
      <c r="Q56" s="920"/>
      <c r="R56" s="920"/>
      <c r="S56" s="929"/>
      <c r="T56" s="930"/>
      <c r="U56" s="930"/>
      <c r="V56" s="929"/>
      <c r="W56" s="930"/>
      <c r="X56" s="930"/>
      <c r="Y56" s="929"/>
    </row>
    <row r="57" spans="1:25" ht="15" customHeight="1" x14ac:dyDescent="0.25">
      <c r="A57" s="532" t="s">
        <v>79</v>
      </c>
      <c r="B57" s="1632" t="s">
        <v>78</v>
      </c>
      <c r="C57" s="1632"/>
      <c r="D57" s="920">
        <f t="shared" si="12"/>
        <v>3681</v>
      </c>
      <c r="E57" s="920">
        <f t="shared" si="12"/>
        <v>3673</v>
      </c>
      <c r="F57" s="920">
        <f t="shared" si="12"/>
        <v>182</v>
      </c>
      <c r="G57" s="533">
        <f t="shared" si="2"/>
        <v>4.9550775932480258E-2</v>
      </c>
      <c r="H57" s="920">
        <v>250</v>
      </c>
      <c r="I57" s="920">
        <v>250</v>
      </c>
      <c r="J57" s="929">
        <v>155</v>
      </c>
      <c r="K57" s="920"/>
      <c r="L57" s="920"/>
      <c r="M57" s="929"/>
      <c r="N57" s="920"/>
      <c r="O57" s="920"/>
      <c r="P57" s="929"/>
      <c r="Q57" s="920"/>
      <c r="R57" s="920"/>
      <c r="S57" s="929"/>
      <c r="T57" s="930">
        <v>25</v>
      </c>
      <c r="U57" s="930">
        <v>27</v>
      </c>
      <c r="V57" s="929">
        <v>27</v>
      </c>
      <c r="W57" s="930">
        <v>3406</v>
      </c>
      <c r="X57" s="930">
        <v>3396</v>
      </c>
      <c r="Y57" s="929"/>
    </row>
    <row r="58" spans="1:25" s="945" customFormat="1" ht="14.25" x14ac:dyDescent="0.2">
      <c r="A58" s="534" t="s">
        <v>80</v>
      </c>
      <c r="B58" s="1628" t="s">
        <v>152</v>
      </c>
      <c r="C58" s="1628"/>
      <c r="D58" s="921">
        <f t="shared" si="12"/>
        <v>8905</v>
      </c>
      <c r="E58" s="921">
        <f t="shared" si="12"/>
        <v>8300</v>
      </c>
      <c r="F58" s="921">
        <f t="shared" si="12"/>
        <v>3024</v>
      </c>
      <c r="G58" s="615">
        <f t="shared" si="2"/>
        <v>0.36433734939759038</v>
      </c>
      <c r="H58" s="921">
        <f t="shared" ref="H58:Y58" si="17">SUM(H53:H57)</f>
        <v>3764</v>
      </c>
      <c r="I58" s="921">
        <f t="shared" si="17"/>
        <v>3146</v>
      </c>
      <c r="J58" s="921">
        <f t="shared" si="17"/>
        <v>2449</v>
      </c>
      <c r="K58" s="921">
        <f t="shared" si="17"/>
        <v>416</v>
      </c>
      <c r="L58" s="921">
        <f t="shared" si="17"/>
        <v>318</v>
      </c>
      <c r="M58" s="921">
        <f t="shared" si="17"/>
        <v>35</v>
      </c>
      <c r="N58" s="921">
        <f t="shared" si="17"/>
        <v>324</v>
      </c>
      <c r="O58" s="921">
        <f t="shared" si="17"/>
        <v>136</v>
      </c>
      <c r="P58" s="921">
        <f t="shared" si="17"/>
        <v>0</v>
      </c>
      <c r="Q58" s="921">
        <f t="shared" si="17"/>
        <v>103</v>
      </c>
      <c r="R58" s="921">
        <f t="shared" si="17"/>
        <v>18</v>
      </c>
      <c r="S58" s="921">
        <f t="shared" si="17"/>
        <v>18</v>
      </c>
      <c r="T58" s="921">
        <f t="shared" si="17"/>
        <v>521</v>
      </c>
      <c r="U58" s="921">
        <f t="shared" si="17"/>
        <v>915</v>
      </c>
      <c r="V58" s="921">
        <f t="shared" si="17"/>
        <v>522</v>
      </c>
      <c r="W58" s="921">
        <f t="shared" si="17"/>
        <v>3777</v>
      </c>
      <c r="X58" s="921">
        <f t="shared" si="17"/>
        <v>3767</v>
      </c>
      <c r="Y58" s="921">
        <f t="shared" si="17"/>
        <v>0</v>
      </c>
    </row>
    <row r="59" spans="1:25" s="945" customFormat="1" ht="14.25" x14ac:dyDescent="0.2">
      <c r="A59" s="534" t="s">
        <v>81</v>
      </c>
      <c r="B59" s="1628" t="s">
        <v>338</v>
      </c>
      <c r="C59" s="1628"/>
      <c r="D59" s="921">
        <f t="shared" si="12"/>
        <v>25918</v>
      </c>
      <c r="E59" s="921">
        <f t="shared" si="12"/>
        <v>30279</v>
      </c>
      <c r="F59" s="921">
        <f t="shared" si="12"/>
        <v>21130</v>
      </c>
      <c r="G59" s="615">
        <f t="shared" si="2"/>
        <v>0.69784338980811789</v>
      </c>
      <c r="H59" s="921">
        <f t="shared" ref="H59:Y59" si="18">+H58+H52+H49+H39+H36</f>
        <v>15369</v>
      </c>
      <c r="I59" s="921">
        <f t="shared" si="18"/>
        <v>18738</v>
      </c>
      <c r="J59" s="921">
        <f t="shared" si="18"/>
        <v>16400</v>
      </c>
      <c r="K59" s="921">
        <f t="shared" si="18"/>
        <v>1014</v>
      </c>
      <c r="L59" s="921">
        <f t="shared" si="18"/>
        <v>968</v>
      </c>
      <c r="M59" s="921">
        <f t="shared" si="18"/>
        <v>651</v>
      </c>
      <c r="N59" s="921">
        <f t="shared" si="18"/>
        <v>1524</v>
      </c>
      <c r="O59" s="921">
        <f t="shared" si="18"/>
        <v>1524</v>
      </c>
      <c r="P59" s="921">
        <f t="shared" si="18"/>
        <v>1388</v>
      </c>
      <c r="Q59" s="921">
        <f t="shared" si="18"/>
        <v>793</v>
      </c>
      <c r="R59" s="921">
        <f t="shared" si="18"/>
        <v>252</v>
      </c>
      <c r="S59" s="921">
        <f t="shared" si="18"/>
        <v>254</v>
      </c>
      <c r="T59" s="921">
        <f t="shared" si="18"/>
        <v>1814</v>
      </c>
      <c r="U59" s="921">
        <f t="shared" si="18"/>
        <v>3395</v>
      </c>
      <c r="V59" s="921">
        <f t="shared" si="18"/>
        <v>2429</v>
      </c>
      <c r="W59" s="921">
        <f t="shared" si="18"/>
        <v>5404</v>
      </c>
      <c r="X59" s="921">
        <f t="shared" si="18"/>
        <v>5402</v>
      </c>
      <c r="Y59" s="921">
        <f t="shared" si="18"/>
        <v>8</v>
      </c>
    </row>
    <row r="60" spans="1:25" ht="15" customHeight="1" x14ac:dyDescent="0.25">
      <c r="A60" s="594"/>
      <c r="B60" s="1631"/>
      <c r="C60" s="1631"/>
      <c r="D60" s="923"/>
      <c r="E60" s="923"/>
      <c r="F60" s="923"/>
      <c r="G60" s="603"/>
      <c r="H60" s="923"/>
      <c r="I60" s="923"/>
      <c r="J60" s="923"/>
      <c r="K60" s="923"/>
      <c r="L60" s="923"/>
      <c r="M60" s="923"/>
      <c r="N60" s="923"/>
      <c r="O60" s="923"/>
      <c r="P60" s="923"/>
      <c r="Q60" s="923"/>
      <c r="R60" s="923"/>
      <c r="S60" s="923"/>
      <c r="T60" s="941"/>
      <c r="U60" s="941"/>
      <c r="V60" s="941"/>
      <c r="W60" s="941"/>
      <c r="X60" s="941"/>
      <c r="Y60" s="941"/>
    </row>
    <row r="61" spans="1:25" ht="15" customHeight="1" x14ac:dyDescent="0.25">
      <c r="A61" s="594"/>
      <c r="B61" s="1334"/>
      <c r="C61" s="1334"/>
      <c r="D61" s="923"/>
      <c r="E61" s="923"/>
      <c r="F61" s="923"/>
      <c r="G61" s="603"/>
      <c r="H61" s="923"/>
      <c r="I61" s="923"/>
      <c r="J61" s="923"/>
      <c r="K61" s="923"/>
      <c r="L61" s="923"/>
      <c r="M61" s="923"/>
      <c r="N61" s="923"/>
      <c r="O61" s="923"/>
      <c r="P61" s="923"/>
      <c r="Q61" s="923"/>
      <c r="R61" s="923"/>
      <c r="S61" s="923"/>
      <c r="T61" s="941"/>
      <c r="U61" s="941"/>
      <c r="V61" s="941"/>
      <c r="W61" s="941"/>
      <c r="X61" s="941"/>
      <c r="Y61" s="941"/>
    </row>
    <row r="62" spans="1:25" ht="15" customHeight="1" x14ac:dyDescent="0.25">
      <c r="A62" s="532" t="s">
        <v>101</v>
      </c>
      <c r="B62" s="1632" t="s">
        <v>693</v>
      </c>
      <c r="C62" s="1632"/>
      <c r="D62" s="920">
        <f>+H62+K62+N62+T62+Q62+W62</f>
        <v>0</v>
      </c>
      <c r="E62" s="920">
        <f t="shared" ref="E62:F65" si="19">+I62+L62+O62+U62+R62+X62</f>
        <v>8840</v>
      </c>
      <c r="F62" s="920">
        <f t="shared" si="19"/>
        <v>8840</v>
      </c>
      <c r="G62" s="533">
        <f t="shared" si="2"/>
        <v>1</v>
      </c>
      <c r="H62" s="920"/>
      <c r="I62" s="920">
        <v>8840</v>
      </c>
      <c r="J62" s="929">
        <v>8840</v>
      </c>
      <c r="K62" s="920"/>
      <c r="L62" s="920"/>
      <c r="M62" s="929"/>
      <c r="N62" s="920"/>
      <c r="O62" s="920"/>
      <c r="P62" s="929"/>
      <c r="Q62" s="920"/>
      <c r="R62" s="920"/>
      <c r="S62" s="929"/>
      <c r="T62" s="930"/>
      <c r="U62" s="930"/>
      <c r="V62" s="929"/>
      <c r="W62" s="930"/>
      <c r="X62" s="930"/>
      <c r="Y62" s="929"/>
    </row>
    <row r="63" spans="1:25" x14ac:dyDescent="0.25">
      <c r="A63" s="532" t="s">
        <v>107</v>
      </c>
      <c r="B63" s="1632" t="s">
        <v>164</v>
      </c>
      <c r="C63" s="1632"/>
      <c r="D63" s="920">
        <f t="shared" ref="D63:D65" si="20">+H63+K63+N63+T63+Q63+W63</f>
        <v>12851</v>
      </c>
      <c r="E63" s="920">
        <f t="shared" si="19"/>
        <v>12851</v>
      </c>
      <c r="F63" s="920">
        <f t="shared" si="19"/>
        <v>12851</v>
      </c>
      <c r="G63" s="949">
        <f t="shared" si="2"/>
        <v>1</v>
      </c>
      <c r="H63" s="924">
        <f>H64</f>
        <v>9566</v>
      </c>
      <c r="I63" s="924">
        <v>9566</v>
      </c>
      <c r="J63" s="929">
        <v>9566</v>
      </c>
      <c r="K63" s="924">
        <f t="shared" ref="K63:T63" si="21">K64</f>
        <v>0</v>
      </c>
      <c r="L63" s="924">
        <f t="shared" si="21"/>
        <v>0</v>
      </c>
      <c r="M63" s="929"/>
      <c r="N63" s="924">
        <f t="shared" si="21"/>
        <v>0</v>
      </c>
      <c r="O63" s="924">
        <f t="shared" si="21"/>
        <v>0</v>
      </c>
      <c r="P63" s="929"/>
      <c r="Q63" s="924">
        <f t="shared" si="21"/>
        <v>0</v>
      </c>
      <c r="R63" s="924">
        <f t="shared" si="21"/>
        <v>0</v>
      </c>
      <c r="S63" s="929"/>
      <c r="T63" s="924">
        <f t="shared" si="21"/>
        <v>3285</v>
      </c>
      <c r="U63" s="924">
        <v>3285</v>
      </c>
      <c r="V63" s="929">
        <v>3285</v>
      </c>
      <c r="W63" s="924">
        <f t="shared" ref="W63:X63" si="22">W64</f>
        <v>0</v>
      </c>
      <c r="X63" s="924">
        <f t="shared" si="22"/>
        <v>0</v>
      </c>
      <c r="Y63" s="929"/>
    </row>
    <row r="64" spans="1:25" x14ac:dyDescent="0.25">
      <c r="A64" s="536" t="s">
        <v>107</v>
      </c>
      <c r="B64" s="1638" t="s">
        <v>104</v>
      </c>
      <c r="C64" s="1639"/>
      <c r="D64" s="920">
        <f t="shared" si="20"/>
        <v>12851</v>
      </c>
      <c r="E64" s="920">
        <f t="shared" si="19"/>
        <v>12851</v>
      </c>
      <c r="F64" s="920">
        <f t="shared" si="19"/>
        <v>12851</v>
      </c>
      <c r="G64" s="949">
        <f t="shared" si="2"/>
        <v>1</v>
      </c>
      <c r="H64" s="924">
        <v>9566</v>
      </c>
      <c r="I64" s="924">
        <v>9566</v>
      </c>
      <c r="J64" s="929">
        <v>9566</v>
      </c>
      <c r="K64" s="924"/>
      <c r="L64" s="924"/>
      <c r="M64" s="929"/>
      <c r="N64" s="924"/>
      <c r="O64" s="924"/>
      <c r="P64" s="929"/>
      <c r="Q64" s="924">
        <v>0</v>
      </c>
      <c r="R64" s="929"/>
      <c r="S64" s="929"/>
      <c r="T64" s="930">
        <v>3285</v>
      </c>
      <c r="U64" s="930">
        <v>3285</v>
      </c>
      <c r="V64" s="929">
        <v>3285</v>
      </c>
      <c r="W64" s="930"/>
      <c r="X64" s="930"/>
      <c r="Y64" s="929"/>
    </row>
    <row r="65" spans="1:25" s="945" customFormat="1" ht="15" customHeight="1" x14ac:dyDescent="0.2">
      <c r="A65" s="534" t="s">
        <v>108</v>
      </c>
      <c r="B65" s="1628" t="s">
        <v>163</v>
      </c>
      <c r="C65" s="1628"/>
      <c r="D65" s="921">
        <f t="shared" si="20"/>
        <v>12851</v>
      </c>
      <c r="E65" s="921">
        <f t="shared" si="19"/>
        <v>21691</v>
      </c>
      <c r="F65" s="921">
        <f t="shared" si="19"/>
        <v>21691</v>
      </c>
      <c r="G65" s="615">
        <f t="shared" si="2"/>
        <v>1</v>
      </c>
      <c r="H65" s="921">
        <f>+H63+H62</f>
        <v>9566</v>
      </c>
      <c r="I65" s="921">
        <f t="shared" ref="I65:Y65" si="23">+I63+I62</f>
        <v>18406</v>
      </c>
      <c r="J65" s="921">
        <f t="shared" si="23"/>
        <v>18406</v>
      </c>
      <c r="K65" s="921">
        <f t="shared" si="23"/>
        <v>0</v>
      </c>
      <c r="L65" s="921">
        <f t="shared" si="23"/>
        <v>0</v>
      </c>
      <c r="M65" s="921">
        <f t="shared" si="23"/>
        <v>0</v>
      </c>
      <c r="N65" s="921">
        <f t="shared" si="23"/>
        <v>0</v>
      </c>
      <c r="O65" s="921">
        <f t="shared" si="23"/>
        <v>0</v>
      </c>
      <c r="P65" s="921">
        <f t="shared" si="23"/>
        <v>0</v>
      </c>
      <c r="Q65" s="921">
        <f t="shared" si="23"/>
        <v>0</v>
      </c>
      <c r="R65" s="921">
        <f t="shared" si="23"/>
        <v>0</v>
      </c>
      <c r="S65" s="921">
        <f t="shared" si="23"/>
        <v>0</v>
      </c>
      <c r="T65" s="921">
        <f t="shared" si="23"/>
        <v>3285</v>
      </c>
      <c r="U65" s="921">
        <f t="shared" si="23"/>
        <v>3285</v>
      </c>
      <c r="V65" s="921">
        <f t="shared" si="23"/>
        <v>3285</v>
      </c>
      <c r="W65" s="921">
        <f t="shared" si="23"/>
        <v>0</v>
      </c>
      <c r="X65" s="921">
        <f t="shared" si="23"/>
        <v>0</v>
      </c>
      <c r="Y65" s="921">
        <f t="shared" si="23"/>
        <v>0</v>
      </c>
    </row>
    <row r="66" spans="1:25" ht="12.75" customHeight="1" x14ac:dyDescent="0.25">
      <c r="A66" s="594"/>
      <c r="B66" s="1334"/>
      <c r="C66" s="1334"/>
      <c r="D66" s="923"/>
      <c r="E66" s="923"/>
      <c r="F66" s="923"/>
      <c r="G66" s="950"/>
      <c r="H66" s="923"/>
      <c r="I66" s="923"/>
      <c r="J66" s="923"/>
      <c r="K66" s="923"/>
      <c r="L66" s="923"/>
      <c r="M66" s="923"/>
      <c r="N66" s="923"/>
      <c r="O66" s="923"/>
      <c r="P66" s="923"/>
      <c r="Q66" s="923"/>
      <c r="R66" s="923"/>
      <c r="S66" s="923"/>
      <c r="T66" s="941"/>
      <c r="U66" s="941"/>
      <c r="V66" s="941"/>
      <c r="W66" s="941"/>
      <c r="X66" s="941"/>
      <c r="Y66" s="941"/>
    </row>
    <row r="67" spans="1:25" ht="13.5" hidden="1" customHeight="1" x14ac:dyDescent="0.25">
      <c r="A67" s="594"/>
      <c r="B67" s="1335"/>
      <c r="C67" s="1335"/>
      <c r="D67" s="922"/>
      <c r="E67" s="922"/>
      <c r="F67" s="922"/>
      <c r="G67" s="603"/>
      <c r="H67" s="922"/>
      <c r="I67" s="922"/>
      <c r="J67" s="922"/>
      <c r="K67" s="922"/>
      <c r="L67" s="922"/>
      <c r="M67" s="922"/>
      <c r="N67" s="922"/>
      <c r="O67" s="922"/>
      <c r="P67" s="922"/>
      <c r="Q67" s="922"/>
      <c r="R67" s="922"/>
      <c r="S67" s="922"/>
      <c r="T67" s="941"/>
      <c r="U67" s="941"/>
      <c r="V67" s="941"/>
      <c r="W67" s="941"/>
      <c r="X67" s="941"/>
      <c r="Y67" s="941"/>
    </row>
    <row r="68" spans="1:25" x14ac:dyDescent="0.25">
      <c r="A68" s="532" t="s">
        <v>110</v>
      </c>
      <c r="B68" s="1632" t="s">
        <v>109</v>
      </c>
      <c r="C68" s="1632"/>
      <c r="D68" s="920">
        <f>+H68+K68+N68+T68+Q68+W68</f>
        <v>0</v>
      </c>
      <c r="E68" s="920">
        <f t="shared" ref="E68:F76" si="24">+I68+L68+O68+U68+R68+X68</f>
        <v>0</v>
      </c>
      <c r="F68" s="920">
        <f t="shared" si="24"/>
        <v>0</v>
      </c>
      <c r="G68" s="533"/>
      <c r="H68" s="920"/>
      <c r="I68" s="920"/>
      <c r="J68" s="929"/>
      <c r="K68" s="920"/>
      <c r="L68" s="920"/>
      <c r="M68" s="929"/>
      <c r="N68" s="920"/>
      <c r="O68" s="920"/>
      <c r="P68" s="929"/>
      <c r="Q68" s="920"/>
      <c r="R68" s="920"/>
      <c r="S68" s="929"/>
      <c r="T68" s="930"/>
      <c r="U68" s="930"/>
      <c r="V68" s="929"/>
      <c r="W68" s="930"/>
      <c r="X68" s="930"/>
      <c r="Y68" s="929"/>
    </row>
    <row r="69" spans="1:25" ht="15" customHeight="1" x14ac:dyDescent="0.25">
      <c r="A69" s="532" t="s">
        <v>111</v>
      </c>
      <c r="B69" s="1632" t="s">
        <v>428</v>
      </c>
      <c r="C69" s="1632"/>
      <c r="D69" s="920">
        <f t="shared" ref="D69:D76" si="25">+H69+K69+N69+T69+Q69+W69</f>
        <v>0</v>
      </c>
      <c r="E69" s="920">
        <f t="shared" si="24"/>
        <v>0</v>
      </c>
      <c r="F69" s="920">
        <f t="shared" si="24"/>
        <v>0</v>
      </c>
      <c r="G69" s="533"/>
      <c r="H69" s="920"/>
      <c r="I69" s="920"/>
      <c r="J69" s="929"/>
      <c r="K69" s="920"/>
      <c r="L69" s="920"/>
      <c r="M69" s="929"/>
      <c r="N69" s="920"/>
      <c r="O69" s="920"/>
      <c r="P69" s="929"/>
      <c r="Q69" s="920"/>
      <c r="R69" s="920"/>
      <c r="S69" s="929"/>
      <c r="T69" s="930"/>
      <c r="U69" s="930"/>
      <c r="V69" s="929"/>
      <c r="W69" s="930"/>
      <c r="X69" s="930"/>
      <c r="Y69" s="929"/>
    </row>
    <row r="70" spans="1:25" hidden="1" x14ac:dyDescent="0.25">
      <c r="A70" s="535" t="s">
        <v>111</v>
      </c>
      <c r="B70" s="612"/>
      <c r="C70" s="614" t="s">
        <v>112</v>
      </c>
      <c r="D70" s="920">
        <f t="shared" si="25"/>
        <v>0</v>
      </c>
      <c r="E70" s="920">
        <f t="shared" si="24"/>
        <v>0</v>
      </c>
      <c r="F70" s="920">
        <f t="shared" si="24"/>
        <v>0</v>
      </c>
      <c r="G70" s="533"/>
      <c r="H70" s="920"/>
      <c r="I70" s="920"/>
      <c r="J70" s="929"/>
      <c r="K70" s="920"/>
      <c r="L70" s="920"/>
      <c r="M70" s="929"/>
      <c r="N70" s="920"/>
      <c r="O70" s="920"/>
      <c r="P70" s="929"/>
      <c r="Q70" s="920"/>
      <c r="R70" s="920"/>
      <c r="S70" s="929"/>
      <c r="T70" s="930"/>
      <c r="U70" s="930"/>
      <c r="V70" s="929"/>
      <c r="W70" s="930"/>
      <c r="X70" s="930"/>
      <c r="Y70" s="929"/>
    </row>
    <row r="71" spans="1:25" x14ac:dyDescent="0.25">
      <c r="A71" s="532" t="s">
        <v>114</v>
      </c>
      <c r="B71" s="1632" t="s">
        <v>113</v>
      </c>
      <c r="C71" s="1632"/>
      <c r="D71" s="920">
        <f t="shared" si="25"/>
        <v>0</v>
      </c>
      <c r="E71" s="920">
        <f t="shared" si="24"/>
        <v>0</v>
      </c>
      <c r="F71" s="920">
        <f t="shared" si="24"/>
        <v>0</v>
      </c>
      <c r="G71" s="533"/>
      <c r="H71" s="920"/>
      <c r="I71" s="920"/>
      <c r="J71" s="929"/>
      <c r="K71" s="920"/>
      <c r="L71" s="920"/>
      <c r="M71" s="929"/>
      <c r="N71" s="920"/>
      <c r="O71" s="920"/>
      <c r="P71" s="929"/>
      <c r="Q71" s="920"/>
      <c r="R71" s="920"/>
      <c r="S71" s="929"/>
      <c r="T71" s="930"/>
      <c r="U71" s="930"/>
      <c r="V71" s="929"/>
      <c r="W71" s="930"/>
      <c r="X71" s="930"/>
      <c r="Y71" s="929"/>
    </row>
    <row r="72" spans="1:25" x14ac:dyDescent="0.25">
      <c r="A72" s="532" t="s">
        <v>116</v>
      </c>
      <c r="B72" s="1632" t="s">
        <v>115</v>
      </c>
      <c r="C72" s="1632"/>
      <c r="D72" s="920">
        <f t="shared" si="25"/>
        <v>0</v>
      </c>
      <c r="E72" s="920">
        <f t="shared" si="24"/>
        <v>727</v>
      </c>
      <c r="F72" s="920">
        <f t="shared" si="24"/>
        <v>727</v>
      </c>
      <c r="G72" s="533">
        <f t="shared" ref="G72:G86" si="26">+F72/E72</f>
        <v>1</v>
      </c>
      <c r="H72" s="920"/>
      <c r="I72" s="920">
        <v>108</v>
      </c>
      <c r="J72" s="929">
        <v>108</v>
      </c>
      <c r="K72" s="920"/>
      <c r="L72" s="920">
        <v>38</v>
      </c>
      <c r="M72" s="929">
        <v>38</v>
      </c>
      <c r="N72" s="920"/>
      <c r="O72" s="920"/>
      <c r="P72" s="929"/>
      <c r="Q72" s="920"/>
      <c r="R72" s="920">
        <v>560</v>
      </c>
      <c r="S72" s="929">
        <v>560</v>
      </c>
      <c r="T72" s="930"/>
      <c r="U72" s="930">
        <v>21</v>
      </c>
      <c r="V72" s="929">
        <v>21</v>
      </c>
      <c r="W72" s="930"/>
      <c r="X72" s="930"/>
      <c r="Y72" s="929"/>
    </row>
    <row r="73" spans="1:25" ht="15" customHeight="1" x14ac:dyDescent="0.25">
      <c r="A73" s="532" t="s">
        <v>118</v>
      </c>
      <c r="B73" s="1632" t="s">
        <v>117</v>
      </c>
      <c r="C73" s="1632"/>
      <c r="D73" s="920">
        <f t="shared" si="25"/>
        <v>0</v>
      </c>
      <c r="E73" s="920">
        <f t="shared" si="24"/>
        <v>0</v>
      </c>
      <c r="F73" s="920">
        <f t="shared" si="24"/>
        <v>0</v>
      </c>
      <c r="G73" s="533"/>
      <c r="H73" s="920"/>
      <c r="I73" s="920"/>
      <c r="J73" s="929"/>
      <c r="K73" s="920"/>
      <c r="L73" s="920"/>
      <c r="M73" s="929"/>
      <c r="N73" s="920"/>
      <c r="O73" s="920"/>
      <c r="P73" s="929"/>
      <c r="Q73" s="920"/>
      <c r="R73" s="920"/>
      <c r="S73" s="929"/>
      <c r="T73" s="930"/>
      <c r="U73" s="930"/>
      <c r="V73" s="929"/>
      <c r="W73" s="930"/>
      <c r="X73" s="930"/>
      <c r="Y73" s="929"/>
    </row>
    <row r="74" spans="1:25" x14ac:dyDescent="0.25">
      <c r="A74" s="532" t="s">
        <v>120</v>
      </c>
      <c r="B74" s="1632" t="s">
        <v>119</v>
      </c>
      <c r="C74" s="1632"/>
      <c r="D74" s="920">
        <f t="shared" si="25"/>
        <v>0</v>
      </c>
      <c r="E74" s="920">
        <f t="shared" si="24"/>
        <v>0</v>
      </c>
      <c r="F74" s="920">
        <f t="shared" si="24"/>
        <v>0</v>
      </c>
      <c r="G74" s="533"/>
      <c r="H74" s="920"/>
      <c r="I74" s="920"/>
      <c r="J74" s="929"/>
      <c r="K74" s="920"/>
      <c r="L74" s="920"/>
      <c r="M74" s="929"/>
      <c r="N74" s="920"/>
      <c r="O74" s="920"/>
      <c r="P74" s="929"/>
      <c r="Q74" s="920"/>
      <c r="R74" s="920"/>
      <c r="S74" s="929"/>
      <c r="T74" s="930"/>
      <c r="U74" s="930"/>
      <c r="V74" s="929"/>
      <c r="W74" s="930"/>
      <c r="X74" s="930"/>
      <c r="Y74" s="929"/>
    </row>
    <row r="75" spans="1:25" x14ac:dyDescent="0.25">
      <c r="A75" s="532" t="s">
        <v>122</v>
      </c>
      <c r="B75" s="1632" t="s">
        <v>121</v>
      </c>
      <c r="C75" s="1632"/>
      <c r="D75" s="920">
        <f t="shared" si="25"/>
        <v>0</v>
      </c>
      <c r="E75" s="920">
        <f t="shared" si="24"/>
        <v>71</v>
      </c>
      <c r="F75" s="920">
        <f t="shared" si="24"/>
        <v>71</v>
      </c>
      <c r="G75" s="533">
        <f t="shared" si="26"/>
        <v>1</v>
      </c>
      <c r="H75" s="920"/>
      <c r="I75" s="920">
        <v>30</v>
      </c>
      <c r="J75" s="929">
        <v>30</v>
      </c>
      <c r="K75" s="920"/>
      <c r="L75" s="920">
        <v>9</v>
      </c>
      <c r="M75" s="929">
        <v>9</v>
      </c>
      <c r="N75" s="920"/>
      <c r="O75" s="920"/>
      <c r="P75" s="929"/>
      <c r="Q75" s="920"/>
      <c r="R75" s="920">
        <v>27</v>
      </c>
      <c r="S75" s="929">
        <v>27</v>
      </c>
      <c r="T75" s="930"/>
      <c r="U75" s="930">
        <v>5</v>
      </c>
      <c r="V75" s="929">
        <v>5</v>
      </c>
      <c r="W75" s="930"/>
      <c r="X75" s="930"/>
      <c r="Y75" s="929"/>
    </row>
    <row r="76" spans="1:25" x14ac:dyDescent="0.25">
      <c r="A76" s="534" t="s">
        <v>123</v>
      </c>
      <c r="B76" s="1628" t="s">
        <v>161</v>
      </c>
      <c r="C76" s="1628"/>
      <c r="D76" s="921">
        <f t="shared" si="25"/>
        <v>0</v>
      </c>
      <c r="E76" s="921">
        <f t="shared" si="24"/>
        <v>798</v>
      </c>
      <c r="F76" s="921">
        <f t="shared" si="24"/>
        <v>798</v>
      </c>
      <c r="G76" s="533">
        <f t="shared" si="26"/>
        <v>1</v>
      </c>
      <c r="H76" s="921">
        <f t="shared" ref="H76:Y76" si="27">(((((+H75+H74)+H73)+H72)+H71)+H69)+H68</f>
        <v>0</v>
      </c>
      <c r="I76" s="921">
        <f t="shared" si="27"/>
        <v>138</v>
      </c>
      <c r="J76" s="921">
        <f t="shared" si="27"/>
        <v>138</v>
      </c>
      <c r="K76" s="921">
        <f t="shared" si="27"/>
        <v>0</v>
      </c>
      <c r="L76" s="921">
        <f t="shared" si="27"/>
        <v>47</v>
      </c>
      <c r="M76" s="921">
        <f t="shared" si="27"/>
        <v>47</v>
      </c>
      <c r="N76" s="921">
        <f t="shared" si="27"/>
        <v>0</v>
      </c>
      <c r="O76" s="921">
        <f t="shared" si="27"/>
        <v>0</v>
      </c>
      <c r="P76" s="921">
        <f t="shared" si="27"/>
        <v>0</v>
      </c>
      <c r="Q76" s="921">
        <f t="shared" si="27"/>
        <v>0</v>
      </c>
      <c r="R76" s="921">
        <f t="shared" si="27"/>
        <v>587</v>
      </c>
      <c r="S76" s="921">
        <f t="shared" si="27"/>
        <v>587</v>
      </c>
      <c r="T76" s="921">
        <f t="shared" si="27"/>
        <v>0</v>
      </c>
      <c r="U76" s="921">
        <f t="shared" si="27"/>
        <v>26</v>
      </c>
      <c r="V76" s="921">
        <f t="shared" si="27"/>
        <v>26</v>
      </c>
      <c r="W76" s="921">
        <f t="shared" si="27"/>
        <v>0</v>
      </c>
      <c r="X76" s="921">
        <f t="shared" si="27"/>
        <v>0</v>
      </c>
      <c r="Y76" s="921">
        <f t="shared" si="27"/>
        <v>0</v>
      </c>
    </row>
    <row r="77" spans="1:25" s="951" customFormat="1" x14ac:dyDescent="0.25">
      <c r="A77" s="594"/>
      <c r="B77" s="1335"/>
      <c r="C77" s="1335"/>
      <c r="D77" s="922"/>
      <c r="E77" s="922"/>
      <c r="F77" s="922"/>
      <c r="G77" s="603"/>
      <c r="H77" s="922"/>
      <c r="I77" s="922"/>
      <c r="J77" s="922"/>
      <c r="K77" s="922"/>
      <c r="L77" s="922"/>
      <c r="M77" s="922"/>
      <c r="N77" s="922"/>
      <c r="O77" s="922"/>
      <c r="P77" s="922"/>
      <c r="Q77" s="922"/>
      <c r="R77" s="922"/>
      <c r="S77" s="922"/>
      <c r="T77" s="941"/>
      <c r="U77" s="941"/>
      <c r="V77" s="941"/>
      <c r="W77" s="941"/>
      <c r="X77" s="941"/>
      <c r="Y77" s="941"/>
    </row>
    <row r="78" spans="1:25" ht="15" hidden="1" customHeight="1" x14ac:dyDescent="0.25">
      <c r="A78" s="602" t="s">
        <v>125</v>
      </c>
      <c r="B78" s="1633" t="s">
        <v>124</v>
      </c>
      <c r="C78" s="1633"/>
      <c r="D78" s="922">
        <f t="shared" ref="D78:F84" si="28">+H78+K78+N78+T78+Q78</f>
        <v>0</v>
      </c>
      <c r="E78" s="922">
        <f t="shared" si="28"/>
        <v>0</v>
      </c>
      <c r="F78" s="922">
        <f t="shared" si="28"/>
        <v>0</v>
      </c>
      <c r="G78" s="603"/>
      <c r="H78" s="922"/>
      <c r="I78" s="922"/>
      <c r="J78" s="922"/>
      <c r="K78" s="922"/>
      <c r="L78" s="922"/>
      <c r="M78" s="922"/>
      <c r="N78" s="922"/>
      <c r="O78" s="922"/>
      <c r="P78" s="922"/>
      <c r="Q78" s="922"/>
      <c r="R78" s="922"/>
      <c r="S78" s="922"/>
      <c r="T78" s="941"/>
      <c r="U78" s="941"/>
      <c r="V78" s="941"/>
      <c r="W78" s="941"/>
      <c r="X78" s="941"/>
      <c r="Y78" s="941"/>
    </row>
    <row r="79" spans="1:25" ht="15" hidden="1" customHeight="1" x14ac:dyDescent="0.25">
      <c r="A79" s="602" t="s">
        <v>127</v>
      </c>
      <c r="B79" s="1633" t="s">
        <v>126</v>
      </c>
      <c r="C79" s="1633"/>
      <c r="D79" s="922">
        <f t="shared" si="28"/>
        <v>0</v>
      </c>
      <c r="E79" s="922">
        <f t="shared" si="28"/>
        <v>0</v>
      </c>
      <c r="F79" s="922">
        <f t="shared" si="28"/>
        <v>0</v>
      </c>
      <c r="G79" s="603"/>
      <c r="H79" s="922"/>
      <c r="I79" s="922"/>
      <c r="J79" s="922"/>
      <c r="K79" s="922"/>
      <c r="L79" s="922"/>
      <c r="M79" s="922"/>
      <c r="N79" s="922"/>
      <c r="O79" s="922"/>
      <c r="P79" s="922"/>
      <c r="Q79" s="922"/>
      <c r="R79" s="922"/>
      <c r="S79" s="922"/>
      <c r="T79" s="941"/>
      <c r="U79" s="941"/>
      <c r="V79" s="941"/>
      <c r="W79" s="941"/>
      <c r="X79" s="941"/>
      <c r="Y79" s="941"/>
    </row>
    <row r="80" spans="1:25" ht="15" hidden="1" customHeight="1" x14ac:dyDescent="0.25">
      <c r="A80" s="602" t="s">
        <v>129</v>
      </c>
      <c r="B80" s="1633" t="s">
        <v>429</v>
      </c>
      <c r="C80" s="1633"/>
      <c r="D80" s="922">
        <f t="shared" si="28"/>
        <v>0</v>
      </c>
      <c r="E80" s="922">
        <f t="shared" si="28"/>
        <v>0</v>
      </c>
      <c r="F80" s="922">
        <f t="shared" si="28"/>
        <v>0</v>
      </c>
      <c r="G80" s="603"/>
      <c r="H80" s="922"/>
      <c r="I80" s="922"/>
      <c r="J80" s="922"/>
      <c r="K80" s="922"/>
      <c r="L80" s="922"/>
      <c r="M80" s="922"/>
      <c r="N80" s="922"/>
      <c r="O80" s="922"/>
      <c r="P80" s="922"/>
      <c r="Q80" s="922"/>
      <c r="R80" s="922"/>
      <c r="S80" s="922"/>
      <c r="T80" s="941"/>
      <c r="U80" s="941"/>
      <c r="V80" s="941"/>
      <c r="W80" s="941"/>
      <c r="X80" s="941"/>
      <c r="Y80" s="941"/>
    </row>
    <row r="81" spans="1:25" ht="23.25" hidden="1" customHeight="1" x14ac:dyDescent="0.25">
      <c r="A81" s="602" t="s">
        <v>131</v>
      </c>
      <c r="B81" s="1633" t="s">
        <v>130</v>
      </c>
      <c r="C81" s="1633"/>
      <c r="D81" s="922">
        <f t="shared" si="28"/>
        <v>0</v>
      </c>
      <c r="E81" s="922">
        <f t="shared" si="28"/>
        <v>0</v>
      </c>
      <c r="F81" s="922">
        <f t="shared" si="28"/>
        <v>0</v>
      </c>
      <c r="G81" s="603"/>
      <c r="H81" s="922"/>
      <c r="I81" s="922"/>
      <c r="J81" s="922"/>
      <c r="K81" s="922"/>
      <c r="L81" s="922"/>
      <c r="M81" s="922"/>
      <c r="N81" s="922"/>
      <c r="O81" s="922"/>
      <c r="P81" s="922"/>
      <c r="Q81" s="922"/>
      <c r="R81" s="922"/>
      <c r="S81" s="922"/>
      <c r="T81" s="941"/>
      <c r="U81" s="941"/>
      <c r="V81" s="941"/>
      <c r="W81" s="941"/>
      <c r="X81" s="941"/>
      <c r="Y81" s="941"/>
    </row>
    <row r="82" spans="1:25" ht="15" customHeight="1" x14ac:dyDescent="0.25">
      <c r="A82" s="534" t="s">
        <v>132</v>
      </c>
      <c r="B82" s="1628" t="s">
        <v>308</v>
      </c>
      <c r="C82" s="1628"/>
      <c r="D82" s="921">
        <f>+H82+K82+N82+T82+Q82+W82</f>
        <v>0</v>
      </c>
      <c r="E82" s="921">
        <f t="shared" ref="E82:F82" si="29">+I82+L82+O82+U82+R82+X82</f>
        <v>0</v>
      </c>
      <c r="F82" s="921">
        <f t="shared" si="29"/>
        <v>0</v>
      </c>
      <c r="G82" s="615"/>
      <c r="H82" s="921">
        <f t="shared" ref="H82:Y82" si="30">SUM(H78:H81)</f>
        <v>0</v>
      </c>
      <c r="I82" s="921">
        <f t="shared" si="30"/>
        <v>0</v>
      </c>
      <c r="J82" s="921">
        <f t="shared" si="30"/>
        <v>0</v>
      </c>
      <c r="K82" s="921">
        <f t="shared" si="30"/>
        <v>0</v>
      </c>
      <c r="L82" s="921">
        <f t="shared" si="30"/>
        <v>0</v>
      </c>
      <c r="M82" s="921">
        <f t="shared" si="30"/>
        <v>0</v>
      </c>
      <c r="N82" s="921">
        <f t="shared" si="30"/>
        <v>0</v>
      </c>
      <c r="O82" s="921">
        <f t="shared" si="30"/>
        <v>0</v>
      </c>
      <c r="P82" s="921">
        <f t="shared" si="30"/>
        <v>0</v>
      </c>
      <c r="Q82" s="921">
        <f t="shared" si="30"/>
        <v>0</v>
      </c>
      <c r="R82" s="921">
        <f t="shared" si="30"/>
        <v>0</v>
      </c>
      <c r="S82" s="921">
        <f t="shared" si="30"/>
        <v>0</v>
      </c>
      <c r="T82" s="921">
        <f t="shared" si="30"/>
        <v>0</v>
      </c>
      <c r="U82" s="921">
        <f t="shared" si="30"/>
        <v>0</v>
      </c>
      <c r="V82" s="921">
        <f t="shared" si="30"/>
        <v>0</v>
      </c>
      <c r="W82" s="921">
        <f t="shared" si="30"/>
        <v>0</v>
      </c>
      <c r="X82" s="921">
        <f t="shared" si="30"/>
        <v>0</v>
      </c>
      <c r="Y82" s="921">
        <f t="shared" si="30"/>
        <v>0</v>
      </c>
    </row>
    <row r="83" spans="1:25" s="951" customFormat="1" x14ac:dyDescent="0.25">
      <c r="A83" s="594"/>
      <c r="B83" s="1335"/>
      <c r="C83" s="1335"/>
      <c r="D83" s="922"/>
      <c r="E83" s="922"/>
      <c r="F83" s="922"/>
      <c r="G83" s="603"/>
      <c r="H83" s="922"/>
      <c r="I83" s="922"/>
      <c r="J83" s="922"/>
      <c r="K83" s="922"/>
      <c r="L83" s="922"/>
      <c r="M83" s="922"/>
      <c r="N83" s="922"/>
      <c r="O83" s="922"/>
      <c r="P83" s="922"/>
      <c r="Q83" s="922"/>
      <c r="R83" s="922"/>
      <c r="S83" s="922"/>
      <c r="T83" s="941"/>
      <c r="U83" s="941"/>
      <c r="V83" s="941"/>
      <c r="W83" s="941"/>
      <c r="X83" s="941"/>
      <c r="Y83" s="941"/>
    </row>
    <row r="84" spans="1:25" ht="15" customHeight="1" x14ac:dyDescent="0.25">
      <c r="A84" s="534" t="s">
        <v>134</v>
      </c>
      <c r="B84" s="1628" t="s">
        <v>158</v>
      </c>
      <c r="C84" s="1628"/>
      <c r="D84" s="920">
        <f t="shared" si="28"/>
        <v>0</v>
      </c>
      <c r="E84" s="920">
        <f t="shared" si="28"/>
        <v>0</v>
      </c>
      <c r="F84" s="920">
        <f t="shared" si="28"/>
        <v>0</v>
      </c>
      <c r="G84" s="533"/>
      <c r="H84" s="920"/>
      <c r="I84" s="920"/>
      <c r="J84" s="920"/>
      <c r="K84" s="920"/>
      <c r="L84" s="920"/>
      <c r="M84" s="920"/>
      <c r="N84" s="920"/>
      <c r="O84" s="920"/>
      <c r="P84" s="920"/>
      <c r="Q84" s="920"/>
      <c r="R84" s="920"/>
      <c r="S84" s="920"/>
      <c r="T84" s="930"/>
      <c r="U84" s="930"/>
      <c r="V84" s="930"/>
      <c r="W84" s="930"/>
      <c r="X84" s="930"/>
      <c r="Y84" s="930"/>
    </row>
    <row r="85" spans="1:25" s="951" customFormat="1" x14ac:dyDescent="0.25">
      <c r="A85" s="594"/>
      <c r="B85" s="1335"/>
      <c r="C85" s="1335"/>
      <c r="D85" s="922"/>
      <c r="E85" s="922"/>
      <c r="F85" s="922"/>
      <c r="G85" s="603"/>
      <c r="H85" s="922"/>
      <c r="I85" s="922"/>
      <c r="J85" s="922"/>
      <c r="K85" s="922"/>
      <c r="L85" s="922"/>
      <c r="M85" s="922"/>
      <c r="N85" s="922"/>
      <c r="O85" s="922"/>
      <c r="P85" s="922"/>
      <c r="Q85" s="922"/>
      <c r="R85" s="922"/>
      <c r="S85" s="922"/>
      <c r="T85" s="941"/>
      <c r="U85" s="941"/>
      <c r="V85" s="941"/>
      <c r="W85" s="941"/>
      <c r="X85" s="941"/>
      <c r="Y85" s="941"/>
    </row>
    <row r="86" spans="1:25" s="945" customFormat="1" ht="15.75" customHeight="1" x14ac:dyDescent="0.2">
      <c r="A86" s="952" t="s">
        <v>135</v>
      </c>
      <c r="B86" s="1628" t="s">
        <v>157</v>
      </c>
      <c r="C86" s="1628"/>
      <c r="D86" s="921">
        <f>+H86+K86+N86+T86+Q86+W86</f>
        <v>76664</v>
      </c>
      <c r="E86" s="921">
        <f>+I86+L86+O86+U86+R86+X86</f>
        <v>92365</v>
      </c>
      <c r="F86" s="921">
        <f t="shared" ref="F86" si="31">+J86+M86+P86+V86+S86+Y86</f>
        <v>76256</v>
      </c>
      <c r="G86" s="615">
        <f t="shared" si="26"/>
        <v>0.82559411032317431</v>
      </c>
      <c r="H86" s="921">
        <f t="shared" ref="H86:Y86" si="32">+H84+H82+H76+H65+H59+H26+H24</f>
        <v>42162</v>
      </c>
      <c r="I86" s="921">
        <f t="shared" si="32"/>
        <v>55661</v>
      </c>
      <c r="J86" s="921">
        <f t="shared" si="32"/>
        <v>52469</v>
      </c>
      <c r="K86" s="921">
        <f t="shared" si="32"/>
        <v>8115</v>
      </c>
      <c r="L86" s="921">
        <f t="shared" si="32"/>
        <v>9681</v>
      </c>
      <c r="M86" s="921">
        <f t="shared" si="32"/>
        <v>9348</v>
      </c>
      <c r="N86" s="921">
        <f t="shared" si="32"/>
        <v>4476</v>
      </c>
      <c r="O86" s="921">
        <f t="shared" si="32"/>
        <v>4590</v>
      </c>
      <c r="P86" s="921">
        <f t="shared" si="32"/>
        <v>3965</v>
      </c>
      <c r="Q86" s="921">
        <f t="shared" si="32"/>
        <v>793</v>
      </c>
      <c r="R86" s="921">
        <f t="shared" si="32"/>
        <v>839</v>
      </c>
      <c r="S86" s="921">
        <f t="shared" si="32"/>
        <v>841</v>
      </c>
      <c r="T86" s="921">
        <f t="shared" si="32"/>
        <v>8020</v>
      </c>
      <c r="U86" s="921">
        <f t="shared" si="32"/>
        <v>8496</v>
      </c>
      <c r="V86" s="921">
        <f t="shared" si="32"/>
        <v>7105</v>
      </c>
      <c r="W86" s="921">
        <f t="shared" si="32"/>
        <v>13098</v>
      </c>
      <c r="X86" s="921">
        <f t="shared" si="32"/>
        <v>13098</v>
      </c>
      <c r="Y86" s="921">
        <f t="shared" si="32"/>
        <v>2528</v>
      </c>
    </row>
    <row r="87" spans="1:25" x14ac:dyDescent="0.25">
      <c r="A87" s="1337"/>
      <c r="B87" s="611"/>
      <c r="C87" s="611"/>
      <c r="D87" s="595"/>
      <c r="E87" s="595"/>
      <c r="F87" s="595"/>
      <c r="G87" s="603"/>
      <c r="H87" s="595"/>
      <c r="I87" s="595"/>
      <c r="J87" s="595"/>
      <c r="K87" s="595"/>
      <c r="L87" s="595"/>
      <c r="M87" s="595"/>
      <c r="N87" s="595"/>
      <c r="O87" s="595"/>
      <c r="P87" s="595"/>
      <c r="Q87" s="595"/>
      <c r="R87" s="595"/>
      <c r="S87" s="595"/>
      <c r="T87" s="951"/>
      <c r="U87" s="951"/>
      <c r="V87" s="951"/>
      <c r="W87" s="951"/>
      <c r="X87" s="951"/>
      <c r="Y87" s="951"/>
    </row>
  </sheetData>
  <mergeCells count="84">
    <mergeCell ref="W1:Y1"/>
    <mergeCell ref="W2:Y2"/>
    <mergeCell ref="W3:Y3"/>
    <mergeCell ref="T1:V1"/>
    <mergeCell ref="B46:C46"/>
    <mergeCell ref="B45:C45"/>
    <mergeCell ref="B6:C6"/>
    <mergeCell ref="B7:C7"/>
    <mergeCell ref="B8:C8"/>
    <mergeCell ref="B34:C34"/>
    <mergeCell ref="B39:C39"/>
    <mergeCell ref="B35:C35"/>
    <mergeCell ref="B36:C36"/>
    <mergeCell ref="B37:C37"/>
    <mergeCell ref="B38:C38"/>
    <mergeCell ref="B22:C22"/>
    <mergeCell ref="B49:C49"/>
    <mergeCell ref="B50:C50"/>
    <mergeCell ref="B53:C53"/>
    <mergeCell ref="B54:C54"/>
    <mergeCell ref="B52:C52"/>
    <mergeCell ref="B51:C51"/>
    <mergeCell ref="B41:C41"/>
    <mergeCell ref="B42:C42"/>
    <mergeCell ref="B43:C43"/>
    <mergeCell ref="B44:C44"/>
    <mergeCell ref="B48:C48"/>
    <mergeCell ref="B78:C78"/>
    <mergeCell ref="B79:C79"/>
    <mergeCell ref="B81:C81"/>
    <mergeCell ref="B72:C72"/>
    <mergeCell ref="B74:C74"/>
    <mergeCell ref="B73:C73"/>
    <mergeCell ref="B80:C80"/>
    <mergeCell ref="B76:C76"/>
    <mergeCell ref="B75:C75"/>
    <mergeCell ref="B68:C68"/>
    <mergeCell ref="B60:C60"/>
    <mergeCell ref="B71:C71"/>
    <mergeCell ref="B55:C55"/>
    <mergeCell ref="B56:C56"/>
    <mergeCell ref="B64:C64"/>
    <mergeCell ref="B62:C62"/>
    <mergeCell ref="B57:C57"/>
    <mergeCell ref="B58:C58"/>
    <mergeCell ref="B59:C59"/>
    <mergeCell ref="B26:C26"/>
    <mergeCell ref="B21:C21"/>
    <mergeCell ref="B23:C23"/>
    <mergeCell ref="B19:C19"/>
    <mergeCell ref="B12:C12"/>
    <mergeCell ref="B13:C13"/>
    <mergeCell ref="B17:C17"/>
    <mergeCell ref="B18:C18"/>
    <mergeCell ref="B10:C10"/>
    <mergeCell ref="B11:C11"/>
    <mergeCell ref="N3:P3"/>
    <mergeCell ref="Q3:S3"/>
    <mergeCell ref="B5:C5"/>
    <mergeCell ref="B9:C9"/>
    <mergeCell ref="A2:A4"/>
    <mergeCell ref="D2:F3"/>
    <mergeCell ref="B2:C4"/>
    <mergeCell ref="H2:J2"/>
    <mergeCell ref="K2:M2"/>
    <mergeCell ref="G2:G4"/>
    <mergeCell ref="H3:J3"/>
    <mergeCell ref="K3:M3"/>
    <mergeCell ref="B82:C82"/>
    <mergeCell ref="B84:C84"/>
    <mergeCell ref="B86:C86"/>
    <mergeCell ref="T2:V2"/>
    <mergeCell ref="T3:V3"/>
    <mergeCell ref="B63:C63"/>
    <mergeCell ref="B65:C65"/>
    <mergeCell ref="B69:C69"/>
    <mergeCell ref="B40:C40"/>
    <mergeCell ref="B20:C20"/>
    <mergeCell ref="B16:C16"/>
    <mergeCell ref="B14:C14"/>
    <mergeCell ref="B15:C15"/>
    <mergeCell ref="B24:C24"/>
    <mergeCell ref="N2:P2"/>
    <mergeCell ref="Q2:S2"/>
  </mergeCells>
  <printOptions horizontalCentered="1"/>
  <pageMargins left="0.31496062992125984" right="0.11811023622047245" top="0.74803149606299213" bottom="0.74803149606299213" header="0.31496062992125984" footer="0.31496062992125984"/>
  <pageSetup paperSize="9" scale="60" orientation="landscape" cellComments="asDisplayed" r:id="rId1"/>
  <headerFooter>
    <oddHeader>&amp;C&amp;"Times New Roman,Félkövér"&amp;12Martonvásár Város Önkormányzatának kiadásai 2019.
Brunszvik-Beehtoven Kulturális Központ&amp;R&amp;"Times New Roman,Félkövér"&amp;12 6.c melléklet</oddHeader>
  </headerFooter>
  <rowBreaks count="1" manualBreakCount="1">
    <brk id="3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zoomScaleNormal="100" workbookViewId="0">
      <selection activeCell="I31" sqref="I31"/>
    </sheetView>
  </sheetViews>
  <sheetFormatPr defaultColWidth="9.140625" defaultRowHeight="12.75" x14ac:dyDescent="0.25"/>
  <cols>
    <col min="1" max="1" width="6.85546875" style="147" customWidth="1"/>
    <col min="2" max="2" width="50.140625" style="147" customWidth="1"/>
    <col min="3" max="3" width="12.28515625" style="147" customWidth="1"/>
    <col min="4" max="5" width="9.5703125" style="149" bestFit="1" customWidth="1"/>
    <col min="6" max="16384" width="9.140625" style="147"/>
  </cols>
  <sheetData>
    <row r="1" spans="1:6" ht="14.25" customHeight="1" thickBot="1" x14ac:dyDescent="0.25">
      <c r="B1" s="148"/>
      <c r="D1" s="1646" t="s">
        <v>382</v>
      </c>
      <c r="E1" s="1646"/>
      <c r="F1" s="61"/>
    </row>
    <row r="2" spans="1:6" s="148" customFormat="1" ht="39" thickBot="1" x14ac:dyDescent="0.3">
      <c r="A2" s="477" t="s">
        <v>343</v>
      </c>
      <c r="B2" s="478" t="s">
        <v>344</v>
      </c>
      <c r="C2" s="478" t="s">
        <v>278</v>
      </c>
      <c r="D2" s="478" t="s">
        <v>297</v>
      </c>
      <c r="E2" s="478" t="s">
        <v>298</v>
      </c>
    </row>
    <row r="3" spans="1:6" ht="12.75" customHeight="1" x14ac:dyDescent="0.25">
      <c r="A3" s="461">
        <v>1</v>
      </c>
      <c r="B3" s="475"/>
      <c r="C3" s="476"/>
      <c r="D3" s="476"/>
      <c r="E3" s="476"/>
    </row>
    <row r="4" spans="1:6" s="150" customFormat="1" ht="12.75" customHeight="1" x14ac:dyDescent="0.25">
      <c r="A4" s="444">
        <v>2</v>
      </c>
      <c r="B4" s="144" t="s">
        <v>414</v>
      </c>
      <c r="C4" s="145"/>
      <c r="D4" s="145"/>
      <c r="E4" s="145"/>
    </row>
    <row r="5" spans="1:6" s="150" customFormat="1" ht="12.75" customHeight="1" x14ac:dyDescent="0.25">
      <c r="A5" s="444">
        <v>3</v>
      </c>
      <c r="B5" s="144"/>
      <c r="C5" s="145"/>
      <c r="D5" s="145"/>
      <c r="E5" s="145"/>
    </row>
    <row r="6" spans="1:6" s="150" customFormat="1" ht="12.75" customHeight="1" x14ac:dyDescent="0.25">
      <c r="A6" s="444">
        <v>4</v>
      </c>
      <c r="B6" s="103" t="s">
        <v>672</v>
      </c>
      <c r="C6" s="102">
        <v>341608</v>
      </c>
      <c r="D6" s="102">
        <v>347408</v>
      </c>
      <c r="E6" s="102">
        <v>81961</v>
      </c>
    </row>
    <row r="7" spans="1:6" s="150" customFormat="1" ht="12.75" customHeight="1" x14ac:dyDescent="0.25">
      <c r="A7" s="444">
        <v>5</v>
      </c>
      <c r="B7" s="103" t="s">
        <v>673</v>
      </c>
      <c r="C7" s="102">
        <v>109753</v>
      </c>
      <c r="D7" s="102">
        <v>110584</v>
      </c>
      <c r="E7" s="102">
        <v>108057</v>
      </c>
    </row>
    <row r="8" spans="1:6" s="150" customFormat="1" ht="12.75" customHeight="1" x14ac:dyDescent="0.25">
      <c r="A8" s="444">
        <v>6</v>
      </c>
      <c r="B8" s="103" t="s">
        <v>696</v>
      </c>
      <c r="C8" s="102">
        <v>6429</v>
      </c>
      <c r="D8" s="102">
        <v>6429</v>
      </c>
      <c r="E8" s="102">
        <v>3000</v>
      </c>
    </row>
    <row r="9" spans="1:6" s="150" customFormat="1" ht="12.75" customHeight="1" x14ac:dyDescent="0.25">
      <c r="A9" s="444">
        <v>7</v>
      </c>
      <c r="B9" s="103" t="s">
        <v>746</v>
      </c>
      <c r="C9" s="102">
        <v>34345</v>
      </c>
      <c r="D9" s="102">
        <v>34459</v>
      </c>
      <c r="E9" s="102">
        <v>11718</v>
      </c>
    </row>
    <row r="10" spans="1:6" ht="12.75" customHeight="1" x14ac:dyDescent="0.25">
      <c r="A10" s="444">
        <v>8</v>
      </c>
      <c r="B10" s="103" t="s">
        <v>747</v>
      </c>
      <c r="C10" s="102">
        <v>29398</v>
      </c>
      <c r="D10" s="102">
        <v>29349</v>
      </c>
      <c r="E10" s="102">
        <v>13167</v>
      </c>
    </row>
    <row r="11" spans="1:6" ht="12.75" customHeight="1" x14ac:dyDescent="0.25">
      <c r="A11" s="444">
        <v>9</v>
      </c>
      <c r="B11" s="103" t="s">
        <v>748</v>
      </c>
      <c r="C11" s="102">
        <v>130082</v>
      </c>
      <c r="D11" s="102">
        <v>186501</v>
      </c>
      <c r="E11" s="102">
        <v>3202</v>
      </c>
    </row>
    <row r="12" spans="1:6" ht="12.75" customHeight="1" x14ac:dyDescent="0.25">
      <c r="A12" s="444">
        <v>10</v>
      </c>
      <c r="B12" s="101" t="s">
        <v>704</v>
      </c>
      <c r="C12" s="102">
        <v>57401</v>
      </c>
      <c r="D12" s="106">
        <v>57401</v>
      </c>
      <c r="E12" s="102">
        <v>0</v>
      </c>
    </row>
    <row r="13" spans="1:6" ht="12.75" customHeight="1" x14ac:dyDescent="0.25">
      <c r="A13" s="444">
        <v>11</v>
      </c>
      <c r="B13" s="101" t="s">
        <v>749</v>
      </c>
      <c r="C13" s="102">
        <v>408</v>
      </c>
      <c r="D13" s="106">
        <v>408</v>
      </c>
      <c r="E13" s="102">
        <v>0</v>
      </c>
    </row>
    <row r="14" spans="1:6" s="150" customFormat="1" ht="12.75" customHeight="1" x14ac:dyDescent="0.25">
      <c r="A14" s="444"/>
      <c r="B14" s="101" t="s">
        <v>750</v>
      </c>
      <c r="C14" s="102"/>
      <c r="D14" s="106">
        <v>91672</v>
      </c>
      <c r="E14" s="102">
        <v>91672</v>
      </c>
    </row>
    <row r="15" spans="1:6" s="150" customFormat="1" ht="12.75" customHeight="1" x14ac:dyDescent="0.25">
      <c r="A15" s="444"/>
      <c r="B15" s="101"/>
      <c r="C15" s="102"/>
      <c r="D15" s="106"/>
      <c r="E15" s="106"/>
    </row>
    <row r="16" spans="1:6" ht="12.75" customHeight="1" x14ac:dyDescent="0.25">
      <c r="A16" s="444">
        <v>12</v>
      </c>
      <c r="B16" s="151" t="s">
        <v>345</v>
      </c>
      <c r="C16" s="567">
        <f>SUM(C6:C14)</f>
        <v>709424</v>
      </c>
      <c r="D16" s="567">
        <f t="shared" ref="D16:E16" si="0">SUM(D6:D14)</f>
        <v>864211</v>
      </c>
      <c r="E16" s="567">
        <f t="shared" si="0"/>
        <v>312777</v>
      </c>
    </row>
    <row r="17" spans="1:5" ht="12.75" customHeight="1" x14ac:dyDescent="0.25">
      <c r="A17" s="444">
        <v>13</v>
      </c>
      <c r="B17" s="466"/>
      <c r="C17" s="145"/>
      <c r="D17" s="145"/>
      <c r="E17" s="145"/>
    </row>
    <row r="18" spans="1:5" ht="12.75" customHeight="1" x14ac:dyDescent="0.25">
      <c r="A18" s="444">
        <v>13</v>
      </c>
      <c r="B18" s="108" t="s">
        <v>413</v>
      </c>
      <c r="C18" s="145">
        <f>+C16+C4</f>
        <v>709424</v>
      </c>
      <c r="D18" s="145">
        <f t="shared" ref="D18:E18" si="1">+D16+D4</f>
        <v>864211</v>
      </c>
      <c r="E18" s="145">
        <f t="shared" si="1"/>
        <v>312777</v>
      </c>
    </row>
    <row r="19" spans="1:5" ht="12.75" customHeight="1" x14ac:dyDescent="0.25">
      <c r="A19" s="444">
        <v>14</v>
      </c>
      <c r="B19" s="108"/>
      <c r="C19" s="102"/>
      <c r="D19" s="107"/>
      <c r="E19" s="107"/>
    </row>
    <row r="20" spans="1:5" ht="12.75" customHeight="1" x14ac:dyDescent="0.25">
      <c r="A20" s="444">
        <v>15</v>
      </c>
      <c r="B20" s="144" t="s">
        <v>349</v>
      </c>
      <c r="C20" s="102"/>
      <c r="D20" s="107"/>
      <c r="E20" s="107"/>
    </row>
    <row r="21" spans="1:5" ht="12.75" customHeight="1" x14ac:dyDescent="0.25">
      <c r="A21" s="444"/>
      <c r="B21" s="103" t="s">
        <v>751</v>
      </c>
      <c r="C21" s="102">
        <v>1944</v>
      </c>
      <c r="D21" s="676">
        <v>1944</v>
      </c>
      <c r="E21" s="676">
        <v>1944</v>
      </c>
    </row>
    <row r="22" spans="1:5" ht="25.5" customHeight="1" x14ac:dyDescent="0.25">
      <c r="A22" s="444"/>
      <c r="B22" s="103" t="s">
        <v>752</v>
      </c>
      <c r="C22" s="102"/>
      <c r="D22" s="676">
        <v>162</v>
      </c>
      <c r="E22" s="676"/>
    </row>
    <row r="23" spans="1:5" ht="12" customHeight="1" x14ac:dyDescent="0.25">
      <c r="A23" s="444">
        <v>16</v>
      </c>
      <c r="B23" s="152"/>
      <c r="C23" s="105"/>
      <c r="D23" s="106"/>
      <c r="E23" s="106"/>
    </row>
    <row r="24" spans="1:5" ht="12" customHeight="1" thickBot="1" x14ac:dyDescent="0.3">
      <c r="A24" s="460">
        <v>17</v>
      </c>
      <c r="B24" s="472" t="s">
        <v>350</v>
      </c>
      <c r="C24" s="866">
        <f>SUM(C21:C23)</f>
        <v>1944</v>
      </c>
      <c r="D24" s="866">
        <f t="shared" ref="D24:E24" si="2">SUM(D21:D23)</f>
        <v>2106</v>
      </c>
      <c r="E24" s="866">
        <f t="shared" si="2"/>
        <v>1944</v>
      </c>
    </row>
    <row r="25" spans="1:5" ht="12" customHeight="1" thickBot="1" x14ac:dyDescent="0.3">
      <c r="A25" s="462">
        <v>18</v>
      </c>
      <c r="B25" s="867"/>
      <c r="C25" s="868"/>
      <c r="D25" s="869"/>
      <c r="E25" s="870"/>
    </row>
    <row r="26" spans="1:5" ht="24.6" customHeight="1" x14ac:dyDescent="0.25">
      <c r="A26" s="479">
        <v>19</v>
      </c>
      <c r="B26" s="480" t="s">
        <v>619</v>
      </c>
      <c r="C26" s="481"/>
      <c r="D26" s="482"/>
      <c r="E26" s="482"/>
    </row>
    <row r="27" spans="1:5" ht="12" customHeight="1" x14ac:dyDescent="0.25">
      <c r="A27" s="444">
        <v>20</v>
      </c>
      <c r="B27" s="144"/>
      <c r="C27" s="102"/>
      <c r="D27" s="107"/>
      <c r="E27" s="107"/>
    </row>
    <row r="28" spans="1:5" ht="12.75" hidden="1" customHeight="1" x14ac:dyDescent="0.25">
      <c r="A28" s="444">
        <v>23</v>
      </c>
      <c r="B28" s="104" t="s">
        <v>621</v>
      </c>
      <c r="C28" s="102"/>
      <c r="D28" s="107"/>
      <c r="E28" s="107"/>
    </row>
    <row r="29" spans="1:5" ht="12.75" hidden="1" customHeight="1" x14ac:dyDescent="0.25">
      <c r="A29" s="444">
        <v>24</v>
      </c>
      <c r="B29" s="104" t="s">
        <v>622</v>
      </c>
      <c r="C29" s="102"/>
      <c r="D29" s="107"/>
      <c r="E29" s="107"/>
    </row>
    <row r="30" spans="1:5" ht="12.75" customHeight="1" x14ac:dyDescent="0.25">
      <c r="A30" s="444">
        <v>25</v>
      </c>
      <c r="B30" s="108"/>
      <c r="C30" s="102"/>
      <c r="D30" s="107"/>
      <c r="E30" s="107"/>
    </row>
    <row r="31" spans="1:5" ht="12.75" customHeight="1" x14ac:dyDescent="0.25">
      <c r="A31" s="444">
        <v>26</v>
      </c>
      <c r="B31" s="144" t="s">
        <v>623</v>
      </c>
      <c r="C31" s="567">
        <f>SUM(C32:C34)</f>
        <v>151276</v>
      </c>
      <c r="D31" s="567">
        <f t="shared" ref="D31:E31" si="3">SUM(D32:D34)</f>
        <v>161500</v>
      </c>
      <c r="E31" s="567">
        <f t="shared" si="3"/>
        <v>160525</v>
      </c>
    </row>
    <row r="32" spans="1:5" ht="12.75" customHeight="1" x14ac:dyDescent="0.25">
      <c r="A32" s="444">
        <v>27</v>
      </c>
      <c r="B32" s="104" t="s">
        <v>620</v>
      </c>
      <c r="C32" s="102">
        <v>151276</v>
      </c>
      <c r="D32" s="676">
        <v>161500</v>
      </c>
      <c r="E32" s="676">
        <v>160525</v>
      </c>
    </row>
    <row r="33" spans="1:5" ht="12.75" hidden="1" customHeight="1" x14ac:dyDescent="0.25">
      <c r="A33" s="444">
        <v>28</v>
      </c>
      <c r="B33" s="104" t="s">
        <v>621</v>
      </c>
      <c r="C33" s="102"/>
      <c r="D33" s="107"/>
      <c r="E33" s="107"/>
    </row>
    <row r="34" spans="1:5" ht="12.75" hidden="1" customHeight="1" x14ac:dyDescent="0.25">
      <c r="A34" s="444">
        <v>29</v>
      </c>
      <c r="B34" s="104" t="s">
        <v>622</v>
      </c>
      <c r="C34" s="105"/>
      <c r="D34" s="106"/>
      <c r="E34" s="106"/>
    </row>
    <row r="35" spans="1:5" ht="12.75" customHeight="1" x14ac:dyDescent="0.25">
      <c r="A35" s="444">
        <v>30</v>
      </c>
      <c r="B35" s="103"/>
      <c r="C35" s="105"/>
      <c r="D35" s="106"/>
      <c r="E35" s="106"/>
    </row>
    <row r="36" spans="1:5" ht="12.75" customHeight="1" x14ac:dyDescent="0.25">
      <c r="A36" s="444">
        <v>31</v>
      </c>
      <c r="B36" s="144" t="s">
        <v>633</v>
      </c>
      <c r="C36" s="568">
        <f>SUM(C37:C40)</f>
        <v>113872</v>
      </c>
      <c r="D36" s="568">
        <f t="shared" ref="D36:E36" si="4">SUM(D37:D40)</f>
        <v>102427</v>
      </c>
      <c r="E36" s="568">
        <f t="shared" si="4"/>
        <v>4318</v>
      </c>
    </row>
    <row r="37" spans="1:5" ht="12.75" hidden="1" customHeight="1" x14ac:dyDescent="0.25">
      <c r="A37" s="444">
        <v>32</v>
      </c>
      <c r="B37" s="104" t="s">
        <v>624</v>
      </c>
      <c r="C37" s="105"/>
      <c r="D37" s="106"/>
      <c r="E37" s="106"/>
    </row>
    <row r="38" spans="1:5" ht="12.75" customHeight="1" x14ac:dyDescent="0.25">
      <c r="A38" s="444">
        <v>33</v>
      </c>
      <c r="B38" s="104" t="s">
        <v>620</v>
      </c>
      <c r="C38" s="105">
        <v>113872</v>
      </c>
      <c r="D38" s="106">
        <v>102427</v>
      </c>
      <c r="E38" s="676">
        <v>4318</v>
      </c>
    </row>
    <row r="39" spans="1:5" ht="12.75" hidden="1" customHeight="1" x14ac:dyDescent="0.25">
      <c r="A39" s="444">
        <v>34</v>
      </c>
      <c r="B39" s="104" t="s">
        <v>621</v>
      </c>
      <c r="C39" s="105"/>
      <c r="D39" s="106"/>
      <c r="E39" s="106"/>
    </row>
    <row r="40" spans="1:5" ht="12.75" hidden="1" customHeight="1" x14ac:dyDescent="0.25">
      <c r="A40" s="444">
        <v>35</v>
      </c>
      <c r="B40" s="104" t="s">
        <v>622</v>
      </c>
      <c r="C40" s="105"/>
      <c r="D40" s="106"/>
      <c r="E40" s="106"/>
    </row>
    <row r="41" spans="1:5" ht="12.75" customHeight="1" x14ac:dyDescent="0.25">
      <c r="A41" s="444">
        <v>36</v>
      </c>
      <c r="B41" s="108"/>
      <c r="C41" s="105"/>
      <c r="D41" s="106"/>
      <c r="E41" s="106"/>
    </row>
    <row r="42" spans="1:5" ht="12.75" customHeight="1" x14ac:dyDescent="0.25">
      <c r="A42" s="444">
        <v>37</v>
      </c>
      <c r="B42" s="144" t="s">
        <v>634</v>
      </c>
      <c r="C42" s="568">
        <f>SUM(C43:C45)</f>
        <v>4135</v>
      </c>
      <c r="D42" s="568">
        <f t="shared" ref="D42:E42" si="5">SUM(D43:D45)</f>
        <v>4135</v>
      </c>
      <c r="E42" s="568">
        <f t="shared" si="5"/>
        <v>2000</v>
      </c>
    </row>
    <row r="43" spans="1:5" ht="25.5" customHeight="1" x14ac:dyDescent="0.25">
      <c r="A43" s="444">
        <v>38</v>
      </c>
      <c r="B43" s="104" t="s">
        <v>620</v>
      </c>
      <c r="C43" s="105">
        <v>4135</v>
      </c>
      <c r="D43" s="106">
        <v>4135</v>
      </c>
      <c r="E43" s="676">
        <v>2000</v>
      </c>
    </row>
    <row r="44" spans="1:5" ht="12.75" hidden="1" customHeight="1" x14ac:dyDescent="0.25">
      <c r="A44" s="444">
        <v>39</v>
      </c>
      <c r="B44" s="104" t="s">
        <v>621</v>
      </c>
      <c r="C44" s="105"/>
      <c r="D44" s="106"/>
      <c r="E44" s="106"/>
    </row>
    <row r="45" spans="1:5" ht="12.75" hidden="1" customHeight="1" x14ac:dyDescent="0.25">
      <c r="A45" s="444">
        <v>40</v>
      </c>
      <c r="B45" s="104" t="s">
        <v>622</v>
      </c>
      <c r="C45" s="105"/>
      <c r="D45" s="106"/>
      <c r="E45" s="106"/>
    </row>
    <row r="46" spans="1:5" ht="12.75" customHeight="1" x14ac:dyDescent="0.25">
      <c r="A46" s="444">
        <v>41</v>
      </c>
      <c r="B46" s="463"/>
      <c r="C46" s="105"/>
      <c r="D46" s="106"/>
      <c r="E46" s="106"/>
    </row>
    <row r="47" spans="1:5" ht="25.9" customHeight="1" thickBot="1" x14ac:dyDescent="0.3">
      <c r="A47" s="460">
        <v>42</v>
      </c>
      <c r="B47" s="472" t="s">
        <v>629</v>
      </c>
      <c r="C47" s="871">
        <f>+C42+C36+C31</f>
        <v>269283</v>
      </c>
      <c r="D47" s="871">
        <f>+D42+D36+D31</f>
        <v>268062</v>
      </c>
      <c r="E47" s="871">
        <f>+E42+E36+E31</f>
        <v>166843</v>
      </c>
    </row>
    <row r="48" spans="1:5" ht="12.75" customHeight="1" thickBot="1" x14ac:dyDescent="0.3">
      <c r="A48" s="462">
        <v>43</v>
      </c>
      <c r="B48" s="872"/>
      <c r="C48" s="873"/>
      <c r="D48" s="874"/>
      <c r="E48" s="875"/>
    </row>
    <row r="49" spans="1:5" ht="25.15" customHeight="1" x14ac:dyDescent="0.25">
      <c r="A49" s="876">
        <v>44</v>
      </c>
      <c r="B49" s="480" t="s">
        <v>820</v>
      </c>
      <c r="C49" s="476"/>
      <c r="D49" s="569"/>
      <c r="E49" s="569"/>
    </row>
    <row r="50" spans="1:5" ht="12.75" customHeight="1" x14ac:dyDescent="0.25">
      <c r="A50" s="877">
        <v>45</v>
      </c>
      <c r="B50" s="103" t="s">
        <v>620</v>
      </c>
      <c r="C50" s="105">
        <v>380000</v>
      </c>
      <c r="D50" s="106">
        <v>251060</v>
      </c>
      <c r="E50" s="106">
        <v>35265</v>
      </c>
    </row>
    <row r="51" spans="1:5" ht="12.75" hidden="1" customHeight="1" x14ac:dyDescent="0.25">
      <c r="A51" s="877">
        <v>46</v>
      </c>
      <c r="B51" s="103" t="s">
        <v>622</v>
      </c>
      <c r="C51" s="105"/>
      <c r="D51" s="106"/>
      <c r="E51" s="106"/>
    </row>
    <row r="52" spans="1:5" ht="12.75" customHeight="1" x14ac:dyDescent="0.25">
      <c r="A52" s="877">
        <v>47</v>
      </c>
      <c r="B52" s="103"/>
      <c r="C52" s="105"/>
      <c r="D52" s="106"/>
      <c r="E52" s="106"/>
    </row>
    <row r="53" spans="1:5" ht="25.15" customHeight="1" x14ac:dyDescent="0.25">
      <c r="A53" s="878">
        <v>48</v>
      </c>
      <c r="B53" s="472" t="s">
        <v>821</v>
      </c>
      <c r="C53" s="879">
        <f>+C51+C50</f>
        <v>380000</v>
      </c>
      <c r="D53" s="879">
        <f t="shared" ref="D53:E53" si="6">+D51+D50</f>
        <v>251060</v>
      </c>
      <c r="E53" s="879">
        <f t="shared" si="6"/>
        <v>35265</v>
      </c>
    </row>
    <row r="54" spans="1:5" s="150" customFormat="1" ht="12.75" customHeight="1" thickBot="1" x14ac:dyDescent="0.3">
      <c r="A54" s="880">
        <v>49</v>
      </c>
      <c r="B54" s="881"/>
      <c r="C54" s="677"/>
      <c r="D54" s="678"/>
      <c r="E54" s="678"/>
    </row>
    <row r="55" spans="1:5" s="150" customFormat="1" ht="12.75" customHeight="1" thickBot="1" x14ac:dyDescent="0.3">
      <c r="A55" s="462">
        <v>50</v>
      </c>
      <c r="B55" s="872"/>
      <c r="C55" s="873"/>
      <c r="D55" s="874"/>
      <c r="E55" s="875"/>
    </row>
    <row r="56" spans="1:5" ht="12.75" customHeight="1" x14ac:dyDescent="0.25">
      <c r="A56" s="461">
        <v>51</v>
      </c>
      <c r="B56" s="882" t="s">
        <v>346</v>
      </c>
      <c r="C56" s="883">
        <f>SUM(C57:C60)</f>
        <v>12000</v>
      </c>
      <c r="D56" s="883">
        <f>SUM(D57:D75)</f>
        <v>51196</v>
      </c>
      <c r="E56" s="883">
        <f>SUM(E57:E75)</f>
        <v>51196</v>
      </c>
    </row>
    <row r="57" spans="1:5" ht="12.75" customHeight="1" x14ac:dyDescent="0.25">
      <c r="A57" s="444">
        <v>52</v>
      </c>
      <c r="B57" s="104" t="s">
        <v>753</v>
      </c>
      <c r="C57" s="105">
        <v>12000</v>
      </c>
      <c r="D57" s="105">
        <v>12000</v>
      </c>
      <c r="E57" s="105">
        <v>12000</v>
      </c>
    </row>
    <row r="58" spans="1:5" ht="12.75" customHeight="1" x14ac:dyDescent="0.25">
      <c r="A58" s="444">
        <v>53</v>
      </c>
      <c r="B58" s="104" t="s">
        <v>754</v>
      </c>
      <c r="C58" s="105"/>
      <c r="D58" s="105">
        <v>11250</v>
      </c>
      <c r="E58" s="105">
        <v>11250</v>
      </c>
    </row>
    <row r="59" spans="1:5" ht="12.75" customHeight="1" x14ac:dyDescent="0.25">
      <c r="A59" s="444">
        <v>54</v>
      </c>
      <c r="B59" s="104" t="s">
        <v>755</v>
      </c>
      <c r="D59" s="105">
        <v>1388</v>
      </c>
      <c r="E59" s="105">
        <v>1388</v>
      </c>
    </row>
    <row r="60" spans="1:5" ht="12.75" customHeight="1" x14ac:dyDescent="0.25">
      <c r="A60" s="444">
        <v>55</v>
      </c>
      <c r="B60" s="104" t="s">
        <v>756</v>
      </c>
      <c r="C60" s="105"/>
      <c r="D60" s="105">
        <v>1229</v>
      </c>
      <c r="E60" s="105">
        <v>1229</v>
      </c>
    </row>
    <row r="61" spans="1:5" ht="12.75" customHeight="1" x14ac:dyDescent="0.25">
      <c r="A61" s="444"/>
      <c r="B61" s="104" t="s">
        <v>757</v>
      </c>
      <c r="C61" s="105"/>
      <c r="D61" s="105">
        <v>8462</v>
      </c>
      <c r="E61" s="105">
        <v>8462</v>
      </c>
    </row>
    <row r="62" spans="1:5" ht="12.75" customHeight="1" x14ac:dyDescent="0.25">
      <c r="A62" s="444"/>
      <c r="B62" s="104" t="s">
        <v>792</v>
      </c>
      <c r="C62" s="105"/>
      <c r="D62" s="105">
        <v>1905</v>
      </c>
      <c r="E62" s="105">
        <v>1905</v>
      </c>
    </row>
    <row r="63" spans="1:5" ht="12.75" customHeight="1" x14ac:dyDescent="0.25">
      <c r="A63" s="444"/>
      <c r="B63" s="104" t="s">
        <v>793</v>
      </c>
      <c r="C63" s="105"/>
      <c r="D63" s="105">
        <v>235</v>
      </c>
      <c r="E63" s="105">
        <v>235</v>
      </c>
    </row>
    <row r="64" spans="1:5" ht="12.75" customHeight="1" x14ac:dyDescent="0.25">
      <c r="A64" s="444"/>
      <c r="B64" s="104" t="s">
        <v>794</v>
      </c>
      <c r="C64" s="105"/>
      <c r="D64" s="105">
        <v>1725</v>
      </c>
      <c r="E64" s="105">
        <v>1725</v>
      </c>
    </row>
    <row r="65" spans="1:5" ht="12.75" customHeight="1" x14ac:dyDescent="0.25">
      <c r="A65" s="444"/>
      <c r="B65" s="104" t="s">
        <v>795</v>
      </c>
      <c r="C65" s="105"/>
      <c r="D65" s="105">
        <v>2506</v>
      </c>
      <c r="E65" s="105">
        <v>2506</v>
      </c>
    </row>
    <row r="66" spans="1:5" ht="12.75" customHeight="1" x14ac:dyDescent="0.25">
      <c r="A66" s="444"/>
      <c r="B66" s="104" t="s">
        <v>822</v>
      </c>
      <c r="C66" s="105"/>
      <c r="D66" s="105">
        <v>168</v>
      </c>
      <c r="E66" s="105">
        <v>168</v>
      </c>
    </row>
    <row r="67" spans="1:5" ht="12.75" customHeight="1" x14ac:dyDescent="0.25">
      <c r="A67" s="444"/>
      <c r="B67" s="104" t="s">
        <v>823</v>
      </c>
      <c r="C67" s="105"/>
      <c r="D67" s="105">
        <v>165</v>
      </c>
      <c r="E67" s="105">
        <v>165</v>
      </c>
    </row>
    <row r="68" spans="1:5" ht="12.75" customHeight="1" x14ac:dyDescent="0.25">
      <c r="A68" s="444"/>
      <c r="B68" s="104" t="s">
        <v>1226</v>
      </c>
      <c r="C68" s="105"/>
      <c r="D68" s="105">
        <v>762</v>
      </c>
      <c r="E68" s="105">
        <v>762</v>
      </c>
    </row>
    <row r="69" spans="1:5" ht="12.75" customHeight="1" x14ac:dyDescent="0.25">
      <c r="A69" s="444"/>
      <c r="B69" s="104" t="s">
        <v>1227</v>
      </c>
      <c r="C69" s="105"/>
      <c r="D69" s="105">
        <v>301</v>
      </c>
      <c r="E69" s="105">
        <v>301</v>
      </c>
    </row>
    <row r="70" spans="1:5" ht="12.75" customHeight="1" x14ac:dyDescent="0.25">
      <c r="A70" s="444"/>
      <c r="B70" s="104" t="s">
        <v>1228</v>
      </c>
      <c r="C70" s="105"/>
      <c r="D70" s="105">
        <v>593</v>
      </c>
      <c r="E70" s="105">
        <v>593</v>
      </c>
    </row>
    <row r="71" spans="1:5" ht="12.75" customHeight="1" x14ac:dyDescent="0.25">
      <c r="A71" s="444"/>
      <c r="B71" s="104" t="s">
        <v>1229</v>
      </c>
      <c r="C71" s="105"/>
      <c r="D71" s="105">
        <v>2794</v>
      </c>
      <c r="E71" s="105">
        <v>2794</v>
      </c>
    </row>
    <row r="72" spans="1:5" ht="12.75" customHeight="1" x14ac:dyDescent="0.25">
      <c r="A72" s="444"/>
      <c r="B72" s="104" t="s">
        <v>1230</v>
      </c>
      <c r="C72" s="105"/>
      <c r="D72" s="105">
        <v>5286</v>
      </c>
      <c r="E72" s="105">
        <v>5286</v>
      </c>
    </row>
    <row r="73" spans="1:5" ht="12.75" customHeight="1" x14ac:dyDescent="0.25">
      <c r="A73" s="444"/>
      <c r="B73" s="104" t="s">
        <v>1231</v>
      </c>
      <c r="C73" s="105"/>
      <c r="D73" s="105">
        <v>96</v>
      </c>
      <c r="E73" s="105">
        <v>96</v>
      </c>
    </row>
    <row r="74" spans="1:5" ht="12.75" customHeight="1" x14ac:dyDescent="0.25">
      <c r="A74" s="444"/>
      <c r="B74" s="104" t="s">
        <v>1232</v>
      </c>
      <c r="C74" s="105"/>
      <c r="D74" s="105">
        <v>200</v>
      </c>
      <c r="E74" s="105">
        <v>200</v>
      </c>
    </row>
    <row r="75" spans="1:5" ht="12.75" customHeight="1" x14ac:dyDescent="0.25">
      <c r="A75" s="444"/>
      <c r="B75" s="104" t="s">
        <v>1233</v>
      </c>
      <c r="C75" s="105"/>
      <c r="D75" s="105">
        <v>131</v>
      </c>
      <c r="E75" s="105">
        <v>131</v>
      </c>
    </row>
    <row r="76" spans="1:5" ht="12.75" customHeight="1" x14ac:dyDescent="0.25">
      <c r="A76" s="444">
        <v>56</v>
      </c>
      <c r="B76" s="151" t="s">
        <v>347</v>
      </c>
      <c r="C76" s="102"/>
      <c r="D76" s="107">
        <f>D77</f>
        <v>1000</v>
      </c>
      <c r="E76" s="107">
        <f>E77</f>
        <v>0</v>
      </c>
    </row>
    <row r="77" spans="1:5" ht="12.75" customHeight="1" x14ac:dyDescent="0.25">
      <c r="A77" s="444">
        <v>57</v>
      </c>
      <c r="B77" s="104" t="s">
        <v>758</v>
      </c>
      <c r="C77" s="105"/>
      <c r="D77" s="106">
        <v>1000</v>
      </c>
      <c r="E77" s="106"/>
    </row>
    <row r="78" spans="1:5" ht="12.75" customHeight="1" thickBot="1" x14ac:dyDescent="0.3">
      <c r="A78" s="483">
        <v>58</v>
      </c>
      <c r="B78" s="484" t="s">
        <v>348</v>
      </c>
      <c r="C78" s="485">
        <f>+C76+C56</f>
        <v>12000</v>
      </c>
      <c r="D78" s="485">
        <f>+D76+D56</f>
        <v>52196</v>
      </c>
      <c r="E78" s="485">
        <f>+E76+E56</f>
        <v>51196</v>
      </c>
    </row>
    <row r="79" spans="1:5" ht="12.75" customHeight="1" thickBot="1" x14ac:dyDescent="0.3">
      <c r="A79" s="462"/>
      <c r="B79" s="867" t="s">
        <v>804</v>
      </c>
      <c r="C79" s="987">
        <f>+C18+C24+C47+C53+C78</f>
        <v>1372651</v>
      </c>
      <c r="D79" s="987">
        <f>+D18+D24+D47+D53+D78</f>
        <v>1437635</v>
      </c>
      <c r="E79" s="987">
        <f>+E18+E24+E47+E53+E78</f>
        <v>568025</v>
      </c>
    </row>
    <row r="80" spans="1:5" ht="12.75" customHeight="1" x14ac:dyDescent="0.25">
      <c r="A80" s="479">
        <v>59</v>
      </c>
      <c r="B80" s="488"/>
      <c r="C80" s="988"/>
      <c r="D80" s="988"/>
      <c r="E80" s="988"/>
    </row>
    <row r="81" spans="1:5" ht="12.75" customHeight="1" x14ac:dyDescent="0.25">
      <c r="A81" s="461">
        <v>60</v>
      </c>
      <c r="B81" s="898" t="s">
        <v>541</v>
      </c>
      <c r="C81" s="899"/>
      <c r="D81" s="900"/>
      <c r="E81" s="900"/>
    </row>
    <row r="82" spans="1:5" ht="12.75" customHeight="1" x14ac:dyDescent="0.25">
      <c r="A82" s="444">
        <v>61</v>
      </c>
      <c r="B82" s="570" t="s">
        <v>670</v>
      </c>
      <c r="C82" s="105"/>
      <c r="D82" s="106">
        <v>2144</v>
      </c>
      <c r="E82" s="106">
        <v>2144</v>
      </c>
    </row>
    <row r="83" spans="1:5" ht="12.75" customHeight="1" x14ac:dyDescent="0.25">
      <c r="A83" s="444">
        <v>62</v>
      </c>
      <c r="B83" s="570" t="s">
        <v>671</v>
      </c>
      <c r="C83" s="105"/>
      <c r="D83" s="106">
        <v>798</v>
      </c>
      <c r="E83" s="106">
        <v>798</v>
      </c>
    </row>
    <row r="84" spans="1:5" ht="12.75" customHeight="1" x14ac:dyDescent="0.25">
      <c r="A84" s="444">
        <v>63</v>
      </c>
      <c r="B84" s="570" t="s">
        <v>675</v>
      </c>
      <c r="C84" s="105"/>
      <c r="D84" s="106">
        <v>4257</v>
      </c>
      <c r="E84" s="106">
        <v>3828</v>
      </c>
    </row>
    <row r="85" spans="1:5" ht="12.75" customHeight="1" x14ac:dyDescent="0.25">
      <c r="A85" s="444">
        <v>64</v>
      </c>
      <c r="B85" s="571"/>
      <c r="C85" s="105"/>
      <c r="D85" s="106"/>
      <c r="E85" s="106"/>
    </row>
    <row r="86" spans="1:5" ht="12.75" customHeight="1" thickBot="1" x14ac:dyDescent="0.3">
      <c r="A86" s="483">
        <v>65</v>
      </c>
      <c r="B86" s="484" t="s">
        <v>351</v>
      </c>
      <c r="C86" s="485">
        <f>SUM(C82:C85)</f>
        <v>0</v>
      </c>
      <c r="D86" s="485">
        <f>SUM(D82:D85)</f>
        <v>7199</v>
      </c>
      <c r="E86" s="485">
        <f>SUM(E82:E85)</f>
        <v>6770</v>
      </c>
    </row>
    <row r="87" spans="1:5" ht="12.75" customHeight="1" thickBot="1" x14ac:dyDescent="0.3">
      <c r="A87" s="462">
        <v>66</v>
      </c>
      <c r="B87" s="473" t="s">
        <v>352</v>
      </c>
      <c r="C87" s="474">
        <f>+C86++C53+C78+C47+C18+C24</f>
        <v>1372651</v>
      </c>
      <c r="D87" s="474">
        <f>+D86++D53+D78+D47+D18+D24</f>
        <v>1444834</v>
      </c>
      <c r="E87" s="474">
        <f>+E86++E53+E78+E47+E18+E24</f>
        <v>574795</v>
      </c>
    </row>
    <row r="88" spans="1:5" ht="13.5" customHeight="1" x14ac:dyDescent="0.25">
      <c r="B88" s="109"/>
      <c r="C88" s="153"/>
      <c r="D88" s="154"/>
      <c r="E88" s="154"/>
    </row>
  </sheetData>
  <mergeCells count="1">
    <mergeCell ref="D1:E1"/>
  </mergeCells>
  <printOptions horizontalCentered="1"/>
  <pageMargins left="0.70866141732283472" right="0.70866141732283472" top="0.74803149606299213" bottom="0.74803149606299213" header="0.31496062992125984" footer="0.31496062992125984"/>
  <pageSetup paperSize="9" scale="64" orientation="portrait" r:id="rId1"/>
  <headerFooter>
    <oddHeader>&amp;C&amp;"Times New Roman,Félkövér"&amp;12Martonvásár Város Önkormányzat beruházási (felhalmozási) célú 
kiadásai előirányzata feladatonként    &amp;R&amp;"Times New Roman,Félkövér"&amp;10 7. melléklet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opLeftCell="A13" zoomScaleNormal="100" workbookViewId="0">
      <selection activeCell="B22" sqref="B22"/>
    </sheetView>
  </sheetViews>
  <sheetFormatPr defaultColWidth="53.140625" defaultRowHeight="15" x14ac:dyDescent="0.25"/>
  <cols>
    <col min="1" max="1" width="5.5703125" style="90" customWidth="1"/>
    <col min="2" max="2" width="53.140625" style="91" customWidth="1"/>
    <col min="3" max="3" width="13.7109375" style="90" customWidth="1"/>
    <col min="4" max="4" width="13.42578125" style="90" customWidth="1"/>
    <col min="5" max="5" width="13.28515625" style="90" customWidth="1"/>
    <col min="6" max="16384" width="53.140625" style="90"/>
  </cols>
  <sheetData>
    <row r="1" spans="1:5" ht="12.75" customHeight="1" x14ac:dyDescent="0.25"/>
    <row r="2" spans="1:5" ht="12.75" customHeight="1" thickBot="1" x14ac:dyDescent="0.25">
      <c r="D2" s="1465" t="s">
        <v>382</v>
      </c>
      <c r="E2" s="1465"/>
    </row>
    <row r="3" spans="1:5" s="92" customFormat="1" ht="39.75" customHeight="1" thickBot="1" x14ac:dyDescent="0.3">
      <c r="A3" s="490" t="s">
        <v>637</v>
      </c>
      <c r="B3" s="491" t="s">
        <v>625</v>
      </c>
      <c r="C3" s="491" t="s">
        <v>278</v>
      </c>
      <c r="D3" s="491" t="s">
        <v>297</v>
      </c>
      <c r="E3" s="491" t="s">
        <v>298</v>
      </c>
    </row>
    <row r="4" spans="1:5" s="93" customFormat="1" ht="12.75" customHeight="1" x14ac:dyDescent="0.25">
      <c r="A4" s="479" t="s">
        <v>303</v>
      </c>
      <c r="B4" s="492"/>
      <c r="C4" s="487"/>
      <c r="D4" s="487"/>
      <c r="E4" s="884"/>
    </row>
    <row r="5" spans="1:5" s="93" customFormat="1" ht="12.75" customHeight="1" x14ac:dyDescent="0.25">
      <c r="A5" s="444" t="s">
        <v>392</v>
      </c>
      <c r="B5" s="885" t="s">
        <v>759</v>
      </c>
      <c r="C5" s="145"/>
      <c r="D5" s="145"/>
      <c r="E5" s="886"/>
    </row>
    <row r="6" spans="1:5" ht="13.5" customHeight="1" x14ac:dyDescent="0.25">
      <c r="A6" s="444" t="s">
        <v>435</v>
      </c>
      <c r="B6" s="103" t="s">
        <v>746</v>
      </c>
      <c r="C6" s="102">
        <v>16772</v>
      </c>
      <c r="D6" s="102">
        <v>16647</v>
      </c>
      <c r="E6" s="887">
        <v>16646</v>
      </c>
    </row>
    <row r="7" spans="1:5" ht="12.75" customHeight="1" x14ac:dyDescent="0.25">
      <c r="A7" s="444" t="s">
        <v>436</v>
      </c>
      <c r="B7" s="103" t="s">
        <v>747</v>
      </c>
      <c r="C7" s="102">
        <v>17869</v>
      </c>
      <c r="D7" s="102">
        <v>18291</v>
      </c>
      <c r="E7" s="887">
        <v>14335</v>
      </c>
    </row>
    <row r="8" spans="1:5" ht="12.75" customHeight="1" x14ac:dyDescent="0.25">
      <c r="A8" s="444" t="s">
        <v>437</v>
      </c>
      <c r="B8" s="489"/>
      <c r="C8" s="102"/>
      <c r="D8" s="106"/>
      <c r="E8" s="888"/>
    </row>
    <row r="9" spans="1:5" ht="12.75" customHeight="1" x14ac:dyDescent="0.25">
      <c r="A9" s="444" t="s">
        <v>438</v>
      </c>
      <c r="B9" s="489" t="s">
        <v>345</v>
      </c>
      <c r="C9" s="145">
        <f>SUM(C6:C8)</f>
        <v>34641</v>
      </c>
      <c r="D9" s="145">
        <f t="shared" ref="D9:E9" si="0">SUM(D6:D8)</f>
        <v>34938</v>
      </c>
      <c r="E9" s="145">
        <f t="shared" si="0"/>
        <v>30981</v>
      </c>
    </row>
    <row r="10" spans="1:5" ht="12.75" customHeight="1" x14ac:dyDescent="0.25">
      <c r="A10" s="444" t="s">
        <v>439</v>
      </c>
      <c r="B10" s="466"/>
      <c r="C10" s="145"/>
      <c r="D10" s="145"/>
      <c r="E10" s="886"/>
    </row>
    <row r="11" spans="1:5" ht="12.75" customHeight="1" thickBot="1" x14ac:dyDescent="0.3">
      <c r="A11" s="483" t="s">
        <v>440</v>
      </c>
      <c r="B11" s="484" t="s">
        <v>353</v>
      </c>
      <c r="C11" s="493"/>
      <c r="D11" s="889"/>
      <c r="E11" s="890"/>
    </row>
    <row r="12" spans="1:5" ht="12.75" customHeight="1" x14ac:dyDescent="0.25">
      <c r="A12" s="479" t="s">
        <v>441</v>
      </c>
      <c r="B12" s="496"/>
      <c r="C12" s="481"/>
      <c r="D12" s="891"/>
      <c r="E12" s="892"/>
    </row>
    <row r="13" spans="1:5" ht="12.75" customHeight="1" x14ac:dyDescent="0.25">
      <c r="A13" s="444" t="s">
        <v>442</v>
      </c>
      <c r="B13" s="885" t="s">
        <v>349</v>
      </c>
      <c r="C13" s="107">
        <f>C14</f>
        <v>17068</v>
      </c>
      <c r="D13" s="107">
        <f t="shared" ref="D13:E13" si="1">D14</f>
        <v>19568</v>
      </c>
      <c r="E13" s="107">
        <f t="shared" si="1"/>
        <v>0</v>
      </c>
    </row>
    <row r="14" spans="1:5" ht="12.75" customHeight="1" x14ac:dyDescent="0.25">
      <c r="A14" s="444" t="s">
        <v>760</v>
      </c>
      <c r="B14" s="152" t="s">
        <v>761</v>
      </c>
      <c r="C14" s="105">
        <v>17068</v>
      </c>
      <c r="D14" s="106">
        <v>19568</v>
      </c>
      <c r="E14" s="887"/>
    </row>
    <row r="15" spans="1:5" s="147" customFormat="1" ht="25.5" customHeight="1" x14ac:dyDescent="0.25">
      <c r="A15" s="460" t="s">
        <v>762</v>
      </c>
      <c r="B15" s="893"/>
      <c r="C15" s="677"/>
      <c r="D15" s="678"/>
      <c r="E15" s="894"/>
    </row>
    <row r="16" spans="1:5" ht="12.75" customHeight="1" thickBot="1" x14ac:dyDescent="0.3">
      <c r="A16" s="483" t="s">
        <v>763</v>
      </c>
      <c r="B16" s="484" t="s">
        <v>350</v>
      </c>
      <c r="C16" s="485">
        <f>+C13</f>
        <v>17068</v>
      </c>
      <c r="D16" s="485">
        <f>+D13</f>
        <v>19568</v>
      </c>
      <c r="E16" s="895">
        <f>+E13</f>
        <v>0</v>
      </c>
    </row>
    <row r="17" spans="1:5" ht="12.75" customHeight="1" thickBot="1" x14ac:dyDescent="0.3">
      <c r="A17" s="486" t="s">
        <v>764</v>
      </c>
      <c r="B17" s="464"/>
      <c r="C17" s="459"/>
      <c r="D17" s="465"/>
      <c r="E17" s="896"/>
    </row>
    <row r="18" spans="1:5" ht="12.75" customHeight="1" x14ac:dyDescent="0.25">
      <c r="A18" s="479" t="s">
        <v>765</v>
      </c>
      <c r="B18" s="488" t="s">
        <v>628</v>
      </c>
      <c r="C18" s="481"/>
      <c r="D18" s="482"/>
      <c r="E18" s="897"/>
    </row>
    <row r="19" spans="1:5" ht="12.75" customHeight="1" thickBot="1" x14ac:dyDescent="0.3">
      <c r="A19" s="483" t="s">
        <v>766</v>
      </c>
      <c r="B19" s="484"/>
      <c r="C19" s="493"/>
      <c r="D19" s="889"/>
      <c r="E19" s="890"/>
    </row>
    <row r="20" spans="1:5" s="147" customFormat="1" ht="25.5" customHeight="1" x14ac:dyDescent="0.25">
      <c r="A20" s="461" t="s">
        <v>767</v>
      </c>
      <c r="B20" s="898" t="s">
        <v>623</v>
      </c>
      <c r="C20" s="899"/>
      <c r="D20" s="900"/>
      <c r="E20" s="901"/>
    </row>
    <row r="21" spans="1:5" s="94" customFormat="1" ht="12.75" customHeight="1" x14ac:dyDescent="0.25">
      <c r="A21" s="444" t="s">
        <v>768</v>
      </c>
      <c r="B21" s="103" t="s">
        <v>626</v>
      </c>
      <c r="C21" s="102"/>
      <c r="D21" s="676">
        <v>1144</v>
      </c>
      <c r="E21" s="902">
        <v>1144</v>
      </c>
    </row>
    <row r="22" spans="1:5" s="94" customFormat="1" ht="12.75" customHeight="1" x14ac:dyDescent="0.25">
      <c r="A22" s="444" t="s">
        <v>769</v>
      </c>
      <c r="B22" s="103" t="s">
        <v>635</v>
      </c>
      <c r="C22" s="102"/>
      <c r="D22" s="107"/>
      <c r="E22" s="902"/>
    </row>
    <row r="23" spans="1:5" s="94" customFormat="1" ht="12.75" customHeight="1" thickBot="1" x14ac:dyDescent="0.3">
      <c r="A23" s="483" t="s">
        <v>770</v>
      </c>
      <c r="B23" s="484" t="s">
        <v>632</v>
      </c>
      <c r="C23" s="485">
        <f>SUM(C21:C22)</f>
        <v>0</v>
      </c>
      <c r="D23" s="485">
        <f t="shared" ref="D23:E23" si="2">SUM(D21:D22)</f>
        <v>1144</v>
      </c>
      <c r="E23" s="485">
        <f t="shared" si="2"/>
        <v>1144</v>
      </c>
    </row>
    <row r="24" spans="1:5" s="147" customFormat="1" ht="12.75" x14ac:dyDescent="0.25">
      <c r="A24" s="1341"/>
      <c r="B24" s="488"/>
      <c r="C24" s="988"/>
      <c r="D24" s="988"/>
      <c r="E24" s="897"/>
    </row>
    <row r="25" spans="1:5" s="147" customFormat="1" ht="32.25" customHeight="1" x14ac:dyDescent="0.25">
      <c r="A25" s="876">
        <v>21</v>
      </c>
      <c r="B25" s="1342" t="s">
        <v>820</v>
      </c>
      <c r="C25" s="476"/>
      <c r="D25" s="569"/>
      <c r="E25" s="1343"/>
    </row>
    <row r="26" spans="1:5" s="147" customFormat="1" ht="12.75" customHeight="1" x14ac:dyDescent="0.25">
      <c r="A26" s="877">
        <v>22</v>
      </c>
      <c r="B26" s="103" t="s">
        <v>626</v>
      </c>
      <c r="C26" s="105"/>
      <c r="D26" s="106">
        <v>110014</v>
      </c>
      <c r="E26" s="888"/>
    </row>
    <row r="27" spans="1:5" s="147" customFormat="1" ht="12.75" hidden="1" customHeight="1" x14ac:dyDescent="0.25">
      <c r="A27" s="877">
        <v>46</v>
      </c>
      <c r="B27" s="103" t="s">
        <v>635</v>
      </c>
      <c r="C27" s="105"/>
      <c r="D27" s="106"/>
      <c r="E27" s="888"/>
    </row>
    <row r="28" spans="1:5" s="147" customFormat="1" ht="12.75" customHeight="1" x14ac:dyDescent="0.25">
      <c r="A28" s="877">
        <v>23</v>
      </c>
      <c r="B28" s="103"/>
      <c r="C28" s="105"/>
      <c r="D28" s="106"/>
      <c r="E28" s="888"/>
    </row>
    <row r="29" spans="1:5" s="150" customFormat="1" ht="27.75" customHeight="1" x14ac:dyDescent="0.25">
      <c r="A29" s="878">
        <v>24</v>
      </c>
      <c r="B29" s="472" t="s">
        <v>821</v>
      </c>
      <c r="C29" s="879">
        <f>+C27+C26</f>
        <v>0</v>
      </c>
      <c r="D29" s="879">
        <f>+D27+D26</f>
        <v>110014</v>
      </c>
      <c r="E29" s="1344">
        <f>+E27+E26</f>
        <v>0</v>
      </c>
    </row>
    <row r="30" spans="1:5" s="147" customFormat="1" ht="12.75" customHeight="1" thickBot="1" x14ac:dyDescent="0.3">
      <c r="A30" s="880">
        <v>25</v>
      </c>
      <c r="B30" s="881"/>
      <c r="C30" s="677"/>
      <c r="D30" s="678"/>
      <c r="E30" s="1345"/>
    </row>
    <row r="31" spans="1:5" x14ac:dyDescent="0.25">
      <c r="A31" s="479" t="s">
        <v>771</v>
      </c>
      <c r="B31" s="496"/>
      <c r="C31" s="487"/>
      <c r="D31" s="497"/>
      <c r="E31" s="903"/>
    </row>
    <row r="32" spans="1:5" x14ac:dyDescent="0.25">
      <c r="A32" s="444" t="s">
        <v>772</v>
      </c>
      <c r="B32" s="103" t="s">
        <v>674</v>
      </c>
      <c r="C32" s="105"/>
      <c r="D32" s="106">
        <v>5334</v>
      </c>
      <c r="E32" s="888">
        <f>4200+1134</f>
        <v>5334</v>
      </c>
    </row>
    <row r="33" spans="1:5" x14ac:dyDescent="0.25">
      <c r="A33" s="444" t="s">
        <v>773</v>
      </c>
      <c r="B33" s="151" t="s">
        <v>354</v>
      </c>
      <c r="C33" s="568">
        <f>SUM(C32)</f>
        <v>0</v>
      </c>
      <c r="D33" s="568">
        <f t="shared" ref="D33:E33" si="3">SUM(D32)</f>
        <v>5334</v>
      </c>
      <c r="E33" s="568">
        <f t="shared" si="3"/>
        <v>5334</v>
      </c>
    </row>
    <row r="34" spans="1:5" ht="12.75" customHeight="1" x14ac:dyDescent="0.25">
      <c r="A34" s="444" t="s">
        <v>774</v>
      </c>
      <c r="B34" s="104"/>
      <c r="C34" s="105"/>
      <c r="D34" s="106"/>
      <c r="E34" s="888"/>
    </row>
    <row r="35" spans="1:5" x14ac:dyDescent="0.25">
      <c r="A35" s="444" t="s">
        <v>775</v>
      </c>
      <c r="B35" s="489" t="s">
        <v>627</v>
      </c>
      <c r="C35" s="102"/>
      <c r="D35" s="107"/>
      <c r="E35" s="904"/>
    </row>
    <row r="36" spans="1:5" x14ac:dyDescent="0.25">
      <c r="A36" s="444" t="s">
        <v>776</v>
      </c>
      <c r="B36" s="104"/>
      <c r="C36" s="105"/>
      <c r="D36" s="106"/>
      <c r="E36" s="888"/>
    </row>
    <row r="37" spans="1:5" ht="15.75" thickBot="1" x14ac:dyDescent="0.3">
      <c r="A37" s="483" t="s">
        <v>777</v>
      </c>
      <c r="B37" s="484" t="s">
        <v>355</v>
      </c>
      <c r="C37" s="485">
        <f>+C33+C35</f>
        <v>0</v>
      </c>
      <c r="D37" s="485">
        <f t="shared" ref="D37:E37" si="4">+D33+D35</f>
        <v>5334</v>
      </c>
      <c r="E37" s="485">
        <f t="shared" si="4"/>
        <v>5334</v>
      </c>
    </row>
    <row r="38" spans="1:5" x14ac:dyDescent="0.25">
      <c r="A38" s="461" t="s">
        <v>778</v>
      </c>
      <c r="B38" s="494"/>
      <c r="C38" s="494"/>
      <c r="D38" s="495"/>
      <c r="E38" s="905">
        <f t="shared" ref="E38:E41" si="5">+D38+C38</f>
        <v>0</v>
      </c>
    </row>
    <row r="39" spans="1:5" x14ac:dyDescent="0.25">
      <c r="A39" s="444" t="s">
        <v>779</v>
      </c>
      <c r="B39" s="108" t="s">
        <v>630</v>
      </c>
      <c r="C39" s="102"/>
      <c r="D39" s="107"/>
      <c r="E39" s="904">
        <f t="shared" si="5"/>
        <v>0</v>
      </c>
    </row>
    <row r="40" spans="1:5" x14ac:dyDescent="0.25">
      <c r="A40" s="444" t="s">
        <v>780</v>
      </c>
      <c r="B40" s="104"/>
      <c r="C40" s="105"/>
      <c r="D40" s="106"/>
      <c r="E40" s="888">
        <f t="shared" si="5"/>
        <v>0</v>
      </c>
    </row>
    <row r="41" spans="1:5" x14ac:dyDescent="0.25">
      <c r="A41" s="444" t="s">
        <v>781</v>
      </c>
      <c r="B41" s="108" t="s">
        <v>356</v>
      </c>
      <c r="C41" s="145">
        <f t="shared" ref="C41" si="6">SUM(C40:C40)</f>
        <v>0</v>
      </c>
      <c r="D41" s="145"/>
      <c r="E41" s="886">
        <f t="shared" si="5"/>
        <v>0</v>
      </c>
    </row>
    <row r="42" spans="1:5" ht="15.75" thickBot="1" x14ac:dyDescent="0.3">
      <c r="A42" s="483" t="s">
        <v>782</v>
      </c>
      <c r="B42" s="324" t="s">
        <v>631</v>
      </c>
      <c r="C42" s="325">
        <f>+C23+C37+C16+C9+C29</f>
        <v>51709</v>
      </c>
      <c r="D42" s="325">
        <f>+D23+D37+D16+D9+D29</f>
        <v>170998</v>
      </c>
      <c r="E42" s="325">
        <f>+E23+E37+E16+E9+E29</f>
        <v>37459</v>
      </c>
    </row>
  </sheetData>
  <mergeCells count="1">
    <mergeCell ref="D2:E2"/>
  </mergeCells>
  <pageMargins left="0.70866141732283472" right="0.70866141732283472" top="0.74803149606299213" bottom="0.74803149606299213" header="0.31496062992125984" footer="0.31496062992125984"/>
  <pageSetup paperSize="9" scale="88" orientation="portrait" r:id="rId1"/>
  <headerFooter>
    <oddHeader>&amp;C&amp;"Times New Roman,Félkövér"&amp;12Martonvásár Város Önkormányzat felújítási (felhalmozási) célú 
kiadásai előirányzata feladatonként      &amp;R&amp;"Times New Roman,Félkövér"&amp;10 8. melléklet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22" sqref="B22"/>
    </sheetView>
  </sheetViews>
  <sheetFormatPr defaultColWidth="9.140625" defaultRowHeight="15" x14ac:dyDescent="0.25"/>
  <cols>
    <col min="1" max="1" width="7.85546875" style="557" bestFit="1" customWidth="1"/>
    <col min="2" max="2" width="29.5703125" style="557" customWidth="1"/>
    <col min="3" max="3" width="13" style="557" customWidth="1"/>
    <col min="4" max="4" width="13.5703125" style="557" customWidth="1"/>
    <col min="5" max="5" width="13.7109375" style="557" customWidth="1"/>
    <col min="6" max="16384" width="9.140625" style="557"/>
  </cols>
  <sheetData>
    <row r="1" spans="1:5" ht="15.75" thickBot="1" x14ac:dyDescent="0.3"/>
    <row r="2" spans="1:5" ht="15" customHeight="1" x14ac:dyDescent="0.25">
      <c r="A2" s="1647" t="s">
        <v>357</v>
      </c>
      <c r="B2" s="1649" t="s">
        <v>279</v>
      </c>
      <c r="C2" s="1651" t="s">
        <v>783</v>
      </c>
      <c r="D2" s="1651" t="s">
        <v>784</v>
      </c>
      <c r="E2" s="1651" t="s">
        <v>785</v>
      </c>
    </row>
    <row r="3" spans="1:5" x14ac:dyDescent="0.25">
      <c r="A3" s="1648"/>
      <c r="B3" s="1650"/>
      <c r="C3" s="1652"/>
      <c r="D3" s="1652"/>
      <c r="E3" s="1652"/>
    </row>
    <row r="4" spans="1:5" x14ac:dyDescent="0.25">
      <c r="A4" s="1648"/>
      <c r="B4" s="1650"/>
      <c r="C4" s="1652"/>
      <c r="D4" s="1652"/>
      <c r="E4" s="1652"/>
    </row>
    <row r="5" spans="1:5" x14ac:dyDescent="0.25">
      <c r="A5" s="1648"/>
      <c r="B5" s="1650"/>
      <c r="C5" s="1652"/>
      <c r="D5" s="1652"/>
      <c r="E5" s="1652"/>
    </row>
    <row r="6" spans="1:5" x14ac:dyDescent="0.25">
      <c r="A6" s="558" t="s">
        <v>299</v>
      </c>
      <c r="B6" s="559" t="s">
        <v>305</v>
      </c>
      <c r="C6" s="578" t="s">
        <v>300</v>
      </c>
      <c r="D6" s="572" t="s">
        <v>301</v>
      </c>
      <c r="E6" s="572" t="s">
        <v>302</v>
      </c>
    </row>
    <row r="7" spans="1:5" x14ac:dyDescent="0.25">
      <c r="A7" s="560">
        <v>1</v>
      </c>
      <c r="B7" s="116" t="s">
        <v>263</v>
      </c>
      <c r="C7" s="573">
        <v>1</v>
      </c>
      <c r="D7" s="573">
        <v>1</v>
      </c>
      <c r="E7" s="573">
        <v>1</v>
      </c>
    </row>
    <row r="8" spans="1:5" x14ac:dyDescent="0.25">
      <c r="A8" s="560">
        <v>2</v>
      </c>
      <c r="B8" s="116" t="s">
        <v>358</v>
      </c>
      <c r="C8" s="573"/>
      <c r="D8" s="573"/>
      <c r="E8" s="573"/>
    </row>
    <row r="9" spans="1:5" x14ac:dyDescent="0.25">
      <c r="A9" s="560">
        <v>3</v>
      </c>
      <c r="B9" s="561" t="s">
        <v>289</v>
      </c>
      <c r="C9" s="574">
        <v>35.5</v>
      </c>
      <c r="D9" s="574">
        <v>35.5</v>
      </c>
      <c r="E9" s="811">
        <v>35.5</v>
      </c>
    </row>
    <row r="10" spans="1:5" x14ac:dyDescent="0.25">
      <c r="A10" s="560">
        <v>4</v>
      </c>
      <c r="B10" s="561" t="s">
        <v>359</v>
      </c>
      <c r="C10" s="574">
        <v>8</v>
      </c>
      <c r="D10" s="574">
        <v>8</v>
      </c>
      <c r="E10" s="811">
        <v>8</v>
      </c>
    </row>
    <row r="11" spans="1:5" x14ac:dyDescent="0.25">
      <c r="A11" s="560">
        <v>5</v>
      </c>
      <c r="B11" s="116" t="s">
        <v>360</v>
      </c>
      <c r="C11" s="575">
        <f t="shared" ref="C11" si="0">SUM(C9:C10)</f>
        <v>43.5</v>
      </c>
      <c r="D11" s="575">
        <f t="shared" ref="D11" si="1">SUM(D9:D10)</f>
        <v>43.5</v>
      </c>
      <c r="E11" s="575">
        <f t="shared" ref="E11" si="2">SUM(E9:E10)</f>
        <v>43.5</v>
      </c>
    </row>
    <row r="12" spans="1:5" x14ac:dyDescent="0.25">
      <c r="A12" s="560">
        <v>6</v>
      </c>
      <c r="B12" s="116" t="s">
        <v>378</v>
      </c>
      <c r="C12" s="576" t="s">
        <v>607</v>
      </c>
      <c r="D12" s="576" t="s">
        <v>607</v>
      </c>
      <c r="E12" s="576" t="s">
        <v>607</v>
      </c>
    </row>
    <row r="13" spans="1:5" x14ac:dyDescent="0.25">
      <c r="A13" s="560"/>
      <c r="B13" s="116" t="s">
        <v>568</v>
      </c>
      <c r="C13" s="573"/>
      <c r="D13" s="573"/>
      <c r="E13" s="573"/>
    </row>
    <row r="14" spans="1:5" x14ac:dyDescent="0.25">
      <c r="A14" s="560">
        <v>7</v>
      </c>
      <c r="B14" s="116" t="s">
        <v>361</v>
      </c>
      <c r="C14" s="573">
        <v>3</v>
      </c>
      <c r="D14" s="573">
        <v>3</v>
      </c>
      <c r="E14" s="573">
        <v>3</v>
      </c>
    </row>
    <row r="15" spans="1:5" x14ac:dyDescent="0.25">
      <c r="A15" s="560">
        <v>8</v>
      </c>
      <c r="B15" s="116" t="s">
        <v>362</v>
      </c>
      <c r="C15" s="573">
        <v>1</v>
      </c>
      <c r="D15" s="573">
        <v>1</v>
      </c>
      <c r="E15" s="573">
        <v>1</v>
      </c>
    </row>
    <row r="16" spans="1:5" ht="15.75" thickBot="1" x14ac:dyDescent="0.3">
      <c r="A16" s="562">
        <v>9</v>
      </c>
      <c r="B16" s="563" t="s">
        <v>363</v>
      </c>
      <c r="C16" s="577">
        <f>SUM(C11:C15)+C7</f>
        <v>48.5</v>
      </c>
      <c r="D16" s="577">
        <f>SUM(D11:D15)+D7</f>
        <v>48.5</v>
      </c>
      <c r="E16" s="577">
        <f>SUM(E11:E15)+E7</f>
        <v>48.5</v>
      </c>
    </row>
  </sheetData>
  <mergeCells count="5">
    <mergeCell ref="A2:A5"/>
    <mergeCell ref="B2:B5"/>
    <mergeCell ref="C2:C5"/>
    <mergeCell ref="D2:D5"/>
    <mergeCell ref="E2:E5"/>
  </mergeCells>
  <printOptions horizontalCentered="1"/>
  <pageMargins left="0.70866141732283472" right="0.70866141732283472" top="0.74803149606299213" bottom="0.74803149606299213" header="0.31496062992125984" footer="0.31496062992125984"/>
  <pageSetup paperSize="9" orientation="portrait" r:id="rId1"/>
  <headerFooter>
    <oddHeader>&amp;C&amp;"Times New Roman,Félkövér"&amp;12Martonvásár Város Önkormányzata és Intézményei
  2019. évi létszámkerete     &amp;R&amp;"Times New Roman,Félkövér"&amp;10 9. melléklet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B22" sqref="B22"/>
    </sheetView>
  </sheetViews>
  <sheetFormatPr defaultColWidth="9.140625" defaultRowHeight="15" x14ac:dyDescent="0.25"/>
  <cols>
    <col min="1" max="1" width="5.85546875" style="208" customWidth="1"/>
    <col min="2" max="2" width="42.5703125" style="209" customWidth="1"/>
    <col min="3" max="8" width="11" style="209" customWidth="1"/>
    <col min="9" max="9" width="12.140625" style="209" customWidth="1"/>
    <col min="10" max="10" width="13.28515625" style="209" customWidth="1"/>
    <col min="11" max="16384" width="9.140625" style="209"/>
  </cols>
  <sheetData>
    <row r="1" spans="1:11" s="212" customFormat="1" ht="26.25" customHeight="1" thickBot="1" x14ac:dyDescent="0.3">
      <c r="A1" s="208"/>
      <c r="B1" s="209"/>
      <c r="C1" s="209"/>
      <c r="D1" s="209"/>
      <c r="E1" s="209"/>
      <c r="F1" s="209"/>
      <c r="G1" s="209"/>
      <c r="H1" s="209"/>
      <c r="I1" s="209"/>
      <c r="J1" s="211" t="s">
        <v>434</v>
      </c>
    </row>
    <row r="2" spans="1:11" s="213" customFormat="1" ht="32.25" customHeight="1" thickBot="1" x14ac:dyDescent="0.3">
      <c r="A2" s="1660" t="s">
        <v>444</v>
      </c>
      <c r="B2" s="1662" t="s">
        <v>445</v>
      </c>
      <c r="C2" s="1660" t="s">
        <v>446</v>
      </c>
      <c r="D2" s="1660" t="s">
        <v>447</v>
      </c>
      <c r="E2" s="1653" t="s">
        <v>448</v>
      </c>
      <c r="F2" s="1654"/>
      <c r="G2" s="1654"/>
      <c r="H2" s="1654"/>
      <c r="I2" s="1655"/>
      <c r="J2" s="1656" t="s">
        <v>180</v>
      </c>
    </row>
    <row r="3" spans="1:11" s="217" customFormat="1" ht="37.5" customHeight="1" thickBot="1" x14ac:dyDescent="0.3">
      <c r="A3" s="1661"/>
      <c r="B3" s="1663"/>
      <c r="C3" s="1657"/>
      <c r="D3" s="1661"/>
      <c r="E3" s="214" t="s">
        <v>449</v>
      </c>
      <c r="F3" s="215" t="s">
        <v>450</v>
      </c>
      <c r="G3" s="215" t="s">
        <v>451</v>
      </c>
      <c r="H3" s="215" t="s">
        <v>452</v>
      </c>
      <c r="I3" s="216" t="s">
        <v>543</v>
      </c>
      <c r="J3" s="1657"/>
    </row>
    <row r="4" spans="1:11" ht="20.100000000000001" customHeight="1" x14ac:dyDescent="0.25">
      <c r="A4" s="218">
        <v>1</v>
      </c>
      <c r="B4" s="219">
        <v>2</v>
      </c>
      <c r="C4" s="218">
        <v>3</v>
      </c>
      <c r="D4" s="218">
        <v>4</v>
      </c>
      <c r="E4" s="220">
        <v>5</v>
      </c>
      <c r="F4" s="221">
        <v>6</v>
      </c>
      <c r="G4" s="221">
        <v>7</v>
      </c>
      <c r="H4" s="221">
        <v>8</v>
      </c>
      <c r="I4" s="222">
        <v>9</v>
      </c>
      <c r="J4" s="218" t="s">
        <v>453</v>
      </c>
    </row>
    <row r="5" spans="1:11" s="231" customFormat="1" ht="20.100000000000001" customHeight="1" x14ac:dyDescent="0.25">
      <c r="A5" s="223" t="s">
        <v>303</v>
      </c>
      <c r="B5" s="224" t="s">
        <v>454</v>
      </c>
      <c r="C5" s="225"/>
      <c r="D5" s="226"/>
      <c r="E5" s="227">
        <f>SUM(E6:E6)</f>
        <v>0</v>
      </c>
      <c r="F5" s="228"/>
      <c r="G5" s="228"/>
      <c r="H5" s="228"/>
      <c r="I5" s="229"/>
      <c r="J5" s="230"/>
    </row>
    <row r="6" spans="1:11" ht="20.100000000000001" customHeight="1" x14ac:dyDescent="0.25">
      <c r="A6" s="223" t="s">
        <v>392</v>
      </c>
      <c r="B6" s="232"/>
      <c r="C6" s="233"/>
      <c r="D6" s="234"/>
      <c r="E6" s="235"/>
      <c r="F6" s="236"/>
      <c r="G6" s="236"/>
      <c r="H6" s="236"/>
      <c r="I6" s="237"/>
      <c r="J6" s="230"/>
    </row>
    <row r="7" spans="1:11" ht="20.100000000000001" customHeight="1" x14ac:dyDescent="0.25">
      <c r="A7" s="223" t="s">
        <v>435</v>
      </c>
      <c r="B7" s="238"/>
      <c r="C7" s="239"/>
      <c r="D7" s="234"/>
      <c r="E7" s="235"/>
      <c r="F7" s="236"/>
      <c r="G7" s="236"/>
      <c r="H7" s="236"/>
      <c r="I7" s="237"/>
      <c r="J7" s="230"/>
    </row>
    <row r="8" spans="1:11" ht="20.100000000000001" customHeight="1" x14ac:dyDescent="0.25">
      <c r="A8" s="223" t="s">
        <v>436</v>
      </c>
      <c r="B8" s="238"/>
      <c r="C8" s="239"/>
      <c r="D8" s="234"/>
      <c r="E8" s="235"/>
      <c r="F8" s="236"/>
      <c r="G8" s="236"/>
      <c r="H8" s="236"/>
      <c r="I8" s="237"/>
      <c r="J8" s="230"/>
    </row>
    <row r="9" spans="1:11" s="231" customFormat="1" ht="20.100000000000001" customHeight="1" x14ac:dyDescent="0.25">
      <c r="A9" s="223" t="s">
        <v>437</v>
      </c>
      <c r="B9" s="240" t="s">
        <v>455</v>
      </c>
      <c r="C9" s="241"/>
      <c r="D9" s="226">
        <f t="shared" ref="D9:J9" si="0">SUM(D10:D11)</f>
        <v>0</v>
      </c>
      <c r="E9" s="227">
        <f t="shared" si="0"/>
        <v>0</v>
      </c>
      <c r="F9" s="228">
        <f t="shared" si="0"/>
        <v>0</v>
      </c>
      <c r="G9" s="228">
        <f t="shared" si="0"/>
        <v>0</v>
      </c>
      <c r="H9" s="228">
        <f t="shared" si="0"/>
        <v>0</v>
      </c>
      <c r="I9" s="229">
        <f t="shared" si="0"/>
        <v>0</v>
      </c>
      <c r="J9" s="226">
        <f t="shared" si="0"/>
        <v>0</v>
      </c>
    </row>
    <row r="10" spans="1:11" ht="20.100000000000001" customHeight="1" x14ac:dyDescent="0.25">
      <c r="A10" s="223" t="s">
        <v>438</v>
      </c>
      <c r="B10" s="232"/>
      <c r="C10" s="233"/>
      <c r="D10" s="234">
        <v>0</v>
      </c>
      <c r="E10" s="235">
        <v>0</v>
      </c>
      <c r="F10" s="236">
        <v>0</v>
      </c>
      <c r="G10" s="236">
        <v>0</v>
      </c>
      <c r="H10" s="236">
        <v>0</v>
      </c>
      <c r="I10" s="237">
        <v>0</v>
      </c>
      <c r="J10" s="230">
        <f>SUM(D10:I10)</f>
        <v>0</v>
      </c>
    </row>
    <row r="11" spans="1:11" ht="20.100000000000001" customHeight="1" x14ac:dyDescent="0.25">
      <c r="A11" s="223" t="s">
        <v>439</v>
      </c>
      <c r="B11" s="232"/>
      <c r="C11" s="233"/>
      <c r="D11" s="234"/>
      <c r="E11" s="235"/>
      <c r="F11" s="236"/>
      <c r="G11" s="236"/>
      <c r="H11" s="236"/>
      <c r="I11" s="237"/>
      <c r="J11" s="230">
        <f>SUM(D11:I11)</f>
        <v>0</v>
      </c>
      <c r="K11" s="242"/>
    </row>
    <row r="12" spans="1:11" ht="19.5" customHeight="1" x14ac:dyDescent="0.25">
      <c r="A12" s="223" t="s">
        <v>440</v>
      </c>
      <c r="B12" s="232"/>
      <c r="C12" s="233"/>
      <c r="D12" s="234"/>
      <c r="E12" s="235"/>
      <c r="F12" s="236"/>
      <c r="G12" s="236"/>
      <c r="H12" s="236"/>
      <c r="I12" s="237"/>
      <c r="J12" s="230"/>
    </row>
    <row r="13" spans="1:11" ht="20.100000000000001" customHeight="1" x14ac:dyDescent="0.25">
      <c r="A13" s="223" t="s">
        <v>441</v>
      </c>
      <c r="B13" s="243"/>
      <c r="C13" s="244"/>
      <c r="D13" s="245"/>
      <c r="E13" s="246"/>
      <c r="F13" s="247"/>
      <c r="G13" s="247"/>
      <c r="H13" s="247"/>
      <c r="I13" s="248"/>
      <c r="J13" s="230"/>
    </row>
    <row r="14" spans="1:11" s="231" customFormat="1" ht="12.75" x14ac:dyDescent="0.25">
      <c r="A14" s="223" t="s">
        <v>442</v>
      </c>
      <c r="B14" s="249" t="s">
        <v>456</v>
      </c>
      <c r="C14" s="241"/>
      <c r="D14" s="250">
        <f>+D15+D16</f>
        <v>0</v>
      </c>
      <c r="E14" s="250">
        <f t="shared" ref="E14:J14" si="1">+E15+E16</f>
        <v>0</v>
      </c>
      <c r="F14" s="250">
        <f t="shared" si="1"/>
        <v>0</v>
      </c>
      <c r="G14" s="250">
        <f t="shared" si="1"/>
        <v>0</v>
      </c>
      <c r="H14" s="250">
        <f t="shared" si="1"/>
        <v>0</v>
      </c>
      <c r="I14" s="250">
        <f t="shared" si="1"/>
        <v>0</v>
      </c>
      <c r="J14" s="250">
        <f t="shared" si="1"/>
        <v>0</v>
      </c>
    </row>
    <row r="15" spans="1:11" s="255" customFormat="1" x14ac:dyDescent="0.25">
      <c r="A15" s="223"/>
      <c r="B15" s="427"/>
      <c r="C15" s="251"/>
      <c r="D15" s="252"/>
      <c r="E15" s="253"/>
      <c r="F15" s="210"/>
      <c r="G15" s="210"/>
      <c r="H15" s="210"/>
      <c r="I15" s="254"/>
      <c r="J15" s="230"/>
    </row>
    <row r="16" spans="1:11" ht="15.75" thickBot="1" x14ac:dyDescent="0.3">
      <c r="A16" s="256"/>
      <c r="B16" s="427"/>
      <c r="C16" s="251"/>
      <c r="D16" s="257"/>
      <c r="E16" s="258"/>
      <c r="F16" s="259"/>
      <c r="G16" s="259"/>
      <c r="H16" s="259"/>
      <c r="I16" s="260"/>
      <c r="J16" s="230"/>
    </row>
    <row r="17" spans="1:10" s="231" customFormat="1" ht="13.5" thickBot="1" x14ac:dyDescent="0.3">
      <c r="A17" s="1658" t="s">
        <v>457</v>
      </c>
      <c r="B17" s="1659"/>
      <c r="C17" s="261"/>
      <c r="D17" s="262">
        <f>+D14+D9</f>
        <v>0</v>
      </c>
      <c r="E17" s="263">
        <f t="shared" ref="E17:J17" si="2">+E14+E9</f>
        <v>0</v>
      </c>
      <c r="F17" s="264">
        <f t="shared" si="2"/>
        <v>0</v>
      </c>
      <c r="G17" s="264">
        <f t="shared" si="2"/>
        <v>0</v>
      </c>
      <c r="H17" s="264">
        <f t="shared" si="2"/>
        <v>0</v>
      </c>
      <c r="I17" s="265">
        <f t="shared" si="2"/>
        <v>0</v>
      </c>
      <c r="J17" s="262">
        <f t="shared" si="2"/>
        <v>0</v>
      </c>
    </row>
  </sheetData>
  <mergeCells count="7">
    <mergeCell ref="E2:I2"/>
    <mergeCell ref="J2:J3"/>
    <mergeCell ref="A17:B17"/>
    <mergeCell ref="A2:A3"/>
    <mergeCell ref="B2:B3"/>
    <mergeCell ref="C2:C3"/>
    <mergeCell ref="D2:D3"/>
  </mergeCells>
  <printOptions horizontalCentered="1"/>
  <pageMargins left="0.70866141732283472" right="0.70866141732283472" top="0.74803149606299213" bottom="0.74803149606299213" header="0.31496062992125984" footer="0.31496062992125984"/>
  <pageSetup paperSize="9" scale="93" orientation="landscape" r:id="rId1"/>
  <headerFooter>
    <oddHeader>&amp;C&amp;"Times New Roman,Félkövér"&amp;12Többéves kihatással járó döntésekből származó kötelezettségek célok szerint, évenkénti bontásban         &amp;R&amp;"Times New Roman,Félkövér"&amp;10 10. melléklet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topLeftCell="B1" zoomScaleNormal="100" workbookViewId="0">
      <selection activeCell="B22" sqref="B22"/>
    </sheetView>
  </sheetViews>
  <sheetFormatPr defaultColWidth="9.140625" defaultRowHeight="15" x14ac:dyDescent="0.25"/>
  <cols>
    <col min="1" max="1" width="5" style="1016" customWidth="1"/>
    <col min="2" max="2" width="5.42578125" style="1012" bestFit="1" customWidth="1"/>
    <col min="3" max="3" width="41.5703125" style="1012" customWidth="1"/>
    <col min="4" max="4" width="13.5703125" style="1013" customWidth="1"/>
    <col min="5" max="5" width="14.140625" style="1013" customWidth="1"/>
    <col min="6" max="6" width="14" style="1013" customWidth="1"/>
    <col min="7" max="16384" width="9.140625" style="1012"/>
  </cols>
  <sheetData>
    <row r="1" spans="1:6" x14ac:dyDescent="0.25">
      <c r="A1" s="1012"/>
    </row>
    <row r="2" spans="1:6" ht="15.75" thickBot="1" x14ac:dyDescent="0.3">
      <c r="A2" s="1012"/>
      <c r="E2" s="1014"/>
      <c r="F2" s="1015" t="s">
        <v>382</v>
      </c>
    </row>
    <row r="3" spans="1:6" s="1016" customFormat="1" ht="46.5" customHeight="1" thickBot="1" x14ac:dyDescent="0.3">
      <c r="B3" s="1017" t="s">
        <v>444</v>
      </c>
      <c r="C3" s="1018" t="s">
        <v>876</v>
      </c>
      <c r="D3" s="1019" t="s">
        <v>877</v>
      </c>
      <c r="E3" s="1019" t="s">
        <v>878</v>
      </c>
      <c r="F3" s="1020" t="s">
        <v>298</v>
      </c>
    </row>
    <row r="4" spans="1:6" s="1021" customFormat="1" x14ac:dyDescent="0.25">
      <c r="B4" s="1022" t="s">
        <v>303</v>
      </c>
      <c r="C4" s="1023" t="s">
        <v>458</v>
      </c>
      <c r="D4" s="1024">
        <v>6000</v>
      </c>
      <c r="E4" s="1025">
        <v>6000</v>
      </c>
      <c r="F4" s="1026">
        <f>+SUM(F5:F9)</f>
        <v>5385</v>
      </c>
    </row>
    <row r="5" spans="1:6" s="1027" customFormat="1" ht="14.1" customHeight="1" x14ac:dyDescent="0.25">
      <c r="B5" s="1022" t="s">
        <v>392</v>
      </c>
      <c r="C5" s="1028" t="s">
        <v>879</v>
      </c>
      <c r="D5" s="1664">
        <v>6000</v>
      </c>
      <c r="E5" s="1664">
        <v>6000</v>
      </c>
      <c r="F5" s="1030">
        <v>3100</v>
      </c>
    </row>
    <row r="6" spans="1:6" ht="18" customHeight="1" x14ac:dyDescent="0.25">
      <c r="A6" s="1012"/>
      <c r="B6" s="1022" t="s">
        <v>435</v>
      </c>
      <c r="C6" s="1028" t="s">
        <v>880</v>
      </c>
      <c r="D6" s="1665"/>
      <c r="E6" s="1665"/>
      <c r="F6" s="1030">
        <v>190</v>
      </c>
    </row>
    <row r="7" spans="1:6" ht="18" customHeight="1" x14ac:dyDescent="0.25">
      <c r="A7" s="1012"/>
      <c r="B7" s="1022" t="s">
        <v>436</v>
      </c>
      <c r="C7" s="1028" t="s">
        <v>881</v>
      </c>
      <c r="D7" s="1665"/>
      <c r="E7" s="1665"/>
      <c r="F7" s="1030">
        <v>1435</v>
      </c>
    </row>
    <row r="8" spans="1:6" ht="18" customHeight="1" x14ac:dyDescent="0.25">
      <c r="A8" s="1012"/>
      <c r="B8" s="1022" t="s">
        <v>437</v>
      </c>
      <c r="C8" s="1028" t="s">
        <v>882</v>
      </c>
      <c r="D8" s="1665"/>
      <c r="E8" s="1665"/>
      <c r="F8" s="1030">
        <v>430</v>
      </c>
    </row>
    <row r="9" spans="1:6" ht="18" customHeight="1" x14ac:dyDescent="0.25">
      <c r="A9" s="1012"/>
      <c r="B9" s="1022" t="s">
        <v>438</v>
      </c>
      <c r="C9" s="1028" t="s">
        <v>883</v>
      </c>
      <c r="D9" s="1665"/>
      <c r="E9" s="1665"/>
      <c r="F9" s="1030">
        <v>230</v>
      </c>
    </row>
    <row r="10" spans="1:6" ht="18" customHeight="1" x14ac:dyDescent="0.25">
      <c r="A10" s="1012"/>
      <c r="B10" s="1022" t="s">
        <v>439</v>
      </c>
      <c r="C10" s="1031" t="s">
        <v>884</v>
      </c>
      <c r="D10" s="1032">
        <v>3000</v>
      </c>
      <c r="E10" s="1032">
        <v>4500</v>
      </c>
      <c r="F10" s="1033">
        <f>SUM(F11:F24)</f>
        <v>4750</v>
      </c>
    </row>
    <row r="11" spans="1:6" ht="18" customHeight="1" x14ac:dyDescent="0.25">
      <c r="A11" s="1012"/>
      <c r="B11" s="1022" t="s">
        <v>440</v>
      </c>
      <c r="C11" s="1028" t="s">
        <v>885</v>
      </c>
      <c r="D11" s="1664">
        <v>3000</v>
      </c>
      <c r="E11" s="1664">
        <v>4500</v>
      </c>
      <c r="F11" s="1030">
        <v>100</v>
      </c>
    </row>
    <row r="12" spans="1:6" ht="18" customHeight="1" x14ac:dyDescent="0.25">
      <c r="A12" s="1012"/>
      <c r="B12" s="1022" t="s">
        <v>441</v>
      </c>
      <c r="C12" s="1028" t="s">
        <v>886</v>
      </c>
      <c r="D12" s="1665"/>
      <c r="E12" s="1665"/>
      <c r="F12" s="1030">
        <v>150</v>
      </c>
    </row>
    <row r="13" spans="1:6" ht="18" customHeight="1" x14ac:dyDescent="0.25">
      <c r="A13" s="1012"/>
      <c r="B13" s="1022" t="s">
        <v>442</v>
      </c>
      <c r="C13" s="1028" t="s">
        <v>1241</v>
      </c>
      <c r="D13" s="1665"/>
      <c r="E13" s="1665"/>
      <c r="F13" s="1030">
        <v>1500</v>
      </c>
    </row>
    <row r="14" spans="1:6" ht="18" customHeight="1" x14ac:dyDescent="0.25">
      <c r="A14" s="1012"/>
      <c r="B14" s="1022" t="s">
        <v>760</v>
      </c>
      <c r="C14" s="1028" t="s">
        <v>889</v>
      </c>
      <c r="D14" s="1665"/>
      <c r="E14" s="1665"/>
      <c r="F14" s="1030">
        <f>50+100</f>
        <v>150</v>
      </c>
    </row>
    <row r="15" spans="1:6" ht="18" customHeight="1" x14ac:dyDescent="0.25">
      <c r="A15" s="1012"/>
      <c r="B15" s="1022" t="s">
        <v>762</v>
      </c>
      <c r="C15" s="1028" t="s">
        <v>888</v>
      </c>
      <c r="D15" s="1665"/>
      <c r="E15" s="1665"/>
      <c r="F15" s="1030">
        <v>500</v>
      </c>
    </row>
    <row r="16" spans="1:6" ht="18" customHeight="1" x14ac:dyDescent="0.25">
      <c r="A16" s="1012"/>
      <c r="B16" s="1022" t="s">
        <v>763</v>
      </c>
      <c r="C16" s="1028" t="s">
        <v>890</v>
      </c>
      <c r="D16" s="1665"/>
      <c r="E16" s="1665"/>
      <c r="F16" s="1030">
        <v>100</v>
      </c>
    </row>
    <row r="17" spans="1:6" ht="18" customHeight="1" x14ac:dyDescent="0.25">
      <c r="A17" s="1012"/>
      <c r="B17" s="1022" t="s">
        <v>764</v>
      </c>
      <c r="C17" s="1028" t="s">
        <v>891</v>
      </c>
      <c r="D17" s="1665"/>
      <c r="E17" s="1665"/>
      <c r="F17" s="1030">
        <v>50</v>
      </c>
    </row>
    <row r="18" spans="1:6" ht="18" customHeight="1" x14ac:dyDescent="0.25">
      <c r="A18" s="1012"/>
      <c r="B18" s="1022" t="s">
        <v>765</v>
      </c>
      <c r="C18" s="1028" t="s">
        <v>892</v>
      </c>
      <c r="D18" s="1665"/>
      <c r="E18" s="1665"/>
      <c r="F18" s="1030">
        <v>100</v>
      </c>
    </row>
    <row r="19" spans="1:6" ht="18" customHeight="1" x14ac:dyDescent="0.25">
      <c r="A19" s="1012"/>
      <c r="B19" s="1022" t="s">
        <v>766</v>
      </c>
      <c r="C19" s="1028" t="s">
        <v>893</v>
      </c>
      <c r="D19" s="1665"/>
      <c r="E19" s="1665"/>
      <c r="F19" s="1030">
        <v>300</v>
      </c>
    </row>
    <row r="20" spans="1:6" ht="18" customHeight="1" x14ac:dyDescent="0.25">
      <c r="A20" s="1012"/>
      <c r="B20" s="1022" t="s">
        <v>767</v>
      </c>
      <c r="C20" s="1028" t="s">
        <v>894</v>
      </c>
      <c r="D20" s="1665"/>
      <c r="E20" s="1665"/>
      <c r="F20" s="1030">
        <v>300</v>
      </c>
    </row>
    <row r="21" spans="1:6" ht="18" customHeight="1" x14ac:dyDescent="0.25">
      <c r="A21" s="1012"/>
      <c r="B21" s="1022" t="s">
        <v>768</v>
      </c>
      <c r="C21" s="1028" t="s">
        <v>1240</v>
      </c>
      <c r="D21" s="1665"/>
      <c r="E21" s="1665"/>
      <c r="F21" s="1030">
        <v>150</v>
      </c>
    </row>
    <row r="22" spans="1:6" ht="18" customHeight="1" x14ac:dyDescent="0.25">
      <c r="A22" s="1012"/>
      <c r="B22" s="1022" t="s">
        <v>769</v>
      </c>
      <c r="C22" s="1028" t="s">
        <v>895</v>
      </c>
      <c r="D22" s="1665"/>
      <c r="E22" s="1665"/>
      <c r="F22" s="1030">
        <v>150</v>
      </c>
    </row>
    <row r="23" spans="1:6" ht="17.25" customHeight="1" x14ac:dyDescent="0.25">
      <c r="A23" s="1012"/>
      <c r="B23" s="1022" t="s">
        <v>770</v>
      </c>
      <c r="C23" s="1028" t="s">
        <v>896</v>
      </c>
      <c r="D23" s="1665"/>
      <c r="E23" s="1665"/>
      <c r="F23" s="1030">
        <v>1000</v>
      </c>
    </row>
    <row r="24" spans="1:6" ht="18" customHeight="1" x14ac:dyDescent="0.25">
      <c r="A24" s="1012"/>
      <c r="B24" s="1022" t="s">
        <v>771</v>
      </c>
      <c r="C24" s="1028" t="s">
        <v>897</v>
      </c>
      <c r="D24" s="1665"/>
      <c r="E24" s="1665"/>
      <c r="F24" s="1030">
        <v>200</v>
      </c>
    </row>
    <row r="25" spans="1:6" ht="18" customHeight="1" x14ac:dyDescent="0.25">
      <c r="A25" s="1012"/>
      <c r="B25" s="1022" t="s">
        <v>772</v>
      </c>
      <c r="C25" s="1034" t="s">
        <v>898</v>
      </c>
      <c r="D25" s="1035">
        <v>1000</v>
      </c>
      <c r="E25" s="1032">
        <v>1653</v>
      </c>
      <c r="F25" s="1033">
        <f>+SUM(F26:F28)</f>
        <v>1965</v>
      </c>
    </row>
    <row r="26" spans="1:6" ht="18" customHeight="1" x14ac:dyDescent="0.25">
      <c r="A26" s="1012"/>
      <c r="B26" s="1022" t="s">
        <v>773</v>
      </c>
      <c r="C26" s="1028" t="s">
        <v>899</v>
      </c>
      <c r="D26" s="1668">
        <v>1000</v>
      </c>
      <c r="E26" s="1668">
        <v>1653</v>
      </c>
      <c r="F26" s="1030">
        <f>300+115+500</f>
        <v>915</v>
      </c>
    </row>
    <row r="27" spans="1:6" ht="18" customHeight="1" x14ac:dyDescent="0.25">
      <c r="A27" s="1012"/>
      <c r="B27" s="1022" t="s">
        <v>774</v>
      </c>
      <c r="C27" s="1028" t="s">
        <v>887</v>
      </c>
      <c r="D27" s="1669"/>
      <c r="E27" s="1669"/>
      <c r="F27" s="1030">
        <v>850</v>
      </c>
    </row>
    <row r="28" spans="1:6" ht="18" customHeight="1" x14ac:dyDescent="0.25">
      <c r="A28" s="1012"/>
      <c r="B28" s="1022" t="s">
        <v>775</v>
      </c>
      <c r="C28" s="1028" t="s">
        <v>900</v>
      </c>
      <c r="D28" s="1670"/>
      <c r="E28" s="1670"/>
      <c r="F28" s="1030">
        <v>200</v>
      </c>
    </row>
    <row r="29" spans="1:6" ht="11.25" customHeight="1" x14ac:dyDescent="0.25">
      <c r="A29" s="1012"/>
      <c r="B29" s="1036"/>
      <c r="C29" s="1031"/>
      <c r="D29" s="1037"/>
      <c r="E29" s="1037"/>
      <c r="F29" s="1038"/>
    </row>
    <row r="30" spans="1:6" ht="18" customHeight="1" x14ac:dyDescent="0.25">
      <c r="A30" s="1012"/>
      <c r="B30" s="1039" t="s">
        <v>776</v>
      </c>
      <c r="C30" s="1040" t="s">
        <v>1242</v>
      </c>
      <c r="D30" s="1035"/>
      <c r="E30" s="1029">
        <v>150</v>
      </c>
      <c r="F30" s="1030">
        <v>150</v>
      </c>
    </row>
    <row r="31" spans="1:6" ht="11.25" customHeight="1" x14ac:dyDescent="0.25">
      <c r="A31" s="1012"/>
      <c r="B31" s="1036"/>
      <c r="C31" s="1031"/>
      <c r="D31" s="1037"/>
      <c r="E31" s="1037"/>
      <c r="F31" s="1038"/>
    </row>
    <row r="32" spans="1:6" ht="18" customHeight="1" x14ac:dyDescent="0.25">
      <c r="A32" s="1012"/>
      <c r="B32" s="1039" t="s">
        <v>776</v>
      </c>
      <c r="C32" s="1040" t="s">
        <v>901</v>
      </c>
      <c r="D32" s="1035">
        <v>105248</v>
      </c>
      <c r="E32" s="1029">
        <v>135546</v>
      </c>
      <c r="F32" s="1030">
        <v>135549</v>
      </c>
    </row>
    <row r="33" spans="1:6" ht="11.25" customHeight="1" x14ac:dyDescent="0.25">
      <c r="A33" s="1012"/>
      <c r="B33" s="1036"/>
      <c r="C33" s="1040"/>
      <c r="D33" s="1029"/>
      <c r="E33" s="1029"/>
      <c r="F33" s="1030"/>
    </row>
    <row r="34" spans="1:6" ht="18" customHeight="1" x14ac:dyDescent="0.25">
      <c r="A34" s="1012"/>
      <c r="B34" s="1039" t="s">
        <v>777</v>
      </c>
      <c r="C34" s="1040" t="s">
        <v>903</v>
      </c>
      <c r="D34" s="1035">
        <f>120383+27617</f>
        <v>148000</v>
      </c>
      <c r="E34" s="1029">
        <f>124755+27617</f>
        <v>152372</v>
      </c>
      <c r="F34" s="1030">
        <f>124755+27617</f>
        <v>152372</v>
      </c>
    </row>
    <row r="35" spans="1:6" ht="11.25" customHeight="1" x14ac:dyDescent="0.25">
      <c r="A35" s="1012"/>
      <c r="B35" s="1041"/>
      <c r="C35" s="1042"/>
      <c r="D35" s="1043"/>
      <c r="E35" s="1043"/>
      <c r="F35" s="1044"/>
    </row>
    <row r="36" spans="1:6" ht="18" customHeight="1" x14ac:dyDescent="0.25">
      <c r="A36" s="1012"/>
      <c r="B36" s="1039" t="s">
        <v>778</v>
      </c>
      <c r="C36" s="1040" t="s">
        <v>1239</v>
      </c>
      <c r="D36" s="1032">
        <v>0</v>
      </c>
      <c r="E36" s="1029">
        <v>5000</v>
      </c>
      <c r="F36" s="1030">
        <v>5000</v>
      </c>
    </row>
    <row r="37" spans="1:6" ht="11.25" customHeight="1" thickBot="1" x14ac:dyDescent="0.3">
      <c r="A37" s="1012"/>
      <c r="B37" s="1041"/>
      <c r="C37" s="1042"/>
      <c r="D37" s="1043"/>
      <c r="E37" s="1043"/>
      <c r="F37" s="1044"/>
    </row>
    <row r="38" spans="1:6" ht="18" customHeight="1" thickBot="1" x14ac:dyDescent="0.3">
      <c r="A38" s="1012"/>
      <c r="B38" s="1666" t="s">
        <v>904</v>
      </c>
      <c r="C38" s="1667"/>
      <c r="D38" s="1045">
        <f>+D36+D32+D10+D4+D25+D34+D30</f>
        <v>263248</v>
      </c>
      <c r="E38" s="1045">
        <f>+E36+E32+E10+E4+E25+E34+E30</f>
        <v>305221</v>
      </c>
      <c r="F38" s="1046">
        <f>+F36+F32+F10+F4+F25+F34+F30</f>
        <v>305171</v>
      </c>
    </row>
    <row r="39" spans="1:6" ht="18" customHeight="1" x14ac:dyDescent="0.25">
      <c r="A39" s="1012"/>
    </row>
    <row r="40" spans="1:6" ht="18" customHeight="1" x14ac:dyDescent="0.25">
      <c r="A40" s="1012"/>
    </row>
    <row r="41" spans="1:6" ht="18" customHeight="1" x14ac:dyDescent="0.25">
      <c r="A41" s="1012"/>
    </row>
    <row r="42" spans="1:6" ht="18" customHeight="1" x14ac:dyDescent="0.25">
      <c r="A42" s="1012"/>
    </row>
    <row r="43" spans="1:6" ht="18" customHeight="1" x14ac:dyDescent="0.25">
      <c r="A43" s="1012"/>
    </row>
    <row r="44" spans="1:6" ht="18" customHeight="1" x14ac:dyDescent="0.25">
      <c r="A44" s="1012"/>
    </row>
    <row r="45" spans="1:6" ht="18" customHeight="1" x14ac:dyDescent="0.25">
      <c r="A45" s="1012"/>
    </row>
    <row r="46" spans="1:6" ht="18" customHeight="1" x14ac:dyDescent="0.25">
      <c r="A46" s="1012"/>
    </row>
    <row r="47" spans="1:6" ht="18" customHeight="1" x14ac:dyDescent="0.25">
      <c r="A47" s="1012"/>
    </row>
    <row r="48" spans="1:6" ht="18" customHeight="1" x14ac:dyDescent="0.25">
      <c r="A48" s="1012"/>
    </row>
    <row r="49" spans="1:1" ht="18" customHeight="1" x14ac:dyDescent="0.25">
      <c r="A49" s="1012"/>
    </row>
    <row r="50" spans="1:1" ht="8.25" customHeight="1" x14ac:dyDescent="0.25">
      <c r="A50" s="1012"/>
    </row>
  </sheetData>
  <mergeCells count="7">
    <mergeCell ref="D5:D9"/>
    <mergeCell ref="D11:D24"/>
    <mergeCell ref="B38:C38"/>
    <mergeCell ref="E5:E9"/>
    <mergeCell ref="E11:E24"/>
    <mergeCell ref="D26:D28"/>
    <mergeCell ref="E26:E28"/>
  </mergeCells>
  <conditionalFormatting sqref="D38:F38">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93" orientation="portrait" r:id="rId1"/>
  <headerFooter>
    <oddHeader>&amp;C&amp;"Times New Roman,Félkövér"&amp;12Martonvásár Város Önkormányzat 
működési és felhalmozási támogatások részletezése&amp;R&amp;"Times New Roman,Félkövér"&amp;10 11. melléklet</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election activeCell="A4" sqref="A4:G11"/>
    </sheetView>
  </sheetViews>
  <sheetFormatPr defaultColWidth="8.85546875" defaultRowHeight="12.95" customHeight="1" x14ac:dyDescent="0.25"/>
  <cols>
    <col min="1" max="1" width="6.42578125" style="1047" customWidth="1"/>
    <col min="2" max="2" width="37.42578125" style="1047" customWidth="1"/>
    <col min="3" max="3" width="36" style="1047" customWidth="1"/>
    <col min="4" max="7" width="15.7109375" style="1047" customWidth="1"/>
    <col min="8" max="8" width="8.85546875" style="1047"/>
    <col min="9" max="9" width="13.28515625" style="1047" customWidth="1"/>
    <col min="10" max="16384" width="8.85546875" style="1047"/>
  </cols>
  <sheetData>
    <row r="1" spans="1:9" ht="19.5" customHeight="1" x14ac:dyDescent="0.25">
      <c r="A1" s="1671" t="s">
        <v>905</v>
      </c>
      <c r="B1" s="1671"/>
      <c r="C1" s="1671"/>
      <c r="D1" s="1671"/>
      <c r="E1" s="1671"/>
      <c r="F1" s="1671"/>
      <c r="G1" s="1671"/>
    </row>
    <row r="2" spans="1:9" ht="19.5" customHeight="1" x14ac:dyDescent="0.25">
      <c r="A2" s="1048"/>
      <c r="B2" s="1048"/>
      <c r="C2" s="1048"/>
      <c r="D2" s="1048"/>
      <c r="E2" s="1048"/>
      <c r="F2" s="1048"/>
      <c r="G2" s="1048"/>
    </row>
    <row r="3" spans="1:9" ht="12.95" customHeight="1" thickBot="1" x14ac:dyDescent="0.3">
      <c r="G3" s="1049" t="s">
        <v>906</v>
      </c>
    </row>
    <row r="4" spans="1:9" ht="42.75" x14ac:dyDescent="0.25">
      <c r="A4" s="1050" t="s">
        <v>907</v>
      </c>
      <c r="B4" s="1051" t="s">
        <v>279</v>
      </c>
      <c r="C4" s="1052" t="s">
        <v>908</v>
      </c>
      <c r="D4" s="1052" t="s">
        <v>565</v>
      </c>
      <c r="E4" s="1052" t="s">
        <v>909</v>
      </c>
      <c r="F4" s="1052" t="s">
        <v>289</v>
      </c>
      <c r="G4" s="1053" t="s">
        <v>910</v>
      </c>
    </row>
    <row r="5" spans="1:9" ht="18" customHeight="1" x14ac:dyDescent="0.25">
      <c r="A5" s="1054" t="s">
        <v>303</v>
      </c>
      <c r="B5" s="1055" t="s">
        <v>911</v>
      </c>
      <c r="C5" s="1056">
        <v>1196459271</v>
      </c>
      <c r="D5" s="1057">
        <v>1181205136</v>
      </c>
      <c r="E5" s="1056">
        <v>5200491</v>
      </c>
      <c r="F5" s="1056">
        <v>4977019</v>
      </c>
      <c r="G5" s="1058">
        <v>5076625</v>
      </c>
      <c r="I5" s="1357"/>
    </row>
    <row r="6" spans="1:9" ht="18" customHeight="1" x14ac:dyDescent="0.25">
      <c r="A6" s="1054" t="s">
        <v>392</v>
      </c>
      <c r="B6" s="1055" t="s">
        <v>912</v>
      </c>
      <c r="C6" s="1056">
        <v>-1688179844</v>
      </c>
      <c r="D6" s="1057">
        <v>-1203072844</v>
      </c>
      <c r="E6" s="1056">
        <v>-215656815</v>
      </c>
      <c r="F6" s="1056">
        <v>-193194111</v>
      </c>
      <c r="G6" s="1058">
        <v>-76256074</v>
      </c>
      <c r="I6" s="1357"/>
    </row>
    <row r="7" spans="1:9" ht="28.5" x14ac:dyDescent="0.25">
      <c r="A7" s="1054" t="s">
        <v>435</v>
      </c>
      <c r="B7" s="1059" t="s">
        <v>913</v>
      </c>
      <c r="C7" s="1060">
        <f>SUM(C5:C6)</f>
        <v>-491720573</v>
      </c>
      <c r="D7" s="1061">
        <f>SUM(D5:D6)</f>
        <v>-21867708</v>
      </c>
      <c r="E7" s="1061">
        <f t="shared" ref="E7:F7" si="0">SUM(E5:E6)</f>
        <v>-210456324</v>
      </c>
      <c r="F7" s="1061">
        <f t="shared" si="0"/>
        <v>-188217092</v>
      </c>
      <c r="G7" s="1062">
        <f>SUM(G5:G6)</f>
        <v>-71179449</v>
      </c>
      <c r="I7" s="1357"/>
    </row>
    <row r="8" spans="1:9" ht="18" customHeight="1" x14ac:dyDescent="0.25">
      <c r="A8" s="1054" t="s">
        <v>436</v>
      </c>
      <c r="B8" s="1055" t="s">
        <v>914</v>
      </c>
      <c r="C8" s="1056">
        <v>1808494670</v>
      </c>
      <c r="D8" s="1057">
        <v>1765444299</v>
      </c>
      <c r="E8" s="1056">
        <v>224457321</v>
      </c>
      <c r="F8" s="1056">
        <v>192881493</v>
      </c>
      <c r="G8" s="1058">
        <v>86067847</v>
      </c>
      <c r="I8" s="1357"/>
    </row>
    <row r="9" spans="1:9" ht="18" customHeight="1" x14ac:dyDescent="0.25">
      <c r="A9" s="1054" t="s">
        <v>437</v>
      </c>
      <c r="B9" s="1055" t="s">
        <v>915</v>
      </c>
      <c r="C9" s="1056">
        <v>-16090536</v>
      </c>
      <c r="D9" s="1057">
        <v>-476446826</v>
      </c>
      <c r="E9" s="1056">
        <v>0</v>
      </c>
      <c r="F9" s="1056">
        <v>0</v>
      </c>
      <c r="G9" s="1058">
        <v>0</v>
      </c>
      <c r="I9" s="1357"/>
    </row>
    <row r="10" spans="1:9" ht="28.5" x14ac:dyDescent="0.25">
      <c r="A10" s="1054" t="s">
        <v>438</v>
      </c>
      <c r="B10" s="1059" t="s">
        <v>916</v>
      </c>
      <c r="C10" s="1060">
        <f>SUM(C8:C9)</f>
        <v>1792404134</v>
      </c>
      <c r="D10" s="1061">
        <f>SUM(D8:D9)</f>
        <v>1288997473</v>
      </c>
      <c r="E10" s="1061">
        <f t="shared" ref="E10:G10" si="1">SUM(E8:E9)</f>
        <v>224457321</v>
      </c>
      <c r="F10" s="1061">
        <f t="shared" si="1"/>
        <v>192881493</v>
      </c>
      <c r="G10" s="1062">
        <f t="shared" si="1"/>
        <v>86067847</v>
      </c>
    </row>
    <row r="11" spans="1:9" ht="18" customHeight="1" thickBot="1" x14ac:dyDescent="0.3">
      <c r="A11" s="1063" t="s">
        <v>439</v>
      </c>
      <c r="B11" s="1064" t="s">
        <v>917</v>
      </c>
      <c r="C11" s="1065">
        <f>C7+C10</f>
        <v>1300683561</v>
      </c>
      <c r="D11" s="1066">
        <f>D7+D10</f>
        <v>1267129765</v>
      </c>
      <c r="E11" s="1066">
        <f t="shared" ref="E11:G11" si="2">E7+E10</f>
        <v>14000997</v>
      </c>
      <c r="F11" s="1066">
        <f t="shared" si="2"/>
        <v>4664401</v>
      </c>
      <c r="G11" s="1067">
        <f t="shared" si="2"/>
        <v>14888398</v>
      </c>
    </row>
    <row r="12" spans="1:9" ht="18" customHeight="1" x14ac:dyDescent="0.25">
      <c r="A12" s="1068"/>
      <c r="B12" s="1069"/>
      <c r="C12" s="1070"/>
      <c r="D12" s="1071"/>
      <c r="E12" s="1071"/>
      <c r="F12" s="1071"/>
      <c r="G12" s="1071"/>
    </row>
    <row r="13" spans="1:9" ht="18" customHeight="1" x14ac:dyDescent="0.25">
      <c r="A13" s="1068"/>
      <c r="B13" s="1069"/>
      <c r="C13" s="1069"/>
      <c r="D13" s="1071"/>
      <c r="E13" s="1071"/>
      <c r="F13" s="1071"/>
      <c r="G13" s="1071"/>
    </row>
    <row r="14" spans="1:9" ht="18" customHeight="1" x14ac:dyDescent="0.25">
      <c r="A14" s="1672" t="s">
        <v>918</v>
      </c>
      <c r="B14" s="1672"/>
      <c r="C14" s="1672"/>
      <c r="D14" s="1672"/>
      <c r="E14" s="1672"/>
      <c r="F14" s="1672"/>
      <c r="G14" s="1672"/>
    </row>
    <row r="15" spans="1:9" ht="18" customHeight="1" thickBot="1" x14ac:dyDescent="0.3">
      <c r="A15" s="1072"/>
      <c r="B15" s="1072"/>
      <c r="C15" s="1072"/>
      <c r="D15" s="1072"/>
      <c r="E15" s="1072"/>
      <c r="F15" s="1072"/>
      <c r="G15" s="1073" t="s">
        <v>919</v>
      </c>
    </row>
    <row r="16" spans="1:9" ht="43.5" thickBot="1" x14ac:dyDescent="0.3">
      <c r="A16" s="1050" t="s">
        <v>907</v>
      </c>
      <c r="B16" s="1051" t="s">
        <v>279</v>
      </c>
      <c r="C16" s="1052" t="s">
        <v>908</v>
      </c>
      <c r="D16" s="1052" t="s">
        <v>565</v>
      </c>
      <c r="E16" s="1052" t="s">
        <v>909</v>
      </c>
      <c r="F16" s="1052" t="s">
        <v>289</v>
      </c>
      <c r="G16" s="1053" t="s">
        <v>910</v>
      </c>
    </row>
    <row r="17" spans="1:7" ht="15" x14ac:dyDescent="0.25">
      <c r="A17" s="1074" t="s">
        <v>303</v>
      </c>
      <c r="B17" s="1075" t="s">
        <v>1243</v>
      </c>
      <c r="C17" s="1673"/>
      <c r="D17" s="1076">
        <f>SUM(D18:D19)</f>
        <v>1562716</v>
      </c>
      <c r="E17" s="1076">
        <f>SUM(E18:E19)</f>
        <v>18054</v>
      </c>
      <c r="F17" s="1076">
        <f>SUM(F18:F19)</f>
        <v>2927</v>
      </c>
      <c r="G17" s="1077">
        <f>SUM(G18:G19)</f>
        <v>21937</v>
      </c>
    </row>
    <row r="18" spans="1:7" ht="12.95" customHeight="1" x14ac:dyDescent="0.25">
      <c r="A18" s="1054" t="s">
        <v>392</v>
      </c>
      <c r="B18" s="1078" t="s">
        <v>920</v>
      </c>
      <c r="C18" s="1674"/>
      <c r="D18" s="1057">
        <v>1562120</v>
      </c>
      <c r="E18" s="1056">
        <v>18008</v>
      </c>
      <c r="F18" s="1056">
        <v>2912</v>
      </c>
      <c r="G18" s="1058">
        <v>21820</v>
      </c>
    </row>
    <row r="19" spans="1:7" ht="12.95" customHeight="1" x14ac:dyDescent="0.25">
      <c r="A19" s="1054" t="s">
        <v>435</v>
      </c>
      <c r="B19" s="1078" t="s">
        <v>921</v>
      </c>
      <c r="C19" s="1674"/>
      <c r="D19" s="1057">
        <v>596</v>
      </c>
      <c r="E19" s="1056">
        <v>46</v>
      </c>
      <c r="F19" s="1056">
        <v>15</v>
      </c>
      <c r="G19" s="1058">
        <v>117</v>
      </c>
    </row>
    <row r="20" spans="1:7" ht="12.95" customHeight="1" x14ac:dyDescent="0.25">
      <c r="A20" s="1054" t="s">
        <v>436</v>
      </c>
      <c r="B20" s="1079" t="s">
        <v>922</v>
      </c>
      <c r="C20" s="1674"/>
      <c r="D20" s="1061">
        <f>SUM(D21:D22)</f>
        <v>-314192</v>
      </c>
      <c r="E20" s="1061">
        <f t="shared" ref="E20:G20" si="3">SUM(E21:E22)</f>
        <v>-4139</v>
      </c>
      <c r="F20" s="1061">
        <f t="shared" si="3"/>
        <v>1721</v>
      </c>
      <c r="G20" s="1062">
        <f t="shared" si="3"/>
        <v>-7064</v>
      </c>
    </row>
    <row r="21" spans="1:7" ht="12.95" customHeight="1" x14ac:dyDescent="0.25">
      <c r="A21" s="1054" t="s">
        <v>437</v>
      </c>
      <c r="B21" s="1078" t="s">
        <v>923</v>
      </c>
      <c r="C21" s="1674"/>
      <c r="D21" s="1057">
        <f t="shared" ref="D21:G22" si="4">D24-D18</f>
        <v>-313775</v>
      </c>
      <c r="E21" s="1057">
        <f t="shared" si="4"/>
        <v>-4110</v>
      </c>
      <c r="F21" s="1057">
        <f t="shared" si="4"/>
        <v>1736</v>
      </c>
      <c r="G21" s="1080">
        <f t="shared" si="4"/>
        <v>-7050</v>
      </c>
    </row>
    <row r="22" spans="1:7" ht="12.95" customHeight="1" x14ac:dyDescent="0.25">
      <c r="A22" s="1054" t="s">
        <v>438</v>
      </c>
      <c r="B22" s="1078" t="s">
        <v>924</v>
      </c>
      <c r="C22" s="1674"/>
      <c r="D22" s="1057">
        <f t="shared" si="4"/>
        <v>-417</v>
      </c>
      <c r="E22" s="1057">
        <f t="shared" si="4"/>
        <v>-29</v>
      </c>
      <c r="F22" s="1057">
        <f t="shared" si="4"/>
        <v>-15</v>
      </c>
      <c r="G22" s="1080">
        <f t="shared" si="4"/>
        <v>-14</v>
      </c>
    </row>
    <row r="23" spans="1:7" ht="12.95" customHeight="1" x14ac:dyDescent="0.25">
      <c r="A23" s="1054" t="s">
        <v>439</v>
      </c>
      <c r="B23" s="1059" t="s">
        <v>1244</v>
      </c>
      <c r="C23" s="1674"/>
      <c r="D23" s="1060">
        <f>SUM(D24:D25)</f>
        <v>1248524</v>
      </c>
      <c r="E23" s="1060">
        <f>SUM(E24:E25)</f>
        <v>13915</v>
      </c>
      <c r="F23" s="1060">
        <f>SUM(F24:F25)</f>
        <v>4648</v>
      </c>
      <c r="G23" s="1081">
        <f>SUM(G24:G25)</f>
        <v>14873</v>
      </c>
    </row>
    <row r="24" spans="1:7" ht="12.95" customHeight="1" x14ac:dyDescent="0.25">
      <c r="A24" s="1054" t="s">
        <v>440</v>
      </c>
      <c r="B24" s="1078" t="s">
        <v>920</v>
      </c>
      <c r="C24" s="1674"/>
      <c r="D24" s="1057">
        <v>1248345</v>
      </c>
      <c r="E24" s="1056">
        <v>13898</v>
      </c>
      <c r="F24" s="1056">
        <v>4648</v>
      </c>
      <c r="G24" s="1058">
        <v>14770</v>
      </c>
    </row>
    <row r="25" spans="1:7" ht="12.95" customHeight="1" thickBot="1" x14ac:dyDescent="0.3">
      <c r="A25" s="1063" t="s">
        <v>441</v>
      </c>
      <c r="B25" s="1082" t="s">
        <v>921</v>
      </c>
      <c r="C25" s="1675"/>
      <c r="D25" s="1083">
        <v>179</v>
      </c>
      <c r="E25" s="1084">
        <v>17</v>
      </c>
      <c r="F25" s="1084">
        <v>0</v>
      </c>
      <c r="G25" s="1085">
        <v>103</v>
      </c>
    </row>
  </sheetData>
  <mergeCells count="3">
    <mergeCell ref="A1:G1"/>
    <mergeCell ref="A14:G14"/>
    <mergeCell ref="C17:C25"/>
  </mergeCells>
  <printOptions horizontalCentered="1"/>
  <pageMargins left="0.51181102362204722" right="0.51181102362204722" top="1.3385826771653544" bottom="0.74803149606299213" header="0.31496062992125984" footer="0.31496062992125984"/>
  <pageSetup paperSize="9" scale="94" orientation="landscape" r:id="rId1"/>
  <headerFooter>
    <oddHeader>&amp;C&amp;"Times New Roman,Félkövér"&amp;12Martonvásár Város Önkormányzatának maradvány megállapítás és pénzeszköz változás&amp;R&amp;"Times New Roman,Félkövér"&amp;10 12. melléklet</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Normal="100" workbookViewId="0">
      <selection activeCell="E18" sqref="E18"/>
    </sheetView>
  </sheetViews>
  <sheetFormatPr defaultColWidth="9.140625" defaultRowHeight="12.75" x14ac:dyDescent="0.2"/>
  <cols>
    <col min="1" max="1" width="9.140625" style="1086"/>
    <col min="2" max="2" width="30.5703125" style="1086" customWidth="1"/>
    <col min="3" max="3" width="13.42578125" style="1086" customWidth="1"/>
    <col min="4" max="4" width="8.140625" style="1086" bestFit="1" customWidth="1"/>
    <col min="5" max="5" width="16.7109375" style="1086" customWidth="1"/>
    <col min="6" max="6" width="10.85546875" style="1086" customWidth="1"/>
    <col min="7" max="8" width="13.42578125" style="1086" customWidth="1"/>
    <col min="9" max="11" width="12.42578125" style="1086" customWidth="1"/>
    <col min="12" max="12" width="9.85546875" style="1086" customWidth="1"/>
    <col min="13" max="13" width="9.140625" style="1086"/>
    <col min="14" max="14" width="9.5703125" style="1086" customWidth="1"/>
    <col min="15" max="16384" width="9.140625" style="1086"/>
  </cols>
  <sheetData>
    <row r="1" spans="1:14" ht="27" customHeight="1" thickBot="1" x14ac:dyDescent="0.25">
      <c r="K1" s="1087"/>
      <c r="L1" s="1086" t="s">
        <v>382</v>
      </c>
    </row>
    <row r="2" spans="1:14" ht="13.9" customHeight="1" thickBot="1" x14ac:dyDescent="0.25">
      <c r="A2" s="1088"/>
      <c r="B2" s="1089" t="s">
        <v>299</v>
      </c>
      <c r="C2" s="1089" t="s">
        <v>305</v>
      </c>
      <c r="D2" s="1089" t="s">
        <v>300</v>
      </c>
      <c r="E2" s="1089" t="s">
        <v>301</v>
      </c>
      <c r="F2" s="1089" t="s">
        <v>302</v>
      </c>
      <c r="G2" s="1089" t="s">
        <v>926</v>
      </c>
      <c r="H2" s="1089" t="s">
        <v>927</v>
      </c>
      <c r="I2" s="1089" t="s">
        <v>928</v>
      </c>
      <c r="J2" s="1089" t="s">
        <v>929</v>
      </c>
      <c r="K2" s="1090" t="s">
        <v>930</v>
      </c>
      <c r="L2" s="1088" t="s">
        <v>931</v>
      </c>
      <c r="M2" s="1091"/>
      <c r="N2" s="1092"/>
    </row>
    <row r="3" spans="1:14" ht="76.5" customHeight="1" x14ac:dyDescent="0.2">
      <c r="A3" s="1678"/>
      <c r="B3" s="1680" t="s">
        <v>932</v>
      </c>
      <c r="C3" s="1680" t="s">
        <v>933</v>
      </c>
      <c r="D3" s="1680" t="s">
        <v>934</v>
      </c>
      <c r="E3" s="1680" t="s">
        <v>935</v>
      </c>
      <c r="F3" s="1676" t="s">
        <v>936</v>
      </c>
      <c r="G3" s="1682" t="s">
        <v>937</v>
      </c>
      <c r="H3" s="1680" t="s">
        <v>1245</v>
      </c>
      <c r="I3" s="1676" t="s">
        <v>938</v>
      </c>
      <c r="J3" s="1676" t="s">
        <v>939</v>
      </c>
      <c r="K3" s="1684" t="s">
        <v>940</v>
      </c>
      <c r="L3" s="1678" t="s">
        <v>941</v>
      </c>
      <c r="M3" s="1681"/>
      <c r="N3" s="1681"/>
    </row>
    <row r="4" spans="1:14" ht="15.75" customHeight="1" thickBot="1" x14ac:dyDescent="0.25">
      <c r="A4" s="1679"/>
      <c r="B4" s="1677"/>
      <c r="C4" s="1677"/>
      <c r="D4" s="1677"/>
      <c r="E4" s="1677"/>
      <c r="F4" s="1677"/>
      <c r="G4" s="1683"/>
      <c r="H4" s="1677"/>
      <c r="I4" s="1677"/>
      <c r="J4" s="1677"/>
      <c r="K4" s="1685"/>
      <c r="L4" s="1679"/>
      <c r="M4" s="1093"/>
      <c r="N4" s="1093"/>
    </row>
    <row r="5" spans="1:14" ht="28.35" customHeight="1" x14ac:dyDescent="0.2">
      <c r="A5" s="1094">
        <v>1</v>
      </c>
      <c r="B5" s="1095" t="s">
        <v>565</v>
      </c>
      <c r="C5" s="1095">
        <v>1267130</v>
      </c>
      <c r="D5" s="1095">
        <v>0</v>
      </c>
      <c r="E5" s="1096">
        <v>177</v>
      </c>
      <c r="F5" s="1358">
        <f>+C5-D5-E5</f>
        <v>1266953</v>
      </c>
      <c r="G5" s="1366">
        <f>19801-1071</f>
        <v>18730</v>
      </c>
      <c r="H5" s="1358">
        <f>+F5+G5</f>
        <v>1285683</v>
      </c>
      <c r="I5" s="1398">
        <v>1102963</v>
      </c>
      <c r="J5" s="1398">
        <v>18606</v>
      </c>
      <c r="K5" s="1398">
        <v>21370</v>
      </c>
      <c r="L5" s="1098">
        <v>142744</v>
      </c>
      <c r="M5" s="1093"/>
      <c r="N5" s="1093"/>
    </row>
    <row r="6" spans="1:14" ht="28.35" customHeight="1" x14ac:dyDescent="0.2">
      <c r="A6" s="1099">
        <v>2</v>
      </c>
      <c r="B6" s="1096" t="s">
        <v>909</v>
      </c>
      <c r="C6" s="1096">
        <v>14001</v>
      </c>
      <c r="D6" s="1096">
        <v>0</v>
      </c>
      <c r="E6" s="1096"/>
      <c r="F6" s="1096">
        <f t="shared" ref="F6:F8" si="0">+C6-D6-E6</f>
        <v>14001</v>
      </c>
      <c r="G6" s="1097">
        <v>-9788</v>
      </c>
      <c r="H6" s="1096">
        <f>+F6+G6</f>
        <v>4213</v>
      </c>
      <c r="I6" s="1096">
        <v>4129</v>
      </c>
      <c r="J6" s="1096">
        <v>84</v>
      </c>
      <c r="K6" s="1096"/>
      <c r="L6" s="1098">
        <v>0</v>
      </c>
      <c r="M6" s="1091"/>
      <c r="N6" s="1091"/>
    </row>
    <row r="7" spans="1:14" ht="28.35" customHeight="1" x14ac:dyDescent="0.2">
      <c r="A7" s="1099">
        <v>3</v>
      </c>
      <c r="B7" s="1096" t="s">
        <v>289</v>
      </c>
      <c r="C7" s="1096">
        <v>4664</v>
      </c>
      <c r="D7" s="1096">
        <v>0</v>
      </c>
      <c r="E7" s="1096"/>
      <c r="F7" s="1096">
        <f t="shared" si="0"/>
        <v>4664</v>
      </c>
      <c r="G7" s="1097">
        <v>-4647</v>
      </c>
      <c r="H7" s="1096">
        <f>+F7+G7</f>
        <v>17</v>
      </c>
      <c r="I7" s="1096"/>
      <c r="J7" s="1096">
        <v>17</v>
      </c>
      <c r="K7" s="1096"/>
      <c r="L7" s="1098">
        <v>0</v>
      </c>
      <c r="M7" s="1091"/>
      <c r="N7" s="1091"/>
    </row>
    <row r="8" spans="1:14" ht="28.35" customHeight="1" thickBot="1" x14ac:dyDescent="0.25">
      <c r="A8" s="1099">
        <v>4</v>
      </c>
      <c r="B8" s="1096" t="s">
        <v>942</v>
      </c>
      <c r="C8" s="1096">
        <v>14888</v>
      </c>
      <c r="D8" s="1096">
        <v>0</v>
      </c>
      <c r="E8" s="1096"/>
      <c r="F8" s="1096">
        <f t="shared" si="0"/>
        <v>14888</v>
      </c>
      <c r="G8" s="1097">
        <f>-5366+1071</f>
        <v>-4295</v>
      </c>
      <c r="H8" s="1096">
        <f>+F8+G8</f>
        <v>10593</v>
      </c>
      <c r="I8" s="1096">
        <v>10578</v>
      </c>
      <c r="J8" s="1096">
        <v>15</v>
      </c>
      <c r="K8" s="1096"/>
      <c r="L8" s="1098">
        <v>0</v>
      </c>
      <c r="M8" s="1091"/>
      <c r="N8" s="1091"/>
    </row>
    <row r="9" spans="1:14" ht="28.35" customHeight="1" thickBot="1" x14ac:dyDescent="0.25">
      <c r="A9" s="1100">
        <v>5</v>
      </c>
      <c r="B9" s="1102" t="s">
        <v>363</v>
      </c>
      <c r="C9" s="1102">
        <f t="shared" ref="C9:I9" si="1">SUM(C5:C8)</f>
        <v>1300683</v>
      </c>
      <c r="D9" s="1102">
        <f t="shared" si="1"/>
        <v>0</v>
      </c>
      <c r="E9" s="1102">
        <f t="shared" si="1"/>
        <v>177</v>
      </c>
      <c r="F9" s="1102">
        <f t="shared" si="1"/>
        <v>1300506</v>
      </c>
      <c r="G9" s="1102">
        <f t="shared" si="1"/>
        <v>0</v>
      </c>
      <c r="H9" s="1102">
        <f t="shared" si="1"/>
        <v>1300506</v>
      </c>
      <c r="I9" s="1102">
        <f t="shared" si="1"/>
        <v>1117670</v>
      </c>
      <c r="J9" s="1101">
        <v>18722</v>
      </c>
      <c r="K9" s="1101">
        <v>21370</v>
      </c>
      <c r="L9" s="1103">
        <v>142744</v>
      </c>
      <c r="M9" s="1091"/>
      <c r="N9" s="1091"/>
    </row>
    <row r="10" spans="1:14" ht="13.9" customHeight="1" x14ac:dyDescent="0.2">
      <c r="F10" s="1104"/>
    </row>
    <row r="11" spans="1:14" ht="13.9" customHeight="1" x14ac:dyDescent="0.2">
      <c r="F11" s="1091"/>
    </row>
    <row r="12" spans="1:14" x14ac:dyDescent="0.2">
      <c r="B12" s="1359"/>
      <c r="C12" s="1360"/>
      <c r="F12" s="1091"/>
    </row>
    <row r="13" spans="1:14" x14ac:dyDescent="0.2">
      <c r="C13" s="1361"/>
      <c r="G13" s="1104"/>
    </row>
    <row r="14" spans="1:14" x14ac:dyDescent="0.2">
      <c r="C14" s="1361"/>
      <c r="G14" s="1104"/>
    </row>
    <row r="15" spans="1:14" x14ac:dyDescent="0.2">
      <c r="C15" s="1361"/>
      <c r="G15" s="1104"/>
    </row>
    <row r="16" spans="1:14" x14ac:dyDescent="0.2">
      <c r="C16" s="1361"/>
      <c r="G16" s="1104"/>
    </row>
    <row r="17" spans="2:7" x14ac:dyDescent="0.2">
      <c r="B17" s="1362"/>
      <c r="C17" s="1363"/>
      <c r="G17" s="1104"/>
    </row>
    <row r="18" spans="2:7" x14ac:dyDescent="0.2">
      <c r="C18" s="1361"/>
      <c r="G18" s="1104"/>
    </row>
    <row r="19" spans="2:7" x14ac:dyDescent="0.2">
      <c r="C19" s="1104"/>
      <c r="G19" s="1104"/>
    </row>
    <row r="20" spans="2:7" x14ac:dyDescent="0.2">
      <c r="B20" s="1359"/>
      <c r="C20" s="1364"/>
      <c r="G20" s="1104"/>
    </row>
    <row r="21" spans="2:7" x14ac:dyDescent="0.2">
      <c r="C21" s="1360"/>
    </row>
    <row r="22" spans="2:7" x14ac:dyDescent="0.2">
      <c r="C22" s="1360"/>
    </row>
    <row r="23" spans="2:7" x14ac:dyDescent="0.2">
      <c r="B23" s="1359"/>
      <c r="C23" s="1360"/>
    </row>
    <row r="24" spans="2:7" x14ac:dyDescent="0.2">
      <c r="C24" s="1361"/>
    </row>
    <row r="25" spans="2:7" x14ac:dyDescent="0.2">
      <c r="C25" s="1361"/>
    </row>
    <row r="26" spans="2:7" x14ac:dyDescent="0.2">
      <c r="C26" s="1361"/>
    </row>
    <row r="29" spans="2:7" x14ac:dyDescent="0.2">
      <c r="B29" s="1359"/>
      <c r="C29" s="1365"/>
    </row>
  </sheetData>
  <mergeCells count="13">
    <mergeCell ref="M3:N3"/>
    <mergeCell ref="G3:G4"/>
    <mergeCell ref="H3:H4"/>
    <mergeCell ref="I3:I4"/>
    <mergeCell ref="J3:J4"/>
    <mergeCell ref="K3:K4"/>
    <mergeCell ref="L3:L4"/>
    <mergeCell ref="F3:F4"/>
    <mergeCell ref="A3:A4"/>
    <mergeCell ref="B3:B4"/>
    <mergeCell ref="C3:C4"/>
    <mergeCell ref="D3:D4"/>
    <mergeCell ref="E3:E4"/>
  </mergeCells>
  <printOptions horizontalCentered="1"/>
  <pageMargins left="0.74803149606299213" right="0.74803149606299213" top="0.98425196850393704" bottom="0.98425196850393704" header="0.51181102362204722" footer="0.51181102362204722"/>
  <pageSetup paperSize="9" scale="79" orientation="landscape" r:id="rId1"/>
  <headerFooter>
    <oddHeader>&amp;C&amp;"Times New Roman,Félkövér"&amp;12Martonvásár Vásor Önkormányzatának 2019. évi  pénzmaradvány levezetése&amp;R&amp;"Times New Roman CE,Félkövér"&amp;10 13. melléklet</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topLeftCell="A31" zoomScale="90" zoomScaleNormal="90" workbookViewId="0">
      <selection activeCell="C66" sqref="C66"/>
    </sheetView>
  </sheetViews>
  <sheetFormatPr defaultRowHeight="15" x14ac:dyDescent="0.25"/>
  <cols>
    <col min="1" max="1" width="40.7109375" style="557" customWidth="1"/>
    <col min="2" max="2" width="25.7109375" style="557" customWidth="1"/>
    <col min="3" max="3" width="40.7109375" style="557" customWidth="1"/>
    <col min="4" max="4" width="25.7109375" style="557" customWidth="1"/>
    <col min="5" max="5" width="12.5703125" style="557" customWidth="1"/>
    <col min="6" max="6" width="9.7109375" style="557" customWidth="1"/>
    <col min="7" max="7" width="14.7109375" customWidth="1"/>
    <col min="8" max="8" width="15.28515625" customWidth="1"/>
  </cols>
  <sheetData>
    <row r="1" spans="1:6" ht="15.75" customHeight="1" x14ac:dyDescent="0.25">
      <c r="A1" s="1688" t="str">
        <f>'[8]14.sz Pénzm.feloszt.'!A1</f>
        <v>Kötelezettséggel terhelt maradvány megállapítás</v>
      </c>
      <c r="B1" s="1688"/>
      <c r="C1" s="1688"/>
      <c r="D1" s="1688"/>
    </row>
    <row r="2" spans="1:6" ht="15.75" customHeight="1" thickBot="1" x14ac:dyDescent="0.3">
      <c r="A2" s="1395">
        <f>'[8]14.sz Pénzm.feloszt.'!A2</f>
        <v>0</v>
      </c>
      <c r="B2" s="1395">
        <f>'[8]14.sz Pénzm.feloszt.'!B2</f>
        <v>0</v>
      </c>
      <c r="C2" s="1395">
        <f>'[8]14.sz Pénzm.feloszt.'!C2</f>
        <v>0</v>
      </c>
      <c r="D2" s="1105" t="str">
        <f>'[8]14.sz Pénzm.feloszt.'!D2</f>
        <v>e Ft</v>
      </c>
    </row>
    <row r="3" spans="1:6" x14ac:dyDescent="0.25">
      <c r="A3" s="1689" t="str">
        <f>'[8]14.sz Pénzm.feloszt.'!A3</f>
        <v>Pályázati számlák maradványa</v>
      </c>
      <c r="B3" s="1690"/>
      <c r="C3" s="1691" t="str">
        <f>'[8]14.sz Pénzm.feloszt.'!C3</f>
        <v>Tervezett pályázati kiadások</v>
      </c>
      <c r="D3" s="1692"/>
    </row>
    <row r="4" spans="1:6" s="557" customFormat="1" x14ac:dyDescent="0.25">
      <c r="A4" s="1106" t="str">
        <f>'[8]14.sz Pénzm.feloszt.'!A4</f>
        <v>Kormányzati támogatás (800M)</v>
      </c>
      <c r="B4" s="1107">
        <f>'[8]14.sz Pénzm.feloszt.'!B4</f>
        <v>130648</v>
      </c>
      <c r="C4" s="1108" t="str">
        <f>'[8]14.sz Pénzm.feloszt.'!C4</f>
        <v>Kormányzati támogatás (800M)</v>
      </c>
      <c r="D4" s="1109">
        <f>'[8]14.sz Pénzm.feloszt.'!D4</f>
        <v>130648</v>
      </c>
    </row>
    <row r="5" spans="1:6" s="557" customFormat="1" x14ac:dyDescent="0.25">
      <c r="A5" s="1110" t="str">
        <f>'[8]14.sz Pénzm.feloszt.'!A5</f>
        <v>TOP 3.1.2 Iskolaenergetika pályázat</v>
      </c>
      <c r="B5" s="1111">
        <f>'[8]14.sz Pénzm.feloszt.'!B5</f>
        <v>434</v>
      </c>
      <c r="C5" s="1112" t="str">
        <f>'[8]14.sz Pénzm.feloszt.'!C5</f>
        <v>TOP 3.1.2 Iskolaenergetika</v>
      </c>
      <c r="D5" s="1113">
        <f>'[8]14.sz Pénzm.feloszt.'!D5</f>
        <v>434</v>
      </c>
    </row>
    <row r="6" spans="1:6" s="557" customFormat="1" x14ac:dyDescent="0.25">
      <c r="A6" s="1114" t="str">
        <f>'[8]14.sz Pénzm.feloszt.'!A6</f>
        <v>KöFOP 1.2.1- ASP pályázat</v>
      </c>
      <c r="B6" s="1111">
        <f>'[8]14.sz Pénzm.feloszt.'!B6</f>
        <v>7</v>
      </c>
      <c r="C6" s="1115">
        <f>'[8]14.sz Pénzm.feloszt.'!C6</f>
        <v>0</v>
      </c>
      <c r="D6" s="1116">
        <f>'[8]14.sz Pénzm.feloszt.'!D6</f>
        <v>0</v>
      </c>
      <c r="E6" s="1367"/>
    </row>
    <row r="7" spans="1:6" s="1378" customFormat="1" x14ac:dyDescent="0.25">
      <c r="A7" s="1125" t="str">
        <f>'[8]14.sz Pénzm.feloszt.'!A7</f>
        <v>TOP 2.1.2 - Zöldváros pályázat</v>
      </c>
      <c r="B7" s="1117">
        <f>'[8]14.sz Pénzm.feloszt.'!B7</f>
        <v>321879</v>
      </c>
      <c r="C7" s="1112" t="str">
        <f>'[8]14.sz Pénzm.feloszt.'!C7</f>
        <v>TOP 2.1.2 - Zöldváros</v>
      </c>
      <c r="D7" s="1113">
        <f>'[8]14.sz Pénzm.feloszt.'!D7</f>
        <v>347478</v>
      </c>
      <c r="E7" s="1376"/>
      <c r="F7" s="1377"/>
    </row>
    <row r="8" spans="1:6" s="557" customFormat="1" x14ac:dyDescent="0.25">
      <c r="A8" s="1110" t="str">
        <f>'[8]14.sz Pénzm.feloszt.'!A8</f>
        <v>TOP 4.1.1- Egészségház pályázat</v>
      </c>
      <c r="B8" s="1117">
        <f>'[8]14.sz Pénzm.feloszt.'!B8</f>
        <v>1969</v>
      </c>
      <c r="C8" s="561" t="str">
        <f>'[8]14.sz Pénzm.feloszt.'!C8</f>
        <v>TOP 4.1.1 Egészségház</v>
      </c>
      <c r="D8" s="1118">
        <f>'[8]14.sz Pénzm.feloszt.'!D8</f>
        <v>1969</v>
      </c>
    </row>
    <row r="9" spans="1:6" s="557" customFormat="1" x14ac:dyDescent="0.25">
      <c r="A9" s="1119" t="str">
        <f>'[8]14.sz Pénzm.feloszt.'!A9</f>
        <v>EFOP 4.1.8 Könyvtár</v>
      </c>
      <c r="B9" s="1120">
        <f>'[8]14.sz Pénzm.feloszt.'!B9</f>
        <v>14338</v>
      </c>
      <c r="C9" s="561" t="str">
        <f>'[8]14.sz Pénzm.feloszt.'!C9</f>
        <v>EFOP 4.1.8 Könyvtár</v>
      </c>
      <c r="D9" s="1118">
        <f>'[8]14.sz Pénzm.feloszt.'!D9</f>
        <v>14338</v>
      </c>
    </row>
    <row r="10" spans="1:6" s="557" customFormat="1" x14ac:dyDescent="0.25">
      <c r="A10" s="1119" t="str">
        <f>'[8]14.sz Pénzm.feloszt.'!A10</f>
        <v>EFOP 4.1.9 Múzeum</v>
      </c>
      <c r="B10" s="1120">
        <f>'[8]14.sz Pénzm.feloszt.'!B10</f>
        <v>14582</v>
      </c>
      <c r="C10" s="561" t="str">
        <f>'[8]14.sz Pénzm.feloszt.'!C10</f>
        <v>EFOP 4.1.9 Múzeum</v>
      </c>
      <c r="D10" s="1118">
        <f>'[8]14.sz Pénzm.feloszt.'!D10</f>
        <v>14582</v>
      </c>
    </row>
    <row r="11" spans="1:6" s="557" customFormat="1" x14ac:dyDescent="0.25">
      <c r="A11" s="1119" t="str">
        <f>'[8]14.sz Pénzm.feloszt.'!A11</f>
        <v>TOP 5-3-1 Helyi identitás</v>
      </c>
      <c r="B11" s="1120">
        <f>'[8]14.sz Pénzm.feloszt.'!B11</f>
        <v>14256</v>
      </c>
      <c r="C11" s="1115" t="str">
        <f>'[8]14.sz Pénzm.feloszt.'!C11</f>
        <v>TOP 5-3-1 Helyi identitás</v>
      </c>
      <c r="D11" s="1113">
        <f>'[8]14.sz Pénzm.feloszt.'!D11</f>
        <v>14256</v>
      </c>
    </row>
    <row r="12" spans="1:6" s="557" customFormat="1" x14ac:dyDescent="0.25">
      <c r="A12" s="1119" t="str">
        <f>'[8]14.sz Pénzm.feloszt.'!A12</f>
        <v>BM Óvoda</v>
      </c>
      <c r="B12" s="1120">
        <f>'[8]14.sz Pénzm.feloszt.'!B12</f>
        <v>0</v>
      </c>
      <c r="C12" s="1115" t="str">
        <f>'[8]14.sz Pénzm.feloszt.'!C12</f>
        <v>BM Óvoda</v>
      </c>
      <c r="D12" s="1118">
        <f>'[8]14.sz Pénzm.feloszt.'!D12</f>
        <v>0</v>
      </c>
    </row>
    <row r="13" spans="1:6" s="557" customFormat="1" x14ac:dyDescent="0.25">
      <c r="A13" s="1119" t="str">
        <f>'[8]14.sz Pénzm.feloszt.'!A13</f>
        <v>VP 7.2.7 Külterületi utak</v>
      </c>
      <c r="B13" s="1120">
        <f>'[8]14.sz Pénzm.feloszt.'!B13</f>
        <v>127473</v>
      </c>
      <c r="C13" s="1115" t="str">
        <f>'[8]14.sz Pénzm.feloszt.'!C13</f>
        <v>VP 7.2.7 Külterületi utak</v>
      </c>
      <c r="D13" s="1118">
        <f>'[8]14.sz Pénzm.feloszt.'!D13</f>
        <v>127473</v>
      </c>
    </row>
    <row r="14" spans="1:6" s="557" customFormat="1" x14ac:dyDescent="0.25">
      <c r="A14" s="1119" t="str">
        <f>'[8]14.sz Pénzm.feloszt.'!A14</f>
        <v>Brunszvik Terv (400M)</v>
      </c>
      <c r="B14" s="1120">
        <f>'[8]14.sz Pénzm.feloszt.'!B14</f>
        <v>375479</v>
      </c>
      <c r="C14" s="1115" t="str">
        <f>'[8]14.sz Pénzm.feloszt.'!C14</f>
        <v>Brunszvik Terv (400M)</v>
      </c>
      <c r="D14" s="1118">
        <f>'[8]14.sz Pénzm.feloszt.'!D14</f>
        <v>375479</v>
      </c>
    </row>
    <row r="15" spans="1:6" s="557" customFormat="1" x14ac:dyDescent="0.25">
      <c r="A15" s="1119" t="str">
        <f>'[8]14.sz Pénzm.feloszt.'!A15</f>
        <v>MKSZ Tornaterem felújítás</v>
      </c>
      <c r="B15" s="1120">
        <f>'[8]14.sz Pénzm.feloszt.'!B15</f>
        <v>17068</v>
      </c>
      <c r="C15" s="561" t="str">
        <f>'[8]14.sz Pénzm.feloszt.'!C15</f>
        <v>MKSZ Tornaterem felújítás</v>
      </c>
      <c r="D15" s="1118">
        <f>'[8]14.sz Pénzm.feloszt.'!D15</f>
        <v>17068</v>
      </c>
    </row>
    <row r="16" spans="1:6" s="557" customFormat="1" x14ac:dyDescent="0.25">
      <c r="A16" s="561" t="str">
        <f>'[8]14.sz Pénzm.feloszt.'!A16</f>
        <v>VP 7.2.1 Helyi piac</v>
      </c>
      <c r="B16" s="1120">
        <f>'[8]14.sz Pénzm.feloszt.'!B16</f>
        <v>8589</v>
      </c>
      <c r="C16" s="561" t="str">
        <f>'[8]14.sz Pénzm.feloszt.'!C16</f>
        <v>VP 7.2.1 Helyi piac</v>
      </c>
      <c r="D16" s="1118">
        <f>'[8]14.sz Pénzm.feloszt.'!D16</f>
        <v>8589</v>
      </c>
    </row>
    <row r="17" spans="1:7" s="557" customFormat="1" x14ac:dyDescent="0.25">
      <c r="A17" s="1368">
        <f>'[8]14.sz Pénzm.feloszt.'!A17</f>
        <v>0</v>
      </c>
      <c r="B17" s="1120">
        <f>'[8]14.sz Pénzm.feloszt.'!B17</f>
        <v>0</v>
      </c>
      <c r="C17" s="561" t="str">
        <f>'[8]14.sz Pénzm.feloszt.'!C17</f>
        <v>LEADER zongora</v>
      </c>
      <c r="D17" s="1118">
        <f>'[8]14.sz Pénzm.feloszt.'!D17</f>
        <v>1553</v>
      </c>
    </row>
    <row r="18" spans="1:7" s="557" customFormat="1" x14ac:dyDescent="0.25">
      <c r="A18" s="1121" t="str">
        <f>'[8]14.sz Pénzm.feloszt.'!A18</f>
        <v>Összesen</v>
      </c>
      <c r="B18" s="1122">
        <f>'[8]14.sz Pénzm.feloszt.'!B18</f>
        <v>1026722</v>
      </c>
      <c r="C18" s="1123" t="str">
        <f>'[8]14.sz Pénzm.feloszt.'!C18</f>
        <v>Összesen</v>
      </c>
      <c r="D18" s="1124">
        <f>'[8]14.sz Pénzm.feloszt.'!D18</f>
        <v>1053867</v>
      </c>
    </row>
    <row r="19" spans="1:7" s="557" customFormat="1" x14ac:dyDescent="0.25">
      <c r="A19" s="1693">
        <f>'[8]14.sz Pénzm.feloszt.'!A19</f>
        <v>0</v>
      </c>
      <c r="B19" s="1694"/>
      <c r="C19" s="1694"/>
      <c r="D19" s="1695"/>
    </row>
    <row r="20" spans="1:7" s="557" customFormat="1" x14ac:dyDescent="0.25">
      <c r="A20" s="1696" t="str">
        <f>'[8]14.sz Pénzm.feloszt.'!A20</f>
        <v xml:space="preserve">Egyéb bevételi számlák maradványa </v>
      </c>
      <c r="B20" s="1697"/>
      <c r="C20" s="1698" t="str">
        <f>'[8]14.sz Pénzm.feloszt.'!C20</f>
        <v>Tervezett működési és egyéb fejlesztési kiadások</v>
      </c>
      <c r="D20" s="1699"/>
    </row>
    <row r="21" spans="1:7" s="557" customFormat="1" x14ac:dyDescent="0.25">
      <c r="A21" s="1125" t="str">
        <f>'[8]14.sz Pénzm.feloszt.'!A21</f>
        <v>Főszámla</v>
      </c>
      <c r="B21" s="1120">
        <f>'[8]14.sz Pénzm.feloszt.'!B21</f>
        <v>189442</v>
      </c>
      <c r="C21" s="561" t="str">
        <f>'[8]14.sz Pénzm.feloszt.'!C21</f>
        <v>HÉSZ módosítása</v>
      </c>
      <c r="D21" s="1126">
        <f>'[8]14.sz Pénzm.feloszt.'!D21</f>
        <v>3810</v>
      </c>
    </row>
    <row r="22" spans="1:7" s="557" customFormat="1" x14ac:dyDescent="0.25">
      <c r="A22" s="1127" t="str">
        <f>'[8]14.sz Pénzm.feloszt.'!A22</f>
        <v>Csatorna és vízhálózat haszn.díj maradvány</v>
      </c>
      <c r="B22" s="1128">
        <f>'[8]14.sz Pénzm.feloszt.'!B22</f>
        <v>15735</v>
      </c>
      <c r="C22" s="1108" t="str">
        <f>'[8]14.sz Pénzm.feloszt.'!C22</f>
        <v>Csatorna és vízhálózat haszn.díj maradvány</v>
      </c>
      <c r="D22" s="1126">
        <f>'[8]14.sz Pénzm.feloszt.'!D22</f>
        <v>13668</v>
      </c>
    </row>
    <row r="23" spans="1:7" s="557" customFormat="1" x14ac:dyDescent="0.25">
      <c r="A23" s="1119" t="str">
        <f>'[8]14.sz Pénzm.feloszt.'!A23</f>
        <v>Önkormányzat pénztár</v>
      </c>
      <c r="B23" s="1128">
        <f>'[8]14.sz Pénzm.feloszt.'!B23</f>
        <v>179</v>
      </c>
      <c r="C23" s="561" t="str">
        <f>'[8]14.sz Pénzm.feloszt.'!C23</f>
        <v>Védőnői beruházási igény</v>
      </c>
      <c r="D23" s="1126">
        <f>'[8]14.sz Pénzm.feloszt.'!D23</f>
        <v>460</v>
      </c>
    </row>
    <row r="24" spans="1:7" s="557" customFormat="1" x14ac:dyDescent="0.25">
      <c r="A24" s="1119" t="str">
        <f>'[8]14.sz Pénzm.feloszt.'!A24</f>
        <v>Iskolatej számla</v>
      </c>
      <c r="B24" s="1128">
        <f>'[8]14.sz Pénzm.feloszt.'!B24</f>
        <v>0</v>
      </c>
      <c r="C24" s="561" t="str">
        <f>'[8]14.sz Pénzm.feloszt.'!C24</f>
        <v>Települési adó tartalékba helyezése</v>
      </c>
      <c r="D24" s="1118">
        <f>'[8]14.sz Pénzm.feloszt.'!D24</f>
        <v>11200</v>
      </c>
    </row>
    <row r="25" spans="1:7" s="557" customFormat="1" x14ac:dyDescent="0.25">
      <c r="A25" s="1119" t="str">
        <f>'[8]14.sz Pénzm.feloszt.'!A25</f>
        <v>Közfoglalkoztatotti finanszírozás</v>
      </c>
      <c r="B25" s="1128">
        <f>'[8]14.sz Pénzm.feloszt.'!B25</f>
        <v>801</v>
      </c>
      <c r="C25" s="561" t="str">
        <f>'[8]14.sz Pénzm.feloszt.'!C25</f>
        <v>Beruh.bér Phnál</v>
      </c>
      <c r="D25" s="1118">
        <f>'[8]14.sz Pénzm.feloszt.'!D25</f>
        <v>19558</v>
      </c>
    </row>
    <row r="26" spans="1:7" s="557" customFormat="1" x14ac:dyDescent="0.25">
      <c r="A26" s="1119" t="str">
        <f>'[8]14.sz Pénzm.feloszt.'!A26</f>
        <v>Kerekítési tartalék</v>
      </c>
      <c r="B26" s="1128">
        <f>'[8]14.sz Pénzm.feloszt.'!B26</f>
        <v>0</v>
      </c>
      <c r="C26" s="561" t="str">
        <f>'[8]14.sz Pénzm.feloszt.'!C26</f>
        <v>Civil szervezetek támogatása</v>
      </c>
      <c r="D26" s="1118">
        <f>'[8]14.sz Pénzm.feloszt.'!D26</f>
        <v>400</v>
      </c>
    </row>
    <row r="27" spans="1:7" s="557" customFormat="1" x14ac:dyDescent="0.25">
      <c r="A27" s="1119" t="str">
        <f>'[8]14.sz Pénzm.feloszt.'!A27</f>
        <v>Helyi iparűzési adó</v>
      </c>
      <c r="B27" s="1128">
        <f>'[8]14.sz Pénzm.feloszt.'!B27</f>
        <v>36</v>
      </c>
      <c r="C27" s="1130" t="str">
        <f>'[8]14.sz Pénzm.feloszt.'!C27</f>
        <v>Összesen</v>
      </c>
      <c r="D27" s="1131">
        <f>'[8]14.sz Pénzm.feloszt.'!D27</f>
        <v>49096</v>
      </c>
    </row>
    <row r="28" spans="1:7" s="557" customFormat="1" x14ac:dyDescent="0.25">
      <c r="A28" s="1119" t="str">
        <f>'[8]14.sz Pénzm.feloszt.'!A28</f>
        <v>Kommunális adó</v>
      </c>
      <c r="B28" s="1128">
        <f>'[8]14.sz Pénzm.feloszt.'!B28</f>
        <v>14</v>
      </c>
      <c r="C28" s="561">
        <f>'[8]14.sz Pénzm.feloszt.'!C28</f>
        <v>0</v>
      </c>
      <c r="D28" s="1118">
        <f>'[8]14.sz Pénzm.feloszt.'!D28</f>
        <v>0</v>
      </c>
    </row>
    <row r="29" spans="1:7" s="557" customFormat="1" x14ac:dyDescent="0.25">
      <c r="A29" s="1119" t="str">
        <f>'[8]14.sz Pénzm.feloszt.'!A29</f>
        <v>Talajterh.díj</v>
      </c>
      <c r="B29" s="1128">
        <f>'[8]14.sz Pénzm.feloszt.'!B29</f>
        <v>21</v>
      </c>
      <c r="C29" s="1115">
        <f>'[8]14.sz Pénzm.feloszt.'!C29</f>
        <v>0</v>
      </c>
      <c r="D29" s="1129">
        <f>'[8]14.sz Pénzm.feloszt.'!D29</f>
        <v>0</v>
      </c>
    </row>
    <row r="30" spans="1:7" s="557" customFormat="1" x14ac:dyDescent="0.25">
      <c r="A30" s="1119" t="str">
        <f>'[8]14.sz Pénzm.feloszt.'!A30</f>
        <v>Építményadó</v>
      </c>
      <c r="B30" s="1128">
        <f>'[8]14.sz Pénzm.feloszt.'!B30</f>
        <v>0</v>
      </c>
      <c r="C30" s="1115">
        <f>'[8]14.sz Pénzm.feloszt.'!C30</f>
        <v>0</v>
      </c>
      <c r="D30" s="1115">
        <f>'[8]14.sz Pénzm.feloszt.'!D30</f>
        <v>0</v>
      </c>
      <c r="G30" s="1132"/>
    </row>
    <row r="31" spans="1:7" s="557" customFormat="1" x14ac:dyDescent="0.25">
      <c r="A31" s="1119" t="str">
        <f>'[8]14.sz Pénzm.feloszt.'!A31</f>
        <v>Késedelmi pótlék</v>
      </c>
      <c r="B31" s="1128">
        <f>'[8]14.sz Pénzm.feloszt.'!B31</f>
        <v>1</v>
      </c>
      <c r="C31" s="1115">
        <f>'[8]14.sz Pénzm.feloszt.'!C31</f>
        <v>0</v>
      </c>
      <c r="D31" s="1129">
        <f>'[8]14.sz Pénzm.feloszt.'!D31</f>
        <v>0</v>
      </c>
      <c r="G31" s="1132"/>
    </row>
    <row r="32" spans="1:7" s="557" customFormat="1" x14ac:dyDescent="0.25">
      <c r="A32" s="1119" t="str">
        <f>'[8]14.sz Pénzm.feloszt.'!A32</f>
        <v>Adóbíráság</v>
      </c>
      <c r="B32" s="1128">
        <f>'[8]14.sz Pénzm.feloszt.'!B32</f>
        <v>0</v>
      </c>
      <c r="C32" s="1397">
        <f>'[8]14.sz Pénzm.feloszt.'!C32</f>
        <v>0</v>
      </c>
      <c r="D32" s="1131">
        <f>'[8]14.sz Pénzm.feloszt.'!D32</f>
        <v>0</v>
      </c>
    </row>
    <row r="33" spans="1:7" s="557" customFormat="1" x14ac:dyDescent="0.25">
      <c r="A33" s="1119" t="str">
        <f>'[8]14.sz Pénzm.feloszt.'!A33</f>
        <v>Idegen bevétel</v>
      </c>
      <c r="B33" s="1128">
        <f>'[8]14.sz Pénzm.feloszt.'!B33</f>
        <v>113</v>
      </c>
      <c r="C33" s="1115" t="str">
        <f>'[8]14.sz Pénzm.feloszt.'!C33</f>
        <v>Kötelezettséggel terhelt tételek</v>
      </c>
      <c r="D33" s="1133">
        <f>'[8]14.sz Pénzm.feloszt.'!D33</f>
        <v>0</v>
      </c>
      <c r="G33" s="1132"/>
    </row>
    <row r="34" spans="1:7" s="557" customFormat="1" x14ac:dyDescent="0.25">
      <c r="A34" s="1119" t="str">
        <f>'[8]14.sz Pénzm.feloszt.'!A34</f>
        <v xml:space="preserve">Közterület felügyeleti bírság </v>
      </c>
      <c r="B34" s="1128">
        <f>'[8]14.sz Pénzm.feloszt.'!B34</f>
        <v>0</v>
      </c>
      <c r="C34" s="1397" t="str">
        <f>'[8]14.sz Pénzm.feloszt.'!C34</f>
        <v>Finanszírozási előleg visszafizetés</v>
      </c>
      <c r="D34" s="1131">
        <f>'[8]14.sz Pénzm.feloszt.'!D34</f>
        <v>19296</v>
      </c>
    </row>
    <row r="35" spans="1:7" s="557" customFormat="1" x14ac:dyDescent="0.25">
      <c r="A35" s="1119" t="str">
        <f>'[8]14.sz Pénzm.feloszt.'!A35</f>
        <v>Szabálysértési helyszíni bírság</v>
      </c>
      <c r="B35" s="1128">
        <f>'[8]14.sz Pénzm.feloszt.'!B35</f>
        <v>0</v>
      </c>
      <c r="C35" s="1115" t="str">
        <f>'[8]14.sz Pénzm.feloszt.'!C35</f>
        <v>Normatíva visszafizetés (csak Önk-tól)</v>
      </c>
      <c r="D35" s="1126">
        <f>'[8]14.sz Pénzm.feloszt.'!D35</f>
        <v>177</v>
      </c>
    </row>
    <row r="36" spans="1:7" s="557" customFormat="1" x14ac:dyDescent="0.25">
      <c r="A36" s="1119" t="str">
        <f>'[8]14.sz Pénzm.feloszt.'!A36</f>
        <v>Gépjárműadó</v>
      </c>
      <c r="B36" s="1128">
        <f>'[8]14.sz Pénzm.feloszt.'!B36</f>
        <v>434</v>
      </c>
      <c r="C36" s="1115" t="str">
        <f>'[8]14.sz Pénzm.feloszt.'!C36</f>
        <v>Beruházásra adott előleg</v>
      </c>
      <c r="D36" s="1379">
        <f>'[8]14.sz Pénzm.feloszt.'!D36</f>
        <v>20151</v>
      </c>
    </row>
    <row r="37" spans="1:7" s="557" customFormat="1" x14ac:dyDescent="0.25">
      <c r="A37" s="1119" t="str">
        <f>'[8]14.sz Pénzm.feloszt.'!A37</f>
        <v>Telekadó</v>
      </c>
      <c r="B37" s="1128">
        <f>'[8]14.sz Pénzm.feloszt.'!B37</f>
        <v>0</v>
      </c>
      <c r="C37" s="1115" t="str">
        <f>'[8]14.sz Pénzm.feloszt.'!C37</f>
        <v>Letétre adott</v>
      </c>
      <c r="D37" s="1126">
        <f>'[8]14.sz Pénzm.feloszt.'!D37</f>
        <v>2600</v>
      </c>
    </row>
    <row r="38" spans="1:7" s="557" customFormat="1" x14ac:dyDescent="0.25">
      <c r="A38" s="1119" t="str">
        <f>'[8]14.sz Pénzm.feloszt.'!A38</f>
        <v>Mezőőri járulék</v>
      </c>
      <c r="B38" s="1128">
        <f>'[8]14.sz Pénzm.feloszt.'!B38</f>
        <v>0</v>
      </c>
      <c r="C38" s="1115" t="str">
        <f>'[8]14.sz Pénzm.feloszt.'!C38</f>
        <v>Idegen bevétel</v>
      </c>
      <c r="D38" s="1118">
        <f>'[8]14.sz Pénzm.feloszt.'!D38</f>
        <v>-113</v>
      </c>
    </row>
    <row r="39" spans="1:7" s="557" customFormat="1" x14ac:dyDescent="0.25">
      <c r="A39" s="1119" t="str">
        <f>'[8]14.sz Pénzm.feloszt.'!A39</f>
        <v>Termőföld bérbeadása</v>
      </c>
      <c r="B39" s="1128">
        <f>'[8]14.sz Pénzm.feloszt.'!B39</f>
        <v>8</v>
      </c>
      <c r="C39" s="1115" t="str">
        <f>'[8]14.sz Pénzm.feloszt.'!C39</f>
        <v>Gépjárműadó továbbutalandó része</v>
      </c>
      <c r="D39" s="1118">
        <f>'[8]14.sz Pénzm.feloszt.'!D39</f>
        <v>-260</v>
      </c>
    </row>
    <row r="40" spans="1:7" s="557" customFormat="1" x14ac:dyDescent="0.25">
      <c r="A40" s="1119" t="str">
        <f>'[8]14.sz Pénzm.feloszt.'!A40</f>
        <v>OEP</v>
      </c>
      <c r="B40" s="1128">
        <f>'[8]14.sz Pénzm.feloszt.'!B40</f>
        <v>0</v>
      </c>
      <c r="C40" s="1108" t="str">
        <f>'[8]14.sz Pénzm.feloszt.'!C40</f>
        <v>Csatorna és vízhálózat haszn.díj maradvány</v>
      </c>
      <c r="D40" s="1118">
        <f>'[8]14.sz Pénzm.feloszt.'!D40</f>
        <v>2067</v>
      </c>
    </row>
    <row r="41" spans="1:7" s="557" customFormat="1" x14ac:dyDescent="0.25">
      <c r="A41" s="1119" t="str">
        <f>'[8]14.sz Pénzm.feloszt.'!A41</f>
        <v>Települési adó</v>
      </c>
      <c r="B41" s="1128">
        <f>'[8]14.sz Pénzm.feloszt.'!B41</f>
        <v>11200</v>
      </c>
      <c r="C41" s="1115" t="str">
        <f>'[8]14.sz Pénzm.feloszt.'!C41</f>
        <v>Illeték bevétel tartalékba helyezése</v>
      </c>
      <c r="D41" s="1118">
        <f>'[8]14.sz Pénzm.feloszt.'!D41</f>
        <v>-195</v>
      </c>
    </row>
    <row r="42" spans="1:7" s="557" customFormat="1" x14ac:dyDescent="0.25">
      <c r="A42" s="1119" t="str">
        <f>'[8]14.sz Pénzm.feloszt.'!A42</f>
        <v>Illeték bevétel</v>
      </c>
      <c r="B42" s="1128">
        <f>'[8]14.sz Pénzm.feloszt.'!B42</f>
        <v>195</v>
      </c>
      <c r="C42" s="561" t="str">
        <f>'[8]14.sz Pénzm.feloszt.'!C42</f>
        <v>Letéti számla</v>
      </c>
      <c r="D42" s="1118">
        <f>'[8]14.sz Pénzm.feloszt.'!D42</f>
        <v>-3624</v>
      </c>
    </row>
    <row r="43" spans="1:7" s="557" customFormat="1" x14ac:dyDescent="0.25">
      <c r="A43" s="1119" t="str">
        <f>'[8]14.sz Pénzm.feloszt.'!A43</f>
        <v>Letéti számla</v>
      </c>
      <c r="B43" s="1128">
        <f>'[8]14.sz Pénzm.feloszt.'!B43</f>
        <v>3624</v>
      </c>
      <c r="C43" s="561" t="str">
        <f>'[8]14.sz Pénzm.feloszt.'!C43</f>
        <v>Egyéb átfutó tételek</v>
      </c>
      <c r="D43" s="1118">
        <f>'[8]14.sz Pénzm.feloszt.'!D43</f>
        <v>47</v>
      </c>
    </row>
    <row r="44" spans="1:7" s="557" customFormat="1" x14ac:dyDescent="0.25">
      <c r="A44" s="1119" t="str">
        <f>'[8]14.sz Pénzm.feloszt.'!A44</f>
        <v>Vásárlási ellátmány</v>
      </c>
      <c r="B44" s="1128">
        <f>'[8]14.sz Pénzm.feloszt.'!B44</f>
        <v>0</v>
      </c>
      <c r="C44" s="1134" t="str">
        <f>'[8]14.sz Pénzm.feloszt.'!C44</f>
        <v>KöFOP 1.2.1- ASP</v>
      </c>
      <c r="D44" s="1118">
        <f>'[8]14.sz Pénzm.feloszt.'!D44</f>
        <v>7</v>
      </c>
    </row>
    <row r="45" spans="1:7" s="557" customFormat="1" x14ac:dyDescent="0.25">
      <c r="A45" s="1135" t="str">
        <f>'[8]14.sz Pénzm.feloszt.'!A45</f>
        <v>Összesen</v>
      </c>
      <c r="B45" s="1122">
        <f>'[8]14.sz Pénzm.feloszt.'!B45</f>
        <v>221803</v>
      </c>
      <c r="C45" s="1130" t="str">
        <f>'[8]14.sz Pénzm.feloszt.'!C45</f>
        <v>Összesen</v>
      </c>
      <c r="D45" s="1136">
        <f>'[8]14.sz Pénzm.feloszt.'!D45</f>
        <v>40153</v>
      </c>
    </row>
    <row r="46" spans="1:7" s="557" customFormat="1" x14ac:dyDescent="0.25">
      <c r="A46" s="1135">
        <f>'[8]14.sz Pénzm.feloszt.'!A46</f>
        <v>0</v>
      </c>
      <c r="B46" s="1122">
        <f>'[8]14.sz Pénzm.feloszt.'!B46</f>
        <v>0</v>
      </c>
      <c r="C46" s="1122">
        <f>'[8]14.sz Pénzm.feloszt.'!C46</f>
        <v>0</v>
      </c>
      <c r="D46" s="1136">
        <f>'[8]14.sz Pénzm.feloszt.'!D46</f>
        <v>0</v>
      </c>
    </row>
    <row r="47" spans="1:7" s="557" customFormat="1" x14ac:dyDescent="0.25">
      <c r="A47" s="1396" t="str">
        <f>'[8]14.sz Pénzm.feloszt.'!A47</f>
        <v>Sajátos elszámolások</v>
      </c>
      <c r="B47" s="1122">
        <f>'[8]14.sz Pénzm.feloszt.'!B47</f>
        <v>0</v>
      </c>
      <c r="C47" s="1137" t="str">
        <f>'[8]14.sz Pénzm.feloszt.'!C47</f>
        <v>Intézményeknél hagyott maradvány</v>
      </c>
      <c r="D47" s="1136">
        <f>'[8]14.sz Pénzm.feloszt.'!D47</f>
        <v>0</v>
      </c>
    </row>
    <row r="48" spans="1:7" s="557" customFormat="1" x14ac:dyDescent="0.25">
      <c r="A48" s="1119" t="str">
        <f>'[8]14.sz Pénzm.feloszt.'!A48</f>
        <v>Sajátos elszámolás (Önkormányzat)</v>
      </c>
      <c r="B48" s="1138">
        <f>'[8]14.sz Pénzm.feloszt.'!B48</f>
        <v>18606</v>
      </c>
      <c r="C48" s="1138" t="str">
        <f>'[8]14.sz Pénzm.feloszt.'!C48</f>
        <v>TOP 5-3-1 Helyi identitás pályázat (BBK)</v>
      </c>
      <c r="D48" s="1118">
        <f>'[8]14.sz Pénzm.feloszt.'!D48</f>
        <v>10578</v>
      </c>
      <c r="G48" s="1132"/>
    </row>
    <row r="49" spans="1:7" s="557" customFormat="1" x14ac:dyDescent="0.25">
      <c r="A49" s="1138" t="str">
        <f>'[8]14.sz Pénzm.feloszt.'!A49</f>
        <v>Sajátos elszámolás (PH)</v>
      </c>
      <c r="B49" s="1138">
        <f>'[8]14.sz Pénzm.feloszt.'!B49</f>
        <v>84</v>
      </c>
      <c r="C49" s="1138" t="str">
        <f>'[8]14.sz Pénzm.feloszt.'!C49</f>
        <v>Sajátos elszámolás (BBK)</v>
      </c>
      <c r="D49" s="1139">
        <f>'[8]14.sz Pénzm.feloszt.'!D49</f>
        <v>15</v>
      </c>
      <c r="G49" s="1132"/>
    </row>
    <row r="50" spans="1:7" s="557" customFormat="1" x14ac:dyDescent="0.25">
      <c r="A50" s="1138" t="str">
        <f>'[8]14.sz Pénzm.feloszt.'!A50</f>
        <v>Sajátos elszámolás (Óvoda)</v>
      </c>
      <c r="B50" s="1138">
        <f>'[8]14.sz Pénzm.feloszt.'!B50</f>
        <v>17</v>
      </c>
      <c r="C50" s="1138" t="str">
        <f>'[8]14.sz Pénzm.feloszt.'!C50</f>
        <v>Sajátos elszámolás (Óvoda)</v>
      </c>
      <c r="D50" s="1139">
        <f>'[8]14.sz Pénzm.feloszt.'!D50</f>
        <v>17</v>
      </c>
      <c r="G50" s="1132"/>
    </row>
    <row r="51" spans="1:7" s="557" customFormat="1" x14ac:dyDescent="0.25">
      <c r="A51" s="1138" t="str">
        <f>'[8]14.sz Pénzm.feloszt.'!A51</f>
        <v>Sajátos elszámolás (BBK)</v>
      </c>
      <c r="B51" s="1138">
        <f>'[8]14.sz Pénzm.feloszt.'!B51</f>
        <v>15</v>
      </c>
      <c r="C51" s="1138" t="str">
        <f>'[8]14.sz Pénzm.feloszt.'!C51</f>
        <v>PH jegyzői bér és céljuttatás ktg-ek (PH)</v>
      </c>
      <c r="D51" s="1139">
        <f>'[8]14.sz Pénzm.feloszt.'!D51</f>
        <v>4129</v>
      </c>
      <c r="G51" s="1132"/>
    </row>
    <row r="52" spans="1:7" s="557" customFormat="1" x14ac:dyDescent="0.25">
      <c r="A52" s="1135" t="str">
        <f>'[8]14.sz Pénzm.feloszt.'!A52</f>
        <v>Összesen</v>
      </c>
      <c r="B52" s="1122">
        <f>'[8]14.sz Pénzm.feloszt.'!B52</f>
        <v>18722</v>
      </c>
      <c r="C52" s="1138" t="str">
        <f>'[8]14.sz Pénzm.feloszt.'!C52</f>
        <v>Sajátos elszámolás (PH)</v>
      </c>
      <c r="D52" s="1139">
        <f>'[8]14.sz Pénzm.feloszt.'!D52</f>
        <v>84</v>
      </c>
      <c r="G52" s="1132"/>
    </row>
    <row r="53" spans="1:7" s="557" customFormat="1" x14ac:dyDescent="0.25">
      <c r="A53" s="1135">
        <f>'[8]14.sz Pénzm.feloszt.'!A53</f>
        <v>0</v>
      </c>
      <c r="B53" s="1122">
        <f>'[8]14.sz Pénzm.feloszt.'!B53</f>
        <v>0</v>
      </c>
      <c r="C53" s="1122" t="str">
        <f>'[8]14.sz Pénzm.feloszt.'!C53</f>
        <v>Összesen</v>
      </c>
      <c r="D53" s="1124">
        <f>'[8]14.sz Pénzm.feloszt.'!D53</f>
        <v>14823</v>
      </c>
      <c r="G53" s="1132"/>
    </row>
    <row r="54" spans="1:7" s="557" customFormat="1" x14ac:dyDescent="0.25">
      <c r="A54" s="1135" t="str">
        <f>'[8]14.sz Pénzm.feloszt.'!A54</f>
        <v>Intézményi bankszámlák és pénztárak</v>
      </c>
      <c r="B54" s="1122">
        <f>'[8]14.sz Pénzm.feloszt.'!B54</f>
        <v>0</v>
      </c>
      <c r="C54" s="1138">
        <f>'[8]14.sz Pénzm.feloszt.'!C54</f>
        <v>0</v>
      </c>
      <c r="D54" s="1139">
        <f>'[8]14.sz Pénzm.feloszt.'!D54</f>
        <v>0</v>
      </c>
      <c r="G54" s="1132"/>
    </row>
    <row r="55" spans="1:7" s="557" customFormat="1" x14ac:dyDescent="0.25">
      <c r="A55" s="1119" t="str">
        <f>'[8]14.sz Pénzm.feloszt.'!A55</f>
        <v>PH</v>
      </c>
      <c r="B55" s="1138">
        <f>'[8]14.sz Pénzm.feloszt.'!B55</f>
        <v>13915</v>
      </c>
      <c r="C55" s="1138">
        <f>'[8]14.sz Pénzm.feloszt.'!C55</f>
        <v>0</v>
      </c>
      <c r="D55" s="1139">
        <f>'[8]14.sz Pénzm.feloszt.'!D55</f>
        <v>0</v>
      </c>
    </row>
    <row r="56" spans="1:7" s="557" customFormat="1" x14ac:dyDescent="0.25">
      <c r="A56" s="1119" t="str">
        <f>'[8]14.sz Pénzm.feloszt.'!A56</f>
        <v>Óvoda</v>
      </c>
      <c r="B56" s="1138">
        <f>'[8]14.sz Pénzm.feloszt.'!B56</f>
        <v>4648</v>
      </c>
      <c r="C56" s="1138">
        <f>'[8]14.sz Pénzm.feloszt.'!C56</f>
        <v>0</v>
      </c>
      <c r="D56" s="1139">
        <f>'[8]14.sz Pénzm.feloszt.'!D56</f>
        <v>0</v>
      </c>
    </row>
    <row r="57" spans="1:7" s="557" customFormat="1" x14ac:dyDescent="0.25">
      <c r="A57" s="1119" t="str">
        <f>'[8]14.sz Pénzm.feloszt.'!A57</f>
        <v>BBK</v>
      </c>
      <c r="B57" s="1138">
        <f>'[8]14.sz Pénzm.feloszt.'!B57</f>
        <v>14873</v>
      </c>
      <c r="C57" s="1138">
        <f>'[8]14.sz Pénzm.feloszt.'!C57</f>
        <v>0</v>
      </c>
      <c r="D57" s="1139">
        <f>'[8]14.sz Pénzm.feloszt.'!D57</f>
        <v>0</v>
      </c>
    </row>
    <row r="58" spans="1:7" s="557" customFormat="1" x14ac:dyDescent="0.25">
      <c r="A58" s="1135" t="str">
        <f>'[8]14.sz Pénzm.feloszt.'!A58</f>
        <v>Összesen</v>
      </c>
      <c r="B58" s="1122">
        <f>'[8]14.sz Pénzm.feloszt.'!B58</f>
        <v>33436</v>
      </c>
      <c r="C58" s="1122">
        <f>'[8]14.sz Pénzm.feloszt.'!C58</f>
        <v>0</v>
      </c>
      <c r="D58" s="1115">
        <f>'[8]14.sz Pénzm.feloszt.'!D58</f>
        <v>0</v>
      </c>
    </row>
    <row r="59" spans="1:7" s="557" customFormat="1" x14ac:dyDescent="0.25">
      <c r="A59" s="1369">
        <f>'[8]14.sz Pénzm.feloszt.'!A59</f>
        <v>0</v>
      </c>
      <c r="B59" s="1370">
        <f>'[8]14.sz Pénzm.feloszt.'!B59</f>
        <v>0</v>
      </c>
      <c r="C59" s="1371">
        <f>'[8]14.sz Pénzm.feloszt.'!C59</f>
        <v>0</v>
      </c>
      <c r="D59" s="1372">
        <f>'[8]14.sz Pénzm.feloszt.'!D59</f>
        <v>0</v>
      </c>
    </row>
    <row r="60" spans="1:7" s="557" customFormat="1" ht="15.75" thickBot="1" x14ac:dyDescent="0.3">
      <c r="A60" s="1140" t="str">
        <f>'[8]14.sz Pénzm.feloszt.'!A60</f>
        <v>MINDÖSSZESEN</v>
      </c>
      <c r="B60" s="1141">
        <f>'[8]14.sz Pénzm.feloszt.'!B60</f>
        <v>1300683</v>
      </c>
      <c r="C60" s="1142">
        <f>'[8]14.sz Pénzm.feloszt.'!C60</f>
        <v>0</v>
      </c>
      <c r="D60" s="1143">
        <f>'[8]14.sz Pénzm.feloszt.'!D60</f>
        <v>1157939</v>
      </c>
    </row>
    <row r="61" spans="1:7" s="557" customFormat="1" ht="15.75" thickBot="1" x14ac:dyDescent="0.3">
      <c r="A61" s="1373">
        <f>'[8]14.sz Pénzm.feloszt.'!A61</f>
        <v>0</v>
      </c>
      <c r="B61" s="1374">
        <f>'[8]14.sz Pénzm.feloszt.'!B61</f>
        <v>0</v>
      </c>
      <c r="C61" s="1374">
        <f>'[8]14.sz Pénzm.feloszt.'!C61</f>
        <v>0</v>
      </c>
      <c r="D61" s="1375">
        <f>'[8]14.sz Pénzm.feloszt.'!D61</f>
        <v>0</v>
      </c>
    </row>
    <row r="62" spans="1:7" s="557" customFormat="1" ht="16.5" thickBot="1" x14ac:dyDescent="0.3">
      <c r="A62" s="1686" t="str">
        <f>'[8]14.sz Pénzm.feloszt.'!A62</f>
        <v>Szabad maradvány</v>
      </c>
      <c r="B62" s="1687"/>
      <c r="C62" s="1144">
        <f>'[8]14.sz Pénzm.feloszt.'!C62</f>
        <v>0</v>
      </c>
      <c r="D62" s="1145">
        <f>'[8]14.sz Pénzm.feloszt.'!D62</f>
        <v>142744</v>
      </c>
    </row>
  </sheetData>
  <mergeCells count="7">
    <mergeCell ref="A62:B62"/>
    <mergeCell ref="A1:D1"/>
    <mergeCell ref="A3:B3"/>
    <mergeCell ref="C3:D3"/>
    <mergeCell ref="A19:D19"/>
    <mergeCell ref="A20:B20"/>
    <mergeCell ref="C20:D20"/>
  </mergeCells>
  <printOptions horizontalCentered="1"/>
  <pageMargins left="0.74803149606299213" right="0.74803149606299213" top="0.62992125984251968" bottom="0.47244094488188981" header="0.31496062992125984" footer="0.51181102362204722"/>
  <pageSetup paperSize="9" scale="65" orientation="portrait" r:id="rId1"/>
  <headerFooter>
    <oddHeader>&amp;C&amp;"Times New Roman,Félkövér"&amp;12Martonvásár Város Önkormányzat 2019. évi pénzmaradványának felosztása&amp;R&amp;"Times New Roman,Félkövér"&amp;10 14. melléklet</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zoomScaleNormal="100" workbookViewId="0">
      <selection activeCell="B22" sqref="B22"/>
    </sheetView>
  </sheetViews>
  <sheetFormatPr defaultColWidth="9.140625" defaultRowHeight="12.75" x14ac:dyDescent="0.25"/>
  <cols>
    <col min="1" max="1" width="5" style="1146" customWidth="1"/>
    <col min="2" max="2" width="47" style="1147" customWidth="1"/>
    <col min="3" max="4" width="15.140625" style="1147" customWidth="1"/>
    <col min="5" max="16384" width="9.140625" style="1147"/>
  </cols>
  <sheetData>
    <row r="1" spans="1:4" ht="14.25" x14ac:dyDescent="0.25">
      <c r="D1" s="1148"/>
    </row>
    <row r="2" spans="1:4" s="1150" customFormat="1" ht="15.75" thickBot="1" x14ac:dyDescent="0.25">
      <c r="A2" s="1149"/>
      <c r="D2" s="1087" t="s">
        <v>382</v>
      </c>
    </row>
    <row r="3" spans="1:4" s="1154" customFormat="1" ht="48" customHeight="1" thickBot="1" x14ac:dyDescent="0.3">
      <c r="A3" s="1151" t="s">
        <v>907</v>
      </c>
      <c r="B3" s="1152" t="s">
        <v>943</v>
      </c>
      <c r="C3" s="1152" t="s">
        <v>944</v>
      </c>
      <c r="D3" s="1153" t="s">
        <v>945</v>
      </c>
    </row>
    <row r="4" spans="1:4" s="1154" customFormat="1" ht="14.1" customHeight="1" thickBot="1" x14ac:dyDescent="0.3">
      <c r="A4" s="1155">
        <v>1</v>
      </c>
      <c r="B4" s="1156">
        <v>2</v>
      </c>
      <c r="C4" s="1156">
        <v>3</v>
      </c>
      <c r="D4" s="1157">
        <v>4</v>
      </c>
    </row>
    <row r="5" spans="1:4" ht="18" customHeight="1" x14ac:dyDescent="0.25">
      <c r="A5" s="1158" t="s">
        <v>303</v>
      </c>
      <c r="B5" s="1159" t="s">
        <v>946</v>
      </c>
      <c r="C5" s="1160"/>
      <c r="D5" s="1161"/>
    </row>
    <row r="6" spans="1:4" ht="18" customHeight="1" x14ac:dyDescent="0.25">
      <c r="A6" s="1162" t="s">
        <v>392</v>
      </c>
      <c r="B6" s="1163" t="s">
        <v>947</v>
      </c>
      <c r="C6" s="1164"/>
      <c r="D6" s="1165"/>
    </row>
    <row r="7" spans="1:4" ht="18" customHeight="1" x14ac:dyDescent="0.25">
      <c r="A7" s="1162" t="s">
        <v>435</v>
      </c>
      <c r="B7" s="1163" t="s">
        <v>948</v>
      </c>
      <c r="C7" s="1164"/>
      <c r="D7" s="1165"/>
    </row>
    <row r="8" spans="1:4" ht="18" customHeight="1" x14ac:dyDescent="0.25">
      <c r="A8" s="1162" t="s">
        <v>436</v>
      </c>
      <c r="B8" s="1163" t="s">
        <v>949</v>
      </c>
      <c r="C8" s="1164"/>
      <c r="D8" s="1165"/>
    </row>
    <row r="9" spans="1:4" ht="18" customHeight="1" x14ac:dyDescent="0.25">
      <c r="A9" s="1162" t="s">
        <v>437</v>
      </c>
      <c r="B9" s="1163" t="s">
        <v>950</v>
      </c>
      <c r="C9" s="1164">
        <f>SUM(C10:C17)</f>
        <v>348540</v>
      </c>
      <c r="D9" s="1165">
        <f>SUM(D10:D17)</f>
        <v>1426</v>
      </c>
    </row>
    <row r="10" spans="1:4" ht="18" customHeight="1" x14ac:dyDescent="0.25">
      <c r="A10" s="1162" t="s">
        <v>438</v>
      </c>
      <c r="B10" s="1163" t="s">
        <v>951</v>
      </c>
      <c r="C10" s="1166">
        <v>29792</v>
      </c>
      <c r="D10" s="1167"/>
    </row>
    <row r="11" spans="1:4" ht="18" customHeight="1" x14ac:dyDescent="0.25">
      <c r="A11" s="1162" t="s">
        <v>439</v>
      </c>
      <c r="B11" s="1168" t="s">
        <v>952</v>
      </c>
      <c r="C11" s="1166">
        <v>54871</v>
      </c>
      <c r="D11" s="1167">
        <v>907</v>
      </c>
    </row>
    <row r="12" spans="1:4" ht="18" customHeight="1" x14ac:dyDescent="0.25">
      <c r="A12" s="1162" t="s">
        <v>440</v>
      </c>
      <c r="B12" s="1168" t="s">
        <v>953</v>
      </c>
      <c r="C12" s="1166"/>
      <c r="D12" s="1167"/>
    </row>
    <row r="13" spans="1:4" ht="18" customHeight="1" x14ac:dyDescent="0.25">
      <c r="A13" s="1162" t="s">
        <v>441</v>
      </c>
      <c r="B13" s="1168" t="s">
        <v>954</v>
      </c>
      <c r="C13" s="1166">
        <v>57759</v>
      </c>
      <c r="D13" s="1167">
        <v>514</v>
      </c>
    </row>
    <row r="14" spans="1:4" ht="18" customHeight="1" x14ac:dyDescent="0.25">
      <c r="A14" s="1162" t="s">
        <v>442</v>
      </c>
      <c r="B14" s="1168" t="s">
        <v>955</v>
      </c>
      <c r="C14" s="1166"/>
      <c r="D14" s="1167"/>
    </row>
    <row r="15" spans="1:4" ht="18" customHeight="1" x14ac:dyDescent="0.25">
      <c r="A15" s="1162" t="s">
        <v>760</v>
      </c>
      <c r="B15" s="1168" t="s">
        <v>956</v>
      </c>
      <c r="C15" s="1164"/>
      <c r="D15" s="1169"/>
    </row>
    <row r="16" spans="1:4" ht="22.5" customHeight="1" x14ac:dyDescent="0.25">
      <c r="A16" s="1162" t="s">
        <v>762</v>
      </c>
      <c r="B16" s="1168" t="s">
        <v>957</v>
      </c>
      <c r="C16" s="1164">
        <v>185531</v>
      </c>
      <c r="D16" s="1169"/>
    </row>
    <row r="17" spans="1:4" ht="18" customHeight="1" x14ac:dyDescent="0.25">
      <c r="A17" s="1162" t="s">
        <v>763</v>
      </c>
      <c r="B17" s="1163" t="s">
        <v>958</v>
      </c>
      <c r="C17" s="1164">
        <v>20587</v>
      </c>
      <c r="D17" s="1167">
        <v>5</v>
      </c>
    </row>
    <row r="18" spans="1:4" ht="18" customHeight="1" x14ac:dyDescent="0.25">
      <c r="A18" s="1162" t="s">
        <v>764</v>
      </c>
      <c r="B18" s="1163" t="s">
        <v>959</v>
      </c>
      <c r="C18" s="1164"/>
      <c r="D18" s="1165"/>
    </row>
    <row r="19" spans="1:4" ht="18" customHeight="1" x14ac:dyDescent="0.25">
      <c r="A19" s="1162" t="s">
        <v>765</v>
      </c>
      <c r="B19" s="1163" t="s">
        <v>960</v>
      </c>
      <c r="C19" s="1164"/>
      <c r="D19" s="1165"/>
    </row>
    <row r="20" spans="1:4" ht="18" customHeight="1" x14ac:dyDescent="0.25">
      <c r="A20" s="1162" t="s">
        <v>766</v>
      </c>
      <c r="B20" s="1170" t="s">
        <v>961</v>
      </c>
      <c r="C20" s="1166">
        <v>10014</v>
      </c>
      <c r="D20" s="1167">
        <v>2831</v>
      </c>
    </row>
    <row r="21" spans="1:4" ht="18" customHeight="1" x14ac:dyDescent="0.25">
      <c r="A21" s="1162" t="s">
        <v>767</v>
      </c>
      <c r="B21" s="1163" t="s">
        <v>962</v>
      </c>
      <c r="C21" s="1164"/>
      <c r="D21" s="1165"/>
    </row>
    <row r="22" spans="1:4" ht="18" customHeight="1" x14ac:dyDescent="0.25">
      <c r="A22" s="1162" t="s">
        <v>768</v>
      </c>
      <c r="B22" s="1171"/>
      <c r="C22" s="1172"/>
      <c r="D22" s="1165"/>
    </row>
    <row r="23" spans="1:4" ht="18" customHeight="1" x14ac:dyDescent="0.25">
      <c r="A23" s="1162" t="s">
        <v>769</v>
      </c>
      <c r="B23" s="1173"/>
      <c r="C23" s="1172"/>
      <c r="D23" s="1165"/>
    </row>
    <row r="24" spans="1:4" ht="18" customHeight="1" x14ac:dyDescent="0.25">
      <c r="A24" s="1162" t="s">
        <v>770</v>
      </c>
      <c r="B24" s="1173"/>
      <c r="C24" s="1172"/>
      <c r="D24" s="1165"/>
    </row>
    <row r="25" spans="1:4" ht="18" customHeight="1" x14ac:dyDescent="0.25">
      <c r="A25" s="1162" t="s">
        <v>771</v>
      </c>
      <c r="B25" s="1173"/>
      <c r="C25" s="1172"/>
      <c r="D25" s="1165"/>
    </row>
    <row r="26" spans="1:4" ht="18" customHeight="1" x14ac:dyDescent="0.25">
      <c r="A26" s="1162" t="s">
        <v>772</v>
      </c>
      <c r="B26" s="1173"/>
      <c r="C26" s="1172"/>
      <c r="D26" s="1165"/>
    </row>
    <row r="27" spans="1:4" ht="18" customHeight="1" x14ac:dyDescent="0.25">
      <c r="A27" s="1162" t="s">
        <v>773</v>
      </c>
      <c r="B27" s="1173"/>
      <c r="C27" s="1172"/>
      <c r="D27" s="1165"/>
    </row>
    <row r="28" spans="1:4" ht="18" customHeight="1" x14ac:dyDescent="0.25">
      <c r="A28" s="1162" t="s">
        <v>774</v>
      </c>
      <c r="B28" s="1173"/>
      <c r="C28" s="1172"/>
      <c r="D28" s="1165"/>
    </row>
    <row r="29" spans="1:4" ht="18" customHeight="1" x14ac:dyDescent="0.25">
      <c r="A29" s="1162" t="s">
        <v>775</v>
      </c>
      <c r="B29" s="1173"/>
      <c r="C29" s="1172"/>
      <c r="D29" s="1165"/>
    </row>
    <row r="30" spans="1:4" ht="18" customHeight="1" thickBot="1" x14ac:dyDescent="0.3">
      <c r="A30" s="1174" t="s">
        <v>776</v>
      </c>
      <c r="B30" s="1175"/>
      <c r="C30" s="1176"/>
      <c r="D30" s="1177"/>
    </row>
    <row r="31" spans="1:4" ht="18" customHeight="1" thickBot="1" x14ac:dyDescent="0.3">
      <c r="A31" s="1178" t="s">
        <v>777</v>
      </c>
      <c r="B31" s="1179" t="s">
        <v>904</v>
      </c>
      <c r="C31" s="1180">
        <f>SUM(C10:C30)</f>
        <v>358554</v>
      </c>
      <c r="D31" s="1180">
        <f>SUM(D10:D30)</f>
        <v>4257</v>
      </c>
    </row>
    <row r="32" spans="1:4" ht="8.25" customHeight="1" x14ac:dyDescent="0.25">
      <c r="A32" s="1181"/>
      <c r="B32" s="1700"/>
      <c r="C32" s="1700"/>
      <c r="D32" s="1700"/>
    </row>
  </sheetData>
  <mergeCells count="1">
    <mergeCell ref="B32:D32"/>
  </mergeCells>
  <printOptions horizontalCentered="1"/>
  <pageMargins left="0.78740157480314965" right="0.78740157480314965" top="0.51181102362204722" bottom="0.98425196850393704" header="0.15748031496062992" footer="0.78740157480314965"/>
  <pageSetup paperSize="9" scale="95" orientation="portrait" r:id="rId1"/>
  <headerFooter alignWithMargins="0">
    <oddHeader>&amp;C&amp;"Times New Roman,Félkövér"&amp;12Martonvásár Város Önkormányzata által adott 
2019. évi közvetett támogatások
&amp;"Times New Roman,Dőlt"(kedvezmények)&amp;R&amp;"Times New Roman CE,Normál"&amp;8 15 .melléklet</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topLeftCell="F7" zoomScaleNormal="100" workbookViewId="0">
      <selection activeCell="B22" sqref="B22"/>
    </sheetView>
  </sheetViews>
  <sheetFormatPr defaultColWidth="8.7109375" defaultRowHeight="12.75" customHeight="1" x14ac:dyDescent="0.25"/>
  <cols>
    <col min="1" max="1" width="18.85546875" style="156" customWidth="1"/>
    <col min="2" max="2" width="35.140625" style="157" customWidth="1"/>
    <col min="3" max="3" width="12.42578125" style="157" customWidth="1"/>
    <col min="4" max="5" width="11.7109375" style="157" customWidth="1"/>
    <col min="6" max="6" width="7.85546875" style="157" bestFit="1" customWidth="1"/>
    <col min="7" max="7" width="45.42578125" style="157" customWidth="1"/>
    <col min="8" max="8" width="12.85546875" style="157" customWidth="1"/>
    <col min="9" max="10" width="12.42578125" style="157" customWidth="1"/>
    <col min="11" max="11" width="8.7109375" style="157" customWidth="1"/>
    <col min="12" max="13" width="8.7109375" style="157"/>
    <col min="14" max="16384" width="8.7109375" style="156"/>
  </cols>
  <sheetData>
    <row r="1" spans="2:13" ht="16.5" customHeight="1" thickBot="1" x14ac:dyDescent="0.3">
      <c r="B1" s="158"/>
      <c r="C1" s="158"/>
      <c r="D1" s="158"/>
      <c r="E1" s="158"/>
      <c r="F1" s="158"/>
      <c r="G1" s="158"/>
      <c r="H1" s="158"/>
      <c r="I1" s="158"/>
      <c r="J1" s="159"/>
      <c r="K1" s="159" t="s">
        <v>379</v>
      </c>
      <c r="L1" s="155"/>
      <c r="M1" s="155"/>
    </row>
    <row r="2" spans="2:13" ht="26.25" customHeight="1" thickBot="1" x14ac:dyDescent="0.3">
      <c r="B2" s="160" t="s">
        <v>332</v>
      </c>
      <c r="C2" s="161" t="s">
        <v>278</v>
      </c>
      <c r="D2" s="161" t="s">
        <v>297</v>
      </c>
      <c r="E2" s="162" t="s">
        <v>333</v>
      </c>
      <c r="F2" s="629" t="s">
        <v>524</v>
      </c>
      <c r="G2" s="783" t="s">
        <v>334</v>
      </c>
      <c r="H2" s="784" t="s">
        <v>278</v>
      </c>
      <c r="I2" s="784" t="s">
        <v>297</v>
      </c>
      <c r="J2" s="785" t="s">
        <v>333</v>
      </c>
      <c r="K2" s="785" t="s">
        <v>524</v>
      </c>
      <c r="L2" s="202"/>
      <c r="M2" s="155"/>
    </row>
    <row r="3" spans="2:13" ht="13.5" customHeight="1" x14ac:dyDescent="0.25">
      <c r="B3" s="164" t="s">
        <v>335</v>
      </c>
      <c r="C3" s="322">
        <f>SUM(C4:C8)</f>
        <v>864102</v>
      </c>
      <c r="D3" s="322">
        <f t="shared" ref="D3:E3" si="0">SUM(D4:D8)</f>
        <v>972611</v>
      </c>
      <c r="E3" s="322">
        <f t="shared" si="0"/>
        <v>1045249</v>
      </c>
      <c r="F3" s="398">
        <f>+E3/D3</f>
        <v>1.0746835065612048</v>
      </c>
      <c r="G3" s="201" t="s">
        <v>430</v>
      </c>
      <c r="H3" s="789">
        <f>+H4+H5+H6+H8+H9+H10</f>
        <v>1234864</v>
      </c>
      <c r="I3" s="789">
        <f t="shared" ref="I3:J3" si="1">+I4+I5+I6+I8+I9+I10</f>
        <v>1384214</v>
      </c>
      <c r="J3" s="789">
        <f t="shared" si="1"/>
        <v>1070925</v>
      </c>
      <c r="K3" s="183">
        <f>+J3/I3</f>
        <v>0.77367011170238131</v>
      </c>
      <c r="L3" s="202"/>
      <c r="M3" s="155"/>
    </row>
    <row r="4" spans="2:13" ht="15" customHeight="1" x14ac:dyDescent="0.25">
      <c r="B4" s="167" t="s">
        <v>409</v>
      </c>
      <c r="C4" s="168">
        <f>+'3.mell. Bevétel'!C23+'6. mell. Int.összesen'!D15</f>
        <v>489570</v>
      </c>
      <c r="D4" s="196">
        <f>+'3.mell. Bevétel'!D23+'6. mell. Int.összesen'!E15</f>
        <v>569564</v>
      </c>
      <c r="E4" s="196">
        <f>+'3.mell. Bevétel'!E23+'6. mell. Int.összesen'!F15</f>
        <v>565709</v>
      </c>
      <c r="F4" s="399">
        <f t="shared" ref="F4:F19" si="2">+E4/D4</f>
        <v>0.99323166492264259</v>
      </c>
      <c r="G4" s="192" t="s">
        <v>336</v>
      </c>
      <c r="H4" s="196">
        <f>+'5. mell. Önk.össz kiadás'!D5+'6. mell. Int.összesen'!D55</f>
        <v>360484</v>
      </c>
      <c r="I4" s="196">
        <f>+'5. mell. Önk.össz kiadás'!E5+'6. mell. Int.összesen'!E55</f>
        <v>362336</v>
      </c>
      <c r="J4" s="196">
        <f>+'5. mell. Önk.össz kiadás'!F5+'6. mell. Int.összesen'!F55</f>
        <v>341043</v>
      </c>
      <c r="K4" s="169">
        <f t="shared" ref="K4:K19" si="3">+J4/I4</f>
        <v>0.9412341031528747</v>
      </c>
      <c r="L4" s="202"/>
      <c r="M4" s="155"/>
    </row>
    <row r="5" spans="2:13" ht="15" customHeight="1" x14ac:dyDescent="0.25">
      <c r="B5" s="167" t="s">
        <v>431</v>
      </c>
      <c r="C5" s="287">
        <f>+'3.mell. Bevétel'!C54</f>
        <v>292500</v>
      </c>
      <c r="D5" s="287">
        <f>+'3.mell. Bevétel'!D54</f>
        <v>298459</v>
      </c>
      <c r="E5" s="287">
        <f>+'3.mell. Bevétel'!E54</f>
        <v>362608</v>
      </c>
      <c r="F5" s="399">
        <f t="shared" si="2"/>
        <v>1.2149340445421315</v>
      </c>
      <c r="G5" s="192" t="s">
        <v>337</v>
      </c>
      <c r="H5" s="170">
        <f>+'5. mell. Önk.össz kiadás'!D7+'6. mell. Int.összesen'!D56</f>
        <v>74189</v>
      </c>
      <c r="I5" s="170">
        <f>+'5. mell. Önk.össz kiadás'!E7+'6. mell. Int.összesen'!E56</f>
        <v>76469</v>
      </c>
      <c r="J5" s="170">
        <f>+'5. mell. Önk.össz kiadás'!F7+'6. mell. Int.összesen'!F56</f>
        <v>69312</v>
      </c>
      <c r="K5" s="169">
        <f t="shared" si="3"/>
        <v>0.90640651767382863</v>
      </c>
      <c r="L5" s="202"/>
      <c r="M5" s="155"/>
    </row>
    <row r="6" spans="2:13" ht="15" customHeight="1" x14ac:dyDescent="0.25">
      <c r="B6" s="167" t="s">
        <v>335</v>
      </c>
      <c r="C6" s="287">
        <f>+'3.mell. Bevétel'!C65+'6. mell. Int.összesen'!D36</f>
        <v>81289</v>
      </c>
      <c r="D6" s="287">
        <f>+'3.mell. Bevétel'!D65+'6. mell. Int.összesen'!E36</f>
        <v>103845</v>
      </c>
      <c r="E6" s="287">
        <f>+'3.mell. Bevétel'!E65+'6. mell. Int.összesen'!F36</f>
        <v>116197</v>
      </c>
      <c r="F6" s="399">
        <f t="shared" si="2"/>
        <v>1.1189465068130386</v>
      </c>
      <c r="G6" s="192" t="s">
        <v>338</v>
      </c>
      <c r="H6" s="196">
        <f>+'5. mell. Önk.össz kiadás'!D14+'6. mell. Int.összesen'!D63</f>
        <v>374637</v>
      </c>
      <c r="I6" s="196">
        <f>+'5. mell. Önk.össz kiadás'!E14+'6. mell. Int.összesen'!E63</f>
        <v>574284</v>
      </c>
      <c r="J6" s="196">
        <f>+'5. mell. Önk.össz kiadás'!F14+'6. mell. Int.összesen'!F63</f>
        <v>323807</v>
      </c>
      <c r="K6" s="169">
        <f t="shared" si="3"/>
        <v>0.56384471794443169</v>
      </c>
      <c r="L6" s="202"/>
      <c r="M6" s="155"/>
    </row>
    <row r="7" spans="2:13" ht="15" customHeight="1" x14ac:dyDescent="0.25">
      <c r="B7" s="192" t="s">
        <v>410</v>
      </c>
      <c r="C7" s="287">
        <f>+'1.mell. Mérleg'!C14</f>
        <v>743</v>
      </c>
      <c r="D7" s="287">
        <f>+'1.mell. Mérleg'!D14</f>
        <v>743</v>
      </c>
      <c r="E7" s="287">
        <f>+'1.mell. Mérleg'!E14</f>
        <v>735</v>
      </c>
      <c r="F7" s="399">
        <f t="shared" si="2"/>
        <v>0.98923283983849264</v>
      </c>
      <c r="G7" s="193" t="s">
        <v>540</v>
      </c>
      <c r="H7" s="196">
        <f>+'5.b. mell. VF saját forrásból'!D30+'5.c. mell. VF Eu forrásból'!D30</f>
        <v>159067</v>
      </c>
      <c r="I7" s="196">
        <f>+'5.b. mell. VF saját forrásból'!E30+'5.c. mell. VF Eu forrásból'!E30</f>
        <v>232865</v>
      </c>
      <c r="J7" s="196">
        <f>+'5.b. mell. VF saját forrásból'!F30+'5.c. mell. VF Eu forrásból'!F30</f>
        <v>111143</v>
      </c>
      <c r="K7" s="169">
        <f t="shared" si="3"/>
        <v>0.47728512228115</v>
      </c>
      <c r="L7" s="202"/>
      <c r="M7" s="155"/>
    </row>
    <row r="8" spans="2:13" ht="15" customHeight="1" x14ac:dyDescent="0.25">
      <c r="B8" s="167"/>
      <c r="C8" s="287"/>
      <c r="D8" s="168"/>
      <c r="E8" s="267"/>
      <c r="F8" s="399"/>
      <c r="G8" s="192" t="s">
        <v>339</v>
      </c>
      <c r="H8" s="196">
        <f>+'5. mell. Önk.össz kiadás'!D16</f>
        <v>17964</v>
      </c>
      <c r="I8" s="196">
        <f>+'5. mell. Önk.össz kiadás'!E16</f>
        <v>16360</v>
      </c>
      <c r="J8" s="196">
        <f>+'5. mell. Önk.össz kiadás'!F16</f>
        <v>12998</v>
      </c>
      <c r="K8" s="169">
        <f t="shared" si="3"/>
        <v>0.79449877750611242</v>
      </c>
      <c r="L8" s="202"/>
      <c r="M8" s="155"/>
    </row>
    <row r="9" spans="2:13" ht="15" customHeight="1" x14ac:dyDescent="0.25">
      <c r="B9" s="167"/>
      <c r="C9" s="168"/>
      <c r="D9" s="168"/>
      <c r="E9" s="267"/>
      <c r="F9" s="399"/>
      <c r="G9" s="192" t="s">
        <v>369</v>
      </c>
      <c r="H9" s="196">
        <f>+'5. mell. Önk.össz kiadás'!D18+'6. mell. Int.összesen'!D68-H10</f>
        <v>263248</v>
      </c>
      <c r="I9" s="196">
        <f>+'5. mell. Önk.össz kiadás'!E18+'6. mell. Int.összesen'!E68-I10</f>
        <v>323815</v>
      </c>
      <c r="J9" s="196">
        <f>+'5. mell. Önk.össz kiadás'!F18+'6. mell. Int.összesen'!F68-J10</f>
        <v>323765</v>
      </c>
      <c r="K9" s="169">
        <f t="shared" si="3"/>
        <v>0.99984559084662539</v>
      </c>
      <c r="L9" s="202"/>
      <c r="M9" s="155"/>
    </row>
    <row r="10" spans="2:13" ht="15" customHeight="1" x14ac:dyDescent="0.25">
      <c r="B10" s="171" t="s">
        <v>283</v>
      </c>
      <c r="C10" s="172">
        <f>+C11</f>
        <v>361938</v>
      </c>
      <c r="D10" s="172">
        <f t="shared" ref="D10" si="4">+D11</f>
        <v>457469</v>
      </c>
      <c r="E10" s="172">
        <f>+E11+E12</f>
        <v>476765</v>
      </c>
      <c r="F10" s="791">
        <f t="shared" si="2"/>
        <v>1.0421799072724054</v>
      </c>
      <c r="G10" s="192" t="s">
        <v>655</v>
      </c>
      <c r="H10" s="196">
        <f>+'5. mell. Önk.össz kiadás'!D19</f>
        <v>144342</v>
      </c>
      <c r="I10" s="196">
        <f>+'5. mell. Önk.össz kiadás'!E19</f>
        <v>30950</v>
      </c>
      <c r="J10" s="196">
        <f>+'5. mell. Önk.össz kiadás'!F19</f>
        <v>0</v>
      </c>
      <c r="K10" s="169">
        <f t="shared" si="3"/>
        <v>0</v>
      </c>
      <c r="L10" s="202"/>
      <c r="M10" s="155"/>
    </row>
    <row r="11" spans="2:13" ht="15" customHeight="1" x14ac:dyDescent="0.25">
      <c r="B11" s="167" t="s">
        <v>374</v>
      </c>
      <c r="C11" s="168">
        <f>+'3.mell. Bevétel'!C76+'6. mell. Int.összesen'!D44</f>
        <v>361938</v>
      </c>
      <c r="D11" s="196">
        <f>+'3.mell. Bevétel'!D76+'6. mell. Int.összesen'!E44</f>
        <v>457469</v>
      </c>
      <c r="E11" s="196">
        <f>+'3.mell. Bevétel'!E76+'6. mell. Int.összesen'!F44</f>
        <v>457469</v>
      </c>
      <c r="F11" s="399">
        <f t="shared" si="2"/>
        <v>1</v>
      </c>
      <c r="G11" s="787" t="s">
        <v>656</v>
      </c>
      <c r="H11" s="196">
        <f>+'5.g. mell. Egyéb tev.'!D64</f>
        <v>4394</v>
      </c>
      <c r="I11" s="196">
        <f>+'5.g. mell. Egyéb tev.'!E64</f>
        <v>356</v>
      </c>
      <c r="J11" s="196">
        <f>+'5.g. mell. Egyéb tev.'!F64</f>
        <v>0</v>
      </c>
      <c r="K11" s="169">
        <f t="shared" si="3"/>
        <v>0</v>
      </c>
      <c r="L11" s="202"/>
      <c r="M11" s="155"/>
    </row>
    <row r="12" spans="2:13" ht="15" customHeight="1" x14ac:dyDescent="0.25">
      <c r="B12" s="192" t="s">
        <v>1237</v>
      </c>
      <c r="C12" s="194"/>
      <c r="D12" s="196"/>
      <c r="E12" s="196">
        <f>+'3.mell. Bevétel'!E79</f>
        <v>19296</v>
      </c>
      <c r="F12" s="399"/>
      <c r="G12" s="787" t="s">
        <v>586</v>
      </c>
      <c r="H12" s="196">
        <f>+'5.g. mell. Egyéb tev.'!D67</f>
        <v>0</v>
      </c>
      <c r="I12" s="196">
        <f>+'5.g. mell. Egyéb tev.'!E67</f>
        <v>0</v>
      </c>
      <c r="J12" s="196">
        <f>+'5.g. mell. Egyéb tev.'!F67</f>
        <v>0</v>
      </c>
      <c r="K12" s="169"/>
      <c r="L12" s="202"/>
      <c r="M12" s="155"/>
    </row>
    <row r="13" spans="2:13" ht="15" customHeight="1" x14ac:dyDescent="0.25">
      <c r="B13" s="193"/>
      <c r="C13" s="194"/>
      <c r="D13" s="196"/>
      <c r="E13" s="267"/>
      <c r="F13" s="399"/>
      <c r="G13" s="787" t="s">
        <v>643</v>
      </c>
      <c r="H13" s="196">
        <f>+'5.g. mell. Egyéb tev.'!D68</f>
        <v>0</v>
      </c>
      <c r="I13" s="196">
        <f>+'5.g. mell. Egyéb tev.'!E68</f>
        <v>0</v>
      </c>
      <c r="J13" s="196">
        <f>+'5.g. mell. Egyéb tev.'!F68</f>
        <v>0</v>
      </c>
      <c r="K13" s="169"/>
      <c r="L13" s="202"/>
      <c r="M13" s="155"/>
    </row>
    <row r="14" spans="2:13" ht="15" customHeight="1" x14ac:dyDescent="0.25">
      <c r="B14" s="193"/>
      <c r="C14" s="194"/>
      <c r="D14" s="196"/>
      <c r="E14" s="267"/>
      <c r="F14" s="399"/>
      <c r="G14" s="787" t="s">
        <v>669</v>
      </c>
      <c r="H14" s="196">
        <f>+'5.g. mell. Egyéb tev.'!D70</f>
        <v>2340</v>
      </c>
      <c r="I14" s="196">
        <f>+'5.g. mell. Egyéb tev.'!E70</f>
        <v>4</v>
      </c>
      <c r="J14" s="196">
        <f>+'5.g. mell. Egyéb tev.'!F70</f>
        <v>0</v>
      </c>
      <c r="K14" s="169">
        <f t="shared" si="3"/>
        <v>0</v>
      </c>
      <c r="L14" s="202"/>
      <c r="M14" s="155"/>
    </row>
    <row r="15" spans="2:13" ht="15" customHeight="1" x14ac:dyDescent="0.25">
      <c r="B15" s="193"/>
      <c r="C15" s="194"/>
      <c r="D15" s="196"/>
      <c r="E15" s="267"/>
      <c r="F15" s="399"/>
      <c r="G15" s="787" t="s">
        <v>824</v>
      </c>
      <c r="H15" s="196">
        <f>+'5.g. mell. Egyéb tev.'!D69+'5.g. mell. Egyéb tev.'!D66</f>
        <v>19500</v>
      </c>
      <c r="I15" s="196">
        <f>+'5.g. mell. Egyéb tev.'!E69+'5.g. mell. Egyéb tev.'!E66</f>
        <v>10399</v>
      </c>
      <c r="J15" s="196">
        <f>+'5.g. mell. Egyéb tev.'!F71</f>
        <v>0</v>
      </c>
      <c r="K15" s="169"/>
      <c r="L15" s="202"/>
      <c r="M15" s="155"/>
    </row>
    <row r="16" spans="2:13" ht="15" customHeight="1" x14ac:dyDescent="0.25">
      <c r="B16" s="193"/>
      <c r="C16" s="194"/>
      <c r="D16" s="196"/>
      <c r="E16" s="267"/>
      <c r="F16" s="399"/>
      <c r="G16" s="788" t="s">
        <v>679</v>
      </c>
      <c r="H16" s="196">
        <f>+'5.g. mell. Egyéb tev.'!D72</f>
        <v>0</v>
      </c>
      <c r="I16" s="196">
        <f>+'5.g. mell. Egyéb tev.'!E72</f>
        <v>0</v>
      </c>
      <c r="J16" s="196">
        <f>+'5.g. mell. Egyéb tev.'!F72</f>
        <v>0</v>
      </c>
      <c r="K16" s="169"/>
      <c r="L16" s="202"/>
      <c r="M16" s="155"/>
    </row>
    <row r="17" spans="2:13" ht="15" customHeight="1" x14ac:dyDescent="0.25">
      <c r="B17" s="167"/>
      <c r="C17" s="168"/>
      <c r="D17" s="168"/>
      <c r="E17" s="267"/>
      <c r="F17" s="399"/>
      <c r="G17" s="787" t="s">
        <v>587</v>
      </c>
      <c r="H17" s="196">
        <f>+'5.g. mell. Egyéb tev.'!D73</f>
        <v>25600</v>
      </c>
      <c r="I17" s="196">
        <f>+'5.g. mell. Egyéb tev.'!E73</f>
        <v>9484</v>
      </c>
      <c r="J17" s="196">
        <f>+'5.g. mell. Egyéb tev.'!F73</f>
        <v>0</v>
      </c>
      <c r="K17" s="169">
        <f t="shared" si="3"/>
        <v>0</v>
      </c>
      <c r="L17" s="202"/>
      <c r="M17" s="155"/>
    </row>
    <row r="18" spans="2:13" s="174" customFormat="1" ht="15" customHeight="1" thickBot="1" x14ac:dyDescent="0.3">
      <c r="B18" s="167"/>
      <c r="C18" s="168"/>
      <c r="D18" s="168"/>
      <c r="E18" s="267"/>
      <c r="F18" s="399"/>
      <c r="G18" s="787" t="s">
        <v>567</v>
      </c>
      <c r="H18" s="196">
        <f>'5.g. mell. Egyéb tev.'!D74</f>
        <v>92508</v>
      </c>
      <c r="I18" s="196">
        <f>'5.g. mell. Egyéb tev.'!E74</f>
        <v>10707</v>
      </c>
      <c r="J18" s="196">
        <f>'5.g. mell. Egyéb tev.'!F74</f>
        <v>0</v>
      </c>
      <c r="K18" s="169">
        <f t="shared" si="3"/>
        <v>0</v>
      </c>
      <c r="L18" s="202"/>
      <c r="M18" s="155"/>
    </row>
    <row r="19" spans="2:13" ht="15.75" thickBot="1" x14ac:dyDescent="0.3">
      <c r="B19" s="175" t="s">
        <v>340</v>
      </c>
      <c r="C19" s="176">
        <f>+C10+C3</f>
        <v>1226040</v>
      </c>
      <c r="D19" s="176">
        <f>+D10+D3</f>
        <v>1430080</v>
      </c>
      <c r="E19" s="176">
        <f>+E10+E3</f>
        <v>1522014</v>
      </c>
      <c r="F19" s="782">
        <f t="shared" si="2"/>
        <v>1.0642859140747372</v>
      </c>
      <c r="G19" s="175" t="s">
        <v>340</v>
      </c>
      <c r="H19" s="176">
        <f>+H3</f>
        <v>1234864</v>
      </c>
      <c r="I19" s="176">
        <f t="shared" ref="I19:J19" si="5">+I3</f>
        <v>1384214</v>
      </c>
      <c r="J19" s="786">
        <f t="shared" si="5"/>
        <v>1070925</v>
      </c>
      <c r="K19" s="790">
        <f t="shared" si="3"/>
        <v>0.77367011170238131</v>
      </c>
      <c r="L19" s="155"/>
      <c r="M19" s="550"/>
    </row>
    <row r="20" spans="2:13" ht="13.5" customHeight="1" x14ac:dyDescent="0.25">
      <c r="B20" s="178"/>
      <c r="C20" s="178"/>
      <c r="D20" s="178"/>
      <c r="E20" s="179"/>
      <c r="F20" s="179"/>
      <c r="G20" s="180"/>
      <c r="H20" s="397"/>
      <c r="I20" s="180"/>
      <c r="J20" s="179"/>
      <c r="K20" s="179"/>
      <c r="L20" s="155"/>
      <c r="M20" s="155"/>
    </row>
    <row r="21" spans="2:13" s="157" customFormat="1" ht="25.5" customHeight="1" thickBot="1" x14ac:dyDescent="0.3">
      <c r="B21" s="202"/>
      <c r="C21" s="397"/>
      <c r="D21" s="397"/>
      <c r="E21" s="544"/>
      <c r="F21" s="544"/>
      <c r="G21" s="181"/>
      <c r="H21" s="181"/>
      <c r="I21" s="181"/>
      <c r="J21" s="182"/>
      <c r="K21" s="182"/>
      <c r="L21" s="202"/>
      <c r="M21" s="155"/>
    </row>
    <row r="22" spans="2:13" s="157" customFormat="1" ht="26.25" thickBot="1" x14ac:dyDescent="0.3">
      <c r="B22" s="197" t="s">
        <v>332</v>
      </c>
      <c r="C22" s="195" t="s">
        <v>278</v>
      </c>
      <c r="D22" s="195" t="s">
        <v>297</v>
      </c>
      <c r="E22" s="162" t="s">
        <v>333</v>
      </c>
      <c r="F22" s="549" t="s">
        <v>524</v>
      </c>
      <c r="G22" s="543" t="s">
        <v>334</v>
      </c>
      <c r="H22" s="165" t="s">
        <v>278</v>
      </c>
      <c r="I22" s="165" t="s">
        <v>297</v>
      </c>
      <c r="J22" s="166" t="s">
        <v>333</v>
      </c>
      <c r="K22" s="162" t="s">
        <v>524</v>
      </c>
      <c r="L22" s="163"/>
      <c r="M22" s="155"/>
    </row>
    <row r="23" spans="2:13" s="157" customFormat="1" ht="15" x14ac:dyDescent="0.25">
      <c r="B23" s="200" t="s">
        <v>433</v>
      </c>
      <c r="C23" s="545">
        <f>+C24+C25+C26</f>
        <v>168148</v>
      </c>
      <c r="D23" s="545">
        <f t="shared" ref="D23:E23" si="6">+D24+D25+D26</f>
        <v>259326</v>
      </c>
      <c r="E23" s="545">
        <f t="shared" si="6"/>
        <v>151210</v>
      </c>
      <c r="F23" s="794">
        <f>+E23/D23</f>
        <v>0.58308846779728984</v>
      </c>
      <c r="G23" s="201" t="s">
        <v>404</v>
      </c>
      <c r="H23" s="405">
        <f>(+H24+H25)+H26</f>
        <v>1424360</v>
      </c>
      <c r="I23" s="405">
        <f t="shared" ref="I23:J23" si="7">(+I24+I25)+I26</f>
        <v>1620829</v>
      </c>
      <c r="J23" s="405">
        <f t="shared" si="7"/>
        <v>617254</v>
      </c>
      <c r="K23" s="183">
        <f>+J23/I23</f>
        <v>0.38082610812121453</v>
      </c>
      <c r="L23" s="163"/>
      <c r="M23" s="185"/>
    </row>
    <row r="24" spans="2:13" s="157" customFormat="1" ht="15" x14ac:dyDescent="0.25">
      <c r="B24" s="199" t="s">
        <v>657</v>
      </c>
      <c r="C24" s="287">
        <f>+'1.mell. Mérleg'!C16</f>
        <v>148648</v>
      </c>
      <c r="D24" s="287">
        <f>+'1.mell. Mérleg'!D16</f>
        <v>196666</v>
      </c>
      <c r="E24" s="287">
        <f>+'1.mell. Mérleg'!E16</f>
        <v>88358</v>
      </c>
      <c r="F24" s="546">
        <f t="shared" ref="F24:F32" si="8">+E24/D24</f>
        <v>0.44927948908301385</v>
      </c>
      <c r="G24" s="167" t="s">
        <v>161</v>
      </c>
      <c r="H24" s="184">
        <f>+'5. mell. Önk.össz kiadás'!D21+'6. mell. Int.összesen'!D70</f>
        <v>1372651</v>
      </c>
      <c r="I24" s="184">
        <f>+'5. mell. Önk.össz kiadás'!E21+'6. mell. Int.összesen'!E70</f>
        <v>1444831</v>
      </c>
      <c r="J24" s="184">
        <f>+'5. mell. Önk.össz kiadás'!F21+'6. mell. Int.összesen'!F70</f>
        <v>574795</v>
      </c>
      <c r="K24" s="408">
        <f t="shared" ref="K24:K32" si="9">+J24/I24</f>
        <v>0.39782853496360476</v>
      </c>
      <c r="L24" s="163"/>
      <c r="M24" s="155"/>
    </row>
    <row r="25" spans="2:13" s="157" customFormat="1" ht="15" x14ac:dyDescent="0.25">
      <c r="B25" s="199" t="s">
        <v>341</v>
      </c>
      <c r="C25" s="287">
        <f>+'3.mell. Bevétel'!C70</f>
        <v>0</v>
      </c>
      <c r="D25" s="287">
        <f>+'3.mell. Bevétel'!D70</f>
        <v>720</v>
      </c>
      <c r="E25" s="287">
        <f>+'3.mell. Bevétel'!E70</f>
        <v>720</v>
      </c>
      <c r="F25" s="546"/>
      <c r="G25" s="167" t="s">
        <v>308</v>
      </c>
      <c r="H25" s="184">
        <f>+'5. mell. Önk.össz kiadás'!D23</f>
        <v>51709</v>
      </c>
      <c r="I25" s="184">
        <f>+'5. mell. Önk.össz kiadás'!E23</f>
        <v>170998</v>
      </c>
      <c r="J25" s="184">
        <f>+'5. mell. Önk.össz kiadás'!F23</f>
        <v>37459</v>
      </c>
      <c r="K25" s="408">
        <f t="shared" si="9"/>
        <v>0.21906104164960993</v>
      </c>
      <c r="L25" s="163"/>
      <c r="M25" s="155"/>
    </row>
    <row r="26" spans="2:13" s="157" customFormat="1" ht="15" x14ac:dyDescent="0.25">
      <c r="B26" s="199" t="s">
        <v>606</v>
      </c>
      <c r="C26" s="192">
        <f>+'3.mell. Bevétel'!C66</f>
        <v>19500</v>
      </c>
      <c r="D26" s="192">
        <f>+'3.mell. Bevétel'!D66</f>
        <v>61940</v>
      </c>
      <c r="E26" s="192">
        <f>+'3.mell. Bevétel'!E66</f>
        <v>62132</v>
      </c>
      <c r="F26" s="546">
        <f t="shared" si="8"/>
        <v>1.0030997739748144</v>
      </c>
      <c r="G26" s="167" t="s">
        <v>411</v>
      </c>
      <c r="H26" s="184">
        <f>+'5. mell. Önk.össz kiadás'!D25</f>
        <v>0</v>
      </c>
      <c r="I26" s="184">
        <f>+'5. mell. Önk.össz kiadás'!E25</f>
        <v>5000</v>
      </c>
      <c r="J26" s="184">
        <f>+'5. mell. Önk.össz kiadás'!F25</f>
        <v>5000</v>
      </c>
      <c r="K26" s="408">
        <f t="shared" si="9"/>
        <v>1</v>
      </c>
      <c r="L26" s="163"/>
      <c r="M26" s="155"/>
    </row>
    <row r="27" spans="2:13" s="157" customFormat="1" ht="15" x14ac:dyDescent="0.25">
      <c r="B27" s="198" t="s">
        <v>283</v>
      </c>
      <c r="C27" s="323">
        <f>+C28+C29</f>
        <v>1265036</v>
      </c>
      <c r="D27" s="323">
        <f t="shared" ref="D27:E27" si="10">+D28+D29</f>
        <v>1331728</v>
      </c>
      <c r="E27" s="323">
        <f t="shared" si="10"/>
        <v>1331728</v>
      </c>
      <c r="F27" s="793">
        <f t="shared" si="8"/>
        <v>1</v>
      </c>
      <c r="G27" s="167"/>
      <c r="H27" s="167"/>
      <c r="I27" s="186"/>
      <c r="J27" s="169"/>
      <c r="K27" s="408"/>
      <c r="L27" s="163"/>
      <c r="M27" s="155"/>
    </row>
    <row r="28" spans="2:13" s="157" customFormat="1" ht="15" x14ac:dyDescent="0.25">
      <c r="B28" s="199" t="s">
        <v>375</v>
      </c>
      <c r="C28" s="196">
        <f>+'3.mell. Bevétel'!C77</f>
        <v>1147536</v>
      </c>
      <c r="D28" s="196">
        <f>+'3.mell. Bevétel'!D77</f>
        <v>1214228</v>
      </c>
      <c r="E28" s="196">
        <f>+'3.mell. Bevétel'!E77</f>
        <v>1214228</v>
      </c>
      <c r="F28" s="546">
        <f t="shared" si="8"/>
        <v>1</v>
      </c>
      <c r="G28" s="173" t="s">
        <v>273</v>
      </c>
      <c r="H28" s="187">
        <f>+H29</f>
        <v>0</v>
      </c>
      <c r="I28" s="187">
        <f>+I29+I30</f>
        <v>16091</v>
      </c>
      <c r="J28" s="187">
        <f>+J29+J30</f>
        <v>16091</v>
      </c>
      <c r="K28" s="795">
        <f t="shared" si="9"/>
        <v>1</v>
      </c>
      <c r="L28" s="163"/>
      <c r="M28" s="155"/>
    </row>
    <row r="29" spans="2:13" s="177" customFormat="1" ht="18.75" customHeight="1" x14ac:dyDescent="0.25">
      <c r="B29" s="627" t="s">
        <v>654</v>
      </c>
      <c r="C29" s="196">
        <f>+'3.mell. Bevétel'!C74</f>
        <v>117500</v>
      </c>
      <c r="D29" s="196">
        <f>+'3.mell. Bevétel'!D74</f>
        <v>117500</v>
      </c>
      <c r="E29" s="196">
        <f>+'3.mell. Bevétel'!E74</f>
        <v>117500</v>
      </c>
      <c r="F29" s="546">
        <f t="shared" si="8"/>
        <v>1</v>
      </c>
      <c r="G29" s="167" t="s">
        <v>694</v>
      </c>
      <c r="H29" s="186">
        <f>+'5.g. mell. Egyéb tev.'!D101</f>
        <v>0</v>
      </c>
      <c r="I29" s="186">
        <f>+'5.g. mell. Egyéb tev.'!E101</f>
        <v>0</v>
      </c>
      <c r="J29" s="186">
        <f>+'5.g. mell. Egyéb tev.'!F101</f>
        <v>0</v>
      </c>
      <c r="K29" s="408"/>
      <c r="L29" s="163"/>
      <c r="M29" s="155"/>
    </row>
    <row r="30" spans="2:13" s="177" customFormat="1" ht="15" x14ac:dyDescent="0.25">
      <c r="B30" s="628"/>
      <c r="C30" s="626"/>
      <c r="D30" s="626"/>
      <c r="E30" s="626"/>
      <c r="F30" s="547"/>
      <c r="G30" s="192" t="s">
        <v>695</v>
      </c>
      <c r="H30" s="186">
        <f>+'5.g. mell. Egyéb tev.'!D102</f>
        <v>0</v>
      </c>
      <c r="I30" s="186">
        <f>+'5.g. mell. Egyéb tev.'!E102</f>
        <v>16091</v>
      </c>
      <c r="J30" s="186">
        <f>+'5.g. mell. Egyéb tev.'!F102</f>
        <v>16091</v>
      </c>
      <c r="K30" s="408">
        <f t="shared" si="9"/>
        <v>1</v>
      </c>
      <c r="L30" s="163"/>
      <c r="M30" s="155"/>
    </row>
    <row r="31" spans="2:13" s="177" customFormat="1" ht="15.75" thickBot="1" x14ac:dyDescent="0.3">
      <c r="B31" s="401" t="s">
        <v>342</v>
      </c>
      <c r="C31" s="402">
        <f>+C23+C27</f>
        <v>1433184</v>
      </c>
      <c r="D31" s="402">
        <f t="shared" ref="D31:E31" si="11">+D23+D27</f>
        <v>1591054</v>
      </c>
      <c r="E31" s="402">
        <f t="shared" si="11"/>
        <v>1482938</v>
      </c>
      <c r="F31" s="792">
        <f t="shared" si="8"/>
        <v>0.93204756092502206</v>
      </c>
      <c r="G31" s="630" t="s">
        <v>342</v>
      </c>
      <c r="H31" s="548">
        <f>+H28+H23</f>
        <v>1424360</v>
      </c>
      <c r="I31" s="548">
        <f t="shared" ref="I31:J31" si="12">+I28+I23</f>
        <v>1636920</v>
      </c>
      <c r="J31" s="548">
        <f t="shared" si="12"/>
        <v>633345</v>
      </c>
      <c r="K31" s="631">
        <f t="shared" si="9"/>
        <v>0.38691261637709845</v>
      </c>
      <c r="L31" s="163"/>
      <c r="M31" s="155"/>
    </row>
    <row r="32" spans="2:13" ht="15.75" thickBot="1" x14ac:dyDescent="0.3">
      <c r="B32" s="403" t="s">
        <v>277</v>
      </c>
      <c r="C32" s="404">
        <f>C19+C31</f>
        <v>2659224</v>
      </c>
      <c r="D32" s="404">
        <f t="shared" ref="D32:E32" si="13">D19+D31</f>
        <v>3021134</v>
      </c>
      <c r="E32" s="404">
        <f t="shared" si="13"/>
        <v>3004952</v>
      </c>
      <c r="F32" s="796">
        <f t="shared" si="8"/>
        <v>0.99464373311478405</v>
      </c>
      <c r="G32" s="632" t="s">
        <v>277</v>
      </c>
      <c r="H32" s="633">
        <f>H19+H31</f>
        <v>2659224</v>
      </c>
      <c r="I32" s="633">
        <f t="shared" ref="I32:J32" si="14">I19+I31</f>
        <v>3021134</v>
      </c>
      <c r="J32" s="633">
        <f t="shared" si="14"/>
        <v>1704270</v>
      </c>
      <c r="K32" s="634">
        <f t="shared" si="9"/>
        <v>0.56411599088289366</v>
      </c>
      <c r="L32" s="155"/>
      <c r="M32" s="551"/>
    </row>
    <row r="33" spans="2:13" ht="15" x14ac:dyDescent="0.25">
      <c r="B33" s="188"/>
      <c r="C33" s="400"/>
      <c r="D33" s="189"/>
      <c r="E33" s="189"/>
      <c r="F33" s="189"/>
      <c r="G33" s="188"/>
      <c r="H33" s="188"/>
      <c r="I33" s="188"/>
      <c r="J33" s="188"/>
      <c r="K33" s="188"/>
      <c r="L33" s="155"/>
      <c r="M33" s="155"/>
    </row>
    <row r="34" spans="2:13" ht="15" x14ac:dyDescent="0.25">
      <c r="B34" s="191"/>
      <c r="C34" s="190"/>
      <c r="D34" s="190"/>
      <c r="E34" s="190"/>
      <c r="F34" s="190"/>
      <c r="G34" s="190"/>
      <c r="H34" s="190"/>
      <c r="I34" s="190"/>
      <c r="J34" s="190"/>
      <c r="K34" s="190"/>
      <c r="L34" s="155"/>
      <c r="M34" s="155"/>
    </row>
    <row r="35" spans="2:13" ht="15" x14ac:dyDescent="0.25">
      <c r="B35" s="155"/>
      <c r="C35" s="190"/>
      <c r="D35" s="190"/>
      <c r="E35" s="190"/>
      <c r="F35" s="190"/>
      <c r="G35" s="190"/>
      <c r="H35" s="190"/>
      <c r="I35" s="190"/>
      <c r="J35" s="155"/>
      <c r="K35" s="155"/>
      <c r="L35" s="155"/>
      <c r="M35" s="155"/>
    </row>
    <row r="36" spans="2:13" ht="15" x14ac:dyDescent="0.25">
      <c r="B36" s="155"/>
      <c r="C36" s="155"/>
      <c r="D36" s="155"/>
      <c r="E36" s="155"/>
      <c r="F36" s="155"/>
      <c r="G36" s="155"/>
      <c r="H36" s="155"/>
      <c r="I36" s="155"/>
      <c r="J36" s="155"/>
      <c r="K36" s="155"/>
      <c r="L36" s="155"/>
      <c r="M36" s="155"/>
    </row>
    <row r="37" spans="2:13" ht="12.75" customHeight="1" x14ac:dyDescent="0.25">
      <c r="B37" s="155"/>
      <c r="C37" s="190"/>
      <c r="D37" s="190"/>
      <c r="E37" s="190"/>
      <c r="F37" s="190"/>
      <c r="G37" s="155"/>
      <c r="H37" s="155"/>
      <c r="I37" s="155"/>
      <c r="J37" s="190"/>
      <c r="K37" s="190"/>
    </row>
  </sheetData>
  <printOptions horizontalCentered="1"/>
  <pageMargins left="0.70866141732283472" right="0.70866141732283472" top="0.74803149606299213" bottom="0.74803149606299213" header="0.31496062992125984" footer="0.31496062992125984"/>
  <pageSetup paperSize="9" scale="66" orientation="landscape" r:id="rId1"/>
  <headerFooter>
    <oddHeader>&amp;C&amp;"Times New Roman,Félkövér"&amp;14Martonvásár Város Önkormányzata 2019. évi költségvetésének pénzügyi mérlege&amp;R&amp;"Times New Roman,Félkövér"&amp;12 2. melléklet</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28" zoomScale="90" zoomScaleNormal="90" workbookViewId="0">
      <pane xSplit="1" topLeftCell="B1" activePane="topRight" state="frozen"/>
      <selection activeCell="B22" sqref="B22"/>
      <selection pane="topRight" activeCell="K51" sqref="K51"/>
    </sheetView>
  </sheetViews>
  <sheetFormatPr defaultColWidth="9.140625" defaultRowHeight="12.75" x14ac:dyDescent="0.2"/>
  <cols>
    <col min="1" max="1" width="49.42578125" style="1182" customWidth="1"/>
    <col min="2" max="2" width="13.42578125" style="1183" customWidth="1"/>
    <col min="3" max="3" width="11.42578125" style="1183" customWidth="1"/>
    <col min="4" max="4" width="9.140625" style="1183" customWidth="1"/>
    <col min="5" max="5" width="9.42578125" style="1183" customWidth="1"/>
    <col min="6" max="6" width="9.140625" style="1183" customWidth="1"/>
    <col min="7" max="7" width="12.5703125" style="1183" customWidth="1"/>
    <col min="8" max="8" width="11.42578125" style="1183" customWidth="1"/>
    <col min="9" max="9" width="10" style="1183" customWidth="1"/>
    <col min="10" max="10" width="9.42578125" style="1183" customWidth="1"/>
    <col min="11" max="11" width="9.42578125" style="1183" bestFit="1" customWidth="1"/>
    <col min="12" max="12" width="8.5703125" style="1218" customWidth="1"/>
    <col min="13" max="16384" width="9.140625" style="271"/>
  </cols>
  <sheetData>
    <row r="1" spans="1:13" ht="13.5" thickBot="1" x14ac:dyDescent="0.25">
      <c r="K1" s="1707" t="s">
        <v>382</v>
      </c>
      <c r="L1" s="1707"/>
    </row>
    <row r="2" spans="1:13" ht="15.75" customHeight="1" thickBot="1" x14ac:dyDescent="0.25">
      <c r="A2" s="1701" t="s">
        <v>963</v>
      </c>
      <c r="B2" s="1703" t="s">
        <v>964</v>
      </c>
      <c r="C2" s="1704"/>
      <c r="D2" s="1704"/>
      <c r="E2" s="1704"/>
      <c r="F2" s="1704"/>
      <c r="G2" s="1703" t="s">
        <v>1246</v>
      </c>
      <c r="H2" s="1704"/>
      <c r="I2" s="1704"/>
      <c r="J2" s="1704"/>
      <c r="K2" s="1704"/>
      <c r="L2" s="1705" t="s">
        <v>965</v>
      </c>
    </row>
    <row r="3" spans="1:13" s="1187" customFormat="1" ht="65.25" customHeight="1" thickBot="1" x14ac:dyDescent="0.25">
      <c r="A3" s="1702"/>
      <c r="B3" s="1184" t="s">
        <v>565</v>
      </c>
      <c r="C3" s="1185" t="s">
        <v>909</v>
      </c>
      <c r="D3" s="1185" t="s">
        <v>289</v>
      </c>
      <c r="E3" s="1185" t="s">
        <v>910</v>
      </c>
      <c r="F3" s="1186" t="s">
        <v>180</v>
      </c>
      <c r="G3" s="1184" t="s">
        <v>565</v>
      </c>
      <c r="H3" s="1185" t="s">
        <v>909</v>
      </c>
      <c r="I3" s="1185" t="s">
        <v>289</v>
      </c>
      <c r="J3" s="1185" t="s">
        <v>910</v>
      </c>
      <c r="K3" s="1186" t="s">
        <v>180</v>
      </c>
      <c r="L3" s="1706"/>
    </row>
    <row r="4" spans="1:13" x14ac:dyDescent="0.2">
      <c r="A4" s="1188" t="s">
        <v>966</v>
      </c>
      <c r="B4" s="969">
        <v>1946</v>
      </c>
      <c r="C4" s="972">
        <v>137</v>
      </c>
      <c r="D4" s="972"/>
      <c r="E4" s="972">
        <v>38</v>
      </c>
      <c r="F4" s="1189">
        <f>SUM(B4:E4)</f>
        <v>2121</v>
      </c>
      <c r="G4" s="969">
        <v>20943</v>
      </c>
      <c r="H4" s="972">
        <v>0</v>
      </c>
      <c r="I4" s="972"/>
      <c r="J4" s="972">
        <v>0</v>
      </c>
      <c r="K4" s="1189">
        <f>SUM(G4:J4)</f>
        <v>20943</v>
      </c>
      <c r="L4" s="1190">
        <f>+K4/F4</f>
        <v>9.8741159830268739</v>
      </c>
    </row>
    <row r="5" spans="1:13" x14ac:dyDescent="0.2">
      <c r="A5" s="1191" t="s">
        <v>967</v>
      </c>
      <c r="B5" s="970">
        <v>9847</v>
      </c>
      <c r="C5" s="314"/>
      <c r="D5" s="314"/>
      <c r="E5" s="314"/>
      <c r="F5" s="1192">
        <f t="shared" ref="F5:F6" si="0">SUM(B5:E5)</f>
        <v>9847</v>
      </c>
      <c r="G5" s="970">
        <v>12768</v>
      </c>
      <c r="H5" s="314"/>
      <c r="I5" s="314"/>
      <c r="J5" s="314"/>
      <c r="K5" s="1192">
        <f t="shared" ref="K5:K30" si="1">SUM(G5:J5)</f>
        <v>12768</v>
      </c>
      <c r="L5" s="1193">
        <f t="shared" ref="L5:L36" si="2">+K5/F5</f>
        <v>1.29663857012288</v>
      </c>
    </row>
    <row r="6" spans="1:13" x14ac:dyDescent="0.2">
      <c r="A6" s="1191" t="s">
        <v>968</v>
      </c>
      <c r="B6" s="970"/>
      <c r="C6" s="314"/>
      <c r="D6" s="314"/>
      <c r="E6" s="314"/>
      <c r="F6" s="1192">
        <f t="shared" si="0"/>
        <v>0</v>
      </c>
      <c r="G6" s="970"/>
      <c r="H6" s="314"/>
      <c r="I6" s="314"/>
      <c r="J6" s="314"/>
      <c r="K6" s="1192">
        <f t="shared" si="1"/>
        <v>0</v>
      </c>
      <c r="L6" s="1193"/>
    </row>
    <row r="7" spans="1:13" s="1197" customFormat="1" x14ac:dyDescent="0.2">
      <c r="A7" s="1194" t="s">
        <v>969</v>
      </c>
      <c r="B7" s="1195">
        <f>SUM(B4:B6)</f>
        <v>11793</v>
      </c>
      <c r="C7" s="316">
        <f t="shared" ref="C7:E7" si="3">SUM(C4:C6)</f>
        <v>137</v>
      </c>
      <c r="D7" s="316">
        <f t="shared" si="3"/>
        <v>0</v>
      </c>
      <c r="E7" s="316">
        <f t="shared" si="3"/>
        <v>38</v>
      </c>
      <c r="F7" s="1196">
        <f>SUM(B7:E7)</f>
        <v>11968</v>
      </c>
      <c r="G7" s="1195">
        <f>SUM(G4:G6)</f>
        <v>33711</v>
      </c>
      <c r="H7" s="316">
        <f t="shared" ref="H7:J7" si="4">SUM(H4:H6)</f>
        <v>0</v>
      </c>
      <c r="I7" s="316">
        <f t="shared" si="4"/>
        <v>0</v>
      </c>
      <c r="J7" s="316">
        <f t="shared" si="4"/>
        <v>0</v>
      </c>
      <c r="K7" s="1196">
        <f>SUM(G7:J7)</f>
        <v>33711</v>
      </c>
      <c r="L7" s="1193">
        <f t="shared" si="2"/>
        <v>2.8167613636363638</v>
      </c>
    </row>
    <row r="8" spans="1:13" x14ac:dyDescent="0.2">
      <c r="A8" s="1191" t="s">
        <v>970</v>
      </c>
      <c r="B8" s="970">
        <v>3854932</v>
      </c>
      <c r="C8" s="314"/>
      <c r="D8" s="314"/>
      <c r="E8" s="314"/>
      <c r="F8" s="1192">
        <f t="shared" ref="F8:F12" si="5">SUM(B8:E8)</f>
        <v>3854932</v>
      </c>
      <c r="G8" s="970">
        <v>4357512</v>
      </c>
      <c r="H8" s="314"/>
      <c r="I8" s="314"/>
      <c r="J8" s="314"/>
      <c r="K8" s="1192">
        <f t="shared" si="1"/>
        <v>4357512</v>
      </c>
      <c r="L8" s="1193">
        <f t="shared" si="2"/>
        <v>1.1303732465319751</v>
      </c>
    </row>
    <row r="9" spans="1:13" x14ac:dyDescent="0.2">
      <c r="A9" s="1191" t="s">
        <v>971</v>
      </c>
      <c r="B9" s="970">
        <v>48318</v>
      </c>
      <c r="C9" s="314">
        <v>4924</v>
      </c>
      <c r="D9" s="314">
        <v>435</v>
      </c>
      <c r="E9" s="314">
        <v>5010</v>
      </c>
      <c r="F9" s="1192">
        <f t="shared" si="5"/>
        <v>58687</v>
      </c>
      <c r="G9" s="970">
        <v>49476</v>
      </c>
      <c r="H9" s="314">
        <v>4575</v>
      </c>
      <c r="I9" s="314">
        <v>1008</v>
      </c>
      <c r="J9" s="314">
        <v>2916</v>
      </c>
      <c r="K9" s="1192">
        <f t="shared" si="1"/>
        <v>57975</v>
      </c>
      <c r="L9" s="1193">
        <f t="shared" si="2"/>
        <v>0.9878678412595634</v>
      </c>
    </row>
    <row r="10" spans="1:13" x14ac:dyDescent="0.2">
      <c r="A10" s="1191" t="s">
        <v>972</v>
      </c>
      <c r="B10" s="970"/>
      <c r="C10" s="314"/>
      <c r="D10" s="314"/>
      <c r="E10" s="314"/>
      <c r="F10" s="1192">
        <f t="shared" si="5"/>
        <v>0</v>
      </c>
      <c r="G10" s="970"/>
      <c r="H10" s="314"/>
      <c r="I10" s="314"/>
      <c r="J10" s="314"/>
      <c r="K10" s="1192">
        <f t="shared" si="1"/>
        <v>0</v>
      </c>
      <c r="L10" s="1193"/>
    </row>
    <row r="11" spans="1:13" x14ac:dyDescent="0.2">
      <c r="A11" s="1191" t="s">
        <v>973</v>
      </c>
      <c r="B11" s="970">
        <v>735503</v>
      </c>
      <c r="C11" s="314"/>
      <c r="D11" s="314"/>
      <c r="E11" s="314"/>
      <c r="F11" s="1192">
        <f t="shared" si="5"/>
        <v>735503</v>
      </c>
      <c r="G11" s="970">
        <v>377812</v>
      </c>
      <c r="H11" s="314"/>
      <c r="I11" s="314"/>
      <c r="J11" s="314"/>
      <c r="K11" s="1192">
        <f t="shared" si="1"/>
        <v>377812</v>
      </c>
      <c r="L11" s="1193">
        <f t="shared" si="2"/>
        <v>0.51367839424176376</v>
      </c>
    </row>
    <row r="12" spans="1:13" x14ac:dyDescent="0.2">
      <c r="A12" s="1191" t="s">
        <v>974</v>
      </c>
      <c r="B12" s="970">
        <v>730569</v>
      </c>
      <c r="C12" s="314"/>
      <c r="D12" s="314"/>
      <c r="E12" s="314"/>
      <c r="F12" s="1192">
        <f t="shared" si="5"/>
        <v>730569</v>
      </c>
      <c r="G12" s="970">
        <v>730569</v>
      </c>
      <c r="H12" s="314"/>
      <c r="I12" s="314"/>
      <c r="J12" s="314"/>
      <c r="K12" s="1192">
        <f t="shared" si="1"/>
        <v>730569</v>
      </c>
      <c r="L12" s="1193">
        <f t="shared" si="2"/>
        <v>1</v>
      </c>
    </row>
    <row r="13" spans="1:13" s="1197" customFormat="1" x14ac:dyDescent="0.2">
      <c r="A13" s="1194" t="s">
        <v>975</v>
      </c>
      <c r="B13" s="1195">
        <f>SUM(B8:B12)</f>
        <v>5369322</v>
      </c>
      <c r="C13" s="316">
        <f t="shared" ref="C13:E13" si="6">SUM(C8:C12)</f>
        <v>4924</v>
      </c>
      <c r="D13" s="316">
        <f t="shared" si="6"/>
        <v>435</v>
      </c>
      <c r="E13" s="316">
        <f t="shared" si="6"/>
        <v>5010</v>
      </c>
      <c r="F13" s="664">
        <f>SUM(B13:E13)</f>
        <v>5379691</v>
      </c>
      <c r="G13" s="1195">
        <f>SUM(G8:G12)</f>
        <v>5515369</v>
      </c>
      <c r="H13" s="316">
        <f t="shared" ref="H13:J13" si="7">SUM(H8:H12)</f>
        <v>4575</v>
      </c>
      <c r="I13" s="316">
        <f t="shared" si="7"/>
        <v>1008</v>
      </c>
      <c r="J13" s="316">
        <f t="shared" si="7"/>
        <v>2916</v>
      </c>
      <c r="K13" s="664">
        <f>SUM(G13:J13)</f>
        <v>5523868</v>
      </c>
      <c r="L13" s="1193">
        <f t="shared" si="2"/>
        <v>1.0268002381549424</v>
      </c>
      <c r="M13" s="1198"/>
    </row>
    <row r="14" spans="1:13" x14ac:dyDescent="0.2">
      <c r="A14" s="1191" t="s">
        <v>976</v>
      </c>
      <c r="B14" s="970">
        <v>234848</v>
      </c>
      <c r="C14" s="314"/>
      <c r="D14" s="314"/>
      <c r="E14" s="314"/>
      <c r="F14" s="1192">
        <f t="shared" ref="F14:F18" si="8">SUM(B14:E14)</f>
        <v>234848</v>
      </c>
      <c r="G14" s="970">
        <v>234848</v>
      </c>
      <c r="H14" s="314"/>
      <c r="I14" s="314"/>
      <c r="J14" s="314"/>
      <c r="K14" s="1192">
        <f t="shared" si="1"/>
        <v>234848</v>
      </c>
      <c r="L14" s="1193">
        <f t="shared" si="2"/>
        <v>1</v>
      </c>
    </row>
    <row r="15" spans="1:13" x14ac:dyDescent="0.2">
      <c r="A15" s="1191" t="s">
        <v>977</v>
      </c>
      <c r="B15" s="970"/>
      <c r="C15" s="314"/>
      <c r="D15" s="314"/>
      <c r="E15" s="314"/>
      <c r="F15" s="1192">
        <f t="shared" si="8"/>
        <v>0</v>
      </c>
      <c r="G15" s="970"/>
      <c r="H15" s="314"/>
      <c r="I15" s="314"/>
      <c r="J15" s="314"/>
      <c r="K15" s="1192">
        <f t="shared" si="1"/>
        <v>0</v>
      </c>
      <c r="L15" s="1193"/>
    </row>
    <row r="16" spans="1:13" x14ac:dyDescent="0.2">
      <c r="A16" s="1191" t="s">
        <v>978</v>
      </c>
      <c r="B16" s="970"/>
      <c r="C16" s="314"/>
      <c r="D16" s="314"/>
      <c r="E16" s="314"/>
      <c r="F16" s="1192">
        <f t="shared" si="8"/>
        <v>0</v>
      </c>
      <c r="G16" s="970"/>
      <c r="H16" s="314"/>
      <c r="I16" s="314"/>
      <c r="J16" s="314"/>
      <c r="K16" s="1192">
        <f t="shared" si="1"/>
        <v>0</v>
      </c>
      <c r="L16" s="1193"/>
    </row>
    <row r="17" spans="1:12" s="1197" customFormat="1" x14ac:dyDescent="0.2">
      <c r="A17" s="1194" t="s">
        <v>979</v>
      </c>
      <c r="B17" s="1195">
        <f>SUM(B14:B16)</f>
        <v>234848</v>
      </c>
      <c r="C17" s="316">
        <f t="shared" ref="C17:E17" si="9">SUM(C14:C16)</f>
        <v>0</v>
      </c>
      <c r="D17" s="316">
        <f t="shared" si="9"/>
        <v>0</v>
      </c>
      <c r="E17" s="316">
        <f t="shared" si="9"/>
        <v>0</v>
      </c>
      <c r="F17" s="1196">
        <f t="shared" si="8"/>
        <v>234848</v>
      </c>
      <c r="G17" s="1195">
        <f>SUM(G14:G16)</f>
        <v>234848</v>
      </c>
      <c r="H17" s="316">
        <f t="shared" ref="H17:J17" si="10">SUM(H14:H16)</f>
        <v>0</v>
      </c>
      <c r="I17" s="316">
        <f t="shared" si="10"/>
        <v>0</v>
      </c>
      <c r="J17" s="316">
        <f t="shared" si="10"/>
        <v>0</v>
      </c>
      <c r="K17" s="1196">
        <f t="shared" si="1"/>
        <v>234848</v>
      </c>
      <c r="L17" s="1193">
        <f t="shared" si="2"/>
        <v>1</v>
      </c>
    </row>
    <row r="18" spans="1:12" s="1197" customFormat="1" x14ac:dyDescent="0.2">
      <c r="A18" s="1194" t="s">
        <v>980</v>
      </c>
      <c r="B18" s="1195">
        <v>47418</v>
      </c>
      <c r="C18" s="316">
        <v>0</v>
      </c>
      <c r="D18" s="316">
        <v>0</v>
      </c>
      <c r="E18" s="316">
        <v>0</v>
      </c>
      <c r="F18" s="1199">
        <f t="shared" si="8"/>
        <v>47418</v>
      </c>
      <c r="G18" s="1195">
        <v>47140</v>
      </c>
      <c r="H18" s="316">
        <v>0</v>
      </c>
      <c r="I18" s="316">
        <v>0</v>
      </c>
      <c r="J18" s="316">
        <v>0</v>
      </c>
      <c r="K18" s="1199">
        <f t="shared" si="1"/>
        <v>47140</v>
      </c>
      <c r="L18" s="1193">
        <f t="shared" si="2"/>
        <v>0.99413724745877097</v>
      </c>
    </row>
    <row r="19" spans="1:12" s="1197" customFormat="1" ht="25.5" x14ac:dyDescent="0.2">
      <c r="A19" s="1194" t="s">
        <v>981</v>
      </c>
      <c r="B19" s="1195">
        <f>+B18+B17+B13+B7</f>
        <v>5663381</v>
      </c>
      <c r="C19" s="316">
        <f t="shared" ref="C19:F19" si="11">+C18+C17+C13+C7</f>
        <v>5061</v>
      </c>
      <c r="D19" s="316">
        <f t="shared" si="11"/>
        <v>435</v>
      </c>
      <c r="E19" s="316">
        <f t="shared" si="11"/>
        <v>5048</v>
      </c>
      <c r="F19" s="664">
        <f t="shared" si="11"/>
        <v>5673925</v>
      </c>
      <c r="G19" s="1195">
        <f>+G18+G17+G13+G7</f>
        <v>5831068</v>
      </c>
      <c r="H19" s="316">
        <f t="shared" ref="H19:K19" si="12">+H18+H17+H13+H7</f>
        <v>4575</v>
      </c>
      <c r="I19" s="316">
        <f t="shared" si="12"/>
        <v>1008</v>
      </c>
      <c r="J19" s="316">
        <f t="shared" si="12"/>
        <v>2916</v>
      </c>
      <c r="K19" s="664">
        <f t="shared" si="12"/>
        <v>5839567</v>
      </c>
      <c r="L19" s="1193">
        <f t="shared" si="2"/>
        <v>1.029193547676432</v>
      </c>
    </row>
    <row r="20" spans="1:12" x14ac:dyDescent="0.2">
      <c r="A20" s="1191" t="s">
        <v>982</v>
      </c>
      <c r="B20" s="970"/>
      <c r="C20" s="314"/>
      <c r="D20" s="314"/>
      <c r="E20" s="314"/>
      <c r="F20" s="1192">
        <f t="shared" ref="F20:F30" si="13">SUM(B20:E20)</f>
        <v>0</v>
      </c>
      <c r="G20" s="970"/>
      <c r="H20" s="314"/>
      <c r="I20" s="314"/>
      <c r="J20" s="314"/>
      <c r="K20" s="1192">
        <f t="shared" si="1"/>
        <v>0</v>
      </c>
      <c r="L20" s="1193"/>
    </row>
    <row r="21" spans="1:12" x14ac:dyDescent="0.2">
      <c r="A21" s="1191" t="s">
        <v>983</v>
      </c>
      <c r="B21" s="970">
        <v>117500</v>
      </c>
      <c r="C21" s="314"/>
      <c r="D21" s="314"/>
      <c r="E21" s="314"/>
      <c r="F21" s="1200">
        <f t="shared" si="13"/>
        <v>117500</v>
      </c>
      <c r="G21" s="970">
        <v>0</v>
      </c>
      <c r="H21" s="314"/>
      <c r="I21" s="314"/>
      <c r="J21" s="314"/>
      <c r="K21" s="1200">
        <f t="shared" si="1"/>
        <v>0</v>
      </c>
      <c r="L21" s="1193">
        <f t="shared" si="2"/>
        <v>0</v>
      </c>
    </row>
    <row r="22" spans="1:12" s="1197" customFormat="1" ht="25.5" x14ac:dyDescent="0.2">
      <c r="A22" s="1194" t="s">
        <v>984</v>
      </c>
      <c r="B22" s="1195">
        <f>+B20+B21</f>
        <v>117500</v>
      </c>
      <c r="C22" s="316">
        <f t="shared" ref="C22:E22" si="14">+C20+C21</f>
        <v>0</v>
      </c>
      <c r="D22" s="316">
        <f t="shared" si="14"/>
        <v>0</v>
      </c>
      <c r="E22" s="316">
        <f t="shared" si="14"/>
        <v>0</v>
      </c>
      <c r="F22" s="1199">
        <f t="shared" si="13"/>
        <v>117500</v>
      </c>
      <c r="G22" s="1195">
        <f>+G20+G21</f>
        <v>0</v>
      </c>
      <c r="H22" s="316">
        <f t="shared" ref="H22:J22" si="15">+H20+H21</f>
        <v>0</v>
      </c>
      <c r="I22" s="316">
        <f t="shared" si="15"/>
        <v>0</v>
      </c>
      <c r="J22" s="316">
        <f t="shared" si="15"/>
        <v>0</v>
      </c>
      <c r="K22" s="1199">
        <f t="shared" si="1"/>
        <v>0</v>
      </c>
      <c r="L22" s="1193">
        <f t="shared" si="2"/>
        <v>0</v>
      </c>
    </row>
    <row r="23" spans="1:12" x14ac:dyDescent="0.2">
      <c r="A23" s="1191" t="s">
        <v>985</v>
      </c>
      <c r="B23" s="970"/>
      <c r="C23" s="314"/>
      <c r="D23" s="314"/>
      <c r="E23" s="314"/>
      <c r="F23" s="1192">
        <f t="shared" si="13"/>
        <v>0</v>
      </c>
      <c r="G23" s="970"/>
      <c r="H23" s="314"/>
      <c r="I23" s="314"/>
      <c r="J23" s="314"/>
      <c r="K23" s="1192">
        <f t="shared" si="1"/>
        <v>0</v>
      </c>
      <c r="L23" s="1193"/>
    </row>
    <row r="24" spans="1:12" ht="15" customHeight="1" x14ac:dyDescent="0.2">
      <c r="A24" s="1191" t="s">
        <v>986</v>
      </c>
      <c r="B24" s="970">
        <v>596</v>
      </c>
      <c r="C24" s="314">
        <v>46</v>
      </c>
      <c r="D24" s="314">
        <v>15</v>
      </c>
      <c r="E24" s="314">
        <v>117</v>
      </c>
      <c r="F24" s="1192">
        <f t="shared" si="13"/>
        <v>774</v>
      </c>
      <c r="G24" s="970">
        <v>179</v>
      </c>
      <c r="H24" s="314">
        <v>17</v>
      </c>
      <c r="I24" s="314">
        <v>0</v>
      </c>
      <c r="J24" s="314">
        <v>103</v>
      </c>
      <c r="K24" s="1192">
        <f t="shared" si="1"/>
        <v>299</v>
      </c>
      <c r="L24" s="1193">
        <f t="shared" si="2"/>
        <v>0.3863049095607235</v>
      </c>
    </row>
    <row r="25" spans="1:12" x14ac:dyDescent="0.2">
      <c r="A25" s="1191" t="s">
        <v>987</v>
      </c>
      <c r="B25" s="970">
        <f>1085594</f>
        <v>1085594</v>
      </c>
      <c r="C25" s="314">
        <v>18008</v>
      </c>
      <c r="D25" s="314">
        <v>2912</v>
      </c>
      <c r="E25" s="314">
        <v>21820</v>
      </c>
      <c r="F25" s="1192">
        <f t="shared" si="13"/>
        <v>1128334</v>
      </c>
      <c r="G25" s="970">
        <v>744825</v>
      </c>
      <c r="H25" s="314">
        <v>13898</v>
      </c>
      <c r="I25" s="314">
        <v>4648</v>
      </c>
      <c r="J25" s="314">
        <v>14770</v>
      </c>
      <c r="K25" s="1192">
        <f t="shared" si="1"/>
        <v>778141</v>
      </c>
      <c r="L25" s="1193">
        <f t="shared" si="2"/>
        <v>0.68963711099727565</v>
      </c>
    </row>
    <row r="26" spans="1:12" x14ac:dyDescent="0.2">
      <c r="A26" s="1191" t="s">
        <v>988</v>
      </c>
      <c r="B26" s="970">
        <v>476526</v>
      </c>
      <c r="C26" s="314"/>
      <c r="D26" s="314"/>
      <c r="E26" s="314"/>
      <c r="F26" s="1192">
        <f t="shared" si="13"/>
        <v>476526</v>
      </c>
      <c r="G26" s="970">
        <v>503520</v>
      </c>
      <c r="H26" s="314"/>
      <c r="I26" s="314"/>
      <c r="J26" s="314"/>
      <c r="K26" s="1192">
        <f t="shared" si="1"/>
        <v>503520</v>
      </c>
      <c r="L26" s="1193"/>
    </row>
    <row r="27" spans="1:12" x14ac:dyDescent="0.2">
      <c r="A27" s="1191" t="s">
        <v>989</v>
      </c>
      <c r="B27" s="970"/>
      <c r="C27" s="314"/>
      <c r="D27" s="314"/>
      <c r="E27" s="314"/>
      <c r="F27" s="1192">
        <f t="shared" si="13"/>
        <v>0</v>
      </c>
      <c r="G27" s="970"/>
      <c r="H27" s="314"/>
      <c r="I27" s="314"/>
      <c r="J27" s="314"/>
      <c r="K27" s="1192">
        <f t="shared" si="1"/>
        <v>0</v>
      </c>
      <c r="L27" s="1193"/>
    </row>
    <row r="28" spans="1:12" x14ac:dyDescent="0.2">
      <c r="A28" s="1191" t="s">
        <v>990</v>
      </c>
      <c r="B28" s="970"/>
      <c r="C28" s="314"/>
      <c r="D28" s="314"/>
      <c r="E28" s="314"/>
      <c r="F28" s="1192">
        <f t="shared" si="13"/>
        <v>0</v>
      </c>
      <c r="G28" s="970"/>
      <c r="H28" s="314"/>
      <c r="I28" s="314"/>
      <c r="J28" s="314"/>
      <c r="K28" s="1192">
        <f t="shared" si="1"/>
        <v>0</v>
      </c>
      <c r="L28" s="1193"/>
    </row>
    <row r="29" spans="1:12" s="1197" customFormat="1" x14ac:dyDescent="0.2">
      <c r="A29" s="1194" t="s">
        <v>991</v>
      </c>
      <c r="B29" s="1195">
        <f>SUM(B23:B28)</f>
        <v>1562716</v>
      </c>
      <c r="C29" s="316">
        <f>SUM(C23:C28)</f>
        <v>18054</v>
      </c>
      <c r="D29" s="316">
        <f>SUM(D23:D28)</f>
        <v>2927</v>
      </c>
      <c r="E29" s="316">
        <f>SUM(E23:E28)</f>
        <v>21937</v>
      </c>
      <c r="F29" s="1196">
        <f t="shared" si="13"/>
        <v>1605634</v>
      </c>
      <c r="G29" s="1195">
        <f>SUM(G23:G28)</f>
        <v>1248524</v>
      </c>
      <c r="H29" s="316">
        <f>SUM(H23:H28)</f>
        <v>13915</v>
      </c>
      <c r="I29" s="316">
        <f>SUM(I23:I28)</f>
        <v>4648</v>
      </c>
      <c r="J29" s="316">
        <f>SUM(J23:J28)</f>
        <v>14873</v>
      </c>
      <c r="K29" s="1196">
        <f t="shared" si="1"/>
        <v>1281960</v>
      </c>
      <c r="L29" s="1193">
        <f t="shared" si="2"/>
        <v>0.79841358615973501</v>
      </c>
    </row>
    <row r="30" spans="1:12" x14ac:dyDescent="0.2">
      <c r="A30" s="1191" t="s">
        <v>992</v>
      </c>
      <c r="B30" s="970">
        <v>229884</v>
      </c>
      <c r="C30" s="314">
        <v>47</v>
      </c>
      <c r="D30" s="314"/>
      <c r="E30" s="314">
        <v>499</v>
      </c>
      <c r="F30" s="1200">
        <f t="shared" si="13"/>
        <v>230430</v>
      </c>
      <c r="G30" s="970">
        <v>144269</v>
      </c>
      <c r="H30" s="314">
        <v>13</v>
      </c>
      <c r="I30" s="314">
        <v>11</v>
      </c>
      <c r="J30" s="314">
        <v>803</v>
      </c>
      <c r="K30" s="1200">
        <f t="shared" si="1"/>
        <v>145096</v>
      </c>
      <c r="L30" s="1193">
        <f t="shared" si="2"/>
        <v>0.62967495551794472</v>
      </c>
    </row>
    <row r="31" spans="1:12" x14ac:dyDescent="0.2">
      <c r="A31" s="1191" t="s">
        <v>993</v>
      </c>
      <c r="B31" s="970"/>
      <c r="C31" s="314">
        <v>2925</v>
      </c>
      <c r="D31" s="314"/>
      <c r="E31" s="314"/>
      <c r="F31" s="1192">
        <f t="shared" ref="F31:F33" si="16">SUM(B31:E31)</f>
        <v>2925</v>
      </c>
      <c r="G31" s="970">
        <v>84623</v>
      </c>
      <c r="H31" s="314">
        <v>2232</v>
      </c>
      <c r="I31" s="314"/>
      <c r="J31" s="314"/>
      <c r="K31" s="1192">
        <f t="shared" ref="K31:K35" si="17">SUM(G31:J31)</f>
        <v>86855</v>
      </c>
      <c r="L31" s="1193">
        <f t="shared" si="2"/>
        <v>29.694017094017095</v>
      </c>
    </row>
    <row r="32" spans="1:12" x14ac:dyDescent="0.2">
      <c r="A32" s="1191" t="s">
        <v>994</v>
      </c>
      <c r="B32" s="970">
        <v>69145</v>
      </c>
      <c r="C32" s="314">
        <v>130</v>
      </c>
      <c r="D32" s="314"/>
      <c r="E32" s="314"/>
      <c r="F32" s="1192">
        <f t="shared" si="16"/>
        <v>69275</v>
      </c>
      <c r="G32" s="970">
        <v>22925</v>
      </c>
      <c r="H32" s="314">
        <v>87</v>
      </c>
      <c r="I32" s="314">
        <v>17</v>
      </c>
      <c r="J32" s="314">
        <v>15</v>
      </c>
      <c r="K32" s="1192">
        <f t="shared" si="17"/>
        <v>23044</v>
      </c>
      <c r="L32" s="1193">
        <f t="shared" si="2"/>
        <v>0.33264525442078674</v>
      </c>
    </row>
    <row r="33" spans="1:13" s="1197" customFormat="1" x14ac:dyDescent="0.2">
      <c r="A33" s="1194" t="s">
        <v>995</v>
      </c>
      <c r="B33" s="1195">
        <f>SUM(B30:B32)</f>
        <v>299029</v>
      </c>
      <c r="C33" s="316">
        <f t="shared" ref="C33:E33" si="18">SUM(C30:C32)</f>
        <v>3102</v>
      </c>
      <c r="D33" s="316">
        <f t="shared" si="18"/>
        <v>0</v>
      </c>
      <c r="E33" s="316">
        <f t="shared" si="18"/>
        <v>499</v>
      </c>
      <c r="F33" s="1196">
        <f t="shared" si="16"/>
        <v>302630</v>
      </c>
      <c r="G33" s="1195">
        <f>SUM(G30:G32)</f>
        <v>251817</v>
      </c>
      <c r="H33" s="316">
        <f t="shared" ref="H33:J33" si="19">SUM(H30:H32)</f>
        <v>2332</v>
      </c>
      <c r="I33" s="316">
        <f t="shared" si="19"/>
        <v>28</v>
      </c>
      <c r="J33" s="316">
        <f t="shared" si="19"/>
        <v>818</v>
      </c>
      <c r="K33" s="1196">
        <f t="shared" si="17"/>
        <v>254995</v>
      </c>
      <c r="L33" s="1193">
        <f t="shared" si="2"/>
        <v>0.84259657006906119</v>
      </c>
      <c r="M33" s="1198"/>
    </row>
    <row r="34" spans="1:13" s="1197" customFormat="1" ht="25.5" x14ac:dyDescent="0.2">
      <c r="A34" s="1194" t="s">
        <v>996</v>
      </c>
      <c r="B34" s="1195">
        <v>9333</v>
      </c>
      <c r="C34" s="316">
        <v>0</v>
      </c>
      <c r="D34" s="316">
        <v>133</v>
      </c>
      <c r="E34" s="316">
        <v>646</v>
      </c>
      <c r="F34" s="1199">
        <f>SUM(B34:E34)</f>
        <v>10112</v>
      </c>
      <c r="G34" s="1195">
        <v>-2843</v>
      </c>
      <c r="H34" s="316">
        <v>0</v>
      </c>
      <c r="I34" s="316">
        <v>562</v>
      </c>
      <c r="J34" s="316">
        <v>2</v>
      </c>
      <c r="K34" s="1199">
        <f>SUM(G34:J34)</f>
        <v>-2279</v>
      </c>
      <c r="L34" s="1193"/>
    </row>
    <row r="35" spans="1:13" s="1197" customFormat="1" x14ac:dyDescent="0.2">
      <c r="A35" s="1194" t="s">
        <v>997</v>
      </c>
      <c r="B35" s="1195">
        <v>0</v>
      </c>
      <c r="C35" s="316">
        <v>0</v>
      </c>
      <c r="D35" s="316">
        <v>0</v>
      </c>
      <c r="E35" s="316">
        <v>0</v>
      </c>
      <c r="F35" s="1196">
        <f t="shared" ref="F35" si="20">SUM(B35:E35)</f>
        <v>0</v>
      </c>
      <c r="G35" s="1195">
        <v>0</v>
      </c>
      <c r="H35" s="316">
        <v>0</v>
      </c>
      <c r="I35" s="316">
        <v>0</v>
      </c>
      <c r="J35" s="316">
        <v>0</v>
      </c>
      <c r="K35" s="1196">
        <f t="shared" si="17"/>
        <v>0</v>
      </c>
      <c r="L35" s="1193"/>
    </row>
    <row r="36" spans="1:13" s="1197" customFormat="1" ht="13.5" thickBot="1" x14ac:dyDescent="0.25">
      <c r="A36" s="1201" t="s">
        <v>998</v>
      </c>
      <c r="B36" s="1202">
        <f t="shared" ref="B36:F36" si="21">+B35+B34+B33+B29+B19+B22</f>
        <v>7651959</v>
      </c>
      <c r="C36" s="968">
        <f t="shared" si="21"/>
        <v>26217</v>
      </c>
      <c r="D36" s="968">
        <f t="shared" si="21"/>
        <v>3495</v>
      </c>
      <c r="E36" s="968">
        <f t="shared" si="21"/>
        <v>28130</v>
      </c>
      <c r="F36" s="1203">
        <f t="shared" si="21"/>
        <v>7709801</v>
      </c>
      <c r="G36" s="1202">
        <f t="shared" ref="G36:K36" si="22">+G35+G34+G33+G29+G19+G22</f>
        <v>7328566</v>
      </c>
      <c r="H36" s="968">
        <f t="shared" si="22"/>
        <v>20822</v>
      </c>
      <c r="I36" s="968">
        <f t="shared" si="22"/>
        <v>6246</v>
      </c>
      <c r="J36" s="968">
        <f t="shared" si="22"/>
        <v>18609</v>
      </c>
      <c r="K36" s="1203">
        <f t="shared" si="22"/>
        <v>7374243</v>
      </c>
      <c r="L36" s="1204">
        <f t="shared" si="2"/>
        <v>0.95647643823751094</v>
      </c>
    </row>
    <row r="37" spans="1:13" s="1197" customFormat="1" x14ac:dyDescent="0.2">
      <c r="A37" s="1205"/>
      <c r="B37" s="1206"/>
      <c r="C37" s="1206"/>
      <c r="D37" s="1206"/>
      <c r="E37" s="1206"/>
      <c r="F37" s="1207"/>
      <c r="G37" s="1206"/>
      <c r="H37" s="1206"/>
      <c r="I37" s="1206"/>
      <c r="J37" s="1206"/>
      <c r="K37" s="1207"/>
      <c r="L37" s="1208"/>
    </row>
    <row r="38" spans="1:13" s="1197" customFormat="1" ht="13.5" thickBot="1" x14ac:dyDescent="0.25">
      <c r="A38" s="1209"/>
      <c r="B38" s="1210"/>
      <c r="C38" s="1210"/>
      <c r="D38" s="1210"/>
      <c r="E38" s="1210"/>
      <c r="F38" s="1211"/>
      <c r="G38" s="1210"/>
      <c r="H38" s="1210"/>
      <c r="I38" s="1210"/>
      <c r="J38" s="1210"/>
      <c r="K38" s="1211"/>
      <c r="L38" s="1212"/>
    </row>
    <row r="39" spans="1:13" s="1197" customFormat="1" ht="13.5" thickBot="1" x14ac:dyDescent="0.25">
      <c r="A39" s="1701" t="s">
        <v>999</v>
      </c>
      <c r="B39" s="1703" t="s">
        <v>964</v>
      </c>
      <c r="C39" s="1704"/>
      <c r="D39" s="1704"/>
      <c r="E39" s="1704"/>
      <c r="F39" s="1704"/>
      <c r="G39" s="1703" t="s">
        <v>1246</v>
      </c>
      <c r="H39" s="1704"/>
      <c r="I39" s="1704"/>
      <c r="J39" s="1704"/>
      <c r="K39" s="1704"/>
      <c r="L39" s="1705" t="s">
        <v>965</v>
      </c>
    </row>
    <row r="40" spans="1:13" s="1197" customFormat="1" ht="51.75" thickBot="1" x14ac:dyDescent="0.25">
      <c r="A40" s="1702"/>
      <c r="B40" s="1213" t="s">
        <v>565</v>
      </c>
      <c r="C40" s="1214" t="s">
        <v>909</v>
      </c>
      <c r="D40" s="1214" t="s">
        <v>289</v>
      </c>
      <c r="E40" s="1214" t="s">
        <v>910</v>
      </c>
      <c r="F40" s="1215" t="s">
        <v>180</v>
      </c>
      <c r="G40" s="1213" t="s">
        <v>565</v>
      </c>
      <c r="H40" s="1214" t="s">
        <v>909</v>
      </c>
      <c r="I40" s="1214" t="s">
        <v>289</v>
      </c>
      <c r="J40" s="1214" t="s">
        <v>910</v>
      </c>
      <c r="K40" s="1215" t="s">
        <v>180</v>
      </c>
      <c r="L40" s="1706"/>
    </row>
    <row r="41" spans="1:13" x14ac:dyDescent="0.2">
      <c r="A41" s="1188" t="s">
        <v>1000</v>
      </c>
      <c r="B41" s="1216">
        <v>5951666</v>
      </c>
      <c r="C41" s="638">
        <v>10574</v>
      </c>
      <c r="D41" s="638">
        <v>610</v>
      </c>
      <c r="E41" s="638">
        <v>14545</v>
      </c>
      <c r="F41" s="1217">
        <f>SUM(B41:E41)</f>
        <v>5977395</v>
      </c>
      <c r="G41" s="1216">
        <v>5951666</v>
      </c>
      <c r="H41" s="638">
        <v>10574</v>
      </c>
      <c r="I41" s="638">
        <v>610</v>
      </c>
      <c r="J41" s="638">
        <v>14545</v>
      </c>
      <c r="K41" s="1217">
        <f>SUM(G41:J41)</f>
        <v>5977395</v>
      </c>
      <c r="L41" s="1190">
        <f t="shared" ref="L41:L55" si="23">+K41/F41</f>
        <v>1</v>
      </c>
    </row>
    <row r="42" spans="1:13" x14ac:dyDescent="0.2">
      <c r="A42" s="1191" t="s">
        <v>1001</v>
      </c>
      <c r="B42" s="970">
        <v>-225520</v>
      </c>
      <c r="C42" s="314"/>
      <c r="D42" s="314"/>
      <c r="E42" s="314"/>
      <c r="F42" s="1217">
        <f t="shared" ref="F42:F46" si="24">SUM(B42:E42)</f>
        <v>-225520</v>
      </c>
      <c r="G42" s="970">
        <v>-475767</v>
      </c>
      <c r="H42" s="314"/>
      <c r="I42" s="314"/>
      <c r="J42" s="314"/>
      <c r="K42" s="1217">
        <f t="shared" ref="K42:K46" si="25">SUM(G42:J42)</f>
        <v>-475767</v>
      </c>
      <c r="L42" s="1193">
        <f t="shared" si="23"/>
        <v>2.1096443774388081</v>
      </c>
    </row>
    <row r="43" spans="1:13" x14ac:dyDescent="0.2">
      <c r="A43" s="1191" t="s">
        <v>1002</v>
      </c>
      <c r="B43" s="970">
        <v>570377</v>
      </c>
      <c r="C43" s="314">
        <v>553</v>
      </c>
      <c r="D43" s="314">
        <v>241</v>
      </c>
      <c r="E43" s="314">
        <v>10846</v>
      </c>
      <c r="F43" s="1217">
        <f t="shared" si="24"/>
        <v>582017</v>
      </c>
      <c r="G43" s="970">
        <v>570377</v>
      </c>
      <c r="H43" s="314">
        <v>553</v>
      </c>
      <c r="I43" s="314">
        <v>241</v>
      </c>
      <c r="J43" s="314">
        <v>10846</v>
      </c>
      <c r="K43" s="1217">
        <f t="shared" si="25"/>
        <v>582017</v>
      </c>
      <c r="L43" s="1193">
        <f t="shared" si="23"/>
        <v>1</v>
      </c>
    </row>
    <row r="44" spans="1:13" x14ac:dyDescent="0.2">
      <c r="A44" s="1191" t="s">
        <v>1003</v>
      </c>
      <c r="B44" s="970">
        <v>-90440</v>
      </c>
      <c r="C44" s="314">
        <v>-2409</v>
      </c>
      <c r="D44" s="314">
        <v>-43</v>
      </c>
      <c r="E44" s="314">
        <v>-17905</v>
      </c>
      <c r="F44" s="1217">
        <f t="shared" si="24"/>
        <v>-110797</v>
      </c>
      <c r="G44" s="970">
        <v>582575</v>
      </c>
      <c r="H44" s="314">
        <v>3327</v>
      </c>
      <c r="I44" s="314">
        <v>-7552</v>
      </c>
      <c r="J44" s="314">
        <v>399</v>
      </c>
      <c r="K44" s="1217">
        <f t="shared" si="25"/>
        <v>578749</v>
      </c>
      <c r="L44" s="1193">
        <f t="shared" si="23"/>
        <v>-5.2235078567109214</v>
      </c>
    </row>
    <row r="45" spans="1:13" ht="15.75" customHeight="1" x14ac:dyDescent="0.2">
      <c r="A45" s="1191" t="s">
        <v>1004</v>
      </c>
      <c r="B45" s="970">
        <v>730569</v>
      </c>
      <c r="C45" s="314"/>
      <c r="D45" s="314"/>
      <c r="E45" s="314"/>
      <c r="F45" s="1217">
        <f t="shared" si="24"/>
        <v>730569</v>
      </c>
      <c r="G45" s="970">
        <v>730569</v>
      </c>
      <c r="H45" s="314"/>
      <c r="I45" s="314"/>
      <c r="J45" s="314"/>
      <c r="K45" s="1217">
        <f t="shared" si="25"/>
        <v>730569</v>
      </c>
      <c r="L45" s="1193">
        <f t="shared" si="23"/>
        <v>1</v>
      </c>
    </row>
    <row r="46" spans="1:13" x14ac:dyDescent="0.2">
      <c r="A46" s="1191" t="s">
        <v>1005</v>
      </c>
      <c r="B46" s="970">
        <v>673015</v>
      </c>
      <c r="C46" s="314">
        <v>5736</v>
      </c>
      <c r="D46" s="314">
        <v>-7510</v>
      </c>
      <c r="E46" s="314">
        <v>18304</v>
      </c>
      <c r="F46" s="1217">
        <f t="shared" si="24"/>
        <v>689545</v>
      </c>
      <c r="G46" s="970">
        <v>-78961</v>
      </c>
      <c r="H46" s="314">
        <v>-5527</v>
      </c>
      <c r="I46" s="314">
        <v>546</v>
      </c>
      <c r="J46" s="314">
        <v>-9342</v>
      </c>
      <c r="K46" s="1217">
        <f t="shared" si="25"/>
        <v>-93284</v>
      </c>
      <c r="L46" s="1193">
        <f t="shared" si="23"/>
        <v>-0.13528341152499113</v>
      </c>
    </row>
    <row r="47" spans="1:13" s="1197" customFormat="1" x14ac:dyDescent="0.2">
      <c r="A47" s="1194" t="s">
        <v>1006</v>
      </c>
      <c r="B47" s="1195">
        <f>SUM(B41:B46)</f>
        <v>7609667</v>
      </c>
      <c r="C47" s="316">
        <f t="shared" ref="C47:E47" si="26">SUM(C41:C46)</f>
        <v>14454</v>
      </c>
      <c r="D47" s="316">
        <f t="shared" si="26"/>
        <v>-6702</v>
      </c>
      <c r="E47" s="316">
        <f t="shared" si="26"/>
        <v>25790</v>
      </c>
      <c r="F47" s="664">
        <f>SUM(F41:F46)</f>
        <v>7643209</v>
      </c>
      <c r="G47" s="1195">
        <f>SUM(G41:G46)</f>
        <v>7280459</v>
      </c>
      <c r="H47" s="316">
        <f t="shared" ref="H47:J47" si="27">SUM(H41:H46)</f>
        <v>8927</v>
      </c>
      <c r="I47" s="316">
        <f t="shared" si="27"/>
        <v>-6155</v>
      </c>
      <c r="J47" s="316">
        <f t="shared" si="27"/>
        <v>16448</v>
      </c>
      <c r="K47" s="664">
        <f>SUM(K41:K46)</f>
        <v>7299679</v>
      </c>
      <c r="L47" s="1193">
        <f t="shared" si="23"/>
        <v>0.95505421871886531</v>
      </c>
      <c r="M47" s="1198"/>
    </row>
    <row r="48" spans="1:13" x14ac:dyDescent="0.2">
      <c r="A48" s="1191" t="s">
        <v>1007</v>
      </c>
      <c r="B48" s="970">
        <v>150</v>
      </c>
      <c r="C48" s="314"/>
      <c r="D48" s="314"/>
      <c r="E48" s="314"/>
      <c r="F48" s="1200">
        <f>SUM(B48:E48)</f>
        <v>150</v>
      </c>
      <c r="G48" s="970">
        <v>35</v>
      </c>
      <c r="H48" s="314"/>
      <c r="I48" s="314">
        <v>1650</v>
      </c>
      <c r="J48" s="314">
        <v>1</v>
      </c>
      <c r="K48" s="1200">
        <f>SUM(G48:J48)</f>
        <v>1686</v>
      </c>
      <c r="L48" s="1193">
        <f t="shared" si="23"/>
        <v>11.24</v>
      </c>
    </row>
    <row r="49" spans="1:12" ht="25.5" x14ac:dyDescent="0.2">
      <c r="A49" s="1191" t="s">
        <v>1008</v>
      </c>
      <c r="B49" s="970">
        <v>16091</v>
      </c>
      <c r="C49" s="314"/>
      <c r="D49" s="314"/>
      <c r="E49" s="314"/>
      <c r="F49" s="1200">
        <f t="shared" ref="F49:F50" si="28">SUM(B49:E49)</f>
        <v>16091</v>
      </c>
      <c r="G49" s="970">
        <v>19296</v>
      </c>
      <c r="H49" s="314"/>
      <c r="I49" s="314"/>
      <c r="J49" s="314"/>
      <c r="K49" s="1200">
        <f t="shared" ref="K49:K50" si="29">SUM(G49:J49)</f>
        <v>19296</v>
      </c>
      <c r="L49" s="1193">
        <f t="shared" si="23"/>
        <v>1.1991796656516065</v>
      </c>
    </row>
    <row r="50" spans="1:12" x14ac:dyDescent="0.2">
      <c r="A50" s="1191" t="s">
        <v>1009</v>
      </c>
      <c r="B50" s="970">
        <v>22674</v>
      </c>
      <c r="C50" s="314"/>
      <c r="D50" s="314"/>
      <c r="E50" s="314"/>
      <c r="F50" s="1200">
        <f t="shared" si="28"/>
        <v>22674</v>
      </c>
      <c r="G50" s="970">
        <v>23781</v>
      </c>
      <c r="H50" s="314">
        <v>3</v>
      </c>
      <c r="I50" s="314"/>
      <c r="J50" s="314"/>
      <c r="K50" s="1200">
        <f t="shared" si="29"/>
        <v>23784</v>
      </c>
      <c r="L50" s="1193">
        <f t="shared" si="23"/>
        <v>1.048954749933845</v>
      </c>
    </row>
    <row r="51" spans="1:12" s="1197" customFormat="1" x14ac:dyDescent="0.2">
      <c r="A51" s="1194" t="s">
        <v>1010</v>
      </c>
      <c r="B51" s="1195">
        <f>SUM(B48:B50)</f>
        <v>38915</v>
      </c>
      <c r="C51" s="316">
        <f t="shared" ref="C51:F51" si="30">SUM(C48:C50)</f>
        <v>0</v>
      </c>
      <c r="D51" s="316">
        <f t="shared" si="30"/>
        <v>0</v>
      </c>
      <c r="E51" s="316">
        <f t="shared" si="30"/>
        <v>0</v>
      </c>
      <c r="F51" s="664">
        <f t="shared" si="30"/>
        <v>38915</v>
      </c>
      <c r="G51" s="1195">
        <f>SUM(G48:G50)</f>
        <v>43112</v>
      </c>
      <c r="H51" s="316">
        <f t="shared" ref="H51:K51" si="31">SUM(H48:H50)</f>
        <v>3</v>
      </c>
      <c r="I51" s="316">
        <f t="shared" si="31"/>
        <v>1650</v>
      </c>
      <c r="J51" s="316">
        <f t="shared" si="31"/>
        <v>1</v>
      </c>
      <c r="K51" s="664">
        <f t="shared" si="31"/>
        <v>44766</v>
      </c>
      <c r="L51" s="1193">
        <f t="shared" si="23"/>
        <v>1.150353334189901</v>
      </c>
    </row>
    <row r="52" spans="1:12" s="1197" customFormat="1" ht="25.5" x14ac:dyDescent="0.2">
      <c r="A52" s="1194" t="s">
        <v>1011</v>
      </c>
      <c r="B52" s="1195">
        <v>0</v>
      </c>
      <c r="C52" s="316">
        <v>0</v>
      </c>
      <c r="D52" s="316">
        <v>0</v>
      </c>
      <c r="E52" s="316">
        <v>0</v>
      </c>
      <c r="F52" s="1196">
        <f t="shared" ref="F52:F54" si="32">SUM(B52:E52)</f>
        <v>0</v>
      </c>
      <c r="G52" s="1195">
        <v>0</v>
      </c>
      <c r="H52" s="316">
        <v>0</v>
      </c>
      <c r="I52" s="316">
        <v>0</v>
      </c>
      <c r="J52" s="316">
        <v>0</v>
      </c>
      <c r="K52" s="1196">
        <f t="shared" ref="K52:K54" si="33">SUM(G52:J52)</f>
        <v>0</v>
      </c>
      <c r="L52" s="1193"/>
    </row>
    <row r="53" spans="1:12" s="1197" customFormat="1" ht="29.25" customHeight="1" x14ac:dyDescent="0.2">
      <c r="A53" s="1194" t="s">
        <v>1012</v>
      </c>
      <c r="B53" s="1195">
        <v>0</v>
      </c>
      <c r="C53" s="316">
        <v>0</v>
      </c>
      <c r="D53" s="316">
        <v>0</v>
      </c>
      <c r="E53" s="316">
        <v>0</v>
      </c>
      <c r="F53" s="1199">
        <f t="shared" si="32"/>
        <v>0</v>
      </c>
      <c r="G53" s="1195">
        <v>0</v>
      </c>
      <c r="H53" s="316">
        <v>0</v>
      </c>
      <c r="I53" s="316">
        <v>0</v>
      </c>
      <c r="J53" s="316">
        <v>0</v>
      </c>
      <c r="K53" s="1199">
        <f t="shared" si="33"/>
        <v>0</v>
      </c>
      <c r="L53" s="1193"/>
    </row>
    <row r="54" spans="1:12" s="1197" customFormat="1" ht="26.25" customHeight="1" x14ac:dyDescent="0.2">
      <c r="A54" s="1194" t="s">
        <v>1013</v>
      </c>
      <c r="B54" s="1195">
        <v>3377</v>
      </c>
      <c r="C54" s="316">
        <v>11763</v>
      </c>
      <c r="D54" s="316">
        <v>10197</v>
      </c>
      <c r="E54" s="316">
        <v>2340</v>
      </c>
      <c r="F54" s="1199">
        <f t="shared" si="32"/>
        <v>27677</v>
      </c>
      <c r="G54" s="1195">
        <v>4995</v>
      </c>
      <c r="H54" s="316">
        <v>11892</v>
      </c>
      <c r="I54" s="316">
        <v>10751</v>
      </c>
      <c r="J54" s="316">
        <v>2160</v>
      </c>
      <c r="K54" s="1199">
        <f t="shared" si="33"/>
        <v>29798</v>
      </c>
      <c r="L54" s="1193"/>
    </row>
    <row r="55" spans="1:12" s="1197" customFormat="1" ht="13.5" thickBot="1" x14ac:dyDescent="0.25">
      <c r="A55" s="1201" t="s">
        <v>1014</v>
      </c>
      <c r="B55" s="1202">
        <f>+B54+B53+B52+B51+B47</f>
        <v>7651959</v>
      </c>
      <c r="C55" s="968">
        <f t="shared" ref="C55:F55" si="34">+C54+C53+C52+C51+C47</f>
        <v>26217</v>
      </c>
      <c r="D55" s="968">
        <f t="shared" si="34"/>
        <v>3495</v>
      </c>
      <c r="E55" s="968">
        <f t="shared" si="34"/>
        <v>28130</v>
      </c>
      <c r="F55" s="1203">
        <f t="shared" si="34"/>
        <v>7709801</v>
      </c>
      <c r="G55" s="1202">
        <f>+G54+G53+G52+G51+G47</f>
        <v>7328566</v>
      </c>
      <c r="H55" s="968">
        <f t="shared" ref="H55:K55" si="35">+H54+H53+H52+H51+H47</f>
        <v>20822</v>
      </c>
      <c r="I55" s="968">
        <f t="shared" si="35"/>
        <v>6246</v>
      </c>
      <c r="J55" s="968">
        <f t="shared" si="35"/>
        <v>18609</v>
      </c>
      <c r="K55" s="1203">
        <f t="shared" si="35"/>
        <v>7374243</v>
      </c>
      <c r="L55" s="1204">
        <f t="shared" si="23"/>
        <v>0.95647643823751094</v>
      </c>
    </row>
  </sheetData>
  <mergeCells count="9">
    <mergeCell ref="A39:A40"/>
    <mergeCell ref="B39:F39"/>
    <mergeCell ref="G39:K39"/>
    <mergeCell ref="L39:L40"/>
    <mergeCell ref="K1:L1"/>
    <mergeCell ref="A2:A3"/>
    <mergeCell ref="B2:F2"/>
    <mergeCell ref="G2:K2"/>
    <mergeCell ref="L2:L3"/>
  </mergeCells>
  <printOptions horizontalCentered="1"/>
  <pageMargins left="0.70866141732283472" right="0.70866141732283472" top="0.74803149606299213" bottom="0.74803149606299213" header="0.31496062992125984" footer="0.31496062992125984"/>
  <pageSetup paperSize="9" scale="74" fitToHeight="2" orientation="landscape" r:id="rId1"/>
  <headerFooter>
    <oddHeader>&amp;C&amp;"Times New Roman,Félkövér"&amp;12Martonvásár Város Önkormányzatának mérlege&amp;R&amp;"Times New Roman,Félkövér"&amp;10 16. melléklet</oddHeader>
  </headerFooter>
  <rowBreaks count="1" manualBreakCount="1">
    <brk id="37" max="16383" man="1"/>
  </row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2"/>
  <sheetViews>
    <sheetView topLeftCell="A16" zoomScale="80" zoomScaleNormal="80" workbookViewId="0">
      <selection activeCell="B22" sqref="B22"/>
    </sheetView>
  </sheetViews>
  <sheetFormatPr defaultColWidth="9.140625" defaultRowHeight="12.75" x14ac:dyDescent="0.2"/>
  <cols>
    <col min="1" max="1" width="65.42578125" style="1383" bestFit="1" customWidth="1"/>
    <col min="2" max="2" width="14.42578125" style="1384" customWidth="1"/>
    <col min="3" max="3" width="15.42578125" style="1385" bestFit="1" customWidth="1"/>
    <col min="4" max="4" width="13.140625" style="1385" customWidth="1"/>
    <col min="5" max="5" width="13.42578125" style="1385" bestFit="1" customWidth="1"/>
    <col min="6" max="6" width="10.42578125" style="1385" customWidth="1"/>
    <col min="7" max="7" width="13.42578125" style="1385" customWidth="1"/>
    <col min="8" max="8" width="14.85546875" style="1385" bestFit="1" customWidth="1"/>
    <col min="9" max="16384" width="9.140625" style="1386"/>
  </cols>
  <sheetData>
    <row r="1" spans="1:8" ht="13.5" thickBot="1" x14ac:dyDescent="0.25">
      <c r="G1" s="1708" t="s">
        <v>382</v>
      </c>
      <c r="H1" s="1708"/>
    </row>
    <row r="2" spans="1:8" ht="42.75" customHeight="1" thickBot="1" x14ac:dyDescent="0.25">
      <c r="A2" s="1387" t="s">
        <v>1015</v>
      </c>
      <c r="B2" s="1219" t="s">
        <v>1016</v>
      </c>
      <c r="C2" s="1220" t="s">
        <v>565</v>
      </c>
      <c r="D2" s="1220" t="s">
        <v>909</v>
      </c>
      <c r="E2" s="1220" t="s">
        <v>289</v>
      </c>
      <c r="F2" s="1221" t="s">
        <v>910</v>
      </c>
      <c r="G2" s="1219" t="s">
        <v>1247</v>
      </c>
      <c r="H2" s="1219" t="s">
        <v>524</v>
      </c>
    </row>
    <row r="3" spans="1:8" x14ac:dyDescent="0.2">
      <c r="A3" s="1222" t="s">
        <v>1017</v>
      </c>
      <c r="B3" s="1223">
        <v>415684</v>
      </c>
      <c r="C3" s="1224">
        <v>476170</v>
      </c>
      <c r="D3" s="1224"/>
      <c r="E3" s="1224"/>
      <c r="F3" s="1225"/>
      <c r="G3" s="1226">
        <f>SUM(C3:F3)</f>
        <v>476170</v>
      </c>
      <c r="H3" s="1227">
        <f>+G3/B3</f>
        <v>1.145509569769344</v>
      </c>
    </row>
    <row r="4" spans="1:8" x14ac:dyDescent="0.2">
      <c r="A4" s="1228" t="s">
        <v>1018</v>
      </c>
      <c r="B4" s="1229">
        <v>31330</v>
      </c>
      <c r="C4" s="1230">
        <v>21111</v>
      </c>
      <c r="D4" s="1230">
        <v>1758</v>
      </c>
      <c r="E4" s="1230">
        <v>3591</v>
      </c>
      <c r="F4" s="1231">
        <v>2352</v>
      </c>
      <c r="G4" s="1226">
        <f t="shared" ref="G4:G47" si="0">SUM(C4:F4)</f>
        <v>28812</v>
      </c>
      <c r="H4" s="1227">
        <f t="shared" ref="H4:H48" si="1">+G4/B4</f>
        <v>0.91962974784551543</v>
      </c>
    </row>
    <row r="5" spans="1:8" x14ac:dyDescent="0.2">
      <c r="A5" s="1228" t="s">
        <v>1019</v>
      </c>
      <c r="B5" s="1229">
        <v>28681</v>
      </c>
      <c r="C5" s="1230">
        <v>31159</v>
      </c>
      <c r="D5" s="1230"/>
      <c r="E5" s="1230">
        <v>282</v>
      </c>
      <c r="F5" s="1231">
        <v>1924</v>
      </c>
      <c r="G5" s="1226">
        <f t="shared" si="0"/>
        <v>33365</v>
      </c>
      <c r="H5" s="1227">
        <f t="shared" si="1"/>
        <v>1.1633136919912137</v>
      </c>
    </row>
    <row r="6" spans="1:8" s="1382" customFormat="1" x14ac:dyDescent="0.2">
      <c r="A6" s="1232" t="s">
        <v>1020</v>
      </c>
      <c r="B6" s="1233">
        <f>SUM(B3:B5)</f>
        <v>475695</v>
      </c>
      <c r="C6" s="1234">
        <f>+C3+C4+C5</f>
        <v>528440</v>
      </c>
      <c r="D6" s="1234">
        <f>+D3+D4+D5</f>
        <v>1758</v>
      </c>
      <c r="E6" s="1234">
        <f>+E3+E4+E5</f>
        <v>3873</v>
      </c>
      <c r="F6" s="1234">
        <f>+F3+F4+F5</f>
        <v>4276</v>
      </c>
      <c r="G6" s="1235">
        <f t="shared" si="0"/>
        <v>538347</v>
      </c>
      <c r="H6" s="1227">
        <f t="shared" si="1"/>
        <v>1.1317062403430769</v>
      </c>
    </row>
    <row r="7" spans="1:8" x14ac:dyDescent="0.2">
      <c r="A7" s="1228" t="s">
        <v>1021</v>
      </c>
      <c r="B7" s="1229">
        <v>0</v>
      </c>
      <c r="C7" s="1230">
        <v>0</v>
      </c>
      <c r="D7" s="1230">
        <v>0</v>
      </c>
      <c r="E7" s="1230">
        <v>0</v>
      </c>
      <c r="F7" s="1231">
        <v>0</v>
      </c>
      <c r="G7" s="1226">
        <f t="shared" si="0"/>
        <v>0</v>
      </c>
      <c r="H7" s="1227"/>
    </row>
    <row r="8" spans="1:8" x14ac:dyDescent="0.2">
      <c r="A8" s="1228" t="s">
        <v>1022</v>
      </c>
      <c r="B8" s="1229">
        <v>0</v>
      </c>
      <c r="C8" s="1230">
        <v>0</v>
      </c>
      <c r="D8" s="1230">
        <v>0</v>
      </c>
      <c r="E8" s="1230">
        <v>0</v>
      </c>
      <c r="F8" s="1231">
        <v>0</v>
      </c>
      <c r="G8" s="1226">
        <f t="shared" si="0"/>
        <v>0</v>
      </c>
      <c r="H8" s="1227"/>
    </row>
    <row r="9" spans="1:8" s="1382" customFormat="1" x14ac:dyDescent="0.2">
      <c r="A9" s="1232" t="s">
        <v>1023</v>
      </c>
      <c r="B9" s="1233">
        <v>0</v>
      </c>
      <c r="C9" s="1234">
        <v>0</v>
      </c>
      <c r="D9" s="1234">
        <v>0</v>
      </c>
      <c r="E9" s="1234">
        <v>0</v>
      </c>
      <c r="F9" s="1236">
        <v>0</v>
      </c>
      <c r="G9" s="1235">
        <f t="shared" si="0"/>
        <v>0</v>
      </c>
      <c r="H9" s="1227"/>
    </row>
    <row r="10" spans="1:8" x14ac:dyDescent="0.2">
      <c r="A10" s="1228" t="s">
        <v>1024</v>
      </c>
      <c r="B10" s="1229">
        <v>939827</v>
      </c>
      <c r="C10" s="1230">
        <v>514720</v>
      </c>
      <c r="D10" s="1230">
        <v>194722</v>
      </c>
      <c r="E10" s="1230">
        <v>189954</v>
      </c>
      <c r="F10" s="1231">
        <v>64130</v>
      </c>
      <c r="G10" s="1226">
        <f t="shared" si="0"/>
        <v>963526</v>
      </c>
      <c r="H10" s="1227">
        <f t="shared" si="1"/>
        <v>1.025216343007809</v>
      </c>
    </row>
    <row r="11" spans="1:8" ht="12" customHeight="1" x14ac:dyDescent="0.2">
      <c r="A11" s="1228" t="s">
        <v>1025</v>
      </c>
      <c r="B11" s="1229">
        <v>85068</v>
      </c>
      <c r="C11" s="1230">
        <v>25859</v>
      </c>
      <c r="D11" s="1230">
        <v>2555</v>
      </c>
      <c r="E11" s="1230"/>
      <c r="F11" s="1231">
        <v>0</v>
      </c>
      <c r="G11" s="1226">
        <f t="shared" si="0"/>
        <v>28414</v>
      </c>
      <c r="H11" s="1227">
        <f t="shared" si="1"/>
        <v>0.33401514082851363</v>
      </c>
    </row>
    <row r="12" spans="1:8" ht="12" customHeight="1" x14ac:dyDescent="0.2">
      <c r="A12" s="1228" t="s">
        <v>1026</v>
      </c>
      <c r="B12" s="1229">
        <v>447003</v>
      </c>
      <c r="C12" s="1230">
        <v>89078</v>
      </c>
      <c r="D12" s="1230"/>
      <c r="E12" s="1230"/>
      <c r="F12" s="1231"/>
      <c r="G12" s="1226">
        <f t="shared" si="0"/>
        <v>89078</v>
      </c>
      <c r="H12" s="1227">
        <f t="shared" si="1"/>
        <v>0.1992783046198795</v>
      </c>
    </row>
    <row r="13" spans="1:8" x14ac:dyDescent="0.2">
      <c r="A13" s="1228" t="s">
        <v>1027</v>
      </c>
      <c r="B13" s="1229">
        <v>331084</v>
      </c>
      <c r="C13" s="1230">
        <v>57754</v>
      </c>
      <c r="D13" s="1230">
        <v>150</v>
      </c>
      <c r="E13" s="1230">
        <v>145</v>
      </c>
      <c r="F13" s="1231">
        <v>471</v>
      </c>
      <c r="G13" s="1226">
        <f t="shared" si="0"/>
        <v>58520</v>
      </c>
      <c r="H13" s="1227">
        <f t="shared" si="1"/>
        <v>0.17675272740452574</v>
      </c>
    </row>
    <row r="14" spans="1:8" s="1382" customFormat="1" x14ac:dyDescent="0.2">
      <c r="A14" s="1232" t="s">
        <v>1028</v>
      </c>
      <c r="B14" s="1233">
        <f>SUM(B10:B13)</f>
        <v>1802982</v>
      </c>
      <c r="C14" s="1234">
        <f>+C10+C11+C12+C13</f>
        <v>687411</v>
      </c>
      <c r="D14" s="1234">
        <f t="shared" ref="D14:F14" si="2">+D10+D11+D13</f>
        <v>197427</v>
      </c>
      <c r="E14" s="1234">
        <f t="shared" si="2"/>
        <v>190099</v>
      </c>
      <c r="F14" s="1234">
        <f t="shared" si="2"/>
        <v>64601</v>
      </c>
      <c r="G14" s="1235">
        <f t="shared" si="0"/>
        <v>1139538</v>
      </c>
      <c r="H14" s="1227">
        <f t="shared" si="1"/>
        <v>0.63202960428889476</v>
      </c>
    </row>
    <row r="15" spans="1:8" x14ac:dyDescent="0.2">
      <c r="A15" s="1228" t="s">
        <v>1029</v>
      </c>
      <c r="B15" s="1229">
        <v>8545</v>
      </c>
      <c r="C15" s="1230">
        <v>2779</v>
      </c>
      <c r="D15" s="1230">
        <v>2807</v>
      </c>
      <c r="E15" s="1230">
        <v>1547</v>
      </c>
      <c r="F15" s="1231">
        <v>1342</v>
      </c>
      <c r="G15" s="1226">
        <f t="shared" si="0"/>
        <v>8475</v>
      </c>
      <c r="H15" s="1227">
        <f t="shared" si="1"/>
        <v>0.99180807489760092</v>
      </c>
    </row>
    <row r="16" spans="1:8" x14ac:dyDescent="0.2">
      <c r="A16" s="1228" t="s">
        <v>1030</v>
      </c>
      <c r="B16" s="1229">
        <v>144972</v>
      </c>
      <c r="C16" s="1230">
        <v>97111</v>
      </c>
      <c r="D16" s="1230">
        <v>13180</v>
      </c>
      <c r="E16" s="1230">
        <v>25566</v>
      </c>
      <c r="F16" s="1231">
        <v>16713</v>
      </c>
      <c r="G16" s="1226">
        <f t="shared" si="0"/>
        <v>152570</v>
      </c>
      <c r="H16" s="1227">
        <f t="shared" si="1"/>
        <v>1.0524101205750076</v>
      </c>
    </row>
    <row r="17" spans="1:8" x14ac:dyDescent="0.2">
      <c r="A17" s="1228" t="s">
        <v>1031</v>
      </c>
      <c r="B17" s="1229">
        <v>0</v>
      </c>
      <c r="C17" s="1230"/>
      <c r="D17" s="1230">
        <v>0</v>
      </c>
      <c r="E17" s="1230"/>
      <c r="F17" s="1231"/>
      <c r="G17" s="1226">
        <f t="shared" si="0"/>
        <v>0</v>
      </c>
      <c r="H17" s="1227"/>
    </row>
    <row r="18" spans="1:8" x14ac:dyDescent="0.2">
      <c r="A18" s="1228" t="s">
        <v>1032</v>
      </c>
      <c r="B18" s="1229">
        <v>1021</v>
      </c>
      <c r="C18" s="1230">
        <v>367</v>
      </c>
      <c r="D18" s="1230">
        <v>568</v>
      </c>
      <c r="E18" s="1230">
        <v>0</v>
      </c>
      <c r="F18" s="1231">
        <v>51</v>
      </c>
      <c r="G18" s="1226">
        <f t="shared" si="0"/>
        <v>986</v>
      </c>
      <c r="H18" s="1227">
        <f t="shared" si="1"/>
        <v>0.96571988246816842</v>
      </c>
    </row>
    <row r="19" spans="1:8" s="1382" customFormat="1" x14ac:dyDescent="0.2">
      <c r="A19" s="1232" t="s">
        <v>1033</v>
      </c>
      <c r="B19" s="1233">
        <f>SUM(B15:B18)</f>
        <v>154538</v>
      </c>
      <c r="C19" s="1234">
        <f>SUM(C15:C18)</f>
        <v>100257</v>
      </c>
      <c r="D19" s="1234">
        <f t="shared" ref="D19:F19" si="3">SUM(D15:D18)</f>
        <v>16555</v>
      </c>
      <c r="E19" s="1234">
        <f t="shared" si="3"/>
        <v>27113</v>
      </c>
      <c r="F19" s="1234">
        <f t="shared" si="3"/>
        <v>18106</v>
      </c>
      <c r="G19" s="1235">
        <f t="shared" si="0"/>
        <v>162031</v>
      </c>
      <c r="H19" s="1227">
        <f t="shared" si="1"/>
        <v>1.0484864564055443</v>
      </c>
    </row>
    <row r="20" spans="1:8" x14ac:dyDescent="0.2">
      <c r="A20" s="1228" t="s">
        <v>1034</v>
      </c>
      <c r="B20" s="1229">
        <v>293309</v>
      </c>
      <c r="C20" s="1230">
        <v>14663</v>
      </c>
      <c r="D20" s="1230">
        <v>131012</v>
      </c>
      <c r="E20" s="1230">
        <v>113806</v>
      </c>
      <c r="F20" s="1231">
        <v>21633</v>
      </c>
      <c r="G20" s="1226">
        <f t="shared" si="0"/>
        <v>281114</v>
      </c>
      <c r="H20" s="1227">
        <f t="shared" si="1"/>
        <v>0.95842268733656311</v>
      </c>
    </row>
    <row r="21" spans="1:8" x14ac:dyDescent="0.2">
      <c r="A21" s="1228" t="s">
        <v>1035</v>
      </c>
      <c r="B21" s="1229">
        <v>65731</v>
      </c>
      <c r="C21" s="1230">
        <v>34654</v>
      </c>
      <c r="D21" s="1230">
        <v>15183</v>
      </c>
      <c r="E21" s="1230">
        <v>8068</v>
      </c>
      <c r="F21" s="1231">
        <v>5663</v>
      </c>
      <c r="G21" s="1226">
        <f t="shared" si="0"/>
        <v>63568</v>
      </c>
      <c r="H21" s="1227">
        <f t="shared" si="1"/>
        <v>0.96709315239384763</v>
      </c>
    </row>
    <row r="22" spans="1:8" x14ac:dyDescent="0.2">
      <c r="A22" s="1228" t="s">
        <v>1036</v>
      </c>
      <c r="B22" s="1229">
        <v>76959</v>
      </c>
      <c r="C22" s="1230">
        <v>9172</v>
      </c>
      <c r="D22" s="1230">
        <v>29661</v>
      </c>
      <c r="E22" s="1230">
        <v>25457</v>
      </c>
      <c r="F22" s="1231">
        <v>5161</v>
      </c>
      <c r="G22" s="1226">
        <f t="shared" si="0"/>
        <v>69451</v>
      </c>
      <c r="H22" s="1227">
        <f t="shared" si="1"/>
        <v>0.90244155979157736</v>
      </c>
    </row>
    <row r="23" spans="1:8" s="1382" customFormat="1" x14ac:dyDescent="0.2">
      <c r="A23" s="1232" t="s">
        <v>1037</v>
      </c>
      <c r="B23" s="1233">
        <f>SUM(B20:B22)</f>
        <v>435999</v>
      </c>
      <c r="C23" s="1234">
        <f>SUM(C20:C22)</f>
        <v>58489</v>
      </c>
      <c r="D23" s="1234">
        <f t="shared" ref="D23:F23" si="4">SUM(D20:D22)</f>
        <v>175856</v>
      </c>
      <c r="E23" s="1234">
        <f t="shared" si="4"/>
        <v>147331</v>
      </c>
      <c r="F23" s="1234">
        <f t="shared" si="4"/>
        <v>32457</v>
      </c>
      <c r="G23" s="1235">
        <f t="shared" si="0"/>
        <v>414133</v>
      </c>
      <c r="H23" s="1227">
        <f t="shared" si="1"/>
        <v>0.94984850882685512</v>
      </c>
    </row>
    <row r="24" spans="1:8" s="1382" customFormat="1" x14ac:dyDescent="0.2">
      <c r="A24" s="1232" t="s">
        <v>1038</v>
      </c>
      <c r="B24" s="1233">
        <v>135972</v>
      </c>
      <c r="C24" s="1234">
        <v>148417</v>
      </c>
      <c r="D24" s="1234">
        <v>3499</v>
      </c>
      <c r="E24" s="1234">
        <v>1117</v>
      </c>
      <c r="F24" s="1236">
        <v>2858</v>
      </c>
      <c r="G24" s="1235">
        <f t="shared" si="0"/>
        <v>155891</v>
      </c>
      <c r="H24" s="1227">
        <f t="shared" si="1"/>
        <v>1.1464933956991146</v>
      </c>
    </row>
    <row r="25" spans="1:8" s="1382" customFormat="1" x14ac:dyDescent="0.2">
      <c r="A25" s="1232" t="s">
        <v>1039</v>
      </c>
      <c r="B25" s="1233">
        <v>872438</v>
      </c>
      <c r="C25" s="1234">
        <v>990000</v>
      </c>
      <c r="D25" s="1234">
        <v>8812</v>
      </c>
      <c r="E25" s="1234">
        <v>17865</v>
      </c>
      <c r="F25" s="1236">
        <v>24798</v>
      </c>
      <c r="G25" s="1235">
        <f t="shared" si="0"/>
        <v>1041475</v>
      </c>
      <c r="H25" s="1227">
        <f t="shared" si="1"/>
        <v>1.1937524500308332</v>
      </c>
    </row>
    <row r="26" spans="1:8" s="1382" customFormat="1" x14ac:dyDescent="0.2">
      <c r="A26" s="1232" t="s">
        <v>1040</v>
      </c>
      <c r="B26" s="1233">
        <v>679730</v>
      </c>
      <c r="C26" s="1238">
        <f>+C6+C9+C14-C19-C23-C24-C25</f>
        <v>-81312</v>
      </c>
      <c r="D26" s="1238">
        <f t="shared" ref="D26:F26" si="5">+D6+D9+D14-D19-D23-D24-D25</f>
        <v>-5537</v>
      </c>
      <c r="E26" s="1234">
        <f t="shared" si="5"/>
        <v>546</v>
      </c>
      <c r="F26" s="1238">
        <f t="shared" si="5"/>
        <v>-9342</v>
      </c>
      <c r="G26" s="1239">
        <f t="shared" si="0"/>
        <v>-95645</v>
      </c>
      <c r="H26" s="1237">
        <f t="shared" si="1"/>
        <v>-0.14071028202374472</v>
      </c>
    </row>
    <row r="27" spans="1:8" x14ac:dyDescent="0.2">
      <c r="A27" s="1228" t="s">
        <v>1041</v>
      </c>
      <c r="B27" s="1229">
        <v>0</v>
      </c>
      <c r="C27" s="1230">
        <v>0</v>
      </c>
      <c r="D27" s="1230">
        <v>0</v>
      </c>
      <c r="E27" s="1230">
        <v>0</v>
      </c>
      <c r="F27" s="1231">
        <v>0</v>
      </c>
      <c r="G27" s="1226">
        <f t="shared" si="0"/>
        <v>0</v>
      </c>
      <c r="H27" s="1227"/>
    </row>
    <row r="28" spans="1:8" x14ac:dyDescent="0.2">
      <c r="A28" s="1228" t="s">
        <v>1042</v>
      </c>
      <c r="B28" s="1229">
        <v>0</v>
      </c>
      <c r="C28" s="1230"/>
      <c r="D28" s="1230"/>
      <c r="E28" s="1230"/>
      <c r="F28" s="1231"/>
      <c r="G28" s="1226">
        <f t="shared" si="0"/>
        <v>0</v>
      </c>
      <c r="H28" s="1227"/>
    </row>
    <row r="29" spans="1:8" x14ac:dyDescent="0.2">
      <c r="A29" s="1228" t="s">
        <v>1043</v>
      </c>
      <c r="B29" s="1229">
        <v>9814</v>
      </c>
      <c r="C29" s="1230">
        <v>0</v>
      </c>
      <c r="D29" s="1230"/>
      <c r="E29" s="1230"/>
      <c r="F29" s="1231"/>
      <c r="G29" s="1226">
        <f t="shared" si="0"/>
        <v>0</v>
      </c>
      <c r="H29" s="1227">
        <f t="shared" si="1"/>
        <v>0</v>
      </c>
    </row>
    <row r="30" spans="1:8" x14ac:dyDescent="0.2">
      <c r="A30" s="1228" t="s">
        <v>1044</v>
      </c>
      <c r="B30" s="1229">
        <v>1</v>
      </c>
      <c r="C30" s="1230">
        <v>2351</v>
      </c>
      <c r="D30" s="1230">
        <v>10</v>
      </c>
      <c r="E30" s="1230"/>
      <c r="F30" s="1231"/>
      <c r="G30" s="1226">
        <f t="shared" si="0"/>
        <v>2361</v>
      </c>
      <c r="H30" s="1227">
        <f t="shared" si="1"/>
        <v>2361</v>
      </c>
    </row>
    <row r="31" spans="1:8" x14ac:dyDescent="0.2">
      <c r="A31" s="1228" t="s">
        <v>1045</v>
      </c>
      <c r="B31" s="1229">
        <v>0</v>
      </c>
      <c r="C31" s="1230">
        <v>0</v>
      </c>
      <c r="D31" s="1230">
        <v>0</v>
      </c>
      <c r="E31" s="1230">
        <v>0</v>
      </c>
      <c r="F31" s="1231">
        <v>0</v>
      </c>
      <c r="G31" s="1226">
        <f t="shared" si="0"/>
        <v>0</v>
      </c>
      <c r="H31" s="1227"/>
    </row>
    <row r="32" spans="1:8" x14ac:dyDescent="0.2">
      <c r="A32" s="1228" t="s">
        <v>1046</v>
      </c>
      <c r="B32" s="1229">
        <v>0</v>
      </c>
      <c r="C32" s="1230">
        <v>0</v>
      </c>
      <c r="D32" s="1230">
        <v>0</v>
      </c>
      <c r="E32" s="1230">
        <v>0</v>
      </c>
      <c r="F32" s="1231">
        <v>0</v>
      </c>
      <c r="G32" s="1226">
        <f t="shared" si="0"/>
        <v>0</v>
      </c>
      <c r="H32" s="1227"/>
    </row>
    <row r="33" spans="1:8" s="1382" customFormat="1" x14ac:dyDescent="0.2">
      <c r="A33" s="1232" t="s">
        <v>1047</v>
      </c>
      <c r="B33" s="1233">
        <f>SUM(B27:B32)</f>
        <v>9815</v>
      </c>
      <c r="C33" s="1234">
        <f>SUM(C27:C32)</f>
        <v>2351</v>
      </c>
      <c r="D33" s="1234">
        <f t="shared" ref="D33:F33" si="6">SUM(D27:D32)</f>
        <v>10</v>
      </c>
      <c r="E33" s="1234">
        <f t="shared" si="6"/>
        <v>0</v>
      </c>
      <c r="F33" s="1234">
        <f t="shared" si="6"/>
        <v>0</v>
      </c>
      <c r="G33" s="1235">
        <f t="shared" si="0"/>
        <v>2361</v>
      </c>
      <c r="H33" s="1227">
        <f t="shared" si="1"/>
        <v>0.24055017829852268</v>
      </c>
    </row>
    <row r="34" spans="1:8" s="1382" customFormat="1" x14ac:dyDescent="0.2">
      <c r="A34" s="1228" t="s">
        <v>1048</v>
      </c>
      <c r="B34" s="1233">
        <v>0</v>
      </c>
      <c r="C34" s="1234"/>
      <c r="D34" s="1234"/>
      <c r="E34" s="1234"/>
      <c r="F34" s="1236"/>
      <c r="G34" s="1235">
        <f t="shared" si="0"/>
        <v>0</v>
      </c>
      <c r="H34" s="1227"/>
    </row>
    <row r="35" spans="1:8" s="1382" customFormat="1" x14ac:dyDescent="0.2">
      <c r="A35" s="1228" t="s">
        <v>1049</v>
      </c>
      <c r="B35" s="1233">
        <v>0</v>
      </c>
      <c r="C35" s="1234"/>
      <c r="D35" s="1234"/>
      <c r="E35" s="1234"/>
      <c r="F35" s="1236"/>
      <c r="G35" s="1235">
        <f t="shared" si="0"/>
        <v>0</v>
      </c>
      <c r="H35" s="1227"/>
    </row>
    <row r="36" spans="1:8" x14ac:dyDescent="0.2">
      <c r="A36" s="1228" t="s">
        <v>1050</v>
      </c>
      <c r="B36" s="1229">
        <v>0</v>
      </c>
      <c r="C36" s="1230"/>
      <c r="D36" s="1230">
        <v>0</v>
      </c>
      <c r="E36" s="1230">
        <v>0</v>
      </c>
      <c r="F36" s="1231">
        <v>0</v>
      </c>
      <c r="G36" s="1226">
        <f t="shared" si="0"/>
        <v>0</v>
      </c>
      <c r="H36" s="1227"/>
    </row>
    <row r="37" spans="1:8" x14ac:dyDescent="0.2">
      <c r="A37" s="1228" t="s">
        <v>1051</v>
      </c>
      <c r="B37" s="1229">
        <v>0</v>
      </c>
      <c r="C37" s="1230"/>
      <c r="D37" s="1230">
        <v>0</v>
      </c>
      <c r="E37" s="1230">
        <v>0</v>
      </c>
      <c r="F37" s="1231">
        <v>0</v>
      </c>
      <c r="G37" s="1226">
        <f t="shared" si="0"/>
        <v>0</v>
      </c>
      <c r="H37" s="1227"/>
    </row>
    <row r="38" spans="1:8" x14ac:dyDescent="0.2">
      <c r="A38" s="1228" t="s">
        <v>1052</v>
      </c>
      <c r="B38" s="1229">
        <v>0</v>
      </c>
      <c r="C38" s="1230">
        <v>0</v>
      </c>
      <c r="D38" s="1230">
        <v>0</v>
      </c>
      <c r="E38" s="1230">
        <v>0</v>
      </c>
      <c r="F38" s="1231">
        <v>0</v>
      </c>
      <c r="G38" s="1226">
        <f t="shared" si="0"/>
        <v>0</v>
      </c>
      <c r="H38" s="1227"/>
    </row>
    <row r="39" spans="1:8" x14ac:dyDescent="0.2">
      <c r="A39" s="1228" t="s">
        <v>1053</v>
      </c>
      <c r="B39" s="1229">
        <v>0</v>
      </c>
      <c r="C39" s="1230">
        <v>0</v>
      </c>
      <c r="D39" s="1230">
        <v>0</v>
      </c>
      <c r="E39" s="1230">
        <v>0</v>
      </c>
      <c r="F39" s="1231">
        <v>0</v>
      </c>
      <c r="G39" s="1226">
        <f t="shared" si="0"/>
        <v>0</v>
      </c>
      <c r="H39" s="1227"/>
    </row>
    <row r="40" spans="1:8" s="1382" customFormat="1" x14ac:dyDescent="0.2">
      <c r="A40" s="1232" t="s">
        <v>1054</v>
      </c>
      <c r="B40" s="1233">
        <v>0</v>
      </c>
      <c r="C40" s="1234"/>
      <c r="D40" s="1234"/>
      <c r="E40" s="1234"/>
      <c r="F40" s="1234"/>
      <c r="G40" s="1235">
        <f t="shared" si="0"/>
        <v>0</v>
      </c>
      <c r="H40" s="1227"/>
    </row>
    <row r="41" spans="1:8" s="1382" customFormat="1" x14ac:dyDescent="0.2">
      <c r="A41" s="1232" t="s">
        <v>1055</v>
      </c>
      <c r="B41" s="1233">
        <f>B33</f>
        <v>9815</v>
      </c>
      <c r="C41" s="1234">
        <f>+C33-C40</f>
        <v>2351</v>
      </c>
      <c r="D41" s="1234">
        <f>+D33-D40</f>
        <v>10</v>
      </c>
      <c r="E41" s="1234"/>
      <c r="F41" s="1236"/>
      <c r="G41" s="1235">
        <f>SUM(C41:F41)</f>
        <v>2361</v>
      </c>
      <c r="H41" s="1227">
        <f t="shared" si="1"/>
        <v>0.24055017829852268</v>
      </c>
    </row>
    <row r="42" spans="1:8" s="1393" customFormat="1" x14ac:dyDescent="0.2">
      <c r="A42" s="1240" t="s">
        <v>1056</v>
      </c>
      <c r="B42" s="1388">
        <v>0</v>
      </c>
      <c r="C42" s="1389"/>
      <c r="D42" s="1389"/>
      <c r="E42" s="1389"/>
      <c r="F42" s="1390"/>
      <c r="G42" s="1391">
        <f t="shared" si="0"/>
        <v>0</v>
      </c>
      <c r="H42" s="1392"/>
    </row>
    <row r="43" spans="1:8" s="1393" customFormat="1" ht="16.5" customHeight="1" x14ac:dyDescent="0.2">
      <c r="A43" s="1240" t="s">
        <v>1057</v>
      </c>
      <c r="B43" s="1388">
        <v>0</v>
      </c>
      <c r="C43" s="1389"/>
      <c r="D43" s="1389"/>
      <c r="E43" s="1389"/>
      <c r="F43" s="1390"/>
      <c r="G43" s="1391">
        <f t="shared" si="0"/>
        <v>0</v>
      </c>
      <c r="H43" s="1392"/>
    </row>
    <row r="44" spans="1:8" s="1393" customFormat="1" x14ac:dyDescent="0.2">
      <c r="A44" s="1240" t="s">
        <v>1058</v>
      </c>
      <c r="B44" s="1388">
        <v>0</v>
      </c>
      <c r="C44" s="1389"/>
      <c r="D44" s="1389"/>
      <c r="E44" s="1389"/>
      <c r="F44" s="1390"/>
      <c r="G44" s="1391">
        <f t="shared" si="0"/>
        <v>0</v>
      </c>
      <c r="H44" s="1392"/>
    </row>
    <row r="45" spans="1:8" s="1393" customFormat="1" x14ac:dyDescent="0.2">
      <c r="A45" s="1240" t="s">
        <v>1059</v>
      </c>
      <c r="B45" s="1388">
        <v>0</v>
      </c>
      <c r="C45" s="1389"/>
      <c r="D45" s="1389"/>
      <c r="E45" s="1389"/>
      <c r="F45" s="1390"/>
      <c r="G45" s="1391">
        <f t="shared" si="0"/>
        <v>0</v>
      </c>
      <c r="H45" s="1392"/>
    </row>
    <row r="46" spans="1:8" s="1393" customFormat="1" x14ac:dyDescent="0.2">
      <c r="A46" s="1240" t="s">
        <v>1060</v>
      </c>
      <c r="B46" s="1388">
        <v>0</v>
      </c>
      <c r="C46" s="1389"/>
      <c r="D46" s="1389"/>
      <c r="E46" s="1389"/>
      <c r="F46" s="1390"/>
      <c r="G46" s="1391">
        <f t="shared" si="0"/>
        <v>0</v>
      </c>
      <c r="H46" s="1392"/>
    </row>
    <row r="47" spans="1:8" s="1393" customFormat="1" x14ac:dyDescent="0.2">
      <c r="A47" s="1240" t="s">
        <v>1061</v>
      </c>
      <c r="B47" s="1388">
        <v>0</v>
      </c>
      <c r="C47" s="1389"/>
      <c r="D47" s="1389"/>
      <c r="E47" s="1389"/>
      <c r="F47" s="1390"/>
      <c r="G47" s="1391">
        <f t="shared" si="0"/>
        <v>0</v>
      </c>
      <c r="H47" s="1392"/>
    </row>
    <row r="48" spans="1:8" s="1382" customFormat="1" ht="13.5" thickBot="1" x14ac:dyDescent="0.25">
      <c r="A48" s="1241" t="s">
        <v>1062</v>
      </c>
      <c r="B48" s="1380">
        <f>B26+B41+B42+B47</f>
        <v>689545</v>
      </c>
      <c r="C48" s="1242">
        <f>+C26+C41</f>
        <v>-78961</v>
      </c>
      <c r="D48" s="1242">
        <f>+D26+D41</f>
        <v>-5527</v>
      </c>
      <c r="E48" s="1381">
        <f>+E26+E41</f>
        <v>546</v>
      </c>
      <c r="F48" s="1242">
        <f>+F26+F41</f>
        <v>-9342</v>
      </c>
      <c r="G48" s="1243">
        <f>SUM(C48:F48)</f>
        <v>-93284</v>
      </c>
      <c r="H48" s="1237">
        <f t="shared" si="1"/>
        <v>-0.13528341152499113</v>
      </c>
    </row>
    <row r="50" spans="1:8" x14ac:dyDescent="0.2">
      <c r="A50" s="1709"/>
      <c r="B50" s="1709"/>
      <c r="C50" s="1709"/>
      <c r="D50" s="1709"/>
      <c r="E50" s="1709"/>
      <c r="F50" s="1709"/>
      <c r="G50" s="1709"/>
      <c r="H50" s="1709"/>
    </row>
    <row r="51" spans="1:8" x14ac:dyDescent="0.2">
      <c r="A51" s="1709"/>
      <c r="B51" s="1709"/>
      <c r="C51" s="1709"/>
      <c r="D51" s="1709"/>
      <c r="E51" s="1709"/>
      <c r="F51" s="1709"/>
      <c r="G51" s="1709"/>
      <c r="H51" s="1709"/>
    </row>
    <row r="52" spans="1:8" x14ac:dyDescent="0.2">
      <c r="A52" s="1709"/>
      <c r="B52" s="1709"/>
      <c r="C52" s="1709"/>
      <c r="D52" s="1709"/>
      <c r="E52" s="1709"/>
      <c r="F52" s="1709"/>
      <c r="G52" s="1709"/>
      <c r="H52" s="1709"/>
    </row>
  </sheetData>
  <mergeCells count="2">
    <mergeCell ref="G1:H1"/>
    <mergeCell ref="A50:H52"/>
  </mergeCells>
  <printOptions horizontalCentered="1"/>
  <pageMargins left="0.70866141732283472" right="0.70866141732283472" top="0.74803149606299213" bottom="0.74803149606299213" header="0.31496062992125984" footer="0.31496062992125984"/>
  <pageSetup paperSize="9" scale="66" orientation="landscape" r:id="rId1"/>
  <headerFooter>
    <oddHeader>&amp;C&amp;"Times New Roman,Félkövér"&amp;12Martonvásár Város Önkormányzatának 
2019. évi eredménykimutatása&amp;R&amp;"Times New Roman,Félkövér"&amp;10 17. melléklet</oddHeader>
  </headerFooter>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37" zoomScaleNormal="100" workbookViewId="0">
      <selection activeCell="B22" sqref="B22"/>
    </sheetView>
  </sheetViews>
  <sheetFormatPr defaultRowHeight="15" x14ac:dyDescent="0.25"/>
  <cols>
    <col min="1" max="1" width="57" customWidth="1"/>
    <col min="2" max="2" width="3.85546875" bestFit="1" customWidth="1"/>
    <col min="3" max="3" width="10.42578125" bestFit="1" customWidth="1"/>
    <col min="5" max="5" width="12.5703125" style="146" customWidth="1"/>
    <col min="6" max="6" width="10.85546875" bestFit="1" customWidth="1"/>
    <col min="7" max="7" width="13.5703125" customWidth="1"/>
    <col min="10" max="10" width="10" bestFit="1" customWidth="1"/>
  </cols>
  <sheetData>
    <row r="1" spans="1:7" ht="26.25" customHeight="1" thickBot="1" x14ac:dyDescent="0.3">
      <c r="A1" s="1244"/>
      <c r="B1" s="1245"/>
      <c r="C1" s="1246"/>
      <c r="D1" s="1247" t="s">
        <v>382</v>
      </c>
    </row>
    <row r="2" spans="1:7" ht="15" customHeight="1" x14ac:dyDescent="0.25">
      <c r="A2" s="1710" t="s">
        <v>963</v>
      </c>
      <c r="B2" s="1713" t="s">
        <v>357</v>
      </c>
      <c r="C2" s="1716" t="s">
        <v>1063</v>
      </c>
      <c r="D2" s="1718" t="s">
        <v>1064</v>
      </c>
    </row>
    <row r="3" spans="1:7" x14ac:dyDescent="0.25">
      <c r="A3" s="1711"/>
      <c r="B3" s="1714"/>
      <c r="C3" s="1717"/>
      <c r="D3" s="1719"/>
    </row>
    <row r="4" spans="1:7" ht="15" customHeight="1" x14ac:dyDescent="0.25">
      <c r="A4" s="1712"/>
      <c r="B4" s="1715"/>
      <c r="C4" s="1720" t="s">
        <v>1065</v>
      </c>
      <c r="D4" s="1721"/>
    </row>
    <row r="5" spans="1:7" ht="15.75" thickBot="1" x14ac:dyDescent="0.3">
      <c r="A5" s="1248" t="s">
        <v>1066</v>
      </c>
      <c r="B5" s="1249" t="s">
        <v>305</v>
      </c>
      <c r="C5" s="1249" t="s">
        <v>300</v>
      </c>
      <c r="D5" s="1250" t="s">
        <v>301</v>
      </c>
    </row>
    <row r="6" spans="1:7" x14ac:dyDescent="0.25">
      <c r="A6" s="1251" t="s">
        <v>1067</v>
      </c>
      <c r="B6" s="1252" t="s">
        <v>1068</v>
      </c>
      <c r="C6" s="1253">
        <v>126147</v>
      </c>
      <c r="D6" s="1254">
        <v>33711</v>
      </c>
    </row>
    <row r="7" spans="1:7" x14ac:dyDescent="0.25">
      <c r="A7" s="1255" t="s">
        <v>1069</v>
      </c>
      <c r="B7" s="1256" t="s">
        <v>1070</v>
      </c>
      <c r="C7" s="1257">
        <f>+C8+C13+C18+C23+C28</f>
        <v>6954539</v>
      </c>
      <c r="D7" s="1258">
        <f>+D8+D13+D18+D23+D28</f>
        <v>5523868</v>
      </c>
    </row>
    <row r="8" spans="1:7" x14ac:dyDescent="0.25">
      <c r="A8" s="1255" t="s">
        <v>1071</v>
      </c>
      <c r="B8" s="1256" t="s">
        <v>1072</v>
      </c>
      <c r="C8" s="1257">
        <f>SUM(C9:C12)</f>
        <v>5677204</v>
      </c>
      <c r="D8" s="1258">
        <f>SUM(D9:D12)</f>
        <v>4357512</v>
      </c>
    </row>
    <row r="9" spans="1:7" x14ac:dyDescent="0.25">
      <c r="A9" s="1259" t="s">
        <v>1073</v>
      </c>
      <c r="B9" s="1256" t="s">
        <v>1074</v>
      </c>
      <c r="C9" s="1260"/>
      <c r="D9" s="1261"/>
    </row>
    <row r="10" spans="1:7" ht="22.5" x14ac:dyDescent="0.25">
      <c r="A10" s="1259" t="s">
        <v>1075</v>
      </c>
      <c r="B10" s="1256" t="s">
        <v>1076</v>
      </c>
      <c r="C10" s="1260">
        <v>1271943</v>
      </c>
      <c r="D10" s="1261">
        <v>948622</v>
      </c>
      <c r="F10" s="146"/>
      <c r="G10" s="146"/>
    </row>
    <row r="11" spans="1:7" ht="15.75" customHeight="1" x14ac:dyDescent="0.25">
      <c r="A11" s="1259" t="s">
        <v>1077</v>
      </c>
      <c r="B11" s="1256" t="s">
        <v>1078</v>
      </c>
      <c r="C11" s="1260">
        <v>3658662</v>
      </c>
      <c r="D11" s="1261">
        <v>2714659</v>
      </c>
      <c r="F11" s="146"/>
      <c r="G11" s="146"/>
    </row>
    <row r="12" spans="1:7" x14ac:dyDescent="0.25">
      <c r="A12" s="1259" t="s">
        <v>1079</v>
      </c>
      <c r="B12" s="1256" t="s">
        <v>1080</v>
      </c>
      <c r="C12" s="1260">
        <v>746599</v>
      </c>
      <c r="D12" s="1261">
        <v>694231</v>
      </c>
      <c r="F12" s="146"/>
      <c r="G12" s="146"/>
    </row>
    <row r="13" spans="1:7" x14ac:dyDescent="0.25">
      <c r="A13" s="1255" t="s">
        <v>1081</v>
      </c>
      <c r="B13" s="1256" t="s">
        <v>1082</v>
      </c>
      <c r="C13" s="1262">
        <f>SUM(C14:C17)</f>
        <v>168954</v>
      </c>
      <c r="D13" s="1266">
        <f>SUM(D14:D17)</f>
        <v>57975</v>
      </c>
    </row>
    <row r="14" spans="1:7" x14ac:dyDescent="0.25">
      <c r="A14" s="1259" t="s">
        <v>1083</v>
      </c>
      <c r="B14" s="1256" t="s">
        <v>1084</v>
      </c>
      <c r="C14" s="1260"/>
      <c r="D14" s="1261"/>
    </row>
    <row r="15" spans="1:7" ht="22.5" x14ac:dyDescent="0.25">
      <c r="A15" s="1259" t="s">
        <v>1085</v>
      </c>
      <c r="B15" s="1256" t="s">
        <v>442</v>
      </c>
      <c r="C15" s="1260"/>
      <c r="D15" s="1261"/>
    </row>
    <row r="16" spans="1:7" x14ac:dyDescent="0.25">
      <c r="A16" s="1259" t="s">
        <v>1086</v>
      </c>
      <c r="B16" s="1256" t="s">
        <v>760</v>
      </c>
      <c r="C16" s="1260">
        <v>14089</v>
      </c>
      <c r="D16" s="1261">
        <v>14089</v>
      </c>
    </row>
    <row r="17" spans="1:7" x14ac:dyDescent="0.25">
      <c r="A17" s="1259" t="s">
        <v>1087</v>
      </c>
      <c r="B17" s="1256" t="s">
        <v>762</v>
      </c>
      <c r="C17" s="1260">
        <v>154865</v>
      </c>
      <c r="D17" s="1261">
        <v>43886</v>
      </c>
      <c r="G17" s="146"/>
    </row>
    <row r="18" spans="1:7" x14ac:dyDescent="0.25">
      <c r="A18" s="1255" t="s">
        <v>1088</v>
      </c>
      <c r="B18" s="1256" t="s">
        <v>763</v>
      </c>
      <c r="C18" s="1263">
        <f>+C19+C20+C21+C22</f>
        <v>0</v>
      </c>
      <c r="D18" s="1264">
        <f>+D19+D20+D21+D22</f>
        <v>0</v>
      </c>
    </row>
    <row r="19" spans="1:7" x14ac:dyDescent="0.25">
      <c r="A19" s="1259" t="s">
        <v>1089</v>
      </c>
      <c r="B19" s="1256" t="s">
        <v>764</v>
      </c>
      <c r="C19" s="1260"/>
      <c r="D19" s="1261"/>
    </row>
    <row r="20" spans="1:7" x14ac:dyDescent="0.25">
      <c r="A20" s="1259" t="s">
        <v>1090</v>
      </c>
      <c r="B20" s="1256" t="s">
        <v>765</v>
      </c>
      <c r="C20" s="1260"/>
      <c r="D20" s="1261"/>
    </row>
    <row r="21" spans="1:7" x14ac:dyDescent="0.25">
      <c r="A21" s="1259" t="s">
        <v>1091</v>
      </c>
      <c r="B21" s="1256" t="s">
        <v>766</v>
      </c>
      <c r="C21" s="1260"/>
      <c r="D21" s="1261"/>
    </row>
    <row r="22" spans="1:7" x14ac:dyDescent="0.25">
      <c r="A22" s="1259" t="s">
        <v>1092</v>
      </c>
      <c r="B22" s="1256" t="s">
        <v>767</v>
      </c>
      <c r="C22" s="1260"/>
      <c r="D22" s="1261"/>
    </row>
    <row r="23" spans="1:7" x14ac:dyDescent="0.25">
      <c r="A23" s="1255" t="s">
        <v>1093</v>
      </c>
      <c r="B23" s="1256" t="s">
        <v>768</v>
      </c>
      <c r="C23" s="1262">
        <f>SUM(C24:C27)</f>
        <v>377812</v>
      </c>
      <c r="D23" s="1266">
        <f>SUM(D24:D27)</f>
        <v>377812</v>
      </c>
    </row>
    <row r="24" spans="1:7" x14ac:dyDescent="0.25">
      <c r="A24" s="1259" t="s">
        <v>1094</v>
      </c>
      <c r="B24" s="1256" t="s">
        <v>769</v>
      </c>
      <c r="C24" s="1260"/>
      <c r="D24" s="1261"/>
    </row>
    <row r="25" spans="1:7" x14ac:dyDescent="0.25">
      <c r="A25" s="1259" t="s">
        <v>1095</v>
      </c>
      <c r="B25" s="1256" t="s">
        <v>770</v>
      </c>
      <c r="C25" s="1260"/>
      <c r="D25" s="1261"/>
    </row>
    <row r="26" spans="1:7" x14ac:dyDescent="0.25">
      <c r="A26" s="1259" t="s">
        <v>1096</v>
      </c>
      <c r="B26" s="1256" t="s">
        <v>771</v>
      </c>
      <c r="C26" s="1260"/>
      <c r="D26" s="1261"/>
    </row>
    <row r="27" spans="1:7" x14ac:dyDescent="0.25">
      <c r="A27" s="1259" t="s">
        <v>1097</v>
      </c>
      <c r="B27" s="1256" t="s">
        <v>772</v>
      </c>
      <c r="C27" s="1260">
        <v>377812</v>
      </c>
      <c r="D27" s="1261">
        <v>377812</v>
      </c>
    </row>
    <row r="28" spans="1:7" x14ac:dyDescent="0.25">
      <c r="A28" s="1255" t="s">
        <v>1098</v>
      </c>
      <c r="B28" s="1256" t="s">
        <v>773</v>
      </c>
      <c r="C28" s="1262">
        <f>SUM(C29:C32)</f>
        <v>730569</v>
      </c>
      <c r="D28" s="1266">
        <f>SUM(D29:D32)</f>
        <v>730569</v>
      </c>
    </row>
    <row r="29" spans="1:7" x14ac:dyDescent="0.25">
      <c r="A29" s="1259" t="s">
        <v>1099</v>
      </c>
      <c r="B29" s="1256" t="s">
        <v>774</v>
      </c>
      <c r="C29" s="1260"/>
      <c r="D29" s="1261"/>
    </row>
    <row r="30" spans="1:7" ht="22.5" x14ac:dyDescent="0.25">
      <c r="A30" s="1259" t="s">
        <v>1100</v>
      </c>
      <c r="B30" s="1256" t="s">
        <v>775</v>
      </c>
      <c r="C30" s="1260"/>
      <c r="D30" s="1261"/>
    </row>
    <row r="31" spans="1:7" x14ac:dyDescent="0.25">
      <c r="A31" s="1259" t="s">
        <v>1101</v>
      </c>
      <c r="B31" s="1256" t="s">
        <v>776</v>
      </c>
      <c r="C31" s="1260"/>
      <c r="D31" s="1261"/>
    </row>
    <row r="32" spans="1:7" x14ac:dyDescent="0.25">
      <c r="A32" s="1259" t="s">
        <v>1102</v>
      </c>
      <c r="B32" s="1256" t="s">
        <v>777</v>
      </c>
      <c r="C32" s="1260">
        <v>730569</v>
      </c>
      <c r="D32" s="1261">
        <v>730569</v>
      </c>
    </row>
    <row r="33" spans="1:4" x14ac:dyDescent="0.25">
      <c r="A33" s="1255" t="s">
        <v>1103</v>
      </c>
      <c r="B33" s="1265" t="s">
        <v>778</v>
      </c>
      <c r="C33" s="1262">
        <f>+C34</f>
        <v>234848</v>
      </c>
      <c r="D33" s="1266">
        <f>+D34</f>
        <v>234848</v>
      </c>
    </row>
    <row r="34" spans="1:4" x14ac:dyDescent="0.25">
      <c r="A34" s="1255" t="s">
        <v>1104</v>
      </c>
      <c r="B34" s="1265" t="s">
        <v>779</v>
      </c>
      <c r="C34" s="1262">
        <f>SUM(C35:C38)</f>
        <v>234848</v>
      </c>
      <c r="D34" s="1266">
        <f>SUM(D35:D38)</f>
        <v>234848</v>
      </c>
    </row>
    <row r="35" spans="1:4" x14ac:dyDescent="0.25">
      <c r="A35" s="1259" t="s">
        <v>1105</v>
      </c>
      <c r="B35" s="1256" t="s">
        <v>780</v>
      </c>
      <c r="C35" s="1260"/>
      <c r="D35" s="1261"/>
    </row>
    <row r="36" spans="1:4" x14ac:dyDescent="0.25">
      <c r="A36" s="1259" t="s">
        <v>1106</v>
      </c>
      <c r="B36" s="1256" t="s">
        <v>781</v>
      </c>
      <c r="C36" s="1260"/>
      <c r="D36" s="1261"/>
    </row>
    <row r="37" spans="1:4" x14ac:dyDescent="0.25">
      <c r="A37" s="1259" t="s">
        <v>1107</v>
      </c>
      <c r="B37" s="1256" t="s">
        <v>782</v>
      </c>
      <c r="C37" s="1260"/>
      <c r="D37" s="1261"/>
    </row>
    <row r="38" spans="1:4" x14ac:dyDescent="0.25">
      <c r="A38" s="1259" t="s">
        <v>1108</v>
      </c>
      <c r="B38" s="1256" t="s">
        <v>902</v>
      </c>
      <c r="C38" s="1260">
        <v>234848</v>
      </c>
      <c r="D38" s="1261">
        <v>234848</v>
      </c>
    </row>
    <row r="39" spans="1:4" x14ac:dyDescent="0.25">
      <c r="A39" s="1255" t="s">
        <v>1109</v>
      </c>
      <c r="B39" s="1256" t="s">
        <v>1110</v>
      </c>
      <c r="C39" s="1263">
        <f>+C40+C41+C42+C43</f>
        <v>0</v>
      </c>
      <c r="D39" s="1264">
        <f>+D40+D41+D42+D43</f>
        <v>0</v>
      </c>
    </row>
    <row r="40" spans="1:4" x14ac:dyDescent="0.25">
      <c r="A40" s="1259" t="s">
        <v>1111</v>
      </c>
      <c r="B40" s="1256" t="s">
        <v>1112</v>
      </c>
      <c r="C40" s="1260"/>
      <c r="D40" s="1261"/>
    </row>
    <row r="41" spans="1:4" ht="22.5" x14ac:dyDescent="0.25">
      <c r="A41" s="1259" t="s">
        <v>1113</v>
      </c>
      <c r="B41" s="1256" t="s">
        <v>1114</v>
      </c>
      <c r="C41" s="1260"/>
      <c r="D41" s="1261"/>
    </row>
    <row r="42" spans="1:4" x14ac:dyDescent="0.25">
      <c r="A42" s="1259" t="s">
        <v>1115</v>
      </c>
      <c r="B42" s="1256" t="s">
        <v>1116</v>
      </c>
      <c r="C42" s="1260"/>
      <c r="D42" s="1261"/>
    </row>
    <row r="43" spans="1:4" x14ac:dyDescent="0.25">
      <c r="A43" s="1259" t="s">
        <v>1117</v>
      </c>
      <c r="B43" s="1256" t="s">
        <v>1118</v>
      </c>
      <c r="C43" s="1260"/>
      <c r="D43" s="1261"/>
    </row>
    <row r="44" spans="1:4" x14ac:dyDescent="0.25">
      <c r="A44" s="1255" t="s">
        <v>1119</v>
      </c>
      <c r="B44" s="1256" t="s">
        <v>1120</v>
      </c>
      <c r="C44" s="1263">
        <f>+C45+C46+C47+C48</f>
        <v>0</v>
      </c>
      <c r="D44" s="1264">
        <f>+D45+D46+D47+D48</f>
        <v>0</v>
      </c>
    </row>
    <row r="45" spans="1:4" x14ac:dyDescent="0.25">
      <c r="A45" s="1259" t="s">
        <v>1121</v>
      </c>
      <c r="B45" s="1256" t="s">
        <v>1122</v>
      </c>
      <c r="C45" s="1260"/>
      <c r="D45" s="1261"/>
    </row>
    <row r="46" spans="1:4" ht="22.5" x14ac:dyDescent="0.25">
      <c r="A46" s="1259" t="s">
        <v>1123</v>
      </c>
      <c r="B46" s="1256" t="s">
        <v>1124</v>
      </c>
      <c r="C46" s="1260"/>
      <c r="D46" s="1261"/>
    </row>
    <row r="47" spans="1:4" x14ac:dyDescent="0.25">
      <c r="A47" s="1259" t="s">
        <v>1125</v>
      </c>
      <c r="B47" s="1256" t="s">
        <v>1126</v>
      </c>
      <c r="C47" s="1260"/>
      <c r="D47" s="1261"/>
    </row>
    <row r="48" spans="1:4" x14ac:dyDescent="0.25">
      <c r="A48" s="1259" t="s">
        <v>1127</v>
      </c>
      <c r="B48" s="1256" t="s">
        <v>1128</v>
      </c>
      <c r="C48" s="1260"/>
      <c r="D48" s="1261"/>
    </row>
    <row r="49" spans="1:7" x14ac:dyDescent="0.25">
      <c r="A49" s="1255" t="s">
        <v>1129</v>
      </c>
      <c r="B49" s="1265" t="s">
        <v>1130</v>
      </c>
      <c r="C49" s="1267">
        <v>85913</v>
      </c>
      <c r="D49" s="1268">
        <v>47140</v>
      </c>
      <c r="G49" s="146"/>
    </row>
    <row r="50" spans="1:7" ht="21.75" customHeight="1" x14ac:dyDescent="0.25">
      <c r="A50" s="1255" t="s">
        <v>1131</v>
      </c>
      <c r="B50" s="1265" t="s">
        <v>1132</v>
      </c>
      <c r="C50" s="1262">
        <f>+C6+C7+C33+C49</f>
        <v>7401447</v>
      </c>
      <c r="D50" s="1266">
        <f>+D6+D7+D33+D49</f>
        <v>5839567</v>
      </c>
    </row>
    <row r="51" spans="1:7" x14ac:dyDescent="0.25">
      <c r="A51" s="1255" t="s">
        <v>1133</v>
      </c>
      <c r="B51" s="1256" t="s">
        <v>1134</v>
      </c>
      <c r="C51" s="1260"/>
      <c r="D51" s="1261"/>
    </row>
    <row r="52" spans="1:7" x14ac:dyDescent="0.25">
      <c r="A52" s="1255" t="s">
        <v>1135</v>
      </c>
      <c r="B52" s="1256" t="s">
        <v>1136</v>
      </c>
      <c r="C52" s="1260"/>
      <c r="D52" s="1261"/>
    </row>
    <row r="53" spans="1:7" x14ac:dyDescent="0.25">
      <c r="A53" s="1255" t="s">
        <v>1137</v>
      </c>
      <c r="B53" s="1265" t="s">
        <v>1138</v>
      </c>
      <c r="C53" s="1262">
        <f>+C51+C52</f>
        <v>0</v>
      </c>
      <c r="D53" s="1266">
        <f>+D51+D52</f>
        <v>0</v>
      </c>
    </row>
    <row r="54" spans="1:7" x14ac:dyDescent="0.25">
      <c r="A54" s="1255" t="s">
        <v>1139</v>
      </c>
      <c r="B54" s="1256" t="s">
        <v>1140</v>
      </c>
      <c r="C54" s="1260"/>
      <c r="D54" s="1261"/>
    </row>
    <row r="55" spans="1:7" x14ac:dyDescent="0.25">
      <c r="A55" s="1255" t="s">
        <v>1141</v>
      </c>
      <c r="B55" s="1256" t="s">
        <v>1142</v>
      </c>
      <c r="C55" s="1260">
        <v>299</v>
      </c>
      <c r="D55" s="1261">
        <v>299</v>
      </c>
    </row>
    <row r="56" spans="1:7" x14ac:dyDescent="0.25">
      <c r="A56" s="1255" t="s">
        <v>1143</v>
      </c>
      <c r="B56" s="1256" t="s">
        <v>1144</v>
      </c>
      <c r="C56" s="1260">
        <v>778141</v>
      </c>
      <c r="D56" s="1261">
        <v>778141</v>
      </c>
    </row>
    <row r="57" spans="1:7" x14ac:dyDescent="0.25">
      <c r="A57" s="1255" t="s">
        <v>1145</v>
      </c>
      <c r="B57" s="1256" t="s">
        <v>1146</v>
      </c>
      <c r="C57" s="1260">
        <v>503520</v>
      </c>
      <c r="D57" s="1261">
        <v>503520</v>
      </c>
    </row>
    <row r="58" spans="1:7" x14ac:dyDescent="0.25">
      <c r="A58" s="1255" t="s">
        <v>1147</v>
      </c>
      <c r="B58" s="1256" t="s">
        <v>1148</v>
      </c>
      <c r="C58" s="1260"/>
      <c r="D58" s="1261"/>
    </row>
    <row r="59" spans="1:7" x14ac:dyDescent="0.25">
      <c r="A59" s="1255" t="s">
        <v>1149</v>
      </c>
      <c r="B59" s="1256" t="s">
        <v>1150</v>
      </c>
      <c r="C59" s="1260"/>
      <c r="D59" s="1261"/>
    </row>
    <row r="60" spans="1:7" x14ac:dyDescent="0.25">
      <c r="A60" s="1255" t="s">
        <v>1151</v>
      </c>
      <c r="B60" s="1269" t="s">
        <v>1152</v>
      </c>
      <c r="C60" s="1262">
        <f>+C54+C55+C56+C58+C59+C57</f>
        <v>1281960</v>
      </c>
      <c r="D60" s="1266">
        <f>+D54+D55+D56+D58+D59+D57</f>
        <v>1281960</v>
      </c>
    </row>
    <row r="61" spans="1:7" x14ac:dyDescent="0.25">
      <c r="A61" s="1255" t="s">
        <v>1153</v>
      </c>
      <c r="B61" s="1256" t="s">
        <v>1154</v>
      </c>
      <c r="C61" s="1260">
        <v>190103</v>
      </c>
      <c r="D61" s="1261">
        <v>145096</v>
      </c>
    </row>
    <row r="62" spans="1:7" x14ac:dyDescent="0.25">
      <c r="A62" s="1255" t="s">
        <v>1155</v>
      </c>
      <c r="B62" s="1256" t="s">
        <v>1156</v>
      </c>
      <c r="C62" s="1260">
        <v>86855</v>
      </c>
      <c r="D62" s="1261">
        <v>86855</v>
      </c>
    </row>
    <row r="63" spans="1:7" x14ac:dyDescent="0.25">
      <c r="A63" s="1255" t="s">
        <v>1157</v>
      </c>
      <c r="B63" s="1256" t="s">
        <v>1158</v>
      </c>
      <c r="C63" s="1260"/>
      <c r="D63" s="1261">
        <v>23044</v>
      </c>
    </row>
    <row r="64" spans="1:7" x14ac:dyDescent="0.25">
      <c r="A64" s="1255" t="s">
        <v>1159</v>
      </c>
      <c r="B64" s="1269" t="s">
        <v>1160</v>
      </c>
      <c r="C64" s="1262">
        <f>+C61+C62+C63</f>
        <v>276958</v>
      </c>
      <c r="D64" s="1266">
        <f>+D61+D62+D63</f>
        <v>254995</v>
      </c>
    </row>
    <row r="65" spans="1:4" x14ac:dyDescent="0.25">
      <c r="A65" s="1255" t="s">
        <v>1161</v>
      </c>
      <c r="B65" s="1256" t="s">
        <v>1162</v>
      </c>
      <c r="C65" s="1260"/>
      <c r="D65" s="1261"/>
    </row>
    <row r="66" spans="1:4" ht="21" x14ac:dyDescent="0.25">
      <c r="A66" s="1255" t="s">
        <v>1163</v>
      </c>
      <c r="B66" s="1256" t="s">
        <v>1164</v>
      </c>
      <c r="C66" s="1260"/>
      <c r="D66" s="1261"/>
    </row>
    <row r="67" spans="1:4" x14ac:dyDescent="0.25">
      <c r="A67" s="1255" t="s">
        <v>1165</v>
      </c>
      <c r="B67" s="1269" t="s">
        <v>1166</v>
      </c>
      <c r="C67" s="1263">
        <v>-2279</v>
      </c>
      <c r="D67" s="1264">
        <v>-2279</v>
      </c>
    </row>
    <row r="68" spans="1:4" x14ac:dyDescent="0.25">
      <c r="A68" s="1255" t="s">
        <v>1167</v>
      </c>
      <c r="B68" s="1269" t="s">
        <v>1168</v>
      </c>
      <c r="C68" s="1260"/>
      <c r="D68" s="1261"/>
    </row>
    <row r="69" spans="1:4" ht="15.75" thickBot="1" x14ac:dyDescent="0.3">
      <c r="A69" s="1270" t="s">
        <v>1169</v>
      </c>
      <c r="B69" s="1394" t="s">
        <v>1170</v>
      </c>
      <c r="C69" s="1271">
        <f>+C50+C53+C60+C64+C67+C68</f>
        <v>8958086</v>
      </c>
      <c r="D69" s="1272">
        <f>+D50+D53+D60+D64+D67+D68</f>
        <v>7374243</v>
      </c>
    </row>
  </sheetData>
  <mergeCells count="5">
    <mergeCell ref="A2:A4"/>
    <mergeCell ref="B2:B4"/>
    <mergeCell ref="C2:C3"/>
    <mergeCell ref="D2:D3"/>
    <mergeCell ref="C4:D4"/>
  </mergeCells>
  <pageMargins left="0.7" right="0.7" top="0.75" bottom="0.75" header="0.3" footer="0.3"/>
  <pageSetup orientation="portrait" r:id="rId1"/>
  <headerFooter>
    <oddHeader>&amp;C&amp;"Times New Roman,Félkövér"&amp;12Martonvásár Város Önkormányzatának vagyonkimutatása
&amp;"Times New Roman,Normál"a könyviteli mérlegben értékkel szereplő eszközökről&amp;R&amp;"Times New Roman,Félkövér"&amp;10 18.a melléklet</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B22" sqref="B22"/>
    </sheetView>
  </sheetViews>
  <sheetFormatPr defaultRowHeight="15" x14ac:dyDescent="0.25"/>
  <cols>
    <col min="1" max="1" width="42.42578125" customWidth="1"/>
    <col min="3" max="3" width="14.85546875" customWidth="1"/>
  </cols>
  <sheetData>
    <row r="1" spans="1:3" ht="40.5" customHeight="1" thickBot="1" x14ac:dyDescent="0.3">
      <c r="A1" s="1273"/>
      <c r="B1" s="1722" t="s">
        <v>382</v>
      </c>
      <c r="C1" s="1722"/>
    </row>
    <row r="2" spans="1:3" x14ac:dyDescent="0.25">
      <c r="A2" s="1723" t="s">
        <v>999</v>
      </c>
      <c r="B2" s="1725" t="s">
        <v>637</v>
      </c>
      <c r="C2" s="1727" t="s">
        <v>1171</v>
      </c>
    </row>
    <row r="3" spans="1:3" x14ac:dyDescent="0.25">
      <c r="A3" s="1724"/>
      <c r="B3" s="1726"/>
      <c r="C3" s="1728"/>
    </row>
    <row r="4" spans="1:3" ht="15.75" thickBot="1" x14ac:dyDescent="0.3">
      <c r="A4" s="1274" t="s">
        <v>299</v>
      </c>
      <c r="B4" s="1275" t="s">
        <v>305</v>
      </c>
      <c r="C4" s="1276" t="s">
        <v>300</v>
      </c>
    </row>
    <row r="5" spans="1:3" x14ac:dyDescent="0.25">
      <c r="A5" s="1255" t="s">
        <v>1172</v>
      </c>
      <c r="B5" s="1277" t="s">
        <v>1068</v>
      </c>
      <c r="C5" s="1278">
        <v>5977395</v>
      </c>
    </row>
    <row r="6" spans="1:3" x14ac:dyDescent="0.25">
      <c r="A6" s="1255" t="s">
        <v>1173</v>
      </c>
      <c r="B6" s="1256" t="s">
        <v>1070</v>
      </c>
      <c r="C6" s="1278">
        <v>-475767</v>
      </c>
    </row>
    <row r="7" spans="1:3" x14ac:dyDescent="0.25">
      <c r="A7" s="1255" t="s">
        <v>1174</v>
      </c>
      <c r="B7" s="1256" t="s">
        <v>1072</v>
      </c>
      <c r="C7" s="1278">
        <v>582017</v>
      </c>
    </row>
    <row r="8" spans="1:3" x14ac:dyDescent="0.25">
      <c r="A8" s="1255" t="s">
        <v>1175</v>
      </c>
      <c r="B8" s="1256" t="s">
        <v>1074</v>
      </c>
      <c r="C8" s="1279">
        <v>578749</v>
      </c>
    </row>
    <row r="9" spans="1:3" x14ac:dyDescent="0.25">
      <c r="A9" s="1255" t="s">
        <v>1176</v>
      </c>
      <c r="B9" s="1256" t="s">
        <v>1076</v>
      </c>
      <c r="C9" s="1279">
        <v>730569</v>
      </c>
    </row>
    <row r="10" spans="1:3" x14ac:dyDescent="0.25">
      <c r="A10" s="1255" t="s">
        <v>1177</v>
      </c>
      <c r="B10" s="1256" t="s">
        <v>1078</v>
      </c>
      <c r="C10" s="1279">
        <v>-93284</v>
      </c>
    </row>
    <row r="11" spans="1:3" x14ac:dyDescent="0.25">
      <c r="A11" s="1255" t="s">
        <v>1178</v>
      </c>
      <c r="B11" s="1256" t="s">
        <v>1080</v>
      </c>
      <c r="C11" s="1280">
        <f>+C5+C6+C7+C8+C9+C10</f>
        <v>7299679</v>
      </c>
    </row>
    <row r="12" spans="1:3" x14ac:dyDescent="0.25">
      <c r="A12" s="1255" t="s">
        <v>1179</v>
      </c>
      <c r="B12" s="1256" t="s">
        <v>1082</v>
      </c>
      <c r="C12" s="1279">
        <v>1686</v>
      </c>
    </row>
    <row r="13" spans="1:3" ht="21" x14ac:dyDescent="0.25">
      <c r="A13" s="1255" t="s">
        <v>1180</v>
      </c>
      <c r="B13" s="1256" t="s">
        <v>1084</v>
      </c>
      <c r="C13" s="1279">
        <v>19296</v>
      </c>
    </row>
    <row r="14" spans="1:3" x14ac:dyDescent="0.25">
      <c r="A14" s="1255" t="s">
        <v>1181</v>
      </c>
      <c r="B14" s="1256" t="s">
        <v>442</v>
      </c>
      <c r="C14" s="1279">
        <v>23784</v>
      </c>
    </row>
    <row r="15" spans="1:3" x14ac:dyDescent="0.25">
      <c r="A15" s="1255" t="s">
        <v>1182</v>
      </c>
      <c r="B15" s="1256" t="s">
        <v>760</v>
      </c>
      <c r="C15" s="1280">
        <f>+C12+C13+C14</f>
        <v>44766</v>
      </c>
    </row>
    <row r="16" spans="1:3" ht="21" x14ac:dyDescent="0.25">
      <c r="A16" s="1255" t="s">
        <v>1183</v>
      </c>
      <c r="B16" s="1256" t="s">
        <v>762</v>
      </c>
      <c r="C16" s="1281">
        <v>0</v>
      </c>
    </row>
    <row r="17" spans="1:3" x14ac:dyDescent="0.25">
      <c r="A17" s="1255" t="s">
        <v>1184</v>
      </c>
      <c r="B17" s="1256" t="s">
        <v>763</v>
      </c>
      <c r="C17" s="1279">
        <v>29798</v>
      </c>
    </row>
    <row r="18" spans="1:3" ht="15.75" thickBot="1" x14ac:dyDescent="0.3">
      <c r="A18" s="1282" t="s">
        <v>1185</v>
      </c>
      <c r="B18" s="1283" t="s">
        <v>764</v>
      </c>
      <c r="C18" s="1284">
        <f>+C11+C15+C16+C17</f>
        <v>7374243</v>
      </c>
    </row>
  </sheetData>
  <mergeCells count="4">
    <mergeCell ref="B1:C1"/>
    <mergeCell ref="A2:A3"/>
    <mergeCell ref="B2:B3"/>
    <mergeCell ref="C2:C3"/>
  </mergeCells>
  <printOptions horizontalCentered="1"/>
  <pageMargins left="0.70866141732283472" right="0.70866141732283472" top="0.74803149606299213" bottom="0.74803149606299213" header="0.31496062992125984" footer="0.31496062992125984"/>
  <pageSetup orientation="portrait" r:id="rId1"/>
  <headerFooter>
    <oddHeader>&amp;C&amp;"Times New Roman,Félkövér"&amp;12Martonvásár Város Önkormányzatának vagyonkimutatása
&amp;"Times New Roman,Normál"a könyviteli mérlegben értékkel szereplő forrásokról&amp;R&amp;"Times New Roman,Félkövér"&amp;10 18.b melléklet</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B22" sqref="B22"/>
    </sheetView>
  </sheetViews>
  <sheetFormatPr defaultRowHeight="15" x14ac:dyDescent="0.25"/>
  <cols>
    <col min="1" max="1" width="61.42578125" bestFit="1" customWidth="1"/>
    <col min="2" max="2" width="4.42578125" bestFit="1" customWidth="1"/>
  </cols>
  <sheetData>
    <row r="1" spans="1:4" ht="16.5" thickBot="1" x14ac:dyDescent="0.3">
      <c r="A1" s="1285"/>
      <c r="B1" s="1285"/>
      <c r="C1" s="1722"/>
      <c r="D1" s="1722"/>
    </row>
    <row r="2" spans="1:4" ht="39.75" thickBot="1" x14ac:dyDescent="0.3">
      <c r="A2" s="1286" t="s">
        <v>279</v>
      </c>
      <c r="B2" s="1287" t="s">
        <v>357</v>
      </c>
      <c r="C2" s="1288" t="s">
        <v>1186</v>
      </c>
      <c r="D2" s="1289" t="s">
        <v>1187</v>
      </c>
    </row>
    <row r="3" spans="1:4" ht="15.75" thickBot="1" x14ac:dyDescent="0.3">
      <c r="A3" s="1290" t="s">
        <v>299</v>
      </c>
      <c r="B3" s="1291" t="s">
        <v>305</v>
      </c>
      <c r="C3" s="1291" t="s">
        <v>300</v>
      </c>
      <c r="D3" s="1292" t="s">
        <v>301</v>
      </c>
    </row>
    <row r="4" spans="1:4" x14ac:dyDescent="0.25">
      <c r="A4" s="1293" t="s">
        <v>1188</v>
      </c>
      <c r="B4" s="1294" t="s">
        <v>303</v>
      </c>
      <c r="C4" s="1295">
        <v>306</v>
      </c>
      <c r="D4" s="1296">
        <v>37326</v>
      </c>
    </row>
    <row r="5" spans="1:4" x14ac:dyDescent="0.25">
      <c r="A5" s="1293" t="s">
        <v>1189</v>
      </c>
      <c r="B5" s="1297" t="s">
        <v>392</v>
      </c>
      <c r="C5" s="1298"/>
      <c r="D5" s="1299"/>
    </row>
    <row r="6" spans="1:4" x14ac:dyDescent="0.25">
      <c r="A6" s="1293" t="s">
        <v>1190</v>
      </c>
      <c r="B6" s="1297" t="s">
        <v>435</v>
      </c>
      <c r="C6" s="1298">
        <v>447</v>
      </c>
      <c r="D6" s="1299">
        <v>22340</v>
      </c>
    </row>
    <row r="7" spans="1:4" ht="15.75" thickBot="1" x14ac:dyDescent="0.3">
      <c r="A7" s="1300" t="s">
        <v>1191</v>
      </c>
      <c r="B7" s="1301" t="s">
        <v>436</v>
      </c>
      <c r="C7" s="1302"/>
      <c r="D7" s="1303"/>
    </row>
    <row r="8" spans="1:4" ht="15.75" thickBot="1" x14ac:dyDescent="0.3">
      <c r="A8" s="1304" t="s">
        <v>1192</v>
      </c>
      <c r="B8" s="1305" t="s">
        <v>437</v>
      </c>
      <c r="C8" s="1306">
        <f>+C9</f>
        <v>509</v>
      </c>
      <c r="D8" s="1307">
        <f>+D9+D10+D11+D12</f>
        <v>587657</v>
      </c>
    </row>
    <row r="9" spans="1:4" x14ac:dyDescent="0.25">
      <c r="A9" s="1308" t="s">
        <v>1193</v>
      </c>
      <c r="B9" s="1294" t="s">
        <v>438</v>
      </c>
      <c r="C9" s="1295">
        <v>509</v>
      </c>
      <c r="D9" s="1296">
        <v>587657</v>
      </c>
    </row>
    <row r="10" spans="1:4" x14ac:dyDescent="0.25">
      <c r="A10" s="1293" t="s">
        <v>1194</v>
      </c>
      <c r="B10" s="1297" t="s">
        <v>439</v>
      </c>
      <c r="C10" s="1298"/>
      <c r="D10" s="1299"/>
    </row>
    <row r="11" spans="1:4" x14ac:dyDescent="0.25">
      <c r="A11" s="1293" t="s">
        <v>1195</v>
      </c>
      <c r="B11" s="1297" t="s">
        <v>440</v>
      </c>
      <c r="C11" s="1298"/>
      <c r="D11" s="1299"/>
    </row>
    <row r="12" spans="1:4" ht="15.75" thickBot="1" x14ac:dyDescent="0.3">
      <c r="A12" s="1300" t="s">
        <v>1196</v>
      </c>
      <c r="B12" s="1301" t="s">
        <v>441</v>
      </c>
      <c r="C12" s="1302"/>
      <c r="D12" s="1303"/>
    </row>
    <row r="13" spans="1:4" ht="15.75" thickBot="1" x14ac:dyDescent="0.3">
      <c r="A13" s="1304" t="s">
        <v>1197</v>
      </c>
      <c r="B13" s="1305" t="s">
        <v>442</v>
      </c>
      <c r="C13" s="1309"/>
      <c r="D13" s="1307">
        <f>+D14+D15+D16</f>
        <v>0</v>
      </c>
    </row>
    <row r="14" spans="1:4" x14ac:dyDescent="0.25">
      <c r="A14" s="1308" t="s">
        <v>1198</v>
      </c>
      <c r="B14" s="1294" t="s">
        <v>760</v>
      </c>
      <c r="C14" s="1295"/>
      <c r="D14" s="1296"/>
    </row>
    <row r="15" spans="1:4" x14ac:dyDescent="0.25">
      <c r="A15" s="1293" t="s">
        <v>1199</v>
      </c>
      <c r="B15" s="1297" t="s">
        <v>762</v>
      </c>
      <c r="C15" s="1298"/>
      <c r="D15" s="1299"/>
    </row>
    <row r="16" spans="1:4" ht="15.75" thickBot="1" x14ac:dyDescent="0.3">
      <c r="A16" s="1300" t="s">
        <v>1200</v>
      </c>
      <c r="B16" s="1301" t="s">
        <v>763</v>
      </c>
      <c r="C16" s="1302"/>
      <c r="D16" s="1303"/>
    </row>
    <row r="17" spans="1:4" ht="15.75" thickBot="1" x14ac:dyDescent="0.3">
      <c r="A17" s="1304" t="s">
        <v>1201</v>
      </c>
      <c r="B17" s="1305" t="s">
        <v>764</v>
      </c>
      <c r="C17" s="1306">
        <f>SUM(C18:C19)</f>
        <v>35264</v>
      </c>
      <c r="D17" s="1307">
        <f>+D18+D19+D20</f>
        <v>32650</v>
      </c>
    </row>
    <row r="18" spans="1:4" x14ac:dyDescent="0.25">
      <c r="A18" s="1308" t="s">
        <v>1202</v>
      </c>
      <c r="B18" s="1294" t="s">
        <v>765</v>
      </c>
      <c r="C18" s="1295">
        <v>22538</v>
      </c>
      <c r="D18" s="1296">
        <v>32650</v>
      </c>
    </row>
    <row r="19" spans="1:4" x14ac:dyDescent="0.25">
      <c r="A19" s="1293" t="s">
        <v>1203</v>
      </c>
      <c r="B19" s="1297" t="s">
        <v>766</v>
      </c>
      <c r="C19" s="1298">
        <f>12678+48</f>
        <v>12726</v>
      </c>
      <c r="D19" s="1299"/>
    </row>
    <row r="20" spans="1:4" x14ac:dyDescent="0.25">
      <c r="A20" s="1293" t="s">
        <v>1204</v>
      </c>
      <c r="B20" s="1297" t="s">
        <v>767</v>
      </c>
      <c r="C20" s="1298"/>
      <c r="D20" s="1299"/>
    </row>
    <row r="21" spans="1:4" x14ac:dyDescent="0.25">
      <c r="A21" s="1293" t="s">
        <v>1205</v>
      </c>
      <c r="B21" s="1297" t="s">
        <v>768</v>
      </c>
      <c r="C21" s="1298"/>
      <c r="D21" s="1299"/>
    </row>
    <row r="22" spans="1:4" ht="15.75" thickBot="1" x14ac:dyDescent="0.3">
      <c r="A22" s="1300"/>
      <c r="B22" s="1301" t="s">
        <v>902</v>
      </c>
      <c r="C22" s="1302"/>
      <c r="D22" s="1303"/>
    </row>
    <row r="23" spans="1:4" ht="15.75" thickBot="1" x14ac:dyDescent="0.3">
      <c r="A23" s="1729" t="s">
        <v>1206</v>
      </c>
      <c r="B23" s="1730"/>
      <c r="C23" s="1310"/>
      <c r="D23" s="1307">
        <f>+D4+D5+D6+D7+D8+D13+D17+D21++D22</f>
        <v>679973</v>
      </c>
    </row>
    <row r="24" spans="1:4" ht="15.75" x14ac:dyDescent="0.25">
      <c r="A24" s="1311" t="s">
        <v>1207</v>
      </c>
      <c r="B24" s="1285"/>
      <c r="C24" s="1285"/>
      <c r="D24" s="1285"/>
    </row>
  </sheetData>
  <mergeCells count="2">
    <mergeCell ref="C1:D1"/>
    <mergeCell ref="A23:B23"/>
  </mergeCells>
  <pageMargins left="0.7" right="0.7" top="0.75" bottom="0.75" header="0.3" footer="0.3"/>
  <pageSetup orientation="portrait" r:id="rId1"/>
  <headerFooter>
    <oddHeader>&amp;C&amp;"Times New Roman,Félkövér"&amp;12Martonvásár Város Önkormányzatának vagyonkimutatása
&amp;"Times New Roman,Normál"az érték nélkül nyilvántartott eszközökről&amp;R&amp;"Times New Roman,Félkövér"&amp;10 18.c  melléklet</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activeCell="B22" sqref="B22"/>
    </sheetView>
  </sheetViews>
  <sheetFormatPr defaultRowHeight="15" x14ac:dyDescent="0.25"/>
  <cols>
    <col min="1" max="1" width="7.85546875" bestFit="1" customWidth="1"/>
    <col min="2" max="3" width="37.42578125" customWidth="1"/>
    <col min="4" max="4" width="16.42578125" customWidth="1"/>
    <col min="5" max="5" width="22.5703125" customWidth="1"/>
  </cols>
  <sheetData>
    <row r="1" spans="1:5" ht="15" customHeight="1" x14ac:dyDescent="0.25">
      <c r="A1" s="1312"/>
      <c r="B1" s="1313"/>
      <c r="C1" s="1313"/>
      <c r="D1" s="1313"/>
      <c r="E1" s="1313"/>
    </row>
    <row r="2" spans="1:5" ht="16.5" thickBot="1" x14ac:dyDescent="0.3">
      <c r="A2" s="1314"/>
      <c r="B2" s="1313"/>
      <c r="C2" s="1313"/>
      <c r="D2" s="1313"/>
      <c r="E2" s="1313"/>
    </row>
    <row r="3" spans="1:5" ht="79.5" thickBot="1" x14ac:dyDescent="0.3">
      <c r="A3" s="1315" t="s">
        <v>357</v>
      </c>
      <c r="B3" s="1316" t="s">
        <v>1208</v>
      </c>
      <c r="C3" s="1316" t="s">
        <v>1209</v>
      </c>
      <c r="D3" s="1316" t="s">
        <v>1210</v>
      </c>
      <c r="E3" s="1317" t="s">
        <v>1211</v>
      </c>
    </row>
    <row r="4" spans="1:5" ht="31.5" x14ac:dyDescent="0.25">
      <c r="A4" s="1318" t="s">
        <v>303</v>
      </c>
      <c r="B4" s="1319" t="s">
        <v>1212</v>
      </c>
      <c r="C4" s="1320">
        <v>1</v>
      </c>
      <c r="D4" s="1321">
        <v>3000000</v>
      </c>
      <c r="E4" s="1322">
        <v>0</v>
      </c>
    </row>
    <row r="5" spans="1:5" ht="15.75" x14ac:dyDescent="0.25">
      <c r="A5" s="1323" t="s">
        <v>392</v>
      </c>
      <c r="B5" s="1324" t="s">
        <v>1213</v>
      </c>
      <c r="C5" s="1325">
        <v>1</v>
      </c>
      <c r="D5" s="1326">
        <v>230900000</v>
      </c>
      <c r="E5" s="1327">
        <v>0</v>
      </c>
    </row>
    <row r="6" spans="1:5" ht="15.75" x14ac:dyDescent="0.25">
      <c r="A6" s="1323" t="s">
        <v>435</v>
      </c>
      <c r="B6" s="1324" t="s">
        <v>1214</v>
      </c>
      <c r="C6" s="1325">
        <v>1.0460000000000001E-2</v>
      </c>
      <c r="D6" s="1326">
        <v>644482</v>
      </c>
      <c r="E6" s="1327">
        <v>0</v>
      </c>
    </row>
    <row r="7" spans="1:5" ht="15.75" x14ac:dyDescent="0.25">
      <c r="A7" s="1323" t="s">
        <v>436</v>
      </c>
      <c r="B7" s="1324" t="s">
        <v>1215</v>
      </c>
      <c r="C7" s="1325">
        <v>3.8E-3</v>
      </c>
      <c r="D7" s="1326">
        <f>76000+28000</f>
        <v>104000</v>
      </c>
      <c r="E7" s="1327">
        <v>0</v>
      </c>
    </row>
    <row r="8" spans="1:5" ht="31.5" x14ac:dyDescent="0.25">
      <c r="A8" s="1323" t="s">
        <v>439</v>
      </c>
      <c r="B8" s="1324" t="s">
        <v>1216</v>
      </c>
      <c r="C8" s="1325"/>
      <c r="D8" s="1326">
        <v>100000</v>
      </c>
      <c r="E8" s="1327">
        <v>0</v>
      </c>
    </row>
    <row r="9" spans="1:5" ht="16.5" thickBot="1" x14ac:dyDescent="0.3">
      <c r="A9" s="1323" t="s">
        <v>440</v>
      </c>
      <c r="B9" s="1324" t="s">
        <v>1217</v>
      </c>
      <c r="C9" s="1325"/>
      <c r="D9" s="1326">
        <v>100000</v>
      </c>
      <c r="E9" s="1327">
        <v>0</v>
      </c>
    </row>
    <row r="10" spans="1:5" ht="16.5" thickBot="1" x14ac:dyDescent="0.3">
      <c r="A10" s="1731" t="s">
        <v>1218</v>
      </c>
      <c r="B10" s="1732"/>
      <c r="C10" s="1328"/>
      <c r="D10" s="1329">
        <f>IF(SUM(D4:D9)=0,"",SUM(D4:D9))</f>
        <v>234848482</v>
      </c>
      <c r="E10" s="1330" t="str">
        <f>IF(SUM(E4:E9)=0,"",SUM(E4:E9))</f>
        <v/>
      </c>
    </row>
    <row r="11" spans="1:5" ht="15.75" x14ac:dyDescent="0.25">
      <c r="A11" s="1314"/>
      <c r="B11" s="1313"/>
      <c r="C11" s="1313"/>
      <c r="D11" s="1313"/>
      <c r="E11" s="1313"/>
    </row>
  </sheetData>
  <mergeCells count="1">
    <mergeCell ref="A10:B10"/>
  </mergeCells>
  <printOptions horizontalCentered="1"/>
  <pageMargins left="0.70866141732283472" right="0.70866141732283472" top="0.74803149606299213" bottom="0.74803149606299213" header="0.31496062992125984" footer="0.31496062992125984"/>
  <pageSetup orientation="landscape" r:id="rId1"/>
  <headerFooter>
    <oddHeader>&amp;C&amp;"Times New Roman,Félkövér"&amp;12Martonvásár Város Önkormányzatának tulajdonában álló 
gazdálkodó szervezetek működéséből származó kötelezettségek és részesedések alakulása&amp;R&amp;"Times New Roman,Félkövér"&amp;10 19. melléklet</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0"/>
  <sheetViews>
    <sheetView topLeftCell="A52" zoomScaleNormal="100" workbookViewId="0">
      <selection activeCell="B22" sqref="B22"/>
    </sheetView>
  </sheetViews>
  <sheetFormatPr defaultColWidth="9.140625" defaultRowHeight="12.75" x14ac:dyDescent="0.2"/>
  <cols>
    <col min="1" max="1" width="6.28515625" style="76" customWidth="1"/>
    <col min="2" max="2" width="57" style="73" customWidth="1"/>
    <col min="3" max="3" width="12.85546875" style="73" customWidth="1"/>
    <col min="4" max="4" width="12.5703125" style="73" customWidth="1"/>
    <col min="5" max="5" width="12.7109375" style="73" customWidth="1"/>
    <col min="6" max="6" width="8.140625" style="302" customWidth="1"/>
    <col min="7" max="16384" width="9.140625" style="73"/>
  </cols>
  <sheetData>
    <row r="1" spans="1:6" ht="15.75" x14ac:dyDescent="0.25">
      <c r="A1" s="1408"/>
      <c r="B1" s="1408"/>
      <c r="C1" s="1408"/>
      <c r="D1" s="1408"/>
      <c r="E1" s="1408"/>
    </row>
    <row r="2" spans="1:6" ht="11.25" customHeight="1" x14ac:dyDescent="0.2">
      <c r="B2" s="268"/>
      <c r="C2" s="1412" t="s">
        <v>379</v>
      </c>
      <c r="D2" s="1412"/>
      <c r="E2" s="1412"/>
    </row>
    <row r="3" spans="1:6" s="69" customFormat="1" ht="15" customHeight="1" x14ac:dyDescent="0.25">
      <c r="A3" s="1410" t="s">
        <v>0</v>
      </c>
      <c r="B3" s="1410" t="s">
        <v>182</v>
      </c>
      <c r="C3" s="1411" t="s">
        <v>707</v>
      </c>
      <c r="D3" s="1411"/>
      <c r="E3" s="1411"/>
      <c r="F3" s="1409" t="s">
        <v>524</v>
      </c>
    </row>
    <row r="4" spans="1:6" s="70" customFormat="1" x14ac:dyDescent="0.25">
      <c r="A4" s="1410"/>
      <c r="B4" s="1410"/>
      <c r="C4" s="3" t="s">
        <v>177</v>
      </c>
      <c r="D4" s="3" t="s">
        <v>178</v>
      </c>
      <c r="E4" s="3" t="s">
        <v>179</v>
      </c>
      <c r="F4" s="1409"/>
    </row>
    <row r="5" spans="1:6" s="72" customFormat="1" ht="12.75" customHeight="1" x14ac:dyDescent="0.2">
      <c r="A5" s="57" t="s">
        <v>195</v>
      </c>
      <c r="B5" s="13" t="s">
        <v>194</v>
      </c>
      <c r="C5" s="297">
        <v>122328</v>
      </c>
      <c r="D5" s="297">
        <v>126283</v>
      </c>
      <c r="E5" s="297">
        <v>126283</v>
      </c>
      <c r="F5" s="303">
        <f>+E5/D5</f>
        <v>1</v>
      </c>
    </row>
    <row r="6" spans="1:6" s="72" customFormat="1" ht="12.75" customHeight="1" x14ac:dyDescent="0.2">
      <c r="A6" s="57" t="s">
        <v>197</v>
      </c>
      <c r="B6" s="51" t="s">
        <v>196</v>
      </c>
      <c r="C6" s="297">
        <v>148840</v>
      </c>
      <c r="D6" s="297">
        <v>154157</v>
      </c>
      <c r="E6" s="297">
        <v>154157</v>
      </c>
      <c r="F6" s="303">
        <f t="shared" ref="F6:F69" si="0">+E6/D6</f>
        <v>1</v>
      </c>
    </row>
    <row r="7" spans="1:6" s="72" customFormat="1" ht="12.75" customHeight="1" x14ac:dyDescent="0.2">
      <c r="A7" s="57" t="s">
        <v>199</v>
      </c>
      <c r="B7" s="51" t="s">
        <v>198</v>
      </c>
      <c r="C7" s="297">
        <v>174051</v>
      </c>
      <c r="D7" s="297">
        <v>211781</v>
      </c>
      <c r="E7" s="297">
        <v>211782</v>
      </c>
      <c r="F7" s="303">
        <f t="shared" si="0"/>
        <v>1.0000047218589014</v>
      </c>
    </row>
    <row r="8" spans="1:6" ht="12.75" customHeight="1" x14ac:dyDescent="0.2">
      <c r="A8" s="57" t="s">
        <v>201</v>
      </c>
      <c r="B8" s="51" t="s">
        <v>200</v>
      </c>
      <c r="C8" s="297">
        <v>6965</v>
      </c>
      <c r="D8" s="297">
        <v>9190</v>
      </c>
      <c r="E8" s="297">
        <v>9190</v>
      </c>
      <c r="F8" s="303">
        <f t="shared" si="0"/>
        <v>1</v>
      </c>
    </row>
    <row r="9" spans="1:6" s="74" customFormat="1" ht="12.75" customHeight="1" x14ac:dyDescent="0.2">
      <c r="A9" s="57" t="s">
        <v>202</v>
      </c>
      <c r="B9" s="51" t="s">
        <v>592</v>
      </c>
      <c r="C9" s="298">
        <v>13236</v>
      </c>
      <c r="D9" s="298">
        <v>13308</v>
      </c>
      <c r="E9" s="297">
        <v>13308</v>
      </c>
      <c r="F9" s="303">
        <f t="shared" si="0"/>
        <v>1</v>
      </c>
    </row>
    <row r="10" spans="1:6" s="74" customFormat="1" ht="12.75" customHeight="1" x14ac:dyDescent="0.2">
      <c r="A10" s="57" t="s">
        <v>203</v>
      </c>
      <c r="B10" s="51" t="s">
        <v>593</v>
      </c>
      <c r="C10" s="298"/>
      <c r="D10" s="298"/>
      <c r="E10" s="297"/>
      <c r="F10" s="303"/>
    </row>
    <row r="11" spans="1:6" ht="12.75" customHeight="1" x14ac:dyDescent="0.2">
      <c r="A11" s="66" t="s">
        <v>204</v>
      </c>
      <c r="B11" s="52" t="s">
        <v>325</v>
      </c>
      <c r="C11" s="299">
        <f>SUM(C5:C10)</f>
        <v>465420</v>
      </c>
      <c r="D11" s="299">
        <f t="shared" ref="D11:E11" si="1">SUM(D5:D10)</f>
        <v>514719</v>
      </c>
      <c r="E11" s="299">
        <f t="shared" si="1"/>
        <v>514720</v>
      </c>
      <c r="F11" s="303">
        <f t="shared" si="0"/>
        <v>1.000001942807629</v>
      </c>
    </row>
    <row r="12" spans="1:6" ht="12.75" customHeight="1" x14ac:dyDescent="0.2">
      <c r="A12" s="391" t="s">
        <v>206</v>
      </c>
      <c r="B12" s="52" t="s">
        <v>205</v>
      </c>
      <c r="C12" s="299">
        <f>SUM(C13:C22)</f>
        <v>24150</v>
      </c>
      <c r="D12" s="299">
        <f t="shared" ref="D12:E12" si="2">SUM(D13:D22)</f>
        <v>52290</v>
      </c>
      <c r="E12" s="299">
        <f t="shared" si="2"/>
        <v>48434</v>
      </c>
      <c r="F12" s="303">
        <f t="shared" si="0"/>
        <v>0.92625741059475997</v>
      </c>
    </row>
    <row r="13" spans="1:6" s="88" customFormat="1" ht="12.75" customHeight="1" x14ac:dyDescent="0.2">
      <c r="A13" s="85"/>
      <c r="B13" s="86" t="s">
        <v>326</v>
      </c>
      <c r="C13" s="300">
        <v>600</v>
      </c>
      <c r="D13" s="300">
        <v>600</v>
      </c>
      <c r="E13" s="297"/>
      <c r="F13" s="303">
        <f t="shared" si="0"/>
        <v>0</v>
      </c>
    </row>
    <row r="14" spans="1:6" s="88" customFormat="1" ht="12.75" customHeight="1" x14ac:dyDescent="0.2">
      <c r="A14" s="85"/>
      <c r="B14" s="86" t="s">
        <v>316</v>
      </c>
      <c r="C14" s="300"/>
      <c r="D14" s="300"/>
      <c r="E14" s="297"/>
      <c r="F14" s="303"/>
    </row>
    <row r="15" spans="1:6" s="88" customFormat="1" ht="12.75" customHeight="1" x14ac:dyDescent="0.2">
      <c r="A15" s="85"/>
      <c r="B15" s="86" t="s">
        <v>317</v>
      </c>
      <c r="C15" s="300"/>
      <c r="D15" s="300"/>
      <c r="E15" s="297"/>
      <c r="F15" s="303"/>
    </row>
    <row r="16" spans="1:6" s="88" customFormat="1" ht="12.75" customHeight="1" x14ac:dyDescent="0.2">
      <c r="A16" s="85"/>
      <c r="B16" s="86" t="s">
        <v>318</v>
      </c>
      <c r="C16" s="300">
        <v>1330</v>
      </c>
      <c r="D16" s="300">
        <v>1372</v>
      </c>
      <c r="E16" s="297">
        <v>1089</v>
      </c>
      <c r="F16" s="303">
        <f t="shared" si="0"/>
        <v>0.79373177842565601</v>
      </c>
    </row>
    <row r="17" spans="1:6" s="88" customFormat="1" ht="12.75" customHeight="1" x14ac:dyDescent="0.2">
      <c r="A17" s="85"/>
      <c r="B17" s="86" t="s">
        <v>319</v>
      </c>
      <c r="C17" s="300">
        <v>15720</v>
      </c>
      <c r="D17" s="300">
        <v>17241</v>
      </c>
      <c r="E17" s="297">
        <v>16443</v>
      </c>
      <c r="F17" s="303">
        <f t="shared" si="0"/>
        <v>0.95371498172959801</v>
      </c>
    </row>
    <row r="18" spans="1:6" s="88" customFormat="1" ht="12.75" customHeight="1" x14ac:dyDescent="0.2">
      <c r="A18" s="85"/>
      <c r="B18" s="86" t="s">
        <v>320</v>
      </c>
      <c r="C18" s="300">
        <v>2500</v>
      </c>
      <c r="D18" s="300">
        <v>3288</v>
      </c>
      <c r="E18" s="297">
        <v>1113</v>
      </c>
      <c r="F18" s="303"/>
    </row>
    <row r="19" spans="1:6" s="88" customFormat="1" ht="12.75" customHeight="1" x14ac:dyDescent="0.2">
      <c r="A19" s="85"/>
      <c r="B19" s="86" t="s">
        <v>99</v>
      </c>
      <c r="C19" s="300"/>
      <c r="D19" s="300">
        <v>22617</v>
      </c>
      <c r="E19" s="297">
        <v>22617</v>
      </c>
      <c r="F19" s="303">
        <f t="shared" si="0"/>
        <v>1</v>
      </c>
    </row>
    <row r="20" spans="1:6" s="88" customFormat="1" ht="12.75" customHeight="1" x14ac:dyDescent="0.2">
      <c r="A20" s="85"/>
      <c r="B20" s="86" t="s">
        <v>100</v>
      </c>
      <c r="C20" s="300">
        <v>4000</v>
      </c>
      <c r="D20" s="300">
        <v>7172</v>
      </c>
      <c r="E20" s="297">
        <v>7172</v>
      </c>
      <c r="F20" s="303">
        <f t="shared" si="0"/>
        <v>1</v>
      </c>
    </row>
    <row r="21" spans="1:6" s="88" customFormat="1" ht="12.75" customHeight="1" x14ac:dyDescent="0.2">
      <c r="A21" s="85"/>
      <c r="B21" s="86" t="s">
        <v>321</v>
      </c>
      <c r="C21" s="300"/>
      <c r="D21" s="300"/>
      <c r="E21" s="297"/>
      <c r="F21" s="303"/>
    </row>
    <row r="22" spans="1:6" s="88" customFormat="1" ht="12.75" customHeight="1" x14ac:dyDescent="0.2">
      <c r="A22" s="85"/>
      <c r="B22" s="86" t="s">
        <v>322</v>
      </c>
      <c r="C22" s="300"/>
      <c r="D22" s="300"/>
      <c r="E22" s="297"/>
      <c r="F22" s="303"/>
    </row>
    <row r="23" spans="1:6" ht="12.75" customHeight="1" x14ac:dyDescent="0.2">
      <c r="A23" s="66" t="s">
        <v>207</v>
      </c>
      <c r="B23" s="52" t="s">
        <v>323</v>
      </c>
      <c r="C23" s="299">
        <f>C11+C12</f>
        <v>489570</v>
      </c>
      <c r="D23" s="299">
        <f t="shared" ref="D23:E23" si="3">D11+D12</f>
        <v>567009</v>
      </c>
      <c r="E23" s="299">
        <f t="shared" si="3"/>
        <v>563154</v>
      </c>
      <c r="F23" s="303">
        <f t="shared" si="0"/>
        <v>0.99320116611905629</v>
      </c>
    </row>
    <row r="24" spans="1:6" ht="12.75" customHeight="1" x14ac:dyDescent="0.2">
      <c r="A24" s="57" t="s">
        <v>380</v>
      </c>
      <c r="B24" s="51" t="s">
        <v>381</v>
      </c>
      <c r="C24" s="297"/>
      <c r="D24" s="297"/>
      <c r="E24" s="297"/>
      <c r="F24" s="303"/>
    </row>
    <row r="25" spans="1:6" ht="12.75" customHeight="1" x14ac:dyDescent="0.2">
      <c r="A25" s="57" t="s">
        <v>372</v>
      </c>
      <c r="B25" s="51" t="s">
        <v>373</v>
      </c>
      <c r="C25" s="297"/>
      <c r="D25" s="297"/>
      <c r="E25" s="297"/>
      <c r="F25" s="303"/>
    </row>
    <row r="26" spans="1:6" ht="12.75" customHeight="1" x14ac:dyDescent="0.2">
      <c r="A26" s="57" t="s">
        <v>209</v>
      </c>
      <c r="B26" s="51" t="s">
        <v>208</v>
      </c>
      <c r="C26" s="297">
        <f>SUM(C27:C36)</f>
        <v>148648</v>
      </c>
      <c r="D26" s="297">
        <f>SUM(D27:D36)</f>
        <v>196666</v>
      </c>
      <c r="E26" s="297">
        <f>SUM(E27:E36)</f>
        <v>88358</v>
      </c>
      <c r="F26" s="303">
        <f t="shared" si="0"/>
        <v>0.44927948908301385</v>
      </c>
    </row>
    <row r="27" spans="1:6" s="88" customFormat="1" ht="12.75" customHeight="1" x14ac:dyDescent="0.2">
      <c r="A27" s="85"/>
      <c r="B27" s="86" t="s">
        <v>315</v>
      </c>
      <c r="C27" s="300"/>
      <c r="D27" s="300"/>
      <c r="E27" s="297"/>
      <c r="F27" s="303"/>
    </row>
    <row r="28" spans="1:6" s="88" customFormat="1" ht="12.75" customHeight="1" x14ac:dyDescent="0.2">
      <c r="A28" s="85"/>
      <c r="B28" s="86" t="s">
        <v>316</v>
      </c>
      <c r="C28" s="300"/>
      <c r="D28" s="300"/>
      <c r="E28" s="297"/>
      <c r="F28" s="303"/>
    </row>
    <row r="29" spans="1:6" s="88" customFormat="1" ht="30.75" customHeight="1" x14ac:dyDescent="0.2">
      <c r="A29" s="85"/>
      <c r="B29" s="86" t="s">
        <v>317</v>
      </c>
      <c r="C29" s="300">
        <v>148648</v>
      </c>
      <c r="D29" s="300">
        <v>196666</v>
      </c>
      <c r="E29" s="297">
        <v>88358</v>
      </c>
      <c r="F29" s="303">
        <f t="shared" si="0"/>
        <v>0.44927948908301385</v>
      </c>
    </row>
    <row r="30" spans="1:6" s="88" customFormat="1" ht="12.75" customHeight="1" x14ac:dyDescent="0.2">
      <c r="A30" s="85"/>
      <c r="B30" s="86" t="s">
        <v>318</v>
      </c>
      <c r="C30" s="300"/>
      <c r="D30" s="300"/>
      <c r="E30" s="297"/>
      <c r="F30" s="303"/>
    </row>
    <row r="31" spans="1:6" s="88" customFormat="1" ht="12.75" customHeight="1" x14ac:dyDescent="0.2">
      <c r="A31" s="85"/>
      <c r="B31" s="86" t="s">
        <v>319</v>
      </c>
      <c r="C31" s="300"/>
      <c r="D31" s="300"/>
      <c r="E31" s="297"/>
      <c r="F31" s="303"/>
    </row>
    <row r="32" spans="1:6" s="88" customFormat="1" ht="12.75" customHeight="1" x14ac:dyDescent="0.2">
      <c r="A32" s="85"/>
      <c r="B32" s="86" t="s">
        <v>320</v>
      </c>
      <c r="C32" s="300"/>
      <c r="D32" s="300"/>
      <c r="E32" s="297"/>
      <c r="F32" s="303"/>
    </row>
    <row r="33" spans="1:6" s="88" customFormat="1" ht="12.75" customHeight="1" x14ac:dyDescent="0.2">
      <c r="A33" s="85"/>
      <c r="B33" s="86" t="s">
        <v>99</v>
      </c>
      <c r="C33" s="300"/>
      <c r="D33" s="300"/>
      <c r="E33" s="297"/>
      <c r="F33" s="303"/>
    </row>
    <row r="34" spans="1:6" s="88" customFormat="1" ht="12.75" customHeight="1" x14ac:dyDescent="0.2">
      <c r="A34" s="85"/>
      <c r="B34" s="86" t="s">
        <v>100</v>
      </c>
      <c r="C34" s="300"/>
      <c r="D34" s="300"/>
      <c r="E34" s="297"/>
      <c r="F34" s="303"/>
    </row>
    <row r="35" spans="1:6" s="88" customFormat="1" ht="12.75" customHeight="1" x14ac:dyDescent="0.2">
      <c r="A35" s="85"/>
      <c r="B35" s="86" t="s">
        <v>321</v>
      </c>
      <c r="C35" s="300"/>
      <c r="D35" s="300"/>
      <c r="E35" s="297"/>
      <c r="F35" s="303"/>
    </row>
    <row r="36" spans="1:6" s="88" customFormat="1" ht="12.75" customHeight="1" x14ac:dyDescent="0.2">
      <c r="A36" s="85"/>
      <c r="B36" s="86" t="s">
        <v>322</v>
      </c>
      <c r="C36" s="300"/>
      <c r="D36" s="300"/>
      <c r="E36" s="297"/>
      <c r="F36" s="303"/>
    </row>
    <row r="37" spans="1:6" ht="12.75" customHeight="1" x14ac:dyDescent="0.2">
      <c r="A37" s="66" t="s">
        <v>210</v>
      </c>
      <c r="B37" s="52" t="s">
        <v>324</v>
      </c>
      <c r="C37" s="299">
        <f>C24+C25+C26</f>
        <v>148648</v>
      </c>
      <c r="D37" s="299">
        <f t="shared" ref="D37:E37" si="4">D24+D25+D26</f>
        <v>196666</v>
      </c>
      <c r="E37" s="299">
        <f t="shared" si="4"/>
        <v>88358</v>
      </c>
      <c r="F37" s="303">
        <f t="shared" si="0"/>
        <v>0.44927948908301385</v>
      </c>
    </row>
    <row r="38" spans="1:6" ht="12.75" customHeight="1" x14ac:dyDescent="0.2">
      <c r="A38" s="57" t="s">
        <v>212</v>
      </c>
      <c r="B38" s="51" t="s">
        <v>211</v>
      </c>
      <c r="C38" s="297"/>
      <c r="D38" s="297"/>
      <c r="E38" s="297">
        <v>5</v>
      </c>
      <c r="F38" s="303"/>
    </row>
    <row r="39" spans="1:6" ht="12.75" customHeight="1" x14ac:dyDescent="0.2">
      <c r="A39" s="57" t="s">
        <v>214</v>
      </c>
      <c r="B39" s="51" t="s">
        <v>213</v>
      </c>
      <c r="C39" s="297"/>
      <c r="D39" s="297"/>
      <c r="E39" s="297"/>
      <c r="F39" s="303"/>
    </row>
    <row r="40" spans="1:6" s="76" customFormat="1" ht="12.75" customHeight="1" x14ac:dyDescent="0.2">
      <c r="A40" s="66" t="s">
        <v>215</v>
      </c>
      <c r="B40" s="52" t="s">
        <v>327</v>
      </c>
      <c r="C40" s="299">
        <f>SUM(C38:C39)</f>
        <v>0</v>
      </c>
      <c r="D40" s="299">
        <f>SUM(D38:D39)</f>
        <v>0</v>
      </c>
      <c r="E40" s="299">
        <f>SUM(E38:E39)</f>
        <v>5</v>
      </c>
      <c r="F40" s="303"/>
    </row>
    <row r="41" spans="1:6" ht="12.75" customHeight="1" x14ac:dyDescent="0.2">
      <c r="A41" s="57" t="s">
        <v>217</v>
      </c>
      <c r="B41" s="51" t="s">
        <v>216</v>
      </c>
      <c r="C41" s="297"/>
      <c r="D41" s="297"/>
      <c r="E41" s="297"/>
      <c r="F41" s="303"/>
    </row>
    <row r="42" spans="1:6" ht="12.75" customHeight="1" x14ac:dyDescent="0.2">
      <c r="A42" s="57" t="s">
        <v>219</v>
      </c>
      <c r="B42" s="51" t="s">
        <v>218</v>
      </c>
      <c r="C42" s="297"/>
      <c r="D42" s="297"/>
      <c r="E42" s="297"/>
      <c r="F42" s="303"/>
    </row>
    <row r="43" spans="1:6" ht="12.75" customHeight="1" x14ac:dyDescent="0.2">
      <c r="A43" s="66" t="s">
        <v>221</v>
      </c>
      <c r="B43" s="52" t="s">
        <v>220</v>
      </c>
      <c r="C43" s="299">
        <f>SUM(C44:C46)</f>
        <v>126000</v>
      </c>
      <c r="D43" s="299">
        <f t="shared" ref="D43:E43" si="5">SUM(D44:D46)</f>
        <v>126000</v>
      </c>
      <c r="E43" s="299">
        <f t="shared" si="5"/>
        <v>142422</v>
      </c>
      <c r="F43" s="303">
        <f t="shared" si="0"/>
        <v>1.1303333333333334</v>
      </c>
    </row>
    <row r="44" spans="1:6" ht="12.75" customHeight="1" x14ac:dyDescent="0.2">
      <c r="A44" s="57"/>
      <c r="B44" s="86" t="s">
        <v>364</v>
      </c>
      <c r="C44" s="300">
        <v>25000</v>
      </c>
      <c r="D44" s="297">
        <v>25000</v>
      </c>
      <c r="E44" s="297">
        <v>29792</v>
      </c>
      <c r="F44" s="303">
        <f t="shared" si="0"/>
        <v>1.1916800000000001</v>
      </c>
    </row>
    <row r="45" spans="1:6" ht="12.75" customHeight="1" x14ac:dyDescent="0.2">
      <c r="A45" s="57"/>
      <c r="B45" s="86" t="s">
        <v>365</v>
      </c>
      <c r="C45" s="300">
        <v>48000</v>
      </c>
      <c r="D45" s="297">
        <v>48000</v>
      </c>
      <c r="E45" s="297">
        <v>54871</v>
      </c>
      <c r="F45" s="303">
        <f t="shared" si="0"/>
        <v>1.1431458333333333</v>
      </c>
    </row>
    <row r="46" spans="1:6" ht="12.75" customHeight="1" x14ac:dyDescent="0.2">
      <c r="A46" s="57"/>
      <c r="B46" s="86" t="s">
        <v>366</v>
      </c>
      <c r="C46" s="300">
        <v>53000</v>
      </c>
      <c r="D46" s="297">
        <v>53000</v>
      </c>
      <c r="E46" s="297">
        <v>57759</v>
      </c>
      <c r="F46" s="303">
        <f t="shared" si="0"/>
        <v>1.0897924528301888</v>
      </c>
    </row>
    <row r="47" spans="1:6" s="72" customFormat="1" ht="12.75" customHeight="1" x14ac:dyDescent="0.2">
      <c r="A47" s="431" t="s">
        <v>223</v>
      </c>
      <c r="B47" s="52" t="s">
        <v>222</v>
      </c>
      <c r="C47" s="299">
        <v>141000</v>
      </c>
      <c r="D47" s="299">
        <v>141000</v>
      </c>
      <c r="E47" s="299">
        <v>185531</v>
      </c>
      <c r="F47" s="435">
        <f t="shared" si="0"/>
        <v>1.315822695035461</v>
      </c>
    </row>
    <row r="48" spans="1:6" ht="12.75" customHeight="1" x14ac:dyDescent="0.2">
      <c r="A48" s="57" t="s">
        <v>225</v>
      </c>
      <c r="B48" s="51" t="s">
        <v>224</v>
      </c>
      <c r="C48" s="297"/>
      <c r="D48" s="297"/>
      <c r="E48" s="297"/>
      <c r="F48" s="303"/>
    </row>
    <row r="49" spans="1:6" ht="12.75" customHeight="1" x14ac:dyDescent="0.2">
      <c r="A49" s="57" t="s">
        <v>227</v>
      </c>
      <c r="B49" s="51" t="s">
        <v>226</v>
      </c>
      <c r="C49" s="297"/>
      <c r="D49" s="297"/>
      <c r="E49" s="297"/>
      <c r="F49" s="303"/>
    </row>
    <row r="50" spans="1:6" ht="12.75" customHeight="1" x14ac:dyDescent="0.2">
      <c r="A50" s="57" t="s">
        <v>229</v>
      </c>
      <c r="B50" s="51" t="s">
        <v>228</v>
      </c>
      <c r="C50" s="297">
        <v>19000</v>
      </c>
      <c r="D50" s="297">
        <v>19000</v>
      </c>
      <c r="E50" s="297">
        <v>20587</v>
      </c>
      <c r="F50" s="303">
        <f t="shared" si="0"/>
        <v>1.0835263157894737</v>
      </c>
    </row>
    <row r="51" spans="1:6" ht="12.75" customHeight="1" x14ac:dyDescent="0.2">
      <c r="A51" s="57" t="s">
        <v>231</v>
      </c>
      <c r="B51" s="51" t="s">
        <v>230</v>
      </c>
      <c r="C51" s="297"/>
      <c r="D51" s="297"/>
      <c r="E51" s="297"/>
      <c r="F51" s="303"/>
    </row>
    <row r="52" spans="1:6" ht="12.75" customHeight="1" x14ac:dyDescent="0.2">
      <c r="A52" s="66" t="s">
        <v>232</v>
      </c>
      <c r="B52" s="52" t="s">
        <v>328</v>
      </c>
      <c r="C52" s="299">
        <f>SUM(C47:C51)</f>
        <v>160000</v>
      </c>
      <c r="D52" s="299">
        <f t="shared" ref="D52:E52" si="6">SUM(D47:D51)</f>
        <v>160000</v>
      </c>
      <c r="E52" s="299">
        <f t="shared" si="6"/>
        <v>206118</v>
      </c>
      <c r="F52" s="303">
        <f t="shared" si="0"/>
        <v>1.2882374999999999</v>
      </c>
    </row>
    <row r="53" spans="1:6" ht="12.75" customHeight="1" x14ac:dyDescent="0.2">
      <c r="A53" s="66" t="s">
        <v>234</v>
      </c>
      <c r="B53" s="52" t="s">
        <v>233</v>
      </c>
      <c r="C53" s="299">
        <v>6500</v>
      </c>
      <c r="D53" s="299">
        <v>12459</v>
      </c>
      <c r="E53" s="299">
        <v>14063</v>
      </c>
      <c r="F53" s="303">
        <f t="shared" si="0"/>
        <v>1.1287422746608877</v>
      </c>
    </row>
    <row r="54" spans="1:6" ht="12.75" customHeight="1" x14ac:dyDescent="0.2">
      <c r="A54" s="66" t="s">
        <v>235</v>
      </c>
      <c r="B54" s="52" t="s">
        <v>329</v>
      </c>
      <c r="C54" s="299">
        <f>C40+C43+C52+C53</f>
        <v>292500</v>
      </c>
      <c r="D54" s="299">
        <f t="shared" ref="D54:E54" si="7">D40+D43+D52+D53</f>
        <v>298459</v>
      </c>
      <c r="E54" s="299">
        <f t="shared" si="7"/>
        <v>362608</v>
      </c>
      <c r="F54" s="303">
        <f t="shared" si="0"/>
        <v>1.2149340445421315</v>
      </c>
    </row>
    <row r="55" spans="1:6" ht="12.75" customHeight="1" x14ac:dyDescent="0.2">
      <c r="A55" s="57" t="s">
        <v>237</v>
      </c>
      <c r="B55" s="51" t="s">
        <v>236</v>
      </c>
      <c r="C55" s="297"/>
      <c r="D55" s="297"/>
      <c r="E55" s="297"/>
      <c r="F55" s="303"/>
    </row>
    <row r="56" spans="1:6" ht="12.75" customHeight="1" x14ac:dyDescent="0.2">
      <c r="A56" s="57" t="s">
        <v>239</v>
      </c>
      <c r="B56" s="51" t="s">
        <v>238</v>
      </c>
      <c r="C56" s="297">
        <v>18465</v>
      </c>
      <c r="D56" s="297">
        <v>20853</v>
      </c>
      <c r="E56" s="297">
        <v>20846</v>
      </c>
      <c r="F56" s="303">
        <f t="shared" si="0"/>
        <v>0.99966431688486068</v>
      </c>
    </row>
    <row r="57" spans="1:6" ht="12.75" customHeight="1" x14ac:dyDescent="0.2">
      <c r="A57" s="57" t="s">
        <v>241</v>
      </c>
      <c r="B57" s="51" t="s">
        <v>240</v>
      </c>
      <c r="C57" s="297">
        <v>500</v>
      </c>
      <c r="D57" s="297">
        <v>557</v>
      </c>
      <c r="E57" s="297">
        <v>397</v>
      </c>
      <c r="F57" s="303">
        <f t="shared" si="0"/>
        <v>0.71274685816876127</v>
      </c>
    </row>
    <row r="58" spans="1:6" ht="12.75" customHeight="1" x14ac:dyDescent="0.2">
      <c r="A58" s="57" t="s">
        <v>243</v>
      </c>
      <c r="B58" s="51" t="s">
        <v>242</v>
      </c>
      <c r="C58" s="297">
        <v>21070</v>
      </c>
      <c r="D58" s="297">
        <v>21070</v>
      </c>
      <c r="E58" s="297">
        <v>30999</v>
      </c>
      <c r="F58" s="303">
        <f t="shared" si="0"/>
        <v>1.4712387280493593</v>
      </c>
    </row>
    <row r="59" spans="1:6" ht="12.75" customHeight="1" x14ac:dyDescent="0.2">
      <c r="A59" s="57" t="s">
        <v>245</v>
      </c>
      <c r="B59" s="51" t="s">
        <v>244</v>
      </c>
      <c r="C59" s="297"/>
      <c r="D59" s="297"/>
      <c r="E59" s="297"/>
      <c r="F59" s="303"/>
    </row>
    <row r="60" spans="1:6" ht="12.75" customHeight="1" x14ac:dyDescent="0.2">
      <c r="A60" s="57" t="s">
        <v>247</v>
      </c>
      <c r="B60" s="51" t="s">
        <v>246</v>
      </c>
      <c r="C60" s="297">
        <v>9643</v>
      </c>
      <c r="D60" s="297">
        <v>10165</v>
      </c>
      <c r="E60" s="297">
        <v>11388</v>
      </c>
      <c r="F60" s="303">
        <f t="shared" si="0"/>
        <v>1.1203148057058534</v>
      </c>
    </row>
    <row r="61" spans="1:6" ht="12.75" customHeight="1" x14ac:dyDescent="0.2">
      <c r="A61" s="57" t="s">
        <v>249</v>
      </c>
      <c r="B61" s="51" t="s">
        <v>248</v>
      </c>
      <c r="C61" s="297">
        <v>6096</v>
      </c>
      <c r="D61" s="297">
        <v>34436</v>
      </c>
      <c r="E61" s="297">
        <v>37370</v>
      </c>
      <c r="F61" s="303">
        <f t="shared" si="0"/>
        <v>1.0852015332791265</v>
      </c>
    </row>
    <row r="62" spans="1:6" ht="12.75" customHeight="1" x14ac:dyDescent="0.2">
      <c r="A62" s="57" t="s">
        <v>251</v>
      </c>
      <c r="B62" s="51" t="s">
        <v>250</v>
      </c>
      <c r="C62" s="297">
        <v>1763</v>
      </c>
      <c r="D62" s="297">
        <v>2350</v>
      </c>
      <c r="E62" s="297">
        <v>2351</v>
      </c>
      <c r="F62" s="303">
        <f t="shared" si="0"/>
        <v>1.0004255319148936</v>
      </c>
    </row>
    <row r="63" spans="1:6" ht="12.75" customHeight="1" x14ac:dyDescent="0.2">
      <c r="A63" s="57" t="s">
        <v>253</v>
      </c>
      <c r="B63" s="51" t="s">
        <v>252</v>
      </c>
      <c r="C63" s="297"/>
      <c r="D63" s="297"/>
      <c r="E63" s="297"/>
      <c r="F63" s="303"/>
    </row>
    <row r="64" spans="1:6" ht="12.75" customHeight="1" x14ac:dyDescent="0.2">
      <c r="A64" s="57" t="s">
        <v>591</v>
      </c>
      <c r="B64" s="51" t="s">
        <v>254</v>
      </c>
      <c r="C64" s="297">
        <v>11846</v>
      </c>
      <c r="D64" s="297">
        <v>28</v>
      </c>
      <c r="E64" s="297">
        <v>840</v>
      </c>
      <c r="F64" s="303">
        <f t="shared" si="0"/>
        <v>30</v>
      </c>
    </row>
    <row r="65" spans="1:6" ht="12.75" customHeight="1" x14ac:dyDescent="0.2">
      <c r="A65" s="66" t="s">
        <v>255</v>
      </c>
      <c r="B65" s="52" t="s">
        <v>276</v>
      </c>
      <c r="C65" s="299">
        <f>SUM(C55:C64)</f>
        <v>69383</v>
      </c>
      <c r="D65" s="299">
        <f t="shared" ref="D65:E65" si="8">SUM(D55:D64)</f>
        <v>89459</v>
      </c>
      <c r="E65" s="299">
        <f t="shared" si="8"/>
        <v>104191</v>
      </c>
      <c r="F65" s="303">
        <f t="shared" si="0"/>
        <v>1.1646787914016477</v>
      </c>
    </row>
    <row r="66" spans="1:6" ht="12.75" customHeight="1" x14ac:dyDescent="0.2">
      <c r="A66" s="591" t="s">
        <v>256</v>
      </c>
      <c r="B66" s="538" t="s">
        <v>275</v>
      </c>
      <c r="C66" s="299">
        <v>19500</v>
      </c>
      <c r="D66" s="299">
        <v>61940</v>
      </c>
      <c r="E66" s="299">
        <v>62132</v>
      </c>
      <c r="F66" s="303">
        <f t="shared" si="0"/>
        <v>1.0030997739748144</v>
      </c>
    </row>
    <row r="67" spans="1:6" ht="12.75" customHeight="1" x14ac:dyDescent="0.2">
      <c r="A67" s="57" t="s">
        <v>595</v>
      </c>
      <c r="B67" s="51" t="s">
        <v>481</v>
      </c>
      <c r="C67" s="297"/>
      <c r="D67" s="297"/>
      <c r="E67" s="297"/>
      <c r="F67" s="303"/>
    </row>
    <row r="68" spans="1:6" ht="12.75" customHeight="1" x14ac:dyDescent="0.2">
      <c r="A68" s="57" t="s">
        <v>594</v>
      </c>
      <c r="B68" s="51" t="s">
        <v>257</v>
      </c>
      <c r="C68" s="297">
        <v>43</v>
      </c>
      <c r="D68" s="297">
        <v>43</v>
      </c>
      <c r="E68" s="297">
        <v>42</v>
      </c>
      <c r="F68" s="303">
        <f t="shared" si="0"/>
        <v>0.97674418604651159</v>
      </c>
    </row>
    <row r="69" spans="1:6" ht="12.75" customHeight="1" x14ac:dyDescent="0.2">
      <c r="A69" s="66" t="s">
        <v>258</v>
      </c>
      <c r="B69" s="52" t="s">
        <v>274</v>
      </c>
      <c r="C69" s="299">
        <f>SUM(C67:C68)</f>
        <v>43</v>
      </c>
      <c r="D69" s="299">
        <f t="shared" ref="D69:E69" si="9">SUM(D67:D68)</f>
        <v>43</v>
      </c>
      <c r="E69" s="299">
        <f t="shared" si="9"/>
        <v>42</v>
      </c>
      <c r="F69" s="303">
        <f t="shared" si="0"/>
        <v>0.97674418604651159</v>
      </c>
    </row>
    <row r="70" spans="1:6" ht="12.75" customHeight="1" x14ac:dyDescent="0.2">
      <c r="A70" s="57" t="s">
        <v>596</v>
      </c>
      <c r="B70" s="51" t="s">
        <v>259</v>
      </c>
      <c r="C70" s="297"/>
      <c r="D70" s="297">
        <v>720</v>
      </c>
      <c r="E70" s="297">
        <v>720</v>
      </c>
      <c r="F70" s="303">
        <f t="shared" ref="F70:F80" si="10">+E70/D70</f>
        <v>1</v>
      </c>
    </row>
    <row r="71" spans="1:6" ht="12.75" customHeight="1" x14ac:dyDescent="0.2">
      <c r="A71" s="66" t="s">
        <v>261</v>
      </c>
      <c r="B71" s="52" t="s">
        <v>280</v>
      </c>
      <c r="C71" s="299">
        <f>SUM(C70)</f>
        <v>0</v>
      </c>
      <c r="D71" s="299">
        <f>SUM(D70)</f>
        <v>720</v>
      </c>
      <c r="E71" s="299">
        <f>SUM(E70)</f>
        <v>720</v>
      </c>
      <c r="F71" s="303">
        <f t="shared" si="10"/>
        <v>1</v>
      </c>
    </row>
    <row r="72" spans="1:6" ht="12.75" customHeight="1" x14ac:dyDescent="0.2">
      <c r="A72" s="66" t="s">
        <v>262</v>
      </c>
      <c r="B72" s="52" t="s">
        <v>272</v>
      </c>
      <c r="C72" s="299">
        <f>C23+C37+C54+C65+C66+C69+C71</f>
        <v>1019644</v>
      </c>
      <c r="D72" s="299">
        <f>D23+D37+D54+D65+D66+D69+D71</f>
        <v>1214296</v>
      </c>
      <c r="E72" s="299">
        <f>E23+E37+E54+E65+E66+E69+E71</f>
        <v>1181205</v>
      </c>
      <c r="F72" s="303">
        <f t="shared" si="10"/>
        <v>0.97274881906882671</v>
      </c>
    </row>
    <row r="73" spans="1:6" ht="12.75" customHeight="1" x14ac:dyDescent="0.2">
      <c r="A73" s="55" t="s">
        <v>538</v>
      </c>
      <c r="B73" s="538" t="s">
        <v>537</v>
      </c>
      <c r="C73" s="297"/>
      <c r="D73" s="297"/>
      <c r="E73" s="297"/>
      <c r="F73" s="303"/>
    </row>
    <row r="74" spans="1:6" s="72" customFormat="1" ht="12.75" customHeight="1" x14ac:dyDescent="0.2">
      <c r="A74" s="55" t="s">
        <v>653</v>
      </c>
      <c r="B74" s="538" t="s">
        <v>652</v>
      </c>
      <c r="C74" s="299">
        <v>117500</v>
      </c>
      <c r="D74" s="299">
        <v>117500</v>
      </c>
      <c r="E74" s="299">
        <v>117500</v>
      </c>
      <c r="F74" s="1011">
        <f t="shared" si="10"/>
        <v>1</v>
      </c>
    </row>
    <row r="75" spans="1:6" x14ac:dyDescent="0.2">
      <c r="A75" s="64" t="s">
        <v>269</v>
      </c>
      <c r="B75" s="51" t="s">
        <v>268</v>
      </c>
      <c r="C75" s="301">
        <f>C76+C77</f>
        <v>1496376</v>
      </c>
      <c r="D75" s="301">
        <f>D76+D77</f>
        <v>1628648</v>
      </c>
      <c r="E75" s="301">
        <f>E76+E77</f>
        <v>1628648</v>
      </c>
      <c r="F75" s="303">
        <f t="shared" si="10"/>
        <v>1</v>
      </c>
    </row>
    <row r="76" spans="1:6" s="88" customFormat="1" x14ac:dyDescent="0.2">
      <c r="A76" s="133"/>
      <c r="B76" s="112" t="s">
        <v>386</v>
      </c>
      <c r="C76" s="300">
        <v>348840</v>
      </c>
      <c r="D76" s="300">
        <v>414420</v>
      </c>
      <c r="E76" s="297">
        <v>414420</v>
      </c>
      <c r="F76" s="303">
        <f t="shared" si="10"/>
        <v>1</v>
      </c>
    </row>
    <row r="77" spans="1:6" s="88" customFormat="1" x14ac:dyDescent="0.2">
      <c r="A77" s="133"/>
      <c r="B77" s="112" t="s">
        <v>387</v>
      </c>
      <c r="C77" s="300">
        <v>1147536</v>
      </c>
      <c r="D77" s="300">
        <v>1214228</v>
      </c>
      <c r="E77" s="297">
        <v>1214228</v>
      </c>
      <c r="F77" s="303">
        <f t="shared" si="10"/>
        <v>1</v>
      </c>
    </row>
    <row r="78" spans="1:6" x14ac:dyDescent="0.2">
      <c r="A78" s="65" t="s">
        <v>270</v>
      </c>
      <c r="B78" s="65" t="s">
        <v>330</v>
      </c>
      <c r="C78" s="299">
        <f>C75</f>
        <v>1496376</v>
      </c>
      <c r="D78" s="299">
        <f t="shared" ref="D78:E78" si="11">D75</f>
        <v>1628648</v>
      </c>
      <c r="E78" s="299">
        <f t="shared" si="11"/>
        <v>1628648</v>
      </c>
      <c r="F78" s="303">
        <f t="shared" si="10"/>
        <v>1</v>
      </c>
    </row>
    <row r="79" spans="1:6" x14ac:dyDescent="0.2">
      <c r="A79" s="65" t="s">
        <v>1234</v>
      </c>
      <c r="B79" s="65" t="s">
        <v>1235</v>
      </c>
      <c r="C79" s="299"/>
      <c r="D79" s="299"/>
      <c r="E79" s="299">
        <v>19296</v>
      </c>
      <c r="F79" s="303"/>
    </row>
    <row r="80" spans="1:6" x14ac:dyDescent="0.2">
      <c r="A80" s="65" t="s">
        <v>271</v>
      </c>
      <c r="B80" s="55" t="s">
        <v>331</v>
      </c>
      <c r="C80" s="299">
        <f>C74+C78+C79</f>
        <v>1613876</v>
      </c>
      <c r="D80" s="299">
        <f>D74+D78+D79</f>
        <v>1746148</v>
      </c>
      <c r="E80" s="299">
        <f>E74+E78+E79</f>
        <v>1765444</v>
      </c>
      <c r="F80" s="303">
        <f t="shared" si="10"/>
        <v>1.0110506096848606</v>
      </c>
    </row>
  </sheetData>
  <mergeCells count="6">
    <mergeCell ref="A1:E1"/>
    <mergeCell ref="F3:F4"/>
    <mergeCell ref="A3:A4"/>
    <mergeCell ref="B3:B4"/>
    <mergeCell ref="C3:E3"/>
    <mergeCell ref="C2:E2"/>
  </mergeCells>
  <pageMargins left="0.70866141732283472" right="0.70866141732283472" top="0.74803149606299213" bottom="0.74803149606299213" header="0.31496062992125984" footer="0.31496062992125984"/>
  <pageSetup paperSize="9" scale="69" fitToWidth="2" orientation="portrait" cellComments="asDisplayed" errors="blank" r:id="rId1"/>
  <headerFooter>
    <oddHeader>&amp;C&amp;"Times New Roman,Félkövér"&amp;12Martonvásár Város Önkormányzatának bevételei 2019.
&amp;"Times New Roman,Dőlt"(intézmények nélkül)&amp;R&amp;"Times New Roman,Félkövér"&amp;10 3. melléklet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0"/>
  <sheetViews>
    <sheetView zoomScaleNormal="100" workbookViewId="0">
      <selection activeCell="B22" sqref="B22"/>
    </sheetView>
  </sheetViews>
  <sheetFormatPr defaultColWidth="9.140625" defaultRowHeight="15" x14ac:dyDescent="0.25"/>
  <cols>
    <col min="1" max="1" width="43.42578125" style="333" customWidth="1"/>
    <col min="2" max="2" width="15.42578125" style="333" customWidth="1"/>
    <col min="3" max="3" width="13" style="333" customWidth="1"/>
    <col min="4" max="4" width="14.42578125" style="333" customWidth="1"/>
    <col min="5" max="5" width="10.5703125" style="333" customWidth="1"/>
    <col min="6" max="16384" width="9.140625" style="333"/>
  </cols>
  <sheetData>
    <row r="1" spans="1:5" ht="15.75" thickBot="1" x14ac:dyDescent="0.3">
      <c r="D1" s="1413" t="s">
        <v>379</v>
      </c>
      <c r="E1" s="1413"/>
    </row>
    <row r="2" spans="1:5" x14ac:dyDescent="0.25">
      <c r="A2" s="1414" t="s">
        <v>496</v>
      </c>
      <c r="B2" s="1415"/>
      <c r="C2" s="1416"/>
      <c r="D2" s="1416"/>
      <c r="E2" s="1417"/>
    </row>
    <row r="3" spans="1:5" ht="15.75" thickBot="1" x14ac:dyDescent="0.3">
      <c r="A3" s="504"/>
      <c r="B3" s="505"/>
      <c r="C3" s="506"/>
      <c r="D3" s="506"/>
      <c r="E3" s="507"/>
    </row>
    <row r="4" spans="1:5" s="365" customFormat="1" ht="27.75" customHeight="1" x14ac:dyDescent="0.25">
      <c r="A4" s="508" t="s">
        <v>279</v>
      </c>
      <c r="B4" s="513" t="s">
        <v>278</v>
      </c>
      <c r="C4" s="502" t="s">
        <v>297</v>
      </c>
      <c r="D4" s="502" t="s">
        <v>333</v>
      </c>
      <c r="E4" s="514" t="s">
        <v>482</v>
      </c>
    </row>
    <row r="5" spans="1:5" x14ac:dyDescent="0.25">
      <c r="A5" s="334" t="s">
        <v>601</v>
      </c>
      <c r="B5" s="335">
        <v>1080</v>
      </c>
      <c r="C5" s="436">
        <v>1080</v>
      </c>
      <c r="D5" s="809">
        <v>810</v>
      </c>
      <c r="E5" s="679">
        <f>+D5/C5</f>
        <v>0.75</v>
      </c>
    </row>
    <row r="6" spans="1:5" x14ac:dyDescent="0.25">
      <c r="A6" s="334" t="s">
        <v>602</v>
      </c>
      <c r="B6" s="335">
        <v>2500</v>
      </c>
      <c r="C6" s="436">
        <v>2500</v>
      </c>
      <c r="D6" s="809">
        <v>325</v>
      </c>
      <c r="E6" s="679">
        <f t="shared" ref="E6:E24" si="0">+D6/C6</f>
        <v>0.13</v>
      </c>
    </row>
    <row r="7" spans="1:5" x14ac:dyDescent="0.25">
      <c r="A7" s="334" t="s">
        <v>805</v>
      </c>
      <c r="B7" s="335"/>
      <c r="C7" s="436">
        <v>788</v>
      </c>
      <c r="D7" s="809">
        <v>788</v>
      </c>
      <c r="E7" s="679">
        <f t="shared" si="0"/>
        <v>1</v>
      </c>
    </row>
    <row r="8" spans="1:5" x14ac:dyDescent="0.25">
      <c r="A8" s="334" t="s">
        <v>721</v>
      </c>
      <c r="B8" s="818">
        <v>4000</v>
      </c>
      <c r="C8" s="436">
        <v>7172</v>
      </c>
      <c r="D8" s="809">
        <v>7172</v>
      </c>
      <c r="E8" s="679">
        <f t="shared" si="0"/>
        <v>1</v>
      </c>
    </row>
    <row r="9" spans="1:5" x14ac:dyDescent="0.25">
      <c r="A9" s="334" t="s">
        <v>603</v>
      </c>
      <c r="B9" s="335">
        <v>15720</v>
      </c>
      <c r="C9" s="439">
        <v>17241</v>
      </c>
      <c r="D9" s="809">
        <v>16443</v>
      </c>
      <c r="E9" s="679">
        <f t="shared" si="0"/>
        <v>0.95371498172959801</v>
      </c>
    </row>
    <row r="10" spans="1:5" x14ac:dyDescent="0.25">
      <c r="A10" s="442" t="s">
        <v>604</v>
      </c>
      <c r="B10" s="443">
        <v>250</v>
      </c>
      <c r="C10" s="439">
        <v>292</v>
      </c>
      <c r="D10" s="809">
        <v>279</v>
      </c>
      <c r="E10" s="679">
        <f t="shared" si="0"/>
        <v>0.95547945205479456</v>
      </c>
    </row>
    <row r="11" spans="1:5" x14ac:dyDescent="0.25">
      <c r="A11" s="512" t="s">
        <v>609</v>
      </c>
      <c r="B11" s="436">
        <v>600</v>
      </c>
      <c r="C11" s="439">
        <v>600</v>
      </c>
      <c r="D11" s="809"/>
      <c r="E11" s="679">
        <f t="shared" si="0"/>
        <v>0</v>
      </c>
    </row>
    <row r="12" spans="1:5" x14ac:dyDescent="0.25">
      <c r="A12" s="512" t="s">
        <v>722</v>
      </c>
      <c r="B12" s="436"/>
      <c r="C12" s="439">
        <v>22617</v>
      </c>
      <c r="D12" s="809">
        <v>22617</v>
      </c>
      <c r="E12" s="680">
        <f t="shared" si="0"/>
        <v>1</v>
      </c>
    </row>
    <row r="13" spans="1:5" x14ac:dyDescent="0.25">
      <c r="A13" s="848" t="s">
        <v>723</v>
      </c>
      <c r="B13" s="849">
        <f>SUM(B5:B12)</f>
        <v>24150</v>
      </c>
      <c r="C13" s="849">
        <f t="shared" ref="C13" si="1">SUM(C5:C12)</f>
        <v>52290</v>
      </c>
      <c r="D13" s="849">
        <f>SUM(D5:D12)</f>
        <v>48434</v>
      </c>
      <c r="E13" s="686">
        <f t="shared" si="0"/>
        <v>0.92625741059475997</v>
      </c>
    </row>
    <row r="14" spans="1:5" x14ac:dyDescent="0.25">
      <c r="A14" s="512"/>
      <c r="B14" s="436"/>
      <c r="C14" s="439"/>
      <c r="D14" s="809"/>
      <c r="E14" s="680"/>
    </row>
    <row r="15" spans="1:5" x14ac:dyDescent="0.25">
      <c r="A15" s="334" t="s">
        <v>703</v>
      </c>
      <c r="B15" s="436">
        <v>11846</v>
      </c>
      <c r="C15" s="439">
        <v>0</v>
      </c>
      <c r="D15" s="809"/>
      <c r="E15" s="679"/>
    </row>
    <row r="16" spans="1:5" x14ac:dyDescent="0.25">
      <c r="A16" s="334" t="s">
        <v>1220</v>
      </c>
      <c r="B16" s="436"/>
      <c r="C16" s="439">
        <v>72</v>
      </c>
      <c r="D16" s="809">
        <v>72</v>
      </c>
      <c r="E16" s="679">
        <f t="shared" si="0"/>
        <v>1</v>
      </c>
    </row>
    <row r="17" spans="1:5" x14ac:dyDescent="0.25">
      <c r="A17" s="512" t="s">
        <v>700</v>
      </c>
      <c r="B17" s="436">
        <v>13236</v>
      </c>
      <c r="C17" s="439">
        <v>13236</v>
      </c>
      <c r="D17" s="809">
        <v>13236</v>
      </c>
      <c r="E17" s="679">
        <f t="shared" si="0"/>
        <v>1</v>
      </c>
    </row>
    <row r="18" spans="1:5" x14ac:dyDescent="0.25">
      <c r="A18" s="848" t="s">
        <v>723</v>
      </c>
      <c r="B18" s="849">
        <f>B13+B15+B17</f>
        <v>49232</v>
      </c>
      <c r="C18" s="849">
        <f>C13+C15+C17+C16</f>
        <v>65598</v>
      </c>
      <c r="D18" s="849">
        <f>D13+D15+D17+D16</f>
        <v>61742</v>
      </c>
      <c r="E18" s="686">
        <f t="shared" si="0"/>
        <v>0.94121772005244064</v>
      </c>
    </row>
    <row r="19" spans="1:5" x14ac:dyDescent="0.25">
      <c r="A19" s="512"/>
      <c r="B19" s="436"/>
      <c r="C19" s="439"/>
      <c r="D19" s="809"/>
      <c r="E19" s="680"/>
    </row>
    <row r="20" spans="1:5" x14ac:dyDescent="0.25">
      <c r="A20" s="512" t="s">
        <v>702</v>
      </c>
      <c r="B20" s="436">
        <v>0</v>
      </c>
      <c r="C20" s="439">
        <v>1159</v>
      </c>
      <c r="D20" s="809">
        <v>1159</v>
      </c>
      <c r="E20" s="680">
        <f t="shared" si="0"/>
        <v>1</v>
      </c>
    </row>
    <row r="21" spans="1:5" x14ac:dyDescent="0.25">
      <c r="A21" s="334" t="s">
        <v>701</v>
      </c>
      <c r="B21" s="819">
        <v>0</v>
      </c>
      <c r="C21" s="439">
        <v>1396</v>
      </c>
      <c r="D21" s="809">
        <v>1396</v>
      </c>
      <c r="E21" s="680">
        <f t="shared" si="0"/>
        <v>1</v>
      </c>
    </row>
    <row r="22" spans="1:5" x14ac:dyDescent="0.25">
      <c r="A22" s="850" t="s">
        <v>724</v>
      </c>
      <c r="B22" s="851">
        <f>SUM(B20:B21)</f>
        <v>0</v>
      </c>
      <c r="C22" s="851">
        <f>SUM(C20:C21)</f>
        <v>2555</v>
      </c>
      <c r="D22" s="851">
        <f>SUM(D20:D21)</f>
        <v>2555</v>
      </c>
      <c r="E22" s="958">
        <f t="shared" si="0"/>
        <v>1</v>
      </c>
    </row>
    <row r="23" spans="1:5" x14ac:dyDescent="0.25">
      <c r="A23" s="437"/>
      <c r="B23" s="438"/>
      <c r="C23" s="439"/>
      <c r="D23" s="808"/>
      <c r="E23" s="680"/>
    </row>
    <row r="24" spans="1:5" ht="15.75" thickBot="1" x14ac:dyDescent="0.3">
      <c r="A24" s="440" t="s">
        <v>180</v>
      </c>
      <c r="B24" s="441">
        <f>B18+B22</f>
        <v>49232</v>
      </c>
      <c r="C24" s="441">
        <f>C18+C22</f>
        <v>68153</v>
      </c>
      <c r="D24" s="441">
        <f>D18+D22</f>
        <v>64297</v>
      </c>
      <c r="E24" s="681">
        <f t="shared" si="0"/>
        <v>0.94342141945328895</v>
      </c>
    </row>
    <row r="25" spans="1:5" x14ac:dyDescent="0.25">
      <c r="A25" s="339"/>
      <c r="B25" s="339"/>
      <c r="C25" s="340"/>
      <c r="D25" s="340"/>
      <c r="E25" s="341"/>
    </row>
    <row r="26" spans="1:5" ht="15.75" thickBot="1" x14ac:dyDescent="0.3">
      <c r="A26" s="342"/>
      <c r="B26" s="342"/>
      <c r="C26" s="342"/>
      <c r="D26" s="343"/>
      <c r="E26" s="342"/>
    </row>
    <row r="27" spans="1:5" x14ac:dyDescent="0.25">
      <c r="A27" s="1414" t="s">
        <v>497</v>
      </c>
      <c r="B27" s="1415"/>
      <c r="C27" s="1416"/>
      <c r="D27" s="1416"/>
      <c r="E27" s="1418"/>
    </row>
    <row r="28" spans="1:5" ht="15.75" thickBot="1" x14ac:dyDescent="0.3">
      <c r="A28" s="504"/>
      <c r="B28" s="505"/>
      <c r="C28" s="506"/>
      <c r="D28" s="506"/>
      <c r="E28" s="507"/>
    </row>
    <row r="29" spans="1:5" ht="26.25" x14ac:dyDescent="0.25">
      <c r="A29" s="500" t="s">
        <v>279</v>
      </c>
      <c r="B29" s="501" t="s">
        <v>278</v>
      </c>
      <c r="C29" s="502" t="s">
        <v>297</v>
      </c>
      <c r="D29" s="502" t="s">
        <v>333</v>
      </c>
      <c r="E29" s="503" t="s">
        <v>482</v>
      </c>
    </row>
    <row r="30" spans="1:5" x14ac:dyDescent="0.25">
      <c r="A30" s="334" t="s">
        <v>704</v>
      </c>
      <c r="B30" s="335">
        <v>50000</v>
      </c>
      <c r="C30" s="336">
        <v>50000</v>
      </c>
      <c r="D30" s="807"/>
      <c r="E30" s="682">
        <f>+D30/C30</f>
        <v>0</v>
      </c>
    </row>
    <row r="31" spans="1:5" x14ac:dyDescent="0.25">
      <c r="A31" s="334" t="s">
        <v>705</v>
      </c>
      <c r="B31" s="335">
        <v>31949</v>
      </c>
      <c r="C31" s="336">
        <v>31949</v>
      </c>
      <c r="D31" s="807">
        <v>31949</v>
      </c>
      <c r="E31" s="682">
        <f t="shared" ref="E31:E37" si="2">+D31/C31</f>
        <v>1</v>
      </c>
    </row>
    <row r="32" spans="1:5" x14ac:dyDescent="0.25">
      <c r="A32" s="334" t="s">
        <v>706</v>
      </c>
      <c r="B32" s="335">
        <v>66699</v>
      </c>
      <c r="C32" s="336">
        <v>66699</v>
      </c>
      <c r="D32" s="807">
        <v>8390</v>
      </c>
      <c r="E32" s="682">
        <f t="shared" si="2"/>
        <v>0.12578899233871571</v>
      </c>
    </row>
    <row r="33" spans="1:5" x14ac:dyDescent="0.25">
      <c r="A33" s="334" t="s">
        <v>725</v>
      </c>
      <c r="B33" s="335"/>
      <c r="C33" s="336">
        <v>48018</v>
      </c>
      <c r="D33" s="336">
        <v>48019</v>
      </c>
      <c r="E33" s="682">
        <f t="shared" si="2"/>
        <v>1.0000208255237619</v>
      </c>
    </row>
    <row r="34" spans="1:5" s="365" customFormat="1" ht="15.75" customHeight="1" x14ac:dyDescent="0.25">
      <c r="A34" s="334"/>
      <c r="B34" s="581"/>
      <c r="C34" s="336"/>
      <c r="D34" s="336"/>
      <c r="E34" s="682"/>
    </row>
    <row r="35" spans="1:5" x14ac:dyDescent="0.25">
      <c r="A35" s="334"/>
      <c r="B35" s="335"/>
      <c r="C35" s="336"/>
      <c r="D35" s="336"/>
      <c r="E35" s="682"/>
    </row>
    <row r="36" spans="1:5" x14ac:dyDescent="0.25">
      <c r="A36" s="334"/>
      <c r="B36" s="335"/>
      <c r="C36" s="336"/>
      <c r="D36" s="336"/>
      <c r="E36" s="682"/>
    </row>
    <row r="37" spans="1:5" ht="15.75" thickBot="1" x14ac:dyDescent="0.3">
      <c r="A37" s="337" t="s">
        <v>180</v>
      </c>
      <c r="B37" s="338">
        <f>SUM(B30:B36)</f>
        <v>148648</v>
      </c>
      <c r="C37" s="338">
        <f>SUM(C30:C36)</f>
        <v>196666</v>
      </c>
      <c r="D37" s="338">
        <f>SUM(D30:D36)</f>
        <v>88358</v>
      </c>
      <c r="E37" s="683">
        <f t="shared" si="2"/>
        <v>0.44927948908301385</v>
      </c>
    </row>
    <row r="38" spans="1:5" x14ac:dyDescent="0.25">
      <c r="A38" s="344"/>
      <c r="B38" s="344"/>
      <c r="C38" s="345"/>
      <c r="D38" s="345"/>
      <c r="E38" s="341"/>
    </row>
    <row r="39" spans="1:5" ht="15.75" thickBot="1" x14ac:dyDescent="0.3">
      <c r="A39" s="342"/>
      <c r="B39" s="342"/>
      <c r="C39" s="342"/>
      <c r="D39" s="343"/>
      <c r="E39" s="342"/>
    </row>
    <row r="40" spans="1:5" x14ac:dyDescent="0.25">
      <c r="A40" s="1419" t="s">
        <v>498</v>
      </c>
      <c r="B40" s="1420"/>
      <c r="C40" s="1420"/>
      <c r="D40" s="1420"/>
      <c r="E40" s="1421"/>
    </row>
    <row r="41" spans="1:5" ht="15.75" thickBot="1" x14ac:dyDescent="0.3">
      <c r="A41" s="509"/>
      <c r="B41" s="510"/>
      <c r="C41" s="510"/>
      <c r="D41" s="510"/>
      <c r="E41" s="511"/>
    </row>
    <row r="42" spans="1:5" ht="26.25" x14ac:dyDescent="0.25">
      <c r="A42" s="500" t="s">
        <v>279</v>
      </c>
      <c r="B42" s="501" t="s">
        <v>278</v>
      </c>
      <c r="C42" s="502" t="s">
        <v>297</v>
      </c>
      <c r="D42" s="502" t="s">
        <v>333</v>
      </c>
      <c r="E42" s="503" t="s">
        <v>482</v>
      </c>
    </row>
    <row r="43" spans="1:5" x14ac:dyDescent="0.25">
      <c r="A43" s="334" t="s">
        <v>483</v>
      </c>
      <c r="B43" s="347">
        <v>43</v>
      </c>
      <c r="C43" s="583">
        <v>43</v>
      </c>
      <c r="D43" s="847">
        <v>42</v>
      </c>
      <c r="E43" s="684">
        <f>+D43/C43</f>
        <v>0.97674418604651159</v>
      </c>
    </row>
    <row r="44" spans="1:5" x14ac:dyDescent="0.25">
      <c r="A44" s="959" t="s">
        <v>723</v>
      </c>
      <c r="B44" s="960">
        <f>B43</f>
        <v>43</v>
      </c>
      <c r="C44" s="957">
        <f t="shared" ref="C44" si="3">C43</f>
        <v>43</v>
      </c>
      <c r="D44" s="961">
        <f>D43</f>
        <v>42</v>
      </c>
      <c r="E44" s="962">
        <f t="shared" ref="E44:E49" si="4">+D44/C44</f>
        <v>0.97674418604651159</v>
      </c>
    </row>
    <row r="45" spans="1:5" x14ac:dyDescent="0.25">
      <c r="A45" s="852"/>
      <c r="B45" s="820"/>
      <c r="C45" s="583"/>
      <c r="D45" s="847"/>
      <c r="E45" s="684"/>
    </row>
    <row r="46" spans="1:5" x14ac:dyDescent="0.25">
      <c r="A46" s="852" t="s">
        <v>726</v>
      </c>
      <c r="B46" s="820">
        <v>700</v>
      </c>
      <c r="C46" s="583">
        <v>700</v>
      </c>
      <c r="D46" s="847">
        <v>693</v>
      </c>
      <c r="E46" s="684">
        <f>+D46/C46</f>
        <v>0.99</v>
      </c>
    </row>
    <row r="47" spans="1:5" x14ac:dyDescent="0.25">
      <c r="A47" s="963" t="s">
        <v>724</v>
      </c>
      <c r="B47" s="964">
        <f>B46</f>
        <v>700</v>
      </c>
      <c r="C47" s="964">
        <f t="shared" ref="C47:D47" si="5">C46</f>
        <v>700</v>
      </c>
      <c r="D47" s="964">
        <f t="shared" si="5"/>
        <v>693</v>
      </c>
      <c r="E47" s="962">
        <f t="shared" si="4"/>
        <v>0.99</v>
      </c>
    </row>
    <row r="48" spans="1:5" s="365" customFormat="1" ht="20.25" customHeight="1" x14ac:dyDescent="0.25">
      <c r="A48" s="582"/>
      <c r="B48" s="438"/>
      <c r="C48" s="348"/>
      <c r="D48" s="806"/>
      <c r="E48" s="684"/>
    </row>
    <row r="49" spans="1:5" ht="15.75" thickBot="1" x14ac:dyDescent="0.3">
      <c r="A49" s="337" t="s">
        <v>180</v>
      </c>
      <c r="B49" s="350">
        <f>B44+B47</f>
        <v>743</v>
      </c>
      <c r="C49" s="350">
        <f>C44+C47</f>
        <v>743</v>
      </c>
      <c r="D49" s="350">
        <f>D44+D47</f>
        <v>735</v>
      </c>
      <c r="E49" s="685">
        <f t="shared" si="4"/>
        <v>0.98923283983849264</v>
      </c>
    </row>
    <row r="50" spans="1:5" ht="15.75" thickBot="1" x14ac:dyDescent="0.3">
      <c r="A50" s="342"/>
      <c r="B50" s="342"/>
      <c r="C50" s="342"/>
      <c r="D50" s="342"/>
      <c r="E50" s="342"/>
    </row>
    <row r="51" spans="1:5" x14ac:dyDescent="0.25">
      <c r="A51" s="1419" t="s">
        <v>499</v>
      </c>
      <c r="B51" s="1420"/>
      <c r="C51" s="1420"/>
      <c r="D51" s="1420"/>
      <c r="E51" s="1421"/>
    </row>
    <row r="52" spans="1:5" ht="15.75" thickBot="1" x14ac:dyDescent="0.3">
      <c r="A52" s="509"/>
      <c r="B52" s="510"/>
      <c r="C52" s="510"/>
      <c r="D52" s="510"/>
      <c r="E52" s="511"/>
    </row>
    <row r="53" spans="1:5" ht="26.25" x14ac:dyDescent="0.25">
      <c r="A53" s="498" t="s">
        <v>279</v>
      </c>
      <c r="B53" s="366" t="s">
        <v>278</v>
      </c>
      <c r="C53" s="367" t="s">
        <v>297</v>
      </c>
      <c r="D53" s="367" t="s">
        <v>333</v>
      </c>
      <c r="E53" s="499" t="s">
        <v>482</v>
      </c>
    </row>
    <row r="54" spans="1:5" x14ac:dyDescent="0.25">
      <c r="A54" s="346" t="s">
        <v>1221</v>
      </c>
      <c r="B54" s="347"/>
      <c r="C54" s="348">
        <v>720</v>
      </c>
      <c r="D54" s="806">
        <v>720</v>
      </c>
      <c r="E54" s="684">
        <f>+D54/C54</f>
        <v>1</v>
      </c>
    </row>
    <row r="55" spans="1:5" s="365" customFormat="1" ht="16.5" customHeight="1" x14ac:dyDescent="0.25">
      <c r="A55" s="334"/>
      <c r="B55" s="347"/>
      <c r="C55" s="348"/>
      <c r="D55" s="806"/>
      <c r="E55" s="349"/>
    </row>
    <row r="56" spans="1:5" x14ac:dyDescent="0.25">
      <c r="A56" s="334"/>
      <c r="B56" s="347"/>
      <c r="C56" s="348"/>
      <c r="D56" s="348"/>
      <c r="E56" s="349"/>
    </row>
    <row r="57" spans="1:5" x14ac:dyDescent="0.25">
      <c r="A57" s="334"/>
      <c r="B57" s="347"/>
      <c r="C57" s="348"/>
      <c r="D57" s="348"/>
      <c r="E57" s="349"/>
    </row>
    <row r="58" spans="1:5" ht="15.75" thickBot="1" x14ac:dyDescent="0.3">
      <c r="A58" s="337" t="s">
        <v>180</v>
      </c>
      <c r="B58" s="350">
        <f>SUM(B54:B57)</f>
        <v>0</v>
      </c>
      <c r="C58" s="350">
        <f t="shared" ref="C58:D58" si="6">SUM(C54:C57)</f>
        <v>720</v>
      </c>
      <c r="D58" s="350">
        <f t="shared" si="6"/>
        <v>720</v>
      </c>
      <c r="E58" s="685">
        <f t="shared" ref="E58" si="7">+D58/C58</f>
        <v>1</v>
      </c>
    </row>
    <row r="59" spans="1:5" x14ac:dyDescent="0.25">
      <c r="A59" s="342"/>
      <c r="B59" s="342"/>
      <c r="C59" s="342"/>
      <c r="D59" s="342"/>
      <c r="E59" s="342"/>
    </row>
    <row r="60" spans="1:5" x14ac:dyDescent="0.25">
      <c r="A60" s="342"/>
      <c r="B60" s="342"/>
      <c r="C60" s="342"/>
      <c r="D60" s="342"/>
      <c r="E60" s="342"/>
    </row>
  </sheetData>
  <mergeCells count="5">
    <mergeCell ref="D1:E1"/>
    <mergeCell ref="A2:E2"/>
    <mergeCell ref="A27:E27"/>
    <mergeCell ref="A40:E40"/>
    <mergeCell ref="A51:E51"/>
  </mergeCells>
  <printOptions horizontalCentered="1"/>
  <pageMargins left="0.70866141732283472" right="0.70866141732283472" top="0.74803149606299213" bottom="0.74803149606299213" header="0.31496062992125984" footer="0.31496062992125984"/>
  <pageSetup paperSize="9" scale="83" orientation="portrait" r:id="rId1"/>
  <headerFooter alignWithMargins="0">
    <oddHeader>&amp;C&amp;"Times New Roman,Félkövér"&amp;12Martonvásár Város Önkormányzat 
átvett pénzeszközeinek, támogatásainak részletezése    &amp;R&amp;"Times New Roman,Félkövér"&amp;12 3/a. melléklet</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zoomScaleNormal="100" workbookViewId="0">
      <selection activeCell="D9" sqref="D9"/>
    </sheetView>
  </sheetViews>
  <sheetFormatPr defaultColWidth="9.140625" defaultRowHeight="12.75" x14ac:dyDescent="0.2"/>
  <cols>
    <col min="1" max="1" width="39.85546875" style="351" customWidth="1"/>
    <col min="2" max="2" width="13.140625" style="351" customWidth="1"/>
    <col min="3" max="3" width="14.7109375" style="351" customWidth="1"/>
    <col min="4" max="4" width="13.140625" style="351" customWidth="1"/>
    <col min="5" max="5" width="7.42578125" style="351" customWidth="1"/>
    <col min="6" max="16384" width="9.140625" style="351"/>
  </cols>
  <sheetData>
    <row r="1" spans="1:5" ht="13.5" customHeight="1" thickBot="1" x14ac:dyDescent="0.3">
      <c r="A1" s="384"/>
      <c r="B1" s="384"/>
      <c r="C1" s="1422" t="s">
        <v>379</v>
      </c>
      <c r="D1" s="1422"/>
      <c r="E1" s="1422"/>
    </row>
    <row r="2" spans="1:5" s="369" customFormat="1" ht="25.5" x14ac:dyDescent="0.2">
      <c r="A2" s="370" t="s">
        <v>279</v>
      </c>
      <c r="B2" s="366" t="s">
        <v>278</v>
      </c>
      <c r="C2" s="367" t="s">
        <v>297</v>
      </c>
      <c r="D2" s="367" t="s">
        <v>333</v>
      </c>
      <c r="E2" s="368" t="s">
        <v>482</v>
      </c>
    </row>
    <row r="3" spans="1:5" x14ac:dyDescent="0.2">
      <c r="A3" s="352" t="s">
        <v>727</v>
      </c>
      <c r="B3" s="353">
        <v>1300</v>
      </c>
      <c r="C3" s="354">
        <v>151</v>
      </c>
      <c r="D3" s="354">
        <v>151</v>
      </c>
      <c r="E3" s="679">
        <f>+D3/C3</f>
        <v>1</v>
      </c>
    </row>
    <row r="4" spans="1:5" x14ac:dyDescent="0.2">
      <c r="A4" s="352" t="s">
        <v>728</v>
      </c>
      <c r="B4" s="353">
        <v>200</v>
      </c>
      <c r="C4" s="354">
        <v>440</v>
      </c>
      <c r="D4" s="354">
        <v>330</v>
      </c>
      <c r="E4" s="679">
        <f t="shared" ref="E4:E30" si="0">+D4/C4</f>
        <v>0.75</v>
      </c>
    </row>
    <row r="5" spans="1:5" x14ac:dyDescent="0.2">
      <c r="A5" s="352" t="s">
        <v>729</v>
      </c>
      <c r="B5" s="353">
        <v>16965</v>
      </c>
      <c r="C5" s="354">
        <v>20262</v>
      </c>
      <c r="D5" s="354">
        <v>20226</v>
      </c>
      <c r="E5" s="679">
        <f t="shared" si="0"/>
        <v>0.99822327509623932</v>
      </c>
    </row>
    <row r="6" spans="1:5" x14ac:dyDescent="0.2">
      <c r="A6" s="352" t="s">
        <v>730</v>
      </c>
      <c r="B6" s="353">
        <v>16745</v>
      </c>
      <c r="C6" s="354">
        <v>16745</v>
      </c>
      <c r="D6" s="354">
        <f>84+20984</f>
        <v>21068</v>
      </c>
      <c r="E6" s="679">
        <f t="shared" si="0"/>
        <v>1.2581666169005674</v>
      </c>
    </row>
    <row r="7" spans="1:5" x14ac:dyDescent="0.2">
      <c r="A7" s="352" t="s">
        <v>731</v>
      </c>
      <c r="B7" s="353">
        <v>6096</v>
      </c>
      <c r="C7" s="354">
        <v>34436</v>
      </c>
      <c r="D7" s="354">
        <v>37370</v>
      </c>
      <c r="E7" s="679">
        <f t="shared" si="0"/>
        <v>1.0852015332791265</v>
      </c>
    </row>
    <row r="8" spans="1:5" x14ac:dyDescent="0.2">
      <c r="A8" s="352" t="s">
        <v>732</v>
      </c>
      <c r="B8" s="353">
        <v>500</v>
      </c>
      <c r="C8" s="354">
        <v>557</v>
      </c>
      <c r="D8" s="354">
        <v>397</v>
      </c>
      <c r="E8" s="679">
        <f t="shared" si="0"/>
        <v>0.71274685816876127</v>
      </c>
    </row>
    <row r="9" spans="1:5" ht="15" customHeight="1" x14ac:dyDescent="0.2">
      <c r="A9" s="352" t="s">
        <v>733</v>
      </c>
      <c r="B9" s="406">
        <v>1763</v>
      </c>
      <c r="C9" s="354">
        <v>2350</v>
      </c>
      <c r="D9" s="354">
        <f>2350+1</f>
        <v>2351</v>
      </c>
      <c r="E9" s="679">
        <f t="shared" si="0"/>
        <v>1.0004255319148936</v>
      </c>
    </row>
    <row r="10" spans="1:5" x14ac:dyDescent="0.2">
      <c r="A10" s="352" t="s">
        <v>734</v>
      </c>
      <c r="B10" s="353">
        <v>4325</v>
      </c>
      <c r="C10" s="354">
        <v>4325</v>
      </c>
      <c r="D10" s="354">
        <v>10014</v>
      </c>
      <c r="E10" s="679">
        <f t="shared" si="0"/>
        <v>2.3153757225433527</v>
      </c>
    </row>
    <row r="11" spans="1:5" x14ac:dyDescent="0.2">
      <c r="A11" s="352" t="s">
        <v>797</v>
      </c>
      <c r="B11" s="353"/>
      <c r="C11" s="354">
        <v>27</v>
      </c>
      <c r="D11" s="354">
        <f>55+27</f>
        <v>82</v>
      </c>
      <c r="E11" s="679">
        <f t="shared" si="0"/>
        <v>3.0370370370370372</v>
      </c>
    </row>
    <row r="12" spans="1:5" x14ac:dyDescent="0.2">
      <c r="A12" s="352" t="s">
        <v>798</v>
      </c>
      <c r="B12" s="353"/>
      <c r="C12" s="354"/>
      <c r="D12" s="354">
        <v>813</v>
      </c>
      <c r="E12" s="679"/>
    </row>
    <row r="13" spans="1:5" x14ac:dyDescent="0.2">
      <c r="A13" s="334" t="s">
        <v>787</v>
      </c>
      <c r="B13" s="353"/>
      <c r="C13" s="354">
        <v>1</v>
      </c>
      <c r="D13" s="354">
        <v>1</v>
      </c>
      <c r="E13" s="679">
        <f t="shared" si="0"/>
        <v>1</v>
      </c>
    </row>
    <row r="14" spans="1:5" x14ac:dyDescent="0.2">
      <c r="A14" s="352" t="s">
        <v>735</v>
      </c>
      <c r="B14" s="353">
        <v>9643</v>
      </c>
      <c r="C14" s="354">
        <v>10165</v>
      </c>
      <c r="D14" s="354">
        <v>11388</v>
      </c>
      <c r="E14" s="679">
        <f t="shared" si="0"/>
        <v>1.1203148057058534</v>
      </c>
    </row>
    <row r="15" spans="1:5" x14ac:dyDescent="0.2">
      <c r="A15" s="853" t="s">
        <v>723</v>
      </c>
      <c r="B15" s="363">
        <f>SUM(B3:B14)</f>
        <v>57537</v>
      </c>
      <c r="C15" s="854">
        <f>SUM(C3:C14)</f>
        <v>89459</v>
      </c>
      <c r="D15" s="854">
        <f>SUM(D3:D14)</f>
        <v>104191</v>
      </c>
      <c r="E15" s="686">
        <f t="shared" si="0"/>
        <v>1.1646787914016477</v>
      </c>
    </row>
    <row r="16" spans="1:5" x14ac:dyDescent="0.2">
      <c r="A16" s="352"/>
      <c r="B16" s="353"/>
      <c r="C16" s="354"/>
      <c r="D16" s="354"/>
      <c r="E16" s="679"/>
    </row>
    <row r="17" spans="1:5" x14ac:dyDescent="0.2">
      <c r="A17" s="352"/>
      <c r="B17" s="353"/>
      <c r="C17" s="354"/>
      <c r="D17" s="354"/>
      <c r="E17" s="679"/>
    </row>
    <row r="18" spans="1:5" x14ac:dyDescent="0.2">
      <c r="A18" s="352" t="s">
        <v>806</v>
      </c>
      <c r="B18" s="353"/>
      <c r="C18" s="354">
        <v>1819</v>
      </c>
      <c r="D18" s="354">
        <f>+'6. mell. Int.összesen'!J36</f>
        <v>1952</v>
      </c>
      <c r="E18" s="679">
        <f t="shared" si="0"/>
        <v>1.0731170973062123</v>
      </c>
    </row>
    <row r="19" spans="1:5" x14ac:dyDescent="0.2">
      <c r="A19" s="853" t="s">
        <v>724</v>
      </c>
      <c r="B19" s="363">
        <f>SUM(B18)</f>
        <v>0</v>
      </c>
      <c r="C19" s="363">
        <f t="shared" ref="C19" si="1">SUM(C18)</f>
        <v>1819</v>
      </c>
      <c r="D19" s="363">
        <f>SUM(D18)</f>
        <v>1952</v>
      </c>
      <c r="E19" s="686">
        <f t="shared" si="0"/>
        <v>1.0731170973062123</v>
      </c>
    </row>
    <row r="20" spans="1:5" x14ac:dyDescent="0.2">
      <c r="A20" s="853"/>
      <c r="B20" s="353"/>
      <c r="C20" s="354"/>
      <c r="D20" s="354"/>
      <c r="E20" s="679"/>
    </row>
    <row r="21" spans="1:5" x14ac:dyDescent="0.2">
      <c r="A21" s="352" t="s">
        <v>736</v>
      </c>
      <c r="B21" s="353">
        <v>4500</v>
      </c>
      <c r="C21" s="354">
        <v>4840</v>
      </c>
      <c r="D21" s="354">
        <f>+'6. mell. Int.összesen'!P29+'6. mell. Int.összesen'!P30+'6. mell. Int.összesen'!P31+'6. mell. Int.összesen'!P35</f>
        <v>4428</v>
      </c>
      <c r="E21" s="679">
        <f t="shared" si="0"/>
        <v>0.91487603305785126</v>
      </c>
    </row>
    <row r="22" spans="1:5" x14ac:dyDescent="0.2">
      <c r="A22" s="352" t="s">
        <v>735</v>
      </c>
      <c r="B22" s="406">
        <v>729</v>
      </c>
      <c r="C22" s="354">
        <v>729</v>
      </c>
      <c r="D22" s="354">
        <f>+'6. mell. Int.összesen'!P32</f>
        <v>649</v>
      </c>
      <c r="E22" s="679">
        <f t="shared" si="0"/>
        <v>0.89026063100137176</v>
      </c>
    </row>
    <row r="23" spans="1:5" x14ac:dyDescent="0.2">
      <c r="A23" s="352" t="s">
        <v>737</v>
      </c>
      <c r="B23" s="406">
        <v>729</v>
      </c>
      <c r="C23" s="354">
        <v>729</v>
      </c>
      <c r="D23" s="354"/>
      <c r="E23" s="679">
        <f t="shared" si="0"/>
        <v>0</v>
      </c>
    </row>
    <row r="24" spans="1:5" x14ac:dyDescent="0.2">
      <c r="A24" s="853" t="s">
        <v>738</v>
      </c>
      <c r="B24" s="363">
        <f>SUM(B21:B23)</f>
        <v>5958</v>
      </c>
      <c r="C24" s="854">
        <f>SUM(C21:C23)</f>
        <v>6298</v>
      </c>
      <c r="D24" s="854">
        <f>SUM(D21:D23)</f>
        <v>5077</v>
      </c>
      <c r="E24" s="686">
        <f t="shared" si="0"/>
        <v>0.8061289298189902</v>
      </c>
    </row>
    <row r="25" spans="1:5" x14ac:dyDescent="0.2">
      <c r="A25" s="853"/>
      <c r="B25" s="363"/>
      <c r="C25" s="354"/>
      <c r="D25" s="354"/>
      <c r="E25" s="679"/>
    </row>
    <row r="26" spans="1:5" x14ac:dyDescent="0.2">
      <c r="A26" s="352" t="s">
        <v>739</v>
      </c>
      <c r="B26" s="406">
        <v>5948</v>
      </c>
      <c r="C26" s="354">
        <v>6269</v>
      </c>
      <c r="D26" s="354">
        <f>+'6. mell. Int.összesen'!M36</f>
        <v>4977</v>
      </c>
      <c r="E26" s="679">
        <f t="shared" si="0"/>
        <v>0.79390652416653373</v>
      </c>
    </row>
    <row r="27" spans="1:5" x14ac:dyDescent="0.2">
      <c r="A27" s="855" t="s">
        <v>740</v>
      </c>
      <c r="B27" s="810">
        <f>SUM(B26)</f>
        <v>5948</v>
      </c>
      <c r="C27" s="856">
        <f>SUM(C26)</f>
        <v>6269</v>
      </c>
      <c r="D27" s="854">
        <f>SUM(D26)</f>
        <v>4977</v>
      </c>
      <c r="E27" s="686">
        <f t="shared" si="0"/>
        <v>0.79390652416653373</v>
      </c>
    </row>
    <row r="28" spans="1:5" x14ac:dyDescent="0.2">
      <c r="A28" s="352"/>
      <c r="B28" s="406"/>
      <c r="C28" s="355"/>
      <c r="D28" s="354"/>
      <c r="E28" s="679"/>
    </row>
    <row r="29" spans="1:5" x14ac:dyDescent="0.2">
      <c r="A29" s="352"/>
      <c r="B29" s="356"/>
      <c r="C29" s="355"/>
      <c r="D29" s="355"/>
      <c r="E29" s="679"/>
    </row>
    <row r="30" spans="1:5" ht="13.5" thickBot="1" x14ac:dyDescent="0.25">
      <c r="A30" s="357" t="s">
        <v>1238</v>
      </c>
      <c r="B30" s="358">
        <f>B15+B19+B24+B27</f>
        <v>69443</v>
      </c>
      <c r="C30" s="358">
        <f>C15+C19+C24+C27</f>
        <v>103845</v>
      </c>
      <c r="D30" s="358">
        <f>D15+D19+D24+D27</f>
        <v>116197</v>
      </c>
      <c r="E30" s="681">
        <f t="shared" si="0"/>
        <v>1.1189465068130386</v>
      </c>
    </row>
    <row r="32" spans="1:5" ht="13.5" thickBot="1" x14ac:dyDescent="0.25"/>
    <row r="33" spans="1:5" x14ac:dyDescent="0.2">
      <c r="A33" s="515" t="s">
        <v>741</v>
      </c>
      <c r="B33" s="857">
        <v>19500</v>
      </c>
      <c r="C33" s="516">
        <v>19500</v>
      </c>
      <c r="D33" s="516">
        <v>19500</v>
      </c>
      <c r="E33" s="965">
        <f t="shared" ref="E33" si="2">+D33/C33</f>
        <v>1</v>
      </c>
    </row>
    <row r="34" spans="1:5" x14ac:dyDescent="0.2">
      <c r="A34" s="1007" t="s">
        <v>1222</v>
      </c>
      <c r="B34" s="1008"/>
      <c r="C34" s="1009">
        <v>42440</v>
      </c>
      <c r="D34" s="1009">
        <v>42440</v>
      </c>
      <c r="E34" s="1010">
        <f>+D34/C34</f>
        <v>1</v>
      </c>
    </row>
    <row r="35" spans="1:5" x14ac:dyDescent="0.2">
      <c r="A35" s="360" t="s">
        <v>796</v>
      </c>
      <c r="B35" s="858"/>
      <c r="C35" s="361"/>
      <c r="D35" s="361">
        <v>192</v>
      </c>
      <c r="E35" s="362"/>
    </row>
    <row r="36" spans="1:5" ht="13.5" thickBot="1" x14ac:dyDescent="0.25">
      <c r="A36" s="357" t="s">
        <v>484</v>
      </c>
      <c r="B36" s="358">
        <f>SUM(B33:B35)</f>
        <v>19500</v>
      </c>
      <c r="C36" s="358">
        <f>SUM(C33:C35)</f>
        <v>61940</v>
      </c>
      <c r="D36" s="359">
        <f>SUM(D33:D35)</f>
        <v>62132</v>
      </c>
      <c r="E36" s="681">
        <f t="shared" ref="E36" si="3">+D36/C36</f>
        <v>1.0030997739748144</v>
      </c>
    </row>
    <row r="42" spans="1:5" x14ac:dyDescent="0.2">
      <c r="A42" s="351" t="s">
        <v>485</v>
      </c>
    </row>
  </sheetData>
  <mergeCells count="1">
    <mergeCell ref="C1:E1"/>
  </mergeCells>
  <printOptions horizontalCentered="1"/>
  <pageMargins left="0.78740157480314965" right="0.78740157480314965" top="0.98425196850393704" bottom="0.98425196850393704" header="0.51181102362204722" footer="0.51181102362204722"/>
  <pageSetup orientation="portrait" r:id="rId1"/>
  <headerFooter alignWithMargins="0">
    <oddHeader>&amp;C&amp;"Times New Roman,Félkövér"&amp;12Martonvásár Város Önkormányzat 
működési bevételeinek részletezése    &amp;R&amp;"Times New Roman,Félkövér"&amp;12 3/b. melléklet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Normal="100" workbookViewId="0">
      <selection activeCell="B22" sqref="B22"/>
    </sheetView>
  </sheetViews>
  <sheetFormatPr defaultColWidth="9.140625" defaultRowHeight="12.75" x14ac:dyDescent="0.2"/>
  <cols>
    <col min="1" max="1" width="39.28515625" style="351" customWidth="1"/>
    <col min="2" max="2" width="15.140625" style="351" customWidth="1"/>
    <col min="3" max="3" width="16.7109375" style="351" customWidth="1"/>
    <col min="4" max="4" width="15.7109375" style="351" customWidth="1"/>
    <col min="5" max="5" width="8.5703125" style="351" customWidth="1"/>
    <col min="6" max="16384" width="9.140625" style="351"/>
  </cols>
  <sheetData>
    <row r="1" spans="1:5" ht="15.75" customHeight="1" thickBot="1" x14ac:dyDescent="0.25">
      <c r="D1" s="1423" t="s">
        <v>379</v>
      </c>
      <c r="E1" s="1423"/>
    </row>
    <row r="2" spans="1:5" s="369" customFormat="1" ht="25.5" x14ac:dyDescent="0.2">
      <c r="A2" s="517" t="s">
        <v>279</v>
      </c>
      <c r="B2" s="366" t="s">
        <v>278</v>
      </c>
      <c r="C2" s="367" t="s">
        <v>297</v>
      </c>
      <c r="D2" s="367" t="s">
        <v>333</v>
      </c>
      <c r="E2" s="368" t="s">
        <v>482</v>
      </c>
    </row>
    <row r="3" spans="1:5" s="369" customFormat="1" x14ac:dyDescent="0.2">
      <c r="A3" s="979" t="s">
        <v>211</v>
      </c>
      <c r="B3" s="501"/>
      <c r="C3" s="502"/>
      <c r="D3" s="981">
        <v>5</v>
      </c>
      <c r="E3" s="978"/>
    </row>
    <row r="4" spans="1:5" s="369" customFormat="1" x14ac:dyDescent="0.2">
      <c r="A4" s="979" t="s">
        <v>213</v>
      </c>
      <c r="B4" s="501"/>
      <c r="C4" s="502"/>
      <c r="D4" s="502"/>
      <c r="E4" s="978"/>
    </row>
    <row r="5" spans="1:5" s="369" customFormat="1" x14ac:dyDescent="0.2">
      <c r="A5" s="980" t="s">
        <v>327</v>
      </c>
      <c r="B5" s="502">
        <f t="shared" ref="B5:C5" si="0">SUM(B3:B4)</f>
        <v>0</v>
      </c>
      <c r="C5" s="502">
        <f t="shared" si="0"/>
        <v>0</v>
      </c>
      <c r="D5" s="502">
        <f>SUM(D3:D4)</f>
        <v>5</v>
      </c>
      <c r="E5" s="978"/>
    </row>
    <row r="6" spans="1:5" s="369" customFormat="1" x14ac:dyDescent="0.2">
      <c r="A6" s="977"/>
      <c r="B6" s="501"/>
      <c r="C6" s="502"/>
      <c r="D6" s="502"/>
      <c r="E6" s="978"/>
    </row>
    <row r="7" spans="1:5" x14ac:dyDescent="0.2">
      <c r="A7" s="518" t="s">
        <v>486</v>
      </c>
      <c r="B7" s="355">
        <v>25000</v>
      </c>
      <c r="C7" s="355">
        <v>25000</v>
      </c>
      <c r="D7" s="297">
        <v>29792</v>
      </c>
      <c r="E7" s="679">
        <f>+D7/C7</f>
        <v>1.1916800000000001</v>
      </c>
    </row>
    <row r="8" spans="1:5" x14ac:dyDescent="0.2">
      <c r="A8" s="518" t="s">
        <v>487</v>
      </c>
      <c r="B8" s="355">
        <v>48000</v>
      </c>
      <c r="C8" s="355">
        <v>48000</v>
      </c>
      <c r="D8" s="297">
        <v>54871</v>
      </c>
      <c r="E8" s="679">
        <f t="shared" ref="E8:E29" si="1">+D8/C8</f>
        <v>1.1431458333333333</v>
      </c>
    </row>
    <row r="9" spans="1:5" x14ac:dyDescent="0.2">
      <c r="A9" s="518" t="s">
        <v>488</v>
      </c>
      <c r="B9" s="355">
        <v>53000</v>
      </c>
      <c r="C9" s="355">
        <v>53000</v>
      </c>
      <c r="D9" s="297">
        <v>57759</v>
      </c>
      <c r="E9" s="679">
        <f t="shared" si="1"/>
        <v>1.0897924528301888</v>
      </c>
    </row>
    <row r="10" spans="1:5" x14ac:dyDescent="0.2">
      <c r="A10" s="518" t="s">
        <v>489</v>
      </c>
      <c r="B10" s="355">
        <v>141000</v>
      </c>
      <c r="C10" s="355">
        <v>141000</v>
      </c>
      <c r="D10" s="297">
        <v>185531</v>
      </c>
      <c r="E10" s="679">
        <f t="shared" si="1"/>
        <v>1.315822695035461</v>
      </c>
    </row>
    <row r="11" spans="1:5" x14ac:dyDescent="0.2">
      <c r="A11" s="519" t="s">
        <v>490</v>
      </c>
      <c r="B11" s="363">
        <f>SUM(B7:B10)</f>
        <v>267000</v>
      </c>
      <c r="C11" s="363">
        <f>SUM(C7:C10)</f>
        <v>267000</v>
      </c>
      <c r="D11" s="363">
        <f t="shared" ref="D11" si="2">SUM(D7:D10)</f>
        <v>327953</v>
      </c>
      <c r="E11" s="686">
        <f t="shared" si="1"/>
        <v>1.2282883895131087</v>
      </c>
    </row>
    <row r="12" spans="1:5" x14ac:dyDescent="0.2">
      <c r="A12" s="518"/>
      <c r="B12" s="353"/>
      <c r="C12" s="355"/>
      <c r="D12" s="354"/>
      <c r="E12" s="679"/>
    </row>
    <row r="13" spans="1:5" x14ac:dyDescent="0.2">
      <c r="A13" s="518" t="s">
        <v>491</v>
      </c>
      <c r="B13" s="353">
        <v>19000</v>
      </c>
      <c r="C13" s="355">
        <v>19000</v>
      </c>
      <c r="D13" s="297">
        <v>20587</v>
      </c>
      <c r="E13" s="679">
        <f t="shared" si="1"/>
        <v>1.0835263157894737</v>
      </c>
    </row>
    <row r="14" spans="1:5" x14ac:dyDescent="0.2">
      <c r="A14" s="519" t="s">
        <v>492</v>
      </c>
      <c r="B14" s="363">
        <f>+B13</f>
        <v>19000</v>
      </c>
      <c r="C14" s="363">
        <f>+C13</f>
        <v>19000</v>
      </c>
      <c r="D14" s="363">
        <f t="shared" ref="D14" si="3">+D13</f>
        <v>20587</v>
      </c>
      <c r="E14" s="686">
        <f t="shared" si="1"/>
        <v>1.0835263157894737</v>
      </c>
    </row>
    <row r="15" spans="1:5" x14ac:dyDescent="0.2">
      <c r="A15" s="518"/>
      <c r="B15" s="353"/>
      <c r="C15" s="355"/>
      <c r="D15" s="354"/>
      <c r="E15" s="679"/>
    </row>
    <row r="16" spans="1:5" x14ac:dyDescent="0.2">
      <c r="A16" s="518" t="s">
        <v>500</v>
      </c>
      <c r="B16" s="406">
        <v>3500</v>
      </c>
      <c r="C16" s="354">
        <v>3500</v>
      </c>
      <c r="D16" s="354">
        <v>3837</v>
      </c>
      <c r="E16" s="679">
        <f t="shared" si="1"/>
        <v>1.0962857142857143</v>
      </c>
    </row>
    <row r="17" spans="1:5" ht="13.5" customHeight="1" x14ac:dyDescent="0.2">
      <c r="A17" s="518" t="s">
        <v>493</v>
      </c>
      <c r="B17" s="353">
        <v>3000</v>
      </c>
      <c r="C17" s="355">
        <v>3000</v>
      </c>
      <c r="D17" s="354">
        <v>2794</v>
      </c>
      <c r="E17" s="679">
        <f t="shared" si="1"/>
        <v>0.93133333333333335</v>
      </c>
    </row>
    <row r="18" spans="1:5" ht="13.5" customHeight="1" x14ac:dyDescent="0.2">
      <c r="A18" s="518" t="s">
        <v>685</v>
      </c>
      <c r="B18" s="353"/>
      <c r="C18" s="355">
        <v>4500</v>
      </c>
      <c r="D18" s="354">
        <v>5195</v>
      </c>
      <c r="E18" s="679">
        <f t="shared" si="1"/>
        <v>1.1544444444444444</v>
      </c>
    </row>
    <row r="19" spans="1:5" ht="13.5" customHeight="1" x14ac:dyDescent="0.2">
      <c r="A19" s="518" t="s">
        <v>807</v>
      </c>
      <c r="B19" s="353"/>
      <c r="C19" s="353">
        <v>1459</v>
      </c>
      <c r="D19" s="406">
        <v>1829</v>
      </c>
      <c r="E19" s="679">
        <f t="shared" si="1"/>
        <v>1.253598355037697</v>
      </c>
    </row>
    <row r="20" spans="1:5" ht="13.5" customHeight="1" x14ac:dyDescent="0.2">
      <c r="A20" s="518" t="s">
        <v>808</v>
      </c>
      <c r="B20" s="353"/>
      <c r="C20" s="353"/>
      <c r="D20" s="406">
        <f>6+402</f>
        <v>408</v>
      </c>
      <c r="E20" s="679"/>
    </row>
    <row r="21" spans="1:5" x14ac:dyDescent="0.2">
      <c r="A21" s="519" t="s">
        <v>494</v>
      </c>
      <c r="B21" s="363">
        <f>SUM(B16:B20)</f>
        <v>6500</v>
      </c>
      <c r="C21" s="363">
        <f>SUM(C16:C20)</f>
        <v>12459</v>
      </c>
      <c r="D21" s="363">
        <f>SUM(D16:D20)</f>
        <v>14063</v>
      </c>
      <c r="E21" s="686">
        <f t="shared" si="1"/>
        <v>1.1287422746608877</v>
      </c>
    </row>
    <row r="22" spans="1:5" x14ac:dyDescent="0.2">
      <c r="A22" s="518"/>
      <c r="B22" s="356"/>
      <c r="C22" s="355"/>
      <c r="D22" s="355"/>
      <c r="E22" s="679"/>
    </row>
    <row r="23" spans="1:5" x14ac:dyDescent="0.2">
      <c r="A23" s="518" t="s">
        <v>615</v>
      </c>
      <c r="B23" s="355"/>
      <c r="C23" s="355"/>
      <c r="D23" s="355"/>
      <c r="E23" s="679"/>
    </row>
    <row r="24" spans="1:5" x14ac:dyDescent="0.2">
      <c r="A24" s="518" t="s">
        <v>642</v>
      </c>
      <c r="B24" s="355"/>
      <c r="C24" s="355"/>
      <c r="D24" s="355"/>
      <c r="E24" s="679"/>
    </row>
    <row r="25" spans="1:5" x14ac:dyDescent="0.2">
      <c r="A25" s="518" t="s">
        <v>616</v>
      </c>
      <c r="B25" s="355"/>
      <c r="C25" s="355"/>
      <c r="D25" s="355"/>
      <c r="E25" s="679"/>
    </row>
    <row r="26" spans="1:5" x14ac:dyDescent="0.2">
      <c r="A26" s="518" t="s">
        <v>618</v>
      </c>
      <c r="B26" s="355"/>
      <c r="C26" s="355"/>
      <c r="D26" s="355"/>
      <c r="E26" s="679"/>
    </row>
    <row r="27" spans="1:5" x14ac:dyDescent="0.2">
      <c r="A27" s="519" t="s">
        <v>614</v>
      </c>
      <c r="B27" s="363">
        <f>SUM(B23:B26)</f>
        <v>0</v>
      </c>
      <c r="C27" s="363">
        <f t="shared" ref="C27:D27" si="4">SUM(C23:C26)</f>
        <v>0</v>
      </c>
      <c r="D27" s="363">
        <f t="shared" si="4"/>
        <v>0</v>
      </c>
      <c r="E27" s="686"/>
    </row>
    <row r="28" spans="1:5" x14ac:dyDescent="0.2">
      <c r="A28" s="518"/>
      <c r="B28" s="353"/>
      <c r="C28" s="355"/>
      <c r="D28" s="355"/>
      <c r="E28" s="679"/>
    </row>
    <row r="29" spans="1:5" ht="13.5" thickBot="1" x14ac:dyDescent="0.25">
      <c r="A29" s="520" t="s">
        <v>495</v>
      </c>
      <c r="B29" s="358">
        <f>+B21+B14+B11+B27+B5</f>
        <v>292500</v>
      </c>
      <c r="C29" s="358">
        <f t="shared" ref="C29:D29" si="5">+C21+C14+C11+C27+C5</f>
        <v>298459</v>
      </c>
      <c r="D29" s="358">
        <f t="shared" si="5"/>
        <v>362608</v>
      </c>
      <c r="E29" s="681">
        <f t="shared" si="1"/>
        <v>1.2149340445421315</v>
      </c>
    </row>
    <row r="30" spans="1:5" x14ac:dyDescent="0.2">
      <c r="D30" s="364"/>
      <c r="E30" s="364"/>
    </row>
    <row r="31" spans="1:5" x14ac:dyDescent="0.2">
      <c r="D31" s="364"/>
      <c r="E31" s="364"/>
    </row>
    <row r="32" spans="1:5" x14ac:dyDescent="0.2">
      <c r="D32" s="364"/>
      <c r="E32" s="364"/>
    </row>
  </sheetData>
  <mergeCells count="1">
    <mergeCell ref="D1:E1"/>
  </mergeCells>
  <printOptions horizontalCentered="1"/>
  <pageMargins left="0.78740157480314965" right="0.78740157480314965" top="0.98425196850393704" bottom="0.98425196850393704" header="0.51181102362204722" footer="0.51181102362204722"/>
  <pageSetup scale="92" orientation="portrait" r:id="rId1"/>
  <headerFooter alignWithMargins="0">
    <oddHeader>&amp;C&amp;"Times New Roman,Félkövér"&amp;12Martonvásár Város Önkormányzat 
közhatalmi bevételeinek részletezése    &amp;R&amp;"Times New Roman,Félkövér"&amp;12 3/c . melléklet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zoomScale="90" zoomScaleNormal="90" zoomScalePageLayoutView="70" workbookViewId="0">
      <selection activeCell="B22" sqref="B22"/>
    </sheetView>
  </sheetViews>
  <sheetFormatPr defaultColWidth="9.140625" defaultRowHeight="12.75" x14ac:dyDescent="0.25"/>
  <cols>
    <col min="1" max="1" width="36.7109375" style="305" customWidth="1"/>
    <col min="2" max="4" width="12.7109375" style="307" customWidth="1"/>
    <col min="5" max="7" width="14.28515625" style="305" customWidth="1"/>
    <col min="8" max="10" width="14.28515625" style="306" customWidth="1"/>
    <col min="11" max="11" width="11.85546875" style="306" customWidth="1"/>
    <col min="12" max="12" width="9.140625" style="305"/>
    <col min="13" max="13" width="10.5703125" style="305" bestFit="1" customWidth="1"/>
    <col min="14" max="14" width="9.85546875" style="305" bestFit="1" customWidth="1"/>
    <col min="15" max="15" width="10.85546875" style="305" bestFit="1" customWidth="1"/>
    <col min="16" max="16384" width="9.140625" style="305"/>
  </cols>
  <sheetData>
    <row r="1" spans="1:15" ht="53.25" customHeight="1" x14ac:dyDescent="0.25">
      <c r="A1" s="1426" t="s">
        <v>501</v>
      </c>
      <c r="B1" s="1430" t="s">
        <v>565</v>
      </c>
      <c r="C1" s="1430"/>
      <c r="D1" s="1424"/>
      <c r="E1" s="1428" t="s">
        <v>566</v>
      </c>
      <c r="F1" s="1430"/>
      <c r="G1" s="1424"/>
      <c r="H1" s="1428" t="s">
        <v>708</v>
      </c>
      <c r="I1" s="1430" t="s">
        <v>709</v>
      </c>
      <c r="J1" s="1430" t="s">
        <v>710</v>
      </c>
      <c r="K1" s="1424" t="s">
        <v>524</v>
      </c>
    </row>
    <row r="2" spans="1:15" s="306" customFormat="1" ht="39.75" customHeight="1" x14ac:dyDescent="0.25">
      <c r="A2" s="1427"/>
      <c r="B2" s="312" t="s">
        <v>711</v>
      </c>
      <c r="C2" s="312" t="s">
        <v>712</v>
      </c>
      <c r="D2" s="658" t="s">
        <v>713</v>
      </c>
      <c r="E2" s="666" t="s">
        <v>711</v>
      </c>
      <c r="F2" s="312" t="s">
        <v>712</v>
      </c>
      <c r="G2" s="658" t="s">
        <v>713</v>
      </c>
      <c r="H2" s="1429"/>
      <c r="I2" s="1431"/>
      <c r="J2" s="1431"/>
      <c r="K2" s="1425"/>
    </row>
    <row r="3" spans="1:15" ht="16.5" customHeight="1" x14ac:dyDescent="0.25">
      <c r="A3" s="643" t="s">
        <v>502</v>
      </c>
      <c r="B3" s="555">
        <v>101034800</v>
      </c>
      <c r="C3" s="555">
        <v>101034800</v>
      </c>
      <c r="D3" s="660">
        <v>101034800</v>
      </c>
      <c r="E3" s="667">
        <v>0</v>
      </c>
      <c r="F3" s="314">
        <v>0</v>
      </c>
      <c r="G3" s="659">
        <v>0</v>
      </c>
      <c r="H3" s="654">
        <f>+B3+E3</f>
        <v>101034800</v>
      </c>
      <c r="I3" s="635">
        <f t="shared" ref="I3:J3" si="0">+C3+F3</f>
        <v>101034800</v>
      </c>
      <c r="J3" s="635">
        <f t="shared" si="0"/>
        <v>101034800</v>
      </c>
      <c r="K3" s="644">
        <f>+J3/I3</f>
        <v>1</v>
      </c>
      <c r="M3" s="982"/>
    </row>
    <row r="4" spans="1:15" ht="16.5" customHeight="1" x14ac:dyDescent="0.25">
      <c r="A4" s="643" t="s">
        <v>503</v>
      </c>
      <c r="B4" s="555">
        <v>25369152</v>
      </c>
      <c r="C4" s="555">
        <v>25369152</v>
      </c>
      <c r="D4" s="660">
        <v>25369152</v>
      </c>
      <c r="E4" s="667">
        <v>0</v>
      </c>
      <c r="F4" s="314">
        <v>0</v>
      </c>
      <c r="G4" s="659">
        <v>0</v>
      </c>
      <c r="H4" s="654">
        <f t="shared" ref="H4:H52" si="1">+B4+E4</f>
        <v>25369152</v>
      </c>
      <c r="I4" s="635">
        <f t="shared" ref="I4:I52" si="2">+C4+F4</f>
        <v>25369152</v>
      </c>
      <c r="J4" s="635">
        <f t="shared" ref="J4:J52" si="3">+D4+G4</f>
        <v>25369152</v>
      </c>
      <c r="K4" s="644">
        <f t="shared" ref="K4:K52" si="4">+J4/I4</f>
        <v>1</v>
      </c>
      <c r="M4" s="982"/>
    </row>
    <row r="5" spans="1:15" s="321" customFormat="1" ht="16.5" customHeight="1" x14ac:dyDescent="0.25">
      <c r="A5" s="645" t="s">
        <v>532</v>
      </c>
      <c r="B5" s="555">
        <v>7909810</v>
      </c>
      <c r="C5" s="555">
        <v>7909810</v>
      </c>
      <c r="D5" s="660">
        <v>7909810</v>
      </c>
      <c r="E5" s="668">
        <v>0</v>
      </c>
      <c r="F5" s="555">
        <v>0</v>
      </c>
      <c r="G5" s="660">
        <v>0</v>
      </c>
      <c r="H5" s="654">
        <f t="shared" si="1"/>
        <v>7909810</v>
      </c>
      <c r="I5" s="635">
        <f t="shared" si="2"/>
        <v>7909810</v>
      </c>
      <c r="J5" s="635">
        <f t="shared" si="3"/>
        <v>7909810</v>
      </c>
      <c r="K5" s="644">
        <f t="shared" si="4"/>
        <v>1</v>
      </c>
      <c r="M5" s="982"/>
    </row>
    <row r="6" spans="1:15" s="321" customFormat="1" ht="16.5" customHeight="1" x14ac:dyDescent="0.25">
      <c r="A6" s="645" t="s">
        <v>534</v>
      </c>
      <c r="B6" s="555">
        <v>10880000</v>
      </c>
      <c r="C6" s="555">
        <v>10880000</v>
      </c>
      <c r="D6" s="660">
        <v>10880000</v>
      </c>
      <c r="E6" s="668">
        <v>0</v>
      </c>
      <c r="F6" s="555">
        <v>0</v>
      </c>
      <c r="G6" s="660">
        <v>0</v>
      </c>
      <c r="H6" s="654">
        <f t="shared" si="1"/>
        <v>10880000</v>
      </c>
      <c r="I6" s="635">
        <f t="shared" si="2"/>
        <v>10880000</v>
      </c>
      <c r="J6" s="635">
        <f t="shared" si="3"/>
        <v>10880000</v>
      </c>
      <c r="K6" s="644">
        <f t="shared" si="4"/>
        <v>1</v>
      </c>
      <c r="M6" s="982"/>
    </row>
    <row r="7" spans="1:15" s="321" customFormat="1" ht="16.5" customHeight="1" x14ac:dyDescent="0.25">
      <c r="A7" s="645" t="s">
        <v>535</v>
      </c>
      <c r="B7" s="555">
        <v>1539942</v>
      </c>
      <c r="C7" s="555">
        <v>1539942</v>
      </c>
      <c r="D7" s="660">
        <v>1539942</v>
      </c>
      <c r="E7" s="668">
        <v>0</v>
      </c>
      <c r="F7" s="555">
        <v>0</v>
      </c>
      <c r="G7" s="660">
        <v>0</v>
      </c>
      <c r="H7" s="654">
        <f t="shared" si="1"/>
        <v>1539942</v>
      </c>
      <c r="I7" s="635">
        <f t="shared" si="2"/>
        <v>1539942</v>
      </c>
      <c r="J7" s="635">
        <f t="shared" si="3"/>
        <v>1539942</v>
      </c>
      <c r="K7" s="644">
        <f t="shared" si="4"/>
        <v>1</v>
      </c>
      <c r="M7" s="982"/>
    </row>
    <row r="8" spans="1:15" s="321" customFormat="1" ht="16.5" customHeight="1" x14ac:dyDescent="0.25">
      <c r="A8" s="645" t="s">
        <v>533</v>
      </c>
      <c r="B8" s="555">
        <v>5039400</v>
      </c>
      <c r="C8" s="555">
        <v>5039400</v>
      </c>
      <c r="D8" s="660">
        <v>5039400</v>
      </c>
      <c r="E8" s="668">
        <v>0</v>
      </c>
      <c r="F8" s="555">
        <v>0</v>
      </c>
      <c r="G8" s="660">
        <v>0</v>
      </c>
      <c r="H8" s="654">
        <f t="shared" si="1"/>
        <v>5039400</v>
      </c>
      <c r="I8" s="635">
        <f t="shared" si="2"/>
        <v>5039400</v>
      </c>
      <c r="J8" s="635">
        <f t="shared" si="3"/>
        <v>5039400</v>
      </c>
      <c r="K8" s="644">
        <f t="shared" si="4"/>
        <v>1</v>
      </c>
      <c r="M8" s="982"/>
    </row>
    <row r="9" spans="1:15" ht="26.25" customHeight="1" x14ac:dyDescent="0.25">
      <c r="A9" s="646" t="s">
        <v>504</v>
      </c>
      <c r="B9" s="555">
        <v>15541200</v>
      </c>
      <c r="C9" s="555">
        <v>15541200</v>
      </c>
      <c r="D9" s="660">
        <v>15541200</v>
      </c>
      <c r="E9" s="669">
        <v>0</v>
      </c>
      <c r="F9" s="636">
        <v>0</v>
      </c>
      <c r="G9" s="1348">
        <v>0</v>
      </c>
      <c r="H9" s="654">
        <f t="shared" si="1"/>
        <v>15541200</v>
      </c>
      <c r="I9" s="635">
        <f t="shared" si="2"/>
        <v>15541200</v>
      </c>
      <c r="J9" s="635">
        <f t="shared" si="3"/>
        <v>15541200</v>
      </c>
      <c r="K9" s="644">
        <f t="shared" si="4"/>
        <v>1</v>
      </c>
      <c r="M9" s="982"/>
    </row>
    <row r="10" spans="1:15" ht="16.5" customHeight="1" x14ac:dyDescent="0.25">
      <c r="A10" s="643" t="s">
        <v>505</v>
      </c>
      <c r="B10" s="966">
        <v>-22203982</v>
      </c>
      <c r="C10" s="966">
        <v>-22203982</v>
      </c>
      <c r="D10" s="1346">
        <v>-22203982</v>
      </c>
      <c r="E10" s="667">
        <v>0</v>
      </c>
      <c r="F10" s="314">
        <v>0</v>
      </c>
      <c r="G10" s="659">
        <v>0</v>
      </c>
      <c r="H10" s="654">
        <f t="shared" si="1"/>
        <v>-22203982</v>
      </c>
      <c r="I10" s="635">
        <f t="shared" si="2"/>
        <v>-22203982</v>
      </c>
      <c r="J10" s="635">
        <f t="shared" si="3"/>
        <v>-22203982</v>
      </c>
      <c r="K10" s="644">
        <f t="shared" si="4"/>
        <v>1</v>
      </c>
      <c r="M10" s="982"/>
    </row>
    <row r="11" spans="1:15" s="306" customFormat="1" ht="16.5" customHeight="1" x14ac:dyDescent="0.25">
      <c r="A11" s="313" t="s">
        <v>520</v>
      </c>
      <c r="B11" s="555">
        <v>0</v>
      </c>
      <c r="C11" s="555">
        <v>0</v>
      </c>
      <c r="D11" s="660">
        <v>0</v>
      </c>
      <c r="E11" s="667">
        <v>0</v>
      </c>
      <c r="F11" s="314">
        <v>0</v>
      </c>
      <c r="G11" s="659">
        <v>0</v>
      </c>
      <c r="H11" s="654">
        <f t="shared" si="1"/>
        <v>0</v>
      </c>
      <c r="I11" s="635">
        <f t="shared" si="2"/>
        <v>0</v>
      </c>
      <c r="J11" s="635">
        <f t="shared" si="3"/>
        <v>0</v>
      </c>
      <c r="K11" s="644"/>
      <c r="M11" s="982"/>
    </row>
    <row r="12" spans="1:15" s="306" customFormat="1" ht="16.5" customHeight="1" x14ac:dyDescent="0.25">
      <c r="A12" s="643" t="s">
        <v>521</v>
      </c>
      <c r="B12" s="556">
        <v>905250</v>
      </c>
      <c r="C12" s="925">
        <v>905250</v>
      </c>
      <c r="D12" s="660">
        <v>905250</v>
      </c>
      <c r="E12" s="667">
        <v>0</v>
      </c>
      <c r="F12" s="314">
        <v>0</v>
      </c>
      <c r="G12" s="659">
        <v>0</v>
      </c>
      <c r="H12" s="654">
        <f t="shared" si="1"/>
        <v>905250</v>
      </c>
      <c r="I12" s="635">
        <f t="shared" si="2"/>
        <v>905250</v>
      </c>
      <c r="J12" s="635">
        <f t="shared" si="3"/>
        <v>905250</v>
      </c>
      <c r="K12" s="644">
        <f t="shared" si="4"/>
        <v>1</v>
      </c>
      <c r="M12" s="982"/>
    </row>
    <row r="13" spans="1:15" s="306" customFormat="1" ht="16.5" customHeight="1" x14ac:dyDescent="0.25">
      <c r="A13" s="419" t="s">
        <v>522</v>
      </c>
      <c r="B13" s="556"/>
      <c r="C13" s="925">
        <v>319700</v>
      </c>
      <c r="D13" s="660">
        <v>319700</v>
      </c>
      <c r="E13" s="670">
        <v>0</v>
      </c>
      <c r="F13" s="420">
        <v>766444</v>
      </c>
      <c r="G13" s="659">
        <v>766444</v>
      </c>
      <c r="H13" s="654">
        <f t="shared" si="1"/>
        <v>0</v>
      </c>
      <c r="I13" s="637">
        <f t="shared" si="2"/>
        <v>1086144</v>
      </c>
      <c r="J13" s="635">
        <f t="shared" si="3"/>
        <v>1086144</v>
      </c>
      <c r="K13" s="644">
        <f t="shared" si="4"/>
        <v>1</v>
      </c>
      <c r="M13" s="982"/>
    </row>
    <row r="14" spans="1:15" s="306" customFormat="1" ht="16.5" customHeight="1" x14ac:dyDescent="0.25">
      <c r="A14" s="419" t="s">
        <v>667</v>
      </c>
      <c r="B14" s="986">
        <v>1681600</v>
      </c>
      <c r="C14" s="986">
        <v>1681600</v>
      </c>
      <c r="D14" s="991">
        <v>1681600</v>
      </c>
      <c r="E14" s="670">
        <v>0</v>
      </c>
      <c r="F14" s="420">
        <v>0</v>
      </c>
      <c r="G14" s="661">
        <v>0</v>
      </c>
      <c r="H14" s="655">
        <f t="shared" ref="H14" si="5">+B14+E14</f>
        <v>1681600</v>
      </c>
      <c r="I14" s="637">
        <f t="shared" ref="I14" si="6">+C14+F14</f>
        <v>1681600</v>
      </c>
      <c r="J14" s="637">
        <f t="shared" ref="J14" si="7">+D14+G14</f>
        <v>1681600</v>
      </c>
      <c r="K14" s="647">
        <f t="shared" ref="K14" si="8">+J14/I14</f>
        <v>1</v>
      </c>
      <c r="M14" s="982"/>
    </row>
    <row r="15" spans="1:15" s="306" customFormat="1" ht="16.5" customHeight="1" thickBot="1" x14ac:dyDescent="0.3">
      <c r="A15" s="990" t="s">
        <v>809</v>
      </c>
      <c r="B15" s="821"/>
      <c r="C15" s="821">
        <v>2868000</v>
      </c>
      <c r="D15" s="992">
        <v>2868000</v>
      </c>
      <c r="E15" s="993">
        <v>0</v>
      </c>
      <c r="F15" s="994">
        <v>0</v>
      </c>
      <c r="G15" s="995">
        <v>0</v>
      </c>
      <c r="H15" s="996">
        <f t="shared" si="1"/>
        <v>0</v>
      </c>
      <c r="I15" s="997">
        <f t="shared" si="2"/>
        <v>2868000</v>
      </c>
      <c r="J15" s="997">
        <f t="shared" si="3"/>
        <v>2868000</v>
      </c>
      <c r="K15" s="998">
        <f t="shared" si="4"/>
        <v>1</v>
      </c>
      <c r="M15" s="982"/>
    </row>
    <row r="16" spans="1:15" s="306" customFormat="1" ht="18" customHeight="1" thickBot="1" x14ac:dyDescent="0.3">
      <c r="A16" s="412" t="s">
        <v>507</v>
      </c>
      <c r="B16" s="319">
        <f>+B3+B4+B9+B10+B12+B15+B13+B14</f>
        <v>122328020</v>
      </c>
      <c r="C16" s="319">
        <f>+C3+C4+C9+C10+C12+C15+C13+C14</f>
        <v>125515720</v>
      </c>
      <c r="D16" s="319">
        <f>+D3+D4+D9+D10+D12+D15+D13+D14</f>
        <v>125515720</v>
      </c>
      <c r="E16" s="319">
        <f t="shared" ref="E16:J16" si="9">+E3+E4+E9+E10+E12+E15+E13+E14</f>
        <v>0</v>
      </c>
      <c r="F16" s="319">
        <f t="shared" si="9"/>
        <v>766444</v>
      </c>
      <c r="G16" s="319">
        <f t="shared" ref="G16" si="10">+G3+G4+G9+G10+G12+G15+G13+G14</f>
        <v>766444</v>
      </c>
      <c r="H16" s="319">
        <f t="shared" si="9"/>
        <v>122328020</v>
      </c>
      <c r="I16" s="319">
        <f t="shared" si="9"/>
        <v>126282164</v>
      </c>
      <c r="J16" s="319">
        <f t="shared" si="9"/>
        <v>126282164</v>
      </c>
      <c r="K16" s="641">
        <f t="shared" si="4"/>
        <v>1</v>
      </c>
      <c r="N16" s="1006"/>
      <c r="O16" s="1006"/>
    </row>
    <row r="17" spans="1:13" ht="16.5" customHeight="1" x14ac:dyDescent="0.25">
      <c r="A17" s="648" t="s">
        <v>799</v>
      </c>
      <c r="B17" s="967">
        <v>62949600</v>
      </c>
      <c r="C17" s="926">
        <v>63823900</v>
      </c>
      <c r="D17" s="660">
        <v>63823900</v>
      </c>
      <c r="E17" s="672"/>
      <c r="F17" s="638">
        <v>0</v>
      </c>
      <c r="G17" s="663">
        <v>0</v>
      </c>
      <c r="H17" s="657">
        <f t="shared" si="1"/>
        <v>62949600</v>
      </c>
      <c r="I17" s="639">
        <f t="shared" si="2"/>
        <v>63823900</v>
      </c>
      <c r="J17" s="639">
        <f t="shared" si="3"/>
        <v>63823900</v>
      </c>
      <c r="K17" s="649">
        <f t="shared" si="4"/>
        <v>1</v>
      </c>
    </row>
    <row r="18" spans="1:13" ht="16.5" customHeight="1" x14ac:dyDescent="0.25">
      <c r="A18" s="650" t="s">
        <v>800</v>
      </c>
      <c r="B18" s="555">
        <v>30746217</v>
      </c>
      <c r="C18" s="555">
        <v>30454783</v>
      </c>
      <c r="D18" s="660">
        <v>30454783</v>
      </c>
      <c r="E18" s="667"/>
      <c r="F18" s="314">
        <v>0</v>
      </c>
      <c r="G18" s="659">
        <v>0</v>
      </c>
      <c r="H18" s="654">
        <f t="shared" si="1"/>
        <v>30746217</v>
      </c>
      <c r="I18" s="635">
        <f t="shared" si="2"/>
        <v>30454783</v>
      </c>
      <c r="J18" s="635">
        <f t="shared" si="3"/>
        <v>30454783</v>
      </c>
      <c r="K18" s="644">
        <f t="shared" si="4"/>
        <v>1</v>
      </c>
    </row>
    <row r="19" spans="1:13" s="306" customFormat="1" ht="16.5" customHeight="1" x14ac:dyDescent="0.25">
      <c r="A19" s="432" t="s">
        <v>508</v>
      </c>
      <c r="B19" s="316">
        <f>+B18+B17</f>
        <v>93695817</v>
      </c>
      <c r="C19" s="316">
        <f>+C18+C17</f>
        <v>94278683</v>
      </c>
      <c r="D19" s="664">
        <f>+D18+D17</f>
        <v>94278683</v>
      </c>
      <c r="E19" s="673">
        <v>0</v>
      </c>
      <c r="F19" s="316">
        <v>0</v>
      </c>
      <c r="G19" s="664">
        <v>0</v>
      </c>
      <c r="H19" s="654">
        <f t="shared" si="1"/>
        <v>93695817</v>
      </c>
      <c r="I19" s="635">
        <f t="shared" si="2"/>
        <v>94278683</v>
      </c>
      <c r="J19" s="635">
        <f t="shared" si="3"/>
        <v>94278683</v>
      </c>
      <c r="K19" s="644">
        <f t="shared" si="4"/>
        <v>1</v>
      </c>
    </row>
    <row r="20" spans="1:13" s="306" customFormat="1" ht="16.5" customHeight="1" x14ac:dyDescent="0.25">
      <c r="A20" s="432" t="s">
        <v>509</v>
      </c>
      <c r="B20" s="316"/>
      <c r="C20" s="316"/>
      <c r="D20" s="664"/>
      <c r="E20" s="673"/>
      <c r="F20" s="316">
        <v>0</v>
      </c>
      <c r="G20" s="664">
        <v>0</v>
      </c>
      <c r="H20" s="654">
        <f t="shared" si="1"/>
        <v>0</v>
      </c>
      <c r="I20" s="635">
        <f t="shared" si="2"/>
        <v>0</v>
      </c>
      <c r="J20" s="635">
        <f t="shared" si="3"/>
        <v>0</v>
      </c>
      <c r="K20" s="644"/>
    </row>
    <row r="21" spans="1:13" s="306" customFormat="1" ht="33.75" customHeight="1" x14ac:dyDescent="0.25">
      <c r="A21" s="434" t="s">
        <v>526</v>
      </c>
      <c r="B21" s="531">
        <v>1190100</v>
      </c>
      <c r="C21" s="531">
        <v>3129424</v>
      </c>
      <c r="D21" s="675">
        <v>3129424</v>
      </c>
      <c r="E21" s="673"/>
      <c r="F21" s="316">
        <v>0</v>
      </c>
      <c r="G21" s="664">
        <v>0</v>
      </c>
      <c r="H21" s="654">
        <f t="shared" si="1"/>
        <v>1190100</v>
      </c>
      <c r="I21" s="635">
        <f t="shared" si="2"/>
        <v>3129424</v>
      </c>
      <c r="J21" s="635">
        <f t="shared" si="3"/>
        <v>3129424</v>
      </c>
      <c r="K21" s="644">
        <f t="shared" si="4"/>
        <v>1</v>
      </c>
    </row>
    <row r="22" spans="1:13" ht="16.5" customHeight="1" x14ac:dyDescent="0.25">
      <c r="A22" s="645" t="s">
        <v>801</v>
      </c>
      <c r="B22" s="555">
        <v>20580000</v>
      </c>
      <c r="C22" s="555">
        <v>20580000</v>
      </c>
      <c r="D22" s="660">
        <v>20580000</v>
      </c>
      <c r="E22" s="667"/>
      <c r="F22" s="314">
        <v>0</v>
      </c>
      <c r="G22" s="659">
        <v>0</v>
      </c>
      <c r="H22" s="654">
        <f t="shared" si="1"/>
        <v>20580000</v>
      </c>
      <c r="I22" s="635">
        <f t="shared" si="2"/>
        <v>20580000</v>
      </c>
      <c r="J22" s="635">
        <f t="shared" si="3"/>
        <v>20580000</v>
      </c>
      <c r="K22" s="644">
        <f t="shared" si="4"/>
        <v>1</v>
      </c>
    </row>
    <row r="23" spans="1:13" ht="16.5" customHeight="1" x14ac:dyDescent="0.25">
      <c r="A23" s="650" t="s">
        <v>800</v>
      </c>
      <c r="B23" s="555">
        <v>10290000</v>
      </c>
      <c r="C23" s="555">
        <v>10290000</v>
      </c>
      <c r="D23" s="660">
        <v>10290000</v>
      </c>
      <c r="E23" s="667"/>
      <c r="F23" s="314">
        <v>0</v>
      </c>
      <c r="G23" s="659">
        <v>0</v>
      </c>
      <c r="H23" s="654">
        <f t="shared" si="1"/>
        <v>10290000</v>
      </c>
      <c r="I23" s="635">
        <f t="shared" si="2"/>
        <v>10290000</v>
      </c>
      <c r="J23" s="635">
        <f t="shared" si="3"/>
        <v>10290000</v>
      </c>
      <c r="K23" s="644">
        <f t="shared" si="4"/>
        <v>1</v>
      </c>
    </row>
    <row r="24" spans="1:13" s="306" customFormat="1" ht="29.25" customHeight="1" x14ac:dyDescent="0.25">
      <c r="A24" s="433" t="s">
        <v>638</v>
      </c>
      <c r="B24" s="316">
        <f>+B23+B22</f>
        <v>30870000</v>
      </c>
      <c r="C24" s="316">
        <f>+C23+C22</f>
        <v>30870000</v>
      </c>
      <c r="D24" s="664">
        <f>+D23+D22</f>
        <v>30870000</v>
      </c>
      <c r="E24" s="673">
        <v>0</v>
      </c>
      <c r="F24" s="316">
        <v>0</v>
      </c>
      <c r="G24" s="664">
        <v>0</v>
      </c>
      <c r="H24" s="654">
        <f t="shared" si="1"/>
        <v>30870000</v>
      </c>
      <c r="I24" s="635">
        <f t="shared" si="2"/>
        <v>30870000</v>
      </c>
      <c r="J24" s="635">
        <f t="shared" si="3"/>
        <v>30870000</v>
      </c>
      <c r="K24" s="644">
        <f t="shared" si="4"/>
        <v>1</v>
      </c>
    </row>
    <row r="25" spans="1:13" ht="16.5" customHeight="1" x14ac:dyDescent="0.25">
      <c r="A25" s="645" t="s">
        <v>801</v>
      </c>
      <c r="B25" s="555">
        <v>15389200</v>
      </c>
      <c r="C25" s="555">
        <v>15584000</v>
      </c>
      <c r="D25" s="660">
        <v>15584000</v>
      </c>
      <c r="E25" s="667"/>
      <c r="F25" s="314">
        <v>0</v>
      </c>
      <c r="G25" s="659">
        <v>0</v>
      </c>
      <c r="H25" s="654">
        <f t="shared" si="1"/>
        <v>15389200</v>
      </c>
      <c r="I25" s="635">
        <f t="shared" si="2"/>
        <v>15584000</v>
      </c>
      <c r="J25" s="635">
        <f t="shared" si="3"/>
        <v>15584000</v>
      </c>
      <c r="K25" s="644">
        <f t="shared" si="4"/>
        <v>1</v>
      </c>
    </row>
    <row r="26" spans="1:13" ht="16.5" customHeight="1" x14ac:dyDescent="0.25">
      <c r="A26" s="650" t="s">
        <v>800</v>
      </c>
      <c r="B26" s="555">
        <v>7694600</v>
      </c>
      <c r="C26" s="555">
        <v>7564733</v>
      </c>
      <c r="D26" s="660">
        <v>7564733</v>
      </c>
      <c r="E26" s="667"/>
      <c r="F26" s="314">
        <v>0</v>
      </c>
      <c r="G26" s="659">
        <v>0</v>
      </c>
      <c r="H26" s="654">
        <f t="shared" si="1"/>
        <v>7694600</v>
      </c>
      <c r="I26" s="635">
        <f t="shared" si="2"/>
        <v>7564733</v>
      </c>
      <c r="J26" s="635">
        <f t="shared" si="3"/>
        <v>7564733</v>
      </c>
      <c r="K26" s="644">
        <f t="shared" si="4"/>
        <v>1</v>
      </c>
    </row>
    <row r="27" spans="1:13" s="306" customFormat="1" ht="16.5" customHeight="1" x14ac:dyDescent="0.25">
      <c r="A27" s="432" t="s">
        <v>510</v>
      </c>
      <c r="B27" s="316">
        <f>+B25+B26</f>
        <v>23083800</v>
      </c>
      <c r="C27" s="316">
        <f>+C25+C26</f>
        <v>23148733</v>
      </c>
      <c r="D27" s="664">
        <f>+D25+D26</f>
        <v>23148733</v>
      </c>
      <c r="E27" s="673">
        <v>0</v>
      </c>
      <c r="F27" s="316">
        <v>0</v>
      </c>
      <c r="G27" s="664">
        <v>0</v>
      </c>
      <c r="H27" s="654">
        <f t="shared" si="1"/>
        <v>23083800</v>
      </c>
      <c r="I27" s="635">
        <f t="shared" si="2"/>
        <v>23148733</v>
      </c>
      <c r="J27" s="635">
        <f t="shared" si="3"/>
        <v>23148733</v>
      </c>
      <c r="K27" s="644">
        <f t="shared" si="4"/>
        <v>1</v>
      </c>
    </row>
    <row r="28" spans="1:13" s="306" customFormat="1" ht="16.5" customHeight="1" x14ac:dyDescent="0.25">
      <c r="A28" s="317" t="s">
        <v>811</v>
      </c>
      <c r="B28" s="316"/>
      <c r="C28" s="316">
        <v>2730000</v>
      </c>
      <c r="D28" s="664">
        <v>2730000</v>
      </c>
      <c r="E28" s="673"/>
      <c r="F28" s="316"/>
      <c r="G28" s="664"/>
      <c r="H28" s="654">
        <f t="shared" ref="H28" si="11">+B28+E28</f>
        <v>0</v>
      </c>
      <c r="I28" s="635">
        <f t="shared" ref="I28" si="12">+C28+F28</f>
        <v>2730000</v>
      </c>
      <c r="J28" s="635">
        <f t="shared" ref="J28" si="13">+D28+G28</f>
        <v>2730000</v>
      </c>
      <c r="K28" s="644">
        <f t="shared" ref="K28" si="14">+J28/I28</f>
        <v>1</v>
      </c>
    </row>
    <row r="29" spans="1:13" ht="16.5" customHeight="1" x14ac:dyDescent="0.25">
      <c r="A29" s="645" t="s">
        <v>511</v>
      </c>
      <c r="B29" s="314">
        <v>32376000</v>
      </c>
      <c r="C29" s="314">
        <v>30799000</v>
      </c>
      <c r="D29" s="659">
        <v>30799000</v>
      </c>
      <c r="E29" s="667"/>
      <c r="F29" s="314">
        <v>0</v>
      </c>
      <c r="G29" s="659">
        <v>0</v>
      </c>
      <c r="H29" s="654">
        <f t="shared" si="1"/>
        <v>32376000</v>
      </c>
      <c r="I29" s="635">
        <f t="shared" si="2"/>
        <v>30799000</v>
      </c>
      <c r="J29" s="635">
        <f t="shared" si="3"/>
        <v>30799000</v>
      </c>
      <c r="K29" s="644">
        <f t="shared" si="4"/>
        <v>1</v>
      </c>
      <c r="M29" s="982"/>
    </row>
    <row r="30" spans="1:13" ht="16.5" customHeight="1" x14ac:dyDescent="0.25">
      <c r="A30" s="645" t="s">
        <v>512</v>
      </c>
      <c r="B30" s="314">
        <v>36141117</v>
      </c>
      <c r="C30" s="314">
        <v>42203978</v>
      </c>
      <c r="D30" s="659">
        <v>42203978</v>
      </c>
      <c r="E30" s="667"/>
      <c r="F30" s="314">
        <v>0</v>
      </c>
      <c r="G30" s="659">
        <v>0</v>
      </c>
      <c r="H30" s="654">
        <f t="shared" si="1"/>
        <v>36141117</v>
      </c>
      <c r="I30" s="635">
        <f t="shared" si="2"/>
        <v>42203978</v>
      </c>
      <c r="J30" s="635">
        <f t="shared" si="3"/>
        <v>42203978</v>
      </c>
      <c r="K30" s="644">
        <f t="shared" si="4"/>
        <v>1</v>
      </c>
      <c r="M30" s="982"/>
    </row>
    <row r="31" spans="1:13" ht="16.5" customHeight="1" x14ac:dyDescent="0.25">
      <c r="A31" s="643" t="s">
        <v>810</v>
      </c>
      <c r="B31" s="420"/>
      <c r="C31" s="420">
        <v>3408000</v>
      </c>
      <c r="D31" s="661">
        <v>3408000</v>
      </c>
      <c r="E31" s="670"/>
      <c r="F31" s="420"/>
      <c r="G31" s="661"/>
      <c r="H31" s="654">
        <f t="shared" ref="H31" si="15">+B31+E31</f>
        <v>0</v>
      </c>
      <c r="I31" s="635">
        <f t="shared" ref="I31" si="16">+C31+F31</f>
        <v>3408000</v>
      </c>
      <c r="J31" s="635">
        <f t="shared" ref="J31" si="17">+D31+G31</f>
        <v>3408000</v>
      </c>
      <c r="K31" s="644">
        <f t="shared" ref="K31" si="18">+J31/I31</f>
        <v>1</v>
      </c>
      <c r="M31" s="982"/>
    </row>
    <row r="32" spans="1:13" s="306" customFormat="1" ht="16.5" customHeight="1" thickBot="1" x14ac:dyDescent="0.3">
      <c r="A32" s="651" t="s">
        <v>513</v>
      </c>
      <c r="B32" s="968">
        <f>+B30+B29</f>
        <v>68517117</v>
      </c>
      <c r="C32" s="414">
        <f>+C30+C29+C31</f>
        <v>76410978</v>
      </c>
      <c r="D32" s="414">
        <f>+D30+D29+D31</f>
        <v>76410978</v>
      </c>
      <c r="E32" s="674">
        <v>0</v>
      </c>
      <c r="F32" s="414">
        <v>0</v>
      </c>
      <c r="G32" s="665">
        <v>0</v>
      </c>
      <c r="H32" s="655">
        <f t="shared" si="1"/>
        <v>68517117</v>
      </c>
      <c r="I32" s="637">
        <f t="shared" si="2"/>
        <v>76410978</v>
      </c>
      <c r="J32" s="637">
        <f t="shared" si="3"/>
        <v>76410978</v>
      </c>
      <c r="K32" s="647">
        <f t="shared" si="4"/>
        <v>1</v>
      </c>
      <c r="M32" s="982"/>
    </row>
    <row r="33" spans="1:13" ht="16.5" customHeight="1" thickBot="1" x14ac:dyDescent="0.3">
      <c r="A33" s="412" t="s">
        <v>514</v>
      </c>
      <c r="B33" s="319">
        <f>+B32+B27+B24+B21+B19</f>
        <v>217356834</v>
      </c>
      <c r="C33" s="319">
        <f>+C32+C27+C24+C21+C19+C28</f>
        <v>230567818</v>
      </c>
      <c r="D33" s="319">
        <f>+D32+D27+D24+D21+D19+D28</f>
        <v>230567818</v>
      </c>
      <c r="E33" s="671">
        <v>0</v>
      </c>
      <c r="F33" s="319">
        <v>0</v>
      </c>
      <c r="G33" s="662">
        <v>0</v>
      </c>
      <c r="H33" s="656">
        <f t="shared" si="1"/>
        <v>217356834</v>
      </c>
      <c r="I33" s="640">
        <f t="shared" si="2"/>
        <v>230567818</v>
      </c>
      <c r="J33" s="640">
        <f t="shared" si="3"/>
        <v>230567818</v>
      </c>
      <c r="K33" s="641">
        <f t="shared" si="4"/>
        <v>1</v>
      </c>
      <c r="M33" s="982"/>
    </row>
    <row r="34" spans="1:13" ht="16.5" customHeight="1" x14ac:dyDescent="0.25">
      <c r="A34" s="652" t="s">
        <v>571</v>
      </c>
      <c r="B34" s="972"/>
      <c r="C34" s="638"/>
      <c r="D34" s="659"/>
      <c r="E34" s="969">
        <v>17000000</v>
      </c>
      <c r="F34" s="638">
        <v>17000000</v>
      </c>
      <c r="G34" s="663">
        <v>17000000</v>
      </c>
      <c r="H34" s="657">
        <f t="shared" si="1"/>
        <v>17000000</v>
      </c>
      <c r="I34" s="639">
        <f t="shared" si="2"/>
        <v>17000000</v>
      </c>
      <c r="J34" s="639">
        <f t="shared" si="3"/>
        <v>17000000</v>
      </c>
      <c r="K34" s="649">
        <f t="shared" si="4"/>
        <v>1</v>
      </c>
      <c r="M34" s="982"/>
    </row>
    <row r="35" spans="1:13" ht="16.5" customHeight="1" x14ac:dyDescent="0.25">
      <c r="A35" s="313" t="s">
        <v>572</v>
      </c>
      <c r="B35" s="314"/>
      <c r="C35" s="314"/>
      <c r="D35" s="659"/>
      <c r="E35" s="970">
        <v>14190000</v>
      </c>
      <c r="F35" s="314">
        <v>14190000</v>
      </c>
      <c r="G35" s="663">
        <v>14190000</v>
      </c>
      <c r="H35" s="654">
        <f t="shared" si="1"/>
        <v>14190000</v>
      </c>
      <c r="I35" s="635">
        <f t="shared" si="2"/>
        <v>14190000</v>
      </c>
      <c r="J35" s="635">
        <f t="shared" si="3"/>
        <v>14190000</v>
      </c>
      <c r="K35" s="644">
        <f t="shared" si="4"/>
        <v>1</v>
      </c>
      <c r="M35" s="982"/>
    </row>
    <row r="36" spans="1:13" ht="16.5" customHeight="1" x14ac:dyDescent="0.25">
      <c r="A36" s="313" t="s">
        <v>573</v>
      </c>
      <c r="B36" s="314"/>
      <c r="C36" s="314"/>
      <c r="D36" s="659"/>
      <c r="E36" s="970">
        <v>548064</v>
      </c>
      <c r="F36" s="314">
        <v>730752</v>
      </c>
      <c r="G36" s="663">
        <v>730752</v>
      </c>
      <c r="H36" s="654">
        <f t="shared" si="1"/>
        <v>548064</v>
      </c>
      <c r="I36" s="635">
        <f t="shared" si="2"/>
        <v>730752</v>
      </c>
      <c r="J36" s="635">
        <f t="shared" si="3"/>
        <v>730752</v>
      </c>
      <c r="K36" s="644">
        <f t="shared" si="4"/>
        <v>1</v>
      </c>
      <c r="M36" s="982"/>
    </row>
    <row r="37" spans="1:13" ht="16.5" customHeight="1" x14ac:dyDescent="0.25">
      <c r="A37" s="643" t="s">
        <v>515</v>
      </c>
      <c r="B37" s="314"/>
      <c r="C37" s="314"/>
      <c r="D37" s="659"/>
      <c r="E37" s="970">
        <f>24882000+50000</f>
        <v>24932000</v>
      </c>
      <c r="F37" s="314">
        <v>24478000</v>
      </c>
      <c r="G37" s="663">
        <v>24478000</v>
      </c>
      <c r="H37" s="654">
        <f t="shared" si="1"/>
        <v>24932000</v>
      </c>
      <c r="I37" s="635">
        <f t="shared" si="2"/>
        <v>24478000</v>
      </c>
      <c r="J37" s="635">
        <f t="shared" si="3"/>
        <v>24478000</v>
      </c>
      <c r="K37" s="644">
        <f t="shared" si="4"/>
        <v>1</v>
      </c>
      <c r="M37" s="982"/>
    </row>
    <row r="38" spans="1:13" ht="16.5" customHeight="1" x14ac:dyDescent="0.25">
      <c r="A38" s="643" t="s">
        <v>517</v>
      </c>
      <c r="B38" s="314"/>
      <c r="C38" s="314"/>
      <c r="D38" s="659"/>
      <c r="E38" s="970">
        <v>163500</v>
      </c>
      <c r="F38" s="314">
        <v>163500</v>
      </c>
      <c r="G38" s="663">
        <v>163500</v>
      </c>
      <c r="H38" s="654">
        <f t="shared" si="1"/>
        <v>163500</v>
      </c>
      <c r="I38" s="635">
        <f t="shared" si="2"/>
        <v>163500</v>
      </c>
      <c r="J38" s="635">
        <f t="shared" si="3"/>
        <v>163500</v>
      </c>
      <c r="K38" s="644">
        <f t="shared" si="4"/>
        <v>1</v>
      </c>
      <c r="M38" s="982"/>
    </row>
    <row r="39" spans="1:13" ht="16.5" customHeight="1" x14ac:dyDescent="0.25">
      <c r="A39" s="643" t="s">
        <v>516</v>
      </c>
      <c r="B39" s="314"/>
      <c r="C39" s="314"/>
      <c r="D39" s="659"/>
      <c r="E39" s="970">
        <v>3100000</v>
      </c>
      <c r="F39" s="314">
        <v>3100000</v>
      </c>
      <c r="G39" s="663">
        <v>3100000</v>
      </c>
      <c r="H39" s="654">
        <f t="shared" si="1"/>
        <v>3100000</v>
      </c>
      <c r="I39" s="635">
        <f t="shared" si="2"/>
        <v>3100000</v>
      </c>
      <c r="J39" s="635">
        <f t="shared" si="3"/>
        <v>3100000</v>
      </c>
      <c r="K39" s="644">
        <f t="shared" si="4"/>
        <v>1</v>
      </c>
      <c r="M39" s="982"/>
    </row>
    <row r="40" spans="1:13" ht="16.5" customHeight="1" x14ac:dyDescent="0.25">
      <c r="A40" s="643" t="s">
        <v>611</v>
      </c>
      <c r="B40" s="314"/>
      <c r="C40" s="314"/>
      <c r="D40" s="659"/>
      <c r="E40" s="970">
        <v>6552000</v>
      </c>
      <c r="F40" s="314">
        <v>7020000</v>
      </c>
      <c r="G40" s="663">
        <v>7020000</v>
      </c>
      <c r="H40" s="654">
        <f t="shared" si="1"/>
        <v>6552000</v>
      </c>
      <c r="I40" s="635">
        <f t="shared" si="2"/>
        <v>7020000</v>
      </c>
      <c r="J40" s="635">
        <f t="shared" si="3"/>
        <v>7020000</v>
      </c>
      <c r="K40" s="644">
        <f t="shared" si="4"/>
        <v>1</v>
      </c>
      <c r="M40" s="982"/>
    </row>
    <row r="41" spans="1:13" ht="16.5" customHeight="1" x14ac:dyDescent="0.25">
      <c r="A41" s="643" t="s">
        <v>574</v>
      </c>
      <c r="B41" s="314"/>
      <c r="C41" s="314"/>
      <c r="D41" s="659"/>
      <c r="E41" s="970">
        <f>5940000+4100000</f>
        <v>10040000</v>
      </c>
      <c r="F41" s="314">
        <f>5940000+4100000</f>
        <v>10040000</v>
      </c>
      <c r="G41" s="663">
        <f>5940000+4100000</f>
        <v>10040000</v>
      </c>
      <c r="H41" s="654">
        <f t="shared" si="1"/>
        <v>10040000</v>
      </c>
      <c r="I41" s="635">
        <f t="shared" si="2"/>
        <v>10040000</v>
      </c>
      <c r="J41" s="635">
        <f t="shared" si="3"/>
        <v>10040000</v>
      </c>
      <c r="K41" s="644">
        <f t="shared" si="4"/>
        <v>1</v>
      </c>
      <c r="M41" s="982"/>
    </row>
    <row r="42" spans="1:13" ht="17.45" customHeight="1" x14ac:dyDescent="0.25">
      <c r="A42" s="313" t="s">
        <v>812</v>
      </c>
      <c r="B42" s="1000"/>
      <c r="C42" s="314"/>
      <c r="D42" s="659"/>
      <c r="E42" s="970">
        <v>11525039</v>
      </c>
      <c r="F42" s="314">
        <v>11525039</v>
      </c>
      <c r="G42" s="659">
        <v>11525039</v>
      </c>
      <c r="H42" s="654">
        <f t="shared" ref="H42:H43" si="19">+B42+E42</f>
        <v>11525039</v>
      </c>
      <c r="I42" s="635">
        <f t="shared" ref="I42:I43" si="20">+C42+F42</f>
        <v>11525039</v>
      </c>
      <c r="J42" s="635">
        <f t="shared" ref="J42:J43" si="21">+D42+G42</f>
        <v>11525039</v>
      </c>
      <c r="K42" s="644">
        <f t="shared" ref="K42:K43" si="22">+J42/I42</f>
        <v>1</v>
      </c>
      <c r="M42" s="982"/>
    </row>
    <row r="43" spans="1:13" ht="18.600000000000001" customHeight="1" thickBot="1" x14ac:dyDescent="0.3">
      <c r="A43" s="643" t="s">
        <v>813</v>
      </c>
      <c r="B43" s="822"/>
      <c r="C43" s="823"/>
      <c r="D43" s="663"/>
      <c r="E43" s="999"/>
      <c r="F43" s="823">
        <v>7575000</v>
      </c>
      <c r="G43" s="663">
        <v>7575000</v>
      </c>
      <c r="H43" s="654">
        <f t="shared" si="19"/>
        <v>0</v>
      </c>
      <c r="I43" s="635">
        <f t="shared" si="20"/>
        <v>7575000</v>
      </c>
      <c r="J43" s="635">
        <f t="shared" si="21"/>
        <v>7575000</v>
      </c>
      <c r="K43" s="644">
        <f t="shared" si="22"/>
        <v>1</v>
      </c>
      <c r="M43" s="982"/>
    </row>
    <row r="44" spans="1:13" s="306" customFormat="1" ht="16.5" customHeight="1" thickBot="1" x14ac:dyDescent="0.3">
      <c r="A44" s="318" t="s">
        <v>518</v>
      </c>
      <c r="B44" s="642">
        <v>0</v>
      </c>
      <c r="C44" s="642">
        <v>0</v>
      </c>
      <c r="D44" s="1347">
        <v>0</v>
      </c>
      <c r="E44" s="671">
        <f>SUM(E34:E43)</f>
        <v>88050603</v>
      </c>
      <c r="F44" s="671">
        <f t="shared" ref="F44" si="23">SUM(F34:F43)</f>
        <v>95822291</v>
      </c>
      <c r="G44" s="671">
        <f t="shared" ref="G44" si="24">SUM(G34:G43)</f>
        <v>95822291</v>
      </c>
      <c r="H44" s="656">
        <f t="shared" si="1"/>
        <v>88050603</v>
      </c>
      <c r="I44" s="640">
        <f t="shared" si="2"/>
        <v>95822291</v>
      </c>
      <c r="J44" s="640">
        <f t="shared" si="3"/>
        <v>95822291</v>
      </c>
      <c r="K44" s="641">
        <f t="shared" si="4"/>
        <v>1</v>
      </c>
      <c r="M44" s="982"/>
    </row>
    <row r="45" spans="1:13" s="306" customFormat="1" ht="16.5" customHeight="1" x14ac:dyDescent="0.25">
      <c r="A45" s="653" t="s">
        <v>570</v>
      </c>
      <c r="B45" s="531">
        <v>201082</v>
      </c>
      <c r="C45" s="971">
        <v>197288</v>
      </c>
      <c r="D45" s="675">
        <v>197288</v>
      </c>
      <c r="E45" s="672"/>
      <c r="F45" s="638">
        <v>0</v>
      </c>
      <c r="G45" s="663">
        <v>0</v>
      </c>
      <c r="H45" s="657">
        <f t="shared" si="1"/>
        <v>201082</v>
      </c>
      <c r="I45" s="639">
        <f t="shared" si="2"/>
        <v>197288</v>
      </c>
      <c r="J45" s="639">
        <f t="shared" si="3"/>
        <v>197288</v>
      </c>
      <c r="K45" s="649">
        <f t="shared" si="4"/>
        <v>1</v>
      </c>
      <c r="M45" s="982"/>
    </row>
    <row r="46" spans="1:13" s="306" customFormat="1" ht="29.25" customHeight="1" x14ac:dyDescent="0.25">
      <c r="A46" s="315" t="s">
        <v>506</v>
      </c>
      <c r="B46" s="531">
        <v>17283000</v>
      </c>
      <c r="C46" s="531">
        <v>17283000</v>
      </c>
      <c r="D46" s="675">
        <v>17283000</v>
      </c>
      <c r="E46" s="667"/>
      <c r="F46" s="314">
        <v>0</v>
      </c>
      <c r="G46" s="659">
        <v>0</v>
      </c>
      <c r="H46" s="654">
        <f t="shared" si="1"/>
        <v>17283000</v>
      </c>
      <c r="I46" s="635">
        <f t="shared" si="2"/>
        <v>17283000</v>
      </c>
      <c r="J46" s="635">
        <f t="shared" si="3"/>
        <v>17283000</v>
      </c>
      <c r="K46" s="644">
        <f t="shared" si="4"/>
        <v>1</v>
      </c>
      <c r="M46" s="982"/>
    </row>
    <row r="47" spans="1:13" s="306" customFormat="1" ht="30.75" customHeight="1" x14ac:dyDescent="0.25">
      <c r="A47" s="315" t="s">
        <v>519</v>
      </c>
      <c r="B47" s="531">
        <v>6964760</v>
      </c>
      <c r="C47" s="531">
        <v>6964760</v>
      </c>
      <c r="D47" s="675">
        <v>6964760</v>
      </c>
      <c r="E47" s="667"/>
      <c r="F47" s="314">
        <v>0</v>
      </c>
      <c r="G47" s="659">
        <v>0</v>
      </c>
      <c r="H47" s="654">
        <f t="shared" si="1"/>
        <v>6964760</v>
      </c>
      <c r="I47" s="635">
        <f t="shared" si="2"/>
        <v>6964760</v>
      </c>
      <c r="J47" s="635">
        <f t="shared" si="3"/>
        <v>6964760</v>
      </c>
      <c r="K47" s="644">
        <f t="shared" si="4"/>
        <v>1</v>
      </c>
    </row>
    <row r="48" spans="1:13" s="306" customFormat="1" ht="16.5" customHeight="1" x14ac:dyDescent="0.25">
      <c r="A48" s="317" t="s">
        <v>814</v>
      </c>
      <c r="B48" s="314"/>
      <c r="C48" s="316">
        <v>236000</v>
      </c>
      <c r="D48" s="664">
        <v>236000</v>
      </c>
      <c r="E48" s="667"/>
      <c r="F48" s="314"/>
      <c r="G48" s="659"/>
      <c r="H48" s="654">
        <f t="shared" si="1"/>
        <v>0</v>
      </c>
      <c r="I48" s="635">
        <f t="shared" si="2"/>
        <v>236000</v>
      </c>
      <c r="J48" s="635">
        <f t="shared" si="3"/>
        <v>236000</v>
      </c>
      <c r="K48" s="644"/>
    </row>
    <row r="49" spans="1:11" s="306" customFormat="1" ht="16.5" customHeight="1" x14ac:dyDescent="0.25">
      <c r="A49" s="315" t="s">
        <v>676</v>
      </c>
      <c r="B49" s="314"/>
      <c r="C49" s="316"/>
      <c r="D49" s="664"/>
      <c r="E49" s="667"/>
      <c r="F49" s="316">
        <v>22068927</v>
      </c>
      <c r="G49" s="664">
        <v>22068927</v>
      </c>
      <c r="H49" s="654">
        <f t="shared" si="1"/>
        <v>0</v>
      </c>
      <c r="I49" s="635">
        <f t="shared" si="2"/>
        <v>22068927</v>
      </c>
      <c r="J49" s="635">
        <f t="shared" si="3"/>
        <v>22068927</v>
      </c>
      <c r="K49" s="644">
        <f t="shared" si="4"/>
        <v>1</v>
      </c>
    </row>
    <row r="50" spans="1:11" s="306" customFormat="1" ht="16.5" customHeight="1" x14ac:dyDescent="0.25">
      <c r="A50" s="317" t="s">
        <v>788</v>
      </c>
      <c r="B50" s="314"/>
      <c r="C50" s="316">
        <v>1875118</v>
      </c>
      <c r="D50" s="664">
        <v>1875118</v>
      </c>
      <c r="E50" s="667"/>
      <c r="F50" s="314"/>
      <c r="G50" s="659"/>
      <c r="H50" s="654">
        <f t="shared" si="1"/>
        <v>0</v>
      </c>
      <c r="I50" s="635">
        <f t="shared" si="2"/>
        <v>1875118</v>
      </c>
      <c r="J50" s="635">
        <f t="shared" si="3"/>
        <v>1875118</v>
      </c>
      <c r="K50" s="644">
        <f t="shared" si="4"/>
        <v>1</v>
      </c>
    </row>
    <row r="51" spans="1:11" s="306" customFormat="1" ht="16.5" customHeight="1" thickBot="1" x14ac:dyDescent="0.3">
      <c r="A51" s="413" t="s">
        <v>789</v>
      </c>
      <c r="B51" s="420"/>
      <c r="C51" s="414">
        <v>115000</v>
      </c>
      <c r="D51" s="665">
        <v>115000</v>
      </c>
      <c r="E51" s="670"/>
      <c r="F51" s="420"/>
      <c r="G51" s="661"/>
      <c r="H51" s="655">
        <f t="shared" si="1"/>
        <v>0</v>
      </c>
      <c r="I51" s="637">
        <f t="shared" si="2"/>
        <v>115000</v>
      </c>
      <c r="J51" s="637">
        <f t="shared" si="3"/>
        <v>115000</v>
      </c>
      <c r="K51" s="647">
        <f t="shared" si="4"/>
        <v>1</v>
      </c>
    </row>
    <row r="52" spans="1:11" s="306" customFormat="1" ht="16.5" customHeight="1" thickBot="1" x14ac:dyDescent="0.3">
      <c r="A52" s="318" t="s">
        <v>523</v>
      </c>
      <c r="B52" s="319">
        <f>+B51+B50+B49+B48+B47+B46+B45+B44+B33+B16</f>
        <v>364133696</v>
      </c>
      <c r="C52" s="319">
        <f>+C51+C50+C49+C48+C47+C46+C45+C44+C33+C16</f>
        <v>382754704</v>
      </c>
      <c r="D52" s="662">
        <f>+D51+D50+D49+D48+D47+D46+D45+D44+D33+D16</f>
        <v>382754704</v>
      </c>
      <c r="E52" s="671">
        <f>+E51+E50+E49+E44+E16</f>
        <v>88050603</v>
      </c>
      <c r="F52" s="319">
        <f>+F51+F50+F49+F44+F16</f>
        <v>118657662</v>
      </c>
      <c r="G52" s="662">
        <f>+G51+G50+G49+G44+G16</f>
        <v>118657662</v>
      </c>
      <c r="H52" s="656">
        <f t="shared" si="1"/>
        <v>452184299</v>
      </c>
      <c r="I52" s="640">
        <f t="shared" si="2"/>
        <v>501412366</v>
      </c>
      <c r="J52" s="640">
        <f t="shared" si="3"/>
        <v>501412366</v>
      </c>
      <c r="K52" s="641">
        <f t="shared" si="4"/>
        <v>1</v>
      </c>
    </row>
    <row r="53" spans="1:11" hidden="1" x14ac:dyDescent="0.25"/>
    <row r="54" spans="1:11" hidden="1" x14ac:dyDescent="0.25"/>
    <row r="55" spans="1:11" hidden="1" x14ac:dyDescent="0.25">
      <c r="E55" s="308"/>
      <c r="F55" s="309"/>
      <c r="G55" s="309"/>
    </row>
    <row r="56" spans="1:11" ht="25.5" hidden="1" customHeight="1" x14ac:dyDescent="0.25">
      <c r="E56" s="394"/>
      <c r="F56" s="310"/>
      <c r="G56" s="310"/>
    </row>
    <row r="57" spans="1:11" hidden="1" x14ac:dyDescent="0.25"/>
    <row r="58" spans="1:11" hidden="1" x14ac:dyDescent="0.25"/>
    <row r="59" spans="1:11" hidden="1" x14ac:dyDescent="0.25"/>
    <row r="60" spans="1:11" hidden="1" x14ac:dyDescent="0.25"/>
    <row r="61" spans="1:11" hidden="1" x14ac:dyDescent="0.25">
      <c r="E61" s="308"/>
      <c r="F61" s="309"/>
      <c r="G61" s="309"/>
    </row>
    <row r="62" spans="1:11" ht="12.75" hidden="1" customHeight="1" x14ac:dyDescent="0.25">
      <c r="E62" s="394"/>
      <c r="F62" s="310"/>
      <c r="G62" s="310"/>
    </row>
    <row r="63" spans="1:11" hidden="1" x14ac:dyDescent="0.25"/>
    <row r="64" spans="1:11" hidden="1" x14ac:dyDescent="0.25"/>
    <row r="65" spans="1:10" hidden="1" x14ac:dyDescent="0.25"/>
    <row r="66" spans="1:10" hidden="1" x14ac:dyDescent="0.25"/>
    <row r="67" spans="1:10" hidden="1" x14ac:dyDescent="0.25"/>
    <row r="68" spans="1:10" hidden="1" x14ac:dyDescent="0.25"/>
    <row r="69" spans="1:10" hidden="1" x14ac:dyDescent="0.25"/>
    <row r="70" spans="1:10" hidden="1" x14ac:dyDescent="0.25">
      <c r="A70" s="305" t="s">
        <v>527</v>
      </c>
    </row>
    <row r="71" spans="1:10" ht="25.5" hidden="1" x14ac:dyDescent="0.25">
      <c r="B71" s="307" t="s">
        <v>528</v>
      </c>
      <c r="C71" s="307" t="s">
        <v>529</v>
      </c>
      <c r="E71" s="311" t="s">
        <v>530</v>
      </c>
      <c r="F71" s="311"/>
      <c r="G71" s="311"/>
      <c r="H71" s="306" t="s">
        <v>531</v>
      </c>
      <c r="J71" s="306" t="s">
        <v>531</v>
      </c>
    </row>
    <row r="72" spans="1:10" hidden="1" x14ac:dyDescent="0.25">
      <c r="B72" s="307">
        <v>19</v>
      </c>
      <c r="C72" s="307">
        <v>26</v>
      </c>
      <c r="E72" s="305">
        <v>2</v>
      </c>
      <c r="H72" s="306" t="e">
        <f>+#REF!+E72</f>
        <v>#REF!</v>
      </c>
      <c r="J72" s="306">
        <f>+E72+F72</f>
        <v>2</v>
      </c>
    </row>
    <row r="73" spans="1:10" hidden="1" x14ac:dyDescent="0.25"/>
    <row r="74" spans="1:10" hidden="1" x14ac:dyDescent="0.25"/>
    <row r="75" spans="1:10" hidden="1" x14ac:dyDescent="0.25"/>
    <row r="76" spans="1:10" hidden="1" x14ac:dyDescent="0.25"/>
    <row r="78" spans="1:10" x14ac:dyDescent="0.25">
      <c r="A78" s="306"/>
    </row>
  </sheetData>
  <mergeCells count="7">
    <mergeCell ref="K1:K2"/>
    <mergeCell ref="A1:A2"/>
    <mergeCell ref="H1:H2"/>
    <mergeCell ref="J1:J2"/>
    <mergeCell ref="I1:I2"/>
    <mergeCell ref="B1:D1"/>
    <mergeCell ref="E1:G1"/>
  </mergeCells>
  <printOptions horizontalCentered="1"/>
  <pageMargins left="0.70866141732283472" right="0.70866141732283472" top="1.0236220472440944" bottom="0.74803149606299213" header="0.39370078740157483" footer="0.31496062992125984"/>
  <pageSetup paperSize="9" scale="50" orientation="portrait" r:id="rId1"/>
  <headerFooter>
    <oddHeader>&amp;C&amp;"Times New Roman,Félkövér"&amp;14MARTONVÁSÁR VÁROS ÖNKORMÁNYZATA 
&amp;"Times New Roman,Normál"NORMATÍV TÁMOGATÁSOK KIMUTATÁSA      &amp;R&amp;"Times New Roman,Félkövér"&amp;10 4. melléklet</oddHeader>
    <oddFooter>&amp;R&amp;P</oddFooter>
  </headerFooter>
  <colBreaks count="1" manualBreakCount="1">
    <brk id="12" max="3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zoomScaleNormal="100" workbookViewId="0">
      <selection activeCell="B22" sqref="B22"/>
    </sheetView>
  </sheetViews>
  <sheetFormatPr defaultColWidth="9.140625" defaultRowHeight="15" x14ac:dyDescent="0.25"/>
  <cols>
    <col min="1" max="1" width="6.28515625" style="279" customWidth="1"/>
    <col min="2" max="2" width="7.140625" style="115" customWidth="1"/>
    <col min="3" max="3" width="22" style="115" customWidth="1"/>
    <col min="4" max="4" width="9.5703125" style="53" customWidth="1"/>
    <col min="5" max="5" width="8.85546875" style="53" bestFit="1" customWidth="1"/>
    <col min="6" max="6" width="10.7109375" style="53" customWidth="1"/>
    <col min="7" max="7" width="8.85546875" style="304" customWidth="1"/>
    <col min="8" max="8" width="8.5703125" style="53" customWidth="1"/>
    <col min="9" max="9" width="7.140625" style="53" customWidth="1"/>
    <col min="10" max="10" width="6.5703125" style="53" customWidth="1"/>
    <col min="11" max="18" width="9.5703125" style="53" customWidth="1"/>
    <col min="19" max="19" width="7.7109375" style="53" customWidth="1"/>
    <col min="20" max="20" width="10.28515625" style="53" bestFit="1" customWidth="1"/>
    <col min="21" max="25" width="7.7109375" style="53" customWidth="1"/>
    <col min="26" max="26" width="11.28515625" style="53" bestFit="1" customWidth="1"/>
    <col min="27" max="27" width="9.42578125" style="53" customWidth="1"/>
    <col min="28" max="28" width="10.140625" style="53" customWidth="1"/>
    <col min="29" max="30" width="9.140625" style="281"/>
    <col min="31" max="31" width="9.140625" style="1"/>
    <col min="32" max="16384" width="9.140625" style="18"/>
  </cols>
  <sheetData>
    <row r="1" spans="1:30" s="28" customFormat="1" ht="12.75" customHeight="1" x14ac:dyDescent="0.25">
      <c r="A1" s="1432" t="s">
        <v>0</v>
      </c>
      <c r="B1" s="1434" t="s">
        <v>182</v>
      </c>
      <c r="C1" s="1435"/>
      <c r="D1" s="1438" t="s">
        <v>180</v>
      </c>
      <c r="E1" s="1439"/>
      <c r="F1" s="1439"/>
      <c r="G1" s="1441" t="s">
        <v>524</v>
      </c>
      <c r="H1" s="1443" t="s">
        <v>263</v>
      </c>
      <c r="I1" s="1439"/>
      <c r="J1" s="1439"/>
      <c r="K1" s="1439" t="s">
        <v>475</v>
      </c>
      <c r="L1" s="1439"/>
      <c r="M1" s="1439"/>
      <c r="N1" s="1439" t="s">
        <v>476</v>
      </c>
      <c r="O1" s="1439"/>
      <c r="P1" s="1439"/>
      <c r="Q1" s="1439" t="s">
        <v>477</v>
      </c>
      <c r="R1" s="1439"/>
      <c r="S1" s="1439"/>
      <c r="T1" s="1439" t="s">
        <v>264</v>
      </c>
      <c r="U1" s="1439"/>
      <c r="V1" s="1439"/>
      <c r="W1" s="1439" t="s">
        <v>478</v>
      </c>
      <c r="X1" s="1439"/>
      <c r="Y1" s="1439"/>
      <c r="Z1" s="1439" t="s">
        <v>265</v>
      </c>
      <c r="AA1" s="1439"/>
      <c r="AB1" s="1440"/>
      <c r="AC1" s="270"/>
      <c r="AD1" s="270"/>
    </row>
    <row r="2" spans="1:30" s="17" customFormat="1" ht="25.5" x14ac:dyDescent="0.25">
      <c r="A2" s="1433"/>
      <c r="B2" s="1436"/>
      <c r="C2" s="1437"/>
      <c r="D2" s="717" t="s">
        <v>177</v>
      </c>
      <c r="E2" s="266" t="s">
        <v>178</v>
      </c>
      <c r="F2" s="266" t="s">
        <v>179</v>
      </c>
      <c r="G2" s="1442"/>
      <c r="H2" s="711" t="s">
        <v>177</v>
      </c>
      <c r="I2" s="266" t="s">
        <v>178</v>
      </c>
      <c r="J2" s="266" t="s">
        <v>179</v>
      </c>
      <c r="K2" s="266" t="s">
        <v>177</v>
      </c>
      <c r="L2" s="266" t="s">
        <v>178</v>
      </c>
      <c r="M2" s="266" t="s">
        <v>179</v>
      </c>
      <c r="N2" s="266" t="s">
        <v>177</v>
      </c>
      <c r="O2" s="266" t="s">
        <v>178</v>
      </c>
      <c r="P2" s="266" t="s">
        <v>179</v>
      </c>
      <c r="Q2" s="266" t="s">
        <v>177</v>
      </c>
      <c r="R2" s="266" t="s">
        <v>178</v>
      </c>
      <c r="S2" s="266" t="s">
        <v>179</v>
      </c>
      <c r="T2" s="266" t="s">
        <v>177</v>
      </c>
      <c r="U2" s="266" t="s">
        <v>178</v>
      </c>
      <c r="V2" s="266" t="s">
        <v>179</v>
      </c>
      <c r="W2" s="266" t="s">
        <v>177</v>
      </c>
      <c r="X2" s="266" t="s">
        <v>178</v>
      </c>
      <c r="Y2" s="266" t="s">
        <v>179</v>
      </c>
      <c r="Z2" s="266" t="s">
        <v>177</v>
      </c>
      <c r="AA2" s="266" t="s">
        <v>178</v>
      </c>
      <c r="AB2" s="690" t="s">
        <v>179</v>
      </c>
      <c r="AC2" s="280"/>
      <c r="AD2" s="280"/>
    </row>
    <row r="3" spans="1:30" s="39" customFormat="1" ht="12.75" x14ac:dyDescent="0.2">
      <c r="A3" s="454" t="s">
        <v>27</v>
      </c>
      <c r="B3" s="1459" t="s">
        <v>174</v>
      </c>
      <c r="C3" s="1460"/>
      <c r="D3" s="372">
        <f>+H3+K3+N3+Q3+T3+W3+Z3</f>
        <v>23690</v>
      </c>
      <c r="E3" s="371">
        <f t="shared" ref="E3" si="0">+I3+L3+O3+R3+U3+X3+AA3</f>
        <v>16117</v>
      </c>
      <c r="F3" s="371">
        <f>+J3+M3+P3+S3+V3+Y3+AB3</f>
        <v>14871</v>
      </c>
      <c r="G3" s="718">
        <f>+F3/E3</f>
        <v>0.92269032698393005</v>
      </c>
      <c r="H3" s="374">
        <f>+'5.a. mell. Jogalkotás'!D5</f>
        <v>0</v>
      </c>
      <c r="I3" s="371">
        <f>+'5.a. mell. Jogalkotás'!E5</f>
        <v>0</v>
      </c>
      <c r="J3" s="371">
        <f>+'5.a. mell. Jogalkotás'!F5</f>
        <v>0</v>
      </c>
      <c r="K3" s="371">
        <f>'5.b. mell. VF saját forrásból'!D5</f>
        <v>10000</v>
      </c>
      <c r="L3" s="371">
        <f>'5.b. mell. VF saját forrásból'!E5</f>
        <v>0</v>
      </c>
      <c r="M3" s="371">
        <f>'5.b. mell. VF saját forrásból'!F5</f>
        <v>0</v>
      </c>
      <c r="N3" s="371">
        <f>+'5.c. mell. VF Eu forrásból'!D5</f>
        <v>0</v>
      </c>
      <c r="O3" s="371">
        <f>+'5.c. mell. VF Eu forrásból'!E5</f>
        <v>0</v>
      </c>
      <c r="P3" s="371">
        <f>+'5.c. mell. VF Eu forrásból'!F5</f>
        <v>0</v>
      </c>
      <c r="Q3" s="371">
        <f>+'5.d. mell. Védőnő, EÜ'!D5</f>
        <v>11598</v>
      </c>
      <c r="R3" s="371">
        <f>+'5.d. mell. Védőnő, EÜ'!E5</f>
        <v>13354</v>
      </c>
      <c r="S3" s="371">
        <f>+'5.d. mell. Védőnő, EÜ'!F5</f>
        <v>13122</v>
      </c>
      <c r="T3" s="371"/>
      <c r="U3" s="371"/>
      <c r="V3" s="371"/>
      <c r="W3" s="371"/>
      <c r="X3" s="371"/>
      <c r="Y3" s="371"/>
      <c r="Z3" s="371">
        <f>+'5.g. mell. Egyéb tev.'!D6</f>
        <v>2092</v>
      </c>
      <c r="AA3" s="371">
        <f>+'5.g. mell. Egyéb tev.'!E6</f>
        <v>2763</v>
      </c>
      <c r="AB3" s="373">
        <f>+'5.g. mell. Egyéb tev.'!F6</f>
        <v>1749</v>
      </c>
      <c r="AC3" s="203"/>
      <c r="AD3" s="203"/>
    </row>
    <row r="4" spans="1:30" s="39" customFormat="1" ht="12.75" customHeight="1" x14ac:dyDescent="0.2">
      <c r="A4" s="454" t="s">
        <v>33</v>
      </c>
      <c r="B4" s="1459" t="s">
        <v>173</v>
      </c>
      <c r="C4" s="1460"/>
      <c r="D4" s="372">
        <f t="shared" ref="D4:D29" si="1">+H4+K4+N4+Q4+T4+W4+Z4</f>
        <v>33081</v>
      </c>
      <c r="E4" s="371">
        <f t="shared" ref="E4:E29" si="2">+I4+L4+O4+R4+U4+X4+AA4</f>
        <v>36108</v>
      </c>
      <c r="F4" s="371">
        <f>+J4+M4+P4+S4+V4+Y4+AB4</f>
        <v>33162</v>
      </c>
      <c r="G4" s="718">
        <f t="shared" ref="G4:G30" si="3">+F4/E4</f>
        <v>0.91841143236955802</v>
      </c>
      <c r="H4" s="374">
        <f>+'5.a. mell. Jogalkotás'!D6</f>
        <v>20581</v>
      </c>
      <c r="I4" s="371">
        <f>+'5.a. mell. Jogalkotás'!E6</f>
        <v>22782</v>
      </c>
      <c r="J4" s="371">
        <f>+'5.a. mell. Jogalkotás'!F6</f>
        <v>22229</v>
      </c>
      <c r="K4" s="371">
        <f>'5.b. mell. VF saját forrásból'!D6</f>
        <v>0</v>
      </c>
      <c r="L4" s="371">
        <f>'5.b. mell. VF saját forrásból'!E6</f>
        <v>0</v>
      </c>
      <c r="M4" s="371">
        <f>'5.b. mell. VF saját forrásból'!F6</f>
        <v>0</v>
      </c>
      <c r="N4" s="371">
        <f>+'5.c. mell. VF Eu forrásból'!D6</f>
        <v>11420</v>
      </c>
      <c r="O4" s="371">
        <f>+'5.c. mell. VF Eu forrásból'!E6</f>
        <v>11420</v>
      </c>
      <c r="P4" s="371">
        <f>+'5.c. mell. VF Eu forrásból'!F6</f>
        <v>9119</v>
      </c>
      <c r="Q4" s="371">
        <f>+'5.d. mell. Védőnő, EÜ'!D6</f>
        <v>1080</v>
      </c>
      <c r="R4" s="371">
        <f>+'5.d. mell. Védőnő, EÜ'!E6</f>
        <v>1080</v>
      </c>
      <c r="S4" s="371">
        <f>+'5.d. mell. Védőnő, EÜ'!F6</f>
        <v>1080</v>
      </c>
      <c r="T4" s="371"/>
      <c r="U4" s="371"/>
      <c r="V4" s="371"/>
      <c r="W4" s="371"/>
      <c r="X4" s="371"/>
      <c r="Y4" s="371"/>
      <c r="Z4" s="371">
        <f>+'5.g. mell. Egyéb tev.'!D7</f>
        <v>0</v>
      </c>
      <c r="AA4" s="371">
        <f>+'5.g. mell. Egyéb tev.'!E7</f>
        <v>826</v>
      </c>
      <c r="AB4" s="373">
        <f>+'5.g. mell. Egyéb tev.'!F7</f>
        <v>734</v>
      </c>
      <c r="AC4" s="203"/>
      <c r="AD4" s="203"/>
    </row>
    <row r="5" spans="1:30" s="39" customFormat="1" ht="12.75" customHeight="1" thickBot="1" x14ac:dyDescent="0.25">
      <c r="A5" s="691" t="s">
        <v>34</v>
      </c>
      <c r="B5" s="1447" t="s">
        <v>172</v>
      </c>
      <c r="C5" s="1448"/>
      <c r="D5" s="380">
        <f t="shared" si="1"/>
        <v>56771</v>
      </c>
      <c r="E5" s="381">
        <f t="shared" si="2"/>
        <v>52225</v>
      </c>
      <c r="F5" s="381">
        <f>+J5+M5+P5+S5+V5+Y5+AB5</f>
        <v>48033</v>
      </c>
      <c r="G5" s="719">
        <f t="shared" si="3"/>
        <v>0.91973192915270463</v>
      </c>
      <c r="H5" s="383">
        <f>+H3+H4</f>
        <v>20581</v>
      </c>
      <c r="I5" s="381">
        <f t="shared" ref="I5:J5" si="4">+I3+I4</f>
        <v>22782</v>
      </c>
      <c r="J5" s="381">
        <f t="shared" si="4"/>
        <v>22229</v>
      </c>
      <c r="K5" s="371">
        <f>'5.b. mell. VF saját forrásból'!D7</f>
        <v>10000</v>
      </c>
      <c r="L5" s="371">
        <f>'5.b. mell. VF saját forrásból'!E7</f>
        <v>0</v>
      </c>
      <c r="M5" s="371">
        <f>'5.b. mell. VF saját forrásból'!F7</f>
        <v>0</v>
      </c>
      <c r="N5" s="381">
        <f>+'5.c. mell. VF Eu forrásból'!D7</f>
        <v>11420</v>
      </c>
      <c r="O5" s="381">
        <f>+'5.c. mell. VF Eu forrásból'!E7</f>
        <v>11420</v>
      </c>
      <c r="P5" s="381">
        <f>+'5.c. mell. VF Eu forrásból'!F7</f>
        <v>9119</v>
      </c>
      <c r="Q5" s="692">
        <f>+Q3+Q4</f>
        <v>12678</v>
      </c>
      <c r="R5" s="381">
        <f t="shared" ref="R5:S5" si="5">+R3+R4</f>
        <v>14434</v>
      </c>
      <c r="S5" s="381">
        <f t="shared" si="5"/>
        <v>14202</v>
      </c>
      <c r="T5" s="381"/>
      <c r="U5" s="381"/>
      <c r="V5" s="381"/>
      <c r="W5" s="381"/>
      <c r="X5" s="381"/>
      <c r="Y5" s="381"/>
      <c r="Z5" s="381">
        <f>+'5.g. mell. Egyéb tev.'!D8</f>
        <v>2092</v>
      </c>
      <c r="AA5" s="381">
        <f>+'5.g. mell. Egyéb tev.'!E8</f>
        <v>3589</v>
      </c>
      <c r="AB5" s="382">
        <f>+'5.g. mell. Egyéb tev.'!F8</f>
        <v>2483</v>
      </c>
      <c r="AC5" s="203"/>
      <c r="AD5" s="203"/>
    </row>
    <row r="6" spans="1:30" ht="15.75" thickBot="1" x14ac:dyDescent="0.3">
      <c r="A6" s="95"/>
      <c r="B6" s="621"/>
      <c r="C6" s="283"/>
      <c r="D6" s="375"/>
      <c r="E6" s="376"/>
      <c r="F6" s="376"/>
      <c r="G6" s="720"/>
      <c r="H6" s="376"/>
      <c r="I6" s="376"/>
      <c r="J6" s="376"/>
      <c r="K6" s="579"/>
      <c r="L6" s="579"/>
      <c r="M6" s="579"/>
      <c r="N6" s="579"/>
      <c r="O6" s="579"/>
      <c r="P6" s="579"/>
      <c r="Q6" s="579"/>
      <c r="R6" s="376"/>
      <c r="S6" s="376"/>
      <c r="T6" s="376"/>
      <c r="U6" s="376"/>
      <c r="V6" s="376"/>
      <c r="W6" s="376"/>
      <c r="X6" s="376"/>
      <c r="Y6" s="376"/>
      <c r="Z6" s="688"/>
      <c r="AA6" s="688"/>
      <c r="AB6" s="688"/>
    </row>
    <row r="7" spans="1:30" s="39" customFormat="1" ht="12.75" customHeight="1" thickBot="1" x14ac:dyDescent="0.25">
      <c r="A7" s="693" t="s">
        <v>35</v>
      </c>
      <c r="B7" s="1455" t="s">
        <v>171</v>
      </c>
      <c r="C7" s="1456"/>
      <c r="D7" s="721">
        <f t="shared" si="1"/>
        <v>8991</v>
      </c>
      <c r="E7" s="694">
        <f t="shared" si="2"/>
        <v>10100</v>
      </c>
      <c r="F7" s="694">
        <f t="shared" ref="F7:F29" si="6">+J7+M7+P7+S7+V7+Y7+AB7</f>
        <v>8835</v>
      </c>
      <c r="G7" s="722">
        <f t="shared" si="3"/>
        <v>0.87475247524752475</v>
      </c>
      <c r="H7" s="712">
        <f>+'5.a. mell. Jogalkotás'!D9</f>
        <v>4067</v>
      </c>
      <c r="I7" s="694">
        <f>+'5.a. mell. Jogalkotás'!E9</f>
        <v>4456</v>
      </c>
      <c r="J7" s="694">
        <f>+'5.a. mell. Jogalkotás'!F9</f>
        <v>4215</v>
      </c>
      <c r="K7" s="695">
        <f>'5.b. mell. VF saját forrásból'!D9</f>
        <v>0</v>
      </c>
      <c r="L7" s="695">
        <f>'5.b. mell. VF saját forrásból'!E9</f>
        <v>0</v>
      </c>
      <c r="M7" s="695">
        <f>'5.b. mell. VF saját forrásból'!F9</f>
        <v>0</v>
      </c>
      <c r="N7" s="695">
        <f>+'5.c. mell. VF Eu forrásból'!D9</f>
        <v>2004</v>
      </c>
      <c r="O7" s="695">
        <f>+'5.c. mell. VF Eu forrásból'!E9</f>
        <v>2004</v>
      </c>
      <c r="P7" s="695">
        <f>+'5.c. mell. VF Eu forrásból'!F9</f>
        <v>1517</v>
      </c>
      <c r="Q7" s="695">
        <f>+'5.d. mell. Védőnő, EÜ'!D9</f>
        <v>2512</v>
      </c>
      <c r="R7" s="694">
        <f>+'5.d. mell. Védőnő, EÜ'!E9</f>
        <v>2817</v>
      </c>
      <c r="S7" s="694">
        <f>+'5.d. mell. Védőnő, EÜ'!F9</f>
        <v>2631</v>
      </c>
      <c r="T7" s="694"/>
      <c r="U7" s="694"/>
      <c r="V7" s="694"/>
      <c r="W7" s="694"/>
      <c r="X7" s="694"/>
      <c r="Y7" s="694"/>
      <c r="Z7" s="694">
        <f>+'5.g. mell. Egyéb tev.'!D10</f>
        <v>408</v>
      </c>
      <c r="AA7" s="694">
        <f>+'5.g. mell. Egyéb tev.'!E10</f>
        <v>823</v>
      </c>
      <c r="AB7" s="696">
        <f>+'5.g. mell. Egyéb tev.'!F10</f>
        <v>472</v>
      </c>
      <c r="AC7" s="203"/>
      <c r="AD7" s="203"/>
    </row>
    <row r="8" spans="1:30" ht="15.75" thickBot="1" x14ac:dyDescent="0.3">
      <c r="A8" s="95"/>
      <c r="C8" s="284"/>
      <c r="D8" s="375"/>
      <c r="E8" s="376"/>
      <c r="F8" s="376"/>
      <c r="G8" s="720"/>
      <c r="H8" s="376"/>
      <c r="I8" s="376"/>
      <c r="J8" s="376"/>
      <c r="K8" s="579"/>
      <c r="L8" s="579"/>
      <c r="M8" s="579"/>
      <c r="N8" s="579"/>
      <c r="O8" s="579"/>
      <c r="P8" s="579"/>
      <c r="Q8" s="579"/>
      <c r="R8" s="376"/>
      <c r="S8" s="376"/>
      <c r="T8" s="376"/>
      <c r="U8" s="376"/>
      <c r="V8" s="376"/>
      <c r="W8" s="376"/>
      <c r="X8" s="376"/>
      <c r="Y8" s="376"/>
      <c r="Z8" s="376"/>
      <c r="AA8" s="376"/>
      <c r="AB8" s="376"/>
    </row>
    <row r="9" spans="1:30" s="39" customFormat="1" ht="12.75" customHeight="1" x14ac:dyDescent="0.2">
      <c r="A9" s="697" t="s">
        <v>47</v>
      </c>
      <c r="B9" s="1461" t="s">
        <v>170</v>
      </c>
      <c r="C9" s="1462"/>
      <c r="D9" s="723">
        <f t="shared" si="1"/>
        <v>2776</v>
      </c>
      <c r="E9" s="699">
        <f t="shared" si="2"/>
        <v>4506</v>
      </c>
      <c r="F9" s="699">
        <f t="shared" si="6"/>
        <v>2779</v>
      </c>
      <c r="G9" s="724">
        <f t="shared" si="3"/>
        <v>0.61673324456280509</v>
      </c>
      <c r="H9" s="715">
        <f>+'5.a. mell. Jogalkotás'!D14</f>
        <v>660</v>
      </c>
      <c r="I9" s="699">
        <f>+'5.a. mell. Jogalkotás'!E14</f>
        <v>640</v>
      </c>
      <c r="J9" s="699">
        <f>+'5.a. mell. Jogalkotás'!F14</f>
        <v>613</v>
      </c>
      <c r="K9" s="700">
        <f>'5.b. mell. VF saját forrásból'!D14</f>
        <v>0</v>
      </c>
      <c r="L9" s="700">
        <f>'5.b. mell. VF saját forrásból'!E14</f>
        <v>333</v>
      </c>
      <c r="M9" s="700">
        <f>'5.b. mell. VF saját forrásból'!F14</f>
        <v>333</v>
      </c>
      <c r="N9" s="700">
        <f>+'5.c. mell. VF Eu forrásból'!D14</f>
        <v>1442</v>
      </c>
      <c r="O9" s="700">
        <f>+'5.c. mell. VF Eu forrásból'!E14</f>
        <v>1589</v>
      </c>
      <c r="P9" s="700">
        <f>+'5.c. mell. VF Eu forrásból'!F14</f>
        <v>33</v>
      </c>
      <c r="Q9" s="700">
        <f>+'5.d. mell. Védőnő, EÜ'!D14</f>
        <v>374</v>
      </c>
      <c r="R9" s="699">
        <f>+'5.d. mell. Védőnő, EÜ'!E14</f>
        <v>496</v>
      </c>
      <c r="S9" s="699">
        <f>+'5.d. mell. Védőnő, EÜ'!F14</f>
        <v>401</v>
      </c>
      <c r="T9" s="699"/>
      <c r="U9" s="699">
        <f>+'5.e. mell. Szociális ellátások'!H8</f>
        <v>1124</v>
      </c>
      <c r="V9" s="699">
        <f>+'5.e. mell. Szociális ellátások'!I8</f>
        <v>1075</v>
      </c>
      <c r="W9" s="699"/>
      <c r="X9" s="699"/>
      <c r="Y9" s="699"/>
      <c r="Z9" s="699">
        <f>+'5.g. mell. Egyéb tev.'!D15</f>
        <v>300</v>
      </c>
      <c r="AA9" s="699">
        <f>+'5.g. mell. Egyéb tev.'!E15</f>
        <v>324</v>
      </c>
      <c r="AB9" s="701">
        <f>+'5.g. mell. Egyéb tev.'!F15</f>
        <v>324</v>
      </c>
      <c r="AC9" s="203"/>
      <c r="AD9" s="203"/>
    </row>
    <row r="10" spans="1:30" s="39" customFormat="1" ht="12.75" customHeight="1" x14ac:dyDescent="0.2">
      <c r="A10" s="454" t="s">
        <v>52</v>
      </c>
      <c r="B10" s="1459" t="s">
        <v>169</v>
      </c>
      <c r="C10" s="1460"/>
      <c r="D10" s="372">
        <f t="shared" si="1"/>
        <v>3377</v>
      </c>
      <c r="E10" s="377">
        <f t="shared" si="2"/>
        <v>3441</v>
      </c>
      <c r="F10" s="377">
        <f t="shared" si="6"/>
        <v>3124</v>
      </c>
      <c r="G10" s="718">
        <f t="shared" si="3"/>
        <v>0.90787561755303692</v>
      </c>
      <c r="H10" s="379">
        <f>+'5.a. mell. Jogalkotás'!D17</f>
        <v>300</v>
      </c>
      <c r="I10" s="377">
        <f>+'5.a. mell. Jogalkotás'!E17</f>
        <v>300</v>
      </c>
      <c r="J10" s="377">
        <f>+'5.a. mell. Jogalkotás'!F17</f>
        <v>108</v>
      </c>
      <c r="K10" s="580">
        <f>'5.b. mell. VF saját forrásból'!D17</f>
        <v>0</v>
      </c>
      <c r="L10" s="580">
        <f>'5.b. mell. VF saját forrásból'!E17</f>
        <v>0</v>
      </c>
      <c r="M10" s="580">
        <f>'5.b. mell. VF saját forrásból'!F17</f>
        <v>0</v>
      </c>
      <c r="N10" s="580">
        <f>+'5.c. mell. VF Eu forrásból'!D17</f>
        <v>0</v>
      </c>
      <c r="O10" s="580">
        <f>+'5.c. mell. VF Eu forrásból'!E17</f>
        <v>0</v>
      </c>
      <c r="P10" s="580">
        <f>+'5.c. mell. VF Eu forrásból'!F17</f>
        <v>0</v>
      </c>
      <c r="Q10" s="580">
        <f>+'5.d. mell. Védőnő, EÜ'!D17</f>
        <v>317</v>
      </c>
      <c r="R10" s="377">
        <f>+'5.d. mell. Védőnő, EÜ'!E17</f>
        <v>317</v>
      </c>
      <c r="S10" s="377">
        <f>+'5.d. mell. Védőnő, EÜ'!F17</f>
        <v>192</v>
      </c>
      <c r="T10" s="377"/>
      <c r="U10" s="377"/>
      <c r="V10" s="377"/>
      <c r="W10" s="377"/>
      <c r="X10" s="377"/>
      <c r="Y10" s="377"/>
      <c r="Z10" s="377">
        <f>+'5.g. mell. Egyéb tev.'!D18</f>
        <v>2760</v>
      </c>
      <c r="AA10" s="377">
        <f>+'5.g. mell. Egyéb tev.'!E18</f>
        <v>2824</v>
      </c>
      <c r="AB10" s="378">
        <f>+'5.g. mell. Egyéb tev.'!F18</f>
        <v>2824</v>
      </c>
      <c r="AC10" s="203"/>
      <c r="AD10" s="203"/>
    </row>
    <row r="11" spans="1:30" s="39" customFormat="1" ht="12.75" customHeight="1" x14ac:dyDescent="0.2">
      <c r="A11" s="454" t="s">
        <v>66</v>
      </c>
      <c r="B11" s="1459" t="s">
        <v>156</v>
      </c>
      <c r="C11" s="1460"/>
      <c r="D11" s="372">
        <f t="shared" si="1"/>
        <v>90835</v>
      </c>
      <c r="E11" s="377">
        <f t="shared" si="2"/>
        <v>103280</v>
      </c>
      <c r="F11" s="377">
        <f>+J11+M11+P11+S11+V11+Y11+AB11</f>
        <v>90152</v>
      </c>
      <c r="G11" s="718">
        <f t="shared" si="3"/>
        <v>0.87288923315259492</v>
      </c>
      <c r="H11" s="379">
        <f>+'5.a. mell. Jogalkotás'!D25</f>
        <v>4975</v>
      </c>
      <c r="I11" s="377">
        <f>+'5.a. mell. Jogalkotás'!E25</f>
        <v>10095</v>
      </c>
      <c r="J11" s="377">
        <f>+'5.a. mell. Jogalkotás'!F25</f>
        <v>10040</v>
      </c>
      <c r="K11" s="580">
        <f>'5.b. mell. VF saját forrásból'!D25</f>
        <v>10000</v>
      </c>
      <c r="L11" s="580">
        <f>'5.b. mell. VF saját forrásból'!E25</f>
        <v>8241</v>
      </c>
      <c r="M11" s="580">
        <f>'5.b. mell. VF saját forrásból'!F25</f>
        <v>3855</v>
      </c>
      <c r="N11" s="580">
        <f>+'5.c. mell. VF Eu forrásból'!D25</f>
        <v>8640</v>
      </c>
      <c r="O11" s="580">
        <f>+'5.c. mell. VF Eu forrásból'!E25</f>
        <v>11731</v>
      </c>
      <c r="P11" s="580">
        <f>+'5.c. mell. VF Eu forrásból'!F25</f>
        <v>2611</v>
      </c>
      <c r="Q11" s="580">
        <f>+'5.d. mell. Védőnő, EÜ'!D25</f>
        <v>1796</v>
      </c>
      <c r="R11" s="377">
        <f>+'5.d. mell. Védőnő, EÜ'!E25</f>
        <v>1028</v>
      </c>
      <c r="S11" s="377">
        <f>+'5.d. mell. Védőnő, EÜ'!F25</f>
        <v>1012</v>
      </c>
      <c r="T11" s="377"/>
      <c r="U11" s="377">
        <f>+'5.e. mell. Szociális ellátások'!L8</f>
        <v>172</v>
      </c>
      <c r="V11" s="377">
        <f>+'5.e. mell. Szociális ellátások'!M8</f>
        <v>172</v>
      </c>
      <c r="W11" s="377"/>
      <c r="X11" s="377"/>
      <c r="Y11" s="377"/>
      <c r="Z11" s="377">
        <f>+'5.g. mell. Egyéb tev.'!D26</f>
        <v>65424</v>
      </c>
      <c r="AA11" s="377">
        <f>+'5.g. mell. Egyéb tev.'!E26</f>
        <v>72013</v>
      </c>
      <c r="AB11" s="378">
        <f>+'5.g. mell. Egyéb tev.'!F26</f>
        <v>72462</v>
      </c>
      <c r="AC11" s="203"/>
      <c r="AD11" s="203"/>
    </row>
    <row r="12" spans="1:30" s="39" customFormat="1" ht="12.75" customHeight="1" x14ac:dyDescent="0.2">
      <c r="A12" s="454" t="s">
        <v>71</v>
      </c>
      <c r="B12" s="1459" t="s">
        <v>155</v>
      </c>
      <c r="C12" s="1460"/>
      <c r="D12" s="372">
        <f t="shared" si="1"/>
        <v>5547</v>
      </c>
      <c r="E12" s="377">
        <f t="shared" si="2"/>
        <v>9537</v>
      </c>
      <c r="F12" s="377">
        <f t="shared" si="6"/>
        <v>4165</v>
      </c>
      <c r="G12" s="718">
        <f t="shared" si="3"/>
        <v>0.43672014260249553</v>
      </c>
      <c r="H12" s="379">
        <f>+'5.a. mell. Jogalkotás'!D28</f>
        <v>0</v>
      </c>
      <c r="I12" s="377">
        <f>+'5.a. mell. Jogalkotás'!E28</f>
        <v>355</v>
      </c>
      <c r="J12" s="377">
        <f>+'5.a. mell. Jogalkotás'!F28</f>
        <v>355</v>
      </c>
      <c r="K12" s="580">
        <f>'5.b. mell. VF saját forrásból'!D28</f>
        <v>1000</v>
      </c>
      <c r="L12" s="580">
        <f>'5.b. mell. VF saját forrásból'!E28</f>
        <v>1000</v>
      </c>
      <c r="M12" s="580">
        <f>'5.b. mell. VF saját forrásból'!F28</f>
        <v>0</v>
      </c>
      <c r="N12" s="580">
        <f>+'5.c. mell. VF Eu forrásból'!D28</f>
        <v>4307</v>
      </c>
      <c r="O12" s="580">
        <f>+'5.c. mell. VF Eu forrásból'!E28</f>
        <v>7746</v>
      </c>
      <c r="P12" s="580">
        <f>+'5.c. mell. VF Eu forrásból'!F28</f>
        <v>3437</v>
      </c>
      <c r="Q12" s="580">
        <f>+'5.d. mell. Védőnő, EÜ'!D28</f>
        <v>240</v>
      </c>
      <c r="R12" s="377">
        <f>+'5.d. mell. Védőnő, EÜ'!E28</f>
        <v>271</v>
      </c>
      <c r="S12" s="377">
        <f>+'5.d. mell. Védőnő, EÜ'!F28</f>
        <v>208</v>
      </c>
      <c r="T12" s="377"/>
      <c r="U12" s="377"/>
      <c r="V12" s="377"/>
      <c r="W12" s="377"/>
      <c r="X12" s="377"/>
      <c r="Y12" s="377"/>
      <c r="Z12" s="377">
        <f>+'5.g. mell. Egyéb tev.'!D29</f>
        <v>0</v>
      </c>
      <c r="AA12" s="377">
        <f>+'5.g. mell. Egyéb tev.'!E29</f>
        <v>165</v>
      </c>
      <c r="AB12" s="378">
        <f>+'5.g. mell. Egyéb tev.'!F29</f>
        <v>165</v>
      </c>
      <c r="AC12" s="203"/>
      <c r="AD12" s="203"/>
    </row>
    <row r="13" spans="1:30" s="39" customFormat="1" ht="28.5" customHeight="1" x14ac:dyDescent="0.2">
      <c r="A13" s="454" t="s">
        <v>80</v>
      </c>
      <c r="B13" s="1459" t="s">
        <v>152</v>
      </c>
      <c r="C13" s="1460"/>
      <c r="D13" s="372">
        <f t="shared" si="1"/>
        <v>196609</v>
      </c>
      <c r="E13" s="377">
        <f t="shared" si="2"/>
        <v>366387</v>
      </c>
      <c r="F13" s="580">
        <f t="shared" si="6"/>
        <v>148971</v>
      </c>
      <c r="G13" s="718">
        <f t="shared" si="3"/>
        <v>0.40659466629547447</v>
      </c>
      <c r="H13" s="379">
        <f>+'5.a. mell. Jogalkotás'!D34</f>
        <v>541</v>
      </c>
      <c r="I13" s="377">
        <f>+'5.a. mell. Jogalkotás'!E34</f>
        <v>1602</v>
      </c>
      <c r="J13" s="377">
        <f>+'5.a. mell. Jogalkotás'!F34</f>
        <v>1448</v>
      </c>
      <c r="K13" s="580">
        <f>'5.b. mell. VF saját forrásból'!D34</f>
        <v>71715</v>
      </c>
      <c r="L13" s="580">
        <f>'5.b. mell. VF saját forrásból'!E34</f>
        <v>131283</v>
      </c>
      <c r="M13" s="580">
        <f>'5.b. mell. VF saját forrásból'!F34</f>
        <v>50908</v>
      </c>
      <c r="N13" s="580">
        <f>+'5.c. mell. VF Eu forrásból'!D34</f>
        <v>107458</v>
      </c>
      <c r="O13" s="580">
        <f>+'5.c. mell. VF Eu forrásból'!E34</f>
        <v>131557</v>
      </c>
      <c r="P13" s="580">
        <f>+'5.c. mell. VF Eu forrásból'!F34</f>
        <v>66364</v>
      </c>
      <c r="Q13" s="580">
        <f>+'5.d. mell. Védőnő, EÜ'!D34</f>
        <v>183</v>
      </c>
      <c r="R13" s="377">
        <f>+'5.d. mell. Védőnő, EÜ'!E34</f>
        <v>163</v>
      </c>
      <c r="S13" s="377">
        <f>+'5.d. mell. Védőnő, EÜ'!F34</f>
        <v>115</v>
      </c>
      <c r="T13" s="377"/>
      <c r="U13" s="377">
        <f>+'5.e. mell. Szociális ellátások'!P8</f>
        <v>350</v>
      </c>
      <c r="V13" s="377">
        <f>+'5.e. mell. Szociális ellátások'!Q8</f>
        <v>340</v>
      </c>
      <c r="W13" s="377"/>
      <c r="X13" s="377"/>
      <c r="Y13" s="377"/>
      <c r="Z13" s="377">
        <f>+'5.g. mell. Egyéb tev.'!D35</f>
        <v>16712</v>
      </c>
      <c r="AA13" s="377">
        <f>+'5.g. mell. Egyéb tev.'!E35</f>
        <v>101432</v>
      </c>
      <c r="AB13" s="378">
        <f>+'5.g. mell. Egyéb tev.'!F35</f>
        <v>29796</v>
      </c>
      <c r="AC13" s="203"/>
      <c r="AD13" s="203"/>
    </row>
    <row r="14" spans="1:30" s="39" customFormat="1" ht="12.75" customHeight="1" thickBot="1" x14ac:dyDescent="0.25">
      <c r="A14" s="691" t="s">
        <v>81</v>
      </c>
      <c r="B14" s="1447" t="s">
        <v>151</v>
      </c>
      <c r="C14" s="1448"/>
      <c r="D14" s="380">
        <f t="shared" si="1"/>
        <v>299144</v>
      </c>
      <c r="E14" s="381">
        <f t="shared" si="2"/>
        <v>487151</v>
      </c>
      <c r="F14" s="381">
        <f t="shared" si="6"/>
        <v>249191</v>
      </c>
      <c r="G14" s="719">
        <f t="shared" si="3"/>
        <v>0.51152722667099115</v>
      </c>
      <c r="H14" s="383">
        <f>SUM(H9:H13)</f>
        <v>6476</v>
      </c>
      <c r="I14" s="381">
        <f t="shared" ref="I14:J14" si="7">SUM(I9:I13)</f>
        <v>12992</v>
      </c>
      <c r="J14" s="381">
        <f t="shared" si="7"/>
        <v>12564</v>
      </c>
      <c r="K14" s="381">
        <f>'5.b. mell. VF saját forrásból'!D35</f>
        <v>82715</v>
      </c>
      <c r="L14" s="381">
        <f>'5.b. mell. VF saját forrásból'!E35</f>
        <v>140857</v>
      </c>
      <c r="M14" s="381">
        <f>'5.b. mell. VF saját forrásból'!F35</f>
        <v>55096</v>
      </c>
      <c r="N14" s="381">
        <f>SUM(N9:N13)</f>
        <v>121847</v>
      </c>
      <c r="O14" s="381">
        <f t="shared" ref="O14:P14" si="8">SUM(O9:O13)</f>
        <v>152623</v>
      </c>
      <c r="P14" s="381">
        <f t="shared" si="8"/>
        <v>72445</v>
      </c>
      <c r="Q14" s="381">
        <f>SUM(Q9:Q13)</f>
        <v>2910</v>
      </c>
      <c r="R14" s="381">
        <f t="shared" ref="R14:V14" si="9">SUM(R9:R13)</f>
        <v>2275</v>
      </c>
      <c r="S14" s="381">
        <f t="shared" si="9"/>
        <v>1928</v>
      </c>
      <c r="T14" s="381"/>
      <c r="U14" s="381">
        <f t="shared" si="9"/>
        <v>1646</v>
      </c>
      <c r="V14" s="381">
        <f t="shared" si="9"/>
        <v>1587</v>
      </c>
      <c r="W14" s="381"/>
      <c r="X14" s="381"/>
      <c r="Y14" s="381"/>
      <c r="Z14" s="381">
        <f>SUM(Z9:Z13)</f>
        <v>85196</v>
      </c>
      <c r="AA14" s="381">
        <f t="shared" ref="AA14:AB14" si="10">SUM(AA9:AA13)</f>
        <v>176758</v>
      </c>
      <c r="AB14" s="382">
        <f t="shared" si="10"/>
        <v>105571</v>
      </c>
      <c r="AC14" s="203"/>
      <c r="AD14" s="203"/>
    </row>
    <row r="15" spans="1:30" ht="15.75" thickBot="1" x14ac:dyDescent="0.3">
      <c r="A15" s="95"/>
      <c r="B15" s="621"/>
      <c r="C15" s="283"/>
      <c r="D15" s="375"/>
      <c r="E15" s="376"/>
      <c r="F15" s="376"/>
      <c r="G15" s="720"/>
      <c r="H15" s="376"/>
      <c r="I15" s="376"/>
      <c r="J15" s="376"/>
      <c r="K15" s="376"/>
      <c r="L15" s="376"/>
      <c r="M15" s="376"/>
      <c r="N15" s="376"/>
      <c r="O15" s="376"/>
      <c r="P15" s="376"/>
      <c r="Q15" s="376"/>
      <c r="R15" s="376"/>
      <c r="S15" s="376"/>
      <c r="T15" s="376"/>
      <c r="U15" s="376"/>
      <c r="V15" s="376"/>
      <c r="W15" s="376"/>
      <c r="X15" s="376"/>
      <c r="Y15" s="376"/>
      <c r="Z15" s="376"/>
      <c r="AA15" s="376"/>
      <c r="AB15" s="376"/>
    </row>
    <row r="16" spans="1:30" s="39" customFormat="1" ht="12.75" customHeight="1" thickBot="1" x14ac:dyDescent="0.25">
      <c r="A16" s="693" t="s">
        <v>94</v>
      </c>
      <c r="B16" s="1451" t="s">
        <v>150</v>
      </c>
      <c r="C16" s="1452"/>
      <c r="D16" s="721">
        <f t="shared" si="1"/>
        <v>17964</v>
      </c>
      <c r="E16" s="694">
        <f t="shared" si="2"/>
        <v>16360</v>
      </c>
      <c r="F16" s="694">
        <f t="shared" si="6"/>
        <v>12998</v>
      </c>
      <c r="G16" s="722">
        <f t="shared" si="3"/>
        <v>0.79449877750611242</v>
      </c>
      <c r="H16" s="712"/>
      <c r="I16" s="694"/>
      <c r="J16" s="694"/>
      <c r="K16" s="694"/>
      <c r="L16" s="694"/>
      <c r="M16" s="694"/>
      <c r="N16" s="694"/>
      <c r="O16" s="694"/>
      <c r="P16" s="694"/>
      <c r="Q16" s="694"/>
      <c r="R16" s="694"/>
      <c r="S16" s="694"/>
      <c r="T16" s="694">
        <f>+'5.e. mell. Szociális ellátások'!C8</f>
        <v>17964</v>
      </c>
      <c r="U16" s="694">
        <f>+'5.e. mell. Szociális ellátások'!D8</f>
        <v>16360</v>
      </c>
      <c r="V16" s="694">
        <f>+'5.e. mell. Szociális ellátások'!E8</f>
        <v>12998</v>
      </c>
      <c r="W16" s="694"/>
      <c r="X16" s="694"/>
      <c r="Y16" s="694"/>
      <c r="Z16" s="694"/>
      <c r="AA16" s="694"/>
      <c r="AB16" s="696"/>
      <c r="AC16" s="203"/>
      <c r="AD16" s="203"/>
    </row>
    <row r="17" spans="1:30" ht="15.75" thickBot="1" x14ac:dyDescent="0.3">
      <c r="A17" s="95"/>
      <c r="B17" s="1453"/>
      <c r="C17" s="1454"/>
      <c r="D17" s="375"/>
      <c r="E17" s="376"/>
      <c r="F17" s="376"/>
      <c r="G17" s="720"/>
      <c r="H17" s="376"/>
      <c r="I17" s="376"/>
      <c r="J17" s="376"/>
      <c r="K17" s="376"/>
      <c r="L17" s="376"/>
      <c r="M17" s="376"/>
      <c r="N17" s="376"/>
      <c r="O17" s="376"/>
      <c r="P17" s="376"/>
      <c r="Q17" s="376"/>
      <c r="R17" s="376"/>
      <c r="S17" s="376"/>
      <c r="T17" s="376"/>
      <c r="U17" s="376"/>
      <c r="V17" s="376"/>
      <c r="W17" s="376"/>
      <c r="X17" s="376"/>
      <c r="Y17" s="376"/>
      <c r="Z17" s="376"/>
      <c r="AA17" s="376"/>
      <c r="AB17" s="376"/>
    </row>
    <row r="18" spans="1:30" s="39" customFormat="1" ht="12.75" customHeight="1" x14ac:dyDescent="0.2">
      <c r="A18" s="702" t="s">
        <v>108</v>
      </c>
      <c r="B18" s="1449" t="s">
        <v>163</v>
      </c>
      <c r="C18" s="1450"/>
      <c r="D18" s="723">
        <f t="shared" si="1"/>
        <v>379973</v>
      </c>
      <c r="E18" s="698">
        <f t="shared" si="2"/>
        <v>304531</v>
      </c>
      <c r="F18" s="698">
        <f>+J18+M18+P18+S18+V18+Y18+AB18</f>
        <v>273531</v>
      </c>
      <c r="G18" s="724">
        <f t="shared" si="3"/>
        <v>0.89820412371811076</v>
      </c>
      <c r="H18" s="713"/>
      <c r="I18" s="698"/>
      <c r="J18" s="698"/>
      <c r="K18" s="698"/>
      <c r="L18" s="698"/>
      <c r="M18" s="698"/>
      <c r="N18" s="698"/>
      <c r="O18" s="698"/>
      <c r="P18" s="698"/>
      <c r="Q18" s="698"/>
      <c r="R18" s="698"/>
      <c r="S18" s="698"/>
      <c r="T18" s="698"/>
      <c r="U18" s="698"/>
      <c r="V18" s="698"/>
      <c r="W18" s="698">
        <f>+'5.f. mell. Átadott pénzeszk.'!C40+'5.f. mell. Átadott pénzeszk.'!F40</f>
        <v>235631</v>
      </c>
      <c r="X18" s="698">
        <f>+'5.f. mell. Átadott pénzeszk.'!D40+'5.f. mell. Átadott pénzeszk.'!G40</f>
        <v>272604</v>
      </c>
      <c r="Y18" s="698">
        <f>+'5.f. mell. Átadott pénzeszk.'!E40+'5.f. mell. Átadott pénzeszk.'!H40</f>
        <v>272554</v>
      </c>
      <c r="Z18" s="698">
        <f>+'5.g. mell. Egyéb tev.'!D75</f>
        <v>144342</v>
      </c>
      <c r="AA18" s="698">
        <f>+'5.g. mell. Egyéb tev.'!E75</f>
        <v>31927</v>
      </c>
      <c r="AB18" s="703">
        <f>+'5.g. mell. Egyéb tev.'!F75</f>
        <v>977</v>
      </c>
      <c r="AC18" s="203"/>
      <c r="AD18" s="203"/>
    </row>
    <row r="19" spans="1:30" s="39" customFormat="1" ht="12.75" customHeight="1" thickBot="1" x14ac:dyDescent="0.25">
      <c r="A19" s="691"/>
      <c r="B19" s="1463" t="s">
        <v>525</v>
      </c>
      <c r="C19" s="1464"/>
      <c r="D19" s="380">
        <f t="shared" si="1"/>
        <v>144342</v>
      </c>
      <c r="E19" s="381">
        <f t="shared" si="2"/>
        <v>30950</v>
      </c>
      <c r="F19" s="381">
        <f t="shared" si="6"/>
        <v>0</v>
      </c>
      <c r="G19" s="719">
        <f t="shared" si="3"/>
        <v>0</v>
      </c>
      <c r="H19" s="383"/>
      <c r="I19" s="381"/>
      <c r="J19" s="381"/>
      <c r="K19" s="381"/>
      <c r="L19" s="381"/>
      <c r="M19" s="381"/>
      <c r="N19" s="381"/>
      <c r="O19" s="381"/>
      <c r="P19" s="381"/>
      <c r="Q19" s="381"/>
      <c r="R19" s="381"/>
      <c r="S19" s="381"/>
      <c r="T19" s="381"/>
      <c r="U19" s="381"/>
      <c r="V19" s="381"/>
      <c r="W19" s="381"/>
      <c r="X19" s="381"/>
      <c r="Y19" s="381"/>
      <c r="Z19" s="381">
        <f>+'5.g. mell. Egyéb tev.'!D63</f>
        <v>144342</v>
      </c>
      <c r="AA19" s="381">
        <f>+'5.g. mell. Egyéb tev.'!E63</f>
        <v>30950</v>
      </c>
      <c r="AB19" s="382">
        <f>+'5.g. mell. Egyéb tev.'!F63</f>
        <v>0</v>
      </c>
      <c r="AC19" s="203"/>
      <c r="AD19" s="203"/>
    </row>
    <row r="20" spans="1:30" ht="15.75" thickBot="1" x14ac:dyDescent="0.3">
      <c r="A20" s="95"/>
      <c r="B20" s="621"/>
      <c r="C20" s="283"/>
      <c r="D20" s="375"/>
      <c r="E20" s="376"/>
      <c r="F20" s="376"/>
      <c r="G20" s="720"/>
      <c r="H20" s="376"/>
      <c r="I20" s="376"/>
      <c r="J20" s="376"/>
      <c r="K20" s="376"/>
      <c r="L20" s="376"/>
      <c r="M20" s="376"/>
      <c r="N20" s="376"/>
      <c r="O20" s="376"/>
      <c r="P20" s="376"/>
      <c r="Q20" s="376"/>
      <c r="R20" s="376"/>
      <c r="S20" s="376"/>
      <c r="T20" s="376"/>
      <c r="U20" s="376"/>
      <c r="V20" s="376"/>
      <c r="W20" s="376"/>
      <c r="X20" s="376"/>
      <c r="Y20" s="376"/>
      <c r="Z20" s="376"/>
      <c r="AA20" s="376"/>
      <c r="AB20" s="376"/>
    </row>
    <row r="21" spans="1:30" s="39" customFormat="1" ht="12.75" customHeight="1" thickBot="1" x14ac:dyDescent="0.25">
      <c r="A21" s="693" t="s">
        <v>123</v>
      </c>
      <c r="B21" s="1455" t="s">
        <v>161</v>
      </c>
      <c r="C21" s="1456"/>
      <c r="D21" s="721">
        <f t="shared" si="1"/>
        <v>1372651</v>
      </c>
      <c r="E21" s="694">
        <f>+I21+L21+O21+R21+U21+X21+AA21</f>
        <v>1437632</v>
      </c>
      <c r="F21" s="694">
        <f t="shared" si="6"/>
        <v>568025</v>
      </c>
      <c r="G21" s="722">
        <f t="shared" si="3"/>
        <v>0.3951115445399101</v>
      </c>
      <c r="H21" s="712">
        <f>+'5.a. mell. Jogalkotás'!D52</f>
        <v>0</v>
      </c>
      <c r="I21" s="694">
        <f>+'5.a. mell. Jogalkotás'!E52</f>
        <v>2426</v>
      </c>
      <c r="J21" s="694">
        <f>+'5.a. mell. Jogalkotás'!F52</f>
        <v>2426</v>
      </c>
      <c r="K21" s="694">
        <f>'5.b. mell. VF saját forrásból'!D53</f>
        <v>663227</v>
      </c>
      <c r="L21" s="694">
        <f>'5.b. mell. VF saját forrásból'!E53</f>
        <v>569900</v>
      </c>
      <c r="M21" s="694">
        <f>'5.b. mell. VF saját forrásból'!F53</f>
        <v>252726</v>
      </c>
      <c r="N21" s="694">
        <f>+'5.c. mell. VF Eu forrásból'!D52</f>
        <v>709424</v>
      </c>
      <c r="O21" s="694">
        <f>+'5.c. mell. VF Eu forrásból'!E52</f>
        <v>864210</v>
      </c>
      <c r="P21" s="694">
        <f>+'5.c. mell. VF Eu forrásból'!F52</f>
        <v>312777</v>
      </c>
      <c r="Q21" s="694">
        <f>+'5.d. mell. Védőnő, EÜ'!D45</f>
        <v>0</v>
      </c>
      <c r="R21" s="694">
        <f>+'5.d. mell. Védőnő, EÜ'!E45</f>
        <v>96</v>
      </c>
      <c r="S21" s="694">
        <f>+'5.d. mell. Védőnő, EÜ'!F45</f>
        <v>96</v>
      </c>
      <c r="T21" s="694"/>
      <c r="U21" s="694"/>
      <c r="V21" s="694"/>
      <c r="W21" s="694"/>
      <c r="X21" s="694"/>
      <c r="Y21" s="694"/>
      <c r="Z21" s="694"/>
      <c r="AA21" s="694">
        <f>+'5.g. mell. Egyéb tev.'!E85</f>
        <v>1000</v>
      </c>
      <c r="AB21" s="694">
        <f>+'5.g. mell. Egyéb tev.'!F85</f>
        <v>0</v>
      </c>
      <c r="AC21" s="203"/>
      <c r="AD21" s="203"/>
    </row>
    <row r="22" spans="1:30" ht="15.75" thickBot="1" x14ac:dyDescent="0.3">
      <c r="A22" s="95"/>
      <c r="B22" s="621"/>
      <c r="C22" s="283"/>
      <c r="D22" s="375"/>
      <c r="E22" s="376"/>
      <c r="F22" s="376"/>
      <c r="G22" s="720"/>
      <c r="H22" s="376"/>
      <c r="I22" s="376"/>
      <c r="J22" s="376"/>
      <c r="K22" s="376"/>
      <c r="L22" s="376"/>
      <c r="M22" s="376"/>
      <c r="N22" s="376"/>
      <c r="O22" s="376"/>
      <c r="P22" s="376"/>
      <c r="Q22" s="376"/>
      <c r="R22" s="376"/>
      <c r="S22" s="376"/>
      <c r="T22" s="376"/>
      <c r="U22" s="376"/>
      <c r="V22" s="376"/>
      <c r="W22" s="376"/>
      <c r="X22" s="376"/>
      <c r="Y22" s="376"/>
      <c r="Z22" s="376"/>
      <c r="AA22" s="376"/>
      <c r="AB22" s="376"/>
    </row>
    <row r="23" spans="1:30" s="39" customFormat="1" ht="12.75" customHeight="1" thickBot="1" x14ac:dyDescent="0.25">
      <c r="A23" s="693" t="s">
        <v>132</v>
      </c>
      <c r="B23" s="1455" t="s">
        <v>160</v>
      </c>
      <c r="C23" s="1456"/>
      <c r="D23" s="721">
        <f t="shared" si="1"/>
        <v>51709</v>
      </c>
      <c r="E23" s="694">
        <f t="shared" si="2"/>
        <v>170998</v>
      </c>
      <c r="F23" s="694">
        <f t="shared" si="6"/>
        <v>37459</v>
      </c>
      <c r="G23" s="722">
        <f t="shared" si="3"/>
        <v>0.21906104164960993</v>
      </c>
      <c r="H23" s="712"/>
      <c r="I23" s="694"/>
      <c r="J23" s="694"/>
      <c r="K23" s="694">
        <f>'5.b. mell. VF saját forrásból'!D59</f>
        <v>17068</v>
      </c>
      <c r="L23" s="694">
        <f>'5.b. mell. VF saját forrásból'!E59</f>
        <v>136060</v>
      </c>
      <c r="M23" s="694">
        <f>'5.b. mell. VF saját forrásból'!F59</f>
        <v>6478</v>
      </c>
      <c r="N23" s="694">
        <f>+'5.c. mell. VF Eu forrásból'!D58</f>
        <v>34641</v>
      </c>
      <c r="O23" s="694">
        <f>+'5.c. mell. VF Eu forrásból'!E58</f>
        <v>34938</v>
      </c>
      <c r="P23" s="694">
        <f>+'5.c. mell. VF Eu forrásból'!F58</f>
        <v>30981</v>
      </c>
      <c r="Q23" s="694"/>
      <c r="R23" s="694"/>
      <c r="S23" s="694"/>
      <c r="T23" s="694"/>
      <c r="U23" s="694"/>
      <c r="V23" s="694"/>
      <c r="W23" s="694"/>
      <c r="X23" s="694"/>
      <c r="Y23" s="694"/>
      <c r="Z23" s="694"/>
      <c r="AA23" s="694"/>
      <c r="AB23" s="696"/>
      <c r="AC23" s="203"/>
      <c r="AD23" s="203"/>
    </row>
    <row r="24" spans="1:30" ht="15.75" thickBot="1" x14ac:dyDescent="0.3">
      <c r="A24" s="95"/>
      <c r="B24" s="621"/>
      <c r="C24" s="283"/>
      <c r="D24" s="375"/>
      <c r="E24" s="376"/>
      <c r="F24" s="376"/>
      <c r="G24" s="720"/>
      <c r="H24" s="376"/>
      <c r="I24" s="376"/>
      <c r="J24" s="376"/>
      <c r="K24" s="376"/>
      <c r="L24" s="376"/>
      <c r="M24" s="376"/>
      <c r="N24" s="376"/>
      <c r="O24" s="376"/>
      <c r="P24" s="376"/>
      <c r="Q24" s="376"/>
      <c r="R24" s="376"/>
      <c r="S24" s="376"/>
      <c r="T24" s="376"/>
      <c r="U24" s="376"/>
      <c r="V24" s="376"/>
      <c r="W24" s="376"/>
      <c r="X24" s="376"/>
      <c r="Y24" s="376"/>
      <c r="Z24" s="376"/>
      <c r="AA24" s="376"/>
      <c r="AB24" s="376"/>
    </row>
    <row r="25" spans="1:30" s="39" customFormat="1" ht="12.75" customHeight="1" thickBot="1" x14ac:dyDescent="0.25">
      <c r="A25" s="693" t="s">
        <v>134</v>
      </c>
      <c r="B25" s="1455" t="s">
        <v>158</v>
      </c>
      <c r="C25" s="1456"/>
      <c r="D25" s="721">
        <f t="shared" si="1"/>
        <v>0</v>
      </c>
      <c r="E25" s="694">
        <f t="shared" si="2"/>
        <v>5000</v>
      </c>
      <c r="F25" s="694">
        <f t="shared" si="6"/>
        <v>5000</v>
      </c>
      <c r="G25" s="722">
        <f t="shared" si="3"/>
        <v>1</v>
      </c>
      <c r="H25" s="712"/>
      <c r="I25" s="694"/>
      <c r="J25" s="694"/>
      <c r="K25" s="694"/>
      <c r="L25" s="694"/>
      <c r="M25" s="694"/>
      <c r="N25" s="694"/>
      <c r="O25" s="694"/>
      <c r="P25" s="694"/>
      <c r="Q25" s="694"/>
      <c r="R25" s="694"/>
      <c r="S25" s="694"/>
      <c r="T25" s="694"/>
      <c r="U25" s="694"/>
      <c r="V25" s="694"/>
      <c r="W25" s="694">
        <f>+'5.f. mell. Átadott pénzeszk.'!I40</f>
        <v>0</v>
      </c>
      <c r="X25" s="694">
        <f>+'5.f. mell. Átadott pénzeszk.'!J40</f>
        <v>5000</v>
      </c>
      <c r="Y25" s="694">
        <f>+'5.f. mell. Átadott pénzeszk.'!K40</f>
        <v>5000</v>
      </c>
      <c r="Z25" s="694"/>
      <c r="AA25" s="694"/>
      <c r="AB25" s="696"/>
      <c r="AC25" s="203"/>
      <c r="AD25" s="203"/>
    </row>
    <row r="26" spans="1:30" ht="15.75" thickBot="1" x14ac:dyDescent="0.3">
      <c r="A26" s="95"/>
      <c r="B26" s="621"/>
      <c r="C26" s="283"/>
      <c r="D26" s="375"/>
      <c r="E26" s="376"/>
      <c r="F26" s="376"/>
      <c r="G26" s="720"/>
      <c r="H26" s="376"/>
      <c r="I26" s="376"/>
      <c r="J26" s="376"/>
      <c r="K26" s="376"/>
      <c r="L26" s="376"/>
      <c r="M26" s="376"/>
      <c r="N26" s="376"/>
      <c r="O26" s="376"/>
      <c r="P26" s="376"/>
      <c r="Q26" s="376"/>
      <c r="R26" s="376"/>
      <c r="S26" s="376"/>
      <c r="T26" s="376"/>
      <c r="U26" s="376"/>
      <c r="V26" s="376"/>
      <c r="W26" s="376"/>
      <c r="X26" s="376"/>
      <c r="Y26" s="376"/>
      <c r="Z26" s="376"/>
      <c r="AA26" s="376"/>
      <c r="AB26" s="376"/>
    </row>
    <row r="27" spans="1:30" s="39" customFormat="1" ht="12.75" customHeight="1" thickBot="1" x14ac:dyDescent="0.25">
      <c r="A27" s="44" t="s">
        <v>135</v>
      </c>
      <c r="B27" s="1455" t="s">
        <v>157</v>
      </c>
      <c r="C27" s="1456"/>
      <c r="D27" s="721">
        <f t="shared" si="1"/>
        <v>2187203</v>
      </c>
      <c r="E27" s="694">
        <f t="shared" si="2"/>
        <v>2483997</v>
      </c>
      <c r="F27" s="694">
        <f t="shared" si="6"/>
        <v>1203072</v>
      </c>
      <c r="G27" s="722">
        <f t="shared" si="3"/>
        <v>0.48432908735397023</v>
      </c>
      <c r="H27" s="712">
        <f>+H25+H23+H21+H18+H16+H14+H7+H5</f>
        <v>31124</v>
      </c>
      <c r="I27" s="694">
        <f t="shared" ref="I27:AB27" si="11">+I25+I23+I21+I18+I16+I14+I7+I5</f>
        <v>42656</v>
      </c>
      <c r="J27" s="694">
        <f t="shared" si="11"/>
        <v>41434</v>
      </c>
      <c r="K27" s="694">
        <f t="shared" si="11"/>
        <v>773010</v>
      </c>
      <c r="L27" s="694">
        <f t="shared" si="11"/>
        <v>846817</v>
      </c>
      <c r="M27" s="694">
        <f t="shared" si="11"/>
        <v>314300</v>
      </c>
      <c r="N27" s="694">
        <f t="shared" si="11"/>
        <v>879336</v>
      </c>
      <c r="O27" s="694">
        <f t="shared" si="11"/>
        <v>1065195</v>
      </c>
      <c r="P27" s="694">
        <f t="shared" si="11"/>
        <v>426839</v>
      </c>
      <c r="Q27" s="694">
        <f t="shared" si="11"/>
        <v>18100</v>
      </c>
      <c r="R27" s="694">
        <f t="shared" si="11"/>
        <v>19622</v>
      </c>
      <c r="S27" s="694">
        <f t="shared" si="11"/>
        <v>18857</v>
      </c>
      <c r="T27" s="694">
        <f t="shared" si="11"/>
        <v>17964</v>
      </c>
      <c r="U27" s="694">
        <f t="shared" si="11"/>
        <v>18006</v>
      </c>
      <c r="V27" s="694">
        <f t="shared" si="11"/>
        <v>14585</v>
      </c>
      <c r="W27" s="694">
        <f t="shared" si="11"/>
        <v>235631</v>
      </c>
      <c r="X27" s="694">
        <f t="shared" si="11"/>
        <v>277604</v>
      </c>
      <c r="Y27" s="694">
        <f t="shared" si="11"/>
        <v>277554</v>
      </c>
      <c r="Z27" s="694">
        <f t="shared" si="11"/>
        <v>232038</v>
      </c>
      <c r="AA27" s="694">
        <f>+AA25+AA23+AA21+AA18+AA16+AA14+AA7+AA5</f>
        <v>214097</v>
      </c>
      <c r="AB27" s="696">
        <f t="shared" si="11"/>
        <v>109503</v>
      </c>
      <c r="AC27" s="203"/>
      <c r="AD27" s="203"/>
    </row>
    <row r="28" spans="1:30" ht="9.75" customHeight="1" thickBot="1" x14ac:dyDescent="0.3">
      <c r="A28" s="96"/>
      <c r="C28" s="285"/>
      <c r="D28" s="375"/>
      <c r="E28" s="376"/>
      <c r="F28" s="376"/>
      <c r="G28" s="720"/>
      <c r="H28" s="376"/>
      <c r="I28" s="376"/>
      <c r="J28" s="376"/>
      <c r="K28" s="376"/>
      <c r="L28" s="376"/>
      <c r="M28" s="376"/>
      <c r="N28" s="376"/>
      <c r="O28" s="376"/>
      <c r="P28" s="376"/>
      <c r="Q28" s="376"/>
      <c r="R28" s="376"/>
      <c r="S28" s="376"/>
      <c r="T28" s="376"/>
      <c r="U28" s="376"/>
      <c r="V28" s="376"/>
      <c r="W28" s="376"/>
      <c r="X28" s="376"/>
      <c r="Y28" s="376"/>
      <c r="Z28" s="376"/>
      <c r="AA28" s="376"/>
      <c r="AB28" s="376"/>
    </row>
    <row r="29" spans="1:30" s="39" customFormat="1" ht="13.5" thickBot="1" x14ac:dyDescent="0.25">
      <c r="A29" s="705" t="s">
        <v>267</v>
      </c>
      <c r="B29" s="1457" t="s">
        <v>273</v>
      </c>
      <c r="C29" s="1458"/>
      <c r="D29" s="725">
        <f t="shared" si="1"/>
        <v>446317</v>
      </c>
      <c r="E29" s="706">
        <f t="shared" si="2"/>
        <v>476447</v>
      </c>
      <c r="F29" s="706">
        <f t="shared" si="6"/>
        <v>476447</v>
      </c>
      <c r="G29" s="726">
        <f t="shared" si="3"/>
        <v>1</v>
      </c>
      <c r="H29" s="716"/>
      <c r="I29" s="707"/>
      <c r="J29" s="706"/>
      <c r="K29" s="706">
        <f>'5.b. mell. VF saját forrásból'!D68</f>
        <v>0</v>
      </c>
      <c r="L29" s="706">
        <f>'5.b. mell. VF saját forrásból'!E68</f>
        <v>0</v>
      </c>
      <c r="M29" s="706">
        <f>'5.b. mell. VF saját forrásból'!F68</f>
        <v>0</v>
      </c>
      <c r="N29" s="706"/>
      <c r="O29" s="706"/>
      <c r="P29" s="706"/>
      <c r="Q29" s="706"/>
      <c r="R29" s="706"/>
      <c r="S29" s="706"/>
      <c r="T29" s="706"/>
      <c r="U29" s="706"/>
      <c r="V29" s="706"/>
      <c r="W29" s="706"/>
      <c r="X29" s="706"/>
      <c r="Y29" s="706"/>
      <c r="Z29" s="706">
        <f>+'5.g. mell. Egyéb tev.'!AF104</f>
        <v>446317</v>
      </c>
      <c r="AA29" s="706">
        <f>+'5.g. mell. Egyéb tev.'!AG104</f>
        <v>476447</v>
      </c>
      <c r="AB29" s="708">
        <f>+'5.g. mell. Egyéb tev.'!AH104</f>
        <v>476447</v>
      </c>
      <c r="AC29" s="203"/>
      <c r="AD29" s="203"/>
    </row>
    <row r="30" spans="1:30" s="39" customFormat="1" ht="18.75" customHeight="1" thickBot="1" x14ac:dyDescent="0.25">
      <c r="A30" s="1444" t="s">
        <v>549</v>
      </c>
      <c r="B30" s="1445"/>
      <c r="C30" s="1446"/>
      <c r="D30" s="727">
        <f t="shared" ref="D30:AB30" si="12">+D29+D27</f>
        <v>2633520</v>
      </c>
      <c r="E30" s="709">
        <f t="shared" si="12"/>
        <v>2960444</v>
      </c>
      <c r="F30" s="709">
        <f t="shared" si="12"/>
        <v>1679519</v>
      </c>
      <c r="G30" s="728">
        <f t="shared" si="3"/>
        <v>0.56731996957213171</v>
      </c>
      <c r="H30" s="714">
        <f t="shared" si="12"/>
        <v>31124</v>
      </c>
      <c r="I30" s="709">
        <f t="shared" si="12"/>
        <v>42656</v>
      </c>
      <c r="J30" s="709">
        <f t="shared" si="12"/>
        <v>41434</v>
      </c>
      <c r="K30" s="709">
        <f t="shared" si="12"/>
        <v>773010</v>
      </c>
      <c r="L30" s="709">
        <f t="shared" si="12"/>
        <v>846817</v>
      </c>
      <c r="M30" s="709">
        <f t="shared" si="12"/>
        <v>314300</v>
      </c>
      <c r="N30" s="709">
        <f t="shared" si="12"/>
        <v>879336</v>
      </c>
      <c r="O30" s="709">
        <f t="shared" si="12"/>
        <v>1065195</v>
      </c>
      <c r="P30" s="709">
        <f t="shared" si="12"/>
        <v>426839</v>
      </c>
      <c r="Q30" s="709">
        <f t="shared" si="12"/>
        <v>18100</v>
      </c>
      <c r="R30" s="709">
        <f t="shared" si="12"/>
        <v>19622</v>
      </c>
      <c r="S30" s="709">
        <f t="shared" si="12"/>
        <v>18857</v>
      </c>
      <c r="T30" s="709">
        <f t="shared" si="12"/>
        <v>17964</v>
      </c>
      <c r="U30" s="709">
        <f t="shared" si="12"/>
        <v>18006</v>
      </c>
      <c r="V30" s="709">
        <f t="shared" si="12"/>
        <v>14585</v>
      </c>
      <c r="W30" s="709">
        <f t="shared" si="12"/>
        <v>235631</v>
      </c>
      <c r="X30" s="709">
        <f t="shared" si="12"/>
        <v>277604</v>
      </c>
      <c r="Y30" s="709">
        <f t="shared" si="12"/>
        <v>277554</v>
      </c>
      <c r="Z30" s="709">
        <f t="shared" si="12"/>
        <v>678355</v>
      </c>
      <c r="AA30" s="709">
        <f t="shared" si="12"/>
        <v>690544</v>
      </c>
      <c r="AB30" s="710">
        <f t="shared" si="12"/>
        <v>585950</v>
      </c>
      <c r="AC30" s="203"/>
      <c r="AD30" s="203"/>
    </row>
  </sheetData>
  <mergeCells count="31">
    <mergeCell ref="B3:C3"/>
    <mergeCell ref="B5:C5"/>
    <mergeCell ref="B4:C4"/>
    <mergeCell ref="B23:C23"/>
    <mergeCell ref="B10:C10"/>
    <mergeCell ref="B9:C9"/>
    <mergeCell ref="B21:C21"/>
    <mergeCell ref="B7:C7"/>
    <mergeCell ref="B19:C19"/>
    <mergeCell ref="B11:C11"/>
    <mergeCell ref="B12:C12"/>
    <mergeCell ref="B13:C13"/>
    <mergeCell ref="A30:C30"/>
    <mergeCell ref="B14:C14"/>
    <mergeCell ref="B18:C18"/>
    <mergeCell ref="B16:C16"/>
    <mergeCell ref="B17:C17"/>
    <mergeCell ref="B25:C25"/>
    <mergeCell ref="B29:C29"/>
    <mergeCell ref="B27:C27"/>
    <mergeCell ref="A1:A2"/>
    <mergeCell ref="B1:C2"/>
    <mergeCell ref="D1:F1"/>
    <mergeCell ref="W1:Y1"/>
    <mergeCell ref="Z1:AB1"/>
    <mergeCell ref="Q1:S1"/>
    <mergeCell ref="G1:G2"/>
    <mergeCell ref="T1:V1"/>
    <mergeCell ref="K1:M1"/>
    <mergeCell ref="N1:P1"/>
    <mergeCell ref="H1:J1"/>
  </mergeCells>
  <printOptions horizontalCentered="1"/>
  <pageMargins left="0.70866141732283472" right="0.70866141732283472" top="0.74803149606299213" bottom="0.35433070866141736" header="0.31496062992125984" footer="0.31496062992125984"/>
  <pageSetup paperSize="9" scale="76" orientation="landscape" r:id="rId1"/>
  <headerFooter>
    <oddHeader>&amp;C&amp;"Times New Roman,Félkövér"&amp;12Martonvásár Város Önkormányzatának kiadásai 2019.
&amp;"Times New Roman,Dőlt"(intézmények nélkül)&amp;R&amp;"Times New Roman,Félkövér"&amp;12 5.melléklet</oddHead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35</vt:i4>
      </vt:variant>
      <vt:variant>
        <vt:lpstr>Névvel ellátott tartományok</vt:lpstr>
      </vt:variant>
      <vt:variant>
        <vt:i4>15</vt:i4>
      </vt:variant>
    </vt:vector>
  </HeadingPairs>
  <TitlesOfParts>
    <vt:vector size="50" baseType="lpstr">
      <vt:lpstr>Munka1</vt:lpstr>
      <vt:lpstr>1.mell. Mérleg</vt:lpstr>
      <vt:lpstr>2.mell. Mérleg</vt:lpstr>
      <vt:lpstr>3.mell. Bevétel</vt:lpstr>
      <vt:lpstr>3.a átvett pe.</vt:lpstr>
      <vt:lpstr>3.b mell. Működési bevételek</vt:lpstr>
      <vt:lpstr>3.c. mell. Közhatalmi bevételek</vt:lpstr>
      <vt:lpstr>4.mell. Normatíva</vt:lpstr>
      <vt:lpstr>5. mell. Önk.össz kiadás</vt:lpstr>
      <vt:lpstr>5.a. mell. Jogalkotás</vt:lpstr>
      <vt:lpstr>5.b. mell. VF saját forrásból</vt:lpstr>
      <vt:lpstr>5.c. mell. VF Eu forrásból</vt:lpstr>
      <vt:lpstr>5.d. mell. Védőnő, EÜ</vt:lpstr>
      <vt:lpstr>5.e. mell. Szociális ellátások</vt:lpstr>
      <vt:lpstr>5.f. mell. Átadott pénzeszk.</vt:lpstr>
      <vt:lpstr>5.g. mell. Egyéb tev.</vt:lpstr>
      <vt:lpstr>6. mell. Int.összesen</vt:lpstr>
      <vt:lpstr>6.a. mell. PH</vt:lpstr>
      <vt:lpstr>6.b. mell. Óvoda</vt:lpstr>
      <vt:lpstr>6.c. mell. BBKP</vt:lpstr>
      <vt:lpstr>7.mell. Beruházás</vt:lpstr>
      <vt:lpstr>8.mell. Felújítás</vt:lpstr>
      <vt:lpstr>9.mell. Létszámok</vt:lpstr>
      <vt:lpstr>10. mell. Több éves kihat</vt:lpstr>
      <vt:lpstr>11.mell. Műk. tám részl.</vt:lpstr>
      <vt:lpstr>12.mell. Pénzeszk.vált</vt:lpstr>
      <vt:lpstr>13.sz Pénzmaradvány 2019</vt:lpstr>
      <vt:lpstr>14.sz Pénzm.feloszt.</vt:lpstr>
      <vt:lpstr>15.sz Közvetett tám</vt:lpstr>
      <vt:lpstr>16.sz Egysz.mérleg</vt:lpstr>
      <vt:lpstr>17.sz Eredménykimutatás</vt:lpstr>
      <vt:lpstr>18.a Vagyonkimutatás 1</vt:lpstr>
      <vt:lpstr>18.b Vagyonkimutatás 2</vt:lpstr>
      <vt:lpstr>18.c Vagyonkimutatás 3</vt:lpstr>
      <vt:lpstr>19.sz Részesedések</vt:lpstr>
      <vt:lpstr>'4.mell. Normatíva'!Nyomtatási_cím</vt:lpstr>
      <vt:lpstr>'5. mell. Önk.össz kiadás'!Nyomtatási_cím</vt:lpstr>
      <vt:lpstr>'5.a. mell. Jogalkotás'!Nyomtatási_cím</vt:lpstr>
      <vt:lpstr>'5.b. mell. VF saját forrásból'!Nyomtatási_cím</vt:lpstr>
      <vt:lpstr>'5.c. mell. VF Eu forrásból'!Nyomtatási_cím</vt:lpstr>
      <vt:lpstr>'5.d. mell. Védőnő, EÜ'!Nyomtatási_cím</vt:lpstr>
      <vt:lpstr>'5.g. mell. Egyéb tev.'!Nyomtatási_cím</vt:lpstr>
      <vt:lpstr>'6.a. mell. PH'!Nyomtatási_cím</vt:lpstr>
      <vt:lpstr>'6.b. mell. Óvoda'!Nyomtatási_cím</vt:lpstr>
      <vt:lpstr>'6.c. mell. BBKP'!Nyomtatási_cím</vt:lpstr>
      <vt:lpstr>'1.mell. Mérleg'!Nyomtatási_terület</vt:lpstr>
      <vt:lpstr>'12.mell. Pénzeszk.vált'!Nyomtatási_terület</vt:lpstr>
      <vt:lpstr>'13.sz Pénzmaradvány 2019'!Nyomtatási_terület</vt:lpstr>
      <vt:lpstr>'5.b. mell. VF saját forrásból'!Nyomtatási_terület</vt:lpstr>
      <vt:lpstr>'6. mell. Int.összesen'!Nyomtatási_terület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Felhasználó</cp:lastModifiedBy>
  <cp:lastPrinted>2020-04-09T18:57:02Z</cp:lastPrinted>
  <dcterms:created xsi:type="dcterms:W3CDTF">2014-01-29T08:39:20Z</dcterms:created>
  <dcterms:modified xsi:type="dcterms:W3CDTF">2020-04-23T14:20:59Z</dcterms:modified>
</cp:coreProperties>
</file>