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1. melléklet" sheetId="1" r:id="rId1"/>
    <sheet name="2. melléklet" sheetId="2" r:id="rId2"/>
    <sheet name="3. melléklet" sheetId="3" r:id="rId3"/>
    <sheet name="4 melléklet " sheetId="4" r:id="rId4"/>
    <sheet name="6. melléklet" sheetId="5" r:id="rId5"/>
    <sheet name="7. mellékelt" sheetId="6" state="hidden" r:id="rId6"/>
  </sheets>
  <definedNames/>
  <calcPr fullCalcOnLoad="1"/>
</workbook>
</file>

<file path=xl/sharedStrings.xml><?xml version="1.0" encoding="utf-8"?>
<sst xmlns="http://schemas.openxmlformats.org/spreadsheetml/2006/main" count="606" uniqueCount="420">
  <si>
    <t>Ssz.</t>
  </si>
  <si>
    <t>Megnevezés</t>
  </si>
  <si>
    <t>Összesen</t>
  </si>
  <si>
    <t>A</t>
  </si>
  <si>
    <t>BEVÉTELEK</t>
  </si>
  <si>
    <t>B</t>
  </si>
  <si>
    <t>KIADÁSOK</t>
  </si>
  <si>
    <t>Közhatalmi bevételek</t>
  </si>
  <si>
    <t>Intézményi működési bevételek</t>
  </si>
  <si>
    <t>Támogatásértékű működési bevételek</t>
  </si>
  <si>
    <t>Támogatások</t>
  </si>
  <si>
    <t>Felhalmozási bevétel</t>
  </si>
  <si>
    <t>Támogatásértékű felhalmozási bevételek</t>
  </si>
  <si>
    <t>VIII.</t>
  </si>
  <si>
    <t>I.</t>
  </si>
  <si>
    <t>II.</t>
  </si>
  <si>
    <t>IV.</t>
  </si>
  <si>
    <t>V.</t>
  </si>
  <si>
    <t>VI.</t>
  </si>
  <si>
    <t>VII.</t>
  </si>
  <si>
    <t>III.</t>
  </si>
  <si>
    <t>KIADÁSOK ÖSSZESEN</t>
  </si>
  <si>
    <t>BEVÉTELEK ÖSSZESEN</t>
  </si>
  <si>
    <t>BEVÉTELEK MINDÖSSZESEN</t>
  </si>
  <si>
    <t>Személyi juttatások</t>
  </si>
  <si>
    <t>Dologi kiadások</t>
  </si>
  <si>
    <t>Ellátottak pénzbeli juttatásai</t>
  </si>
  <si>
    <t>Egyéb működési kiadások</t>
  </si>
  <si>
    <t>Intézményi beruházás</t>
  </si>
  <si>
    <t>Felújítás</t>
  </si>
  <si>
    <t>Kormányzati beruházás</t>
  </si>
  <si>
    <t>IX.</t>
  </si>
  <si>
    <t>Lakástámogatás</t>
  </si>
  <si>
    <t>X.</t>
  </si>
  <si>
    <t>Lakásépítés</t>
  </si>
  <si>
    <t>XI.</t>
  </si>
  <si>
    <t>Egyéb felhalmozási kiadás</t>
  </si>
  <si>
    <t>XII.</t>
  </si>
  <si>
    <t>XIII.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</si>
  <si>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</si>
  <si>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</si>
  <si>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</si>
  <si>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</si>
  <si>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</si>
  <si>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</si>
  <si>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</si>
  <si>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Felhalmozási célú pe. átvétel ÁH-n kivülről</t>
  </si>
  <si>
    <t>Működési célú pe. átvétel ÁH-n kivülről</t>
  </si>
  <si>
    <t>adatok ezer Ft-ban</t>
  </si>
  <si>
    <t>Támogatási kölcsönök nyújtása, törlesztése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</si>
  <si>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</si>
  <si>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</si>
  <si>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bevétel</t>
  </si>
  <si>
    <t>Felhalmozási célú finanszírozási bevétel</t>
  </si>
  <si>
    <t>Működési célú finanszírozási kiadás</t>
  </si>
  <si>
    <t>Felhalmozási célú finanszírozási kiadás</t>
  </si>
  <si>
    <t>XIV.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</si>
  <si>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</si>
  <si>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</si>
  <si>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</si>
  <si>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</si>
  <si>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Központosított előirányzatok</t>
  </si>
  <si>
    <t>Egyéb központi támogatás</t>
  </si>
  <si>
    <t>helyi önkormányzatoktól és költségvetési szerveiktől</t>
  </si>
  <si>
    <t>központi költségvetési szervtől</t>
  </si>
  <si>
    <t>Működési célú pénzeszköz átvétel</t>
  </si>
  <si>
    <t>MŰKÖDÉSI CÉLÚ BEVÉTELEK</t>
  </si>
  <si>
    <t>FELHALMOZÁSI CÉLÚ BEVÉTELEK</t>
  </si>
  <si>
    <t>Vis maior támogatás</t>
  </si>
  <si>
    <t>Címzett támogatás</t>
  </si>
  <si>
    <t>Céltámogatás</t>
  </si>
  <si>
    <t>Felhalmozási célú pénzeszköz átvétel</t>
  </si>
  <si>
    <t>2. sz. melléklet</t>
  </si>
  <si>
    <t>A/IV.</t>
  </si>
  <si>
    <t>A/V.</t>
  </si>
  <si>
    <t>A/VI.</t>
  </si>
  <si>
    <t>B/V.</t>
  </si>
  <si>
    <t>B/XI.</t>
  </si>
  <si>
    <t>4. sz. melléklet</t>
  </si>
  <si>
    <t>FELÚJÍTÁSOK</t>
  </si>
  <si>
    <t>INTÉZMÉNYI BERUHÁZÁSOK</t>
  </si>
  <si>
    <t>B/VI.</t>
  </si>
  <si>
    <t>B/VII.</t>
  </si>
  <si>
    <t>B/VIII.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</si>
  <si>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</si>
  <si>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</si>
  <si>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</si>
  <si>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</si>
  <si>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</si>
  <si>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</si>
  <si>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</si>
  <si>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</si>
  <si>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</si>
  <si>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</si>
  <si>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</si>
  <si>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</si>
  <si>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</si>
  <si>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</si>
  <si>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</si>
  <si>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</si>
  <si>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</si>
  <si>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</si>
  <si>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</si>
  <si>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</si>
  <si>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Támogatási kölcsön igénybev., visszatér.</t>
  </si>
  <si>
    <t>A/II.</t>
  </si>
  <si>
    <t>Szolgáltatások ellenértéke</t>
  </si>
  <si>
    <t>II.2.</t>
  </si>
  <si>
    <t>A/III.</t>
  </si>
  <si>
    <t>Felhalmozási célú saját bevételek</t>
  </si>
  <si>
    <t>III.1.</t>
  </si>
  <si>
    <t>Tárgyi eszközök, immateriális javak értékesítése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</si>
  <si>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</si>
  <si>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</si>
  <si>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</si>
  <si>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Felhalmozási célú tartalék, céltartalék</t>
  </si>
  <si>
    <t>nem releváns</t>
  </si>
  <si>
    <t>1. sz. melléklet</t>
  </si>
  <si>
    <t>fejezeti kezelésű előirányzattól</t>
  </si>
  <si>
    <t>2014. évi eredeti előirányzat</t>
  </si>
  <si>
    <t>eredeti előirányzatból</t>
  </si>
  <si>
    <t>kötelező feladatok</t>
  </si>
  <si>
    <t>önként vállalt feladatok</t>
  </si>
  <si>
    <t>2014. évi eredeti előirányzat összesen</t>
  </si>
  <si>
    <t>Munkaadókat terhelő járulékok és szoc. hozzájárulási adó</t>
  </si>
  <si>
    <t>A/I.</t>
  </si>
  <si>
    <t>I.1.</t>
  </si>
  <si>
    <t>II.1.</t>
  </si>
  <si>
    <t>Illetékek</t>
  </si>
  <si>
    <t>Helyi adók</t>
  </si>
  <si>
    <t>Magánszemélyek kommunális adója</t>
  </si>
  <si>
    <t>II.2.1.</t>
  </si>
  <si>
    <t>II.2.2.</t>
  </si>
  <si>
    <t>II.2.3.</t>
  </si>
  <si>
    <t>Idegenforgalmi adó tartózkodás utáni</t>
  </si>
  <si>
    <t>Iparűzési adó</t>
  </si>
  <si>
    <t>II.3.</t>
  </si>
  <si>
    <t>Átengedett központi adók</t>
  </si>
  <si>
    <t>II.3.1.</t>
  </si>
  <si>
    <t>Gépjárműadó 40 %-a</t>
  </si>
  <si>
    <t>II.4.</t>
  </si>
  <si>
    <t>Bírságok, pótlékok és egyéb sajátos bevételek</t>
  </si>
  <si>
    <t>Helyi önkormányzatok működésének általános támogatása</t>
  </si>
  <si>
    <t>IV. 1.1</t>
  </si>
  <si>
    <t>Település-üzemeltetéshez kapcsolódó feladatellátás támogatása</t>
  </si>
  <si>
    <t>Egyéb önkormányzati feladatok támogatása</t>
  </si>
  <si>
    <t>Egyes köznevelési és gyermekétkeztetési feladatok támogatása</t>
  </si>
  <si>
    <t>Szociális és gyermekjóléti feladatok támogatása</t>
  </si>
  <si>
    <t>IV.3.1.</t>
  </si>
  <si>
    <t>Hozzájárulás pénzbeli szociális ellátásokhoz</t>
  </si>
  <si>
    <t>IV.3.2.</t>
  </si>
  <si>
    <t>Falugondnoki szolgáltatás</t>
  </si>
  <si>
    <t>IV.3.3.</t>
  </si>
  <si>
    <t>Egyes jövedelempótlő támogatások kiegészítése</t>
  </si>
  <si>
    <t>Kulturális feladatok támogatása</t>
  </si>
  <si>
    <t>IV.4.1.</t>
  </si>
  <si>
    <t>Nyilvános könyvtári és közművelődési feladatok támogatása</t>
  </si>
  <si>
    <t>IV.5.1</t>
  </si>
  <si>
    <t>Üdülőhelyi feladatok támogatása</t>
  </si>
  <si>
    <t>A/VIII.</t>
  </si>
  <si>
    <t>Pénzforgalom nélküli bevételek</t>
  </si>
  <si>
    <t>Előző évi pénzmaradvány működési igénybevétele</t>
  </si>
  <si>
    <t>A/IX.</t>
  </si>
  <si>
    <t>Likvid hitel felvétele</t>
  </si>
  <si>
    <t>Rövid lejáratú hitel felvétele</t>
  </si>
  <si>
    <t>Egyéb finanszírozás bevételei</t>
  </si>
  <si>
    <t>MŰKÖDÉSI BEVÉTELEK ÖSSZESEN</t>
  </si>
  <si>
    <t xml:space="preserve">MŰKÖDÉSI HIÁNY </t>
  </si>
  <si>
    <t>A/VII.</t>
  </si>
  <si>
    <t>Támogatási kölcsönök igénybevétele, visszatérülése</t>
  </si>
  <si>
    <t>MŰKÖDÉSI CÉLÚ KIADÁSOK</t>
  </si>
  <si>
    <t>B/I.</t>
  </si>
  <si>
    <t>B/II.</t>
  </si>
  <si>
    <t>Munkaadót terhelő járulékok és szociális hozzájárulási adó</t>
  </si>
  <si>
    <t>B/III.</t>
  </si>
  <si>
    <t>B/IV.</t>
  </si>
  <si>
    <t>Rendszeres szociális segély</t>
  </si>
  <si>
    <t>Foglalkoztatást helyettesítő támogatás</t>
  </si>
  <si>
    <t>Normatív lakásfenntartási támogatás</t>
  </si>
  <si>
    <t>Önkormányzati rendeletben megállapított segélyek</t>
  </si>
  <si>
    <t>Átmeneti segély</t>
  </si>
  <si>
    <t>Temetési segély</t>
  </si>
  <si>
    <t>Önkormányzat által biztosított támogatások</t>
  </si>
  <si>
    <t>Beiskolázási támogatás</t>
  </si>
  <si>
    <t>IV.1.</t>
  </si>
  <si>
    <t>IV.4.2.</t>
  </si>
  <si>
    <t>IV.5.1.</t>
  </si>
  <si>
    <t>Támogatásértékű működési kiadás</t>
  </si>
  <si>
    <t>V.2.</t>
  </si>
  <si>
    <t xml:space="preserve">Működési célú pénzeszköz átadás </t>
  </si>
  <si>
    <t>B/XII.</t>
  </si>
  <si>
    <t>Pénzforgalom nélküli kiadások</t>
  </si>
  <si>
    <t>B/XIII.</t>
  </si>
  <si>
    <t>B/XIV.</t>
  </si>
  <si>
    <t>Likvid hitel törlesztése</t>
  </si>
  <si>
    <t>Rövid lejáratú hitel törlesztése</t>
  </si>
  <si>
    <t>Egyéb finanszírozás kiadásai</t>
  </si>
  <si>
    <t>MŰKÖDÉSI KIADÁSOK ÖSSZESEN</t>
  </si>
  <si>
    <t>MŰKÖDÉSI TÖBBLET</t>
  </si>
  <si>
    <t>3. számú melléklet</t>
  </si>
  <si>
    <t>Pénzügyi befektetések bevételei</t>
  </si>
  <si>
    <t>Osztalék- és hozambevétel</t>
  </si>
  <si>
    <t>Tartós részesedések értékesítése</t>
  </si>
  <si>
    <t>Felhalmozási célú kamatbevétel</t>
  </si>
  <si>
    <t>Felhalmozási célú árfolyamnyereség</t>
  </si>
  <si>
    <t>IV.2.</t>
  </si>
  <si>
    <t>IV.3.</t>
  </si>
  <si>
    <t>IV.4.</t>
  </si>
  <si>
    <t>IV.5.</t>
  </si>
  <si>
    <t>IV.6.</t>
  </si>
  <si>
    <t>V.1.</t>
  </si>
  <si>
    <t>V.3.</t>
  </si>
  <si>
    <t>VIII.1.</t>
  </si>
  <si>
    <t>IX.1.</t>
  </si>
  <si>
    <t>IX.2.</t>
  </si>
  <si>
    <t>IX.3.</t>
  </si>
  <si>
    <t>IX.4.</t>
  </si>
  <si>
    <t>XIII.1.</t>
  </si>
  <si>
    <t>III.2.</t>
  </si>
  <si>
    <t>III.2.1.</t>
  </si>
  <si>
    <t>III.2.2.</t>
  </si>
  <si>
    <t>III.2.3.</t>
  </si>
  <si>
    <t>III.2.4.</t>
  </si>
  <si>
    <t>III.3.</t>
  </si>
  <si>
    <t>Önkormányzat sajátos felhalmozási és tőke bevételei</t>
  </si>
  <si>
    <t>III.3.1.</t>
  </si>
  <si>
    <t>III.3.2.</t>
  </si>
  <si>
    <t>III.3.3.</t>
  </si>
  <si>
    <t>III.3.4.</t>
  </si>
  <si>
    <t>III.3.5.</t>
  </si>
  <si>
    <t>III.3.6.</t>
  </si>
  <si>
    <t>Önkormányzati lakások, lakótelkek értékesítése</t>
  </si>
  <si>
    <t>Privatizációból származó bevétel</t>
  </si>
  <si>
    <t>Vállalatértékesítésből származó bevétel</t>
  </si>
  <si>
    <t>Vagyoni értékű jog értékesítéséből származó bevétel</t>
  </si>
  <si>
    <t>Vadászati jog értékesítéséből származó bevétel</t>
  </si>
  <si>
    <t>Önkormányzati vagyon üzemeltetéséből, koncesszióból szárm.bev.</t>
  </si>
  <si>
    <t>IV.7.</t>
  </si>
  <si>
    <t>Előző évi pénzmaradvány felhalmozási igénybevétele</t>
  </si>
  <si>
    <t>Működési célú finanszírozási bevételek</t>
  </si>
  <si>
    <t>Felhalmozási célú finanszírozási bevételek</t>
  </si>
  <si>
    <t>FELHALMOZÁSI BEVÉTELEK ÖSSZESEN</t>
  </si>
  <si>
    <t xml:space="preserve">FELHALMOZÁSI HIÁNY </t>
  </si>
  <si>
    <t>FELHALMOZÁSI KIADÁSOK</t>
  </si>
  <si>
    <t>B/IX.</t>
  </si>
  <si>
    <t>B/X.</t>
  </si>
  <si>
    <t>Egyéb felhalmozási kiadások</t>
  </si>
  <si>
    <t>XI.1.</t>
  </si>
  <si>
    <t>Támogatásértékű felhalmozási kiadás</t>
  </si>
  <si>
    <t>XI.2.</t>
  </si>
  <si>
    <t xml:space="preserve">Felhalmozási célú pénzeszköz átadás </t>
  </si>
  <si>
    <t>Felhalmozási tartalék, céltartalék</t>
  </si>
  <si>
    <t>Működési célú finanszírozási kiadások</t>
  </si>
  <si>
    <t>Felhalmozási célú finanszírozási kiadások</t>
  </si>
  <si>
    <t>FELHALMOZÁSI KIADÁSOK ÖSSZESEN</t>
  </si>
  <si>
    <t>A fenti előirányzatokból 2014. költségvetési év azon fejlesztési céljai, amelyek megvalósításához a Stabilitási tv. 3. § (1) bekezdése szerinti adósságot keletkeztető ügylet megkötése válik vagy válhat szükségessé</t>
  </si>
  <si>
    <t>EGYÉB FELHALMOZÁSI KIADÁS</t>
  </si>
  <si>
    <t>Forgatási célú értékpapír értékesítés bevétele</t>
  </si>
  <si>
    <t>Forgatási célú értékpapír vásárlás</t>
  </si>
  <si>
    <t>Támogatást megelőlegező hitel felvétele</t>
  </si>
  <si>
    <t>Befektetési célú értékpapír bevétele</t>
  </si>
  <si>
    <t>Támogatást megelőlegező hiteltörlesztés</t>
  </si>
  <si>
    <t>Befektetési célú értékpapír vásárlás</t>
  </si>
  <si>
    <t>FELHALMOZÁSI TÖBBLET</t>
  </si>
  <si>
    <t>Talajterhelési díj</t>
  </si>
  <si>
    <t>II.2.4.</t>
  </si>
  <si>
    <t>Helyi önkormányzatoktól és költségvetési szerveiktől</t>
  </si>
  <si>
    <t>Téli átmeneti közfoglalkoztatás támogatása</t>
  </si>
  <si>
    <t>Őrségi Vízrendezési és Talajvédelmi Társulat</t>
  </si>
  <si>
    <t>Orvosi ügyelet</t>
  </si>
  <si>
    <t>Fizioterápia</t>
  </si>
  <si>
    <t>Őrségi Többcélú Kistérségi Társulás</t>
  </si>
  <si>
    <t>Zalamenti és Őrségi Önkormányzatok Szociális és Gyermekjóléti Társulása</t>
  </si>
  <si>
    <t>NYD Regionális Hulladékgazdálkodási Önkormányzati Társulás</t>
  </si>
  <si>
    <t>Bursa ösztöndíj</t>
  </si>
  <si>
    <t>V.1.1.</t>
  </si>
  <si>
    <t>V.2.1.</t>
  </si>
  <si>
    <t>V.1.2.</t>
  </si>
  <si>
    <t>V.1.3.</t>
  </si>
  <si>
    <t>V.1.4.</t>
  </si>
  <si>
    <t>V.1.5.</t>
  </si>
  <si>
    <t>V.1.6.</t>
  </si>
  <si>
    <t>V.2.2.</t>
  </si>
  <si>
    <t>V.2.3.</t>
  </si>
  <si>
    <t>Elkülönített állami pénzalapokból</t>
  </si>
  <si>
    <t>IV.3.4.</t>
  </si>
  <si>
    <t>Kistelepülések szociális feladatainak támogatása</t>
  </si>
  <si>
    <t>I.2.</t>
  </si>
  <si>
    <t>Bérleti díjak</t>
  </si>
  <si>
    <t>IKSZT működési támogatása</t>
  </si>
  <si>
    <t>Kirendeltség finanszírozás</t>
  </si>
  <si>
    <t>OEP-től</t>
  </si>
  <si>
    <t>Védőnői szolgálat finanszírozás</t>
  </si>
  <si>
    <t>Központi költségvetési szervtől</t>
  </si>
  <si>
    <t>Kormányhivatal ügyfélfogadás finanszírozás</t>
  </si>
  <si>
    <t>V.3.1.</t>
  </si>
  <si>
    <t>V.4.</t>
  </si>
  <si>
    <t>V.4.1.</t>
  </si>
  <si>
    <t>Továbbszámlázott (közvetített szolgáltatások) bevételei</t>
  </si>
  <si>
    <t>IV.5.2.</t>
  </si>
  <si>
    <t>Gyermekszületési támogatás</t>
  </si>
  <si>
    <t>IV.5.3.</t>
  </si>
  <si>
    <t>Pöttömsziget Óvoda és Egységes Óvoda-Bölcsőde normatíva</t>
  </si>
  <si>
    <t>Pöttömsziget Óvoda és Egységes Óvoda-Bölcsőde önkorm. fin.</t>
  </si>
  <si>
    <t>V.1.7.</t>
  </si>
  <si>
    <t>Egyesületek, civil szervezetek részére képzett támogatás</t>
  </si>
  <si>
    <t>Csatorna rekonstrukció</t>
  </si>
  <si>
    <t>Közösségi Ház konditerem felújításához pályázati önerő</t>
  </si>
  <si>
    <t>Dávidházi temető kerítés teljeskörű felújítása (festés, mázolás)</t>
  </si>
  <si>
    <t>Bajánházi és Dávidházi temetőben fedett tér járólapozása</t>
  </si>
  <si>
    <t>Dávidházi Kerka híd felújítása</t>
  </si>
  <si>
    <t>Művelődési Ház nagytermének parkettázása</t>
  </si>
  <si>
    <t>Sportöltöző WC blokkjának felújítása</t>
  </si>
  <si>
    <t xml:space="preserve">2014. évi módosított előirányzat </t>
  </si>
  <si>
    <t xml:space="preserve">V.3. </t>
  </si>
  <si>
    <t xml:space="preserve">Elvonások és befizetések </t>
  </si>
  <si>
    <t xml:space="preserve">Betegséggel kapcsolatos ellátás </t>
  </si>
  <si>
    <t xml:space="preserve">2014 évi módosított előirányzat </t>
  </si>
  <si>
    <t>2014 módosított előirányzat</t>
  </si>
  <si>
    <t>IV.5.2</t>
  </si>
  <si>
    <t>IV.5.3</t>
  </si>
  <si>
    <t>Külterületi lakosok támogatása</t>
  </si>
  <si>
    <t>IV.5.4</t>
  </si>
  <si>
    <t>Határátkelőhelyek fenntartása</t>
  </si>
  <si>
    <t>IV. 1.2</t>
  </si>
  <si>
    <t>hozzájárulás pénzbeli szociális ellátásokhoz beszámítás után</t>
  </si>
  <si>
    <t>IV. 1.3</t>
  </si>
  <si>
    <t>IV.2.1.</t>
  </si>
  <si>
    <t>IV.2.2.</t>
  </si>
  <si>
    <t>Köznevelési feladatok</t>
  </si>
  <si>
    <t>Gyermekétkeztetés támogatása</t>
  </si>
  <si>
    <t>módosított előirányzatból</t>
  </si>
  <si>
    <t xml:space="preserve">2014 módosított előirányzat </t>
  </si>
  <si>
    <t>2014. évi  módosított előirányzat</t>
  </si>
  <si>
    <t xml:space="preserve">2.oldal </t>
  </si>
  <si>
    <t>l.3.</t>
  </si>
  <si>
    <t xml:space="preserve">Kamat bevételek </t>
  </si>
  <si>
    <t>l.4.</t>
  </si>
  <si>
    <t>I.5.</t>
  </si>
  <si>
    <t xml:space="preserve">Egyéb müködési bevételek </t>
  </si>
  <si>
    <t xml:space="preserve">Kistérségi start munkprogram </t>
  </si>
  <si>
    <t>V.5.</t>
  </si>
  <si>
    <t xml:space="preserve">Társulásoktól </t>
  </si>
  <si>
    <t>V.5.1.</t>
  </si>
  <si>
    <t xml:space="preserve">kistérségi autóbusz eladása </t>
  </si>
  <si>
    <t>V.1.8.</t>
  </si>
  <si>
    <t xml:space="preserve">Központi költségvetési szervnek Bursa </t>
  </si>
  <si>
    <t xml:space="preserve">Pöttömsziget Óvoda 2013 évi étkezés normatíva </t>
  </si>
  <si>
    <t xml:space="preserve">FUJI fényképezőgép </t>
  </si>
  <si>
    <t xml:space="preserve">Motoros fűkasza </t>
  </si>
  <si>
    <t xml:space="preserve">TD51 fűnyiró </t>
  </si>
  <si>
    <t xml:space="preserve">Kompresszor </t>
  </si>
  <si>
    <t>Paravánok+ talp beszerzése a közösségi házba</t>
  </si>
  <si>
    <t xml:space="preserve">Egyéb támogatás természetben nyújtott téritési díj,tanulóbérlet </t>
  </si>
  <si>
    <t>V.1.3.1.</t>
  </si>
  <si>
    <t>Orvosi ügyelet 2013 évi elszámolás</t>
  </si>
  <si>
    <t>Kerékpárút információs táblák</t>
  </si>
  <si>
    <t xml:space="preserve">Bajánházi temetőkerítés+kapu beruházás </t>
  </si>
  <si>
    <t xml:space="preserve">6 személyes kerti kiülő vásárlás </t>
  </si>
  <si>
    <t xml:space="preserve">Müv.házba kazán csere </t>
  </si>
  <si>
    <t xml:space="preserve">Motorfűrész közmunkprogram </t>
  </si>
  <si>
    <t>müv.házhoz tárolószín építés közmunkaprogram+ saját erő</t>
  </si>
  <si>
    <t xml:space="preserve">vércukormérő </t>
  </si>
  <si>
    <t>I.6.</t>
  </si>
  <si>
    <t xml:space="preserve">Készletértékesítés </t>
  </si>
  <si>
    <t>Bérkompenzáció 2013 évről</t>
  </si>
  <si>
    <t>IV.6.1.</t>
  </si>
  <si>
    <t>IV.6.2.</t>
  </si>
  <si>
    <t>IV.6.3.</t>
  </si>
  <si>
    <t>ágazati pótlék</t>
  </si>
  <si>
    <t xml:space="preserve">2014 évi bérkompenzáció </t>
  </si>
  <si>
    <t xml:space="preserve">előző évekről származó pótlólagos állami támogatás </t>
  </si>
  <si>
    <t>V.2.2.1.</t>
  </si>
  <si>
    <t>Kistérségi start munkprogram 2014.nov.1-től</t>
  </si>
  <si>
    <t>V.2.4.</t>
  </si>
  <si>
    <t>Nemzeti Kolturális Alap szinjátszótalálkozó</t>
  </si>
  <si>
    <t xml:space="preserve">V.4. </t>
  </si>
  <si>
    <t>költségvetési maradvány visszafizetése</t>
  </si>
  <si>
    <t>Bursa vissazutalás</t>
  </si>
  <si>
    <t xml:space="preserve">Természetbeni erzsébet utalvány </t>
  </si>
  <si>
    <t>I.7.</t>
  </si>
  <si>
    <t xml:space="preserve">Önkormányzati vagyon üzemeltetésből származó bevétel </t>
  </si>
  <si>
    <t>Rendszeres gyermekvédelmi kedvezményben részesülők tám.</t>
  </si>
  <si>
    <t>V.1.9.</t>
  </si>
  <si>
    <t>Óvoda fenntartó önkormányzatoknak 2013 évi elszámolás után</t>
  </si>
  <si>
    <t>V.1.10.</t>
  </si>
  <si>
    <t xml:space="preserve">KÖH pénzátadás </t>
  </si>
  <si>
    <t>Bojler</t>
  </si>
  <si>
    <t>6. sz. melléklet</t>
  </si>
  <si>
    <t>adatok főben</t>
  </si>
  <si>
    <t>1.</t>
  </si>
  <si>
    <t>Közalkalmazottak</t>
  </si>
  <si>
    <t>teljes munkaidőben foglalkoztatott</t>
  </si>
  <si>
    <t>szakmai állomány</t>
  </si>
  <si>
    <t>fizikai állomány</t>
  </si>
  <si>
    <t>részmunkaidőben foglalkoztatott</t>
  </si>
  <si>
    <t>2.</t>
  </si>
  <si>
    <t>Köztisztviselők</t>
  </si>
  <si>
    <t>3.</t>
  </si>
  <si>
    <t>Munkatörvénykönyve alapján foglalkoztatott</t>
  </si>
  <si>
    <t>4.</t>
  </si>
  <si>
    <t>közfoglalkoztatás</t>
  </si>
  <si>
    <t>ÖSSZESEN</t>
  </si>
  <si>
    <t xml:space="preserve">2014 évi módosítás </t>
  </si>
  <si>
    <t xml:space="preserve">2014 évi tény </t>
  </si>
  <si>
    <t>2014 évi tényből</t>
  </si>
  <si>
    <t xml:space="preserve">kötelező feladatok </t>
  </si>
  <si>
    <t>2014 évi tény összesen</t>
  </si>
  <si>
    <t>2014 évi teljesítés</t>
  </si>
  <si>
    <t xml:space="preserve">teljesítés %-a </t>
  </si>
  <si>
    <t>BAJÁNSENYE KÖZSÉG ÖNKORMÁNYZATA
2014. ÉVI  MŰKÖDÉSI BEVÉTELEI ÉS KIADÁSAI KIEMELT ELŐIRÁNYZATONKÉNT</t>
  </si>
  <si>
    <t>BAJÁNSENYE KÖZSÉG ÖNKORMÁNYZATA
2014. ÉVI   MŰKÖDÉSI BEVÉTELEI ÉS KIADÁSAI KIEMELT ELŐIRÁNYZATONKÉNT</t>
  </si>
  <si>
    <t>BAJÁNSENYE KÖZSÉG ÖNKORMÁNYZATA
2014. ÉVI  BEVÉTELEI ÉS KIADÁSAI KIEMELT ELŐIRÁNYZATONKÉNT ELLÁTANDÓ FELADATOK SZERINTI BONTÁSBAN 1.oldal</t>
  </si>
  <si>
    <t>/2015() zárszámadási  rendelethez</t>
  </si>
  <si>
    <t>BAJÁNSENYE KÖZSÉG ÖNKORMÁNYZATA
2014. ÉVI  FELHALMOZÁSI BEVÉTELEI ÉS KIADÁSAI KIEMELT ELŐIRÁNYZATONKÉNT</t>
  </si>
  <si>
    <t>BAJÁNSENYE KÖZSÉG ÖNKORMÁNYZATA
2014. ÉVI BERUHÁZÁSI ÉS FELÚJÍTÁSI KIADÁSAI FELADATONKÉNT/CÉLONKÉNT</t>
  </si>
  <si>
    <t>teljesítés %-a</t>
  </si>
  <si>
    <t>BAJÁNSENYE KÖZSÉG ÖNKORMÁNYZATA
2014. ÉVI  LÉTSZÁM</t>
  </si>
  <si>
    <t xml:space="preserve">5.sz. melléklet </t>
  </si>
  <si>
    <t>5/2015.(V.08.) zárszámadási 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</si>
</sst>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3" fillId="5" borderId="0" applyNumberFormat="0" applyBorder="0" applyAlignment="0" applyProtection="0"/>
    <xf numFmtId="0" fontId="28" fillId="30" borderId="1" applyNumberFormat="0" applyAlignment="0" applyProtection="0"/>
    <xf numFmtId="0" fontId="25" fillId="31" borderId="2" applyNumberFormat="0" applyAlignment="0" applyProtection="0"/>
    <xf numFmtId="0" fontId="16" fillId="3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7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1" fillId="11" borderId="2" applyNumberFormat="0" applyAlignment="0" applyProtection="0"/>
    <xf numFmtId="0" fontId="0" fillId="34" borderId="12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6" fillId="35" borderId="0" applyNumberFormat="0" applyBorder="0" applyAlignment="0" applyProtection="0"/>
    <xf numFmtId="0" fontId="37" fillId="36" borderId="13" applyNumberFormat="0" applyAlignment="0" applyProtection="0"/>
    <xf numFmtId="0" fontId="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0" fillId="38" borderId="15" applyNumberFormat="0" applyFont="0" applyAlignment="0" applyProtection="0"/>
    <xf numFmtId="0" fontId="20" fillId="31" borderId="16" applyNumberFormat="0" applyAlignment="0" applyProtection="0"/>
    <xf numFmtId="0" fontId="3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36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0" xfId="0" applyAlignment="1">
      <alignment horizontal="right"/>
    </xf>
    <xf numFmtId="0" fontId="2" fillId="0" borderId="2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0" fontId="6" fillId="31" borderId="28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31" borderId="19" xfId="0" applyFont="1" applyFill="1" applyBorder="1" applyAlignment="1">
      <alignment wrapText="1"/>
    </xf>
    <xf numFmtId="3" fontId="6" fillId="31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31" borderId="36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22" xfId="0" applyFont="1" applyBorder="1" applyAlignment="1">
      <alignment wrapText="1"/>
    </xf>
    <xf numFmtId="0" fontId="5" fillId="0" borderId="38" xfId="0" applyFont="1" applyBorder="1" applyAlignment="1">
      <alignment/>
    </xf>
    <xf numFmtId="0" fontId="6" fillId="31" borderId="22" xfId="0" applyFont="1" applyFill="1" applyBorder="1" applyAlignment="1">
      <alignment wrapText="1"/>
    </xf>
    <xf numFmtId="3" fontId="6" fillId="31" borderId="22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31" borderId="28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6" fillId="0" borderId="36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5" fillId="0" borderId="3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3" xfId="0" applyFont="1" applyBorder="1" applyAlignment="1">
      <alignment wrapText="1"/>
    </xf>
    <xf numFmtId="0" fontId="5" fillId="0" borderId="41" xfId="0" applyFont="1" applyBorder="1" applyAlignment="1">
      <alignment horizontal="left" vertical="center"/>
    </xf>
    <xf numFmtId="0" fontId="7" fillId="0" borderId="19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22" xfId="0" applyFont="1" applyBorder="1" applyAlignment="1">
      <alignment/>
    </xf>
    <xf numFmtId="0" fontId="6" fillId="0" borderId="40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3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6" fillId="0" borderId="4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right"/>
    </xf>
    <xf numFmtId="0" fontId="7" fillId="0" borderId="28" xfId="0" applyFont="1" applyFill="1" applyBorder="1" applyAlignment="1">
      <alignment wrapText="1"/>
    </xf>
    <xf numFmtId="0" fontId="6" fillId="0" borderId="40" xfId="0" applyFont="1" applyBorder="1" applyAlignment="1">
      <alignment/>
    </xf>
    <xf numFmtId="0" fontId="6" fillId="31" borderId="22" xfId="0" applyFont="1" applyFill="1" applyBorder="1" applyAlignment="1">
      <alignment/>
    </xf>
    <xf numFmtId="0" fontId="6" fillId="31" borderId="28" xfId="0" applyFont="1" applyFill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Border="1" applyAlignment="1">
      <alignment/>
    </xf>
    <xf numFmtId="0" fontId="5" fillId="0" borderId="42" xfId="0" applyFont="1" applyBorder="1" applyAlignment="1">
      <alignment wrapText="1"/>
    </xf>
    <xf numFmtId="3" fontId="5" fillId="0" borderId="42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5" fillId="0" borderId="47" xfId="0" applyFont="1" applyBorder="1" applyAlignment="1">
      <alignment wrapText="1"/>
    </xf>
    <xf numFmtId="3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 wrapText="1"/>
    </xf>
    <xf numFmtId="3" fontId="6" fillId="0" borderId="35" xfId="0" applyNumberFormat="1" applyFont="1" applyBorder="1" applyAlignment="1">
      <alignment/>
    </xf>
    <xf numFmtId="0" fontId="6" fillId="0" borderId="42" xfId="0" applyFont="1" applyBorder="1" applyAlignment="1">
      <alignment wrapText="1"/>
    </xf>
    <xf numFmtId="3" fontId="6" fillId="0" borderId="42" xfId="0" applyNumberFormat="1" applyFont="1" applyBorder="1" applyAlignment="1">
      <alignment/>
    </xf>
    <xf numFmtId="0" fontId="6" fillId="0" borderId="41" xfId="0" applyFont="1" applyBorder="1" applyAlignment="1">
      <alignment vertical="center"/>
    </xf>
    <xf numFmtId="3" fontId="5" fillId="0" borderId="33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5" fillId="0" borderId="49" xfId="0" applyFont="1" applyBorder="1" applyAlignment="1">
      <alignment wrapText="1"/>
    </xf>
    <xf numFmtId="3" fontId="5" fillId="0" borderId="49" xfId="0" applyNumberFormat="1" applyFont="1" applyBorder="1" applyAlignment="1">
      <alignment/>
    </xf>
    <xf numFmtId="0" fontId="6" fillId="0" borderId="46" xfId="0" applyFont="1" applyBorder="1" applyAlignment="1">
      <alignment vertical="center"/>
    </xf>
    <xf numFmtId="0" fontId="5" fillId="0" borderId="4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43" xfId="0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5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42" xfId="0" applyFont="1" applyFill="1" applyBorder="1" applyAlignment="1">
      <alignment wrapText="1"/>
    </xf>
    <xf numFmtId="0" fontId="5" fillId="0" borderId="39" xfId="0" applyFont="1" applyBorder="1" applyAlignment="1">
      <alignment horizontal="left"/>
    </xf>
    <xf numFmtId="0" fontId="5" fillId="0" borderId="35" xfId="0" applyFont="1" applyBorder="1" applyAlignment="1">
      <alignment wrapText="1"/>
    </xf>
    <xf numFmtId="0" fontId="5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42" xfId="0" applyFont="1" applyBorder="1" applyAlignment="1">
      <alignment/>
    </xf>
    <xf numFmtId="0" fontId="5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2" xfId="0" applyFont="1" applyBorder="1" applyAlignment="1">
      <alignment horizontal="left" vertical="center"/>
    </xf>
    <xf numFmtId="0" fontId="6" fillId="0" borderId="19" xfId="0" applyFont="1" applyFill="1" applyBorder="1" applyAlignment="1">
      <alignment wrapText="1"/>
    </xf>
    <xf numFmtId="0" fontId="5" fillId="0" borderId="40" xfId="0" applyFont="1" applyBorder="1" applyAlignment="1">
      <alignment horizontal="right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3" fontId="5" fillId="0" borderId="32" xfId="0" applyNumberFormat="1" applyFont="1" applyBorder="1" applyAlignment="1">
      <alignment horizontal="right"/>
    </xf>
    <xf numFmtId="3" fontId="6" fillId="0" borderId="54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7" fillId="0" borderId="3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6" xfId="0" applyFont="1" applyBorder="1" applyAlignment="1">
      <alignment/>
    </xf>
    <xf numFmtId="3" fontId="5" fillId="0" borderId="54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7" fillId="0" borderId="54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57" xfId="0" applyBorder="1" applyAlignment="1">
      <alignment/>
    </xf>
    <xf numFmtId="0" fontId="0" fillId="0" borderId="47" xfId="0" applyBorder="1" applyAlignment="1">
      <alignment/>
    </xf>
    <xf numFmtId="3" fontId="6" fillId="0" borderId="5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3" fontId="7" fillId="0" borderId="5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3" fontId="5" fillId="0" borderId="52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3" fontId="6" fillId="31" borderId="31" xfId="0" applyNumberFormat="1" applyFont="1" applyFill="1" applyBorder="1" applyAlignment="1">
      <alignment/>
    </xf>
    <xf numFmtId="3" fontId="5" fillId="0" borderId="51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6" fillId="31" borderId="32" xfId="0" applyFont="1" applyFill="1" applyBorder="1" applyAlignment="1">
      <alignment/>
    </xf>
    <xf numFmtId="0" fontId="6" fillId="31" borderId="51" xfId="0" applyFont="1" applyFill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47" xfId="0" applyFont="1" applyBorder="1" applyAlignment="1">
      <alignment horizontal="center" wrapText="1"/>
    </xf>
    <xf numFmtId="0" fontId="5" fillId="0" borderId="42" xfId="0" applyFont="1" applyBorder="1" applyAlignment="1">
      <alignment/>
    </xf>
    <xf numFmtId="0" fontId="6" fillId="0" borderId="57" xfId="0" applyFont="1" applyBorder="1" applyAlignment="1">
      <alignment/>
    </xf>
    <xf numFmtId="0" fontId="6" fillId="32" borderId="19" xfId="0" applyFont="1" applyFill="1" applyBorder="1" applyAlignment="1">
      <alignment/>
    </xf>
    <xf numFmtId="0" fontId="5" fillId="0" borderId="28" xfId="0" applyFont="1" applyBorder="1" applyAlignment="1">
      <alignment/>
    </xf>
    <xf numFmtId="0" fontId="6" fillId="31" borderId="22" xfId="0" applyFont="1" applyFill="1" applyBorder="1" applyAlignment="1">
      <alignment vertical="center"/>
    </xf>
    <xf numFmtId="0" fontId="6" fillId="31" borderId="28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0" borderId="49" xfId="0" applyFont="1" applyBorder="1" applyAlignment="1">
      <alignment/>
    </xf>
    <xf numFmtId="0" fontId="5" fillId="0" borderId="54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/>
    </xf>
    <xf numFmtId="0" fontId="5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4" xfId="0" applyFont="1" applyBorder="1" applyAlignment="1">
      <alignment/>
    </xf>
    <xf numFmtId="0" fontId="5" fillId="0" borderId="35" xfId="0" applyFont="1" applyBorder="1" applyAlignment="1">
      <alignment horizontal="left" vertical="center"/>
    </xf>
    <xf numFmtId="0" fontId="5" fillId="0" borderId="50" xfId="0" applyFont="1" applyBorder="1" applyAlignment="1">
      <alignment/>
    </xf>
    <xf numFmtId="0" fontId="5" fillId="0" borderId="53" xfId="0" applyFont="1" applyBorder="1" applyAlignment="1">
      <alignment/>
    </xf>
    <xf numFmtId="0" fontId="6" fillId="0" borderId="57" xfId="0" applyFont="1" applyBorder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6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6" fillId="32" borderId="31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56" xfId="0" applyFont="1" applyBorder="1" applyAlignment="1">
      <alignment wrapText="1"/>
    </xf>
    <xf numFmtId="0" fontId="0" fillId="0" borderId="53" xfId="0" applyBorder="1" applyAlignment="1">
      <alignment/>
    </xf>
    <xf numFmtId="0" fontId="7" fillId="0" borderId="31" xfId="0" applyFont="1" applyBorder="1" applyAlignment="1">
      <alignment/>
    </xf>
    <xf numFmtId="0" fontId="7" fillId="0" borderId="51" xfId="0" applyFont="1" applyBorder="1" applyAlignment="1">
      <alignment/>
    </xf>
    <xf numFmtId="0" fontId="6" fillId="0" borderId="53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0" fillId="0" borderId="55" xfId="0" applyBorder="1" applyAlignment="1">
      <alignment/>
    </xf>
    <xf numFmtId="0" fontId="5" fillId="0" borderId="3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2" fillId="0" borderId="47" xfId="0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9" fontId="2" fillId="0" borderId="47" xfId="0" applyNumberFormat="1" applyFont="1" applyBorder="1" applyAlignment="1">
      <alignment/>
    </xf>
    <xf numFmtId="9" fontId="0" fillId="0" borderId="47" xfId="0" applyNumberFormat="1" applyBorder="1" applyAlignment="1">
      <alignment/>
    </xf>
    <xf numFmtId="9" fontId="6" fillId="0" borderId="19" xfId="0" applyNumberFormat="1" applyFont="1" applyBorder="1" applyAlignment="1">
      <alignment/>
    </xf>
    <xf numFmtId="9" fontId="6" fillId="0" borderId="42" xfId="0" applyNumberFormat="1" applyFont="1" applyBorder="1" applyAlignment="1">
      <alignment/>
    </xf>
    <xf numFmtId="9" fontId="5" fillId="0" borderId="47" xfId="0" applyNumberFormat="1" applyFont="1" applyBorder="1" applyAlignment="1">
      <alignment/>
    </xf>
    <xf numFmtId="9" fontId="6" fillId="0" borderId="22" xfId="0" applyNumberFormat="1" applyFont="1" applyBorder="1" applyAlignment="1">
      <alignment/>
    </xf>
    <xf numFmtId="9" fontId="5" fillId="0" borderId="19" xfId="0" applyNumberFormat="1" applyFont="1" applyBorder="1" applyAlignment="1">
      <alignment/>
    </xf>
    <xf numFmtId="9" fontId="6" fillId="0" borderId="47" xfId="0" applyNumberFormat="1" applyFont="1" applyBorder="1" applyAlignment="1">
      <alignment/>
    </xf>
    <xf numFmtId="0" fontId="6" fillId="37" borderId="47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9" fontId="6" fillId="0" borderId="49" xfId="0" applyNumberFormat="1" applyFont="1" applyBorder="1" applyAlignment="1">
      <alignment/>
    </xf>
    <xf numFmtId="0" fontId="0" fillId="0" borderId="0" xfId="0" applyBorder="1" applyAlignment="1">
      <alignment/>
    </xf>
    <xf numFmtId="9" fontId="5" fillId="0" borderId="35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7" xfId="0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5" fillId="0" borderId="68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0" fillId="0" borderId="0" xfId="0" applyAlignment="1">
      <alignment/>
    </xf>
    <xf numFmtId="0" fontId="5" fillId="0" borderId="53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6" fillId="0" borderId="2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50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6" fillId="0" borderId="4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</cellXfs>
  <cellStyles count="9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B16" sqref="B16"/>
    </sheetView>
  </sheetViews>
  <sheetFormatPr defaultColWidth="9.140625" defaultRowHeight="12.75"/>
  <cols>
    <col min="1" max="1" width="5.140625" style="0" customWidth="1"/>
    <col min="2" max="2" width="34.7109375" style="0" customWidth="1"/>
    <col min="3" max="3" width="10.57421875" style="0" customWidth="1"/>
    <col min="4" max="4" width="9.8515625" style="0" customWidth="1"/>
    <col min="5" max="5" width="10.7109375" style="0" customWidth="1"/>
    <col min="6" max="6" width="11.140625" style="0" customWidth="1"/>
    <col min="7" max="9" width="9.57421875" style="0" customWidth="1"/>
    <col min="10" max="10" width="9.00390625" style="0" customWidth="1"/>
    <col min="11" max="11" width="9.28125" style="0" customWidth="1"/>
    <col min="12" max="12" width="4.28125" style="0" customWidth="1"/>
    <col min="13" max="13" width="39.140625" style="0" customWidth="1"/>
    <col min="14" max="14" width="9.57421875" style="0" customWidth="1"/>
    <col min="15" max="15" width="10.00390625" style="0" customWidth="1"/>
    <col min="16" max="16" width="10.28125" style="0" hidden="1" customWidth="1"/>
    <col min="17" max="17" width="10.57421875" style="0" customWidth="1"/>
    <col min="18" max="18" width="10.28125" style="0" customWidth="1"/>
    <col min="19" max="19" width="11.421875" style="0" customWidth="1"/>
    <col min="20" max="20" width="10.140625" style="0" customWidth="1"/>
    <col min="22" max="22" width="10.421875" style="0" customWidth="1"/>
  </cols>
  <sheetData>
    <row r="1" spans="1:16" ht="12.75">
      <c r="A1" s="38"/>
      <c r="N1" s="25"/>
      <c r="P1" s="25" t="s">
        <v>117</v>
      </c>
    </row>
    <row r="2" spans="1:16" ht="15" customHeight="1">
      <c r="A2" s="286" t="s">
        <v>419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7" ht="30" customHeight="1">
      <c r="A3" s="287" t="s">
        <v>412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38" t="s">
        <v>334</v>
      </c>
    </row>
    <row r="4" spans="1:22" ht="13.5" thickBot="1">
      <c r="A4" s="19"/>
      <c r="B4" s="19"/>
      <c r="C4" s="19"/>
      <c r="D4" s="19"/>
      <c r="E4" s="19"/>
      <c r="F4" s="201"/>
      <c r="G4" s="201"/>
      <c r="H4" s="201"/>
      <c r="I4" s="233"/>
      <c r="J4" s="233"/>
      <c r="K4" s="233"/>
      <c r="L4" s="19"/>
      <c r="M4" s="19"/>
      <c r="N4" s="25"/>
      <c r="P4" s="25" t="s">
        <v>48</v>
      </c>
      <c r="Q4" s="162"/>
      <c r="R4" s="162"/>
      <c r="S4" s="162"/>
      <c r="T4" s="162"/>
      <c r="U4" s="162"/>
      <c r="V4" s="162"/>
    </row>
    <row r="5" spans="1:22" ht="12.75" customHeight="1" thickTop="1">
      <c r="A5" s="277" t="s">
        <v>0</v>
      </c>
      <c r="B5" s="279" t="s">
        <v>1</v>
      </c>
      <c r="C5" s="281" t="s">
        <v>123</v>
      </c>
      <c r="D5" s="291" t="s">
        <v>120</v>
      </c>
      <c r="E5" s="299"/>
      <c r="F5" s="282" t="s">
        <v>318</v>
      </c>
      <c r="G5" s="291" t="s">
        <v>331</v>
      </c>
      <c r="H5" s="292"/>
      <c r="I5" s="234"/>
      <c r="J5" s="300" t="s">
        <v>405</v>
      </c>
      <c r="K5" s="301"/>
      <c r="L5" s="279" t="s">
        <v>0</v>
      </c>
      <c r="M5" s="279" t="s">
        <v>1</v>
      </c>
      <c r="N5" s="281" t="s">
        <v>123</v>
      </c>
      <c r="O5" s="291" t="s">
        <v>120</v>
      </c>
      <c r="P5" s="299"/>
      <c r="Q5" s="282" t="s">
        <v>318</v>
      </c>
      <c r="R5" s="297" t="s">
        <v>331</v>
      </c>
      <c r="S5" s="298"/>
      <c r="T5" s="293" t="s">
        <v>407</v>
      </c>
      <c r="U5" s="295" t="s">
        <v>405</v>
      </c>
      <c r="V5" s="296"/>
    </row>
    <row r="6" spans="1:22" ht="39" customHeight="1" thickBot="1">
      <c r="A6" s="278"/>
      <c r="B6" s="280"/>
      <c r="C6" s="282"/>
      <c r="D6" s="84" t="s">
        <v>121</v>
      </c>
      <c r="E6" s="187" t="s">
        <v>122</v>
      </c>
      <c r="F6" s="290"/>
      <c r="G6" s="209" t="s">
        <v>121</v>
      </c>
      <c r="H6" s="192" t="s">
        <v>122</v>
      </c>
      <c r="I6" s="231" t="s">
        <v>404</v>
      </c>
      <c r="J6" s="231" t="s">
        <v>406</v>
      </c>
      <c r="K6" s="231" t="s">
        <v>122</v>
      </c>
      <c r="L6" s="280"/>
      <c r="M6" s="289"/>
      <c r="N6" s="282"/>
      <c r="O6" s="84" t="s">
        <v>121</v>
      </c>
      <c r="P6" s="187" t="s">
        <v>122</v>
      </c>
      <c r="Q6" s="290"/>
      <c r="R6" s="186" t="s">
        <v>121</v>
      </c>
      <c r="S6" s="235" t="s">
        <v>122</v>
      </c>
      <c r="T6" s="294"/>
      <c r="U6" s="238" t="s">
        <v>406</v>
      </c>
      <c r="V6" s="238" t="s">
        <v>122</v>
      </c>
    </row>
    <row r="7" spans="1:22" ht="13.5" thickTop="1">
      <c r="A7" s="85" t="s">
        <v>3</v>
      </c>
      <c r="B7" s="86" t="s">
        <v>4</v>
      </c>
      <c r="C7" s="87"/>
      <c r="D7" s="87"/>
      <c r="E7" s="188"/>
      <c r="F7" s="26"/>
      <c r="G7" s="26"/>
      <c r="H7" s="26"/>
      <c r="I7" s="20"/>
      <c r="J7" s="20"/>
      <c r="K7" s="20"/>
      <c r="L7" s="86" t="s">
        <v>5</v>
      </c>
      <c r="M7" s="86" t="s">
        <v>6</v>
      </c>
      <c r="N7" s="87"/>
      <c r="O7" s="88"/>
      <c r="P7" s="193"/>
      <c r="Q7" s="1"/>
      <c r="R7" s="1"/>
      <c r="S7" s="236"/>
      <c r="T7" s="1"/>
      <c r="U7" s="1"/>
      <c r="V7" s="1"/>
    </row>
    <row r="8" spans="1:22" ht="12.75">
      <c r="A8" s="43" t="s">
        <v>14</v>
      </c>
      <c r="B8" s="21" t="s">
        <v>8</v>
      </c>
      <c r="C8" s="22">
        <v>3515</v>
      </c>
      <c r="D8" s="22">
        <v>2500</v>
      </c>
      <c r="E8" s="147">
        <v>1015</v>
      </c>
      <c r="F8" s="22">
        <v>11963</v>
      </c>
      <c r="G8" s="22">
        <v>11963</v>
      </c>
      <c r="H8" s="22">
        <v>0</v>
      </c>
      <c r="I8" s="22">
        <v>10388</v>
      </c>
      <c r="J8" s="22">
        <v>10388</v>
      </c>
      <c r="K8" s="22">
        <v>0</v>
      </c>
      <c r="L8" s="26" t="s">
        <v>14</v>
      </c>
      <c r="M8" s="21" t="s">
        <v>24</v>
      </c>
      <c r="N8" s="22">
        <v>11069</v>
      </c>
      <c r="O8" s="26">
        <v>11069</v>
      </c>
      <c r="P8" s="27">
        <v>0</v>
      </c>
      <c r="Q8" s="26">
        <v>16165</v>
      </c>
      <c r="R8" s="26">
        <v>15295</v>
      </c>
      <c r="S8" s="27">
        <v>870</v>
      </c>
      <c r="T8" s="1">
        <v>15367</v>
      </c>
      <c r="U8" s="1">
        <v>14674</v>
      </c>
      <c r="V8" s="1">
        <v>693</v>
      </c>
    </row>
    <row r="9" spans="1:22" ht="12.75" customHeight="1">
      <c r="A9" s="43" t="s">
        <v>15</v>
      </c>
      <c r="B9" s="21" t="s">
        <v>7</v>
      </c>
      <c r="C9" s="22">
        <v>14450</v>
      </c>
      <c r="D9" s="22">
        <v>13275</v>
      </c>
      <c r="E9" s="147">
        <v>1175</v>
      </c>
      <c r="F9" s="22">
        <v>14076</v>
      </c>
      <c r="G9" s="22">
        <v>10732</v>
      </c>
      <c r="H9" s="22">
        <v>3344</v>
      </c>
      <c r="I9" s="22">
        <v>10677</v>
      </c>
      <c r="J9" s="22">
        <v>7333</v>
      </c>
      <c r="K9" s="22">
        <v>3344</v>
      </c>
      <c r="L9" s="26" t="s">
        <v>15</v>
      </c>
      <c r="M9" s="21" t="s">
        <v>124</v>
      </c>
      <c r="N9" s="22">
        <v>2765</v>
      </c>
      <c r="O9" s="26">
        <v>2765</v>
      </c>
      <c r="P9" s="27">
        <v>0</v>
      </c>
      <c r="Q9" s="26">
        <v>3249</v>
      </c>
      <c r="R9" s="26">
        <v>2799</v>
      </c>
      <c r="S9" s="27">
        <v>450</v>
      </c>
      <c r="T9" s="1">
        <v>3062</v>
      </c>
      <c r="U9" s="1">
        <v>2707</v>
      </c>
      <c r="V9" s="1">
        <v>355</v>
      </c>
    </row>
    <row r="10" spans="1:22" ht="12.75">
      <c r="A10" s="43" t="s">
        <v>16</v>
      </c>
      <c r="B10" s="21" t="s">
        <v>10</v>
      </c>
      <c r="C10" s="22">
        <v>43819</v>
      </c>
      <c r="D10" s="22">
        <v>43819</v>
      </c>
      <c r="E10" s="147">
        <v>0</v>
      </c>
      <c r="F10" s="22">
        <v>47528</v>
      </c>
      <c r="G10" s="22">
        <v>47528</v>
      </c>
      <c r="H10" s="22">
        <v>0</v>
      </c>
      <c r="I10" s="22">
        <v>47528</v>
      </c>
      <c r="J10" s="22">
        <v>47528</v>
      </c>
      <c r="K10" s="22">
        <v>0</v>
      </c>
      <c r="L10" s="26" t="s">
        <v>20</v>
      </c>
      <c r="M10" s="21" t="s">
        <v>25</v>
      </c>
      <c r="N10" s="22">
        <v>16067</v>
      </c>
      <c r="O10" s="26">
        <v>15267</v>
      </c>
      <c r="P10" s="27">
        <v>800</v>
      </c>
      <c r="Q10" s="26">
        <v>25622</v>
      </c>
      <c r="R10" s="26">
        <v>25622</v>
      </c>
      <c r="S10" s="27">
        <v>0</v>
      </c>
      <c r="T10" s="1">
        <v>22313</v>
      </c>
      <c r="U10" s="1">
        <v>22313</v>
      </c>
      <c r="V10" s="1">
        <v>0</v>
      </c>
    </row>
    <row r="11" spans="1:22" ht="12.75">
      <c r="A11" s="43" t="s">
        <v>17</v>
      </c>
      <c r="B11" s="21" t="s">
        <v>9</v>
      </c>
      <c r="C11" s="22">
        <v>4974</v>
      </c>
      <c r="D11" s="22">
        <v>4314</v>
      </c>
      <c r="E11" s="147">
        <v>660</v>
      </c>
      <c r="F11" s="22">
        <v>12175</v>
      </c>
      <c r="G11" s="22">
        <v>12175</v>
      </c>
      <c r="H11" s="22">
        <v>0</v>
      </c>
      <c r="I11" s="22">
        <v>12083</v>
      </c>
      <c r="J11" s="22">
        <v>12083</v>
      </c>
      <c r="K11" s="22">
        <v>0</v>
      </c>
      <c r="L11" s="26" t="s">
        <v>16</v>
      </c>
      <c r="M11" s="21" t="s">
        <v>26</v>
      </c>
      <c r="N11" s="22">
        <v>2500</v>
      </c>
      <c r="O11" s="26">
        <v>1700</v>
      </c>
      <c r="P11" s="27">
        <v>800</v>
      </c>
      <c r="Q11" s="26">
        <v>3212</v>
      </c>
      <c r="R11" s="26">
        <v>2473</v>
      </c>
      <c r="S11" s="27">
        <v>739</v>
      </c>
      <c r="T11" s="1">
        <v>2976</v>
      </c>
      <c r="U11" s="1">
        <v>2310</v>
      </c>
      <c r="V11" s="1">
        <v>666</v>
      </c>
    </row>
    <row r="12" spans="1:22" ht="12.75">
      <c r="A12" s="43" t="s">
        <v>18</v>
      </c>
      <c r="B12" s="21" t="s">
        <v>47</v>
      </c>
      <c r="C12" s="22">
        <v>0</v>
      </c>
      <c r="D12" s="22">
        <v>0</v>
      </c>
      <c r="E12" s="147">
        <v>0</v>
      </c>
      <c r="F12" s="22">
        <v>0</v>
      </c>
      <c r="G12" s="22">
        <v>0</v>
      </c>
      <c r="H12" s="22">
        <v>0</v>
      </c>
      <c r="I12" s="22">
        <v>0</v>
      </c>
      <c r="J12" s="22"/>
      <c r="K12" s="22"/>
      <c r="L12" s="26" t="s">
        <v>17</v>
      </c>
      <c r="M12" s="21" t="s">
        <v>27</v>
      </c>
      <c r="N12" s="22">
        <v>34810</v>
      </c>
      <c r="O12" s="26">
        <v>33560</v>
      </c>
      <c r="P12" s="27">
        <v>1250</v>
      </c>
      <c r="Q12" s="26">
        <v>39101</v>
      </c>
      <c r="R12" s="26">
        <v>37816</v>
      </c>
      <c r="S12" s="27">
        <v>1285</v>
      </c>
      <c r="T12" s="1">
        <v>38519</v>
      </c>
      <c r="U12" s="1">
        <v>37475</v>
      </c>
      <c r="V12" s="1">
        <v>1044</v>
      </c>
    </row>
    <row r="13" spans="1:22" ht="12.75">
      <c r="A13" s="43" t="s">
        <v>19</v>
      </c>
      <c r="B13" s="21" t="s">
        <v>104</v>
      </c>
      <c r="C13" s="22">
        <v>0</v>
      </c>
      <c r="D13" s="22">
        <v>0</v>
      </c>
      <c r="E13" s="147">
        <v>0</v>
      </c>
      <c r="F13" s="22">
        <v>0</v>
      </c>
      <c r="G13" s="22">
        <v>0</v>
      </c>
      <c r="H13" s="22">
        <v>0</v>
      </c>
      <c r="I13" s="22"/>
      <c r="J13" s="22"/>
      <c r="K13" s="22"/>
      <c r="L13" s="26" t="s">
        <v>37</v>
      </c>
      <c r="M13" s="21" t="s">
        <v>49</v>
      </c>
      <c r="N13" s="22">
        <v>0</v>
      </c>
      <c r="O13" s="26">
        <v>0</v>
      </c>
      <c r="P13" s="27">
        <v>0</v>
      </c>
      <c r="Q13" s="26">
        <v>0</v>
      </c>
      <c r="R13" s="26">
        <v>0</v>
      </c>
      <c r="S13" s="27">
        <v>0</v>
      </c>
      <c r="T13" s="1">
        <v>0</v>
      </c>
      <c r="U13" s="1">
        <v>0</v>
      </c>
      <c r="V13" s="1">
        <v>0</v>
      </c>
    </row>
    <row r="14" spans="1:22" ht="12.75">
      <c r="A14" s="44"/>
      <c r="B14" s="39"/>
      <c r="C14" s="40"/>
      <c r="D14" s="40"/>
      <c r="E14" s="189"/>
      <c r="F14" s="40"/>
      <c r="G14" s="40"/>
      <c r="H14" s="40"/>
      <c r="I14" s="40"/>
      <c r="J14" s="40"/>
      <c r="K14" s="40"/>
      <c r="L14" s="26" t="s">
        <v>38</v>
      </c>
      <c r="M14" s="21" t="s">
        <v>103</v>
      </c>
      <c r="N14" s="22">
        <v>4172</v>
      </c>
      <c r="O14" s="26">
        <v>4172</v>
      </c>
      <c r="P14" s="27">
        <v>0</v>
      </c>
      <c r="Q14" s="26">
        <v>2402</v>
      </c>
      <c r="R14" s="26">
        <v>2402</v>
      </c>
      <c r="S14" s="27">
        <v>0</v>
      </c>
      <c r="T14" s="1">
        <v>0</v>
      </c>
      <c r="U14" s="1">
        <v>0</v>
      </c>
      <c r="V14" s="1">
        <v>0</v>
      </c>
    </row>
    <row r="15" spans="1:22" ht="13.5" thickBot="1">
      <c r="A15" s="45"/>
      <c r="B15" s="89" t="s">
        <v>41</v>
      </c>
      <c r="C15" s="90">
        <f aca="true" t="shared" si="0" ref="C15:H15">SUM(C8:C14)</f>
        <v>66758</v>
      </c>
      <c r="D15" s="90">
        <f t="shared" si="0"/>
        <v>63908</v>
      </c>
      <c r="E15" s="177">
        <f t="shared" si="0"/>
        <v>2850</v>
      </c>
      <c r="F15" s="177">
        <f t="shared" si="0"/>
        <v>85742</v>
      </c>
      <c r="G15" s="177">
        <f t="shared" si="0"/>
        <v>82398</v>
      </c>
      <c r="H15" s="90">
        <f t="shared" si="0"/>
        <v>3344</v>
      </c>
      <c r="I15" s="90">
        <f>SUM(I8:I14)</f>
        <v>80676</v>
      </c>
      <c r="J15" s="90">
        <f>SUM(J8:J14)</f>
        <v>77332</v>
      </c>
      <c r="K15" s="90">
        <f>SUM(K8:K14)</f>
        <v>3344</v>
      </c>
      <c r="L15" s="200"/>
      <c r="M15" s="89" t="s">
        <v>39</v>
      </c>
      <c r="N15" s="90">
        <f aca="true" t="shared" si="1" ref="N15:S15">N8+N9+N10+N11+N12+N14</f>
        <v>71383</v>
      </c>
      <c r="O15" s="90">
        <f t="shared" si="1"/>
        <v>68533</v>
      </c>
      <c r="P15" s="177">
        <f t="shared" si="1"/>
        <v>2850</v>
      </c>
      <c r="Q15" s="177">
        <f t="shared" si="1"/>
        <v>89751</v>
      </c>
      <c r="R15" s="177">
        <f t="shared" si="1"/>
        <v>86407</v>
      </c>
      <c r="S15" s="177">
        <f t="shared" si="1"/>
        <v>3344</v>
      </c>
      <c r="T15" s="177">
        <f>T8+T9+T10+T11+T12+T14</f>
        <v>82237</v>
      </c>
      <c r="U15" s="177">
        <f>U8+U9+U10+U11+U12+U14</f>
        <v>79479</v>
      </c>
      <c r="V15" s="177">
        <f>V8+V9+V10+V11+V12+V14</f>
        <v>2758</v>
      </c>
    </row>
    <row r="16" spans="1:22" ht="13.5" thickTop="1">
      <c r="A16" s="81" t="s">
        <v>20</v>
      </c>
      <c r="B16" s="46" t="s">
        <v>11</v>
      </c>
      <c r="C16" s="35">
        <v>2400</v>
      </c>
      <c r="D16" s="35">
        <v>2400</v>
      </c>
      <c r="E16" s="166">
        <v>0</v>
      </c>
      <c r="F16" s="22">
        <v>0</v>
      </c>
      <c r="G16" s="22">
        <v>0</v>
      </c>
      <c r="H16" s="22">
        <v>0</v>
      </c>
      <c r="I16" s="35"/>
      <c r="J16" s="35"/>
      <c r="K16" s="35"/>
      <c r="L16" s="20" t="s">
        <v>18</v>
      </c>
      <c r="M16" s="46" t="s">
        <v>28</v>
      </c>
      <c r="N16" s="35">
        <v>0</v>
      </c>
      <c r="O16" s="20">
        <v>0</v>
      </c>
      <c r="P16" s="28">
        <v>0</v>
      </c>
      <c r="Q16" s="20">
        <v>3730</v>
      </c>
      <c r="R16" s="20">
        <v>3730</v>
      </c>
      <c r="S16" s="28">
        <v>0</v>
      </c>
      <c r="T16" s="4">
        <v>3568</v>
      </c>
      <c r="U16" s="4">
        <v>3568</v>
      </c>
      <c r="V16" s="4">
        <v>0</v>
      </c>
    </row>
    <row r="17" spans="1:22" ht="12.75">
      <c r="A17" s="43" t="s">
        <v>16</v>
      </c>
      <c r="B17" s="21" t="s">
        <v>10</v>
      </c>
      <c r="C17" s="22">
        <v>0</v>
      </c>
      <c r="D17" s="22">
        <v>0</v>
      </c>
      <c r="E17" s="147">
        <v>0</v>
      </c>
      <c r="F17" s="22">
        <v>432</v>
      </c>
      <c r="G17" s="22">
        <v>432</v>
      </c>
      <c r="H17" s="22">
        <v>0</v>
      </c>
      <c r="I17" s="22">
        <v>432</v>
      </c>
      <c r="J17" s="22">
        <v>432</v>
      </c>
      <c r="K17" s="22"/>
      <c r="L17" s="26" t="s">
        <v>19</v>
      </c>
      <c r="M17" s="21" t="s">
        <v>29</v>
      </c>
      <c r="N17" s="22">
        <v>4130</v>
      </c>
      <c r="O17" s="26">
        <v>4130</v>
      </c>
      <c r="P17" s="27">
        <v>0</v>
      </c>
      <c r="Q17" s="26">
        <v>3990</v>
      </c>
      <c r="R17" s="26">
        <v>3990</v>
      </c>
      <c r="S17" s="27">
        <v>0</v>
      </c>
      <c r="T17" s="1">
        <v>2631</v>
      </c>
      <c r="U17" s="1">
        <v>2631</v>
      </c>
      <c r="V17" s="1">
        <v>0</v>
      </c>
    </row>
    <row r="18" spans="1:22" ht="12.75">
      <c r="A18" s="43" t="s">
        <v>17</v>
      </c>
      <c r="B18" s="21" t="s">
        <v>12</v>
      </c>
      <c r="C18" s="22">
        <v>0</v>
      </c>
      <c r="D18" s="22">
        <v>0</v>
      </c>
      <c r="E18" s="147">
        <v>0</v>
      </c>
      <c r="F18" s="22">
        <v>0</v>
      </c>
      <c r="G18" s="22">
        <v>0</v>
      </c>
      <c r="H18" s="22">
        <v>0</v>
      </c>
      <c r="I18" s="22"/>
      <c r="J18" s="22"/>
      <c r="K18" s="22"/>
      <c r="L18" s="26" t="s">
        <v>13</v>
      </c>
      <c r="M18" s="21" t="s">
        <v>30</v>
      </c>
      <c r="N18" s="22">
        <v>0</v>
      </c>
      <c r="O18" s="26">
        <v>0</v>
      </c>
      <c r="P18" s="27">
        <v>0</v>
      </c>
      <c r="Q18" s="26">
        <v>0</v>
      </c>
      <c r="R18" s="26">
        <v>0</v>
      </c>
      <c r="S18" s="27">
        <v>0</v>
      </c>
      <c r="T18" s="1">
        <v>0</v>
      </c>
      <c r="U18" s="1">
        <v>0</v>
      </c>
      <c r="V18" s="1">
        <v>0</v>
      </c>
    </row>
    <row r="19" spans="1:22" ht="12.75">
      <c r="A19" s="43" t="s">
        <v>18</v>
      </c>
      <c r="B19" s="21" t="s">
        <v>46</v>
      </c>
      <c r="C19" s="22">
        <v>0</v>
      </c>
      <c r="D19" s="22">
        <v>0</v>
      </c>
      <c r="E19" s="147">
        <v>0</v>
      </c>
      <c r="F19" s="22">
        <v>190</v>
      </c>
      <c r="G19" s="22">
        <v>190</v>
      </c>
      <c r="H19" s="22">
        <v>0</v>
      </c>
      <c r="I19" s="22">
        <v>190</v>
      </c>
      <c r="J19" s="22">
        <v>190</v>
      </c>
      <c r="K19" s="22"/>
      <c r="L19" s="26" t="s">
        <v>31</v>
      </c>
      <c r="M19" s="21" t="s">
        <v>32</v>
      </c>
      <c r="N19" s="22">
        <v>0</v>
      </c>
      <c r="O19" s="26">
        <v>0</v>
      </c>
      <c r="P19" s="27">
        <v>0</v>
      </c>
      <c r="Q19" s="26">
        <v>0</v>
      </c>
      <c r="R19" s="26">
        <v>0</v>
      </c>
      <c r="S19" s="27">
        <v>0</v>
      </c>
      <c r="T19" s="1">
        <v>0</v>
      </c>
      <c r="U19" s="1">
        <v>0</v>
      </c>
      <c r="V19" s="1">
        <v>0</v>
      </c>
    </row>
    <row r="20" spans="1:22" ht="12.75">
      <c r="A20" s="43" t="s">
        <v>19</v>
      </c>
      <c r="B20" s="21" t="s">
        <v>104</v>
      </c>
      <c r="C20" s="22">
        <v>0</v>
      </c>
      <c r="D20" s="22">
        <v>0</v>
      </c>
      <c r="E20" s="147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6" t="s">
        <v>33</v>
      </c>
      <c r="M20" s="21" t="s">
        <v>34</v>
      </c>
      <c r="N20" s="22">
        <v>0</v>
      </c>
      <c r="O20" s="26">
        <v>0</v>
      </c>
      <c r="P20" s="27">
        <v>0</v>
      </c>
      <c r="Q20" s="26">
        <v>0</v>
      </c>
      <c r="R20" s="26">
        <v>0</v>
      </c>
      <c r="S20" s="27">
        <v>0</v>
      </c>
      <c r="T20" s="1">
        <v>0</v>
      </c>
      <c r="U20" s="1">
        <v>0</v>
      </c>
      <c r="V20" s="1">
        <v>0</v>
      </c>
    </row>
    <row r="21" spans="1:22" ht="12.75">
      <c r="A21" s="44"/>
      <c r="B21" s="39"/>
      <c r="C21" s="40"/>
      <c r="D21" s="40"/>
      <c r="E21" s="189"/>
      <c r="F21" s="40"/>
      <c r="G21" s="40"/>
      <c r="H21" s="40"/>
      <c r="I21" s="40"/>
      <c r="J21" s="40"/>
      <c r="K21" s="40"/>
      <c r="L21" s="26" t="s">
        <v>35</v>
      </c>
      <c r="M21" s="21" t="s">
        <v>36</v>
      </c>
      <c r="N21" s="22">
        <v>270</v>
      </c>
      <c r="O21" s="26">
        <v>270</v>
      </c>
      <c r="P21" s="27">
        <v>0</v>
      </c>
      <c r="Q21" s="26">
        <v>270</v>
      </c>
      <c r="R21" s="26">
        <v>270</v>
      </c>
      <c r="S21" s="27">
        <v>0</v>
      </c>
      <c r="T21" s="1">
        <v>266</v>
      </c>
      <c r="U21" s="1">
        <v>266</v>
      </c>
      <c r="V21" s="1">
        <v>0</v>
      </c>
    </row>
    <row r="22" spans="1:22" ht="12.75">
      <c r="A22" s="44"/>
      <c r="B22" s="39"/>
      <c r="C22" s="40"/>
      <c r="D22" s="40"/>
      <c r="E22" s="189"/>
      <c r="F22" s="40"/>
      <c r="G22" s="40"/>
      <c r="H22" s="40"/>
      <c r="I22" s="40"/>
      <c r="J22" s="40"/>
      <c r="K22" s="40"/>
      <c r="L22" s="26" t="s">
        <v>37</v>
      </c>
      <c r="M22" s="21" t="s">
        <v>49</v>
      </c>
      <c r="N22" s="22">
        <v>0</v>
      </c>
      <c r="O22" s="26">
        <v>0</v>
      </c>
      <c r="P22" s="27">
        <v>0</v>
      </c>
      <c r="Q22" s="26">
        <v>0</v>
      </c>
      <c r="R22" s="26">
        <v>0</v>
      </c>
      <c r="S22" s="27">
        <v>0</v>
      </c>
      <c r="T22" s="1"/>
      <c r="U22" s="1">
        <v>0</v>
      </c>
      <c r="V22" s="1">
        <v>0</v>
      </c>
    </row>
    <row r="23" spans="1:22" ht="12.75">
      <c r="A23" s="44"/>
      <c r="B23" s="39"/>
      <c r="C23" s="40"/>
      <c r="D23" s="40"/>
      <c r="E23" s="189"/>
      <c r="F23" s="40"/>
      <c r="G23" s="40"/>
      <c r="H23" s="40"/>
      <c r="I23" s="40"/>
      <c r="J23" s="40"/>
      <c r="K23" s="40"/>
      <c r="L23" s="26" t="s">
        <v>38</v>
      </c>
      <c r="M23" s="21" t="s">
        <v>115</v>
      </c>
      <c r="N23" s="22">
        <v>0</v>
      </c>
      <c r="O23" s="26">
        <v>0</v>
      </c>
      <c r="P23" s="27">
        <v>0</v>
      </c>
      <c r="Q23" s="26">
        <v>0</v>
      </c>
      <c r="R23" s="26">
        <v>0</v>
      </c>
      <c r="S23" s="27">
        <v>0</v>
      </c>
      <c r="T23" s="1"/>
      <c r="U23" s="1">
        <v>0</v>
      </c>
      <c r="V23" s="1">
        <v>0</v>
      </c>
    </row>
    <row r="24" spans="1:22" ht="13.5" thickBot="1">
      <c r="A24" s="75"/>
      <c r="B24" s="91" t="s">
        <v>42</v>
      </c>
      <c r="C24" s="92">
        <f aca="true" t="shared" si="2" ref="C24:H24">SUM(C16:C23)</f>
        <v>2400</v>
      </c>
      <c r="D24" s="92">
        <f t="shared" si="2"/>
        <v>2400</v>
      </c>
      <c r="E24" s="190">
        <f t="shared" si="2"/>
        <v>0</v>
      </c>
      <c r="F24" s="190">
        <f t="shared" si="2"/>
        <v>622</v>
      </c>
      <c r="G24" s="190">
        <f t="shared" si="2"/>
        <v>622</v>
      </c>
      <c r="H24" s="92">
        <f t="shared" si="2"/>
        <v>0</v>
      </c>
      <c r="I24" s="92">
        <f>SUM(I16:I23)</f>
        <v>622</v>
      </c>
      <c r="J24" s="92">
        <f>SUM(J16:J23)</f>
        <v>622</v>
      </c>
      <c r="K24" s="92">
        <f>SUM(K16:K23)</f>
        <v>0</v>
      </c>
      <c r="L24" s="203"/>
      <c r="M24" s="91" t="s">
        <v>40</v>
      </c>
      <c r="N24" s="92">
        <f aca="true" t="shared" si="3" ref="N24:S24">SUM(N16:N23)</f>
        <v>4400</v>
      </c>
      <c r="O24" s="92">
        <f t="shared" si="3"/>
        <v>4400</v>
      </c>
      <c r="P24" s="190">
        <f t="shared" si="3"/>
        <v>0</v>
      </c>
      <c r="Q24" s="190">
        <f t="shared" si="3"/>
        <v>7990</v>
      </c>
      <c r="R24" s="190">
        <f t="shared" si="3"/>
        <v>7990</v>
      </c>
      <c r="S24" s="190">
        <f t="shared" si="3"/>
        <v>0</v>
      </c>
      <c r="T24" s="190">
        <f>SUM(T16:T23)</f>
        <v>6465</v>
      </c>
      <c r="U24" s="190">
        <f>SUM(U16:U23)</f>
        <v>6465</v>
      </c>
      <c r="V24" s="190">
        <f>SUM(V16:V23)</f>
        <v>0</v>
      </c>
    </row>
    <row r="25" spans="1:22" ht="15" customHeight="1" thickBot="1" thickTop="1">
      <c r="A25" s="93"/>
      <c r="B25" s="94" t="s">
        <v>22</v>
      </c>
      <c r="C25" s="95">
        <f aca="true" t="shared" si="4" ref="C25:H25">C15+C24</f>
        <v>69158</v>
      </c>
      <c r="D25" s="95">
        <f t="shared" si="4"/>
        <v>66308</v>
      </c>
      <c r="E25" s="149">
        <f t="shared" si="4"/>
        <v>2850</v>
      </c>
      <c r="F25" s="149">
        <f t="shared" si="4"/>
        <v>86364</v>
      </c>
      <c r="G25" s="149">
        <f t="shared" si="4"/>
        <v>83020</v>
      </c>
      <c r="H25" s="95">
        <f t="shared" si="4"/>
        <v>3344</v>
      </c>
      <c r="I25" s="95">
        <f>I15+I24</f>
        <v>81298</v>
      </c>
      <c r="J25" s="95">
        <f>J15+J24</f>
        <v>77954</v>
      </c>
      <c r="K25" s="95">
        <f>K15+K24</f>
        <v>3344</v>
      </c>
      <c r="L25" s="120"/>
      <c r="M25" s="94" t="s">
        <v>21</v>
      </c>
      <c r="N25" s="95">
        <f aca="true" t="shared" si="5" ref="N25:S25">N15+N24</f>
        <v>75783</v>
      </c>
      <c r="O25" s="95">
        <f t="shared" si="5"/>
        <v>72933</v>
      </c>
      <c r="P25" s="149">
        <f t="shared" si="5"/>
        <v>2850</v>
      </c>
      <c r="Q25" s="149">
        <f t="shared" si="5"/>
        <v>97741</v>
      </c>
      <c r="R25" s="149">
        <f t="shared" si="5"/>
        <v>94397</v>
      </c>
      <c r="S25" s="149">
        <f t="shared" si="5"/>
        <v>3344</v>
      </c>
      <c r="T25" s="149">
        <f>T15+T24</f>
        <v>88702</v>
      </c>
      <c r="U25" s="149">
        <f>U15+U24</f>
        <v>85944</v>
      </c>
      <c r="V25" s="149">
        <f>V15+V24</f>
        <v>2758</v>
      </c>
    </row>
    <row r="26" spans="1:22" ht="28.5" customHeight="1" thickBot="1" thickTop="1">
      <c r="A26" s="93"/>
      <c r="B26" s="94" t="s">
        <v>45</v>
      </c>
      <c r="C26" s="95">
        <f aca="true" t="shared" si="6" ref="C26:H26">IF(N25&gt;C25,C25-N25,0)</f>
        <v>-6625</v>
      </c>
      <c r="D26" s="95">
        <f t="shared" si="6"/>
        <v>-6625</v>
      </c>
      <c r="E26" s="149">
        <f t="shared" si="6"/>
        <v>0</v>
      </c>
      <c r="F26" s="149">
        <f t="shared" si="6"/>
        <v>-11377</v>
      </c>
      <c r="G26" s="149">
        <f t="shared" si="6"/>
        <v>-11377</v>
      </c>
      <c r="H26" s="95">
        <f t="shared" si="6"/>
        <v>0</v>
      </c>
      <c r="I26" s="95">
        <f>IF(T25&gt;I25,I25-T25,0)</f>
        <v>-7404</v>
      </c>
      <c r="J26" s="95">
        <f>IF(U25&gt;J25,J25-U25,0)</f>
        <v>-7990</v>
      </c>
      <c r="K26" s="95">
        <f>IF(V25&gt;K25,K25-V25,0)</f>
        <v>0</v>
      </c>
      <c r="L26" s="120"/>
      <c r="M26" s="94" t="s">
        <v>44</v>
      </c>
      <c r="N26" s="95">
        <f aca="true" t="shared" si="7" ref="N26:S26">IF(C25&gt;N25,C25-N25,0)</f>
        <v>0</v>
      </c>
      <c r="O26" s="95">
        <f t="shared" si="7"/>
        <v>0</v>
      </c>
      <c r="P26" s="149">
        <f t="shared" si="7"/>
        <v>0</v>
      </c>
      <c r="Q26" s="149">
        <f t="shared" si="7"/>
        <v>0</v>
      </c>
      <c r="R26" s="149">
        <f t="shared" si="7"/>
        <v>0</v>
      </c>
      <c r="S26" s="149">
        <f t="shared" si="7"/>
        <v>0</v>
      </c>
      <c r="T26" s="4"/>
      <c r="U26" s="4"/>
      <c r="V26" s="4"/>
    </row>
    <row r="27" spans="1:22" ht="26.25" thickTop="1">
      <c r="A27" s="285" t="s">
        <v>13</v>
      </c>
      <c r="B27" s="46" t="s">
        <v>50</v>
      </c>
      <c r="C27" s="35">
        <v>4625</v>
      </c>
      <c r="D27" s="35">
        <v>4625</v>
      </c>
      <c r="E27" s="166">
        <v>0</v>
      </c>
      <c r="F27" s="22">
        <v>4625</v>
      </c>
      <c r="G27" s="22">
        <v>4625</v>
      </c>
      <c r="H27" s="22">
        <v>0</v>
      </c>
      <c r="I27" s="35">
        <v>4625</v>
      </c>
      <c r="J27" s="35">
        <v>4625</v>
      </c>
      <c r="K27" s="35">
        <v>0</v>
      </c>
      <c r="L27" s="204"/>
      <c r="M27" s="48"/>
      <c r="N27" s="49"/>
      <c r="O27" s="82"/>
      <c r="P27" s="194"/>
      <c r="Q27" s="202"/>
      <c r="R27" s="202"/>
      <c r="S27" s="237"/>
      <c r="T27" s="1"/>
      <c r="U27" s="1"/>
      <c r="V27" s="1"/>
    </row>
    <row r="28" spans="1:22" ht="26.25" thickBot="1">
      <c r="A28" s="285"/>
      <c r="B28" s="23" t="s">
        <v>51</v>
      </c>
      <c r="C28" s="50">
        <v>2000</v>
      </c>
      <c r="D28" s="50">
        <v>2000</v>
      </c>
      <c r="E28" s="169">
        <v>0</v>
      </c>
      <c r="F28" s="22">
        <v>2092</v>
      </c>
      <c r="G28" s="22">
        <v>2092</v>
      </c>
      <c r="H28" s="22">
        <v>0</v>
      </c>
      <c r="I28" s="50">
        <v>2092</v>
      </c>
      <c r="J28" s="50">
        <v>2092</v>
      </c>
      <c r="K28" s="50">
        <v>0</v>
      </c>
      <c r="L28" s="205"/>
      <c r="M28" s="24"/>
      <c r="N28" s="51"/>
      <c r="O28" s="83"/>
      <c r="P28" s="195"/>
      <c r="Q28" s="202"/>
      <c r="R28" s="202"/>
      <c r="S28" s="237"/>
      <c r="T28" s="1"/>
      <c r="U28" s="1"/>
      <c r="V28" s="1"/>
    </row>
    <row r="29" spans="1:22" ht="13.5" thickTop="1">
      <c r="A29" s="283" t="s">
        <v>31</v>
      </c>
      <c r="B29" s="96" t="s">
        <v>52</v>
      </c>
      <c r="C29" s="97">
        <v>0</v>
      </c>
      <c r="D29" s="97">
        <v>0</v>
      </c>
      <c r="E29" s="191">
        <v>0</v>
      </c>
      <c r="F29" s="22">
        <v>6232</v>
      </c>
      <c r="G29" s="22">
        <v>6232</v>
      </c>
      <c r="H29" s="22">
        <v>0</v>
      </c>
      <c r="I29" s="35">
        <v>6061</v>
      </c>
      <c r="J29" s="35">
        <v>6061</v>
      </c>
      <c r="K29" s="35">
        <v>0</v>
      </c>
      <c r="L29" s="275" t="s">
        <v>56</v>
      </c>
      <c r="M29" s="96" t="s">
        <v>54</v>
      </c>
      <c r="N29" s="97">
        <v>0</v>
      </c>
      <c r="O29" s="87">
        <v>0</v>
      </c>
      <c r="P29" s="188">
        <v>0</v>
      </c>
      <c r="Q29" s="26">
        <v>1572</v>
      </c>
      <c r="R29" s="26">
        <v>1572</v>
      </c>
      <c r="S29" s="27">
        <v>0</v>
      </c>
      <c r="T29" s="1">
        <v>0</v>
      </c>
      <c r="U29" s="1">
        <v>0</v>
      </c>
      <c r="V29" s="1">
        <v>0</v>
      </c>
    </row>
    <row r="30" spans="1:22" ht="13.5" thickBot="1">
      <c r="A30" s="284"/>
      <c r="B30" s="98" t="s">
        <v>53</v>
      </c>
      <c r="C30" s="99">
        <v>0</v>
      </c>
      <c r="D30" s="99">
        <v>0</v>
      </c>
      <c r="E30" s="152">
        <v>0</v>
      </c>
      <c r="F30" s="22">
        <v>0</v>
      </c>
      <c r="G30" s="22">
        <v>0</v>
      </c>
      <c r="H30" s="22">
        <v>0</v>
      </c>
      <c r="I30" s="50">
        <v>0</v>
      </c>
      <c r="J30" s="50">
        <v>0</v>
      </c>
      <c r="K30" s="50">
        <v>0</v>
      </c>
      <c r="L30" s="276"/>
      <c r="M30" s="98" t="s">
        <v>55</v>
      </c>
      <c r="N30" s="99">
        <v>0</v>
      </c>
      <c r="O30" s="73">
        <v>0</v>
      </c>
      <c r="P30" s="170">
        <v>0</v>
      </c>
      <c r="Q30" s="73">
        <v>0</v>
      </c>
      <c r="R30" s="73">
        <v>0</v>
      </c>
      <c r="S30" s="170">
        <v>0</v>
      </c>
      <c r="T30" s="161">
        <v>0</v>
      </c>
      <c r="U30" s="161">
        <v>0</v>
      </c>
      <c r="V30" s="161">
        <v>0</v>
      </c>
    </row>
    <row r="31" spans="1:22" ht="15" customHeight="1" thickBot="1" thickTop="1">
      <c r="A31" s="100"/>
      <c r="B31" s="64" t="s">
        <v>57</v>
      </c>
      <c r="C31" s="101">
        <f aca="true" t="shared" si="8" ref="C31:K31">C15+C27+C29</f>
        <v>71383</v>
      </c>
      <c r="D31" s="101">
        <f t="shared" si="8"/>
        <v>68533</v>
      </c>
      <c r="E31" s="150">
        <f t="shared" si="8"/>
        <v>2850</v>
      </c>
      <c r="F31" s="150">
        <f t="shared" si="8"/>
        <v>96599</v>
      </c>
      <c r="G31" s="150">
        <f t="shared" si="8"/>
        <v>93255</v>
      </c>
      <c r="H31" s="101">
        <f t="shared" si="8"/>
        <v>3344</v>
      </c>
      <c r="I31" s="101">
        <f t="shared" si="8"/>
        <v>91362</v>
      </c>
      <c r="J31" s="101">
        <f t="shared" si="8"/>
        <v>88018</v>
      </c>
      <c r="K31" s="101">
        <f t="shared" si="8"/>
        <v>3344</v>
      </c>
      <c r="L31" s="206"/>
      <c r="M31" s="64" t="s">
        <v>59</v>
      </c>
      <c r="N31" s="101">
        <f aca="true" t="shared" si="9" ref="N31:V31">N15+N27+N29</f>
        <v>71383</v>
      </c>
      <c r="O31" s="101">
        <f t="shared" si="9"/>
        <v>68533</v>
      </c>
      <c r="P31" s="150">
        <f t="shared" si="9"/>
        <v>2850</v>
      </c>
      <c r="Q31" s="150">
        <f t="shared" si="9"/>
        <v>91323</v>
      </c>
      <c r="R31" s="150">
        <f t="shared" si="9"/>
        <v>87979</v>
      </c>
      <c r="S31" s="150">
        <f t="shared" si="9"/>
        <v>3344</v>
      </c>
      <c r="T31" s="150">
        <f t="shared" si="9"/>
        <v>82237</v>
      </c>
      <c r="U31" s="150">
        <f t="shared" si="9"/>
        <v>79479</v>
      </c>
      <c r="V31" s="150">
        <f t="shared" si="9"/>
        <v>2758</v>
      </c>
    </row>
    <row r="32" spans="1:22" ht="15" customHeight="1" thickBot="1" thickTop="1">
      <c r="A32" s="105"/>
      <c r="B32" s="94" t="s">
        <v>58</v>
      </c>
      <c r="C32" s="95">
        <f aca="true" t="shared" si="10" ref="C32:K32">C24+C28+C30</f>
        <v>4400</v>
      </c>
      <c r="D32" s="95">
        <f t="shared" si="10"/>
        <v>4400</v>
      </c>
      <c r="E32" s="149">
        <f t="shared" si="10"/>
        <v>0</v>
      </c>
      <c r="F32" s="149">
        <f t="shared" si="10"/>
        <v>2714</v>
      </c>
      <c r="G32" s="149">
        <f t="shared" si="10"/>
        <v>2714</v>
      </c>
      <c r="H32" s="95">
        <f t="shared" si="10"/>
        <v>0</v>
      </c>
      <c r="I32" s="95">
        <f t="shared" si="10"/>
        <v>2714</v>
      </c>
      <c r="J32" s="95">
        <f t="shared" si="10"/>
        <v>2714</v>
      </c>
      <c r="K32" s="95">
        <f t="shared" si="10"/>
        <v>0</v>
      </c>
      <c r="L32" s="207"/>
      <c r="M32" s="94" t="s">
        <v>60</v>
      </c>
      <c r="N32" s="95">
        <f aca="true" t="shared" si="11" ref="N32:V32">N24+N28+N30</f>
        <v>4400</v>
      </c>
      <c r="O32" s="95">
        <f t="shared" si="11"/>
        <v>4400</v>
      </c>
      <c r="P32" s="149">
        <f t="shared" si="11"/>
        <v>0</v>
      </c>
      <c r="Q32" s="149">
        <f t="shared" si="11"/>
        <v>7990</v>
      </c>
      <c r="R32" s="149">
        <f t="shared" si="11"/>
        <v>7990</v>
      </c>
      <c r="S32" s="149">
        <f t="shared" si="11"/>
        <v>0</v>
      </c>
      <c r="T32" s="149">
        <f t="shared" si="11"/>
        <v>6465</v>
      </c>
      <c r="U32" s="149">
        <f t="shared" si="11"/>
        <v>6465</v>
      </c>
      <c r="V32" s="149">
        <f t="shared" si="11"/>
        <v>0</v>
      </c>
    </row>
    <row r="33" spans="1:22" ht="15" customHeight="1" thickBot="1" thickTop="1">
      <c r="A33" s="102"/>
      <c r="B33" s="103" t="s">
        <v>23</v>
      </c>
      <c r="C33" s="104">
        <f aca="true" t="shared" si="12" ref="C33:H33">SUM(C31:C32)</f>
        <v>75783</v>
      </c>
      <c r="D33" s="104">
        <f t="shared" si="12"/>
        <v>72933</v>
      </c>
      <c r="E33" s="160">
        <f t="shared" si="12"/>
        <v>2850</v>
      </c>
      <c r="F33" s="160">
        <f t="shared" si="12"/>
        <v>99313</v>
      </c>
      <c r="G33" s="160">
        <f t="shared" si="12"/>
        <v>95969</v>
      </c>
      <c r="H33" s="104">
        <f t="shared" si="12"/>
        <v>3344</v>
      </c>
      <c r="I33" s="104">
        <f>SUM(I31:I32)</f>
        <v>94076</v>
      </c>
      <c r="J33" s="104">
        <f>SUM(J31:J32)</f>
        <v>90732</v>
      </c>
      <c r="K33" s="104">
        <f>SUM(K31:K32)</f>
        <v>3344</v>
      </c>
      <c r="L33" s="208"/>
      <c r="M33" s="103" t="s">
        <v>43</v>
      </c>
      <c r="N33" s="104">
        <f aca="true" t="shared" si="13" ref="N33:S33">SUM(N31:N32)</f>
        <v>75783</v>
      </c>
      <c r="O33" s="104">
        <f t="shared" si="13"/>
        <v>72933</v>
      </c>
      <c r="P33" s="160">
        <f t="shared" si="13"/>
        <v>2850</v>
      </c>
      <c r="Q33" s="160">
        <f t="shared" si="13"/>
        <v>99313</v>
      </c>
      <c r="R33" s="160">
        <f t="shared" si="13"/>
        <v>95969</v>
      </c>
      <c r="S33" s="160">
        <f t="shared" si="13"/>
        <v>3344</v>
      </c>
      <c r="T33" s="160">
        <f>SUM(T31:T32)</f>
        <v>88702</v>
      </c>
      <c r="U33" s="160">
        <f>SUM(U31:U32)</f>
        <v>85944</v>
      </c>
      <c r="V33" s="160">
        <f>SUM(V31:V32)</f>
        <v>2758</v>
      </c>
    </row>
    <row r="34" ht="13.5" thickTop="1"/>
  </sheetData>
  <sheetProtection/>
  <mergeCells count="20">
    <mergeCell ref="T5:T6"/>
    <mergeCell ref="U5:V5"/>
    <mergeCell ref="Q5:Q6"/>
    <mergeCell ref="R5:S5"/>
    <mergeCell ref="O5:P5"/>
    <mergeCell ref="D5:E5"/>
    <mergeCell ref="J5:K5"/>
    <mergeCell ref="A2:P2"/>
    <mergeCell ref="A3:P3"/>
    <mergeCell ref="N5:N6"/>
    <mergeCell ref="M5:M6"/>
    <mergeCell ref="F5:F6"/>
    <mergeCell ref="G5:H5"/>
    <mergeCell ref="L29:L30"/>
    <mergeCell ref="A5:A6"/>
    <mergeCell ref="B5:B6"/>
    <mergeCell ref="C5:C6"/>
    <mergeCell ref="L5:L6"/>
    <mergeCell ref="A29:A30"/>
    <mergeCell ref="A27:A28"/>
  </mergeCells>
  <printOptions horizontalCentered="1"/>
  <pageMargins left="0.5905511811023623" right="1.1811023622047245" top="0.4330708661417323" bottom="0.35433070866141736" header="0.35433070866141736" footer="0.0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.421875" style="0" customWidth="1"/>
    <col min="2" max="2" width="44.8515625" style="0" customWidth="1"/>
    <col min="3" max="3" width="11.140625" style="0" customWidth="1"/>
    <col min="4" max="4" width="12.421875" style="0" customWidth="1"/>
    <col min="5" max="6" width="10.00390625" style="0" customWidth="1"/>
  </cols>
  <sheetData>
    <row r="2" spans="1:3" ht="12.75">
      <c r="A2" s="19"/>
      <c r="B2" s="19"/>
      <c r="C2" s="25" t="s">
        <v>72</v>
      </c>
    </row>
    <row r="3" spans="1:3" ht="9" customHeight="1">
      <c r="A3" s="19"/>
      <c r="B3" s="19"/>
      <c r="C3" s="25"/>
    </row>
    <row r="4" spans="1:3" ht="15.75" customHeight="1">
      <c r="A4" s="286" t="s">
        <v>419</v>
      </c>
      <c r="B4" s="286"/>
      <c r="C4" s="286"/>
    </row>
    <row r="5" spans="1:3" ht="39.75" customHeight="1">
      <c r="A5" s="302" t="s">
        <v>410</v>
      </c>
      <c r="B5" s="303"/>
      <c r="C5" s="303"/>
    </row>
    <row r="6" spans="1:3" ht="12.75" customHeight="1">
      <c r="A6" s="29"/>
      <c r="B6" s="30"/>
      <c r="C6" s="30"/>
    </row>
    <row r="7" spans="1:6" ht="13.5" thickBot="1">
      <c r="A7" s="19"/>
      <c r="B7" s="19"/>
      <c r="C7" s="25" t="s">
        <v>48</v>
      </c>
      <c r="D7" s="162"/>
      <c r="E7" s="162"/>
      <c r="F7" s="162"/>
    </row>
    <row r="8" spans="1:6" ht="43.5" customHeight="1" thickBot="1" thickTop="1">
      <c r="A8" s="77" t="s">
        <v>0</v>
      </c>
      <c r="B8" s="78" t="s">
        <v>1</v>
      </c>
      <c r="C8" s="137" t="s">
        <v>119</v>
      </c>
      <c r="D8" s="244" t="s">
        <v>313</v>
      </c>
      <c r="E8" s="94" t="s">
        <v>408</v>
      </c>
      <c r="F8" s="103" t="s">
        <v>409</v>
      </c>
    </row>
    <row r="9" spans="1:6" ht="15" customHeight="1" thickBot="1" thickTop="1">
      <c r="A9" s="114" t="s">
        <v>66</v>
      </c>
      <c r="B9" s="115"/>
      <c r="C9" s="138"/>
      <c r="D9" s="240"/>
      <c r="E9" s="113"/>
      <c r="F9" s="111"/>
    </row>
    <row r="10" spans="1:7" ht="15" customHeight="1" thickTop="1">
      <c r="A10" s="31" t="s">
        <v>125</v>
      </c>
      <c r="B10" s="220" t="s">
        <v>8</v>
      </c>
      <c r="C10" s="139">
        <f>SUM(C11:C15)</f>
        <v>3515</v>
      </c>
      <c r="D10" s="139">
        <f>SUM(D11:D17)</f>
        <v>11963</v>
      </c>
      <c r="E10" s="139">
        <f>SUM(E11:E17)</f>
        <v>10388</v>
      </c>
      <c r="F10" s="266">
        <f>E10/D10</f>
        <v>0.8683440608543007</v>
      </c>
      <c r="G10" s="265"/>
    </row>
    <row r="11" spans="1:7" ht="15" customHeight="1">
      <c r="A11" s="214" t="s">
        <v>126</v>
      </c>
      <c r="B11" s="221" t="s">
        <v>106</v>
      </c>
      <c r="C11" s="140">
        <v>0</v>
      </c>
      <c r="D11" s="27">
        <v>0</v>
      </c>
      <c r="E11" s="26">
        <v>0</v>
      </c>
      <c r="F11" s="256">
        <v>0</v>
      </c>
      <c r="G11" s="265"/>
    </row>
    <row r="12" spans="1:7" ht="15" customHeight="1">
      <c r="A12" s="214" t="s">
        <v>287</v>
      </c>
      <c r="B12" s="222" t="s">
        <v>298</v>
      </c>
      <c r="C12" s="141">
        <v>2500</v>
      </c>
      <c r="D12" s="141">
        <v>6788</v>
      </c>
      <c r="E12" s="26">
        <v>6387</v>
      </c>
      <c r="F12" s="256">
        <f aca="true" t="shared" si="0" ref="F12:F73">E12/D12</f>
        <v>0.9409251620506777</v>
      </c>
      <c r="G12" s="265"/>
    </row>
    <row r="13" spans="1:6" ht="15" customHeight="1">
      <c r="A13" s="214" t="s">
        <v>335</v>
      </c>
      <c r="B13" s="223" t="s">
        <v>288</v>
      </c>
      <c r="C13" s="210">
        <v>1015</v>
      </c>
      <c r="D13" s="210">
        <v>1185</v>
      </c>
      <c r="E13" s="26">
        <v>1185</v>
      </c>
      <c r="F13" s="256">
        <f t="shared" si="0"/>
        <v>1</v>
      </c>
    </row>
    <row r="14" spans="1:6" ht="15" customHeight="1">
      <c r="A14" s="214" t="s">
        <v>337</v>
      </c>
      <c r="B14" s="223" t="s">
        <v>339</v>
      </c>
      <c r="C14" s="210">
        <v>0</v>
      </c>
      <c r="D14" s="210">
        <v>0</v>
      </c>
      <c r="E14" s="26">
        <v>0</v>
      </c>
      <c r="F14" s="256">
        <v>0</v>
      </c>
    </row>
    <row r="15" spans="1:6" ht="15" customHeight="1">
      <c r="A15" s="214" t="s">
        <v>338</v>
      </c>
      <c r="B15" s="223" t="s">
        <v>336</v>
      </c>
      <c r="C15" s="211">
        <v>0</v>
      </c>
      <c r="D15" s="210">
        <v>513</v>
      </c>
      <c r="E15" s="26">
        <v>513</v>
      </c>
      <c r="F15" s="256">
        <f t="shared" si="0"/>
        <v>1</v>
      </c>
    </row>
    <row r="16" spans="1:6" ht="15" customHeight="1">
      <c r="A16" s="214" t="s">
        <v>363</v>
      </c>
      <c r="B16" s="222" t="s">
        <v>364</v>
      </c>
      <c r="C16" s="184">
        <v>0</v>
      </c>
      <c r="D16" s="141">
        <v>386</v>
      </c>
      <c r="E16" s="26">
        <v>386</v>
      </c>
      <c r="F16" s="256">
        <f t="shared" si="0"/>
        <v>1</v>
      </c>
    </row>
    <row r="17" spans="1:6" ht="15" customHeight="1">
      <c r="A17" s="214" t="s">
        <v>380</v>
      </c>
      <c r="B17" s="222" t="s">
        <v>381</v>
      </c>
      <c r="C17" s="184">
        <v>0</v>
      </c>
      <c r="D17" s="141">
        <v>3091</v>
      </c>
      <c r="E17" s="26">
        <v>1917</v>
      </c>
      <c r="F17" s="256">
        <f t="shared" si="0"/>
        <v>0.6201876415399548</v>
      </c>
    </row>
    <row r="18" spans="1:6" ht="15" customHeight="1">
      <c r="A18" s="57" t="s">
        <v>105</v>
      </c>
      <c r="B18" s="31" t="s">
        <v>7</v>
      </c>
      <c r="C18" s="139">
        <f>C19+C20+C25+C27</f>
        <v>14450</v>
      </c>
      <c r="D18" s="139">
        <f>D19+D20+D25+D27</f>
        <v>14076</v>
      </c>
      <c r="E18" s="139">
        <f>E19+E20+E25+E27</f>
        <v>10677</v>
      </c>
      <c r="F18" s="256">
        <f t="shared" si="0"/>
        <v>0.7585251491901108</v>
      </c>
    </row>
    <row r="19" spans="1:6" ht="15" customHeight="1">
      <c r="A19" s="58" t="s">
        <v>127</v>
      </c>
      <c r="B19" s="32" t="s">
        <v>128</v>
      </c>
      <c r="C19" s="142">
        <v>0</v>
      </c>
      <c r="D19" s="27">
        <v>0</v>
      </c>
      <c r="E19" s="26">
        <v>0</v>
      </c>
      <c r="F19" s="256">
        <v>0</v>
      </c>
    </row>
    <row r="20" spans="1:6" ht="15" customHeight="1">
      <c r="A20" s="58" t="s">
        <v>107</v>
      </c>
      <c r="B20" s="32" t="s">
        <v>129</v>
      </c>
      <c r="C20" s="142">
        <f>SUM(C21:C24)</f>
        <v>13250</v>
      </c>
      <c r="D20" s="142">
        <f>SUM(D21:D24)</f>
        <v>12327</v>
      </c>
      <c r="E20" s="142">
        <f>SUM(E21:E24)</f>
        <v>9108</v>
      </c>
      <c r="F20" s="256">
        <f t="shared" si="0"/>
        <v>0.7388659041129229</v>
      </c>
    </row>
    <row r="21" spans="1:6" ht="15" customHeight="1">
      <c r="A21" s="59" t="s">
        <v>131</v>
      </c>
      <c r="B21" s="53" t="s">
        <v>130</v>
      </c>
      <c r="C21" s="143">
        <v>900</v>
      </c>
      <c r="D21" s="143">
        <v>1033</v>
      </c>
      <c r="E21" s="26">
        <v>976</v>
      </c>
      <c r="F21" s="256">
        <f t="shared" si="0"/>
        <v>0.9448209099709584</v>
      </c>
    </row>
    <row r="22" spans="1:6" ht="15" customHeight="1">
      <c r="A22" s="59" t="s">
        <v>132</v>
      </c>
      <c r="B22" s="53" t="s">
        <v>134</v>
      </c>
      <c r="C22" s="143">
        <v>250</v>
      </c>
      <c r="D22" s="143">
        <v>315</v>
      </c>
      <c r="E22" s="26">
        <v>159</v>
      </c>
      <c r="F22" s="256">
        <f t="shared" si="0"/>
        <v>0.5047619047619047</v>
      </c>
    </row>
    <row r="23" spans="1:6" ht="15" customHeight="1">
      <c r="A23" s="59" t="s">
        <v>133</v>
      </c>
      <c r="B23" s="53" t="s">
        <v>135</v>
      </c>
      <c r="C23" s="143">
        <v>12000</v>
      </c>
      <c r="D23" s="143">
        <v>10753</v>
      </c>
      <c r="E23" s="26">
        <v>7773</v>
      </c>
      <c r="F23" s="256">
        <f t="shared" si="0"/>
        <v>0.722868036826932</v>
      </c>
    </row>
    <row r="24" spans="1:6" ht="15" customHeight="1">
      <c r="A24" s="59" t="s">
        <v>265</v>
      </c>
      <c r="B24" s="53" t="s">
        <v>264</v>
      </c>
      <c r="C24" s="143">
        <v>100</v>
      </c>
      <c r="D24" s="143">
        <v>226</v>
      </c>
      <c r="E24" s="26">
        <v>200</v>
      </c>
      <c r="F24" s="256">
        <f t="shared" si="0"/>
        <v>0.8849557522123894</v>
      </c>
    </row>
    <row r="25" spans="1:6" ht="15" customHeight="1">
      <c r="A25" s="58" t="s">
        <v>136</v>
      </c>
      <c r="B25" s="32" t="s">
        <v>137</v>
      </c>
      <c r="C25" s="142">
        <f>SUM(C26)</f>
        <v>1200</v>
      </c>
      <c r="D25" s="142">
        <f>SUM(D26)</f>
        <v>1599</v>
      </c>
      <c r="E25" s="142">
        <f>SUM(E26)</f>
        <v>1493</v>
      </c>
      <c r="F25" s="256">
        <f t="shared" si="0"/>
        <v>0.9337085678549093</v>
      </c>
    </row>
    <row r="26" spans="1:6" ht="15" customHeight="1">
      <c r="A26" s="59" t="s">
        <v>138</v>
      </c>
      <c r="B26" s="53" t="s">
        <v>139</v>
      </c>
      <c r="C26" s="143">
        <v>1200</v>
      </c>
      <c r="D26" s="143">
        <v>1599</v>
      </c>
      <c r="E26" s="26">
        <v>1493</v>
      </c>
      <c r="F26" s="256">
        <f t="shared" si="0"/>
        <v>0.9337085678549093</v>
      </c>
    </row>
    <row r="27" spans="1:6" ht="15" customHeight="1" thickBot="1">
      <c r="A27" s="218" t="s">
        <v>140</v>
      </c>
      <c r="B27" s="133" t="s">
        <v>141</v>
      </c>
      <c r="C27" s="219">
        <v>0</v>
      </c>
      <c r="D27" s="219">
        <v>150</v>
      </c>
      <c r="E27" s="73">
        <v>76</v>
      </c>
      <c r="F27" s="257">
        <f t="shared" si="0"/>
        <v>0.5066666666666667</v>
      </c>
    </row>
    <row r="28" spans="1:6" ht="15" customHeight="1" thickBot="1" thickTop="1">
      <c r="A28" s="110" t="s">
        <v>73</v>
      </c>
      <c r="B28" s="208" t="s">
        <v>10</v>
      </c>
      <c r="C28" s="217">
        <f>C29+C33+C36+C41+C43+C48</f>
        <v>43819</v>
      </c>
      <c r="D28" s="156">
        <f>D29+D33+D36+D41+D43+D48</f>
        <v>47528</v>
      </c>
      <c r="E28" s="156">
        <f>E29+E33+E36+E41+E43+E48</f>
        <v>47528</v>
      </c>
      <c r="F28" s="258">
        <f t="shared" si="0"/>
        <v>1</v>
      </c>
    </row>
    <row r="29" spans="1:6" ht="15" customHeight="1" thickTop="1">
      <c r="A29" s="69" t="s">
        <v>184</v>
      </c>
      <c r="B29" s="20" t="s">
        <v>142</v>
      </c>
      <c r="C29" s="142">
        <f>SUM(C30:C32)</f>
        <v>10722</v>
      </c>
      <c r="D29" s="142">
        <f>SUM(D30,D31,D32)</f>
        <v>11217</v>
      </c>
      <c r="E29" s="142">
        <f>SUM(E30,E31,E32)</f>
        <v>11217</v>
      </c>
      <c r="F29" s="259">
        <f t="shared" si="0"/>
        <v>1</v>
      </c>
    </row>
    <row r="30" spans="1:6" ht="15" customHeight="1">
      <c r="A30" s="61" t="s">
        <v>143</v>
      </c>
      <c r="B30" s="54" t="s">
        <v>144</v>
      </c>
      <c r="C30" s="143">
        <v>8722</v>
      </c>
      <c r="D30" s="143">
        <v>8722</v>
      </c>
      <c r="E30" s="26">
        <v>8722</v>
      </c>
      <c r="F30" s="256">
        <f t="shared" si="0"/>
        <v>1</v>
      </c>
    </row>
    <row r="31" spans="1:6" ht="15" customHeight="1">
      <c r="A31" s="61" t="s">
        <v>324</v>
      </c>
      <c r="B31" s="54" t="s">
        <v>325</v>
      </c>
      <c r="C31" s="143">
        <v>0</v>
      </c>
      <c r="D31" s="143">
        <v>495</v>
      </c>
      <c r="E31" s="26">
        <v>495</v>
      </c>
      <c r="F31" s="256">
        <f t="shared" si="0"/>
        <v>1</v>
      </c>
    </row>
    <row r="32" spans="1:6" ht="15" customHeight="1">
      <c r="A32" s="61" t="s">
        <v>326</v>
      </c>
      <c r="B32" s="54" t="s">
        <v>145</v>
      </c>
      <c r="C32" s="143">
        <v>2000</v>
      </c>
      <c r="D32" s="143">
        <v>2000</v>
      </c>
      <c r="E32" s="26">
        <v>2000</v>
      </c>
      <c r="F32" s="256">
        <f t="shared" si="0"/>
        <v>1</v>
      </c>
    </row>
    <row r="33" spans="1:6" ht="15" customHeight="1">
      <c r="A33" s="60" t="s">
        <v>205</v>
      </c>
      <c r="B33" s="26" t="s">
        <v>146</v>
      </c>
      <c r="C33" s="142">
        <f>SUM(C34,C35)</f>
        <v>26747</v>
      </c>
      <c r="D33" s="141">
        <f>SUM(D34,D35)</f>
        <v>29891</v>
      </c>
      <c r="E33" s="141">
        <f>SUM(E34,E35)</f>
        <v>29891</v>
      </c>
      <c r="F33" s="256">
        <f t="shared" si="0"/>
        <v>1</v>
      </c>
    </row>
    <row r="34" spans="1:6" ht="15" customHeight="1">
      <c r="A34" s="60" t="s">
        <v>327</v>
      </c>
      <c r="B34" s="26" t="s">
        <v>329</v>
      </c>
      <c r="C34" s="142">
        <v>23353</v>
      </c>
      <c r="D34" s="142">
        <v>23695</v>
      </c>
      <c r="E34" s="26">
        <v>23695</v>
      </c>
      <c r="F34" s="256">
        <f t="shared" si="0"/>
        <v>1</v>
      </c>
    </row>
    <row r="35" spans="1:6" ht="15" customHeight="1">
      <c r="A35" s="60" t="s">
        <v>328</v>
      </c>
      <c r="B35" s="26" t="s">
        <v>330</v>
      </c>
      <c r="C35" s="142">
        <v>3394</v>
      </c>
      <c r="D35" s="28">
        <v>6196</v>
      </c>
      <c r="E35" s="26">
        <v>6196</v>
      </c>
      <c r="F35" s="256">
        <f t="shared" si="0"/>
        <v>1</v>
      </c>
    </row>
    <row r="36" spans="1:6" ht="15" customHeight="1">
      <c r="A36" s="60" t="s">
        <v>206</v>
      </c>
      <c r="B36" s="26" t="s">
        <v>147</v>
      </c>
      <c r="C36" s="142">
        <f>SUM(C37:C40)</f>
        <v>5395</v>
      </c>
      <c r="D36" s="142">
        <f>SUM(D37:D40)</f>
        <v>4587</v>
      </c>
      <c r="E36" s="142">
        <f>SUM(E37:E40)</f>
        <v>4587</v>
      </c>
      <c r="F36" s="256">
        <f t="shared" si="0"/>
        <v>1</v>
      </c>
    </row>
    <row r="37" spans="1:6" ht="15" customHeight="1">
      <c r="A37" s="61" t="s">
        <v>148</v>
      </c>
      <c r="B37" s="54" t="s">
        <v>149</v>
      </c>
      <c r="C37" s="143">
        <v>495</v>
      </c>
      <c r="D37" s="143">
        <v>0</v>
      </c>
      <c r="E37" s="26">
        <v>0</v>
      </c>
      <c r="F37" s="256">
        <v>0</v>
      </c>
    </row>
    <row r="38" spans="1:6" ht="15" customHeight="1">
      <c r="A38" s="61" t="s">
        <v>150</v>
      </c>
      <c r="B38" s="54" t="s">
        <v>151</v>
      </c>
      <c r="C38" s="143">
        <v>2500</v>
      </c>
      <c r="D38" s="143">
        <v>2500</v>
      </c>
      <c r="E38" s="26">
        <v>2500</v>
      </c>
      <c r="F38" s="256">
        <f t="shared" si="0"/>
        <v>1</v>
      </c>
    </row>
    <row r="39" spans="1:6" ht="15" customHeight="1">
      <c r="A39" s="61" t="s">
        <v>152</v>
      </c>
      <c r="B39" s="54" t="s">
        <v>153</v>
      </c>
      <c r="C39" s="143">
        <v>1800</v>
      </c>
      <c r="D39" s="27">
        <v>1487</v>
      </c>
      <c r="E39" s="26">
        <v>1487</v>
      </c>
      <c r="F39" s="256">
        <f t="shared" si="0"/>
        <v>1</v>
      </c>
    </row>
    <row r="40" spans="1:6" ht="15" customHeight="1">
      <c r="A40" s="61" t="s">
        <v>285</v>
      </c>
      <c r="B40" s="54" t="s">
        <v>286</v>
      </c>
      <c r="C40" s="143">
        <v>600</v>
      </c>
      <c r="D40" s="143">
        <v>600</v>
      </c>
      <c r="E40" s="26">
        <v>600</v>
      </c>
      <c r="F40" s="256">
        <f t="shared" si="0"/>
        <v>1</v>
      </c>
    </row>
    <row r="41" spans="1:6" ht="15" customHeight="1">
      <c r="A41" s="60" t="s">
        <v>207</v>
      </c>
      <c r="B41" s="26" t="s">
        <v>154</v>
      </c>
      <c r="C41" s="142">
        <f>SUM(C42)</f>
        <v>605</v>
      </c>
      <c r="D41" s="142">
        <f>SUM(D42)</f>
        <v>605</v>
      </c>
      <c r="E41" s="26">
        <v>605</v>
      </c>
      <c r="F41" s="256">
        <f t="shared" si="0"/>
        <v>1</v>
      </c>
    </row>
    <row r="42" spans="1:6" s="55" customFormat="1" ht="15" customHeight="1">
      <c r="A42" s="61" t="s">
        <v>155</v>
      </c>
      <c r="B42" s="54" t="s">
        <v>156</v>
      </c>
      <c r="C42" s="143">
        <v>605</v>
      </c>
      <c r="D42" s="241">
        <v>605</v>
      </c>
      <c r="E42" s="54">
        <v>605</v>
      </c>
      <c r="F42" s="256">
        <f t="shared" si="0"/>
        <v>1</v>
      </c>
    </row>
    <row r="43" spans="1:6" s="55" customFormat="1" ht="15" customHeight="1">
      <c r="A43" s="60" t="s">
        <v>208</v>
      </c>
      <c r="B43" s="26" t="s">
        <v>61</v>
      </c>
      <c r="C43" s="142">
        <f>SUM(C45,C46,C47,C44)</f>
        <v>350</v>
      </c>
      <c r="D43" s="142">
        <v>550</v>
      </c>
      <c r="E43" s="54">
        <v>550</v>
      </c>
      <c r="F43" s="256">
        <f t="shared" si="0"/>
        <v>1</v>
      </c>
    </row>
    <row r="44" spans="1:6" s="55" customFormat="1" ht="15" customHeight="1">
      <c r="A44" s="61" t="s">
        <v>157</v>
      </c>
      <c r="B44" s="54" t="s">
        <v>158</v>
      </c>
      <c r="C44" s="143">
        <v>350</v>
      </c>
      <c r="D44" s="241">
        <v>425</v>
      </c>
      <c r="E44" s="54">
        <v>425</v>
      </c>
      <c r="F44" s="256">
        <f t="shared" si="0"/>
        <v>1</v>
      </c>
    </row>
    <row r="45" spans="1:6" s="55" customFormat="1" ht="15" customHeight="1">
      <c r="A45" s="61" t="s">
        <v>319</v>
      </c>
      <c r="B45" s="121" t="s">
        <v>321</v>
      </c>
      <c r="C45" s="185">
        <v>0</v>
      </c>
      <c r="D45" s="242">
        <v>2</v>
      </c>
      <c r="E45" s="54">
        <v>2</v>
      </c>
      <c r="F45" s="256">
        <f t="shared" si="0"/>
        <v>1</v>
      </c>
    </row>
    <row r="46" spans="1:6" s="55" customFormat="1" ht="15" customHeight="1">
      <c r="A46" s="61" t="s">
        <v>320</v>
      </c>
      <c r="B46" s="121" t="s">
        <v>365</v>
      </c>
      <c r="C46" s="185">
        <v>0</v>
      </c>
      <c r="D46" s="242">
        <v>63</v>
      </c>
      <c r="E46" s="54">
        <v>63</v>
      </c>
      <c r="F46" s="256">
        <f t="shared" si="0"/>
        <v>1</v>
      </c>
    </row>
    <row r="47" spans="1:6" s="55" customFormat="1" ht="15" customHeight="1">
      <c r="A47" s="61" t="s">
        <v>322</v>
      </c>
      <c r="B47" s="121" t="s">
        <v>323</v>
      </c>
      <c r="C47" s="185">
        <v>0</v>
      </c>
      <c r="D47" s="241">
        <v>60</v>
      </c>
      <c r="E47" s="54">
        <v>60</v>
      </c>
      <c r="F47" s="256">
        <f t="shared" si="0"/>
        <v>1</v>
      </c>
    </row>
    <row r="48" spans="1:6" ht="15" customHeight="1">
      <c r="A48" s="108" t="s">
        <v>209</v>
      </c>
      <c r="B48" s="76" t="s">
        <v>62</v>
      </c>
      <c r="C48" s="211">
        <v>0</v>
      </c>
      <c r="D48" s="132">
        <v>678</v>
      </c>
      <c r="E48" s="132">
        <v>678</v>
      </c>
      <c r="F48" s="256">
        <f t="shared" si="0"/>
        <v>1</v>
      </c>
    </row>
    <row r="49" spans="1:6" ht="15" customHeight="1">
      <c r="A49" s="215" t="s">
        <v>366</v>
      </c>
      <c r="B49" s="26" t="s">
        <v>369</v>
      </c>
      <c r="C49" s="184"/>
      <c r="D49" s="27">
        <v>242</v>
      </c>
      <c r="E49" s="26">
        <v>242</v>
      </c>
      <c r="F49" s="256">
        <f t="shared" si="0"/>
        <v>1</v>
      </c>
    </row>
    <row r="50" spans="1:6" ht="15" customHeight="1">
      <c r="A50" s="215" t="s">
        <v>367</v>
      </c>
      <c r="B50" s="26" t="s">
        <v>370</v>
      </c>
      <c r="C50" s="184"/>
      <c r="D50" s="27">
        <v>232</v>
      </c>
      <c r="E50" s="26">
        <v>232</v>
      </c>
      <c r="F50" s="256">
        <f t="shared" si="0"/>
        <v>1</v>
      </c>
    </row>
    <row r="51" spans="1:6" ht="15" customHeight="1">
      <c r="A51" s="215" t="s">
        <v>368</v>
      </c>
      <c r="B51" s="26" t="s">
        <v>371</v>
      </c>
      <c r="C51" s="184"/>
      <c r="D51" s="27">
        <v>204</v>
      </c>
      <c r="E51" s="26">
        <v>204</v>
      </c>
      <c r="F51" s="256">
        <f t="shared" si="0"/>
        <v>1</v>
      </c>
    </row>
    <row r="52" spans="1:6" ht="15" customHeight="1">
      <c r="A52" s="135" t="s">
        <v>74</v>
      </c>
      <c r="B52" s="107" t="s">
        <v>9</v>
      </c>
      <c r="C52" s="139">
        <f>C53+C57+C63+C65+C67</f>
        <v>4974</v>
      </c>
      <c r="D52" s="139">
        <f>D53+D57+D63+D65+D67</f>
        <v>12175</v>
      </c>
      <c r="E52" s="139">
        <f>E53+E57+E63+E65+E67</f>
        <v>12083</v>
      </c>
      <c r="F52" s="260">
        <f t="shared" si="0"/>
        <v>0.9924435318275154</v>
      </c>
    </row>
    <row r="53" spans="1:6" ht="15" customHeight="1">
      <c r="A53" s="69" t="s">
        <v>210</v>
      </c>
      <c r="B53" s="20" t="s">
        <v>293</v>
      </c>
      <c r="C53" s="142">
        <f>SUM(C54)</f>
        <v>360</v>
      </c>
      <c r="D53" s="142">
        <v>360</v>
      </c>
      <c r="E53" s="26">
        <v>268</v>
      </c>
      <c r="F53" s="256">
        <f t="shared" si="0"/>
        <v>0.7444444444444445</v>
      </c>
    </row>
    <row r="54" spans="1:6" ht="15" customHeight="1">
      <c r="A54" s="70" t="s">
        <v>275</v>
      </c>
      <c r="B54" s="68" t="s">
        <v>294</v>
      </c>
      <c r="C54" s="143">
        <v>360</v>
      </c>
      <c r="D54" s="143">
        <v>91</v>
      </c>
      <c r="E54" s="26">
        <v>0</v>
      </c>
      <c r="F54" s="256">
        <f t="shared" si="0"/>
        <v>0</v>
      </c>
    </row>
    <row r="55" spans="1:6" ht="15" customHeight="1">
      <c r="A55" s="70" t="s">
        <v>277</v>
      </c>
      <c r="B55" s="68" t="s">
        <v>378</v>
      </c>
      <c r="C55" s="143">
        <v>0</v>
      </c>
      <c r="D55" s="143">
        <v>25</v>
      </c>
      <c r="E55" s="26">
        <v>25</v>
      </c>
      <c r="F55" s="256">
        <f t="shared" si="0"/>
        <v>1</v>
      </c>
    </row>
    <row r="56" spans="1:6" ht="15" customHeight="1">
      <c r="A56" s="70" t="s">
        <v>278</v>
      </c>
      <c r="B56" s="68" t="s">
        <v>379</v>
      </c>
      <c r="C56" s="143">
        <v>0</v>
      </c>
      <c r="D56" s="143">
        <v>244</v>
      </c>
      <c r="E56" s="26">
        <v>243</v>
      </c>
      <c r="F56" s="256">
        <f t="shared" si="0"/>
        <v>0.9959016393442623</v>
      </c>
    </row>
    <row r="57" spans="1:6" ht="15" customHeight="1">
      <c r="A57" s="60" t="s">
        <v>188</v>
      </c>
      <c r="B57" s="21" t="s">
        <v>284</v>
      </c>
      <c r="C57" s="142">
        <f>SUM(C58:C61)</f>
        <v>2314</v>
      </c>
      <c r="D57" s="142">
        <f>D58+D59+D60+D61+D62</f>
        <v>8345</v>
      </c>
      <c r="E57" s="142">
        <f>E58+E59+E60+E61+E62</f>
        <v>8345</v>
      </c>
      <c r="F57" s="256">
        <f t="shared" si="0"/>
        <v>1</v>
      </c>
    </row>
    <row r="58" spans="1:6" ht="15" customHeight="1">
      <c r="A58" s="61" t="s">
        <v>276</v>
      </c>
      <c r="B58" s="52" t="s">
        <v>267</v>
      </c>
      <c r="C58" s="145">
        <v>1314</v>
      </c>
      <c r="D58" s="145">
        <v>1404</v>
      </c>
      <c r="E58" s="26">
        <v>1404</v>
      </c>
      <c r="F58" s="256">
        <f t="shared" si="0"/>
        <v>1</v>
      </c>
    </row>
    <row r="59" spans="1:6" ht="15" customHeight="1">
      <c r="A59" s="61" t="s">
        <v>282</v>
      </c>
      <c r="B59" s="52" t="s">
        <v>340</v>
      </c>
      <c r="C59" s="145">
        <v>0</v>
      </c>
      <c r="D59" s="145">
        <v>3146</v>
      </c>
      <c r="E59" s="26">
        <v>3146</v>
      </c>
      <c r="F59" s="256">
        <f t="shared" si="0"/>
        <v>1</v>
      </c>
    </row>
    <row r="60" spans="1:6" ht="15" customHeight="1">
      <c r="A60" s="61" t="s">
        <v>372</v>
      </c>
      <c r="B60" s="52" t="s">
        <v>373</v>
      </c>
      <c r="C60" s="145">
        <v>0</v>
      </c>
      <c r="D60" s="145">
        <v>2065</v>
      </c>
      <c r="E60" s="26">
        <v>2065</v>
      </c>
      <c r="F60" s="256">
        <f t="shared" si="0"/>
        <v>1</v>
      </c>
    </row>
    <row r="61" spans="1:6" ht="15" customHeight="1">
      <c r="A61" s="61" t="s">
        <v>283</v>
      </c>
      <c r="B61" s="52" t="s">
        <v>289</v>
      </c>
      <c r="C61" s="145">
        <v>1000</v>
      </c>
      <c r="D61" s="145">
        <v>1430</v>
      </c>
      <c r="E61" s="26">
        <v>1430</v>
      </c>
      <c r="F61" s="256">
        <f t="shared" si="0"/>
        <v>1</v>
      </c>
    </row>
    <row r="62" spans="1:6" ht="15" customHeight="1">
      <c r="A62" s="61" t="s">
        <v>374</v>
      </c>
      <c r="B62" s="52" t="s">
        <v>375</v>
      </c>
      <c r="C62" s="145">
        <v>0</v>
      </c>
      <c r="D62" s="145">
        <v>300</v>
      </c>
      <c r="E62" s="26">
        <v>300</v>
      </c>
      <c r="F62" s="256">
        <f t="shared" si="0"/>
        <v>1</v>
      </c>
    </row>
    <row r="63" spans="1:6" ht="15" customHeight="1">
      <c r="A63" s="60" t="s">
        <v>211</v>
      </c>
      <c r="B63" s="134" t="s">
        <v>291</v>
      </c>
      <c r="C63" s="146">
        <f>SUM(C64)</f>
        <v>2000</v>
      </c>
      <c r="D63" s="146">
        <v>2295</v>
      </c>
      <c r="E63" s="26">
        <v>2295</v>
      </c>
      <c r="F63" s="256">
        <f t="shared" si="0"/>
        <v>1</v>
      </c>
    </row>
    <row r="64" spans="1:6" ht="15" customHeight="1">
      <c r="A64" s="61" t="s">
        <v>295</v>
      </c>
      <c r="B64" s="52" t="s">
        <v>292</v>
      </c>
      <c r="C64" s="145">
        <v>2000</v>
      </c>
      <c r="D64" s="145">
        <v>2295</v>
      </c>
      <c r="E64" s="26">
        <v>2295</v>
      </c>
      <c r="F64" s="256">
        <f t="shared" si="0"/>
        <v>1</v>
      </c>
    </row>
    <row r="65" spans="1:6" ht="15" customHeight="1">
      <c r="A65" s="60" t="s">
        <v>296</v>
      </c>
      <c r="B65" s="21" t="s">
        <v>266</v>
      </c>
      <c r="C65" s="147">
        <f>SUM(C66)</f>
        <v>300</v>
      </c>
      <c r="D65" s="147">
        <f>SUM(D66)</f>
        <v>800</v>
      </c>
      <c r="E65" s="147">
        <f>SUM(E66)</f>
        <v>800</v>
      </c>
      <c r="F65" s="256">
        <f t="shared" si="0"/>
        <v>1</v>
      </c>
    </row>
    <row r="66" spans="1:6" ht="15" customHeight="1">
      <c r="A66" s="79" t="s">
        <v>297</v>
      </c>
      <c r="B66" s="80" t="s">
        <v>290</v>
      </c>
      <c r="C66" s="148">
        <v>300</v>
      </c>
      <c r="D66" s="148">
        <v>800</v>
      </c>
      <c r="E66" s="26">
        <v>800</v>
      </c>
      <c r="F66" s="256">
        <f t="shared" si="0"/>
        <v>1</v>
      </c>
    </row>
    <row r="67" spans="1:6" ht="15" customHeight="1">
      <c r="A67" s="178" t="s">
        <v>341</v>
      </c>
      <c r="B67" s="52" t="s">
        <v>342</v>
      </c>
      <c r="C67" s="179">
        <v>0</v>
      </c>
      <c r="D67" s="145">
        <v>375</v>
      </c>
      <c r="E67" s="26">
        <v>375</v>
      </c>
      <c r="F67" s="256">
        <f t="shared" si="0"/>
        <v>1</v>
      </c>
    </row>
    <row r="68" spans="1:6" ht="15" customHeight="1">
      <c r="A68" s="178" t="s">
        <v>343</v>
      </c>
      <c r="B68" s="52" t="s">
        <v>344</v>
      </c>
      <c r="C68" s="179"/>
      <c r="D68" s="145">
        <v>375</v>
      </c>
      <c r="E68" s="26">
        <v>375</v>
      </c>
      <c r="F68" s="256">
        <f t="shared" si="0"/>
        <v>1</v>
      </c>
    </row>
    <row r="69" spans="1:6" ht="15" customHeight="1" thickBot="1">
      <c r="A69" s="263" t="s">
        <v>75</v>
      </c>
      <c r="B69" s="103" t="s">
        <v>65</v>
      </c>
      <c r="C69" s="160">
        <v>0</v>
      </c>
      <c r="D69" s="225">
        <v>0</v>
      </c>
      <c r="E69" s="225">
        <v>0</v>
      </c>
      <c r="F69" s="257">
        <v>0</v>
      </c>
    </row>
    <row r="70" spans="1:6" ht="15" customHeight="1" thickBot="1" thickTop="1">
      <c r="A70" s="63" t="s">
        <v>168</v>
      </c>
      <c r="B70" s="64" t="s">
        <v>169</v>
      </c>
      <c r="C70" s="150">
        <v>0</v>
      </c>
      <c r="D70" s="225">
        <v>0</v>
      </c>
      <c r="E70" s="225">
        <v>0</v>
      </c>
      <c r="F70" s="261">
        <v>0</v>
      </c>
    </row>
    <row r="71" spans="1:6" ht="15" customHeight="1" thickTop="1">
      <c r="A71" s="85" t="s">
        <v>159</v>
      </c>
      <c r="B71" s="86" t="s">
        <v>160</v>
      </c>
      <c r="C71" s="151">
        <f>SUM(C72)</f>
        <v>4625</v>
      </c>
      <c r="D71" s="151">
        <v>4625</v>
      </c>
      <c r="E71" s="151">
        <v>4625</v>
      </c>
      <c r="F71" s="259">
        <f t="shared" si="0"/>
        <v>1</v>
      </c>
    </row>
    <row r="72" spans="1:6" ht="15" customHeight="1" thickBot="1">
      <c r="A72" s="74" t="s">
        <v>212</v>
      </c>
      <c r="B72" s="73" t="s">
        <v>161</v>
      </c>
      <c r="C72" s="152">
        <v>4625</v>
      </c>
      <c r="D72" s="170">
        <v>4625</v>
      </c>
      <c r="E72" s="73">
        <v>4625</v>
      </c>
      <c r="F72" s="257">
        <f t="shared" si="0"/>
        <v>1</v>
      </c>
    </row>
    <row r="73" spans="1:6" ht="15" customHeight="1" thickTop="1">
      <c r="A73" s="106" t="s">
        <v>162</v>
      </c>
      <c r="B73" s="107" t="s">
        <v>239</v>
      </c>
      <c r="C73" s="153">
        <f>SUM(C74,C75,C76,C77)</f>
        <v>0</v>
      </c>
      <c r="D73" s="153">
        <f>SUM(D74,D75,D76,D77)</f>
        <v>6232</v>
      </c>
      <c r="E73" s="153">
        <f>SUM(E74,E75,E76,E77)</f>
        <v>6061</v>
      </c>
      <c r="F73" s="259">
        <f t="shared" si="0"/>
        <v>0.9725609756097561</v>
      </c>
    </row>
    <row r="74" spans="1:6" ht="15" customHeight="1">
      <c r="A74" s="60" t="s">
        <v>213</v>
      </c>
      <c r="B74" s="26" t="s">
        <v>163</v>
      </c>
      <c r="C74" s="27">
        <v>0</v>
      </c>
      <c r="D74" s="27">
        <v>0</v>
      </c>
      <c r="E74" s="26">
        <v>0</v>
      </c>
      <c r="F74" s="256">
        <v>0</v>
      </c>
    </row>
    <row r="75" spans="1:6" ht="15" customHeight="1">
      <c r="A75" s="60" t="s">
        <v>214</v>
      </c>
      <c r="B75" s="26" t="s">
        <v>164</v>
      </c>
      <c r="C75" s="27">
        <v>0</v>
      </c>
      <c r="D75" s="27">
        <v>0</v>
      </c>
      <c r="E75" s="26">
        <v>0</v>
      </c>
      <c r="F75" s="256">
        <v>0</v>
      </c>
    </row>
    <row r="76" spans="1:6" ht="15" customHeight="1">
      <c r="A76" s="60" t="s">
        <v>215</v>
      </c>
      <c r="B76" s="26" t="s">
        <v>257</v>
      </c>
      <c r="C76" s="27">
        <v>0</v>
      </c>
      <c r="D76" s="27">
        <v>4660</v>
      </c>
      <c r="E76" s="26">
        <v>4489</v>
      </c>
      <c r="F76" s="256">
        <f>E76/D76</f>
        <v>0.9633047210300429</v>
      </c>
    </row>
    <row r="77" spans="1:6" ht="15" customHeight="1">
      <c r="A77" s="108" t="s">
        <v>216</v>
      </c>
      <c r="B77" s="76" t="s">
        <v>165</v>
      </c>
      <c r="C77" s="132">
        <v>0</v>
      </c>
      <c r="D77" s="132">
        <v>1572</v>
      </c>
      <c r="E77" s="26">
        <v>1572</v>
      </c>
      <c r="F77" s="256">
        <f>E77/D77</f>
        <v>1</v>
      </c>
    </row>
    <row r="78" spans="1:6" ht="15" customHeight="1" thickBot="1">
      <c r="A78" s="110" t="s">
        <v>166</v>
      </c>
      <c r="B78" s="111"/>
      <c r="C78" s="160">
        <f>C10+C18+C28+C52+C69+C70+C71+C73</f>
        <v>71383</v>
      </c>
      <c r="D78" s="160">
        <f>D10+D18+D28+D52+D69+D70+D71+D73</f>
        <v>96599</v>
      </c>
      <c r="E78" s="160">
        <f>E10+E18+E28+E52+E69+E70+E71+E73</f>
        <v>91362</v>
      </c>
      <c r="F78" s="257">
        <f>E78/D78</f>
        <v>0.9457861882628185</v>
      </c>
    </row>
    <row r="79" spans="1:6" ht="15" customHeight="1" thickBot="1" thickTop="1">
      <c r="A79" s="110" t="s">
        <v>167</v>
      </c>
      <c r="B79" s="111"/>
      <c r="C79" s="154">
        <v>0</v>
      </c>
      <c r="D79" s="243"/>
      <c r="E79" s="262">
        <v>0</v>
      </c>
      <c r="F79" s="261">
        <v>0</v>
      </c>
    </row>
    <row r="80" ht="13.5" thickTop="1"/>
    <row r="82" spans="1:3" ht="12.75">
      <c r="A82" s="19"/>
      <c r="B82" s="19"/>
      <c r="C82" s="25" t="s">
        <v>72</v>
      </c>
    </row>
    <row r="83" spans="1:3" ht="12.75" customHeight="1">
      <c r="A83" s="19"/>
      <c r="B83" s="19"/>
      <c r="C83" s="25"/>
    </row>
    <row r="84" spans="1:3" ht="15" customHeight="1">
      <c r="A84" s="286" t="s">
        <v>419</v>
      </c>
      <c r="B84" s="286"/>
      <c r="C84" s="286"/>
    </row>
    <row r="85" spans="1:3" ht="45.75" customHeight="1">
      <c r="A85" s="302" t="s">
        <v>411</v>
      </c>
      <c r="B85" s="303"/>
      <c r="C85" s="303"/>
    </row>
    <row r="86" spans="1:3" ht="12.75" customHeight="1">
      <c r="A86" s="29"/>
      <c r="B86" s="30"/>
      <c r="C86" s="30"/>
    </row>
    <row r="87" spans="1:6" ht="12.75" customHeight="1" thickBot="1">
      <c r="A87" s="19"/>
      <c r="B87" s="19"/>
      <c r="C87" s="25" t="s">
        <v>48</v>
      </c>
      <c r="D87" s="162"/>
      <c r="E87" s="162"/>
      <c r="F87" s="162"/>
    </row>
    <row r="88" spans="1:6" ht="39.75" thickBot="1" thickTop="1">
      <c r="A88" s="77" t="s">
        <v>0</v>
      </c>
      <c r="B88" s="78" t="s">
        <v>1</v>
      </c>
      <c r="C88" s="137" t="s">
        <v>119</v>
      </c>
      <c r="D88" s="239" t="s">
        <v>317</v>
      </c>
      <c r="E88" s="94" t="s">
        <v>408</v>
      </c>
      <c r="F88" s="94" t="s">
        <v>409</v>
      </c>
    </row>
    <row r="89" spans="1:6" ht="15" customHeight="1" thickBot="1" thickTop="1">
      <c r="A89" s="114" t="s">
        <v>170</v>
      </c>
      <c r="B89" s="115"/>
      <c r="C89" s="138"/>
      <c r="D89" s="240"/>
      <c r="E89" s="113"/>
      <c r="F89" s="113"/>
    </row>
    <row r="90" spans="1:6" ht="15" customHeight="1" thickBot="1" thickTop="1">
      <c r="A90" s="65" t="s">
        <v>171</v>
      </c>
      <c r="B90" s="116" t="s">
        <v>24</v>
      </c>
      <c r="C90" s="155">
        <v>11069</v>
      </c>
      <c r="D90" s="229">
        <v>16165</v>
      </c>
      <c r="E90" s="120">
        <v>15367</v>
      </c>
      <c r="F90" s="261">
        <f>E90/D90</f>
        <v>0.9506340859882462</v>
      </c>
    </row>
    <row r="91" spans="1:6" ht="15" customHeight="1" thickBot="1" thickTop="1">
      <c r="A91" s="114" t="s">
        <v>172</v>
      </c>
      <c r="B91" s="117" t="s">
        <v>173</v>
      </c>
      <c r="C91" s="156">
        <v>2765</v>
      </c>
      <c r="D91" s="229">
        <v>3249</v>
      </c>
      <c r="E91" s="120">
        <v>3062</v>
      </c>
      <c r="F91" s="264">
        <f aca="true" t="shared" si="1" ref="F91:F135">E91/D91</f>
        <v>0.9424438288704217</v>
      </c>
    </row>
    <row r="92" spans="1:6" ht="15" customHeight="1" thickBot="1" thickTop="1">
      <c r="A92" s="112" t="s">
        <v>174</v>
      </c>
      <c r="B92" s="120" t="s">
        <v>25</v>
      </c>
      <c r="C92" s="156">
        <v>16067</v>
      </c>
      <c r="D92" s="229">
        <v>25622</v>
      </c>
      <c r="E92" s="120">
        <v>22313</v>
      </c>
      <c r="F92" s="261">
        <f t="shared" si="1"/>
        <v>0.8708531730544063</v>
      </c>
    </row>
    <row r="93" spans="1:6" ht="15" customHeight="1" thickTop="1">
      <c r="A93" s="118" t="s">
        <v>175</v>
      </c>
      <c r="B93" s="119" t="s">
        <v>26</v>
      </c>
      <c r="C93" s="139">
        <f>C94+C95+C96+C97+C100+C104+C105</f>
        <v>2500</v>
      </c>
      <c r="D93" s="139">
        <f>D94+D95+D96+D97+D100+D104+D105</f>
        <v>3212</v>
      </c>
      <c r="E93" s="107">
        <f>E94+E95+E96+E97+E100+E104+E105</f>
        <v>2976</v>
      </c>
      <c r="F93" s="259">
        <f t="shared" si="1"/>
        <v>0.9265255292652553</v>
      </c>
    </row>
    <row r="94" spans="1:6" ht="15" customHeight="1">
      <c r="A94" s="60" t="s">
        <v>184</v>
      </c>
      <c r="B94" s="26" t="s">
        <v>176</v>
      </c>
      <c r="C94" s="142">
        <v>100</v>
      </c>
      <c r="D94" s="27">
        <v>359</v>
      </c>
      <c r="E94" s="26">
        <v>359</v>
      </c>
      <c r="F94" s="256">
        <f t="shared" si="1"/>
        <v>1</v>
      </c>
    </row>
    <row r="95" spans="1:6" ht="15" customHeight="1">
      <c r="A95" s="60" t="s">
        <v>205</v>
      </c>
      <c r="B95" s="26" t="s">
        <v>177</v>
      </c>
      <c r="C95" s="142">
        <v>500</v>
      </c>
      <c r="D95" s="27">
        <v>516</v>
      </c>
      <c r="E95" s="26">
        <v>516</v>
      </c>
      <c r="F95" s="256">
        <f t="shared" si="1"/>
        <v>1</v>
      </c>
    </row>
    <row r="96" spans="1:6" ht="15" customHeight="1">
      <c r="A96" s="60" t="s">
        <v>206</v>
      </c>
      <c r="B96" s="26" t="s">
        <v>178</v>
      </c>
      <c r="C96" s="142">
        <v>1100</v>
      </c>
      <c r="D96" s="27">
        <v>999</v>
      </c>
      <c r="E96" s="26">
        <v>948</v>
      </c>
      <c r="F96" s="256">
        <f t="shared" si="1"/>
        <v>0.948948948948949</v>
      </c>
    </row>
    <row r="97" spans="1:6" ht="15" customHeight="1">
      <c r="A97" s="60" t="s">
        <v>207</v>
      </c>
      <c r="B97" s="26" t="s">
        <v>179</v>
      </c>
      <c r="C97" s="142">
        <f>SUM(C98:C99)</f>
        <v>300</v>
      </c>
      <c r="D97" s="27">
        <v>311</v>
      </c>
      <c r="E97" s="26">
        <v>200</v>
      </c>
      <c r="F97" s="256">
        <f t="shared" si="1"/>
        <v>0.6430868167202572</v>
      </c>
    </row>
    <row r="98" spans="1:6" ht="15" customHeight="1">
      <c r="A98" s="61" t="s">
        <v>155</v>
      </c>
      <c r="B98" s="54" t="s">
        <v>180</v>
      </c>
      <c r="C98" s="143">
        <v>200</v>
      </c>
      <c r="D98" s="27">
        <v>211</v>
      </c>
      <c r="E98" s="26">
        <v>161</v>
      </c>
      <c r="F98" s="256">
        <f t="shared" si="1"/>
        <v>0.7630331753554502</v>
      </c>
    </row>
    <row r="99" spans="1:6" ht="15" customHeight="1">
      <c r="A99" s="61" t="s">
        <v>185</v>
      </c>
      <c r="B99" s="54" t="s">
        <v>181</v>
      </c>
      <c r="C99" s="143">
        <v>100</v>
      </c>
      <c r="D99" s="27">
        <v>100</v>
      </c>
      <c r="E99" s="26">
        <v>39</v>
      </c>
      <c r="F99" s="256">
        <f t="shared" si="1"/>
        <v>0.39</v>
      </c>
    </row>
    <row r="100" spans="1:6" ht="15" customHeight="1">
      <c r="A100" s="60" t="s">
        <v>208</v>
      </c>
      <c r="B100" s="26" t="s">
        <v>182</v>
      </c>
      <c r="C100" s="142">
        <f>SUM(C101:C103)</f>
        <v>500</v>
      </c>
      <c r="D100" s="27">
        <v>739</v>
      </c>
      <c r="E100" s="26">
        <v>666</v>
      </c>
      <c r="F100" s="256">
        <f t="shared" si="1"/>
        <v>0.9012178619756428</v>
      </c>
    </row>
    <row r="101" spans="1:6" ht="15" customHeight="1">
      <c r="A101" s="61" t="s">
        <v>186</v>
      </c>
      <c r="B101" s="54" t="s">
        <v>183</v>
      </c>
      <c r="C101" s="143">
        <v>350</v>
      </c>
      <c r="D101" s="27">
        <v>389</v>
      </c>
      <c r="E101" s="26">
        <v>385</v>
      </c>
      <c r="F101" s="256">
        <f t="shared" si="1"/>
        <v>0.9897172236503856</v>
      </c>
    </row>
    <row r="102" spans="1:6" ht="15" customHeight="1">
      <c r="A102" s="79" t="s">
        <v>299</v>
      </c>
      <c r="B102" s="121" t="s">
        <v>300</v>
      </c>
      <c r="C102" s="157">
        <v>50</v>
      </c>
      <c r="D102" s="132">
        <v>100</v>
      </c>
      <c r="E102" s="26">
        <v>40</v>
      </c>
      <c r="F102" s="256">
        <f t="shared" si="1"/>
        <v>0.4</v>
      </c>
    </row>
    <row r="103" spans="1:6" ht="15" customHeight="1">
      <c r="A103" s="178" t="s">
        <v>301</v>
      </c>
      <c r="B103" s="54" t="s">
        <v>353</v>
      </c>
      <c r="C103" s="185">
        <v>100</v>
      </c>
      <c r="D103" s="27">
        <v>250</v>
      </c>
      <c r="E103" s="26">
        <v>241</v>
      </c>
      <c r="F103" s="256">
        <f t="shared" si="1"/>
        <v>0.964</v>
      </c>
    </row>
    <row r="104" spans="1:6" ht="15" customHeight="1">
      <c r="A104" s="178" t="s">
        <v>209</v>
      </c>
      <c r="B104" s="54" t="s">
        <v>316</v>
      </c>
      <c r="C104" s="185">
        <v>0</v>
      </c>
      <c r="D104" s="27">
        <v>34</v>
      </c>
      <c r="E104" s="26">
        <v>33</v>
      </c>
      <c r="F104" s="256">
        <f t="shared" si="1"/>
        <v>0.9705882352941176</v>
      </c>
    </row>
    <row r="105" spans="1:6" ht="15" customHeight="1">
      <c r="A105" s="178" t="s">
        <v>237</v>
      </c>
      <c r="B105" s="54" t="s">
        <v>382</v>
      </c>
      <c r="C105" s="185"/>
      <c r="D105" s="27">
        <v>254</v>
      </c>
      <c r="E105" s="26">
        <v>254</v>
      </c>
      <c r="F105" s="256">
        <f t="shared" si="1"/>
        <v>1</v>
      </c>
    </row>
    <row r="106" spans="1:6" ht="15" customHeight="1" thickBot="1">
      <c r="A106" s="110" t="s">
        <v>76</v>
      </c>
      <c r="B106" s="208" t="s">
        <v>27</v>
      </c>
      <c r="C106" s="217">
        <f>SUM(C107,C120,C125,)</f>
        <v>34810</v>
      </c>
      <c r="D106" s="217">
        <f>SUM(D107,D120,D125,D124,)</f>
        <v>39101</v>
      </c>
      <c r="E106" s="217">
        <f>SUM(E107,E120,E125,E124,)</f>
        <v>38519</v>
      </c>
      <c r="F106" s="257">
        <f t="shared" si="1"/>
        <v>0.9851154701925782</v>
      </c>
    </row>
    <row r="107" spans="1:6" ht="15" customHeight="1" thickTop="1">
      <c r="A107" s="69" t="s">
        <v>210</v>
      </c>
      <c r="B107" s="46" t="s">
        <v>187</v>
      </c>
      <c r="C107" s="142">
        <f>SUM(C108:C116)</f>
        <v>33290</v>
      </c>
      <c r="D107" s="142">
        <f>SUM(D108:D119)</f>
        <v>37105</v>
      </c>
      <c r="E107" s="142">
        <f>SUM(E108:E119)</f>
        <v>36764</v>
      </c>
      <c r="F107" s="259">
        <f t="shared" si="1"/>
        <v>0.990809863899744</v>
      </c>
    </row>
    <row r="108" spans="1:6" ht="15" customHeight="1">
      <c r="A108" s="61" t="s">
        <v>275</v>
      </c>
      <c r="B108" s="66" t="s">
        <v>302</v>
      </c>
      <c r="C108" s="143">
        <v>26747</v>
      </c>
      <c r="D108" s="27">
        <v>29892</v>
      </c>
      <c r="E108" s="26">
        <v>29892</v>
      </c>
      <c r="F108" s="256">
        <f t="shared" si="1"/>
        <v>1</v>
      </c>
    </row>
    <row r="109" spans="1:6" ht="15" customHeight="1">
      <c r="A109" s="61" t="s">
        <v>277</v>
      </c>
      <c r="B109" s="66" t="s">
        <v>303</v>
      </c>
      <c r="C109" s="143">
        <v>3538</v>
      </c>
      <c r="D109" s="27">
        <v>2450</v>
      </c>
      <c r="E109" s="26">
        <v>2160</v>
      </c>
      <c r="F109" s="256">
        <f t="shared" si="1"/>
        <v>0.8816326530612245</v>
      </c>
    </row>
    <row r="110" spans="1:6" ht="15" customHeight="1">
      <c r="A110" s="61"/>
      <c r="B110" s="66" t="s">
        <v>347</v>
      </c>
      <c r="C110" s="143">
        <v>0</v>
      </c>
      <c r="D110" s="27">
        <v>204</v>
      </c>
      <c r="E110" s="26">
        <v>204</v>
      </c>
      <c r="F110" s="256">
        <f t="shared" si="1"/>
        <v>1</v>
      </c>
    </row>
    <row r="111" spans="1:6" ht="15" customHeight="1">
      <c r="A111" s="61" t="s">
        <v>278</v>
      </c>
      <c r="B111" s="66" t="s">
        <v>269</v>
      </c>
      <c r="C111" s="143">
        <v>1900</v>
      </c>
      <c r="D111" s="27">
        <v>1967</v>
      </c>
      <c r="E111" s="26">
        <v>1967</v>
      </c>
      <c r="F111" s="256">
        <f t="shared" si="1"/>
        <v>1</v>
      </c>
    </row>
    <row r="112" spans="1:6" ht="15" customHeight="1">
      <c r="A112" s="61" t="s">
        <v>354</v>
      </c>
      <c r="B112" s="66" t="s">
        <v>355</v>
      </c>
      <c r="C112" s="143">
        <v>0</v>
      </c>
      <c r="D112" s="27">
        <v>15</v>
      </c>
      <c r="E112" s="26">
        <v>15</v>
      </c>
      <c r="F112" s="256">
        <f t="shared" si="1"/>
        <v>1</v>
      </c>
    </row>
    <row r="113" spans="1:6" ht="15" customHeight="1">
      <c r="A113" s="61" t="s">
        <v>279</v>
      </c>
      <c r="B113" s="66" t="s">
        <v>270</v>
      </c>
      <c r="C113" s="143">
        <v>400</v>
      </c>
      <c r="D113" s="27">
        <v>305</v>
      </c>
      <c r="E113" s="26">
        <v>305</v>
      </c>
      <c r="F113" s="256">
        <f t="shared" si="1"/>
        <v>1</v>
      </c>
    </row>
    <row r="114" spans="1:6" ht="15" customHeight="1">
      <c r="A114" s="61" t="s">
        <v>280</v>
      </c>
      <c r="B114" s="66" t="s">
        <v>271</v>
      </c>
      <c r="C114" s="143">
        <v>400</v>
      </c>
      <c r="D114" s="27">
        <v>235</v>
      </c>
      <c r="E114" s="26">
        <v>206</v>
      </c>
      <c r="F114" s="256">
        <f t="shared" si="1"/>
        <v>0.8765957446808511</v>
      </c>
    </row>
    <row r="115" spans="1:6" ht="30" customHeight="1">
      <c r="A115" s="61" t="s">
        <v>281</v>
      </c>
      <c r="B115" s="66" t="s">
        <v>272</v>
      </c>
      <c r="C115" s="143">
        <v>250</v>
      </c>
      <c r="D115" s="27">
        <v>220</v>
      </c>
      <c r="E115" s="26">
        <v>200</v>
      </c>
      <c r="F115" s="256">
        <f t="shared" si="1"/>
        <v>0.9090909090909091</v>
      </c>
    </row>
    <row r="116" spans="1:6" ht="15" customHeight="1">
      <c r="A116" s="61" t="s">
        <v>304</v>
      </c>
      <c r="B116" s="52" t="s">
        <v>273</v>
      </c>
      <c r="C116" s="145">
        <v>55</v>
      </c>
      <c r="D116" s="27">
        <v>55</v>
      </c>
      <c r="E116" s="26">
        <v>53</v>
      </c>
      <c r="F116" s="256">
        <f t="shared" si="1"/>
        <v>0.9636363636363636</v>
      </c>
    </row>
    <row r="117" spans="1:6" ht="15" customHeight="1">
      <c r="A117" s="61" t="s">
        <v>345</v>
      </c>
      <c r="B117" s="52" t="s">
        <v>346</v>
      </c>
      <c r="C117" s="145">
        <v>0</v>
      </c>
      <c r="D117" s="27">
        <v>250</v>
      </c>
      <c r="E117" s="26">
        <v>250</v>
      </c>
      <c r="F117" s="256">
        <f t="shared" si="1"/>
        <v>1</v>
      </c>
    </row>
    <row r="118" spans="1:6" ht="15" customHeight="1">
      <c r="A118" s="61" t="s">
        <v>383</v>
      </c>
      <c r="B118" s="52" t="s">
        <v>384</v>
      </c>
      <c r="C118" s="145"/>
      <c r="D118" s="27">
        <v>1012</v>
      </c>
      <c r="E118" s="26">
        <v>1012</v>
      </c>
      <c r="F118" s="256">
        <f t="shared" si="1"/>
        <v>1</v>
      </c>
    </row>
    <row r="119" spans="1:6" ht="15" customHeight="1">
      <c r="A119" s="61" t="s">
        <v>385</v>
      </c>
      <c r="B119" s="52" t="s">
        <v>386</v>
      </c>
      <c r="C119" s="145"/>
      <c r="D119" s="27">
        <v>500</v>
      </c>
      <c r="E119" s="26">
        <v>500</v>
      </c>
      <c r="F119" s="256">
        <f t="shared" si="1"/>
        <v>1</v>
      </c>
    </row>
    <row r="120" spans="1:6" ht="15" customHeight="1">
      <c r="A120" s="60" t="s">
        <v>188</v>
      </c>
      <c r="B120" s="21" t="s">
        <v>189</v>
      </c>
      <c r="C120" s="147">
        <f>SUM(C121:C123)</f>
        <v>1520</v>
      </c>
      <c r="D120" s="147">
        <f>SUM(D121:D123)</f>
        <v>1285</v>
      </c>
      <c r="E120" s="147">
        <f>SUM(E121:E123)</f>
        <v>1044</v>
      </c>
      <c r="F120" s="256">
        <f t="shared" si="1"/>
        <v>0.8124513618677043</v>
      </c>
    </row>
    <row r="121" spans="1:6" ht="15" customHeight="1">
      <c r="A121" s="61" t="s">
        <v>276</v>
      </c>
      <c r="B121" s="66" t="s">
        <v>274</v>
      </c>
      <c r="C121" s="158">
        <v>250</v>
      </c>
      <c r="D121" s="27">
        <v>0</v>
      </c>
      <c r="E121" s="26">
        <v>0</v>
      </c>
      <c r="F121" s="256">
        <v>0</v>
      </c>
    </row>
    <row r="122" spans="1:6" ht="15" customHeight="1">
      <c r="A122" s="61" t="s">
        <v>282</v>
      </c>
      <c r="B122" s="52" t="s">
        <v>268</v>
      </c>
      <c r="C122" s="145">
        <v>270</v>
      </c>
      <c r="D122" s="27">
        <v>285</v>
      </c>
      <c r="E122" s="26">
        <v>263</v>
      </c>
      <c r="F122" s="256">
        <f t="shared" si="1"/>
        <v>0.9228070175438596</v>
      </c>
    </row>
    <row r="123" spans="1:6" ht="15" customHeight="1">
      <c r="A123" s="178" t="s">
        <v>283</v>
      </c>
      <c r="B123" s="52" t="s">
        <v>305</v>
      </c>
      <c r="C123" s="179">
        <v>1000</v>
      </c>
      <c r="D123" s="27">
        <v>1000</v>
      </c>
      <c r="E123" s="26">
        <v>781</v>
      </c>
      <c r="F123" s="256">
        <f t="shared" si="1"/>
        <v>0.781</v>
      </c>
    </row>
    <row r="124" spans="1:6" ht="15" customHeight="1">
      <c r="A124" s="216" t="s">
        <v>314</v>
      </c>
      <c r="B124" s="80" t="s">
        <v>315</v>
      </c>
      <c r="C124" s="148"/>
      <c r="D124" s="132">
        <v>652</v>
      </c>
      <c r="E124" s="26">
        <v>652</v>
      </c>
      <c r="F124" s="256">
        <f t="shared" si="1"/>
        <v>1</v>
      </c>
    </row>
    <row r="125" spans="1:6" ht="15" customHeight="1" thickBot="1">
      <c r="A125" s="122" t="s">
        <v>376</v>
      </c>
      <c r="B125" s="123" t="s">
        <v>377</v>
      </c>
      <c r="C125" s="159">
        <v>0</v>
      </c>
      <c r="D125" s="170">
        <v>59</v>
      </c>
      <c r="E125" s="73">
        <v>59</v>
      </c>
      <c r="F125" s="257">
        <f t="shared" si="1"/>
        <v>1</v>
      </c>
    </row>
    <row r="126" spans="1:6" ht="15" customHeight="1" thickBot="1" thickTop="1">
      <c r="A126" s="63" t="s">
        <v>190</v>
      </c>
      <c r="B126" s="64" t="s">
        <v>49</v>
      </c>
      <c r="C126" s="150">
        <v>0</v>
      </c>
      <c r="D126" s="225">
        <v>0</v>
      </c>
      <c r="E126" s="113">
        <v>0</v>
      </c>
      <c r="F126" s="261">
        <v>0</v>
      </c>
    </row>
    <row r="127" spans="1:6" ht="15" customHeight="1" thickTop="1">
      <c r="A127" s="85" t="s">
        <v>192</v>
      </c>
      <c r="B127" s="86" t="s">
        <v>191</v>
      </c>
      <c r="C127" s="151">
        <f>SUM(C128)</f>
        <v>4172</v>
      </c>
      <c r="D127" s="151">
        <f>SUM(D128)</f>
        <v>2402</v>
      </c>
      <c r="E127" s="107">
        <v>0</v>
      </c>
      <c r="F127" s="259">
        <f t="shared" si="1"/>
        <v>0</v>
      </c>
    </row>
    <row r="128" spans="1:6" ht="15" customHeight="1" thickBot="1">
      <c r="A128" s="74" t="s">
        <v>217</v>
      </c>
      <c r="B128" s="73" t="s">
        <v>103</v>
      </c>
      <c r="C128" s="152">
        <v>4172</v>
      </c>
      <c r="D128" s="170">
        <v>2402</v>
      </c>
      <c r="E128" s="73">
        <v>0</v>
      </c>
      <c r="F128" s="257">
        <f t="shared" si="1"/>
        <v>0</v>
      </c>
    </row>
    <row r="129" spans="1:6" ht="15" customHeight="1" thickTop="1">
      <c r="A129" s="106" t="s">
        <v>193</v>
      </c>
      <c r="B129" s="107" t="s">
        <v>252</v>
      </c>
      <c r="C129" s="153">
        <v>0</v>
      </c>
      <c r="D129" s="131">
        <v>1572</v>
      </c>
      <c r="E129" s="131">
        <v>0</v>
      </c>
      <c r="F129" s="259">
        <f t="shared" si="1"/>
        <v>0</v>
      </c>
    </row>
    <row r="130" spans="1:6" ht="15" customHeight="1">
      <c r="A130" s="60" t="s">
        <v>213</v>
      </c>
      <c r="B130" s="26" t="s">
        <v>194</v>
      </c>
      <c r="C130" s="27">
        <v>0</v>
      </c>
      <c r="D130" s="27">
        <v>0</v>
      </c>
      <c r="E130" s="26">
        <v>0</v>
      </c>
      <c r="F130" s="256">
        <v>0</v>
      </c>
    </row>
    <row r="131" spans="1:6" ht="15" customHeight="1">
      <c r="A131" s="60" t="s">
        <v>214</v>
      </c>
      <c r="B131" s="26" t="s">
        <v>195</v>
      </c>
      <c r="C131" s="27">
        <v>0</v>
      </c>
      <c r="D131" s="27">
        <v>0</v>
      </c>
      <c r="E131" s="26">
        <v>0</v>
      </c>
      <c r="F131" s="256">
        <v>0</v>
      </c>
    </row>
    <row r="132" spans="1:6" ht="15" customHeight="1">
      <c r="A132" s="60" t="s">
        <v>215</v>
      </c>
      <c r="B132" s="26" t="s">
        <v>258</v>
      </c>
      <c r="C132" s="27">
        <v>0</v>
      </c>
      <c r="D132" s="27">
        <v>0</v>
      </c>
      <c r="E132" s="26">
        <v>0</v>
      </c>
      <c r="F132" s="256">
        <v>0</v>
      </c>
    </row>
    <row r="133" spans="1:6" ht="15" customHeight="1">
      <c r="A133" s="215" t="s">
        <v>216</v>
      </c>
      <c r="B133" s="26" t="s">
        <v>196</v>
      </c>
      <c r="C133" s="26">
        <v>0</v>
      </c>
      <c r="D133" s="27">
        <v>1572</v>
      </c>
      <c r="E133" s="26">
        <v>0</v>
      </c>
      <c r="F133" s="256">
        <f t="shared" si="1"/>
        <v>0</v>
      </c>
    </row>
    <row r="134" spans="1:6" ht="15" customHeight="1">
      <c r="A134" s="33" t="s">
        <v>197</v>
      </c>
      <c r="B134" s="26"/>
      <c r="C134" s="212">
        <f>C90+C91+C92+C93+C106+C126+C127+C129</f>
        <v>71383</v>
      </c>
      <c r="D134" s="176">
        <f>D90+D91+D92+D93+D106+D126+D127+D129</f>
        <v>91323</v>
      </c>
      <c r="E134" s="176">
        <f>E90+E91+E92+E93+E106+E126+E127+E129</f>
        <v>82237</v>
      </c>
      <c r="F134" s="256">
        <f t="shared" si="1"/>
        <v>0.9005069916669404</v>
      </c>
    </row>
    <row r="135" spans="1:6" ht="15" customHeight="1" thickBot="1">
      <c r="A135" s="110" t="s">
        <v>198</v>
      </c>
      <c r="B135" s="111"/>
      <c r="C135" s="160">
        <v>0</v>
      </c>
      <c r="D135" s="154">
        <v>5276</v>
      </c>
      <c r="E135" s="73">
        <v>5151</v>
      </c>
      <c r="F135" s="257">
        <f t="shared" si="1"/>
        <v>0.9763078089461713</v>
      </c>
    </row>
    <row r="136" ht="13.5" thickTop="1"/>
  </sheetData>
  <sheetProtection/>
  <mergeCells count="4">
    <mergeCell ref="A84:C84"/>
    <mergeCell ref="A85:C85"/>
    <mergeCell ref="A4:C4"/>
    <mergeCell ref="A5:C5"/>
  </mergeCells>
  <printOptions horizontalCentered="1"/>
  <pageMargins left="0.5" right="0.6" top="0.43" bottom="0.1968503937007874" header="0.37" footer="0.2362204724409449"/>
  <pageSetup horizontalDpi="300" verticalDpi="300" orientation="portrait" paperSize="9" scale="95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9">
      <selection activeCell="A50" sqref="A50:C50"/>
    </sheetView>
  </sheetViews>
  <sheetFormatPr defaultColWidth="9.140625" defaultRowHeight="12.75"/>
  <cols>
    <col min="1" max="1" width="7.00390625" style="0" customWidth="1"/>
    <col min="2" max="2" width="43.7109375" style="0" customWidth="1"/>
    <col min="3" max="4" width="10.140625" style="0" customWidth="1"/>
    <col min="5" max="5" width="10.28125" style="0" customWidth="1"/>
    <col min="6" max="6" width="10.8515625" style="0" customWidth="1"/>
  </cols>
  <sheetData>
    <row r="1" spans="1:6" ht="12.75">
      <c r="A1" s="19"/>
      <c r="B1" s="19"/>
      <c r="C1" s="25" t="s">
        <v>199</v>
      </c>
      <c r="D1" s="19"/>
      <c r="E1" s="19"/>
      <c r="F1" s="25"/>
    </row>
    <row r="2" spans="1:6" ht="12" customHeight="1">
      <c r="A2" s="19"/>
      <c r="B2" s="19"/>
      <c r="C2" s="19"/>
      <c r="D2" s="19"/>
      <c r="E2" s="19"/>
      <c r="F2" s="25"/>
    </row>
    <row r="3" spans="1:6" ht="15" customHeight="1">
      <c r="A3" s="286" t="s">
        <v>413</v>
      </c>
      <c r="B3" s="286"/>
      <c r="C3" s="286"/>
      <c r="D3" s="41"/>
      <c r="E3" s="41"/>
      <c r="F3" s="41"/>
    </row>
    <row r="4" spans="1:6" ht="38.25" customHeight="1">
      <c r="A4" s="302" t="s">
        <v>414</v>
      </c>
      <c r="B4" s="303"/>
      <c r="C4" s="303"/>
      <c r="D4" s="67"/>
      <c r="E4" s="67"/>
      <c r="F4" s="67"/>
    </row>
    <row r="5" spans="1:6" ht="12.75" customHeight="1">
      <c r="A5" s="29"/>
      <c r="B5" s="30"/>
      <c r="C5" s="30"/>
      <c r="D5" s="30"/>
      <c r="E5" s="30"/>
      <c r="F5" s="30"/>
    </row>
    <row r="6" spans="1:6" ht="13.5" thickBot="1">
      <c r="A6" s="29"/>
      <c r="B6" s="30"/>
      <c r="C6" s="25" t="s">
        <v>48</v>
      </c>
      <c r="D6" s="171"/>
      <c r="E6" s="171"/>
      <c r="F6" s="171"/>
    </row>
    <row r="7" spans="1:6" ht="40.5" customHeight="1" thickBot="1" thickTop="1">
      <c r="A7" s="77" t="s">
        <v>0</v>
      </c>
      <c r="B7" s="78" t="s">
        <v>1</v>
      </c>
      <c r="C7" s="137" t="s">
        <v>119</v>
      </c>
      <c r="D7" s="199" t="s">
        <v>313</v>
      </c>
      <c r="E7" s="267" t="s">
        <v>404</v>
      </c>
      <c r="F7" s="267" t="s">
        <v>409</v>
      </c>
    </row>
    <row r="8" spans="1:6" ht="15" customHeight="1" thickBot="1" thickTop="1">
      <c r="A8" s="112" t="s">
        <v>67</v>
      </c>
      <c r="B8" s="113"/>
      <c r="C8" s="164"/>
      <c r="D8" s="172"/>
      <c r="E8" s="172"/>
      <c r="F8" s="172"/>
    </row>
    <row r="9" spans="1:6" ht="15" customHeight="1" thickTop="1">
      <c r="A9" s="106" t="s">
        <v>108</v>
      </c>
      <c r="B9" s="107" t="s">
        <v>109</v>
      </c>
      <c r="C9" s="165">
        <f>C16+C11+C10</f>
        <v>2400</v>
      </c>
      <c r="D9" s="180">
        <f>D16+D11+D10</f>
        <v>0</v>
      </c>
      <c r="E9" s="268">
        <v>0</v>
      </c>
      <c r="F9" s="268">
        <v>0</v>
      </c>
    </row>
    <row r="10" spans="1:6" ht="15" customHeight="1">
      <c r="A10" s="69" t="s">
        <v>110</v>
      </c>
      <c r="B10" s="20" t="s">
        <v>111</v>
      </c>
      <c r="C10" s="166">
        <v>0</v>
      </c>
      <c r="D10" s="35">
        <v>0</v>
      </c>
      <c r="E10" s="215">
        <v>0</v>
      </c>
      <c r="F10" s="215">
        <v>0</v>
      </c>
    </row>
    <row r="11" spans="1:6" ht="15" customHeight="1">
      <c r="A11" s="69" t="s">
        <v>218</v>
      </c>
      <c r="B11" s="20" t="s">
        <v>200</v>
      </c>
      <c r="C11" s="166">
        <f>SUM(C12:C15)</f>
        <v>0</v>
      </c>
      <c r="D11" s="35">
        <f>SUM(D12:D15)</f>
        <v>0</v>
      </c>
      <c r="E11" s="215">
        <v>0</v>
      </c>
      <c r="F11" s="215">
        <v>0</v>
      </c>
    </row>
    <row r="12" spans="1:6" ht="15" customHeight="1">
      <c r="A12" s="70" t="s">
        <v>219</v>
      </c>
      <c r="B12" s="68" t="s">
        <v>201</v>
      </c>
      <c r="C12" s="167">
        <v>0</v>
      </c>
      <c r="D12" s="196">
        <v>0</v>
      </c>
      <c r="E12" s="215">
        <v>0</v>
      </c>
      <c r="F12" s="215">
        <v>0</v>
      </c>
    </row>
    <row r="13" spans="1:6" ht="15" customHeight="1">
      <c r="A13" s="70" t="s">
        <v>220</v>
      </c>
      <c r="B13" s="68" t="s">
        <v>202</v>
      </c>
      <c r="C13" s="167">
        <v>0</v>
      </c>
      <c r="D13" s="196">
        <v>0</v>
      </c>
      <c r="E13" s="215">
        <v>0</v>
      </c>
      <c r="F13" s="215">
        <v>0</v>
      </c>
    </row>
    <row r="14" spans="1:6" ht="15" customHeight="1">
      <c r="A14" s="70" t="s">
        <v>221</v>
      </c>
      <c r="B14" s="68" t="s">
        <v>203</v>
      </c>
      <c r="C14" s="167">
        <v>0</v>
      </c>
      <c r="D14" s="196">
        <v>0</v>
      </c>
      <c r="E14" s="215">
        <v>0</v>
      </c>
      <c r="F14" s="215">
        <v>0</v>
      </c>
    </row>
    <row r="15" spans="1:6" ht="15" customHeight="1">
      <c r="A15" s="70" t="s">
        <v>222</v>
      </c>
      <c r="B15" s="68" t="s">
        <v>204</v>
      </c>
      <c r="C15" s="167">
        <v>0</v>
      </c>
      <c r="D15" s="196">
        <v>0</v>
      </c>
      <c r="E15" s="215">
        <v>0</v>
      </c>
      <c r="F15" s="215">
        <v>0</v>
      </c>
    </row>
    <row r="16" spans="1:6" ht="15" customHeight="1">
      <c r="A16" s="69" t="s">
        <v>223</v>
      </c>
      <c r="B16" s="20" t="s">
        <v>224</v>
      </c>
      <c r="C16" s="166">
        <f>SUM(C17:C22)</f>
        <v>2400</v>
      </c>
      <c r="D16" s="35">
        <v>0</v>
      </c>
      <c r="E16" s="215">
        <v>0</v>
      </c>
      <c r="F16" s="215">
        <v>0</v>
      </c>
    </row>
    <row r="17" spans="1:6" ht="15" customHeight="1">
      <c r="A17" s="70" t="s">
        <v>225</v>
      </c>
      <c r="B17" s="68" t="s">
        <v>231</v>
      </c>
      <c r="C17" s="167">
        <v>0</v>
      </c>
      <c r="D17" s="196">
        <v>0</v>
      </c>
      <c r="E17" s="215">
        <v>0</v>
      </c>
      <c r="F17" s="215">
        <v>0</v>
      </c>
    </row>
    <row r="18" spans="1:6" ht="15" customHeight="1">
      <c r="A18" s="70" t="s">
        <v>226</v>
      </c>
      <c r="B18" s="68" t="s">
        <v>232</v>
      </c>
      <c r="C18" s="167">
        <v>0</v>
      </c>
      <c r="D18" s="196">
        <v>0</v>
      </c>
      <c r="E18" s="215">
        <v>0</v>
      </c>
      <c r="F18" s="215">
        <v>0</v>
      </c>
    </row>
    <row r="19" spans="1:6" ht="15" customHeight="1">
      <c r="A19" s="70" t="s">
        <v>227</v>
      </c>
      <c r="B19" s="68" t="s">
        <v>233</v>
      </c>
      <c r="C19" s="167">
        <v>0</v>
      </c>
      <c r="D19" s="196">
        <v>0</v>
      </c>
      <c r="E19" s="215">
        <v>0</v>
      </c>
      <c r="F19" s="215">
        <v>0</v>
      </c>
    </row>
    <row r="20" spans="1:6" ht="15" customHeight="1">
      <c r="A20" s="70" t="s">
        <v>228</v>
      </c>
      <c r="B20" s="68" t="s">
        <v>235</v>
      </c>
      <c r="C20" s="167">
        <v>0</v>
      </c>
      <c r="D20" s="196">
        <v>0</v>
      </c>
      <c r="E20" s="215">
        <v>0</v>
      </c>
      <c r="F20" s="215">
        <v>0</v>
      </c>
    </row>
    <row r="21" spans="1:6" ht="15" customHeight="1">
      <c r="A21" s="70" t="s">
        <v>229</v>
      </c>
      <c r="B21" s="68" t="s">
        <v>234</v>
      </c>
      <c r="C21" s="167">
        <v>0</v>
      </c>
      <c r="D21" s="196">
        <v>0</v>
      </c>
      <c r="E21" s="215">
        <v>0</v>
      </c>
      <c r="F21" s="215">
        <v>0</v>
      </c>
    </row>
    <row r="22" spans="1:6" ht="15" customHeight="1" thickBot="1">
      <c r="A22" s="71" t="s">
        <v>230</v>
      </c>
      <c r="B22" s="72" t="s">
        <v>236</v>
      </c>
      <c r="C22" s="168">
        <v>2400</v>
      </c>
      <c r="D22" s="197">
        <v>0</v>
      </c>
      <c r="E22" s="215">
        <v>0</v>
      </c>
      <c r="F22" s="273">
        <v>0</v>
      </c>
    </row>
    <row r="23" spans="1:6" ht="15" customHeight="1" thickTop="1">
      <c r="A23" s="124" t="s">
        <v>73</v>
      </c>
      <c r="B23" s="125" t="s">
        <v>10</v>
      </c>
      <c r="C23" s="151">
        <f>SUM(C24:C27)</f>
        <v>0</v>
      </c>
      <c r="D23" s="180">
        <f>SUM(D24:D27)</f>
        <v>432</v>
      </c>
      <c r="E23" s="250">
        <f>SUM(E24:E27)</f>
        <v>432</v>
      </c>
      <c r="F23" s="268">
        <v>100</v>
      </c>
    </row>
    <row r="24" spans="1:6" ht="15" customHeight="1">
      <c r="A24" s="60" t="s">
        <v>207</v>
      </c>
      <c r="B24" s="26" t="s">
        <v>62</v>
      </c>
      <c r="C24" s="147">
        <v>0</v>
      </c>
      <c r="D24" s="22">
        <v>0</v>
      </c>
      <c r="E24" s="251">
        <v>0</v>
      </c>
      <c r="F24" s="1">
        <v>0</v>
      </c>
    </row>
    <row r="25" spans="1:6" ht="15" customHeight="1">
      <c r="A25" s="60" t="s">
        <v>208</v>
      </c>
      <c r="B25" s="26" t="s">
        <v>69</v>
      </c>
      <c r="C25" s="147">
        <v>0</v>
      </c>
      <c r="D25" s="22">
        <v>0</v>
      </c>
      <c r="E25" s="251">
        <v>0</v>
      </c>
      <c r="F25" s="1">
        <v>0</v>
      </c>
    </row>
    <row r="26" spans="1:6" ht="15" customHeight="1">
      <c r="A26" s="60" t="s">
        <v>209</v>
      </c>
      <c r="B26" s="26" t="s">
        <v>70</v>
      </c>
      <c r="C26" s="147">
        <v>0</v>
      </c>
      <c r="D26" s="22">
        <v>0</v>
      </c>
      <c r="E26" s="251">
        <v>0</v>
      </c>
      <c r="F26" s="1">
        <v>0</v>
      </c>
    </row>
    <row r="27" spans="1:6" ht="15" customHeight="1" thickBot="1">
      <c r="A27" s="108" t="s">
        <v>237</v>
      </c>
      <c r="B27" s="76" t="s">
        <v>68</v>
      </c>
      <c r="C27" s="169">
        <v>0</v>
      </c>
      <c r="D27" s="50">
        <v>432</v>
      </c>
      <c r="E27" s="270">
        <v>432</v>
      </c>
      <c r="F27" s="161">
        <v>100</v>
      </c>
    </row>
    <row r="28" spans="1:6" ht="15" customHeight="1" thickTop="1">
      <c r="A28" s="85" t="s">
        <v>74</v>
      </c>
      <c r="B28" s="86" t="s">
        <v>12</v>
      </c>
      <c r="C28" s="151">
        <f>SUM(C29:C31)</f>
        <v>0</v>
      </c>
      <c r="D28" s="180">
        <f>SUM(D29:D31)</f>
        <v>0</v>
      </c>
      <c r="E28" s="269">
        <v>0</v>
      </c>
      <c r="F28" s="4">
        <v>0</v>
      </c>
    </row>
    <row r="29" spans="1:6" ht="15" customHeight="1">
      <c r="A29" s="60" t="s">
        <v>210</v>
      </c>
      <c r="B29" s="21" t="s">
        <v>64</v>
      </c>
      <c r="C29" s="147">
        <v>0</v>
      </c>
      <c r="D29" s="22">
        <v>0</v>
      </c>
      <c r="E29" s="251">
        <v>0</v>
      </c>
      <c r="F29" s="1">
        <v>0</v>
      </c>
    </row>
    <row r="30" spans="1:6" ht="15" customHeight="1">
      <c r="A30" s="60" t="s">
        <v>188</v>
      </c>
      <c r="B30" s="21" t="s">
        <v>118</v>
      </c>
      <c r="C30" s="147">
        <v>0</v>
      </c>
      <c r="D30" s="22">
        <v>0</v>
      </c>
      <c r="E30" s="251">
        <v>0</v>
      </c>
      <c r="F30" s="1">
        <v>0</v>
      </c>
    </row>
    <row r="31" spans="1:6" ht="15" customHeight="1" thickBot="1">
      <c r="A31" s="74" t="s">
        <v>211</v>
      </c>
      <c r="B31" s="98" t="s">
        <v>63</v>
      </c>
      <c r="C31" s="152">
        <v>0</v>
      </c>
      <c r="D31" s="99">
        <v>0</v>
      </c>
      <c r="E31" s="270">
        <v>0</v>
      </c>
      <c r="F31" s="161">
        <v>0</v>
      </c>
    </row>
    <row r="32" spans="1:6" ht="15" customHeight="1" thickBot="1" thickTop="1">
      <c r="A32" s="63" t="s">
        <v>75</v>
      </c>
      <c r="B32" s="64" t="s">
        <v>71</v>
      </c>
      <c r="C32" s="150">
        <v>0</v>
      </c>
      <c r="D32" s="101">
        <v>190</v>
      </c>
      <c r="E32" s="274">
        <v>190</v>
      </c>
      <c r="F32" s="249">
        <v>100</v>
      </c>
    </row>
    <row r="33" spans="1:6" ht="15" customHeight="1" thickBot="1" thickTop="1">
      <c r="A33" s="109" t="s">
        <v>168</v>
      </c>
      <c r="B33" s="94" t="s">
        <v>169</v>
      </c>
      <c r="C33" s="149">
        <v>0</v>
      </c>
      <c r="D33" s="95">
        <v>0</v>
      </c>
      <c r="E33" s="271">
        <v>0</v>
      </c>
      <c r="F33" s="163">
        <v>0</v>
      </c>
    </row>
    <row r="34" spans="1:6" ht="15" customHeight="1" thickTop="1">
      <c r="A34" s="106" t="s">
        <v>159</v>
      </c>
      <c r="B34" s="107" t="s">
        <v>160</v>
      </c>
      <c r="C34" s="165">
        <f>SUM(C35)</f>
        <v>2000</v>
      </c>
      <c r="D34" s="198">
        <f>SUM(D35)</f>
        <v>2092</v>
      </c>
      <c r="E34" s="252">
        <f>SUM(E35)</f>
        <v>2092</v>
      </c>
      <c r="F34" s="232">
        <v>100</v>
      </c>
    </row>
    <row r="35" spans="1:6" ht="15" customHeight="1" thickBot="1">
      <c r="A35" s="108" t="s">
        <v>212</v>
      </c>
      <c r="B35" s="76" t="s">
        <v>238</v>
      </c>
      <c r="C35" s="169">
        <v>2000</v>
      </c>
      <c r="D35" s="50">
        <v>2092</v>
      </c>
      <c r="E35" s="270">
        <v>2092</v>
      </c>
      <c r="F35" s="161">
        <v>100</v>
      </c>
    </row>
    <row r="36" spans="1:6" ht="15" customHeight="1" thickTop="1">
      <c r="A36" s="85" t="s">
        <v>162</v>
      </c>
      <c r="B36" s="86" t="s">
        <v>240</v>
      </c>
      <c r="C36" s="131">
        <f>SUM(C37:C38)</f>
        <v>0</v>
      </c>
      <c r="D36" s="86">
        <f>SUM(D37:D38)</f>
        <v>0</v>
      </c>
      <c r="E36" s="269">
        <v>0</v>
      </c>
      <c r="F36" s="4">
        <v>0</v>
      </c>
    </row>
    <row r="37" spans="1:6" ht="15" customHeight="1">
      <c r="A37" s="60" t="s">
        <v>213</v>
      </c>
      <c r="B37" s="26" t="s">
        <v>259</v>
      </c>
      <c r="C37" s="27">
        <v>0</v>
      </c>
      <c r="D37" s="26">
        <v>0</v>
      </c>
      <c r="E37" s="251">
        <v>0</v>
      </c>
      <c r="F37" s="1">
        <v>0</v>
      </c>
    </row>
    <row r="38" spans="1:6" ht="15" customHeight="1" thickBot="1">
      <c r="A38" s="74" t="s">
        <v>214</v>
      </c>
      <c r="B38" s="73" t="s">
        <v>260</v>
      </c>
      <c r="C38" s="170">
        <v>0</v>
      </c>
      <c r="D38" s="73">
        <v>0</v>
      </c>
      <c r="E38" s="270">
        <v>0</v>
      </c>
      <c r="F38" s="161">
        <v>0</v>
      </c>
    </row>
    <row r="39" spans="1:6" ht="15" customHeight="1" thickBot="1" thickTop="1">
      <c r="A39" s="126" t="s">
        <v>241</v>
      </c>
      <c r="B39" s="34"/>
      <c r="C39" s="150">
        <f>C9+C23+C28+C32+C33+C34</f>
        <v>4400</v>
      </c>
      <c r="D39" s="101">
        <f>D9+D23+D28+D32+D33+D34</f>
        <v>2714</v>
      </c>
      <c r="E39" s="272">
        <f>E9+E23+E28+E32+E33+E34</f>
        <v>2714</v>
      </c>
      <c r="F39" s="163">
        <v>100</v>
      </c>
    </row>
    <row r="40" spans="1:6" ht="15" customHeight="1" thickBot="1" thickTop="1">
      <c r="A40" s="112" t="s">
        <v>242</v>
      </c>
      <c r="B40" s="113"/>
      <c r="C40" s="149">
        <v>0</v>
      </c>
      <c r="D40" s="120">
        <v>5276</v>
      </c>
      <c r="E40" s="274">
        <v>3751</v>
      </c>
      <c r="F40" s="163">
        <v>100</v>
      </c>
    </row>
    <row r="41" ht="13.5" thickTop="1"/>
    <row r="45" ht="12" customHeight="1"/>
    <row r="48" spans="1:3" ht="12.75">
      <c r="A48" s="19"/>
      <c r="B48" s="19"/>
      <c r="C48" s="25" t="s">
        <v>199</v>
      </c>
    </row>
    <row r="49" spans="1:3" ht="12.75" customHeight="1">
      <c r="A49" s="19"/>
      <c r="B49" s="19"/>
      <c r="C49" s="19"/>
    </row>
    <row r="50" spans="1:3" ht="15" customHeight="1">
      <c r="A50" s="286" t="s">
        <v>419</v>
      </c>
      <c r="B50" s="286"/>
      <c r="C50" s="286"/>
    </row>
    <row r="51" spans="1:3" ht="40.5" customHeight="1">
      <c r="A51" s="302" t="s">
        <v>414</v>
      </c>
      <c r="B51" s="303"/>
      <c r="C51" s="303"/>
    </row>
    <row r="52" spans="1:3" ht="12.75" customHeight="1">
      <c r="A52" s="29"/>
      <c r="B52" s="30"/>
      <c r="C52" s="30"/>
    </row>
    <row r="53" spans="1:6" ht="13.5" thickBot="1">
      <c r="A53" s="29"/>
      <c r="B53" s="30"/>
      <c r="C53" s="25" t="s">
        <v>48</v>
      </c>
      <c r="D53" s="162"/>
      <c r="E53" s="162"/>
      <c r="F53" s="162"/>
    </row>
    <row r="54" spans="1:6" ht="39.75" thickBot="1" thickTop="1">
      <c r="A54" s="77" t="s">
        <v>0</v>
      </c>
      <c r="B54" s="78" t="s">
        <v>1</v>
      </c>
      <c r="C54" s="137" t="s">
        <v>119</v>
      </c>
      <c r="D54" s="239" t="s">
        <v>332</v>
      </c>
      <c r="E54" s="267" t="s">
        <v>404</v>
      </c>
      <c r="F54" s="267" t="s">
        <v>409</v>
      </c>
    </row>
    <row r="55" spans="1:6" ht="14.25" customHeight="1" thickBot="1" thickTop="1">
      <c r="A55" s="114" t="s">
        <v>243</v>
      </c>
      <c r="B55" s="115"/>
      <c r="C55" s="138"/>
      <c r="D55" s="240"/>
      <c r="E55" s="163"/>
      <c r="F55" s="163"/>
    </row>
    <row r="56" spans="1:6" ht="14.25" customHeight="1" thickBot="1" thickTop="1">
      <c r="A56" s="65" t="s">
        <v>81</v>
      </c>
      <c r="B56" s="116" t="s">
        <v>28</v>
      </c>
      <c r="C56" s="155">
        <v>0</v>
      </c>
      <c r="D56" s="229">
        <v>3730</v>
      </c>
      <c r="E56" s="249">
        <v>3568</v>
      </c>
      <c r="F56" s="254">
        <f>E56/D56</f>
        <v>0.95656836461126</v>
      </c>
    </row>
    <row r="57" spans="1:6" ht="14.25" customHeight="1" thickBot="1" thickTop="1">
      <c r="A57" s="114" t="s">
        <v>82</v>
      </c>
      <c r="B57" s="117" t="s">
        <v>29</v>
      </c>
      <c r="C57" s="156">
        <v>4130</v>
      </c>
      <c r="D57" s="229">
        <v>3990</v>
      </c>
      <c r="E57" s="249">
        <v>2631</v>
      </c>
      <c r="F57" s="254">
        <f>E57/D57</f>
        <v>0.6593984962406015</v>
      </c>
    </row>
    <row r="58" spans="1:6" ht="14.25" customHeight="1" thickBot="1" thickTop="1">
      <c r="A58" s="126" t="s">
        <v>83</v>
      </c>
      <c r="B58" s="127" t="s">
        <v>30</v>
      </c>
      <c r="C58" s="155">
        <v>0</v>
      </c>
      <c r="D58" s="243"/>
      <c r="E58" s="253"/>
      <c r="F58" s="255"/>
    </row>
    <row r="59" spans="1:6" ht="14.25" customHeight="1" thickBot="1" thickTop="1">
      <c r="A59" s="109" t="s">
        <v>244</v>
      </c>
      <c r="B59" s="128" t="s">
        <v>32</v>
      </c>
      <c r="C59" s="156">
        <v>0</v>
      </c>
      <c r="D59" s="243"/>
      <c r="E59" s="253"/>
      <c r="F59" s="255"/>
    </row>
    <row r="60" spans="1:6" ht="14.25" customHeight="1" thickBot="1" thickTop="1">
      <c r="A60" s="63" t="s">
        <v>245</v>
      </c>
      <c r="B60" s="129" t="s">
        <v>34</v>
      </c>
      <c r="C60" s="155">
        <v>0</v>
      </c>
      <c r="D60" s="243"/>
      <c r="E60" s="253"/>
      <c r="F60" s="255"/>
    </row>
    <row r="61" spans="1:6" ht="14.25" customHeight="1" thickBot="1" thickTop="1">
      <c r="A61" s="85" t="s">
        <v>77</v>
      </c>
      <c r="B61" s="86" t="s">
        <v>246</v>
      </c>
      <c r="C61" s="144">
        <f>C62+C63</f>
        <v>270</v>
      </c>
      <c r="D61" s="144">
        <f>D62+D63</f>
        <v>270</v>
      </c>
      <c r="E61" s="232">
        <v>266</v>
      </c>
      <c r="F61" s="254">
        <f>E61/D61</f>
        <v>0.9851851851851852</v>
      </c>
    </row>
    <row r="62" spans="1:6" ht="14.25" customHeight="1" thickBot="1" thickTop="1">
      <c r="A62" s="60" t="s">
        <v>247</v>
      </c>
      <c r="B62" s="21" t="s">
        <v>248</v>
      </c>
      <c r="C62" s="142">
        <v>270</v>
      </c>
      <c r="D62" s="27">
        <v>270</v>
      </c>
      <c r="E62" s="1">
        <v>266</v>
      </c>
      <c r="F62" s="255">
        <f>E62/D62</f>
        <v>0.9851851851851852</v>
      </c>
    </row>
    <row r="63" spans="1:6" ht="14.25" customHeight="1" thickBot="1" thickTop="1">
      <c r="A63" s="74" t="s">
        <v>249</v>
      </c>
      <c r="B63" s="98" t="s">
        <v>250</v>
      </c>
      <c r="C63" s="152">
        <v>0</v>
      </c>
      <c r="D63" s="170"/>
      <c r="E63" s="161"/>
      <c r="F63" s="255"/>
    </row>
    <row r="64" spans="1:6" ht="14.25" customHeight="1" thickBot="1" thickTop="1">
      <c r="A64" s="63" t="s">
        <v>190</v>
      </c>
      <c r="B64" s="64" t="s">
        <v>49</v>
      </c>
      <c r="C64" s="150">
        <v>0</v>
      </c>
      <c r="D64" s="243"/>
      <c r="E64" s="163"/>
      <c r="F64" s="255"/>
    </row>
    <row r="65" spans="1:6" ht="14.25" customHeight="1" thickBot="1" thickTop="1">
      <c r="A65" s="85" t="s">
        <v>192</v>
      </c>
      <c r="B65" s="86" t="s">
        <v>191</v>
      </c>
      <c r="C65" s="131">
        <f>SUM(C66)</f>
        <v>0</v>
      </c>
      <c r="D65" s="28"/>
      <c r="E65" s="4"/>
      <c r="F65" s="255"/>
    </row>
    <row r="66" spans="1:6" ht="14.25" customHeight="1" thickBot="1" thickTop="1">
      <c r="A66" s="74" t="s">
        <v>217</v>
      </c>
      <c r="B66" s="73" t="s">
        <v>251</v>
      </c>
      <c r="C66" s="170">
        <v>0</v>
      </c>
      <c r="D66" s="170"/>
      <c r="E66" s="161"/>
      <c r="F66" s="255"/>
    </row>
    <row r="67" spans="1:6" ht="14.25" customHeight="1" thickBot="1" thickTop="1">
      <c r="A67" s="106" t="s">
        <v>193</v>
      </c>
      <c r="B67" s="107" t="s">
        <v>253</v>
      </c>
      <c r="C67" s="153">
        <f>SUM(C68:C69)</f>
        <v>0</v>
      </c>
      <c r="D67" s="28"/>
      <c r="E67" s="4"/>
      <c r="F67" s="255"/>
    </row>
    <row r="68" spans="1:6" ht="14.25" customHeight="1" thickBot="1" thickTop="1">
      <c r="A68" s="60" t="s">
        <v>213</v>
      </c>
      <c r="B68" s="26" t="s">
        <v>261</v>
      </c>
      <c r="C68" s="27">
        <v>0</v>
      </c>
      <c r="D68" s="27"/>
      <c r="E68" s="1"/>
      <c r="F68" s="255"/>
    </row>
    <row r="69" spans="1:6" ht="14.25" customHeight="1" thickBot="1" thickTop="1">
      <c r="A69" s="108" t="s">
        <v>214</v>
      </c>
      <c r="B69" s="76" t="s">
        <v>262</v>
      </c>
      <c r="C69" s="132">
        <v>0</v>
      </c>
      <c r="D69" s="170"/>
      <c r="E69" s="161"/>
      <c r="F69" s="255"/>
    </row>
    <row r="70" spans="1:6" ht="14.25" customHeight="1" thickBot="1" thickTop="1">
      <c r="A70" s="112" t="s">
        <v>254</v>
      </c>
      <c r="B70" s="113"/>
      <c r="C70" s="149">
        <f>C56+C57+C58+C59+C60+C61+C64+C65+C67</f>
        <v>4400</v>
      </c>
      <c r="D70" s="149">
        <f>D56+D57+D58+D59+D60+D61+D64+D65+D67</f>
        <v>7990</v>
      </c>
      <c r="E70" s="149">
        <f>E56+E57+E58+E59+E60+E61+E64+E65+E67</f>
        <v>6465</v>
      </c>
      <c r="F70" s="254">
        <f>E70/D70</f>
        <v>0.809136420525657</v>
      </c>
    </row>
    <row r="71" spans="1:6" ht="14.25" customHeight="1" thickBot="1" thickTop="1">
      <c r="A71" s="110" t="s">
        <v>263</v>
      </c>
      <c r="B71" s="111"/>
      <c r="C71" s="154">
        <v>0</v>
      </c>
      <c r="D71" s="243">
        <v>0</v>
      </c>
      <c r="E71" s="163">
        <v>0</v>
      </c>
      <c r="F71" s="255"/>
    </row>
    <row r="72" ht="13.5" thickTop="1"/>
  </sheetData>
  <sheetProtection/>
  <mergeCells count="4">
    <mergeCell ref="A3:C3"/>
    <mergeCell ref="A4:C4"/>
    <mergeCell ref="A50:C50"/>
    <mergeCell ref="A51:C51"/>
  </mergeCells>
  <printOptions horizontalCentered="1"/>
  <pageMargins left="0.58" right="0.48" top="0.984251968503937" bottom="0.984251968503937" header="0.5118110236220472" footer="0.5118110236220472"/>
  <pageSetup horizontalDpi="300" verticalDpi="300" orientation="portrait" paperSize="9" r:id="rId1"/>
  <headerFooter alignWithMargins="0">
    <oddFooter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7.421875" style="0" customWidth="1"/>
    <col min="2" max="2" width="42.7109375" style="0" customWidth="1"/>
    <col min="3" max="3" width="10.00390625" style="0" customWidth="1"/>
    <col min="4" max="4" width="9.7109375" style="0" customWidth="1"/>
    <col min="5" max="5" width="10.421875" style="0" customWidth="1"/>
    <col min="6" max="6" width="10.7109375" style="0" customWidth="1"/>
  </cols>
  <sheetData>
    <row r="1" spans="1:3" ht="12.75">
      <c r="A1" s="19"/>
      <c r="B1" s="19"/>
      <c r="C1" s="25" t="s">
        <v>78</v>
      </c>
    </row>
    <row r="2" spans="1:3" ht="0.75" customHeight="1">
      <c r="A2" s="19"/>
      <c r="B2" s="19"/>
      <c r="C2" s="25"/>
    </row>
    <row r="3" spans="1:3" ht="15" customHeight="1">
      <c r="A3" s="286" t="s">
        <v>419</v>
      </c>
      <c r="B3" s="286"/>
      <c r="C3" s="286"/>
    </row>
    <row r="4" spans="1:6" ht="27" customHeight="1">
      <c r="A4" s="302" t="s">
        <v>415</v>
      </c>
      <c r="B4" s="303"/>
      <c r="C4" s="303"/>
      <c r="D4" s="309"/>
      <c r="E4" s="309"/>
      <c r="F4" s="309"/>
    </row>
    <row r="5" spans="1:3" ht="12.75" hidden="1">
      <c r="A5" s="29"/>
      <c r="B5" s="30"/>
      <c r="C5" s="30"/>
    </row>
    <row r="6" spans="1:6" ht="13.5" thickBot="1">
      <c r="A6" s="19"/>
      <c r="B6" s="19"/>
      <c r="C6" s="25" t="s">
        <v>48</v>
      </c>
      <c r="D6" s="162"/>
      <c r="E6" s="162"/>
      <c r="F6" s="162"/>
    </row>
    <row r="7" spans="1:6" ht="39.75" customHeight="1" thickBot="1" thickTop="1">
      <c r="A7" s="77" t="s">
        <v>0</v>
      </c>
      <c r="B7" s="78" t="s">
        <v>1</v>
      </c>
      <c r="C7" s="137" t="s">
        <v>119</v>
      </c>
      <c r="D7" s="244" t="s">
        <v>318</v>
      </c>
      <c r="E7" s="120" t="s">
        <v>404</v>
      </c>
      <c r="F7" s="120" t="s">
        <v>416</v>
      </c>
    </row>
    <row r="8" spans="1:6" ht="18" customHeight="1" thickTop="1">
      <c r="A8" s="181" t="s">
        <v>81</v>
      </c>
      <c r="B8" s="182" t="s">
        <v>80</v>
      </c>
      <c r="C8" s="183">
        <f>SUM(C16)</f>
        <v>0</v>
      </c>
      <c r="D8" s="183">
        <f>D9+D10+D11+D12+D13+D16+D14+D15+D17+D18+D20+D19+D21</f>
        <v>3730</v>
      </c>
      <c r="E8" s="183">
        <f>E9+E10+E11+E12+E13+E16+E14+E15+E17+E18+E20+E19+E21</f>
        <v>3568</v>
      </c>
      <c r="F8" s="259">
        <v>1</v>
      </c>
    </row>
    <row r="9" spans="1:6" ht="18" customHeight="1">
      <c r="A9" s="33"/>
      <c r="B9" s="26" t="s">
        <v>348</v>
      </c>
      <c r="C9" s="212">
        <v>0</v>
      </c>
      <c r="D9" s="147">
        <v>28</v>
      </c>
      <c r="E9" s="26">
        <v>28</v>
      </c>
      <c r="F9" s="259">
        <f aca="true" t="shared" si="0" ref="F9:F33">E9/D9</f>
        <v>1</v>
      </c>
    </row>
    <row r="10" spans="1:6" ht="18" customHeight="1">
      <c r="A10" s="33"/>
      <c r="B10" s="26" t="s">
        <v>349</v>
      </c>
      <c r="C10" s="212">
        <v>0</v>
      </c>
      <c r="D10" s="147">
        <v>64</v>
      </c>
      <c r="E10" s="26">
        <v>64</v>
      </c>
      <c r="F10" s="259">
        <f t="shared" si="0"/>
        <v>1</v>
      </c>
    </row>
    <row r="11" spans="1:6" ht="18" customHeight="1">
      <c r="A11" s="33"/>
      <c r="B11" s="26" t="s">
        <v>350</v>
      </c>
      <c r="C11" s="212">
        <v>0</v>
      </c>
      <c r="D11" s="147">
        <v>63</v>
      </c>
      <c r="E11" s="26">
        <v>63</v>
      </c>
      <c r="F11" s="259">
        <f t="shared" si="0"/>
        <v>1</v>
      </c>
    </row>
    <row r="12" spans="1:9" ht="18" customHeight="1">
      <c r="A12" s="33"/>
      <c r="B12" s="26" t="s">
        <v>351</v>
      </c>
      <c r="C12" s="212">
        <v>0</v>
      </c>
      <c r="D12" s="147">
        <v>60</v>
      </c>
      <c r="E12" s="26">
        <v>60</v>
      </c>
      <c r="F12" s="259">
        <f t="shared" si="0"/>
        <v>1</v>
      </c>
      <c r="I12" s="213"/>
    </row>
    <row r="13" spans="1:9" ht="18" customHeight="1">
      <c r="A13" s="33"/>
      <c r="B13" s="26" t="s">
        <v>356</v>
      </c>
      <c r="C13" s="212">
        <v>0</v>
      </c>
      <c r="D13" s="147">
        <v>51</v>
      </c>
      <c r="E13" s="26">
        <v>51</v>
      </c>
      <c r="F13" s="259">
        <f t="shared" si="0"/>
        <v>1</v>
      </c>
      <c r="I13" s="213"/>
    </row>
    <row r="14" spans="1:6" ht="18" customHeight="1">
      <c r="A14" s="33"/>
      <c r="B14" s="26" t="s">
        <v>357</v>
      </c>
      <c r="C14" s="212">
        <v>0</v>
      </c>
      <c r="D14" s="147">
        <v>1568</v>
      </c>
      <c r="E14" s="26">
        <v>1380</v>
      </c>
      <c r="F14" s="259">
        <f t="shared" si="0"/>
        <v>0.8801020408163265</v>
      </c>
    </row>
    <row r="15" spans="1:6" ht="18" customHeight="1">
      <c r="A15" s="33"/>
      <c r="B15" s="26" t="s">
        <v>358</v>
      </c>
      <c r="C15" s="212">
        <v>0</v>
      </c>
      <c r="D15" s="147">
        <v>175</v>
      </c>
      <c r="E15" s="26">
        <v>175</v>
      </c>
      <c r="F15" s="259">
        <f t="shared" si="0"/>
        <v>1</v>
      </c>
    </row>
    <row r="16" spans="1:6" ht="18" customHeight="1">
      <c r="A16" s="33"/>
      <c r="B16" s="26" t="s">
        <v>352</v>
      </c>
      <c r="C16" s="212">
        <v>0</v>
      </c>
      <c r="D16" s="27">
        <v>532</v>
      </c>
      <c r="E16" s="26">
        <v>532</v>
      </c>
      <c r="F16" s="259">
        <f t="shared" si="0"/>
        <v>1</v>
      </c>
    </row>
    <row r="17" spans="1:6" ht="18" customHeight="1">
      <c r="A17" s="107"/>
      <c r="B17" s="20" t="s">
        <v>359</v>
      </c>
      <c r="C17" s="165">
        <v>0</v>
      </c>
      <c r="D17" s="27">
        <v>632</v>
      </c>
      <c r="E17" s="26">
        <v>632</v>
      </c>
      <c r="F17" s="259">
        <f t="shared" si="0"/>
        <v>1</v>
      </c>
    </row>
    <row r="18" spans="1:6" ht="18" customHeight="1">
      <c r="A18" s="107"/>
      <c r="B18" s="20" t="s">
        <v>361</v>
      </c>
      <c r="C18" s="165">
        <v>0</v>
      </c>
      <c r="D18" s="28">
        <v>293</v>
      </c>
      <c r="E18" s="26">
        <v>307</v>
      </c>
      <c r="F18" s="259">
        <f t="shared" si="0"/>
        <v>1.0477815699658704</v>
      </c>
    </row>
    <row r="19" spans="1:6" ht="18" customHeight="1">
      <c r="A19" s="107"/>
      <c r="B19" s="20" t="s">
        <v>362</v>
      </c>
      <c r="C19" s="165">
        <v>0</v>
      </c>
      <c r="D19" s="28">
        <v>15</v>
      </c>
      <c r="E19" s="26">
        <v>15</v>
      </c>
      <c r="F19" s="259">
        <f t="shared" si="0"/>
        <v>1</v>
      </c>
    </row>
    <row r="20" spans="1:6" ht="18" customHeight="1">
      <c r="A20" s="107"/>
      <c r="B20" s="20" t="s">
        <v>360</v>
      </c>
      <c r="C20" s="165">
        <v>0</v>
      </c>
      <c r="D20" s="28">
        <v>204</v>
      </c>
      <c r="E20" s="26">
        <v>204</v>
      </c>
      <c r="F20" s="259">
        <f t="shared" si="0"/>
        <v>1</v>
      </c>
    </row>
    <row r="21" spans="1:6" ht="18" customHeight="1">
      <c r="A21" s="224"/>
      <c r="B21" s="20" t="s">
        <v>387</v>
      </c>
      <c r="C21" s="165"/>
      <c r="D21" s="28">
        <v>45</v>
      </c>
      <c r="E21" s="26">
        <v>57</v>
      </c>
      <c r="F21" s="259">
        <f t="shared" si="0"/>
        <v>1.2666666666666666</v>
      </c>
    </row>
    <row r="22" spans="1:6" ht="18" customHeight="1">
      <c r="A22" s="106" t="s">
        <v>82</v>
      </c>
      <c r="B22" s="107" t="s">
        <v>79</v>
      </c>
      <c r="C22" s="165">
        <f>SUM(C23:C30)</f>
        <v>4130</v>
      </c>
      <c r="D22" s="165">
        <f>SUM(D23:D30)</f>
        <v>3990</v>
      </c>
      <c r="E22" s="165">
        <f>SUM(E23:E30)</f>
        <v>2631</v>
      </c>
      <c r="F22" s="259">
        <f t="shared" si="0"/>
        <v>0.6593984962406015</v>
      </c>
    </row>
    <row r="23" spans="1:6" ht="18" customHeight="1">
      <c r="A23" s="33"/>
      <c r="B23" s="54" t="s">
        <v>306</v>
      </c>
      <c r="C23" s="158">
        <v>1150</v>
      </c>
      <c r="D23" s="27">
        <v>1150</v>
      </c>
      <c r="E23" s="26">
        <v>150</v>
      </c>
      <c r="F23" s="259">
        <f t="shared" si="0"/>
        <v>0.13043478260869565</v>
      </c>
    </row>
    <row r="24" spans="1:6" ht="18" customHeight="1">
      <c r="A24" s="203"/>
      <c r="B24" s="121" t="s">
        <v>307</v>
      </c>
      <c r="C24" s="173">
        <v>630</v>
      </c>
      <c r="D24" s="27">
        <v>92</v>
      </c>
      <c r="E24" s="26">
        <v>0</v>
      </c>
      <c r="F24" s="259">
        <f t="shared" si="0"/>
        <v>0</v>
      </c>
    </row>
    <row r="25" spans="1:6" ht="18" customHeight="1">
      <c r="A25" s="203"/>
      <c r="B25" s="121" t="s">
        <v>308</v>
      </c>
      <c r="C25" s="173">
        <v>300</v>
      </c>
      <c r="D25" s="27">
        <v>435</v>
      </c>
      <c r="E25" s="26">
        <v>435</v>
      </c>
      <c r="F25" s="259">
        <f t="shared" si="0"/>
        <v>1</v>
      </c>
    </row>
    <row r="26" spans="1:6" ht="18" customHeight="1">
      <c r="A26" s="203"/>
      <c r="B26" s="121" t="s">
        <v>309</v>
      </c>
      <c r="C26" s="173">
        <v>600</v>
      </c>
      <c r="D26" s="27">
        <v>600</v>
      </c>
      <c r="E26" s="26">
        <v>355</v>
      </c>
      <c r="F26" s="259">
        <f t="shared" si="0"/>
        <v>0.5916666666666667</v>
      </c>
    </row>
    <row r="27" spans="1:6" ht="18" customHeight="1">
      <c r="A27" s="203"/>
      <c r="B27" s="121" t="s">
        <v>310</v>
      </c>
      <c r="C27" s="173">
        <v>150</v>
      </c>
      <c r="D27" s="27">
        <v>364</v>
      </c>
      <c r="E27" s="26">
        <v>364</v>
      </c>
      <c r="F27" s="259">
        <f t="shared" si="0"/>
        <v>1</v>
      </c>
    </row>
    <row r="28" spans="1:6" ht="17.25" customHeight="1">
      <c r="A28" s="203"/>
      <c r="B28" s="121" t="s">
        <v>311</v>
      </c>
      <c r="C28" s="173">
        <v>800</v>
      </c>
      <c r="D28" s="132">
        <v>849</v>
      </c>
      <c r="E28" s="26">
        <v>849</v>
      </c>
      <c r="F28" s="259">
        <f t="shared" si="0"/>
        <v>1</v>
      </c>
    </row>
    <row r="29" spans="1:6" ht="18" customHeight="1">
      <c r="A29" s="26"/>
      <c r="B29" s="66" t="s">
        <v>312</v>
      </c>
      <c r="C29" s="22">
        <v>500</v>
      </c>
      <c r="D29" s="27">
        <v>500</v>
      </c>
      <c r="E29" s="26">
        <v>478</v>
      </c>
      <c r="F29" s="259">
        <f t="shared" si="0"/>
        <v>0.956</v>
      </c>
    </row>
    <row r="30" spans="1:6" ht="18" customHeight="1" hidden="1">
      <c r="A30" s="26"/>
      <c r="B30" s="66"/>
      <c r="C30" s="22"/>
      <c r="D30" s="27"/>
      <c r="E30" s="26"/>
      <c r="F30" s="259" t="e">
        <f t="shared" si="0"/>
        <v>#DIV/0!</v>
      </c>
    </row>
    <row r="31" spans="1:6" ht="18" customHeight="1">
      <c r="A31" s="106" t="s">
        <v>77</v>
      </c>
      <c r="B31" s="107" t="s">
        <v>256</v>
      </c>
      <c r="C31" s="165">
        <f>SUM(C32)</f>
        <v>270</v>
      </c>
      <c r="D31" s="153">
        <v>270</v>
      </c>
      <c r="E31" s="26">
        <v>266</v>
      </c>
      <c r="F31" s="259">
        <f t="shared" si="0"/>
        <v>0.9851851851851852</v>
      </c>
    </row>
    <row r="32" spans="1:6" ht="18" customHeight="1">
      <c r="A32" s="60" t="s">
        <v>247</v>
      </c>
      <c r="B32" s="21" t="s">
        <v>248</v>
      </c>
      <c r="C32" s="142">
        <f>SUM(C33)</f>
        <v>270</v>
      </c>
      <c r="D32" s="27">
        <v>270</v>
      </c>
      <c r="E32" s="26">
        <v>266</v>
      </c>
      <c r="F32" s="259">
        <f t="shared" si="0"/>
        <v>0.9851851851851852</v>
      </c>
    </row>
    <row r="33" spans="1:6" ht="18" customHeight="1" thickBot="1">
      <c r="A33" s="45"/>
      <c r="B33" s="130" t="s">
        <v>273</v>
      </c>
      <c r="C33" s="174">
        <v>270</v>
      </c>
      <c r="D33" s="170">
        <v>270</v>
      </c>
      <c r="E33" s="73">
        <v>266</v>
      </c>
      <c r="F33" s="259">
        <f t="shared" si="0"/>
        <v>0.9851851851851852</v>
      </c>
    </row>
    <row r="34" spans="1:3" ht="8.25" customHeight="1" thickTop="1">
      <c r="A34" s="19"/>
      <c r="B34" s="19"/>
      <c r="C34" s="19"/>
    </row>
    <row r="35" spans="1:5" ht="41.25" customHeight="1">
      <c r="A35" s="308" t="s">
        <v>255</v>
      </c>
      <c r="B35" s="308"/>
      <c r="C35" s="308"/>
      <c r="E35" t="s">
        <v>418</v>
      </c>
    </row>
    <row r="36" spans="1:3" ht="0.75" customHeight="1">
      <c r="A36" s="37"/>
      <c r="B36" s="37"/>
      <c r="C36" s="37"/>
    </row>
    <row r="37" spans="1:6" ht="13.5" thickBot="1">
      <c r="A37" s="19"/>
      <c r="B37" s="19"/>
      <c r="C37" s="25" t="s">
        <v>84</v>
      </c>
      <c r="D37" s="162"/>
      <c r="E37" s="162"/>
      <c r="F37" s="162"/>
    </row>
    <row r="38" spans="1:6" ht="42.75" customHeight="1" thickBot="1" thickTop="1">
      <c r="A38" s="56" t="s">
        <v>0</v>
      </c>
      <c r="B38" s="42" t="s">
        <v>1</v>
      </c>
      <c r="C38" s="136" t="s">
        <v>119</v>
      </c>
      <c r="D38" s="245" t="s">
        <v>333</v>
      </c>
      <c r="E38" s="107" t="s">
        <v>404</v>
      </c>
      <c r="F38" s="107" t="s">
        <v>416</v>
      </c>
    </row>
    <row r="39" spans="1:6" ht="12.75">
      <c r="A39" s="47" t="s">
        <v>85</v>
      </c>
      <c r="B39" s="36"/>
      <c r="C39" s="175">
        <v>0</v>
      </c>
      <c r="D39" s="175">
        <v>0</v>
      </c>
      <c r="E39" s="33">
        <v>0</v>
      </c>
      <c r="F39" s="33">
        <v>0</v>
      </c>
    </row>
    <row r="40" spans="1:6" ht="7.5" customHeight="1">
      <c r="A40" s="60"/>
      <c r="B40" s="26"/>
      <c r="C40" s="147"/>
      <c r="D40" s="236"/>
      <c r="E40" s="33"/>
      <c r="F40" s="33"/>
    </row>
    <row r="41" spans="1:6" ht="12.75" customHeight="1">
      <c r="A41" s="304" t="s">
        <v>86</v>
      </c>
      <c r="B41" s="305"/>
      <c r="C41" s="176">
        <v>0</v>
      </c>
      <c r="D41" s="176">
        <v>0</v>
      </c>
      <c r="E41" s="33">
        <v>0</v>
      </c>
      <c r="F41" s="33">
        <v>0</v>
      </c>
    </row>
    <row r="42" spans="1:6" ht="6.75" customHeight="1">
      <c r="A42" s="60"/>
      <c r="B42" s="26"/>
      <c r="C42" s="147"/>
      <c r="D42" s="236"/>
      <c r="E42" s="33"/>
      <c r="F42" s="33"/>
    </row>
    <row r="43" spans="1:6" ht="12.75">
      <c r="A43" s="62" t="s">
        <v>87</v>
      </c>
      <c r="B43" s="26"/>
      <c r="C43" s="176">
        <v>0</v>
      </c>
      <c r="D43" s="176">
        <v>0</v>
      </c>
      <c r="E43" s="33">
        <v>0</v>
      </c>
      <c r="F43" s="33">
        <v>0</v>
      </c>
    </row>
    <row r="44" spans="1:6" ht="8.25" customHeight="1">
      <c r="A44" s="43"/>
      <c r="B44" s="26"/>
      <c r="C44" s="147"/>
      <c r="D44" s="236"/>
      <c r="E44" s="33"/>
      <c r="F44" s="33"/>
    </row>
    <row r="45" spans="1:6" ht="12.75">
      <c r="A45" s="62" t="s">
        <v>88</v>
      </c>
      <c r="B45" s="33"/>
      <c r="C45" s="176">
        <v>0</v>
      </c>
      <c r="D45" s="176">
        <v>0</v>
      </c>
      <c r="E45" s="33">
        <v>0</v>
      </c>
      <c r="F45" s="33">
        <v>0</v>
      </c>
    </row>
    <row r="46" spans="1:6" ht="9.75" customHeight="1">
      <c r="A46" s="43"/>
      <c r="B46" s="26"/>
      <c r="C46" s="147"/>
      <c r="D46" s="236"/>
      <c r="E46" s="33"/>
      <c r="F46" s="33"/>
    </row>
    <row r="47" spans="1:6" ht="24.75" customHeight="1">
      <c r="A47" s="304" t="s">
        <v>89</v>
      </c>
      <c r="B47" s="305"/>
      <c r="C47" s="176">
        <v>0</v>
      </c>
      <c r="D47" s="176">
        <v>0</v>
      </c>
      <c r="E47" s="33">
        <v>0</v>
      </c>
      <c r="F47" s="33">
        <v>0</v>
      </c>
    </row>
    <row r="48" spans="1:6" ht="8.25" customHeight="1">
      <c r="A48" s="43"/>
      <c r="B48" s="26"/>
      <c r="C48" s="147"/>
      <c r="D48" s="236"/>
      <c r="E48" s="33"/>
      <c r="F48" s="33"/>
    </row>
    <row r="49" spans="1:6" ht="12.75">
      <c r="A49" s="306" t="s">
        <v>90</v>
      </c>
      <c r="B49" s="307"/>
      <c r="C49" s="176">
        <v>0</v>
      </c>
      <c r="D49" s="176">
        <v>0</v>
      </c>
      <c r="E49" s="33">
        <v>0</v>
      </c>
      <c r="F49" s="33">
        <v>0</v>
      </c>
    </row>
    <row r="50" spans="1:6" ht="7.5" customHeight="1">
      <c r="A50" s="43"/>
      <c r="B50" s="26"/>
      <c r="C50" s="147"/>
      <c r="D50" s="236"/>
      <c r="E50" s="33"/>
      <c r="F50" s="33"/>
    </row>
    <row r="51" spans="1:6" ht="25.5" customHeight="1">
      <c r="A51" s="304" t="s">
        <v>91</v>
      </c>
      <c r="B51" s="305"/>
      <c r="C51" s="176">
        <v>0</v>
      </c>
      <c r="D51" s="176">
        <v>0</v>
      </c>
      <c r="E51" s="33">
        <v>0</v>
      </c>
      <c r="F51" s="33">
        <v>0</v>
      </c>
    </row>
    <row r="52" spans="1:6" ht="10.5" customHeight="1" thickBot="1">
      <c r="A52" s="45"/>
      <c r="B52" s="73"/>
      <c r="C52" s="152"/>
      <c r="D52" s="246"/>
      <c r="E52" s="161"/>
      <c r="F52" s="161"/>
    </row>
    <row r="53" ht="13.5" thickTop="1"/>
  </sheetData>
  <sheetProtection/>
  <mergeCells count="7">
    <mergeCell ref="A47:B47"/>
    <mergeCell ref="A49:B49"/>
    <mergeCell ref="A51:B51"/>
    <mergeCell ref="A3:C3"/>
    <mergeCell ref="A35:C35"/>
    <mergeCell ref="A41:B41"/>
    <mergeCell ref="A4:F4"/>
  </mergeCells>
  <printOptions horizontalCentered="1"/>
  <pageMargins left="0.6299212598425197" right="0.6299212598425197" top="0.1968503937007874" bottom="0.0787401574803149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6.7109375" style="0" customWidth="1"/>
    <col min="4" max="4" width="11.421875" style="0" customWidth="1"/>
    <col min="5" max="5" width="10.00390625" style="0" customWidth="1"/>
  </cols>
  <sheetData>
    <row r="1" spans="1:4" ht="12.75">
      <c r="A1" s="19"/>
      <c r="B1" s="19"/>
      <c r="C1" s="19"/>
      <c r="D1" s="25" t="s">
        <v>388</v>
      </c>
    </row>
    <row r="2" spans="1:4" ht="12.75">
      <c r="A2" s="19"/>
      <c r="B2" s="19"/>
      <c r="C2" s="19"/>
      <c r="D2" s="25"/>
    </row>
    <row r="3" spans="1:4" ht="15" customHeight="1">
      <c r="A3" s="286" t="s">
        <v>419</v>
      </c>
      <c r="B3" s="286"/>
      <c r="C3" s="286"/>
      <c r="D3" s="286"/>
    </row>
    <row r="4" spans="1:4" ht="30" customHeight="1">
      <c r="A4" s="302" t="s">
        <v>417</v>
      </c>
      <c r="B4" s="303"/>
      <c r="C4" s="303"/>
      <c r="D4" s="303"/>
    </row>
    <row r="5" spans="1:4" ht="12.75" customHeight="1">
      <c r="A5" s="29"/>
      <c r="B5" s="30"/>
      <c r="C5" s="30"/>
      <c r="D5" s="30"/>
    </row>
    <row r="6" spans="1:7" ht="13.5" thickBot="1">
      <c r="A6" s="29"/>
      <c r="B6" s="30"/>
      <c r="C6" s="30"/>
      <c r="D6" s="230" t="s">
        <v>389</v>
      </c>
      <c r="E6" s="162"/>
      <c r="F6" s="162"/>
      <c r="G6" s="162"/>
    </row>
    <row r="7" spans="1:7" ht="40.5" customHeight="1" thickBot="1" thickTop="1">
      <c r="A7" s="77" t="s">
        <v>0</v>
      </c>
      <c r="B7" s="324" t="s">
        <v>1</v>
      </c>
      <c r="C7" s="325"/>
      <c r="D7" s="209" t="s">
        <v>119</v>
      </c>
      <c r="E7" s="247" t="s">
        <v>403</v>
      </c>
      <c r="F7" s="248" t="s">
        <v>404</v>
      </c>
      <c r="G7" s="94" t="s">
        <v>416</v>
      </c>
    </row>
    <row r="8" spans="1:7" ht="16.5" customHeight="1" thickTop="1">
      <c r="A8" s="85" t="s">
        <v>390</v>
      </c>
      <c r="B8" s="314" t="s">
        <v>391</v>
      </c>
      <c r="C8" s="315"/>
      <c r="D8" s="228">
        <f>SUM(D9:D12)</f>
        <v>4</v>
      </c>
      <c r="E8" s="228">
        <f>SUM(E9:E12)</f>
        <v>4</v>
      </c>
      <c r="F8" s="228">
        <f>SUM(F9:F12)</f>
        <v>4</v>
      </c>
      <c r="G8" s="259">
        <v>1</v>
      </c>
    </row>
    <row r="9" spans="1:7" ht="16.5" customHeight="1">
      <c r="A9" s="320"/>
      <c r="B9" s="312" t="s">
        <v>392</v>
      </c>
      <c r="C9" s="28" t="s">
        <v>393</v>
      </c>
      <c r="D9" s="28">
        <v>1</v>
      </c>
      <c r="E9" s="236">
        <v>1</v>
      </c>
      <c r="F9" s="236">
        <v>1</v>
      </c>
      <c r="G9" s="259">
        <v>1</v>
      </c>
    </row>
    <row r="10" spans="1:7" ht="16.5" customHeight="1">
      <c r="A10" s="322"/>
      <c r="B10" s="313"/>
      <c r="C10" s="28" t="s">
        <v>394</v>
      </c>
      <c r="D10" s="28">
        <v>1</v>
      </c>
      <c r="E10" s="236">
        <v>1</v>
      </c>
      <c r="F10" s="236">
        <v>1</v>
      </c>
      <c r="G10" s="259">
        <v>1</v>
      </c>
    </row>
    <row r="11" spans="1:7" ht="16.5" customHeight="1">
      <c r="A11" s="320"/>
      <c r="B11" s="312" t="s">
        <v>395</v>
      </c>
      <c r="C11" s="28" t="s">
        <v>393</v>
      </c>
      <c r="D11" s="28">
        <v>2</v>
      </c>
      <c r="E11" s="236">
        <v>2</v>
      </c>
      <c r="F11" s="236">
        <v>2</v>
      </c>
      <c r="G11" s="259">
        <v>1</v>
      </c>
    </row>
    <row r="12" spans="1:7" ht="16.5" customHeight="1" thickBot="1">
      <c r="A12" s="323"/>
      <c r="B12" s="318"/>
      <c r="C12" s="225" t="s">
        <v>394</v>
      </c>
      <c r="D12" s="170">
        <v>0</v>
      </c>
      <c r="E12" s="246">
        <v>0</v>
      </c>
      <c r="F12" s="246">
        <v>0</v>
      </c>
      <c r="G12" s="257">
        <v>0</v>
      </c>
    </row>
    <row r="13" spans="1:7" ht="16.5" customHeight="1" thickTop="1">
      <c r="A13" s="106" t="s">
        <v>396</v>
      </c>
      <c r="B13" s="316" t="s">
        <v>397</v>
      </c>
      <c r="C13" s="317"/>
      <c r="D13" s="153">
        <f>SUM(D14:D17)</f>
        <v>0</v>
      </c>
      <c r="E13" s="153">
        <f>SUM(E14:E17)</f>
        <v>0</v>
      </c>
      <c r="F13" s="153">
        <f>SUM(F14:F17)</f>
        <v>0</v>
      </c>
      <c r="G13" s="259">
        <v>0</v>
      </c>
    </row>
    <row r="14" spans="1:7" ht="16.5" customHeight="1">
      <c r="A14" s="320"/>
      <c r="B14" s="312" t="s">
        <v>392</v>
      </c>
      <c r="C14" s="28" t="s">
        <v>393</v>
      </c>
      <c r="D14" s="28">
        <v>0</v>
      </c>
      <c r="E14" s="236">
        <v>0</v>
      </c>
      <c r="F14" s="236">
        <v>0</v>
      </c>
      <c r="G14" s="259">
        <v>0</v>
      </c>
    </row>
    <row r="15" spans="1:7" ht="16.5" customHeight="1">
      <c r="A15" s="322"/>
      <c r="B15" s="313"/>
      <c r="C15" s="28" t="s">
        <v>394</v>
      </c>
      <c r="D15" s="28">
        <v>0</v>
      </c>
      <c r="E15" s="236">
        <v>0</v>
      </c>
      <c r="F15" s="236">
        <v>0</v>
      </c>
      <c r="G15" s="259">
        <v>0</v>
      </c>
    </row>
    <row r="16" spans="1:7" ht="16.5" customHeight="1">
      <c r="A16" s="320"/>
      <c r="B16" s="312" t="s">
        <v>395</v>
      </c>
      <c r="C16" s="28" t="s">
        <v>393</v>
      </c>
      <c r="D16" s="28">
        <v>0</v>
      </c>
      <c r="E16" s="236">
        <v>0</v>
      </c>
      <c r="F16" s="236">
        <v>0</v>
      </c>
      <c r="G16" s="259">
        <v>0</v>
      </c>
    </row>
    <row r="17" spans="1:7" ht="16.5" customHeight="1" thickBot="1">
      <c r="A17" s="321"/>
      <c r="B17" s="319"/>
      <c r="C17" s="226" t="s">
        <v>394</v>
      </c>
      <c r="D17" s="226">
        <v>0</v>
      </c>
      <c r="E17" s="236">
        <v>0</v>
      </c>
      <c r="F17" s="236">
        <v>0</v>
      </c>
      <c r="G17" s="257">
        <v>0</v>
      </c>
    </row>
    <row r="18" spans="1:7" ht="16.5" customHeight="1" thickTop="1">
      <c r="A18" s="124" t="s">
        <v>398</v>
      </c>
      <c r="B18" s="227" t="s">
        <v>399</v>
      </c>
      <c r="C18" s="131"/>
      <c r="D18" s="131">
        <f>SUM(D19:D22)</f>
        <v>1</v>
      </c>
      <c r="E18" s="131">
        <f>SUM(E19:E22)</f>
        <v>1</v>
      </c>
      <c r="F18" s="131">
        <f>SUM(F19:F22)</f>
        <v>1</v>
      </c>
      <c r="G18" s="259">
        <v>1</v>
      </c>
    </row>
    <row r="19" spans="1:7" ht="16.5" customHeight="1">
      <c r="A19" s="320"/>
      <c r="B19" s="312" t="s">
        <v>392</v>
      </c>
      <c r="C19" s="28" t="s">
        <v>393</v>
      </c>
      <c r="D19" s="27">
        <v>0</v>
      </c>
      <c r="E19" s="236">
        <v>0</v>
      </c>
      <c r="F19" s="236">
        <v>0</v>
      </c>
      <c r="G19" s="259">
        <v>0</v>
      </c>
    </row>
    <row r="20" spans="1:7" ht="16.5" customHeight="1">
      <c r="A20" s="322"/>
      <c r="B20" s="313"/>
      <c r="C20" s="28" t="s">
        <v>394</v>
      </c>
      <c r="D20" s="27">
        <v>1</v>
      </c>
      <c r="E20" s="236">
        <v>1</v>
      </c>
      <c r="F20" s="236">
        <v>1</v>
      </c>
      <c r="G20" s="259">
        <v>1</v>
      </c>
    </row>
    <row r="21" spans="1:7" ht="16.5" customHeight="1">
      <c r="A21" s="320"/>
      <c r="B21" s="312" t="s">
        <v>395</v>
      </c>
      <c r="C21" s="28" t="s">
        <v>393</v>
      </c>
      <c r="D21" s="27">
        <v>0</v>
      </c>
      <c r="E21" s="236">
        <v>0</v>
      </c>
      <c r="F21" s="236">
        <v>0</v>
      </c>
      <c r="G21" s="259">
        <v>0</v>
      </c>
    </row>
    <row r="22" spans="1:7" ht="16.5" customHeight="1" thickBot="1">
      <c r="A22" s="323"/>
      <c r="B22" s="318"/>
      <c r="C22" s="225" t="s">
        <v>394</v>
      </c>
      <c r="D22" s="170">
        <v>0</v>
      </c>
      <c r="E22" s="246">
        <v>0</v>
      </c>
      <c r="F22" s="246">
        <v>0</v>
      </c>
      <c r="G22" s="257">
        <v>0</v>
      </c>
    </row>
    <row r="23" spans="1:7" ht="16.5" customHeight="1" thickTop="1">
      <c r="A23" s="106" t="s">
        <v>400</v>
      </c>
      <c r="B23" s="316" t="s">
        <v>401</v>
      </c>
      <c r="C23" s="317"/>
      <c r="D23" s="153">
        <f>SUM(D24:D25)</f>
        <v>6</v>
      </c>
      <c r="E23" s="153">
        <f>SUM(E24:E25)</f>
        <v>7</v>
      </c>
      <c r="F23" s="153">
        <f>SUM(F24:F25)</f>
        <v>7</v>
      </c>
      <c r="G23" s="259">
        <v>1</v>
      </c>
    </row>
    <row r="24" spans="1:7" ht="16.5" customHeight="1">
      <c r="A24" s="43"/>
      <c r="B24" s="26" t="s">
        <v>392</v>
      </c>
      <c r="C24" s="27" t="s">
        <v>394</v>
      </c>
      <c r="D24" s="27">
        <v>6</v>
      </c>
      <c r="E24" s="236">
        <v>7</v>
      </c>
      <c r="F24" s="236">
        <v>7</v>
      </c>
      <c r="G24" s="259">
        <v>1</v>
      </c>
    </row>
    <row r="25" spans="1:7" ht="16.5" customHeight="1" thickBot="1">
      <c r="A25" s="75"/>
      <c r="B25" s="76" t="s">
        <v>395</v>
      </c>
      <c r="C25" s="132" t="s">
        <v>394</v>
      </c>
      <c r="D25" s="132">
        <v>0</v>
      </c>
      <c r="E25" s="236">
        <v>0</v>
      </c>
      <c r="F25" s="236">
        <v>0</v>
      </c>
      <c r="G25" s="257">
        <v>0</v>
      </c>
    </row>
    <row r="26" spans="1:7" ht="15" customHeight="1" thickBot="1" thickTop="1">
      <c r="A26" s="93"/>
      <c r="B26" s="310" t="s">
        <v>402</v>
      </c>
      <c r="C26" s="311"/>
      <c r="D26" s="120">
        <f>D13+D18+D23+D8</f>
        <v>11</v>
      </c>
      <c r="E26" s="229">
        <f>E13+E18+E23+E8</f>
        <v>12</v>
      </c>
      <c r="F26" s="229">
        <f>F13+F18+F23+F8</f>
        <v>12</v>
      </c>
      <c r="G26" s="261">
        <v>1</v>
      </c>
    </row>
    <row r="27" ht="13.5" thickTop="1"/>
  </sheetData>
  <sheetProtection/>
  <mergeCells count="19">
    <mergeCell ref="A3:D3"/>
    <mergeCell ref="A4:D4"/>
    <mergeCell ref="B7:C7"/>
    <mergeCell ref="A9:A10"/>
    <mergeCell ref="A11:A12"/>
    <mergeCell ref="A14:A15"/>
    <mergeCell ref="A16:A17"/>
    <mergeCell ref="B23:C23"/>
    <mergeCell ref="A19:A20"/>
    <mergeCell ref="B19:B20"/>
    <mergeCell ref="A21:A22"/>
    <mergeCell ref="B21:B22"/>
    <mergeCell ref="B26:C26"/>
    <mergeCell ref="B9:B10"/>
    <mergeCell ref="B8:C8"/>
    <mergeCell ref="B13:C13"/>
    <mergeCell ref="B11:B12"/>
    <mergeCell ref="B14:B15"/>
    <mergeCell ref="B16:B17"/>
  </mergeCells>
  <printOptions horizontalCentered="1"/>
  <pageMargins left="0.67" right="0.6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96</v>
      </c>
    </row>
    <row r="2" ht="12.75">
      <c r="E2" s="8"/>
    </row>
    <row r="3" spans="1:6" ht="18" customHeight="1">
      <c r="A3" s="326" t="s">
        <v>114</v>
      </c>
      <c r="B3" s="326"/>
      <c r="C3" s="326"/>
      <c r="D3" s="326"/>
      <c r="E3" s="326"/>
      <c r="F3" s="326"/>
    </row>
    <row r="4" spans="1:6" ht="28.5" customHeight="1">
      <c r="A4" s="327" t="s">
        <v>112</v>
      </c>
      <c r="B4" s="326"/>
      <c r="C4" s="326"/>
      <c r="D4" s="326"/>
      <c r="E4" s="326"/>
      <c r="F4" s="326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101</v>
      </c>
    </row>
    <row r="7" spans="1:6" ht="18" customHeight="1" thickBot="1">
      <c r="A7" s="328" t="s">
        <v>1</v>
      </c>
      <c r="B7" s="329"/>
      <c r="C7" s="14" t="s">
        <v>94</v>
      </c>
      <c r="D7" s="14" t="s">
        <v>92</v>
      </c>
      <c r="E7" s="14" t="s">
        <v>93</v>
      </c>
      <c r="F7" s="15" t="s">
        <v>100</v>
      </c>
    </row>
    <row r="8" spans="1:6" ht="18" customHeight="1">
      <c r="A8" s="330" t="s">
        <v>95</v>
      </c>
      <c r="B8" s="331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98</v>
      </c>
      <c r="B10" s="18" t="s">
        <v>97</v>
      </c>
      <c r="C10" s="14" t="s">
        <v>99</v>
      </c>
      <c r="D10" s="14" t="s">
        <v>92</v>
      </c>
      <c r="E10" s="14" t="s">
        <v>93</v>
      </c>
      <c r="F10" s="15" t="s">
        <v>100</v>
      </c>
    </row>
    <row r="11" spans="1:6" ht="18" customHeight="1">
      <c r="A11" s="16" t="s">
        <v>116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326" t="s">
        <v>113</v>
      </c>
      <c r="B17" s="326"/>
      <c r="C17" s="326"/>
      <c r="D17" s="326"/>
      <c r="E17" s="326"/>
      <c r="F17" s="326"/>
    </row>
    <row r="18" spans="1:6" ht="30" customHeight="1">
      <c r="A18" s="327" t="s">
        <v>112</v>
      </c>
      <c r="B18" s="326"/>
      <c r="C18" s="326"/>
      <c r="D18" s="326"/>
      <c r="E18" s="326"/>
      <c r="F18" s="326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101</v>
      </c>
    </row>
    <row r="21" spans="1:6" ht="18" customHeight="1" thickBot="1">
      <c r="A21" s="328" t="s">
        <v>1</v>
      </c>
      <c r="B21" s="329"/>
      <c r="C21" s="14" t="s">
        <v>94</v>
      </c>
      <c r="D21" s="14" t="s">
        <v>92</v>
      </c>
      <c r="E21" s="14" t="s">
        <v>93</v>
      </c>
      <c r="F21" s="15" t="s">
        <v>100</v>
      </c>
    </row>
    <row r="22" spans="1:6" ht="18" customHeight="1">
      <c r="A22" s="330" t="s">
        <v>102</v>
      </c>
      <c r="B22" s="331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98</v>
      </c>
      <c r="B24" s="18" t="s">
        <v>97</v>
      </c>
      <c r="C24" s="14" t="s">
        <v>99</v>
      </c>
      <c r="D24" s="14" t="s">
        <v>92</v>
      </c>
      <c r="E24" s="14" t="s">
        <v>93</v>
      </c>
      <c r="F24" s="15" t="s">
        <v>100</v>
      </c>
    </row>
    <row r="25" spans="1:6" ht="18" customHeight="1">
      <c r="A25" s="16" t="s">
        <v>116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3:F3"/>
    <mergeCell ref="A4:F4"/>
    <mergeCell ref="A17:F17"/>
    <mergeCell ref="A18:F18"/>
    <mergeCell ref="A21:B21"/>
    <mergeCell ref="A22:B22"/>
    <mergeCell ref="A7:B7"/>
    <mergeCell ref="A8:B8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igazgatas</cp:lastModifiedBy>
  <cp:lastPrinted>2015-05-13T09:17:44Z</cp:lastPrinted>
  <dcterms:created xsi:type="dcterms:W3CDTF">2012-01-28T13:44:32Z</dcterms:created>
  <dcterms:modified xsi:type="dcterms:W3CDTF">2015-05-13T10:08:26Z</dcterms:modified>
  <cp:category/>
  <cp:version/>
  <cp:contentType/>
  <cp:contentStatus/>
</cp:coreProperties>
</file>