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2. melléklet" sheetId="2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E70" i="2"/>
  <c r="E76"/>
  <c r="F84" l="1"/>
  <c r="F85"/>
  <c r="F74"/>
  <c r="F82"/>
  <c r="D65"/>
  <c r="E65"/>
  <c r="E64" s="1"/>
  <c r="E61" s="1"/>
  <c r="C65"/>
  <c r="F68"/>
  <c r="F62"/>
  <c r="D22"/>
  <c r="E22"/>
  <c r="C22"/>
  <c r="D19"/>
  <c r="E19"/>
  <c r="F21"/>
  <c r="C19"/>
  <c r="F20"/>
  <c r="D17"/>
  <c r="E17"/>
  <c r="C17"/>
  <c r="C16" s="1"/>
  <c r="F11"/>
  <c r="D83"/>
  <c r="E83"/>
  <c r="C83"/>
  <c r="D64"/>
  <c r="D61" s="1"/>
  <c r="C64"/>
  <c r="C61" s="1"/>
  <c r="F34"/>
  <c r="F41"/>
  <c r="D40"/>
  <c r="E40"/>
  <c r="C40"/>
  <c r="E35"/>
  <c r="E33"/>
  <c r="F32"/>
  <c r="F27"/>
  <c r="F28"/>
  <c r="F29"/>
  <c r="D9"/>
  <c r="E9"/>
  <c r="C9"/>
  <c r="D76"/>
  <c r="F80"/>
  <c r="F83" l="1"/>
  <c r="F22"/>
  <c r="E16"/>
  <c r="F64"/>
  <c r="F19"/>
  <c r="D16"/>
  <c r="F40"/>
  <c r="E31"/>
  <c r="D88"/>
  <c r="E88"/>
  <c r="C88"/>
  <c r="D33" l="1"/>
  <c r="F33" s="1"/>
  <c r="C33"/>
  <c r="E26"/>
  <c r="E72"/>
  <c r="D72"/>
  <c r="C76"/>
  <c r="D35"/>
  <c r="C35"/>
  <c r="F59"/>
  <c r="F60"/>
  <c r="F66"/>
  <c r="F67"/>
  <c r="F73"/>
  <c r="F75"/>
  <c r="F77"/>
  <c r="F78"/>
  <c r="F79"/>
  <c r="F92"/>
  <c r="F58"/>
  <c r="F12"/>
  <c r="F18"/>
  <c r="F23"/>
  <c r="C72"/>
  <c r="D31" l="1"/>
  <c r="F31" s="1"/>
  <c r="E71"/>
  <c r="E93" s="1"/>
  <c r="C71"/>
  <c r="C70" s="1"/>
  <c r="C31"/>
  <c r="D71"/>
  <c r="D70" s="1"/>
  <c r="F30"/>
  <c r="D26"/>
  <c r="F26" s="1"/>
  <c r="F72"/>
  <c r="F88"/>
  <c r="F76"/>
  <c r="F9"/>
  <c r="F61"/>
  <c r="F65"/>
  <c r="F17"/>
  <c r="D93" l="1"/>
  <c r="F93" s="1"/>
  <c r="D46"/>
  <c r="E46"/>
  <c r="F16"/>
  <c r="F71"/>
  <c r="F46" l="1"/>
  <c r="F70"/>
  <c r="C93"/>
  <c r="C26"/>
  <c r="C46" s="1"/>
</calcChain>
</file>

<file path=xl/sharedStrings.xml><?xml version="1.0" encoding="utf-8"?>
<sst xmlns="http://schemas.openxmlformats.org/spreadsheetml/2006/main" count="184" uniqueCount="150">
  <si>
    <t>Megnevezés</t>
  </si>
  <si>
    <t>Összesen</t>
  </si>
  <si>
    <t>Közhatalmi bevételek</t>
  </si>
  <si>
    <t>Intézményi működési bevételek</t>
  </si>
  <si>
    <t>Személyi juttatások</t>
  </si>
  <si>
    <t>Dologi kiadások</t>
  </si>
  <si>
    <t>Ellátottak pénzbeli juttatásai</t>
  </si>
  <si>
    <t>Egyéb működési kiadások</t>
  </si>
  <si>
    <t>adatok ezer Ft-ban</t>
  </si>
  <si>
    <t>Működési célú pénzeszköz átvétel</t>
  </si>
  <si>
    <t>MŰKÖDÉSI CÉLÚ BEVÉTELEK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</si>
  <si>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</si>
  <si>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</si>
  <si>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</si>
  <si>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</si>
  <si>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</si>
  <si>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</si>
  <si>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</si>
  <si>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</si>
  <si>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</si>
  <si>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</si>
  <si>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</si>
  <si>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</si>
  <si>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</si>
  <si>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</si>
  <si>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</si>
  <si>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Gépjárműadó 40 %-a</t>
  </si>
  <si>
    <t>Bírságok, pótlékok és egyéb sajátos bevételek</t>
  </si>
  <si>
    <t>Helyi önkormányzatok működésének általános támogatása</t>
  </si>
  <si>
    <t>Szociális és gyermekjóléti feladatok támogatása</t>
  </si>
  <si>
    <t>Kulturális feladatok támogatása</t>
  </si>
  <si>
    <t>Előző évi pénzmaradvány működési igénybevétele</t>
  </si>
  <si>
    <t>Likvid hitel felvétele</t>
  </si>
  <si>
    <t>MŰKÖDÉSI BEVÉTELEK ÖSSZESEN</t>
  </si>
  <si>
    <t xml:space="preserve">MŰKÖDÉSI HIÁNY </t>
  </si>
  <si>
    <t>MŰKÖDÉSI CÉLÚ KIADÁSOK</t>
  </si>
  <si>
    <t>Munkaadót terhelő járulékok és szociális hozzájárulási adó</t>
  </si>
  <si>
    <t>Likvid hitel törlesztése</t>
  </si>
  <si>
    <t>Egyéb finanszírozás kiadásai</t>
  </si>
  <si>
    <t>MŰKÖDÉSI KIADÁSOK ÖSSZESEN</t>
  </si>
  <si>
    <t>MŰKÖDÉSI TÖBBLET</t>
  </si>
  <si>
    <t>Működési célú finanszírozási bevételek</t>
  </si>
  <si>
    <t>Működési célú finanszírozási kiadások</t>
  </si>
  <si>
    <t>Forgatási célú értékpapír értékesítés bevétele</t>
  </si>
  <si>
    <t>Forgatási célú értékpapír vásárlás</t>
  </si>
  <si>
    <t>Helyi önkormányzatoktól és költségvetési szerveiktől</t>
  </si>
  <si>
    <t>Elkülönített állami pénzalapokból</t>
  </si>
  <si>
    <t>Továbbszámlázott (közvetített szolgáltatások) bevételei</t>
  </si>
  <si>
    <t xml:space="preserve">Működési kiadás államháztartáson belülre </t>
  </si>
  <si>
    <t xml:space="preserve">Működési kiadások államháztartáson kivülre  </t>
  </si>
  <si>
    <t xml:space="preserve">Társulásoknak és költségvetési szerveinek </t>
  </si>
  <si>
    <t>Önkormányzatok müködési támogatásai</t>
  </si>
  <si>
    <t>rovat/ sszám</t>
  </si>
  <si>
    <t>rovat/ sorszám</t>
  </si>
  <si>
    <t xml:space="preserve">Tartalék </t>
  </si>
  <si>
    <t xml:space="preserve">Tulajdonosi bevétel - koncesszióból származó bevétel </t>
  </si>
  <si>
    <t xml:space="preserve">Támogatási kölcsönök  visszatérülése </t>
  </si>
  <si>
    <t xml:space="preserve">Müködési  visszatéritendő támogatási kölcsönök nyújtása </t>
  </si>
  <si>
    <t>Rövid lejáratú hitel, kölcsön  törlesztése</t>
  </si>
  <si>
    <t>Rövid lejáratú hitel, kölcsön felvétele</t>
  </si>
  <si>
    <t>B4        l.</t>
  </si>
  <si>
    <t>B3        ll.</t>
  </si>
  <si>
    <t>B1       lV.</t>
  </si>
  <si>
    <t>B8      Vll.</t>
  </si>
  <si>
    <t>B1       Vl.</t>
  </si>
  <si>
    <t>B6        V.</t>
  </si>
  <si>
    <t xml:space="preserve">K1         l. </t>
  </si>
  <si>
    <t>K2        ll.</t>
  </si>
  <si>
    <t>K3       lll.</t>
  </si>
  <si>
    <t>K4       lV.</t>
  </si>
  <si>
    <t>K5       V.</t>
  </si>
  <si>
    <t xml:space="preserve"> Működési célú támogatások államháztartáson belül</t>
  </si>
  <si>
    <t xml:space="preserve">Önkormányzatoknak és költségvetési szerveinek </t>
  </si>
  <si>
    <t>Központi költségvetési szervtől</t>
  </si>
  <si>
    <t xml:space="preserve">teljesítés %-a </t>
  </si>
  <si>
    <t>Készletértékesítés</t>
  </si>
  <si>
    <t xml:space="preserve">Kamat bevételek </t>
  </si>
  <si>
    <t>Működési célú kiegészítő támogatások</t>
  </si>
  <si>
    <t>Természetbeni Erzsébet utalvány</t>
  </si>
  <si>
    <t>Szociális célú tüzifa támogatás</t>
  </si>
  <si>
    <t>Társulások és költségvetési szerveik</t>
  </si>
  <si>
    <t>Államháztartáson belüli megelőlegezés</t>
  </si>
  <si>
    <t xml:space="preserve">2019. évi módosítás </t>
  </si>
  <si>
    <t xml:space="preserve">2019. évi tény </t>
  </si>
  <si>
    <t>KERKÁSKÁPOLNA KÖZSÉG ÖNKORMÁNYZATA
2019. ÉVI MŰKÖDÉSI BEVÉTELEI ÉS KIADÁSAI KIEMELT ELŐIRÁNYZATONKÉNT</t>
  </si>
  <si>
    <t>2019. évi eredeti előirányzat</t>
  </si>
  <si>
    <t>Biztosító által fizetett kártérítés</t>
  </si>
  <si>
    <t xml:space="preserve">    Vas Megyei Közgyülés Nemzeti Összetartozás napja </t>
  </si>
  <si>
    <t xml:space="preserve">    Óvoda finanszírozás 2018.évi elszámolása</t>
  </si>
  <si>
    <t xml:space="preserve">   Átmeneti segély</t>
  </si>
  <si>
    <t xml:space="preserve">   Temetési segély</t>
  </si>
  <si>
    <t xml:space="preserve">   Tanévkezdési támogatás</t>
  </si>
  <si>
    <t xml:space="preserve">    Pöttömsziget Óvoda és Egységes Óvoda-Bölcsőde </t>
  </si>
  <si>
    <t xml:space="preserve">    NYD Regionális Hulladékgazdálkodási Önkormányzati Társulás</t>
  </si>
  <si>
    <t xml:space="preserve">    Orvosi ügyelet </t>
  </si>
  <si>
    <t xml:space="preserve">    Fizikotherápia </t>
  </si>
  <si>
    <t xml:space="preserve">    Védőnői szolg., kirendeltség 2018. évi elszámolása</t>
  </si>
  <si>
    <t xml:space="preserve">    2018. évi elsz.alapján visszafiz. Köt. - ovis létszám</t>
  </si>
  <si>
    <t xml:space="preserve">    Egyéb civil szervezetek</t>
  </si>
  <si>
    <t xml:space="preserve">    Őrségi Vízrendezési és Talajvédelmi Társ.</t>
  </si>
  <si>
    <t>Önkorm.előző évi elszámolásából visszafiz. Kötelezettség</t>
  </si>
  <si>
    <t>B401</t>
  </si>
  <si>
    <t>B402</t>
  </si>
  <si>
    <t>Tárgyi eszköz bérbeadásából származó bevétel</t>
  </si>
  <si>
    <t>B403</t>
  </si>
  <si>
    <t>B404</t>
  </si>
  <si>
    <t>B410</t>
  </si>
  <si>
    <t>B411</t>
  </si>
  <si>
    <t>B354</t>
  </si>
  <si>
    <t>B355</t>
  </si>
  <si>
    <t>B351</t>
  </si>
  <si>
    <t>B34</t>
  </si>
  <si>
    <t>B36</t>
  </si>
  <si>
    <t>Vagyoni típusú adók</t>
  </si>
  <si>
    <t>Értékesítési és forgalmi adók</t>
  </si>
  <si>
    <t xml:space="preserve">    Magánszemélyek kommunális adója</t>
  </si>
  <si>
    <t xml:space="preserve">    Iparűzési adó</t>
  </si>
  <si>
    <t xml:space="preserve">    Idegenforgalmi adó tartózkodás utáni</t>
  </si>
  <si>
    <t xml:space="preserve">    Talajterhelési díj</t>
  </si>
  <si>
    <t>Egyéb áruhasználati és szolgáltatási adók</t>
  </si>
  <si>
    <t>B111</t>
  </si>
  <si>
    <t>B113</t>
  </si>
  <si>
    <t>B114</t>
  </si>
  <si>
    <t>B115</t>
  </si>
  <si>
    <t>B16</t>
  </si>
  <si>
    <t>B11       lll.</t>
  </si>
  <si>
    <t>B8131</t>
  </si>
  <si>
    <t>B811</t>
  </si>
  <si>
    <t>B8113</t>
  </si>
  <si>
    <t>B8121</t>
  </si>
  <si>
    <t>B814</t>
  </si>
  <si>
    <t>K42</t>
  </si>
  <si>
    <t xml:space="preserve">Települési támogatás </t>
  </si>
  <si>
    <t>K48</t>
  </si>
  <si>
    <t>Egyéb nem intézményi ellátások</t>
  </si>
  <si>
    <t xml:space="preserve">   Zalamenti és Őrségi Szociális Alapszolg. Intéz.</t>
  </si>
  <si>
    <t>K506</t>
  </si>
  <si>
    <t xml:space="preserve">    Zalamenti és Őrségi Önkormányzatok Szociális és     Gyermekjóléti Társulása 2019. tagdíj </t>
  </si>
  <si>
    <t>K502</t>
  </si>
  <si>
    <t>K512</t>
  </si>
  <si>
    <t xml:space="preserve">K513      </t>
  </si>
  <si>
    <t>K59112</t>
  </si>
  <si>
    <t>K9113</t>
  </si>
  <si>
    <t>K9121</t>
  </si>
  <si>
    <t>K914</t>
  </si>
  <si>
    <t xml:space="preserve">    Őrségi ügyelet 2018. évi elszámolása</t>
  </si>
  <si>
    <t>K5       VI.</t>
  </si>
  <si>
    <t>K9       VIl.</t>
  </si>
  <si>
    <t>2. számú melléklet</t>
  </si>
  <si>
    <t>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</si>
</sst>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7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8" fillId="5" borderId="0" applyNumberFormat="0" applyBorder="0" applyAlignment="0" applyProtection="0"/>
    <xf numFmtId="0" fontId="20" fillId="20" borderId="1" applyNumberFormat="0" applyAlignment="0" applyProtection="0"/>
    <xf numFmtId="0" fontId="11" fillId="21" borderId="2" applyNumberFormat="0" applyAlignment="0" applyProtection="0"/>
    <xf numFmtId="0" fontId="1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4" fillId="6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3" fillId="0" borderId="6" applyNumberFormat="0" applyFill="0" applyAlignment="0" applyProtection="0"/>
    <xf numFmtId="0" fontId="19" fillId="23" borderId="0" applyNumberFormat="0" applyBorder="0" applyAlignment="0" applyProtection="0"/>
    <xf numFmtId="0" fontId="21" fillId="0" borderId="0"/>
    <xf numFmtId="0" fontId="25" fillId="0" borderId="0"/>
    <xf numFmtId="0" fontId="24" fillId="0" borderId="0"/>
    <xf numFmtId="0" fontId="1" fillId="0" borderId="0"/>
    <xf numFmtId="0" fontId="26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9" fontId="2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Border="1"/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21" fillId="0" borderId="10" xfId="0" applyFont="1" applyBorder="1"/>
    <xf numFmtId="9" fontId="21" fillId="0" borderId="10" xfId="0" applyNumberFormat="1" applyFont="1" applyBorder="1"/>
    <xf numFmtId="0" fontId="21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right" vertical="center"/>
    </xf>
    <xf numFmtId="3" fontId="21" fillId="0" borderId="10" xfId="0" applyNumberFormat="1" applyFont="1" applyBorder="1" applyAlignment="1">
      <alignment horizontal="right"/>
    </xf>
    <xf numFmtId="0" fontId="22" fillId="0" borderId="10" xfId="0" applyFont="1" applyBorder="1"/>
    <xf numFmtId="0" fontId="21" fillId="0" borderId="10" xfId="0" applyFont="1" applyBorder="1" applyAlignment="1">
      <alignment wrapText="1"/>
    </xf>
    <xf numFmtId="0" fontId="22" fillId="0" borderId="10" xfId="0" applyFont="1" applyFill="1" applyBorder="1" applyAlignment="1">
      <alignment wrapText="1"/>
    </xf>
    <xf numFmtId="0" fontId="22" fillId="0" borderId="10" xfId="0" applyFont="1" applyBorder="1" applyAlignment="1">
      <alignment horizontal="right"/>
    </xf>
    <xf numFmtId="0" fontId="21" fillId="0" borderId="0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3" fontId="22" fillId="0" borderId="10" xfId="0" applyNumberFormat="1" applyFont="1" applyFill="1" applyBorder="1"/>
    <xf numFmtId="3" fontId="3" fillId="0" borderId="10" xfId="0" applyNumberFormat="1" applyFont="1" applyBorder="1"/>
    <xf numFmtId="0" fontId="3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/>
    </xf>
    <xf numFmtId="3" fontId="3" fillId="0" borderId="10" xfId="0" applyNumberFormat="1" applyFont="1" applyBorder="1" applyAlignment="1">
      <alignment horizontal="right"/>
    </xf>
    <xf numFmtId="3" fontId="22" fillId="0" borderId="10" xfId="0" applyNumberFormat="1" applyFont="1" applyBorder="1" applyAlignment="1">
      <alignment horizontal="right"/>
    </xf>
    <xf numFmtId="0" fontId="22" fillId="0" borderId="10" xfId="0" applyFont="1" applyBorder="1" applyAlignment="1">
      <alignment wrapText="1"/>
    </xf>
    <xf numFmtId="0" fontId="21" fillId="0" borderId="0" xfId="0" applyFont="1" applyBorder="1"/>
    <xf numFmtId="0" fontId="23" fillId="0" borderId="10" xfId="0" applyFont="1" applyBorder="1" applyAlignment="1">
      <alignment horizontal="left"/>
    </xf>
    <xf numFmtId="0" fontId="23" fillId="0" borderId="10" xfId="0" applyFont="1" applyFill="1" applyBorder="1" applyAlignment="1">
      <alignment wrapText="1"/>
    </xf>
    <xf numFmtId="3" fontId="23" fillId="0" borderId="10" xfId="0" applyNumberFormat="1" applyFont="1" applyFill="1" applyBorder="1"/>
    <xf numFmtId="0" fontId="3" fillId="0" borderId="10" xfId="0" applyFont="1" applyFill="1" applyBorder="1" applyAlignment="1">
      <alignment wrapText="1"/>
    </xf>
    <xf numFmtId="3" fontId="3" fillId="0" borderId="10" xfId="0" applyNumberFormat="1" applyFont="1" applyFill="1" applyBorder="1"/>
    <xf numFmtId="0" fontId="21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right" vertical="center"/>
    </xf>
    <xf numFmtId="0" fontId="22" fillId="0" borderId="10" xfId="0" applyFont="1" applyBorder="1" applyAlignment="1">
      <alignment horizontal="left" vertical="center"/>
    </xf>
    <xf numFmtId="3" fontId="21" fillId="0" borderId="10" xfId="0" applyNumberFormat="1" applyFont="1" applyBorder="1"/>
    <xf numFmtId="0" fontId="2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9" fontId="3" fillId="0" borderId="10" xfId="0" applyNumberFormat="1" applyFont="1" applyBorder="1"/>
    <xf numFmtId="3" fontId="3" fillId="0" borderId="10" xfId="0" applyNumberFormat="1" applyFont="1" applyBorder="1" applyAlignment="1">
      <alignment horizontal="center" wrapText="1"/>
    </xf>
    <xf numFmtId="1" fontId="3" fillId="0" borderId="10" xfId="0" applyNumberFormat="1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21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8"/>
  <sheetViews>
    <sheetView tabSelected="1" topLeftCell="A34" zoomScaleNormal="100" workbookViewId="0">
      <selection activeCell="K53" sqref="K53"/>
    </sheetView>
  </sheetViews>
  <sheetFormatPr defaultRowHeight="12.75"/>
  <cols>
    <col min="1" max="1" width="10.140625" customWidth="1"/>
    <col min="2" max="2" width="49.5703125" customWidth="1"/>
    <col min="3" max="3" width="11.28515625" customWidth="1"/>
    <col min="4" max="4" width="10.7109375" customWidth="1"/>
    <col min="5" max="5" width="10.28515625" customWidth="1"/>
  </cols>
  <sheetData>
    <row r="1" spans="1:6">
      <c r="A1" s="40"/>
      <c r="B1" s="40"/>
      <c r="C1" s="63"/>
      <c r="D1" s="54"/>
      <c r="E1" s="40"/>
      <c r="F1" s="40"/>
    </row>
    <row r="2" spans="1:6" ht="12.75" customHeight="1">
      <c r="A2" s="40"/>
      <c r="B2" s="40"/>
      <c r="C2" s="54"/>
      <c r="D2" s="54"/>
      <c r="E2" s="40"/>
      <c r="F2" s="40"/>
    </row>
    <row r="3" spans="1:6" ht="15" customHeight="1">
      <c r="A3" s="64" t="s">
        <v>149</v>
      </c>
      <c r="B3" s="64"/>
      <c r="C3" s="64"/>
      <c r="D3" s="55"/>
      <c r="E3" s="66" t="s">
        <v>148</v>
      </c>
      <c r="F3" s="66"/>
    </row>
    <row r="4" spans="1:6" ht="43.5" customHeight="1">
      <c r="A4" s="65" t="s">
        <v>84</v>
      </c>
      <c r="B4" s="66"/>
      <c r="C4" s="66"/>
      <c r="D4" s="31"/>
      <c r="E4" s="40"/>
      <c r="F4" s="40"/>
    </row>
    <row r="5" spans="1:6" ht="12.75" customHeight="1">
      <c r="A5" s="56"/>
      <c r="B5" s="31"/>
      <c r="C5" s="31"/>
      <c r="D5" s="31"/>
      <c r="E5" s="40"/>
      <c r="F5" s="40"/>
    </row>
    <row r="6" spans="1:6">
      <c r="A6" s="40"/>
      <c r="B6" s="40"/>
      <c r="C6" s="54" t="s">
        <v>8</v>
      </c>
      <c r="D6" s="54"/>
      <c r="E6" s="40"/>
      <c r="F6" s="40"/>
    </row>
    <row r="7" spans="1:6" ht="58.5" customHeight="1">
      <c r="A7" s="35" t="s">
        <v>52</v>
      </c>
      <c r="B7" s="48" t="s">
        <v>0</v>
      </c>
      <c r="C7" s="60" t="s">
        <v>85</v>
      </c>
      <c r="D7" s="60" t="s">
        <v>82</v>
      </c>
      <c r="E7" s="60" t="s">
        <v>83</v>
      </c>
      <c r="F7" s="47" t="s">
        <v>74</v>
      </c>
    </row>
    <row r="8" spans="1:6" ht="15" customHeight="1">
      <c r="A8" s="49" t="s">
        <v>10</v>
      </c>
      <c r="B8" s="50"/>
      <c r="C8" s="36"/>
      <c r="D8" s="36"/>
      <c r="E8" s="22"/>
      <c r="F8" s="22"/>
    </row>
    <row r="9" spans="1:6" ht="15" customHeight="1">
      <c r="A9" s="49" t="s">
        <v>60</v>
      </c>
      <c r="B9" s="49" t="s">
        <v>3</v>
      </c>
      <c r="C9" s="37">
        <f>SUM(C10:C15)</f>
        <v>240</v>
      </c>
      <c r="D9" s="37">
        <f>SUM(D10:D15)</f>
        <v>240</v>
      </c>
      <c r="E9" s="37">
        <f>SUM(E10:E15)</f>
        <v>513</v>
      </c>
      <c r="F9" s="57">
        <f>E9/D9</f>
        <v>2.1375000000000002</v>
      </c>
    </row>
    <row r="10" spans="1:6" ht="15" customHeight="1">
      <c r="A10" s="25" t="s">
        <v>101</v>
      </c>
      <c r="B10" s="24" t="s">
        <v>75</v>
      </c>
      <c r="C10" s="26">
        <v>0</v>
      </c>
      <c r="D10" s="26">
        <v>0</v>
      </c>
      <c r="E10" s="22">
        <v>0</v>
      </c>
      <c r="F10" s="23">
        <v>0</v>
      </c>
    </row>
    <row r="11" spans="1:6" ht="15" customHeight="1">
      <c r="A11" s="25" t="s">
        <v>102</v>
      </c>
      <c r="B11" s="24" t="s">
        <v>103</v>
      </c>
      <c r="C11" s="26">
        <v>40</v>
      </c>
      <c r="D11" s="26">
        <v>40</v>
      </c>
      <c r="E11" s="22">
        <v>30</v>
      </c>
      <c r="F11" s="23">
        <f t="shared" ref="F11" si="0">E11/D11</f>
        <v>0.75</v>
      </c>
    </row>
    <row r="12" spans="1:6" ht="15" customHeight="1">
      <c r="A12" s="25" t="s">
        <v>104</v>
      </c>
      <c r="B12" s="24" t="s">
        <v>47</v>
      </c>
      <c r="C12" s="26">
        <v>200</v>
      </c>
      <c r="D12" s="26">
        <v>200</v>
      </c>
      <c r="E12" s="22">
        <v>209</v>
      </c>
      <c r="F12" s="23">
        <f t="shared" ref="F12:F46" si="1">E12/D12</f>
        <v>1.0449999999999999</v>
      </c>
    </row>
    <row r="13" spans="1:6" ht="15" customHeight="1">
      <c r="A13" s="25" t="s">
        <v>105</v>
      </c>
      <c r="B13" s="24" t="s">
        <v>55</v>
      </c>
      <c r="C13" s="26">
        <v>0</v>
      </c>
      <c r="D13" s="26">
        <v>0</v>
      </c>
      <c r="E13" s="22">
        <v>0</v>
      </c>
      <c r="F13" s="23">
        <v>0</v>
      </c>
    </row>
    <row r="14" spans="1:6" ht="15" customHeight="1">
      <c r="A14" s="25" t="s">
        <v>106</v>
      </c>
      <c r="B14" s="24" t="s">
        <v>86</v>
      </c>
      <c r="C14" s="26">
        <v>0</v>
      </c>
      <c r="D14" s="26">
        <v>0</v>
      </c>
      <c r="E14" s="22">
        <v>214</v>
      </c>
      <c r="F14" s="23">
        <v>0</v>
      </c>
    </row>
    <row r="15" spans="1:6" ht="15" customHeight="1">
      <c r="A15" s="25" t="s">
        <v>107</v>
      </c>
      <c r="B15" s="24" t="s">
        <v>76</v>
      </c>
      <c r="C15" s="26">
        <v>0</v>
      </c>
      <c r="D15" s="26">
        <v>0</v>
      </c>
      <c r="E15" s="22">
        <v>60</v>
      </c>
      <c r="F15" s="23">
        <v>0</v>
      </c>
    </row>
    <row r="16" spans="1:6" ht="15" customHeight="1">
      <c r="A16" s="49" t="s">
        <v>61</v>
      </c>
      <c r="B16" s="49" t="s">
        <v>2</v>
      </c>
      <c r="C16" s="37">
        <f>C17+C19+C21+C22+C25</f>
        <v>1725</v>
      </c>
      <c r="D16" s="37">
        <f t="shared" ref="D16:E16" si="2">D17+D19+D21+D22+D25</f>
        <v>1725</v>
      </c>
      <c r="E16" s="37">
        <f t="shared" si="2"/>
        <v>1733</v>
      </c>
      <c r="F16" s="57">
        <f t="shared" si="1"/>
        <v>1.0046376811594202</v>
      </c>
    </row>
    <row r="17" spans="1:6" ht="15" customHeight="1">
      <c r="A17" s="25" t="s">
        <v>111</v>
      </c>
      <c r="B17" s="24" t="s">
        <v>113</v>
      </c>
      <c r="C17" s="26">
        <f>C18</f>
        <v>220</v>
      </c>
      <c r="D17" s="26">
        <f t="shared" ref="D17:E17" si="3">D18</f>
        <v>220</v>
      </c>
      <c r="E17" s="26">
        <f t="shared" si="3"/>
        <v>231</v>
      </c>
      <c r="F17" s="23">
        <f t="shared" si="1"/>
        <v>1.05</v>
      </c>
    </row>
    <row r="18" spans="1:6" ht="15" customHeight="1">
      <c r="A18" s="51" t="s">
        <v>111</v>
      </c>
      <c r="B18" s="52" t="s">
        <v>115</v>
      </c>
      <c r="C18" s="38">
        <v>220</v>
      </c>
      <c r="D18" s="38">
        <v>220</v>
      </c>
      <c r="E18" s="22">
        <v>231</v>
      </c>
      <c r="F18" s="23">
        <f t="shared" si="1"/>
        <v>1.05</v>
      </c>
    </row>
    <row r="19" spans="1:6" ht="15" customHeight="1">
      <c r="A19" s="51" t="s">
        <v>110</v>
      </c>
      <c r="B19" s="52" t="s">
        <v>114</v>
      </c>
      <c r="C19" s="38">
        <f>C20</f>
        <v>1300</v>
      </c>
      <c r="D19" s="38">
        <f t="shared" ref="D19:E19" si="4">D20</f>
        <v>1300</v>
      </c>
      <c r="E19" s="38">
        <f t="shared" si="4"/>
        <v>1260</v>
      </c>
      <c r="F19" s="23">
        <f t="shared" si="1"/>
        <v>0.96923076923076923</v>
      </c>
    </row>
    <row r="20" spans="1:6" ht="15" customHeight="1">
      <c r="A20" s="51"/>
      <c r="B20" s="52" t="s">
        <v>116</v>
      </c>
      <c r="C20" s="38">
        <v>1300</v>
      </c>
      <c r="D20" s="38">
        <v>1300</v>
      </c>
      <c r="E20" s="22">
        <v>1260</v>
      </c>
      <c r="F20" s="23">
        <f t="shared" ref="F20:F22" si="5">E20/D20</f>
        <v>0.96923076923076923</v>
      </c>
    </row>
    <row r="21" spans="1:6" ht="15" customHeight="1">
      <c r="A21" s="51" t="s">
        <v>108</v>
      </c>
      <c r="B21" s="52" t="s">
        <v>26</v>
      </c>
      <c r="C21" s="38">
        <v>180</v>
      </c>
      <c r="D21" s="38">
        <v>180</v>
      </c>
      <c r="E21" s="22">
        <v>193</v>
      </c>
      <c r="F21" s="23">
        <f t="shared" si="5"/>
        <v>1.0722222222222222</v>
      </c>
    </row>
    <row r="22" spans="1:6" ht="15" customHeight="1">
      <c r="A22" s="51" t="s">
        <v>109</v>
      </c>
      <c r="B22" s="52" t="s">
        <v>119</v>
      </c>
      <c r="C22" s="38">
        <f>SUM(C23+C24)</f>
        <v>25</v>
      </c>
      <c r="D22" s="38">
        <f t="shared" ref="D22:E22" si="6">SUM(D23+D24)</f>
        <v>25</v>
      </c>
      <c r="E22" s="38">
        <f t="shared" si="6"/>
        <v>41</v>
      </c>
      <c r="F22" s="23">
        <f t="shared" si="5"/>
        <v>1.64</v>
      </c>
    </row>
    <row r="23" spans="1:6" ht="15" customHeight="1">
      <c r="A23" s="51"/>
      <c r="B23" s="52" t="s">
        <v>117</v>
      </c>
      <c r="C23" s="38">
        <v>25</v>
      </c>
      <c r="D23" s="38">
        <v>25</v>
      </c>
      <c r="E23" s="22">
        <v>41</v>
      </c>
      <c r="F23" s="23">
        <f t="shared" si="1"/>
        <v>1.64</v>
      </c>
    </row>
    <row r="24" spans="1:6" ht="15" customHeight="1">
      <c r="A24" s="51"/>
      <c r="B24" s="52" t="s">
        <v>118</v>
      </c>
      <c r="C24" s="38">
        <v>0</v>
      </c>
      <c r="D24" s="38">
        <v>0</v>
      </c>
      <c r="E24" s="22">
        <v>0</v>
      </c>
      <c r="F24" s="23">
        <v>0</v>
      </c>
    </row>
    <row r="25" spans="1:6" ht="15" customHeight="1">
      <c r="A25" s="25" t="s">
        <v>112</v>
      </c>
      <c r="B25" s="24" t="s">
        <v>27</v>
      </c>
      <c r="C25" s="26">
        <v>0</v>
      </c>
      <c r="D25" s="26">
        <v>0</v>
      </c>
      <c r="E25" s="22">
        <v>8</v>
      </c>
      <c r="F25" s="23">
        <v>0</v>
      </c>
    </row>
    <row r="26" spans="1:6" ht="15" customHeight="1">
      <c r="A26" s="21" t="s">
        <v>125</v>
      </c>
      <c r="B26" s="21" t="s">
        <v>51</v>
      </c>
      <c r="C26" s="37">
        <f>C27+C28+C29+C30</f>
        <v>15369</v>
      </c>
      <c r="D26" s="37">
        <f>D27+D28+D29+D30</f>
        <v>20054</v>
      </c>
      <c r="E26" s="37">
        <f>E27+E28+E29+E30</f>
        <v>20054</v>
      </c>
      <c r="F26" s="57">
        <f t="shared" si="1"/>
        <v>1</v>
      </c>
    </row>
    <row r="27" spans="1:6" ht="15" customHeight="1">
      <c r="A27" s="46" t="s">
        <v>120</v>
      </c>
      <c r="B27" s="22" t="s">
        <v>28</v>
      </c>
      <c r="C27" s="26">
        <v>8931</v>
      </c>
      <c r="D27" s="26">
        <v>8931</v>
      </c>
      <c r="E27" s="26">
        <v>8931</v>
      </c>
      <c r="F27" s="23">
        <f t="shared" si="1"/>
        <v>1</v>
      </c>
    </row>
    <row r="28" spans="1:6" ht="15" customHeight="1">
      <c r="A28" s="46" t="s">
        <v>121</v>
      </c>
      <c r="B28" s="22" t="s">
        <v>29</v>
      </c>
      <c r="C28" s="26">
        <v>4638</v>
      </c>
      <c r="D28" s="26">
        <v>3553</v>
      </c>
      <c r="E28" s="26">
        <v>3553</v>
      </c>
      <c r="F28" s="23">
        <f t="shared" si="1"/>
        <v>1</v>
      </c>
    </row>
    <row r="29" spans="1:6" ht="15" customHeight="1">
      <c r="A29" s="46" t="s">
        <v>122</v>
      </c>
      <c r="B29" s="22" t="s">
        <v>30</v>
      </c>
      <c r="C29" s="26">
        <v>1800</v>
      </c>
      <c r="D29" s="26">
        <v>1800</v>
      </c>
      <c r="E29" s="26">
        <v>1800</v>
      </c>
      <c r="F29" s="23">
        <f t="shared" si="1"/>
        <v>1</v>
      </c>
    </row>
    <row r="30" spans="1:6" ht="15" customHeight="1">
      <c r="A30" s="46" t="s">
        <v>123</v>
      </c>
      <c r="B30" s="22" t="s">
        <v>77</v>
      </c>
      <c r="C30" s="26">
        <v>0</v>
      </c>
      <c r="D30" s="26">
        <v>5770</v>
      </c>
      <c r="E30" s="26">
        <v>5770</v>
      </c>
      <c r="F30" s="23">
        <f t="shared" si="1"/>
        <v>1</v>
      </c>
    </row>
    <row r="31" spans="1:6" ht="15" customHeight="1">
      <c r="A31" s="32" t="s">
        <v>62</v>
      </c>
      <c r="B31" s="21" t="s">
        <v>71</v>
      </c>
      <c r="C31" s="37">
        <f>C32+C33+C35+C37</f>
        <v>3058</v>
      </c>
      <c r="D31" s="37">
        <f>D32+D33+D35+D37</f>
        <v>3058</v>
      </c>
      <c r="E31" s="37">
        <f>E32+E33+E35+E37</f>
        <v>2925</v>
      </c>
      <c r="F31" s="57">
        <f t="shared" si="1"/>
        <v>0.95650752125572269</v>
      </c>
    </row>
    <row r="32" spans="1:6" ht="15" customHeight="1">
      <c r="A32" s="46" t="s">
        <v>124</v>
      </c>
      <c r="B32" s="28" t="s">
        <v>46</v>
      </c>
      <c r="C32" s="26">
        <v>2928</v>
      </c>
      <c r="D32" s="26">
        <v>2928</v>
      </c>
      <c r="E32" s="26">
        <v>2745</v>
      </c>
      <c r="F32" s="23">
        <f t="shared" si="1"/>
        <v>0.9375</v>
      </c>
    </row>
    <row r="33" spans="1:6" ht="15" customHeight="1">
      <c r="A33" s="30" t="s">
        <v>124</v>
      </c>
      <c r="B33" s="29" t="s">
        <v>80</v>
      </c>
      <c r="C33" s="33">
        <f>C34</f>
        <v>130</v>
      </c>
      <c r="D33" s="33">
        <f t="shared" ref="D33:E33" si="7">D34</f>
        <v>130</v>
      </c>
      <c r="E33" s="33">
        <f t="shared" si="7"/>
        <v>130</v>
      </c>
      <c r="F33" s="23">
        <f t="shared" si="1"/>
        <v>1</v>
      </c>
    </row>
    <row r="34" spans="1:6" ht="15" customHeight="1">
      <c r="A34" s="30"/>
      <c r="B34" s="29" t="s">
        <v>88</v>
      </c>
      <c r="C34" s="33">
        <v>130</v>
      </c>
      <c r="D34" s="33">
        <v>130</v>
      </c>
      <c r="E34" s="22">
        <v>130</v>
      </c>
      <c r="F34" s="23">
        <f t="shared" si="1"/>
        <v>1</v>
      </c>
    </row>
    <row r="35" spans="1:6" ht="15" customHeight="1">
      <c r="A35" s="46" t="s">
        <v>124</v>
      </c>
      <c r="B35" s="28" t="s">
        <v>45</v>
      </c>
      <c r="C35" s="53">
        <f>SUM(C36:C36)</f>
        <v>0</v>
      </c>
      <c r="D35" s="53">
        <f>SUM(D36:D36)</f>
        <v>0</v>
      </c>
      <c r="E35" s="53">
        <f>SUM(E36:E36)</f>
        <v>50</v>
      </c>
      <c r="F35" s="23">
        <v>0</v>
      </c>
    </row>
    <row r="36" spans="1:6" ht="15" customHeight="1">
      <c r="A36" s="30"/>
      <c r="B36" s="29" t="s">
        <v>87</v>
      </c>
      <c r="C36" s="33">
        <v>0</v>
      </c>
      <c r="D36" s="33">
        <v>0</v>
      </c>
      <c r="E36" s="22">
        <v>50</v>
      </c>
      <c r="F36" s="23">
        <v>0</v>
      </c>
    </row>
    <row r="37" spans="1:6" ht="15" customHeight="1">
      <c r="A37" s="30" t="s">
        <v>124</v>
      </c>
      <c r="B37" s="29" t="s">
        <v>73</v>
      </c>
      <c r="C37" s="33">
        <v>0</v>
      </c>
      <c r="D37" s="33">
        <v>0</v>
      </c>
      <c r="E37" s="33">
        <v>0</v>
      </c>
      <c r="F37" s="23">
        <v>0</v>
      </c>
    </row>
    <row r="38" spans="1:6" ht="15" customHeight="1">
      <c r="A38" s="32" t="s">
        <v>65</v>
      </c>
      <c r="B38" s="20" t="s">
        <v>9</v>
      </c>
      <c r="C38" s="34">
        <v>0</v>
      </c>
      <c r="D38" s="34">
        <v>0</v>
      </c>
      <c r="E38" s="22">
        <v>0</v>
      </c>
      <c r="F38" s="23">
        <v>0</v>
      </c>
    </row>
    <row r="39" spans="1:6" ht="15" customHeight="1">
      <c r="A39" s="32" t="s">
        <v>64</v>
      </c>
      <c r="B39" s="20" t="s">
        <v>56</v>
      </c>
      <c r="C39" s="34">
        <v>0</v>
      </c>
      <c r="D39" s="34">
        <v>0</v>
      </c>
      <c r="E39" s="22">
        <v>0</v>
      </c>
      <c r="F39" s="23">
        <v>0</v>
      </c>
    </row>
    <row r="40" spans="1:6" ht="15" customHeight="1">
      <c r="A40" s="21" t="s">
        <v>63</v>
      </c>
      <c r="B40" s="21" t="s">
        <v>41</v>
      </c>
      <c r="C40" s="34">
        <f>SUM(C41:C45)</f>
        <v>3795</v>
      </c>
      <c r="D40" s="34">
        <f t="shared" ref="D40:E40" si="8">SUM(D41:D45)</f>
        <v>3867</v>
      </c>
      <c r="E40" s="34">
        <f t="shared" si="8"/>
        <v>4476</v>
      </c>
      <c r="F40" s="57">
        <f t="shared" si="1"/>
        <v>1.1574864235841738</v>
      </c>
    </row>
    <row r="41" spans="1:6" ht="15" customHeight="1">
      <c r="A41" s="46" t="s">
        <v>126</v>
      </c>
      <c r="B41" s="22" t="s">
        <v>31</v>
      </c>
      <c r="C41" s="53">
        <v>3795</v>
      </c>
      <c r="D41" s="53">
        <v>3867</v>
      </c>
      <c r="E41" s="53">
        <v>3867</v>
      </c>
      <c r="F41" s="23">
        <f t="shared" si="1"/>
        <v>1</v>
      </c>
    </row>
    <row r="42" spans="1:6" ht="15" customHeight="1">
      <c r="A42" s="46" t="s">
        <v>127</v>
      </c>
      <c r="B42" s="22" t="s">
        <v>32</v>
      </c>
      <c r="C42" s="22">
        <v>0</v>
      </c>
      <c r="D42" s="22">
        <v>0</v>
      </c>
      <c r="E42" s="22">
        <v>0</v>
      </c>
      <c r="F42" s="23">
        <v>0</v>
      </c>
    </row>
    <row r="43" spans="1:6" ht="15" customHeight="1">
      <c r="A43" s="46" t="s">
        <v>128</v>
      </c>
      <c r="B43" s="22" t="s">
        <v>59</v>
      </c>
      <c r="C43" s="22">
        <v>0</v>
      </c>
      <c r="D43" s="22">
        <v>0</v>
      </c>
      <c r="E43" s="22">
        <v>0</v>
      </c>
      <c r="F43" s="23">
        <v>0</v>
      </c>
    </row>
    <row r="44" spans="1:6" ht="15" customHeight="1">
      <c r="A44" s="46" t="s">
        <v>129</v>
      </c>
      <c r="B44" s="22" t="s">
        <v>43</v>
      </c>
      <c r="C44" s="22">
        <v>0</v>
      </c>
      <c r="D44" s="22">
        <v>0</v>
      </c>
      <c r="E44" s="22">
        <v>0</v>
      </c>
      <c r="F44" s="23">
        <v>0</v>
      </c>
    </row>
    <row r="45" spans="1:6" ht="15" customHeight="1">
      <c r="A45" s="46" t="s">
        <v>130</v>
      </c>
      <c r="B45" s="22" t="s">
        <v>81</v>
      </c>
      <c r="C45" s="22">
        <v>0</v>
      </c>
      <c r="D45" s="22">
        <v>0</v>
      </c>
      <c r="E45" s="22">
        <v>609</v>
      </c>
      <c r="F45" s="23">
        <v>0</v>
      </c>
    </row>
    <row r="46" spans="1:6" ht="15" customHeight="1">
      <c r="A46" s="21" t="s">
        <v>33</v>
      </c>
      <c r="B46" s="22"/>
      <c r="C46" s="34">
        <f>C9+C16+C26+C31+C38+C39+C40</f>
        <v>24187</v>
      </c>
      <c r="D46" s="34">
        <f>D9+D16+D26+D31+D38+D39+D40</f>
        <v>28944</v>
      </c>
      <c r="E46" s="34">
        <f>E9+E16+E26+E31+E38+E39+E40</f>
        <v>29701</v>
      </c>
      <c r="F46" s="57">
        <f t="shared" si="1"/>
        <v>1.0261539524599226</v>
      </c>
    </row>
    <row r="47" spans="1:6" ht="15" customHeight="1">
      <c r="A47" s="21" t="s">
        <v>34</v>
      </c>
      <c r="B47" s="22"/>
      <c r="C47" s="21"/>
      <c r="D47" s="21"/>
      <c r="E47" s="22"/>
      <c r="F47" s="23"/>
    </row>
    <row r="48" spans="1:6">
      <c r="A48" s="40"/>
      <c r="B48" s="40"/>
      <c r="C48" s="40"/>
      <c r="D48" s="40"/>
      <c r="E48" s="40"/>
      <c r="F48" s="40"/>
    </row>
    <row r="49" spans="1:6">
      <c r="A49" s="40"/>
      <c r="B49" s="40"/>
      <c r="C49" s="40"/>
      <c r="D49" s="40"/>
      <c r="E49" s="40"/>
      <c r="F49" s="40"/>
    </row>
    <row r="50" spans="1:6">
      <c r="A50" s="40"/>
      <c r="B50" s="40"/>
      <c r="C50" s="63"/>
      <c r="D50" s="54"/>
      <c r="E50" s="40"/>
      <c r="F50" s="40"/>
    </row>
    <row r="51" spans="1:6" ht="12.75" customHeight="1">
      <c r="A51" s="40"/>
      <c r="B51" s="40"/>
      <c r="C51" s="54"/>
      <c r="D51" s="54"/>
      <c r="E51" s="40"/>
      <c r="F51" s="40"/>
    </row>
    <row r="52" spans="1:6" ht="15" customHeight="1">
      <c r="A52" s="64" t="s">
        <v>149</v>
      </c>
      <c r="B52" s="64"/>
      <c r="C52" s="64"/>
      <c r="D52" s="55"/>
      <c r="E52" s="66" t="s">
        <v>148</v>
      </c>
      <c r="F52" s="66"/>
    </row>
    <row r="53" spans="1:6" ht="56.25" customHeight="1">
      <c r="A53" s="65" t="s">
        <v>84</v>
      </c>
      <c r="B53" s="66"/>
      <c r="C53" s="66"/>
      <c r="D53" s="31"/>
      <c r="E53" s="40"/>
      <c r="F53" s="40"/>
    </row>
    <row r="54" spans="1:6" ht="12.75" customHeight="1">
      <c r="A54" s="56"/>
      <c r="B54" s="31"/>
      <c r="C54" s="31"/>
      <c r="D54" s="31"/>
      <c r="E54" s="40"/>
      <c r="F54" s="40"/>
    </row>
    <row r="55" spans="1:6" ht="12.75" customHeight="1">
      <c r="A55" s="40"/>
      <c r="B55" s="40"/>
      <c r="C55" s="54" t="s">
        <v>8</v>
      </c>
      <c r="D55" s="54"/>
      <c r="E55" s="40"/>
      <c r="F55" s="40"/>
    </row>
    <row r="56" spans="1:6" ht="38.25">
      <c r="A56" s="35" t="s">
        <v>53</v>
      </c>
      <c r="B56" s="48" t="s">
        <v>0</v>
      </c>
      <c r="C56" s="61" t="s">
        <v>85</v>
      </c>
      <c r="D56" s="61" t="s">
        <v>82</v>
      </c>
      <c r="E56" s="58" t="s">
        <v>83</v>
      </c>
      <c r="F56" s="59" t="s">
        <v>74</v>
      </c>
    </row>
    <row r="57" spans="1:6" ht="15" customHeight="1">
      <c r="A57" s="49" t="s">
        <v>35</v>
      </c>
      <c r="B57" s="50"/>
      <c r="C57" s="36"/>
      <c r="D57" s="36"/>
      <c r="E57" s="22"/>
      <c r="F57" s="22"/>
    </row>
    <row r="58" spans="1:6" ht="15" customHeight="1">
      <c r="A58" s="49" t="s">
        <v>66</v>
      </c>
      <c r="B58" s="49" t="s">
        <v>4</v>
      </c>
      <c r="C58" s="37">
        <v>9580</v>
      </c>
      <c r="D58" s="37">
        <v>9989</v>
      </c>
      <c r="E58" s="34">
        <v>9143</v>
      </c>
      <c r="F58" s="57">
        <f>E58/D58</f>
        <v>0.9153068375212734</v>
      </c>
    </row>
    <row r="59" spans="1:6" ht="15" customHeight="1">
      <c r="A59" s="49" t="s">
        <v>67</v>
      </c>
      <c r="B59" s="49" t="s">
        <v>36</v>
      </c>
      <c r="C59" s="37">
        <v>1537</v>
      </c>
      <c r="D59" s="37">
        <v>1553</v>
      </c>
      <c r="E59" s="34">
        <v>1532</v>
      </c>
      <c r="F59" s="57">
        <f t="shared" ref="F59:F93" si="9">E59/D59</f>
        <v>0.98647778493238891</v>
      </c>
    </row>
    <row r="60" spans="1:6" ht="15" customHeight="1">
      <c r="A60" s="21" t="s">
        <v>68</v>
      </c>
      <c r="B60" s="21" t="s">
        <v>5</v>
      </c>
      <c r="C60" s="37">
        <v>4557</v>
      </c>
      <c r="D60" s="37">
        <v>5814</v>
      </c>
      <c r="E60" s="34">
        <v>5348</v>
      </c>
      <c r="F60" s="57">
        <f t="shared" si="9"/>
        <v>0.91984864121087029</v>
      </c>
    </row>
    <row r="61" spans="1:6" ht="15" customHeight="1">
      <c r="A61" s="32" t="s">
        <v>69</v>
      </c>
      <c r="B61" s="32" t="s">
        <v>6</v>
      </c>
      <c r="C61" s="37">
        <f>SUM(C62:C64)</f>
        <v>590</v>
      </c>
      <c r="D61" s="37">
        <f>SUM(D62:D64)</f>
        <v>602</v>
      </c>
      <c r="E61" s="37">
        <f>SUM(E62:E64)</f>
        <v>308</v>
      </c>
      <c r="F61" s="57">
        <f>E61/D61</f>
        <v>0.51162790697674421</v>
      </c>
    </row>
    <row r="62" spans="1:6" ht="15" customHeight="1">
      <c r="A62" s="46" t="s">
        <v>131</v>
      </c>
      <c r="B62" s="22" t="s">
        <v>78</v>
      </c>
      <c r="C62" s="26">
        <v>0</v>
      </c>
      <c r="D62" s="26">
        <v>12</v>
      </c>
      <c r="E62" s="22">
        <v>0</v>
      </c>
      <c r="F62" s="23">
        <f t="shared" si="9"/>
        <v>0</v>
      </c>
    </row>
    <row r="63" spans="1:6" ht="15" customHeight="1">
      <c r="A63" s="46"/>
      <c r="B63" s="22" t="s">
        <v>79</v>
      </c>
      <c r="C63" s="26">
        <v>0</v>
      </c>
      <c r="D63" s="26">
        <v>0</v>
      </c>
      <c r="E63" s="22">
        <v>0</v>
      </c>
      <c r="F63" s="23">
        <v>0</v>
      </c>
    </row>
    <row r="64" spans="1:6" ht="15" customHeight="1">
      <c r="A64" s="46" t="s">
        <v>133</v>
      </c>
      <c r="B64" s="22" t="s">
        <v>134</v>
      </c>
      <c r="C64" s="26">
        <f>C65</f>
        <v>590</v>
      </c>
      <c r="D64" s="26">
        <f t="shared" ref="D64:E64" si="10">D65</f>
        <v>590</v>
      </c>
      <c r="E64" s="26">
        <f t="shared" si="10"/>
        <v>308</v>
      </c>
      <c r="F64" s="23">
        <f t="shared" si="9"/>
        <v>0.52203389830508473</v>
      </c>
    </row>
    <row r="65" spans="1:8" ht="15" customHeight="1">
      <c r="A65" s="46"/>
      <c r="B65" s="28" t="s">
        <v>132</v>
      </c>
      <c r="C65" s="26">
        <f>SUM(C66:C69)</f>
        <v>590</v>
      </c>
      <c r="D65" s="26">
        <f t="shared" ref="D65:E65" si="11">SUM(D66:D69)</f>
        <v>590</v>
      </c>
      <c r="E65" s="26">
        <f t="shared" si="11"/>
        <v>308</v>
      </c>
      <c r="F65" s="23">
        <f t="shared" si="9"/>
        <v>0.52203389830508473</v>
      </c>
    </row>
    <row r="66" spans="1:8" ht="15" customHeight="1">
      <c r="A66" s="30"/>
      <c r="B66" s="27" t="s">
        <v>89</v>
      </c>
      <c r="C66" s="38">
        <v>450</v>
      </c>
      <c r="D66" s="38">
        <v>450</v>
      </c>
      <c r="E66" s="22">
        <v>225</v>
      </c>
      <c r="F66" s="23">
        <f t="shared" si="9"/>
        <v>0.5</v>
      </c>
    </row>
    <row r="67" spans="1:8" ht="15" customHeight="1">
      <c r="A67" s="30"/>
      <c r="B67" s="27" t="s">
        <v>90</v>
      </c>
      <c r="C67" s="38">
        <v>90</v>
      </c>
      <c r="D67" s="38">
        <v>90</v>
      </c>
      <c r="E67" s="22">
        <v>60</v>
      </c>
      <c r="F67" s="23">
        <f t="shared" si="9"/>
        <v>0.66666666666666663</v>
      </c>
    </row>
    <row r="68" spans="1:8" ht="15" customHeight="1">
      <c r="A68" s="30"/>
      <c r="B68" s="27" t="s">
        <v>91</v>
      </c>
      <c r="C68" s="38">
        <v>50</v>
      </c>
      <c r="D68" s="38">
        <v>50</v>
      </c>
      <c r="E68" s="22">
        <v>11</v>
      </c>
      <c r="F68" s="23">
        <f t="shared" si="9"/>
        <v>0.22</v>
      </c>
    </row>
    <row r="69" spans="1:8" ht="15" customHeight="1">
      <c r="A69" s="30"/>
      <c r="B69" s="27" t="s">
        <v>135</v>
      </c>
      <c r="C69" s="38">
        <v>0</v>
      </c>
      <c r="D69" s="38">
        <v>0</v>
      </c>
      <c r="E69" s="22">
        <v>12</v>
      </c>
      <c r="F69" s="23">
        <v>0</v>
      </c>
    </row>
    <row r="70" spans="1:8" ht="15" customHeight="1">
      <c r="A70" s="21" t="s">
        <v>70</v>
      </c>
      <c r="B70" s="21" t="s">
        <v>7</v>
      </c>
      <c r="C70" s="37">
        <f>C71+C83+C86</f>
        <v>4644</v>
      </c>
      <c r="D70" s="37">
        <f>D71+D83+D86+D82</f>
        <v>7687</v>
      </c>
      <c r="E70" s="37">
        <f>E71+E83+E86+E82</f>
        <v>1579</v>
      </c>
      <c r="F70" s="57">
        <f t="shared" si="9"/>
        <v>0.2054117340965266</v>
      </c>
    </row>
    <row r="71" spans="1:8" ht="15" customHeight="1">
      <c r="A71" s="46" t="s">
        <v>136</v>
      </c>
      <c r="B71" s="28" t="s">
        <v>48</v>
      </c>
      <c r="C71" s="26">
        <f>C72+C76</f>
        <v>885</v>
      </c>
      <c r="D71" s="26">
        <f>D72+D76</f>
        <v>1033</v>
      </c>
      <c r="E71" s="26">
        <f>E72+E76</f>
        <v>1032</v>
      </c>
      <c r="F71" s="23">
        <f t="shared" si="9"/>
        <v>0.99903194578896415</v>
      </c>
    </row>
    <row r="72" spans="1:8" ht="15" customHeight="1">
      <c r="A72" s="46" t="s">
        <v>136</v>
      </c>
      <c r="B72" s="28" t="s">
        <v>50</v>
      </c>
      <c r="C72" s="26">
        <f>SUM(C73:C75)</f>
        <v>441</v>
      </c>
      <c r="D72" s="26">
        <f>SUM(D73:D75)</f>
        <v>441</v>
      </c>
      <c r="E72" s="26">
        <f>SUM(E73:E75)</f>
        <v>427</v>
      </c>
      <c r="F72" s="23">
        <f t="shared" si="9"/>
        <v>0.96825396825396826</v>
      </c>
    </row>
    <row r="73" spans="1:8" ht="15" customHeight="1">
      <c r="A73" s="30"/>
      <c r="B73" s="39" t="s">
        <v>92</v>
      </c>
      <c r="C73" s="38">
        <v>383</v>
      </c>
      <c r="D73" s="38">
        <v>383</v>
      </c>
      <c r="E73" s="22">
        <v>384</v>
      </c>
      <c r="F73" s="23">
        <f t="shared" si="9"/>
        <v>1.0026109660574412</v>
      </c>
    </row>
    <row r="74" spans="1:8" ht="26.25" customHeight="1">
      <c r="A74" s="30"/>
      <c r="B74" s="39" t="s">
        <v>137</v>
      </c>
      <c r="C74" s="38">
        <v>50</v>
      </c>
      <c r="D74" s="38">
        <v>50</v>
      </c>
      <c r="E74" s="22">
        <v>43</v>
      </c>
      <c r="F74" s="23">
        <f t="shared" si="9"/>
        <v>0.86</v>
      </c>
      <c r="G74" s="19"/>
      <c r="H74" s="19"/>
    </row>
    <row r="75" spans="1:8" ht="26.25" customHeight="1">
      <c r="A75" s="30"/>
      <c r="B75" s="29" t="s">
        <v>93</v>
      </c>
      <c r="C75" s="38">
        <v>8</v>
      </c>
      <c r="D75" s="38">
        <v>8</v>
      </c>
      <c r="E75" s="22">
        <v>0</v>
      </c>
      <c r="F75" s="23">
        <f t="shared" si="9"/>
        <v>0</v>
      </c>
    </row>
    <row r="76" spans="1:8" ht="15" customHeight="1">
      <c r="A76" s="46" t="s">
        <v>136</v>
      </c>
      <c r="B76" s="28" t="s">
        <v>72</v>
      </c>
      <c r="C76" s="26">
        <f>C77+C78+C79</f>
        <v>444</v>
      </c>
      <c r="D76" s="26">
        <f>D77+D78+D79+D80</f>
        <v>592</v>
      </c>
      <c r="E76" s="26">
        <f>E77+E78+E79+E80+E81</f>
        <v>605</v>
      </c>
      <c r="F76" s="23">
        <f t="shared" si="9"/>
        <v>1.0219594594594594</v>
      </c>
    </row>
    <row r="77" spans="1:8" ht="15" customHeight="1">
      <c r="A77" s="30"/>
      <c r="B77" s="39" t="s">
        <v>94</v>
      </c>
      <c r="C77" s="38">
        <v>374</v>
      </c>
      <c r="D77" s="38">
        <v>399</v>
      </c>
      <c r="E77" s="22">
        <v>415</v>
      </c>
      <c r="F77" s="23">
        <f t="shared" si="9"/>
        <v>1.0401002506265664</v>
      </c>
    </row>
    <row r="78" spans="1:8" ht="15" customHeight="1">
      <c r="A78" s="30"/>
      <c r="B78" s="29" t="s">
        <v>95</v>
      </c>
      <c r="C78" s="33">
        <v>70</v>
      </c>
      <c r="D78" s="33">
        <v>70</v>
      </c>
      <c r="E78" s="22">
        <v>60</v>
      </c>
      <c r="F78" s="23">
        <f t="shared" si="9"/>
        <v>0.8571428571428571</v>
      </c>
    </row>
    <row r="79" spans="1:8" ht="15" customHeight="1">
      <c r="A79" s="30"/>
      <c r="B79" s="29" t="s">
        <v>97</v>
      </c>
      <c r="C79" s="33">
        <v>0</v>
      </c>
      <c r="D79" s="33">
        <v>68</v>
      </c>
      <c r="E79" s="22">
        <v>68</v>
      </c>
      <c r="F79" s="23">
        <f t="shared" si="9"/>
        <v>1</v>
      </c>
    </row>
    <row r="80" spans="1:8" ht="15" customHeight="1">
      <c r="A80" s="30"/>
      <c r="B80" s="29" t="s">
        <v>96</v>
      </c>
      <c r="C80" s="33">
        <v>0</v>
      </c>
      <c r="D80" s="33">
        <v>55</v>
      </c>
      <c r="E80" s="22">
        <v>55</v>
      </c>
      <c r="F80" s="23">
        <f t="shared" si="9"/>
        <v>1</v>
      </c>
    </row>
    <row r="81" spans="1:6" ht="15" customHeight="1">
      <c r="A81" s="30"/>
      <c r="B81" s="29" t="s">
        <v>145</v>
      </c>
      <c r="C81" s="33">
        <v>0</v>
      </c>
      <c r="D81" s="33">
        <v>0</v>
      </c>
      <c r="E81" s="22">
        <v>7</v>
      </c>
      <c r="F81" s="23">
        <v>0</v>
      </c>
    </row>
    <row r="82" spans="1:6" ht="15" customHeight="1">
      <c r="A82" s="30" t="s">
        <v>138</v>
      </c>
      <c r="B82" s="29" t="s">
        <v>100</v>
      </c>
      <c r="C82" s="33">
        <v>0</v>
      </c>
      <c r="D82" s="33">
        <v>517</v>
      </c>
      <c r="E82" s="22">
        <v>517</v>
      </c>
      <c r="F82" s="23">
        <f t="shared" si="9"/>
        <v>1</v>
      </c>
    </row>
    <row r="83" spans="1:6" ht="15" customHeight="1">
      <c r="A83" s="46" t="s">
        <v>139</v>
      </c>
      <c r="B83" s="28" t="s">
        <v>49</v>
      </c>
      <c r="C83" s="53">
        <f>SUM(C84+C85)</f>
        <v>158</v>
      </c>
      <c r="D83" s="53">
        <f t="shared" ref="D83:E83" si="12">SUM(D84+D85)</f>
        <v>158</v>
      </c>
      <c r="E83" s="53">
        <f t="shared" si="12"/>
        <v>30</v>
      </c>
      <c r="F83" s="23">
        <f t="shared" si="9"/>
        <v>0.189873417721519</v>
      </c>
    </row>
    <row r="84" spans="1:6" ht="15" customHeight="1">
      <c r="B84" s="28" t="s">
        <v>98</v>
      </c>
      <c r="C84" s="53">
        <v>50</v>
      </c>
      <c r="D84" s="53">
        <v>50</v>
      </c>
      <c r="E84" s="53">
        <v>30</v>
      </c>
      <c r="F84" s="23">
        <f t="shared" si="9"/>
        <v>0.6</v>
      </c>
    </row>
    <row r="85" spans="1:6" ht="15" customHeight="1">
      <c r="A85" s="46"/>
      <c r="B85" s="28" t="s">
        <v>99</v>
      </c>
      <c r="C85" s="53">
        <v>108</v>
      </c>
      <c r="D85" s="53">
        <v>108</v>
      </c>
      <c r="E85" s="53">
        <v>0</v>
      </c>
      <c r="F85" s="23">
        <f t="shared" si="9"/>
        <v>0</v>
      </c>
    </row>
    <row r="86" spans="1:6" ht="15" customHeight="1">
      <c r="A86" s="41" t="s">
        <v>140</v>
      </c>
      <c r="B86" s="42" t="s">
        <v>54</v>
      </c>
      <c r="C86" s="43">
        <v>3601</v>
      </c>
      <c r="D86" s="43">
        <v>5979</v>
      </c>
      <c r="E86" s="21">
        <v>0</v>
      </c>
      <c r="F86" s="57">
        <v>0</v>
      </c>
    </row>
    <row r="87" spans="1:6" ht="31.5" customHeight="1">
      <c r="A87" s="62" t="s">
        <v>146</v>
      </c>
      <c r="B87" s="44" t="s">
        <v>57</v>
      </c>
      <c r="C87" s="45">
        <v>0</v>
      </c>
      <c r="D87" s="45">
        <v>0</v>
      </c>
      <c r="E87" s="21">
        <v>0</v>
      </c>
      <c r="F87" s="57">
        <v>0</v>
      </c>
    </row>
    <row r="88" spans="1:6" ht="15" customHeight="1">
      <c r="A88" s="21" t="s">
        <v>147</v>
      </c>
      <c r="B88" s="21" t="s">
        <v>42</v>
      </c>
      <c r="C88" s="21">
        <f>C92</f>
        <v>615</v>
      </c>
      <c r="D88" s="21">
        <f t="shared" ref="D88:E88" si="13">D92</f>
        <v>615</v>
      </c>
      <c r="E88" s="21">
        <f t="shared" si="13"/>
        <v>615</v>
      </c>
      <c r="F88" s="57">
        <f t="shared" si="9"/>
        <v>1</v>
      </c>
    </row>
    <row r="89" spans="1:6" ht="15" customHeight="1">
      <c r="A89" s="46" t="s">
        <v>141</v>
      </c>
      <c r="B89" s="22" t="s">
        <v>37</v>
      </c>
      <c r="C89" s="22">
        <v>0</v>
      </c>
      <c r="D89" s="22">
        <v>0</v>
      </c>
      <c r="E89" s="22">
        <v>0</v>
      </c>
      <c r="F89" s="23">
        <v>0</v>
      </c>
    </row>
    <row r="90" spans="1:6" ht="15" customHeight="1">
      <c r="A90" s="46" t="s">
        <v>142</v>
      </c>
      <c r="B90" s="22" t="s">
        <v>58</v>
      </c>
      <c r="C90" s="22">
        <v>0</v>
      </c>
      <c r="D90" s="22">
        <v>0</v>
      </c>
      <c r="E90" s="22">
        <v>0</v>
      </c>
      <c r="F90" s="23">
        <v>0</v>
      </c>
    </row>
    <row r="91" spans="1:6" ht="15" customHeight="1">
      <c r="A91" s="46" t="s">
        <v>143</v>
      </c>
      <c r="B91" s="22" t="s">
        <v>44</v>
      </c>
      <c r="C91" s="22">
        <v>0</v>
      </c>
      <c r="D91" s="22">
        <v>0</v>
      </c>
      <c r="E91" s="22">
        <v>0</v>
      </c>
      <c r="F91" s="23">
        <v>0</v>
      </c>
    </row>
    <row r="92" spans="1:6" ht="15" customHeight="1">
      <c r="A92" s="46" t="s">
        <v>144</v>
      </c>
      <c r="B92" s="22" t="s">
        <v>38</v>
      </c>
      <c r="C92" s="22">
        <v>615</v>
      </c>
      <c r="D92" s="22">
        <v>615</v>
      </c>
      <c r="E92" s="22">
        <v>615</v>
      </c>
      <c r="F92" s="23">
        <f t="shared" si="9"/>
        <v>1</v>
      </c>
    </row>
    <row r="93" spans="1:6" ht="15" customHeight="1">
      <c r="A93" s="21" t="s">
        <v>39</v>
      </c>
      <c r="B93" s="22"/>
      <c r="C93" s="34">
        <f>C58+C59+C60+C61+C70+C88</f>
        <v>21523</v>
      </c>
      <c r="D93" s="34">
        <f>D58+D59+D60+D61+D70+D88</f>
        <v>26260</v>
      </c>
      <c r="E93" s="34">
        <f>E58+E59+E60+E61+E70+E88</f>
        <v>18525</v>
      </c>
      <c r="F93" s="57">
        <f t="shared" si="9"/>
        <v>0.70544554455445541</v>
      </c>
    </row>
    <row r="94" spans="1:6" ht="15" customHeight="1">
      <c r="A94" s="21" t="s">
        <v>40</v>
      </c>
      <c r="B94" s="22"/>
      <c r="C94" s="34"/>
      <c r="D94" s="34"/>
      <c r="E94" s="22"/>
      <c r="F94" s="22"/>
    </row>
    <row r="95" spans="1:6" ht="15" customHeight="1"/>
    <row r="96" spans="1:6" ht="15" customHeight="1"/>
    <row r="97" ht="15" customHeight="1"/>
    <row r="98" ht="15" customHeight="1"/>
  </sheetData>
  <mergeCells count="6">
    <mergeCell ref="A52:C52"/>
    <mergeCell ref="A53:C53"/>
    <mergeCell ref="A3:C3"/>
    <mergeCell ref="A4:C4"/>
    <mergeCell ref="E3:F3"/>
    <mergeCell ref="E52:F52"/>
  </mergeCells>
  <phoneticPr fontId="2" type="noConversion"/>
  <printOptions horizontalCentered="1"/>
  <pageMargins left="0.5" right="0.6" top="0.43" bottom="0.19685039370078741" header="0.37" footer="0.23622047244094491"/>
  <pageSetup paperSize="9" scale="86" orientation="portrait" horizontalDpi="300" verticalDpi="300" r:id="rId1"/>
  <headerFooter alignWithMargins="0">
    <oddFooter>&amp;R&amp;"Arial Narrow,Normál"&amp;P. oldal</oddFooter>
  </headerFooter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15</v>
      </c>
    </row>
    <row r="2" spans="1:6">
      <c r="E2" s="8"/>
    </row>
    <row r="3" spans="1:6" ht="18" customHeight="1">
      <c r="A3" s="71" t="s">
        <v>24</v>
      </c>
      <c r="B3" s="71"/>
      <c r="C3" s="71"/>
      <c r="D3" s="71"/>
      <c r="E3" s="71"/>
      <c r="F3" s="71"/>
    </row>
    <row r="4" spans="1:6" ht="28.5" customHeight="1">
      <c r="A4" s="72" t="s">
        <v>22</v>
      </c>
      <c r="B4" s="71"/>
      <c r="C4" s="71"/>
      <c r="D4" s="71"/>
      <c r="E4" s="71"/>
      <c r="F4" s="7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20</v>
      </c>
    </row>
    <row r="7" spans="1:6" ht="18" customHeight="1" thickBot="1">
      <c r="A7" s="67" t="s">
        <v>0</v>
      </c>
      <c r="B7" s="68"/>
      <c r="C7" s="14" t="s">
        <v>13</v>
      </c>
      <c r="D7" s="14" t="s">
        <v>11</v>
      </c>
      <c r="E7" s="14" t="s">
        <v>12</v>
      </c>
      <c r="F7" s="15" t="s">
        <v>19</v>
      </c>
    </row>
    <row r="8" spans="1:6" ht="18" customHeight="1">
      <c r="A8" s="69" t="s">
        <v>14</v>
      </c>
      <c r="B8" s="70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17</v>
      </c>
      <c r="B10" s="18" t="s">
        <v>16</v>
      </c>
      <c r="C10" s="14" t="s">
        <v>18</v>
      </c>
      <c r="D10" s="14" t="s">
        <v>11</v>
      </c>
      <c r="E10" s="14" t="s">
        <v>12</v>
      </c>
      <c r="F10" s="15" t="s">
        <v>19</v>
      </c>
    </row>
    <row r="11" spans="1:6" ht="18" customHeight="1">
      <c r="A11" s="16" t="s">
        <v>25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71" t="s">
        <v>23</v>
      </c>
      <c r="B17" s="71"/>
      <c r="C17" s="71"/>
      <c r="D17" s="71"/>
      <c r="E17" s="71"/>
      <c r="F17" s="71"/>
    </row>
    <row r="18" spans="1:6" ht="30" customHeight="1">
      <c r="A18" s="72" t="s">
        <v>22</v>
      </c>
      <c r="B18" s="71"/>
      <c r="C18" s="71"/>
      <c r="D18" s="71"/>
      <c r="E18" s="71"/>
      <c r="F18" s="7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20</v>
      </c>
    </row>
    <row r="21" spans="1:6" ht="18" customHeight="1" thickBot="1">
      <c r="A21" s="67" t="s">
        <v>0</v>
      </c>
      <c r="B21" s="68"/>
      <c r="C21" s="14" t="s">
        <v>13</v>
      </c>
      <c r="D21" s="14" t="s">
        <v>11</v>
      </c>
      <c r="E21" s="14" t="s">
        <v>12</v>
      </c>
      <c r="F21" s="15" t="s">
        <v>19</v>
      </c>
    </row>
    <row r="22" spans="1:6" ht="18" customHeight="1">
      <c r="A22" s="69" t="s">
        <v>21</v>
      </c>
      <c r="B22" s="70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17</v>
      </c>
      <c r="B24" s="18" t="s">
        <v>16</v>
      </c>
      <c r="C24" s="14" t="s">
        <v>18</v>
      </c>
      <c r="D24" s="14" t="s">
        <v>11</v>
      </c>
      <c r="E24" s="14" t="s">
        <v>12</v>
      </c>
      <c r="F24" s="15" t="s">
        <v>19</v>
      </c>
    </row>
    <row r="25" spans="1:6" ht="18" customHeight="1">
      <c r="A25" s="16" t="s">
        <v>25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2020-07-10T07:30:52Z</dcterms:modified>
</cp:coreProperties>
</file>