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245" firstSheet="21" activeTab="27"/>
  </bookViews>
  <sheets>
    <sheet name="Címrend" sheetId="1" r:id="rId1"/>
    <sheet name="1.1.sz.mell." sheetId="2" r:id="rId2"/>
    <sheet name="1.2.sz.mell." sheetId="3" r:id="rId3"/>
    <sheet name="2.1.sz.mell  " sheetId="4" r:id="rId4"/>
    <sheet name="2.2.sz.mell  " sheetId="5" r:id="rId5"/>
    <sheet name="3.sz.mell" sheetId="6" r:id="rId6"/>
    <sheet name="4. sz.mell " sheetId="7" r:id="rId7"/>
    <sheet name="5.sz.mell" sheetId="8" r:id="rId8"/>
    <sheet name="6.sz.mell" sheetId="9" r:id="rId9"/>
    <sheet name="7.sz.mell." sheetId="10" r:id="rId10"/>
    <sheet name="8.sz.mell. " sheetId="11" r:id="rId11"/>
    <sheet name="9.sz.mell." sheetId="12" r:id="rId12"/>
    <sheet name="9.1.sz.mell" sheetId="13" r:id="rId13"/>
    <sheet name="9.2.sz.mell" sheetId="14" r:id="rId14"/>
    <sheet name="10.sz.mell" sheetId="15" r:id="rId15"/>
    <sheet name="10.1.sz.mell" sheetId="16" r:id="rId16"/>
    <sheet name="10.2.sz.mell" sheetId="17" r:id="rId17"/>
    <sheet name="11.sz.mell" sheetId="18" r:id="rId18"/>
    <sheet name="12.sz.mell" sheetId="19" r:id="rId19"/>
    <sheet name="13.sz.mell" sheetId="20" r:id="rId20"/>
    <sheet name="14.sz.mell" sheetId="21" r:id="rId21"/>
    <sheet name="15.sz.mell" sheetId="22" r:id="rId22"/>
    <sheet name="16.sz.mell" sheetId="23" r:id="rId23"/>
    <sheet name="17.sz.mell" sheetId="24" r:id="rId24"/>
    <sheet name="18. sz.mell" sheetId="25" r:id="rId25"/>
    <sheet name="19. sz.mell" sheetId="26" r:id="rId26"/>
    <sheet name="20. sz.mell" sheetId="27" r:id="rId27"/>
    <sheet name="21. sz.mell" sheetId="28" r:id="rId28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1Excel_BuiltIn_Print_Area_1_1" localSheetId="15">#REF!</definedName>
    <definedName name="_1Excel_BuiltIn_Print_Area_1_1" localSheetId="16">#REF!</definedName>
    <definedName name="_1Excel_BuiltIn_Print_Area_1_1" localSheetId="11">#REF!</definedName>
    <definedName name="_1Excel_BuiltIn_Print_Area_1_1">#REF!</definedName>
    <definedName name="a">'[1]Háttéradatok'!$C$29:$AG$32</definedName>
    <definedName name="Állami" localSheetId="15">#REF!,#REF!</definedName>
    <definedName name="Állami" localSheetId="16">#REF!,#REF!</definedName>
    <definedName name="Állami" localSheetId="11">#REF!,#REF!</definedName>
    <definedName name="Állami">#REF!,#REF!</definedName>
    <definedName name="anyád" localSheetId="15">#REF!</definedName>
    <definedName name="anyád" localSheetId="16">#REF!</definedName>
    <definedName name="anyád" localSheetId="11">#REF!</definedName>
    <definedName name="anyád">#REF!</definedName>
    <definedName name="apád" localSheetId="15">#REF!</definedName>
    <definedName name="apád" localSheetId="16">#REF!</definedName>
    <definedName name="apád" localSheetId="11">#REF!</definedName>
    <definedName name="apád">#REF!</definedName>
    <definedName name="b" localSheetId="15">#REF!</definedName>
    <definedName name="b" localSheetId="16">#REF!</definedName>
    <definedName name="b" localSheetId="11">#REF!</definedName>
    <definedName name="b">#REF!</definedName>
    <definedName name="bbbbbb" localSheetId="15">#REF!</definedName>
    <definedName name="bbbbbb" localSheetId="16">#REF!</definedName>
    <definedName name="bbbbbb" localSheetId="11">#REF!</definedName>
    <definedName name="bbbbbb">#REF!</definedName>
    <definedName name="bbbbbbbbbbbbbbbbbb" localSheetId="15">#REF!</definedName>
    <definedName name="bbbbbbbbbbbbbbbbbb" localSheetId="16">#REF!</definedName>
    <definedName name="bbbbbbbbbbbbbbbbbb" localSheetId="11">#REF!</definedName>
    <definedName name="bbbbbbbbbbbbbbbbbb">#REF!</definedName>
    <definedName name="bhgtz" localSheetId="15">#REF!</definedName>
    <definedName name="bhgtz" localSheetId="16">#REF!</definedName>
    <definedName name="bhgtz" localSheetId="11">#REF!</definedName>
    <definedName name="bhgtz">#REF!</definedName>
    <definedName name="cccc" localSheetId="15">#REF!</definedName>
    <definedName name="cccc" localSheetId="16">#REF!</definedName>
    <definedName name="cccc" localSheetId="11">#REF!</definedName>
    <definedName name="cccc">#REF!</definedName>
    <definedName name="css" localSheetId="15">#REF!</definedName>
    <definedName name="css" localSheetId="16">#REF!</definedName>
    <definedName name="css" localSheetId="11">#REF!</definedName>
    <definedName name="css">#REF!</definedName>
    <definedName name="css_k">'[2]Családsegítés'!$C$27:$C$86</definedName>
    <definedName name="css_k_" localSheetId="15">#REF!</definedName>
    <definedName name="css_k_" localSheetId="16">#REF!</definedName>
    <definedName name="css_k_" localSheetId="11">#REF!</definedName>
    <definedName name="css_k_">#REF!</definedName>
    <definedName name="dddd" localSheetId="15">#REF!</definedName>
    <definedName name="dddd" localSheetId="16">#REF!</definedName>
    <definedName name="dddd" localSheetId="11">#REF!</definedName>
    <definedName name="dddd">#REF!</definedName>
    <definedName name="ddddd" localSheetId="15">#REF!,#REF!</definedName>
    <definedName name="ddddd" localSheetId="16">#REF!,#REF!</definedName>
    <definedName name="ddddd" localSheetId="11">#REF!,#REF!</definedName>
    <definedName name="ddddd">#REF!,#REF!</definedName>
    <definedName name="dddddd" localSheetId="15">#REF!</definedName>
    <definedName name="dddddd" localSheetId="16">#REF!</definedName>
    <definedName name="dddddd" localSheetId="11">#REF!</definedName>
    <definedName name="dddddd">#REF!</definedName>
    <definedName name="ddddddd" localSheetId="15">#REF!</definedName>
    <definedName name="ddddddd" localSheetId="16">#REF!</definedName>
    <definedName name="ddddddd" localSheetId="11">#REF!</definedName>
    <definedName name="ddddddd">#REF!</definedName>
    <definedName name="dfghhhhhjjdjertje" localSheetId="15">#REF!,#REF!</definedName>
    <definedName name="dfghhhhhjjdjertje" localSheetId="16">#REF!,#REF!</definedName>
    <definedName name="dfghhhhhjjdjertje" localSheetId="11">#REF!,#REF!</definedName>
    <definedName name="dfghhhhhjjdjertje">#REF!,#REF!</definedName>
    <definedName name="dsgjsg" localSheetId="15">#REF!</definedName>
    <definedName name="dsgjsg" localSheetId="16">#REF!</definedName>
    <definedName name="dsgjsg" localSheetId="11">#REF!</definedName>
    <definedName name="dsgjsg">#REF!</definedName>
    <definedName name="edba" localSheetId="15">#REF!</definedName>
    <definedName name="edba" localSheetId="16">#REF!</definedName>
    <definedName name="edba" localSheetId="11">#REF!</definedName>
    <definedName name="edba">#REF!</definedName>
    <definedName name="edcvfrtgb" localSheetId="15">#REF!</definedName>
    <definedName name="edcvfrtgb" localSheetId="16">#REF!</definedName>
    <definedName name="edcvfrtgb" localSheetId="11">#REF!</definedName>
    <definedName name="edcvfrtgb">#REF!</definedName>
    <definedName name="EDSE" localSheetId="15">#REF!</definedName>
    <definedName name="EDSE" localSheetId="16">#REF!</definedName>
    <definedName name="EDSE" localSheetId="11">#REF!</definedName>
    <definedName name="EDSE">#REF!</definedName>
    <definedName name="ee" localSheetId="15">#REF!</definedName>
    <definedName name="ee" localSheetId="16">#REF!</definedName>
    <definedName name="ee" localSheetId="11">#REF!</definedName>
    <definedName name="ee">#REF!</definedName>
    <definedName name="eee" localSheetId="15">#REF!</definedName>
    <definedName name="eee" localSheetId="16">#REF!</definedName>
    <definedName name="eee" localSheetId="11">#REF!</definedName>
    <definedName name="eee">#REF!</definedName>
    <definedName name="ééééééééé" localSheetId="15">#REF!</definedName>
    <definedName name="ééééééééé" localSheetId="16">#REF!</definedName>
    <definedName name="ééééééééé" localSheetId="11">#REF!</definedName>
    <definedName name="ééééééééé">#REF!</definedName>
    <definedName name="eu">'[1]Háttéradatok'!$C$29:$AG$32</definedName>
    <definedName name="eus" localSheetId="15">#REF!</definedName>
    <definedName name="eus" localSheetId="16">#REF!</definedName>
    <definedName name="eus" localSheetId="11">#REF!</definedName>
    <definedName name="eus">#REF!</definedName>
    <definedName name="excel" localSheetId="15">#REF!,#REF!</definedName>
    <definedName name="excel" localSheetId="16">#REF!,#REF!</definedName>
    <definedName name="excel" localSheetId="11">#REF!,#REF!</definedName>
    <definedName name="excel">#REF!,#REF!</definedName>
    <definedName name="Excel_BuiltIn_Print_Area_1" localSheetId="15">#REF!</definedName>
    <definedName name="Excel_BuiltIn_Print_Area_1" localSheetId="16">#REF!</definedName>
    <definedName name="Excel_BuiltIn_Print_Area_1" localSheetId="11">#REF!</definedName>
    <definedName name="Excel_BuiltIn_Print_Area_1">#REF!</definedName>
    <definedName name="Excel_BuiltIn_Print_Titles_26" localSheetId="15">#REF!,#REF!</definedName>
    <definedName name="Excel_BuiltIn_Print_Titles_26" localSheetId="16">#REF!,#REF!</definedName>
    <definedName name="Excel_BuiltIn_Print_Titles_26" localSheetId="11">#REF!,#REF!</definedName>
    <definedName name="Excel_BuiltIn_Print_Titles_26">#REF!,#REF!</definedName>
    <definedName name="ff" localSheetId="15">#REF!</definedName>
    <definedName name="ff" localSheetId="16">#REF!</definedName>
    <definedName name="ff" localSheetId="11">#REF!</definedName>
    <definedName name="ff">#REF!</definedName>
    <definedName name="ffd" localSheetId="15">#REF!,#REF!</definedName>
    <definedName name="ffd" localSheetId="16">#REF!,#REF!</definedName>
    <definedName name="ffd" localSheetId="11">#REF!,#REF!</definedName>
    <definedName name="ffd">#REF!,#REF!</definedName>
    <definedName name="ffféé">'[1]Háttéradatok'!$C$29:$AG$32</definedName>
    <definedName name="ffff" localSheetId="15">#REF!</definedName>
    <definedName name="ffff" localSheetId="16">#REF!</definedName>
    <definedName name="ffff" localSheetId="11">#REF!</definedName>
    <definedName name="ffff">#REF!</definedName>
    <definedName name="fffff">'[1]Háttéradatok'!$C$29:$AG$32</definedName>
    <definedName name="fghigh_jifj" localSheetId="15">#REF!,#REF!</definedName>
    <definedName name="fghigh_jifj" localSheetId="16">#REF!,#REF!</definedName>
    <definedName name="fghigh_jifj" localSheetId="11">#REF!,#REF!</definedName>
    <definedName name="fghigh_jifj">#REF!,#REF!</definedName>
    <definedName name="Fiumei" localSheetId="15">#REF!</definedName>
    <definedName name="Fiumei" localSheetId="16">#REF!</definedName>
    <definedName name="Fiumei" localSheetId="11">#REF!</definedName>
    <definedName name="Fiumei">#REF!</definedName>
    <definedName name="fjkfjkdhdhdghdghj" localSheetId="15">#REF!,#REF!</definedName>
    <definedName name="fjkfjkdhdhdghdghj" localSheetId="16">#REF!,#REF!</definedName>
    <definedName name="fjkfjkdhdhdghdghj" localSheetId="11">#REF!,#REF!</definedName>
    <definedName name="fjkfjkdhdhdghdghj">#REF!,#REF!</definedName>
    <definedName name="G">'[3]Háttéradatok'!$C$29:$AG$32</definedName>
    <definedName name="gaga" localSheetId="15">#REF!</definedName>
    <definedName name="gaga" localSheetId="16">#REF!</definedName>
    <definedName name="gaga" localSheetId="11">#REF!</definedName>
    <definedName name="gaga">#REF!</definedName>
    <definedName name="GDP">'[1]Háttéradatok'!$B$22:$AG$28</definedName>
    <definedName name="GDP_1">'[4]Háttéradatok'!$B$22:$AG$28</definedName>
    <definedName name="GDP_13">'[5]Háttéradatok'!$B$22:$AG$28</definedName>
    <definedName name="GDP_14">'[3]Háttéradatok'!$B$22:$AG$28</definedName>
    <definedName name="GDP_15">'[3]Háttéradatok'!$B$22:$AG$28</definedName>
    <definedName name="GDP_16">'[3]Háttéradatok'!$B$22:$AG$28</definedName>
    <definedName name="GDP_18">'[5]Háttéradatok'!$B$22:$AG$28</definedName>
    <definedName name="GDP_19">'[3]Háttéradatok'!$B$22:$AG$28</definedName>
    <definedName name="GDP_21">'[6]Háttéradatok'!$B$22:$AG$28</definedName>
    <definedName name="GDP_7">'[5]Háttéradatok'!$B$22:$AG$28</definedName>
    <definedName name="GDP_8">'[7]Háttéradatok'!$B$22:$AG$28</definedName>
    <definedName name="gdpp">'[8]Háttéradatok'!$B$22:$AG$28</definedName>
    <definedName name="ggg" localSheetId="15">#REF!,#REF!</definedName>
    <definedName name="ggg" localSheetId="16">#REF!,#REF!</definedName>
    <definedName name="ggg" localSheetId="11">#REF!,#REF!</definedName>
    <definedName name="ggg">#REF!,#REF!</definedName>
    <definedName name="gggg">'[3]Háttéradatok'!$C$29:$AG$32</definedName>
    <definedName name="ggggggggggggggg" localSheetId="15">#REF!,#REF!</definedName>
    <definedName name="ggggggggggggggg" localSheetId="16">#REF!,#REF!</definedName>
    <definedName name="ggggggggggggggg" localSheetId="11">#REF!,#REF!</definedName>
    <definedName name="ggggggggggggggg">#REF!,#REF!</definedName>
    <definedName name="gh" localSheetId="15">#REF!</definedName>
    <definedName name="gh" localSheetId="16">#REF!</definedName>
    <definedName name="gh" localSheetId="11">#REF!</definedName>
    <definedName name="gh">#REF!</definedName>
    <definedName name="gyj" localSheetId="15">#REF!</definedName>
    <definedName name="gyj" localSheetId="16">#REF!</definedName>
    <definedName name="gyj" localSheetId="11">#REF!</definedName>
    <definedName name="gyj">#REF!</definedName>
    <definedName name="gyj_k">'[2]Gyermekjóléti'!$C$27:$C$86</definedName>
    <definedName name="gyj_k_" localSheetId="15">#REF!</definedName>
    <definedName name="gyj_k_" localSheetId="16">#REF!</definedName>
    <definedName name="gyj_k_" localSheetId="11">#REF!</definedName>
    <definedName name="gyj_k_">#REF!</definedName>
    <definedName name="gyjk" localSheetId="15">#REF!</definedName>
    <definedName name="gyjk" localSheetId="16">#REF!</definedName>
    <definedName name="gyjk" localSheetId="11">#REF!</definedName>
    <definedName name="gyjk">#REF!</definedName>
    <definedName name="hh" localSheetId="15">#REF!</definedName>
    <definedName name="hh" localSheetId="16">#REF!</definedName>
    <definedName name="hh" localSheetId="11">#REF!</definedName>
    <definedName name="hh">#REF!</definedName>
    <definedName name="intézmény">'[3]Háttéradatok'!$C$29:$AG$32</definedName>
    <definedName name="intézmény_13">'[5]Háttéradatok'!$C$29:$AG$32</definedName>
    <definedName name="intézmény_16">'[1]Háttéradatok'!$C$29:$AG$32</definedName>
    <definedName name="intézmény_7">'[5]Háttéradatok'!$C$29:$AG$32</definedName>
    <definedName name="jj" localSheetId="15">#REF!</definedName>
    <definedName name="jj" localSheetId="16">#REF!</definedName>
    <definedName name="jj" localSheetId="11">#REF!</definedName>
    <definedName name="jj">#REF!</definedName>
    <definedName name="jjjjj" localSheetId="15">#REF!,#REF!</definedName>
    <definedName name="jjjjj" localSheetId="16">#REF!,#REF!</definedName>
    <definedName name="jjjjj" localSheetId="11">#REF!,#REF!</definedName>
    <definedName name="jjjjj">#REF!,#REF!</definedName>
    <definedName name="jjjjjjjjjjjjjjjjjjjjjj" localSheetId="15">#REF!</definedName>
    <definedName name="jjjjjjjjjjjjjjjjjjjjjj" localSheetId="16">#REF!</definedName>
    <definedName name="jjjjjjjjjjjjjjjjjjjjjj" localSheetId="11">#REF!</definedName>
    <definedName name="jjjjjjjjjjjjjjjjjjjjjj">#REF!</definedName>
    <definedName name="k" localSheetId="15">#REF!</definedName>
    <definedName name="k" localSheetId="16">#REF!</definedName>
    <definedName name="k" localSheetId="11">#REF!</definedName>
    <definedName name="k">#REF!</definedName>
    <definedName name="kill" localSheetId="15">#REF!</definedName>
    <definedName name="kill" localSheetId="16">#REF!</definedName>
    <definedName name="kill" localSheetId="11">#REF!</definedName>
    <definedName name="kill">#REF!</definedName>
    <definedName name="kiskuta" localSheetId="15">#REF!</definedName>
    <definedName name="kiskuta" localSheetId="16">#REF!</definedName>
    <definedName name="kiskuta" localSheetId="11">#REF!</definedName>
    <definedName name="kiskuta">#REF!</definedName>
    <definedName name="kistérség" localSheetId="15">#REF!</definedName>
    <definedName name="kistérség" localSheetId="16">#REF!</definedName>
    <definedName name="kistérség" localSheetId="11">#REF!</definedName>
    <definedName name="kistérség">#REF!</definedName>
    <definedName name="kjz" localSheetId="15">#REF!</definedName>
    <definedName name="kjz" localSheetId="16">#REF!</definedName>
    <definedName name="kjz" localSheetId="11">#REF!</definedName>
    <definedName name="kjz">#REF!</definedName>
    <definedName name="kjz_k">'[2]körjegyzőség'!$C$9:$C$28</definedName>
    <definedName name="kjz_k_" localSheetId="15">#REF!</definedName>
    <definedName name="kjz_k_" localSheetId="16">#REF!</definedName>
    <definedName name="kjz_k_" localSheetId="11">#REF!</definedName>
    <definedName name="kjz_k_">#REF!</definedName>
    <definedName name="kjz_sz">'[9]kd'!$Q$2:$Q$3152</definedName>
    <definedName name="klll" localSheetId="15">#REF!</definedName>
    <definedName name="klll" localSheetId="16">#REF!</definedName>
    <definedName name="klll" localSheetId="11">#REF!</definedName>
    <definedName name="klll">#REF!</definedName>
    <definedName name="Kodály" localSheetId="15">#REF!</definedName>
    <definedName name="Kodály" localSheetId="16">#REF!</definedName>
    <definedName name="Kodály" localSheetId="11">#REF!</definedName>
    <definedName name="Kodály">#REF!</definedName>
    <definedName name="l" localSheetId="15">#REF!</definedName>
    <definedName name="l" localSheetId="16">#REF!</definedName>
    <definedName name="l" localSheetId="11">#REF!</definedName>
    <definedName name="l">#REF!</definedName>
    <definedName name="lkjjghdk" localSheetId="15">#REF!</definedName>
    <definedName name="lkjjghdk" localSheetId="16">#REF!</definedName>
    <definedName name="lkjjghdk" localSheetId="11">#REF!</definedName>
    <definedName name="lkjjghdk">#REF!</definedName>
    <definedName name="llllll" localSheetId="15">#REF!</definedName>
    <definedName name="llllll" localSheetId="16">#REF!</definedName>
    <definedName name="llllll" localSheetId="11">#REF!</definedName>
    <definedName name="llllll">#REF!</definedName>
    <definedName name="llllllll" localSheetId="15">#REF!</definedName>
    <definedName name="llllllll" localSheetId="16">#REF!</definedName>
    <definedName name="llllllll" localSheetId="11">#REF!</definedName>
    <definedName name="llllllll">#REF!</definedName>
    <definedName name="lllllllllll" localSheetId="15">#REF!,#REF!</definedName>
    <definedName name="lllllllllll" localSheetId="16">#REF!,#REF!</definedName>
    <definedName name="lllllllllll" localSheetId="11">#REF!,#REF!</definedName>
    <definedName name="lllllllllll">#REF!,#REF!</definedName>
    <definedName name="llllllllllllllll" localSheetId="15">#REF!</definedName>
    <definedName name="llllllllllllllll" localSheetId="16">#REF!</definedName>
    <definedName name="llllllllllllllll" localSheetId="11">#REF!</definedName>
    <definedName name="llllllllllllllll">#REF!</definedName>
    <definedName name="m" localSheetId="15">#REF!</definedName>
    <definedName name="m" localSheetId="16">#REF!</definedName>
    <definedName name="m" localSheetId="11">#REF!</definedName>
    <definedName name="m">#REF!</definedName>
    <definedName name="más" localSheetId="15">#REF!,#REF!</definedName>
    <definedName name="más" localSheetId="16">#REF!,#REF!</definedName>
    <definedName name="más" localSheetId="11">#REF!,#REF!</definedName>
    <definedName name="más">#REF!,#REF!</definedName>
    <definedName name="másik" localSheetId="15">#REF!,#REF!</definedName>
    <definedName name="másik" localSheetId="16">#REF!,#REF!</definedName>
    <definedName name="másik" localSheetId="11">#REF!,#REF!</definedName>
    <definedName name="másik">#REF!,#REF!</definedName>
    <definedName name="mmm" localSheetId="15">#REF!</definedName>
    <definedName name="mmm" localSheetId="16">#REF!</definedName>
    <definedName name="mmm" localSheetId="11">#REF!</definedName>
    <definedName name="mmm">#REF!</definedName>
    <definedName name="mnb" localSheetId="15">#REF!</definedName>
    <definedName name="mnb" localSheetId="16">#REF!</definedName>
    <definedName name="mnb" localSheetId="11">#REF!</definedName>
    <definedName name="mnb">#REF!</definedName>
    <definedName name="mnbvc" localSheetId="15">#REF!</definedName>
    <definedName name="mnbvc" localSheetId="16">#REF!</definedName>
    <definedName name="mnbvc" localSheetId="11">#REF!</definedName>
    <definedName name="mnbvc">#REF!</definedName>
    <definedName name="mskfas" localSheetId="15">#REF!,#REF!</definedName>
    <definedName name="mskfas" localSheetId="16">#REF!,#REF!</definedName>
    <definedName name="mskfas" localSheetId="11">#REF!,#REF!</definedName>
    <definedName name="mskfas">#REF!,#REF!</definedName>
    <definedName name="n" localSheetId="15">#REF!</definedName>
    <definedName name="n" localSheetId="16">#REF!</definedName>
    <definedName name="n" localSheetId="11">#REF!</definedName>
    <definedName name="n">#REF!</definedName>
    <definedName name="nb" localSheetId="15">#REF!</definedName>
    <definedName name="nb" localSheetId="16">#REF!</definedName>
    <definedName name="nb" localSheetId="11">#REF!</definedName>
    <definedName name="nb">#REF!</definedName>
    <definedName name="nep">'[3]Háttéradatok'!$C$29:$AG$32</definedName>
    <definedName name="nép">'[1]Háttéradatok'!$C$29:$AG$32</definedName>
    <definedName name="nép_1">'[4]Háttéradatok'!$C$29:$AG$32</definedName>
    <definedName name="nep_13">'[5]Háttéradatok'!$C$29:$AG$32</definedName>
    <definedName name="nép_13">'[5]Háttéradatok'!$C$29:$AG$32</definedName>
    <definedName name="nep_14">'[3]Háttéradatok'!$C$29:$AG$32</definedName>
    <definedName name="nép_14">'[3]Háttéradatok'!$C$29:$AG$32</definedName>
    <definedName name="nep_15">'[3]Háttéradatok'!$C$29:$AG$32</definedName>
    <definedName name="nép_15">'[3]Háttéradatok'!$C$29:$AG$32</definedName>
    <definedName name="nep_16">'[3]Háttéradatok'!$C$29:$AG$32</definedName>
    <definedName name="nép_16">'[3]Háttéradatok'!$C$29:$AG$32</definedName>
    <definedName name="nep_18">'[5]Háttéradatok'!$C$29:$AG$32</definedName>
    <definedName name="nép_18">'[5]Háttéradatok'!$C$29:$AG$32</definedName>
    <definedName name="nép_19">'[3]Háttéradatok'!$C$29:$AG$32</definedName>
    <definedName name="nép_21">'[6]Háttéradatok'!$C$29:$AG$32</definedName>
    <definedName name="nep_7">'[5]Háttéradatok'!$C$29:$AG$32</definedName>
    <definedName name="nép_7">'[5]Háttéradatok'!$C$29:$AG$32</definedName>
    <definedName name="nép_8">'[7]Háttéradatok'!$C$29:$AG$32</definedName>
    <definedName name="nev_c" localSheetId="15">#REF!</definedName>
    <definedName name="nev_c" localSheetId="16">#REF!</definedName>
    <definedName name="nev_c" localSheetId="11">#REF!</definedName>
    <definedName name="nev_c">#REF!</definedName>
    <definedName name="nev_g" localSheetId="15">#REF!</definedName>
    <definedName name="nev_g" localSheetId="16">#REF!</definedName>
    <definedName name="nev_g" localSheetId="11">#REF!</definedName>
    <definedName name="nev_g">#REF!</definedName>
    <definedName name="nev_k" localSheetId="15">#REF!</definedName>
    <definedName name="nev_k" localSheetId="16">#REF!</definedName>
    <definedName name="nev_k" localSheetId="11">#REF!</definedName>
    <definedName name="nev_k">#REF!</definedName>
    <definedName name="név_k" localSheetId="15">#REF!</definedName>
    <definedName name="név_k" localSheetId="16">#REF!</definedName>
    <definedName name="név_k" localSheetId="11">#REF!</definedName>
    <definedName name="név_k">#REF!</definedName>
    <definedName name="nnn" localSheetId="15">#REF!</definedName>
    <definedName name="nnn" localSheetId="16">#REF!</definedName>
    <definedName name="nnn" localSheetId="11">#REF!</definedName>
    <definedName name="nnn">#REF!</definedName>
    <definedName name="nnnnnnnnnnnnnnnnnnnnnnnnnnnnnnnnnnnnn" localSheetId="15">#REF!</definedName>
    <definedName name="nnnnnnnnnnnnnnnnnnnnnnnnnnnnnnnnnnnnn" localSheetId="16">#REF!</definedName>
    <definedName name="nnnnnnnnnnnnnnnnnnnnnnnnnnnnnnnnnnnnn" localSheetId="11">#REF!</definedName>
    <definedName name="nnnnnnnnnnnnnnnnnnnnnnnnnnnnnnnnnnnnn">#REF!</definedName>
    <definedName name="_xlnm.Print_Titles" localSheetId="2">'1.2.sz.mell.'!$4:$5</definedName>
    <definedName name="_xlnm.Print_Titles" localSheetId="14">'10.sz.mell'!$1:$4</definedName>
    <definedName name="_xlnm.Print_Titles" localSheetId="5">'3.sz.mell'!$3:$4</definedName>
    <definedName name="_xlnm.Print_Titles" localSheetId="11">'9.sz.mell.'!$4:$5</definedName>
    <definedName name="_xlnm.Print_Area" localSheetId="20">'14.sz.mell'!$A$1:$C$19</definedName>
    <definedName name="_xlnm.Print_Area" localSheetId="3">'2.1.sz.mell  '!#REF!</definedName>
    <definedName name="_xlnm.Print_Area" localSheetId="4">'2.2.sz.mell  '!#REF!</definedName>
    <definedName name="_xlnm.Print_Area" localSheetId="5">'3.sz.mell'!$A$1:$F$67</definedName>
    <definedName name="_xlnm.Print_Area" localSheetId="6">'4. sz.mell '!$A$1:$N$22</definedName>
    <definedName name="_xlnm.Print_Area" localSheetId="9">'7.sz.mell.'!$A$1:$J$10</definedName>
    <definedName name="_xlnm.Print_Area" localSheetId="11">'9.sz.mell.'!$A$1:$G$114</definedName>
    <definedName name="okod">'[9]kd'!$F$2:$I$3368</definedName>
    <definedName name="oooooooooooooooooooooo" localSheetId="15">#REF!</definedName>
    <definedName name="oooooooooooooooooooooo" localSheetId="16">#REF!</definedName>
    <definedName name="oooooooooooooooooooooo" localSheetId="11">#REF!</definedName>
    <definedName name="oooooooooooooooooooooo">#REF!</definedName>
    <definedName name="ovi" localSheetId="15">#REF!</definedName>
    <definedName name="ovi" localSheetId="16">#REF!</definedName>
    <definedName name="ovi" localSheetId="11">#REF!</definedName>
    <definedName name="ovi">#REF!</definedName>
    <definedName name="óvoda">#REF!</definedName>
    <definedName name="ő" localSheetId="15">#REF!</definedName>
    <definedName name="ő" localSheetId="16">#REF!</definedName>
    <definedName name="ő" localSheetId="11">#REF!</definedName>
    <definedName name="ő">#REF!</definedName>
    <definedName name="önk">'[9]kd'!$F$2:$F$3176</definedName>
    <definedName name="önkbercsényi">#REF!</definedName>
    <definedName name="önkbölcsőde">#REF!</definedName>
    <definedName name="önkegymi">#REF!</definedName>
    <definedName name="önkgondkp">#REF!</definedName>
    <definedName name="önkhunyadi">#REF!</definedName>
    <definedName name="önkkodály">#REF!</definedName>
    <definedName name="önkkonyha">#REF!</definedName>
    <definedName name="önkkölcsey">#REF!</definedName>
    <definedName name="önkkönyvtár">#REF!</definedName>
    <definedName name="önkktgvtám">#REF!</definedName>
    <definedName name="önklábassy">#REF!</definedName>
    <definedName name="önkműkbev">#REF!</definedName>
    <definedName name="önkóvoda">#REF!</definedName>
    <definedName name="önkpbo">#REF!</definedName>
    <definedName name="önkpetőfi">#REF!</definedName>
    <definedName name="önksajátos1">#REF!</definedName>
    <definedName name="önkszékács">#REF!</definedName>
    <definedName name="önkvmk">#REF!</definedName>
    <definedName name="őőőőőőőőőőőőő" localSheetId="15">#REF!</definedName>
    <definedName name="őőőőőőőőőőőőő" localSheetId="16">#REF!</definedName>
    <definedName name="őőőőőőőőőőőőő" localSheetId="11">#REF!</definedName>
    <definedName name="őőőőőőőőőőőőő">#REF!</definedName>
    <definedName name="őpoiuztr" localSheetId="15">#REF!</definedName>
    <definedName name="őpoiuztr" localSheetId="16">#REF!</definedName>
    <definedName name="őpoiuztr" localSheetId="11">#REF!</definedName>
    <definedName name="őpoiuztr">#REF!</definedName>
    <definedName name="összbev">'[10]2. bev-kiad. önk.'!$C$39</definedName>
    <definedName name="összkiad">'[10]2. bev-kiad. önk.'!$C$53</definedName>
    <definedName name="pálybev">#REF!</definedName>
    <definedName name="pálybev1">#REF!</definedName>
    <definedName name="pbo">#REF!</definedName>
    <definedName name="pénzeszkátad">#REF!</definedName>
    <definedName name="pénzfognélk1">#REF!</definedName>
    <definedName name="pénzforgnélk1">#REF!</definedName>
    <definedName name="pénzforgnélkül">#REF!</definedName>
    <definedName name="pénzm">#REF!</definedName>
    <definedName name="pénzügyibef">#REF!</definedName>
    <definedName name="pénzügyibef1">#REF!</definedName>
    <definedName name="peszkátad4">#REF!</definedName>
    <definedName name="petőfi">#REF!</definedName>
    <definedName name="phdologi">#REF!</definedName>
    <definedName name="phműkbev">#REF!</definedName>
    <definedName name="phműkbev1">#REF!</definedName>
    <definedName name="phműkc1">#REF!</definedName>
    <definedName name="phsajbev">'[11]Munka6'!$C$21</definedName>
    <definedName name="phszoc">#REF!</definedName>
    <definedName name="pm">#REF!</definedName>
    <definedName name="pótl">'[11]Munka6'!$C$20</definedName>
    <definedName name="pótlék">#REF!</definedName>
    <definedName name="ppppppppppppppp" localSheetId="15">#REF!,#REF!</definedName>
    <definedName name="ppppppppppppppp" localSheetId="16">#REF!,#REF!</definedName>
    <definedName name="ppppppppppppppp" localSheetId="11">#REF!,#REF!</definedName>
    <definedName name="ppppppppppppppp">#REF!,#REF!</definedName>
    <definedName name="Q" localSheetId="15">#REF!</definedName>
    <definedName name="Q" localSheetId="16">#REF!</definedName>
    <definedName name="Q" localSheetId="11">#REF!</definedName>
    <definedName name="Q">#REF!</definedName>
    <definedName name="qaywsx" localSheetId="15">#REF!,#REF!</definedName>
    <definedName name="qaywsx" localSheetId="16">#REF!,#REF!</definedName>
    <definedName name="qaywsx" localSheetId="11">#REF!,#REF!</definedName>
    <definedName name="qaywsx">#REF!,#REF!</definedName>
    <definedName name="QQ" localSheetId="15">#REF!</definedName>
    <definedName name="QQ" localSheetId="16">#REF!</definedName>
    <definedName name="QQ" localSheetId="11">#REF!</definedName>
    <definedName name="QQ">#REF!</definedName>
    <definedName name="qqqq" localSheetId="15">#REF!</definedName>
    <definedName name="qqqq" localSheetId="16">#REF!</definedName>
    <definedName name="qqqq" localSheetId="11">#REF!</definedName>
    <definedName name="qqqq">#REF!</definedName>
    <definedName name="qqqqq" localSheetId="15">#REF!</definedName>
    <definedName name="qqqqq" localSheetId="16">#REF!</definedName>
    <definedName name="qqqqq" localSheetId="11">#REF!</definedName>
    <definedName name="qqqqq">#REF!</definedName>
    <definedName name="qqqqqq" localSheetId="15">#REF!,#REF!</definedName>
    <definedName name="qqqqqq" localSheetId="16">#REF!,#REF!</definedName>
    <definedName name="qqqqqq" localSheetId="11">#REF!,#REF!</definedName>
    <definedName name="qqqqqq">#REF!,#REF!</definedName>
    <definedName name="qqqqqqqq" localSheetId="15">#REF!</definedName>
    <definedName name="qqqqqqqq" localSheetId="16">#REF!</definedName>
    <definedName name="qqqqqqqq" localSheetId="11">#REF!</definedName>
    <definedName name="qqqqqqqq">#REF!</definedName>
    <definedName name="qqqqqqqqq" localSheetId="15">#REF!</definedName>
    <definedName name="qqqqqqqqq" localSheetId="16">#REF!</definedName>
    <definedName name="qqqqqqqqq" localSheetId="11">#REF!</definedName>
    <definedName name="qqqqqqqqq">#REF!</definedName>
    <definedName name="qqqqqqqqqq" localSheetId="15">#REF!</definedName>
    <definedName name="qqqqqqqqqq" localSheetId="16">#REF!</definedName>
    <definedName name="qqqqqqqqqq" localSheetId="11">#REF!</definedName>
    <definedName name="qqqqqqqqqq">#REF!</definedName>
    <definedName name="qqqqqqqqqqq" localSheetId="15">#REF!</definedName>
    <definedName name="qqqqqqqqqqq" localSheetId="16">#REF!</definedName>
    <definedName name="qqqqqqqqqqq" localSheetId="11">#REF!</definedName>
    <definedName name="qqqqqqqqqqq">#REF!</definedName>
    <definedName name="qqqqqqqqqqqqq" localSheetId="15">#REF!</definedName>
    <definedName name="qqqqqqqqqqqqq" localSheetId="16">#REF!</definedName>
    <definedName name="qqqqqqqqqqqqq" localSheetId="11">#REF!</definedName>
    <definedName name="qqqqqqqqqqqqq">#REF!</definedName>
    <definedName name="qqqqqqqqqqqqqqq" localSheetId="15">#REF!,#REF!</definedName>
    <definedName name="qqqqqqqqqqqqqqq" localSheetId="16">#REF!,#REF!</definedName>
    <definedName name="qqqqqqqqqqqqqqq" localSheetId="11">#REF!,#REF!</definedName>
    <definedName name="qqqqqqqqqqqqqqq">#REF!,#REF!</definedName>
    <definedName name="qqqqqqqqqqqqqqqq" localSheetId="15">#REF!</definedName>
    <definedName name="qqqqqqqqqqqqqqqq" localSheetId="16">#REF!</definedName>
    <definedName name="qqqqqqqqqqqqqqqq" localSheetId="11">#REF!</definedName>
    <definedName name="qqqqqqqqqqqqqqqq">#REF!</definedName>
    <definedName name="qqqqqqqqqqqqqqqqq" localSheetId="15">#REF!</definedName>
    <definedName name="qqqqqqqqqqqqqqqqq" localSheetId="16">#REF!</definedName>
    <definedName name="qqqqqqqqqqqqqqqqq" localSheetId="11">#REF!</definedName>
    <definedName name="qqqqqqqqqqqqqqqqq">#REF!</definedName>
    <definedName name="retzijk" localSheetId="15">#REF!</definedName>
    <definedName name="retzijk" localSheetId="16">#REF!</definedName>
    <definedName name="retzijk" localSheetId="11">#REF!</definedName>
    <definedName name="retzijk">#REF!</definedName>
    <definedName name="rr" localSheetId="15">#REF!</definedName>
    <definedName name="rr" localSheetId="16">#REF!</definedName>
    <definedName name="rr" localSheetId="11">#REF!</definedName>
    <definedName name="rr">#REF!</definedName>
    <definedName name="rrr" localSheetId="15">#REF!</definedName>
    <definedName name="rrr" localSheetId="16">#REF!</definedName>
    <definedName name="rrr" localSheetId="11">#REF!</definedName>
    <definedName name="rrr">#REF!</definedName>
    <definedName name="rrrr" localSheetId="15">#REF!</definedName>
    <definedName name="rrrr" localSheetId="16">#REF!</definedName>
    <definedName name="rrrr" localSheetId="11">#REF!</definedName>
    <definedName name="rrrr">#REF!</definedName>
    <definedName name="rrrrr" localSheetId="15">#REF!</definedName>
    <definedName name="rrrrr" localSheetId="16">#REF!</definedName>
    <definedName name="rrrrr" localSheetId="11">#REF!</definedName>
    <definedName name="rrrrr">#REF!</definedName>
    <definedName name="rrrrrr" localSheetId="15">#REF!</definedName>
    <definedName name="rrrrrr" localSheetId="16">#REF!</definedName>
    <definedName name="rrrrrr" localSheetId="11">#REF!</definedName>
    <definedName name="rrrrrr">#REF!</definedName>
    <definedName name="rrrrrrrr" localSheetId="15">#REF!,#REF!</definedName>
    <definedName name="rrrrrrrr" localSheetId="16">#REF!,#REF!</definedName>
    <definedName name="rrrrrrrr" localSheetId="11">#REF!,#REF!</definedName>
    <definedName name="rrrrrrrr">#REF!,#REF!</definedName>
    <definedName name="rrrrrrrrrr" localSheetId="15">#REF!</definedName>
    <definedName name="rrrrrrrrrr" localSheetId="16">#REF!</definedName>
    <definedName name="rrrrrrrrrr" localSheetId="11">#REF!</definedName>
    <definedName name="rrrrrrrrrr">#REF!</definedName>
    <definedName name="rrrrrrrrrrrr" localSheetId="15">#REF!</definedName>
    <definedName name="rrrrrrrrrrrr" localSheetId="16">#REF!</definedName>
    <definedName name="rrrrrrrrrrrr" localSheetId="11">#REF!</definedName>
    <definedName name="rrrrrrrrrrrr">#REF!</definedName>
    <definedName name="sajfelh1">#REF!</definedName>
    <definedName name="semmi">'[12]Munka2'!$P$23</definedName>
    <definedName name="semmi10">'[12]Munka6'!$C$21</definedName>
    <definedName name="semmi11">'[12]Munka6'!$C$20</definedName>
    <definedName name="semmi12">'[12]Munka6'!$C$19</definedName>
    <definedName name="semmi13">'[12]Munka6'!$C$7</definedName>
    <definedName name="semmi14">'[12]Munka6'!$C$8</definedName>
    <definedName name="semmi15">'[12]Munka6'!$C$17</definedName>
    <definedName name="semmi16">'[12]Munka2'!$P$23</definedName>
    <definedName name="semmi17">'[12]Munka2'!$P$22</definedName>
    <definedName name="semmi18">'[12]Munka6'!$C$16</definedName>
    <definedName name="semmi19">'[12]Munka6'!$C$11</definedName>
    <definedName name="semmi2">'[12]Munka2'!$P$22</definedName>
    <definedName name="semmi20">'[12]Munka6'!$C$15</definedName>
    <definedName name="semmi21">'[12]Munka6'!$C$18</definedName>
    <definedName name="semmi22">'[12]Munka6'!$C$10</definedName>
    <definedName name="semmi23">'[13]4. bevételek int-ként'!#REF!</definedName>
    <definedName name="semmi24">'[13]4. bevételek int-ként'!#REF!</definedName>
    <definedName name="semmi25">'[12]Munka6'!$C$21</definedName>
    <definedName name="semmi26">'[12]Munka6'!$C$20</definedName>
    <definedName name="semmi27">'[12]Munka6'!$C$19</definedName>
    <definedName name="semmi28">'[12]Munka6'!$C$7</definedName>
    <definedName name="semmi29">'[12]Munka6'!$C$8</definedName>
    <definedName name="semmi3">'[12]Munka6'!$C$16</definedName>
    <definedName name="semmi30">'[12]Munka6'!$C$17</definedName>
    <definedName name="semmi4">'[12]Munka6'!$C$11</definedName>
    <definedName name="semmi5">'[12]Munka6'!$C$15</definedName>
    <definedName name="semmi6">'[12]Munka6'!$C$18</definedName>
    <definedName name="semmi7">'[12]Munka6'!$C$10</definedName>
    <definedName name="semmi8">'[13]4. bevételek int-ként'!#REF!</definedName>
    <definedName name="semmi9">'[13]4. bevételek int-ként'!#REF!</definedName>
    <definedName name="ssscx" localSheetId="15">#REF!</definedName>
    <definedName name="ssscx" localSheetId="16">#REF!</definedName>
    <definedName name="ssscx" localSheetId="11">#REF!</definedName>
    <definedName name="ssscx">#REF!</definedName>
    <definedName name="sssss">'[1]Háttéradatok'!$C$29:$AG$32</definedName>
    <definedName name="sue" localSheetId="15">#REF!</definedName>
    <definedName name="sue" localSheetId="16">#REF!</definedName>
    <definedName name="sue" localSheetId="11">#REF!</definedName>
    <definedName name="sue">#REF!</definedName>
    <definedName name="szabsbírság">'[11]Munka6'!$C$19</definedName>
    <definedName name="szabsért">#REF!</definedName>
    <definedName name="székács">#REF!</definedName>
    <definedName name="szemckö4">#REF!</definedName>
    <definedName name="szemegy8.12">#REF!</definedName>
    <definedName name="szemegy8.13">#REF!</definedName>
    <definedName name="személyiph">#REF!</definedName>
    <definedName name="szemjutt">#REF!</definedName>
    <definedName name="szemjutt4">#REF!</definedName>
    <definedName name="szemkist4">#REF!</definedName>
    <definedName name="szemph">#REF!</definedName>
    <definedName name="szemph5">#REF!</definedName>
    <definedName name="szemph8.12">#REF!</definedName>
    <definedName name="szjahelyben">#REF!</definedName>
    <definedName name="szjahelyben1">#REF!</definedName>
    <definedName name="szjahelybenm">'[11]Munka6'!$C$7</definedName>
    <definedName name="szjajövkül">#REF!</definedName>
    <definedName name="szjajövkül1">#REF!</definedName>
    <definedName name="szjakül">'[11]Munka6'!$C$8</definedName>
    <definedName name="szocátv">#REF!</definedName>
    <definedName name="szocph">#REF!</definedName>
    <definedName name="szocph5">#REF!</definedName>
    <definedName name="szocsegélyph">#REF!</definedName>
    <definedName name="t" localSheetId="15">#REF!,#REF!</definedName>
    <definedName name="t" localSheetId="16">#REF!,#REF!</definedName>
    <definedName name="t" localSheetId="11">#REF!,#REF!</definedName>
    <definedName name="t">#REF!,#REF!</definedName>
    <definedName name="talajt">#REF!</definedName>
    <definedName name="támkölcs1">#REF!</definedName>
    <definedName name="támkölcsön">#REF!</definedName>
    <definedName name="támogatások">#REF!</definedName>
    <definedName name="támogatások1">#REF!</definedName>
    <definedName name="tárgyi">#REF!</definedName>
    <definedName name="tárgyi1">#REF!</definedName>
    <definedName name="tartalék4">#REF!</definedName>
    <definedName name="termőf">#REF!</definedName>
    <definedName name="termőfbérbe">'[11]Munka6'!$C$17</definedName>
    <definedName name="termőföld1">#REF!</definedName>
    <definedName name="Tűzoltóság">'[3]Háttéradatok'!$C$29:$AG$32</definedName>
    <definedName name="újsablon" localSheetId="15">#REF!</definedName>
    <definedName name="újsablon" localSheetId="16">#REF!</definedName>
    <definedName name="újsablon" localSheetId="11">#REF!</definedName>
    <definedName name="újsablon">#REF!</definedName>
    <definedName name="uuuuu" localSheetId="15">#REF!</definedName>
    <definedName name="uuuuu" localSheetId="16">#REF!</definedName>
    <definedName name="uuuuu" localSheetId="11">#REF!</definedName>
    <definedName name="uuuuu">#REF!</definedName>
    <definedName name="v" localSheetId="15">#REF!</definedName>
    <definedName name="v" localSheetId="16">#REF!</definedName>
    <definedName name="v" localSheetId="11">#REF!</definedName>
    <definedName name="v">#REF!</definedName>
    <definedName name="vizikátv">#REF!</definedName>
    <definedName name="vizikátv1">#REF!</definedName>
    <definedName name="vizikfelh3">'[10]7. felhalm.kiad.'!#REF!</definedName>
    <definedName name="vmk">#REF!</definedName>
    <definedName name="vv" localSheetId="15">#REF!</definedName>
    <definedName name="vv" localSheetId="16">#REF!</definedName>
    <definedName name="vv" localSheetId="11">#REF!</definedName>
    <definedName name="vv">#REF!</definedName>
    <definedName name="x" localSheetId="15">#REF!</definedName>
    <definedName name="x" localSheetId="16">#REF!</definedName>
    <definedName name="x" localSheetId="11">#REF!</definedName>
    <definedName name="x">#REF!</definedName>
    <definedName name="xcvbnm" localSheetId="15">#REF!</definedName>
    <definedName name="xcvbnm" localSheetId="16">#REF!</definedName>
    <definedName name="xcvbnm" localSheetId="11">#REF!</definedName>
    <definedName name="xcvbnm">#REF!</definedName>
    <definedName name="xxx">'[3]Háttéradatok'!$C$29:$AG$32</definedName>
    <definedName name="xxx_13">'[5]Háttéradatok'!$C$29:$AG$32</definedName>
    <definedName name="xxx_16">'[1]Háttéradatok'!$C$29:$AG$32</definedName>
    <definedName name="xxx_7">'[5]Háttéradatok'!$C$29:$AG$32</definedName>
    <definedName name="xxxxxx">'[3]Háttéradatok'!$C$29:$AG$32</definedName>
    <definedName name="xxxxxx_13">'[5]Háttéradatok'!$C$29:$AG$32</definedName>
    <definedName name="xxxxxx_14">'[14]Háttéradatok'!$C$29:$AG$32</definedName>
    <definedName name="xxxxxx_15">'[14]Háttéradatok'!$C$29:$AG$32</definedName>
    <definedName name="xxxxxx_16">'[14]Háttéradatok'!$C$29:$AG$32</definedName>
    <definedName name="xxxxxx_18">'[5]Háttéradatok'!$C$29:$AG$32</definedName>
    <definedName name="xxxxxx_7">'[5]Háttéradatok'!$C$29:$AG$32</definedName>
    <definedName name="xxxxxxxxxxxxxxxxxxxxxxxxxxx" localSheetId="15">#REF!</definedName>
    <definedName name="xxxxxxxxxxxxxxxxxxxxxxxxxxx" localSheetId="16">#REF!</definedName>
    <definedName name="xxxxxxxxxxxxxxxxxxxxxxxxxxx" localSheetId="11">#REF!</definedName>
    <definedName name="xxxxxxxxxxxxxxxxxxxxxxxxxxx">#REF!</definedName>
    <definedName name="y" localSheetId="15">#REF!,#REF!</definedName>
    <definedName name="y" localSheetId="16">#REF!,#REF!</definedName>
    <definedName name="y" localSheetId="11">#REF!,#REF!</definedName>
    <definedName name="y">#REF!,#REF!</definedName>
    <definedName name="ycxd" localSheetId="15">#REF!</definedName>
    <definedName name="ycxd" localSheetId="16">#REF!</definedName>
    <definedName name="ycxd" localSheetId="11">#REF!</definedName>
    <definedName name="ycxd">#REF!</definedName>
    <definedName name="yxc" localSheetId="15">#REF!</definedName>
    <definedName name="yxc" localSheetId="16">#REF!</definedName>
    <definedName name="yxc" localSheetId="11">#REF!</definedName>
    <definedName name="yxc">#REF!</definedName>
    <definedName name="zzz">'[1]Háttéradatok'!$B$22:$AG$28</definedName>
  </definedNames>
  <calcPr fullCalcOnLoad="1"/>
</workbook>
</file>

<file path=xl/sharedStrings.xml><?xml version="1.0" encoding="utf-8"?>
<sst xmlns="http://schemas.openxmlformats.org/spreadsheetml/2006/main" count="2622" uniqueCount="951">
  <si>
    <t>B E V É T E L E K</t>
  </si>
  <si>
    <t>adatok Ft-ban</t>
  </si>
  <si>
    <t>Sor-
szám</t>
  </si>
  <si>
    <t>Bevételi jogcím</t>
  </si>
  <si>
    <t>Rovatszám</t>
  </si>
  <si>
    <t>2017. évi eredeti előirányzat</t>
  </si>
  <si>
    <t>A</t>
  </si>
  <si>
    <t>B</t>
  </si>
  <si>
    <t>C</t>
  </si>
  <si>
    <t>D</t>
  </si>
  <si>
    <t>1.</t>
  </si>
  <si>
    <t>Helyi önkormányzatok működésének általános támogatása</t>
  </si>
  <si>
    <t>B111</t>
  </si>
  <si>
    <t>2.</t>
  </si>
  <si>
    <t>Önkormányzatok egyes köznevelési feladatainak támogatása</t>
  </si>
  <si>
    <t>B112</t>
  </si>
  <si>
    <t>3.</t>
  </si>
  <si>
    <t>Önkormányzatok szociális és gyermekjóléti, étkeztetési feladatainak támogatása</t>
  </si>
  <si>
    <t>B113</t>
  </si>
  <si>
    <t>4.</t>
  </si>
  <si>
    <t>Önkormányzatok kulturális feladatainak támogatása</t>
  </si>
  <si>
    <t>B114</t>
  </si>
  <si>
    <t>5.</t>
  </si>
  <si>
    <t xml:space="preserve">Működési célú kvi támogatások és kiegészítő támogatások </t>
  </si>
  <si>
    <t>B115</t>
  </si>
  <si>
    <t>6.</t>
  </si>
  <si>
    <t>Elszámolásból származó bevételek</t>
  </si>
  <si>
    <t>B116</t>
  </si>
  <si>
    <t>7.</t>
  </si>
  <si>
    <t>Önkormányzat működési támogatásai (1.1.+…+.1.6.)</t>
  </si>
  <si>
    <t>B11</t>
  </si>
  <si>
    <t>8.</t>
  </si>
  <si>
    <t>9.</t>
  </si>
  <si>
    <t xml:space="preserve">Egyéb működési célú támogatások bevételei </t>
  </si>
  <si>
    <t>B16</t>
  </si>
  <si>
    <t>10.</t>
  </si>
  <si>
    <t>9. sorból -Egyéb műk. célú támogatások bevételei központi kv. Szertől</t>
  </si>
  <si>
    <t>11.</t>
  </si>
  <si>
    <t>Egyéb műk. célú támogatások bevételei EU- prog. és hazai társ.fin.-ból</t>
  </si>
  <si>
    <t>12.</t>
  </si>
  <si>
    <t>Egyéb műk. célú támogatások bevételei központi kezelésű ei-tól</t>
  </si>
  <si>
    <t>13.</t>
  </si>
  <si>
    <t>Egyéb műk. célú támogatások bevételei fejezeti kezelésű ei-tól</t>
  </si>
  <si>
    <t>14.</t>
  </si>
  <si>
    <t>Egyéb műk. célú támogatások bevételei TB. Pénzügyi alapoktól</t>
  </si>
  <si>
    <t>15.</t>
  </si>
  <si>
    <t>Egyéb műk. célú támogatások bevételei elkülönített állami pénzalapoktól</t>
  </si>
  <si>
    <t>16.</t>
  </si>
  <si>
    <t>Egyéb műk. célú támogatások bevételei önkormányzatoktól és kv. szertől</t>
  </si>
  <si>
    <t>17.</t>
  </si>
  <si>
    <t>Működési célú támogatások államháztartáson belülről (7.+…+.9.)</t>
  </si>
  <si>
    <t>B1</t>
  </si>
  <si>
    <t>18.</t>
  </si>
  <si>
    <t>Felhalmozási célú önkormányzati támogatások</t>
  </si>
  <si>
    <t>B21</t>
  </si>
  <si>
    <t>19.</t>
  </si>
  <si>
    <t>Egyéb felhalmozási célú támogatások bevételei</t>
  </si>
  <si>
    <t>B25</t>
  </si>
  <si>
    <t>20.</t>
  </si>
  <si>
    <t>19. sorból  Egyéb felh. célú támogatások bevételei központi kv. Szertől</t>
  </si>
  <si>
    <t>21.</t>
  </si>
  <si>
    <t>Egyéb felh. célú támogatások bevételei EU-s prog. és hazai társ.fin.-ból</t>
  </si>
  <si>
    <t>22.</t>
  </si>
  <si>
    <t>Egyéb felh. célú támogatások bevételei központi kezelésű ei-tól</t>
  </si>
  <si>
    <t>23.</t>
  </si>
  <si>
    <t>Egyéb felh. célú támogatások bevételei fejezeti kezelésű ei-tól</t>
  </si>
  <si>
    <t>24.</t>
  </si>
  <si>
    <t>Egyéb felh. célú támogatások bevételei elkülönített állami pénzalapoktól</t>
  </si>
  <si>
    <t>25.</t>
  </si>
  <si>
    <t>Egyéb felh. célú támogatások bevételei önkormányzatoktól és kv. szertől</t>
  </si>
  <si>
    <t>26.</t>
  </si>
  <si>
    <t>Felhalmozási célú támogatások államháztartáson belülről (17.+19.)</t>
  </si>
  <si>
    <t>B2</t>
  </si>
  <si>
    <t>27.</t>
  </si>
  <si>
    <t>Jövedelem adók (Termőföld bérbeadásból származó szja)</t>
  </si>
  <si>
    <t>B311</t>
  </si>
  <si>
    <t>28.</t>
  </si>
  <si>
    <t>Vagyoni tipusú adó:</t>
  </si>
  <si>
    <t>B34</t>
  </si>
  <si>
    <t>29.</t>
  </si>
  <si>
    <t>Építményadó</t>
  </si>
  <si>
    <t>30.</t>
  </si>
  <si>
    <t>Telekadó</t>
  </si>
  <si>
    <t>31.</t>
  </si>
  <si>
    <t>Magánszemélyek kommunális adója</t>
  </si>
  <si>
    <t>32.</t>
  </si>
  <si>
    <t>Értékesítési és forgalmi adók</t>
  </si>
  <si>
    <t>B351</t>
  </si>
  <si>
    <t>33.</t>
  </si>
  <si>
    <t>Állandó jelleggel végzett iparűzési adó</t>
  </si>
  <si>
    <t>34.</t>
  </si>
  <si>
    <t>Ideiglenes jelleggel végzett iparűzési adó</t>
  </si>
  <si>
    <t>35.</t>
  </si>
  <si>
    <t>Gépjárműadók</t>
  </si>
  <si>
    <t>B354</t>
  </si>
  <si>
    <t>36.</t>
  </si>
  <si>
    <t>Egyéb áruhasználati és szolgáltatási adók</t>
  </si>
  <si>
    <t>B355</t>
  </si>
  <si>
    <t>37.</t>
  </si>
  <si>
    <t>Tartózkodás után fizetett idegenforgalmi adó</t>
  </si>
  <si>
    <t>38.</t>
  </si>
  <si>
    <t>Talajterhelési díj</t>
  </si>
  <si>
    <t>39.</t>
  </si>
  <si>
    <t xml:space="preserve">Egyéb közhatalmi bevételek </t>
  </si>
  <si>
    <t>B36</t>
  </si>
  <si>
    <t>40.</t>
  </si>
  <si>
    <t>Közhatalmi bevételek</t>
  </si>
  <si>
    <t>B3</t>
  </si>
  <si>
    <t>41.</t>
  </si>
  <si>
    <t>Készletértékesítés ellenértéke</t>
  </si>
  <si>
    <t>B401</t>
  </si>
  <si>
    <t>42.</t>
  </si>
  <si>
    <t>Szolgáltatások ellenértéke</t>
  </si>
  <si>
    <t>B402</t>
  </si>
  <si>
    <t>43.</t>
  </si>
  <si>
    <t>Közvetített szolgáltatások értéke</t>
  </si>
  <si>
    <t>B403</t>
  </si>
  <si>
    <t>44.</t>
  </si>
  <si>
    <t>Tulajdonosi bevételek</t>
  </si>
  <si>
    <t>B404</t>
  </si>
  <si>
    <t>45.</t>
  </si>
  <si>
    <t>Ellátási díjak</t>
  </si>
  <si>
    <t>B405</t>
  </si>
  <si>
    <t>46.</t>
  </si>
  <si>
    <t xml:space="preserve">Kiszámlázott általános forgalmi adó </t>
  </si>
  <si>
    <t>B406</t>
  </si>
  <si>
    <t>47.</t>
  </si>
  <si>
    <t>Általános forgalmi adó visszatérítése</t>
  </si>
  <si>
    <t>B407</t>
  </si>
  <si>
    <t>48.</t>
  </si>
  <si>
    <t>Kamatbevételek és más nyereségjellegű bevételek</t>
  </si>
  <si>
    <t>B408</t>
  </si>
  <si>
    <t>49.</t>
  </si>
  <si>
    <t>Egyéb pénzügyi műveletek bevételei</t>
  </si>
  <si>
    <t>B409</t>
  </si>
  <si>
    <t>50.</t>
  </si>
  <si>
    <t>Biztosító által fizetett kártérítés</t>
  </si>
  <si>
    <t>B410</t>
  </si>
  <si>
    <t>51.</t>
  </si>
  <si>
    <t>Egyéb működési bevételek</t>
  </si>
  <si>
    <t>B411</t>
  </si>
  <si>
    <t>52.</t>
  </si>
  <si>
    <t>Működési bevételek (41.+…+ 51.)</t>
  </si>
  <si>
    <t>B4</t>
  </si>
  <si>
    <t>53.</t>
  </si>
  <si>
    <t>Immateriális javak értékesítése</t>
  </si>
  <si>
    <t>B51</t>
  </si>
  <si>
    <t>54.</t>
  </si>
  <si>
    <t>Ingatlanok értékesítése</t>
  </si>
  <si>
    <t>B52</t>
  </si>
  <si>
    <t>55.</t>
  </si>
  <si>
    <t>Egyéb tárgyi eszközök értékesítése</t>
  </si>
  <si>
    <t>B53</t>
  </si>
  <si>
    <t>56.</t>
  </si>
  <si>
    <t>Részesedések értékesítése</t>
  </si>
  <si>
    <t>B54</t>
  </si>
  <si>
    <t>57.</t>
  </si>
  <si>
    <t>Részesedések megszűnéséhez kapcsolódó bevételek</t>
  </si>
  <si>
    <t>B55</t>
  </si>
  <si>
    <t>58.</t>
  </si>
  <si>
    <t>Felhalmozási bevételek (53.+…+57.)</t>
  </si>
  <si>
    <t>B5</t>
  </si>
  <si>
    <t>59.</t>
  </si>
  <si>
    <t>Működési célú visszatérítendő támogatások, kölcsönök visszatér. ÁH-n kívülről</t>
  </si>
  <si>
    <t>B64</t>
  </si>
  <si>
    <t>60.</t>
  </si>
  <si>
    <t>Egyéb működési célú átvett pénzeszköz</t>
  </si>
  <si>
    <t>B65</t>
  </si>
  <si>
    <t>61.</t>
  </si>
  <si>
    <t>Működési célú átvett pénzeszközök (59.+60.)</t>
  </si>
  <si>
    <t>B6</t>
  </si>
  <si>
    <t>62.</t>
  </si>
  <si>
    <t>Felhalm. célú visszatérítendő támogatások, kölcsönök visszatér. ÁH-n kívülről</t>
  </si>
  <si>
    <t>B74</t>
  </si>
  <si>
    <t>63.</t>
  </si>
  <si>
    <t>Egyéb felhalmozási célú átvett pénzeszköz</t>
  </si>
  <si>
    <t>B75</t>
  </si>
  <si>
    <t>64.</t>
  </si>
  <si>
    <t>Felhalmozási célú átvett pénzeszközök (62.+63.)</t>
  </si>
  <si>
    <t>B7</t>
  </si>
  <si>
    <t>65.</t>
  </si>
  <si>
    <t>KÖLTSÉGVETÉSI BEVÉTELEK ÖSSZESEN: (17.+26.+40.+52.+58.+61.+64.)</t>
  </si>
  <si>
    <t>B1-B7</t>
  </si>
  <si>
    <t>66.</t>
  </si>
  <si>
    <t xml:space="preserve">Hitel-, kölcsönfelvétel államháztartáson kívülről </t>
  </si>
  <si>
    <t>B811</t>
  </si>
  <si>
    <t>67.</t>
  </si>
  <si>
    <t>Maradvány igénybevétele</t>
  </si>
  <si>
    <t>B813</t>
  </si>
  <si>
    <t>68.</t>
  </si>
  <si>
    <t>Előző év költségvetési maradványának igénybevétele</t>
  </si>
  <si>
    <t>B8131</t>
  </si>
  <si>
    <t>69.</t>
  </si>
  <si>
    <t>Előző év vállalkozási maradványának igénybevétele</t>
  </si>
  <si>
    <t>B8132</t>
  </si>
  <si>
    <t>70.</t>
  </si>
  <si>
    <t>FINANSZÍROZÁSI BEVÉTELEK ÖSSZESEN: (66.+67.)</t>
  </si>
  <si>
    <t>B8</t>
  </si>
  <si>
    <t>71.</t>
  </si>
  <si>
    <t>KÖLTSÉGVETÉSI ÉS FINANSZÍROZÁSI BEVÉTELEK ÖSSZESEN: (65.+70.)</t>
  </si>
  <si>
    <t>K I A D Á S O K</t>
  </si>
  <si>
    <t>Kiadási jogcímek</t>
  </si>
  <si>
    <t>Személyi  juttatások</t>
  </si>
  <si>
    <t>K1</t>
  </si>
  <si>
    <t>Munkaadókat terhelő járulékok és szociális hozzájárulási adó</t>
  </si>
  <si>
    <t>K2</t>
  </si>
  <si>
    <t>Dologi  kiadások</t>
  </si>
  <si>
    <t>K3</t>
  </si>
  <si>
    <t>Ellátottak pénzbeli juttatásai</t>
  </si>
  <si>
    <t>K4</t>
  </si>
  <si>
    <t>Egyéb működési célú kiadások</t>
  </si>
  <si>
    <t>K5</t>
  </si>
  <si>
    <t xml:space="preserve"> - az 5-ből: - Elvonások és befizetések</t>
  </si>
  <si>
    <t>K502</t>
  </si>
  <si>
    <t>Visszatérítendő támogatások, kölcsönök nyújtása ÁH-n belülre</t>
  </si>
  <si>
    <t>K504</t>
  </si>
  <si>
    <t>Visszatérítendő támogatások, kölcsönök törlesztése ÁH-n belülre</t>
  </si>
  <si>
    <t>K505</t>
  </si>
  <si>
    <t>Egyéb működési célú támogatások ÁH-n belülre</t>
  </si>
  <si>
    <t>K506</t>
  </si>
  <si>
    <t>Visszatérítendő támogatások, kölcsönök nyújtása ÁH-n kívülre</t>
  </si>
  <si>
    <t>K508</t>
  </si>
  <si>
    <t>Egyéb működési célú támogatások államháztartáson kívülre</t>
  </si>
  <si>
    <t>K512</t>
  </si>
  <si>
    <t>Tartalékok</t>
  </si>
  <si>
    <t>K513</t>
  </si>
  <si>
    <t xml:space="preserve"> - a 12.-ból: - Általános tartalék</t>
  </si>
  <si>
    <t xml:space="preserve">   - Céltartalék</t>
  </si>
  <si>
    <t>K1-K5</t>
  </si>
  <si>
    <t>Beruházások</t>
  </si>
  <si>
    <t>K6</t>
  </si>
  <si>
    <t>Felújítások</t>
  </si>
  <si>
    <t>K7</t>
  </si>
  <si>
    <t>Egyéb felhalmozási kiadások</t>
  </si>
  <si>
    <t>K8</t>
  </si>
  <si>
    <t xml:space="preserve"> 18. ból Visszatérítendő támogatások, kölcsönök nyújtása ÁH-n belülre</t>
  </si>
  <si>
    <t>K82</t>
  </si>
  <si>
    <t>K83</t>
  </si>
  <si>
    <t xml:space="preserve"> Egyéb felhalmozási célú támogatások ÁH-n belülre</t>
  </si>
  <si>
    <t>K84</t>
  </si>
  <si>
    <t xml:space="preserve"> Visszatérítendő támogatások, kölcsönök nyújtása ÁH-n kívülre</t>
  </si>
  <si>
    <t>K86</t>
  </si>
  <si>
    <t xml:space="preserve"> Lakástámogatás</t>
  </si>
  <si>
    <t>K87</t>
  </si>
  <si>
    <t xml:space="preserve"> Egyéb felhalmozási célú támogatások államháztartáson kívülre</t>
  </si>
  <si>
    <t>K89</t>
  </si>
  <si>
    <t>K6-K8</t>
  </si>
  <si>
    <t>KÖLTSÉGVETÉSI KIADÁSOK ÖSSZESEN (15.+25.)</t>
  </si>
  <si>
    <t>K1-K8</t>
  </si>
  <si>
    <t xml:space="preserve">Hitel-, kölcsöntörlesztés államháztartáson kívülre </t>
  </si>
  <si>
    <t>K911</t>
  </si>
  <si>
    <t>Államháztartáson belüli megelőlegezések folyósítása</t>
  </si>
  <si>
    <t>K913</t>
  </si>
  <si>
    <t>Államháztartáson belüli megelőlegezések visszafizetése</t>
  </si>
  <si>
    <t>K914</t>
  </si>
  <si>
    <t>Pénzeszközök lekötött betétként elhelyezése</t>
  </si>
  <si>
    <t>K916</t>
  </si>
  <si>
    <t>FINANSZÍROZÁSI KIADÁSOK ÖSSZESEN: (27.+28.+29.+30.)</t>
  </si>
  <si>
    <t>K9</t>
  </si>
  <si>
    <t>KIADÁSOK ÖSSZESEN: (26.+34.)</t>
  </si>
  <si>
    <t>K1-K9</t>
  </si>
  <si>
    <t>KÖLTSÉGVETÉSI, FINANSZÍROZÁSI BEVÉTELEK ÉS KIADÁSOK EGYENLEGE</t>
  </si>
  <si>
    <t>Költségvetési hiány, többlet
( költségvetési bevételek 65. sor - költségvetési kiadások 26. sor) (+/-)</t>
  </si>
  <si>
    <t>Bevételek</t>
  </si>
  <si>
    <t>Kiadások</t>
  </si>
  <si>
    <t>Megnevezés</t>
  </si>
  <si>
    <t>2017. évi előirányzat</t>
  </si>
  <si>
    <t>E</t>
  </si>
  <si>
    <t>ebből   -  Működési általános tartalék</t>
  </si>
  <si>
    <t xml:space="preserve"> - Működési cél tartalék</t>
  </si>
  <si>
    <t>Költségvetési kiadások összesen (1+….+5)</t>
  </si>
  <si>
    <t>Értékpapír vásárlása, visszavásárlása</t>
  </si>
  <si>
    <t>Hitelek, kölcsönök törlesztése</t>
  </si>
  <si>
    <t>10.1.</t>
  </si>
  <si>
    <t>Lekötött betétek elhelyezése</t>
  </si>
  <si>
    <t>10.2.</t>
  </si>
  <si>
    <t>Működési célú finanszírozási bevételek összesen (9.+10.+11.)</t>
  </si>
  <si>
    <t>Működési célú finanszírozási kiadások összesen (9.+11.)</t>
  </si>
  <si>
    <t>MŰKÖDÉSI CÉLÚ BEVÉTELEK ÖSSZESEN (8.+12.)</t>
  </si>
  <si>
    <t>MŰKÖDÉSI KIADÁSOK ÖSSZESEN (8.+12.)</t>
  </si>
  <si>
    <t>ebből   -  Felhalmozási általános tartalék</t>
  </si>
  <si>
    <t xml:space="preserve"> - Felhalmozási cél tartalék</t>
  </si>
  <si>
    <t>Költségvetési kiadások összesen: (1.+...+4.)</t>
  </si>
  <si>
    <t>Hitelek, kölcsönök felvétele pénzügyi vállalkozástól</t>
  </si>
  <si>
    <t>9.1.</t>
  </si>
  <si>
    <t>Előző évi költségvetési maradvány igénybevétele</t>
  </si>
  <si>
    <t>9.2.</t>
  </si>
  <si>
    <t>Előző évi vállalkozási maradvány igénybevétele</t>
  </si>
  <si>
    <t xml:space="preserve"> Felhalmozási célú finanszírozási bevételek: (8.+9.)</t>
  </si>
  <si>
    <t>Felhalmozási célú finanszírozási kiadások: (8.+9.</t>
  </si>
  <si>
    <t>BEVÉTEL ÖSSZESEN (7.+10.)</t>
  </si>
  <si>
    <t>KIADÁSOK ÖSSZESEN (7.+10.)</t>
  </si>
  <si>
    <t>Jogcím száma</t>
  </si>
  <si>
    <t xml:space="preserve">Jogcím megnevezése       </t>
  </si>
  <si>
    <t>Mennyiségi egység</t>
  </si>
  <si>
    <t>Mutató</t>
  </si>
  <si>
    <t>Fajlagos összeg</t>
  </si>
  <si>
    <t>I.1.a</t>
  </si>
  <si>
    <t>Önkormányzati hivatal működésének támogatása - elismert hivatali létszám alapján</t>
  </si>
  <si>
    <t>elismert hivatali létszám</t>
  </si>
  <si>
    <t>I.1.b</t>
  </si>
  <si>
    <t>Település-üzemeltetéshez kapcsolódó feladatellátás támogatása</t>
  </si>
  <si>
    <t>I.1.ba</t>
  </si>
  <si>
    <t xml:space="preserve"> A zöldterület-gazdálkodással kapcsolatos feladatok ellátásának támogatása - beszámítás után </t>
  </si>
  <si>
    <t>hektár</t>
  </si>
  <si>
    <t>I.1.bb</t>
  </si>
  <si>
    <t xml:space="preserve"> Közvilágítás fenntartásának támogatása - beszámítás után </t>
  </si>
  <si>
    <t>km</t>
  </si>
  <si>
    <t>I.1.bc</t>
  </si>
  <si>
    <t xml:space="preserve"> Köztemető fenntartással kapcsolatos feladatok támogatása </t>
  </si>
  <si>
    <t>m2</t>
  </si>
  <si>
    <t>I.1.bd</t>
  </si>
  <si>
    <t xml:space="preserve"> Közutak fenntartásának támogatása </t>
  </si>
  <si>
    <t xml:space="preserve">I.1.c </t>
  </si>
  <si>
    <t>Egyéb önkormányzati feladatok támogatása - beszámítás után</t>
  </si>
  <si>
    <t>fő</t>
  </si>
  <si>
    <t>I.1.d</t>
  </si>
  <si>
    <t>Lakott külterülettel kapcsolatos feladatok támogatása - beszámítás után</t>
  </si>
  <si>
    <t>külterületi lakosok</t>
  </si>
  <si>
    <t>I.1.e</t>
  </si>
  <si>
    <t>Üdülőhelyi feladatok támogatása - beszámítás után</t>
  </si>
  <si>
    <t>idegenforgalmi adóforint</t>
  </si>
  <si>
    <t xml:space="preserve">I.1. </t>
  </si>
  <si>
    <t>A települési önkormányzatok működésének támogatása beszámítás és kiegészítés után</t>
  </si>
  <si>
    <t>forint</t>
  </si>
  <si>
    <t>I.6.</t>
  </si>
  <si>
    <t/>
  </si>
  <si>
    <t xml:space="preserve">I. </t>
  </si>
  <si>
    <t>A helyi önkormányzatok működésének általános támogatása összesen</t>
  </si>
  <si>
    <t>II.1.</t>
  </si>
  <si>
    <t>Óvodapedagógusok, és az óvodapedagógusok nevelő munkáját közvetlenül segítők bértámogatása</t>
  </si>
  <si>
    <t>II.1. (1) 1</t>
  </si>
  <si>
    <t xml:space="preserve"> Óvodapedagógusok elismert létszáma </t>
  </si>
  <si>
    <t>II.1. (2) 1</t>
  </si>
  <si>
    <t xml:space="preserve"> pedagógus szakképzettséggel nem rendelkező, óvodapedagógusok nevelő munkáját közvetlenül segítők száma a Köznev. tv. 2. melléklete szerint </t>
  </si>
  <si>
    <t>II.1. (3) 1</t>
  </si>
  <si>
    <t xml:space="preserve"> pedagógus szakképzettséggel rendelkező, óvodapedagógusok nevelő munkáját közvetlenül segítők száma a Köznev. tv. 2. melléklete szerint </t>
  </si>
  <si>
    <t>II.1. (1) 2</t>
  </si>
  <si>
    <t>II.1. (2) 2</t>
  </si>
  <si>
    <t>II.1. (4) 2</t>
  </si>
  <si>
    <t xml:space="preserve"> óvodapedagógusok elismert létszáma (pótlólagos összeg) </t>
  </si>
  <si>
    <t>II.2. (1) 1</t>
  </si>
  <si>
    <t xml:space="preserve">gyermekek nevelése a napi 8 órát nem éri el </t>
  </si>
  <si>
    <t>II.2. (8) 1</t>
  </si>
  <si>
    <t xml:space="preserve">gyermekek nevelése a napi 8 órát eléri vagy meghaladja </t>
  </si>
  <si>
    <t>II.2. (1) 2</t>
  </si>
  <si>
    <t>II.2. (8) 2</t>
  </si>
  <si>
    <t>II.4.</t>
  </si>
  <si>
    <t>A köznevelési intézmények működtetéséhez kapcsolódó támogatás</t>
  </si>
  <si>
    <t>Kiegészítő támogatás az óvodapedagógusok minősítéséből adódó többletkiadásokhoz</t>
  </si>
  <si>
    <t>II.4.a (1)</t>
  </si>
  <si>
    <t xml:space="preserve"> alapfokozatú végzettségű pedagógus II. kategóriába sorolt óvodapedagógusok kiegészítő támogatása - akik a minősítést 2014. december 31-éig szerezték meg </t>
  </si>
  <si>
    <t>II.4.b (1)</t>
  </si>
  <si>
    <t xml:space="preserve"> alapfokozatú végzettségű pedagógus II. kategóriába sorolt óvodapedagógusok kiegészítő támogatása - akik a minősítést 2015. évben szerezték meg </t>
  </si>
  <si>
    <t xml:space="preserve">II. </t>
  </si>
  <si>
    <t>A települési önkormányzatok egyes köznevelési feladatainak támogatása</t>
  </si>
  <si>
    <t>III.2.</t>
  </si>
  <si>
    <t>A települési önkormányzatok szociális feladatainak egyéb támogatása</t>
  </si>
  <si>
    <t>III.3.a</t>
  </si>
  <si>
    <t xml:space="preserve"> Család- és gyermekjóléti szolgálat </t>
  </si>
  <si>
    <t>számított létszám</t>
  </si>
  <si>
    <t>III.3.b</t>
  </si>
  <si>
    <t xml:space="preserve"> Család- és gyermekjóléti központ </t>
  </si>
  <si>
    <t>III.3.c (1)</t>
  </si>
  <si>
    <t xml:space="preserve"> szociális étkeztetés </t>
  </si>
  <si>
    <t>III.3.c (2)</t>
  </si>
  <si>
    <t xml:space="preserve"> szociális étkeztetés - társulás által történő feladatellátás </t>
  </si>
  <si>
    <t>III.3.d (1)</t>
  </si>
  <si>
    <t xml:space="preserve"> házi segítségnyújtás </t>
  </si>
  <si>
    <t>III.3.d (2)</t>
  </si>
  <si>
    <t xml:space="preserve"> házi segítségnyújtás - társulás által történő feladatellátás </t>
  </si>
  <si>
    <t>III.3.da</t>
  </si>
  <si>
    <t xml:space="preserve"> házi segítségnyújtás - szociális segítés</t>
  </si>
  <si>
    <t>III.3.db (2)</t>
  </si>
  <si>
    <t xml:space="preserve"> házi segítségnyújtás - személyi gondozás</t>
  </si>
  <si>
    <t>III.3.db (1)</t>
  </si>
  <si>
    <t xml:space="preserve"> házi segítségnyújtás - személyi gondozás társulás által történő feladatellátás</t>
  </si>
  <si>
    <t>III.3.f (2)</t>
  </si>
  <si>
    <t xml:space="preserve"> időskorúak nappali intézményi ellátása - társulás által történő feladatellátás</t>
  </si>
  <si>
    <t>III.3.g (5)</t>
  </si>
  <si>
    <t xml:space="preserve"> demens személyek nappali intézményi ellátása</t>
  </si>
  <si>
    <t>III.3.g (6)</t>
  </si>
  <si>
    <t xml:space="preserve"> demens személyek nappali intézményi ellátása - társulás által történő feladatellátás</t>
  </si>
  <si>
    <t>III.4.a</t>
  </si>
  <si>
    <t>A finanszírozás szempontjából elismert szakmai dolgozók bértámogatása</t>
  </si>
  <si>
    <t>III.4.b</t>
  </si>
  <si>
    <t>Intézmény-üzemeltetési támogatás</t>
  </si>
  <si>
    <t>III.5.a</t>
  </si>
  <si>
    <t xml:space="preserve"> A finanszírozás szempontjából elismert dolgozók bértámogatása </t>
  </si>
  <si>
    <t>III.5.b</t>
  </si>
  <si>
    <t xml:space="preserve"> Gyermekétkeztetés üzemeltetési támogatása </t>
  </si>
  <si>
    <t>III.5.c</t>
  </si>
  <si>
    <t xml:space="preserve"> A rászoruló gyermekek intézményen kívüli szünidei étkeztetésének támogatása </t>
  </si>
  <si>
    <t>III.</t>
  </si>
  <si>
    <t>A települési önkormányzatok szociális, gyermekjóléti és gyermekétkeztetési feladatainak támogatása</t>
  </si>
  <si>
    <t>IV.1.d</t>
  </si>
  <si>
    <t xml:space="preserve">Könyvtári, közművelődési és múzeumi feladatok támogatása
 Települési önkormányzatok nyilvános könyvtári és a közművelődési feladatainak támogatása </t>
  </si>
  <si>
    <t>Ft</t>
  </si>
  <si>
    <t>IV.1.e</t>
  </si>
  <si>
    <t xml:space="preserve">Könyvtári, közművelődési és múzeumi feladatok támogatása
 Települési önkormányzatok muzeális intézményi feladatainak támogatása </t>
  </si>
  <si>
    <t>IV.1.</t>
  </si>
  <si>
    <t xml:space="preserve">Könyvtári, közművelődési és múzeumi feladatok támogatása
 Könyvtári, közművelődési és műzeumi feladatok támogatása összesen </t>
  </si>
  <si>
    <t>IV.</t>
  </si>
  <si>
    <t>A települési önkormányzatok kulturális feladatainak támogatása</t>
  </si>
  <si>
    <t>Mindösszesen</t>
  </si>
  <si>
    <t>A 2016. évről áthúzódó bérkompenzáció támogatása</t>
  </si>
  <si>
    <t>2017. évi állami támogatás</t>
  </si>
  <si>
    <t>Sor-szám</t>
  </si>
  <si>
    <t>Összesen</t>
  </si>
  <si>
    <t>Beszámítás
(A számított bevétel a 2015. évi iparűzési adóalap 0,55%-a)</t>
  </si>
  <si>
    <t>Összeg</t>
  </si>
  <si>
    <t>A támogatás címzettje</t>
  </si>
  <si>
    <t>Támogatás összege</t>
  </si>
  <si>
    <t>adatok ezer Ft-ban</t>
  </si>
  <si>
    <t>Bevétel összesen</t>
  </si>
  <si>
    <t>Saját bevétel</t>
  </si>
  <si>
    <t>Megoszlás     %</t>
  </si>
  <si>
    <t>Működési célú átvett pénzeszközök</t>
  </si>
  <si>
    <t>Állami hozzájárulás</t>
  </si>
  <si>
    <t>Önkormányzati támogatás</t>
  </si>
  <si>
    <t>Kötött felhasználású támogatás</t>
  </si>
  <si>
    <t>Működtetés általános támogatása</t>
  </si>
  <si>
    <t>Támogatás</t>
  </si>
  <si>
    <t>Intézményi működési bevételek mindösszesen</t>
  </si>
  <si>
    <t>Intézmények és Önkormányzat működési bevételei mindöszesen intézményi támogatás halmozásának kiszűrésével</t>
  </si>
  <si>
    <t>Projekt megnevezése:</t>
  </si>
  <si>
    <r>
      <t>Projekt azonosító:</t>
    </r>
    <r>
      <rPr>
        <sz val="10"/>
        <rFont val="Times New Roman"/>
        <family val="1"/>
      </rPr>
      <t xml:space="preserve"> </t>
    </r>
  </si>
  <si>
    <t>Támogatás intenzitása:</t>
  </si>
  <si>
    <t>Kezdés éve:</t>
  </si>
  <si>
    <t>Befejezés éve:</t>
  </si>
  <si>
    <t>Előző években felhasznált összeg</t>
  </si>
  <si>
    <t>2017. év</t>
  </si>
  <si>
    <t>2018. év</t>
  </si>
  <si>
    <t>Bevételek (források) összesen:</t>
  </si>
  <si>
    <t>ebből:</t>
  </si>
  <si>
    <t>Támogatási előleg</t>
  </si>
  <si>
    <t>Pénzmaradvány</t>
  </si>
  <si>
    <t>Egyéb forrás</t>
  </si>
  <si>
    <t>Kiadások összesen:</t>
  </si>
  <si>
    <t>Személyi juttatás</t>
  </si>
  <si>
    <t>Dologi kiadás</t>
  </si>
  <si>
    <t>Beruházási kiadások</t>
  </si>
  <si>
    <t>Felújítási kiadások</t>
  </si>
  <si>
    <t>Támogatott műszaki tartalom összesen:</t>
  </si>
  <si>
    <t>Nem támogatott műszaki tartalom összesen:</t>
  </si>
  <si>
    <t>K915</t>
  </si>
  <si>
    <t>Központi, irányító szervi támogatások folyósítása</t>
  </si>
  <si>
    <t>Feladat megnevezés</t>
  </si>
  <si>
    <t>Kormányzati funkció</t>
  </si>
  <si>
    <t>Egyéb felhalmozási célú támogatások áht.-n belülről</t>
  </si>
  <si>
    <t>Működési bevételek</t>
  </si>
  <si>
    <t>Felhalmozási bevételek</t>
  </si>
  <si>
    <t>Felhalmozási célú átvett pénzeszközök</t>
  </si>
  <si>
    <t>Bevételek összesen</t>
  </si>
  <si>
    <t>Személyi juttatások</t>
  </si>
  <si>
    <t>Dologi kiadások</t>
  </si>
  <si>
    <t>Egyéb működési kiadások</t>
  </si>
  <si>
    <t>Finanszírozási kiadások</t>
  </si>
  <si>
    <t>Kiadások összesen</t>
  </si>
  <si>
    <t>Felhalmozási költségvetés kiadásai (16.+17.+18.)</t>
  </si>
  <si>
    <t>Működési költségvetés kiadásai (1.+….+5.)</t>
  </si>
  <si>
    <t>Önkormányzat működési támogatásai</t>
  </si>
  <si>
    <t>Előirányzat-csoport, kiemelt előirányzat megnevezése</t>
  </si>
  <si>
    <t>Rovat szám</t>
  </si>
  <si>
    <t>Kötelező feladat</t>
  </si>
  <si>
    <t>Önként vállalt feladat</t>
  </si>
  <si>
    <t>F</t>
  </si>
  <si>
    <t>Egyéb működési célú támogatások bevételei központi kv. szertől</t>
  </si>
  <si>
    <t>B1601</t>
  </si>
  <si>
    <t>Egyéb működési célú támogatások bevételei központi kezelésű kv. szertől</t>
  </si>
  <si>
    <t>B1602</t>
  </si>
  <si>
    <t xml:space="preserve">Egyéb működési célú támogatások bevételei helyi önkorm.tól és kv. szerveiktől </t>
  </si>
  <si>
    <t>B1607</t>
  </si>
  <si>
    <t>Egyéb működési célú támogatások áht.-n belülről (1.+…+4.)</t>
  </si>
  <si>
    <t>Egyéb felhalmozási célú támogatások bevételei központi kv. szertől</t>
  </si>
  <si>
    <t>B2501</t>
  </si>
  <si>
    <t>Egyéb felhalmozási célú támogatások bevételei központi kezelésű kv. szertől</t>
  </si>
  <si>
    <t>B2502</t>
  </si>
  <si>
    <t>Egyéb felhalmozási célú támogatások bevételei elkülönített állami pénzal.-tól</t>
  </si>
  <si>
    <t>B2506</t>
  </si>
  <si>
    <t xml:space="preserve">Egyéb felhalmozási célú támogatások bevételei helyi önkorm.tól és kv. szerveiktől </t>
  </si>
  <si>
    <t>B2507</t>
  </si>
  <si>
    <t>Közvetített szolgáltatások ellenértéke</t>
  </si>
  <si>
    <t>ebből: Áht-n. belülre továbbszámlázott szolg. bevétele</t>
  </si>
  <si>
    <t>B4031</t>
  </si>
  <si>
    <t>ebből: Áht-n kívülre továbbszámlázott szolg. bevétele</t>
  </si>
  <si>
    <t>B4032</t>
  </si>
  <si>
    <t>Kiszámlázott általános forgalmi adó</t>
  </si>
  <si>
    <t>Általános forgalmi adó vissszatérítése</t>
  </si>
  <si>
    <t>Egyéb pénzügyi műveletek kiadásai</t>
  </si>
  <si>
    <t>Biztosítók által fizetett kártérítés</t>
  </si>
  <si>
    <t>Működési bevételek (11.+12.+13.+16.+….+23.)</t>
  </si>
  <si>
    <t>Költségvetési bevételek összesen (5.+10.+24.+…27.)</t>
  </si>
  <si>
    <t>Maradvány igénybevétele (30.+31.)</t>
  </si>
  <si>
    <t>Irányító szervi támogatás (intézményfinanszírozás)</t>
  </si>
  <si>
    <t>B816</t>
  </si>
  <si>
    <t>Belföldi finanszírozás bevételei (29.+32.)</t>
  </si>
  <si>
    <t>B81</t>
  </si>
  <si>
    <t>KIADÁSOK</t>
  </si>
  <si>
    <t xml:space="preserve">Beruházások </t>
  </si>
  <si>
    <t>Felhalmozási költségvetés kiadásai (7.+...+9.)</t>
  </si>
  <si>
    <t>KÖLTSÉGVETÉSI KIADÁSOK ÖSSZESEN: (6.+10.)</t>
  </si>
  <si>
    <t>Belföldi finanszírozás kiadásai</t>
  </si>
  <si>
    <t>K91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</si>
  <si>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</si>
  <si>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</si>
  <si>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</si>
  <si>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</si>
  <si>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</si>
  <si>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</si>
  <si>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</si>
  <si>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</si>
  <si>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</si>
  <si>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</si>
  <si>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</si>
  <si>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</si>
  <si>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</si>
  <si>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tám. ÁH-n belül</t>
  </si>
  <si>
    <t>Felhalmozási célú tám. ÁH-n belül</t>
  </si>
  <si>
    <t>Működési célú átvett pénzeszk.</t>
  </si>
  <si>
    <t>Felhalm. célú átvett pénzeszk.</t>
  </si>
  <si>
    <t>Finanszírozási bevételek</t>
  </si>
  <si>
    <t>Bevételek összesen:</t>
  </si>
  <si>
    <t>Egyenleg</t>
  </si>
  <si>
    <t>A fejlesztési célok mevalósítását szolgáló hitelszerődés tartalma</t>
  </si>
  <si>
    <t>A fejlesztési hitel teljes tőkeösszege Ft-ban</t>
  </si>
  <si>
    <t>A fejlesztési hitel lejártának időtartama</t>
  </si>
  <si>
    <t>2017. évi költelezettség</t>
  </si>
  <si>
    <t>2018. évi kötelezettség</t>
  </si>
  <si>
    <t>2019. évi kötelezettség</t>
  </si>
  <si>
    <t>Tőke</t>
  </si>
  <si>
    <t>Kamat</t>
  </si>
  <si>
    <t>I. Általános tartalék</t>
  </si>
  <si>
    <t>adatok eFt-ban</t>
  </si>
  <si>
    <t>Sorszám</t>
  </si>
  <si>
    <t>Feladat/cél</t>
  </si>
  <si>
    <t>Pályázatok előkészítésének költsége és előfinanszírozásának biztosítása</t>
  </si>
  <si>
    <t>Egyéb, előre nem tervezett kiadások</t>
  </si>
  <si>
    <t>II. Céltartalék tartalék</t>
  </si>
  <si>
    <t>Előre nem tervezett fejlesztési, beruházási célú kiadások</t>
  </si>
  <si>
    <t>Általános és céltartalék mindösszesen</t>
  </si>
  <si>
    <t>Kedvezmény nélkül elérhető bevétel</t>
  </si>
  <si>
    <t>Kedvezmények összege</t>
  </si>
  <si>
    <t>Eredeti előirányzat</t>
  </si>
  <si>
    <t>BEVÉTELEK</t>
  </si>
  <si>
    <t>2017.</t>
  </si>
  <si>
    <t>2018.</t>
  </si>
  <si>
    <t>2019.</t>
  </si>
  <si>
    <t>2020.</t>
  </si>
  <si>
    <t>Működési célú támogatások államháztartáson belülről</t>
  </si>
  <si>
    <t>Felhalmozási célú támogatások államháztartáson belülről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</si>
  <si>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</si>
  <si>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</si>
  <si>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</si>
  <si>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>KÖLTSÉGVETÉSI BEVÉTELEK ÖSSZESEN: (1+…+7)</t>
  </si>
  <si>
    <t xml:space="preserve">FINANSZÍROZÁSI BEVÉTELEK ÖSSZESEN: </t>
  </si>
  <si>
    <t>KÖLTSÉGVETÉSI ÉS FINANSZÍROZÁSI BEVÉTELEK ÖSSZESEN: (8+9)</t>
  </si>
  <si>
    <t xml:space="preserve">   Működési költségvetés kiadásai </t>
  </si>
  <si>
    <t xml:space="preserve">   Felhalmozási költségvetés kiadásai (2.1.+2.2.+2.3.)</t>
  </si>
  <si>
    <t>2.1.</t>
  </si>
  <si>
    <t>2.2.</t>
  </si>
  <si>
    <t>2.3.</t>
  </si>
  <si>
    <t>KÖLTSÉGVETÉSI KIADÁSOK ÖSSZESEN (1+2)</t>
  </si>
  <si>
    <t>FINANSZÍROZÁSI KIADÁSOK ÖSSZESEN:</t>
  </si>
  <si>
    <t>KIADÁSOK ÖSSZESEN: (3.+4.)</t>
  </si>
  <si>
    <t>adatok Fő-ben</t>
  </si>
  <si>
    <t>Intézmény
megnevezése</t>
  </si>
  <si>
    <t>Közalkalmazott szakmai álláshelyek</t>
  </si>
  <si>
    <t>Közalkalmazott technikai álláshelyek</t>
  </si>
  <si>
    <t>MT. hatálya alá tartozó álláshelyek</t>
  </si>
  <si>
    <t>Köztisztviselő álláshelyek</t>
  </si>
  <si>
    <t>Közcélú álláshelyek</t>
  </si>
  <si>
    <t>melyből Normatíva, állami támogatások</t>
  </si>
  <si>
    <t>Önkormányzati kiegészítés</t>
  </si>
  <si>
    <t>FINANSZÍROZÁSI KIADÁSOK ÖSSZESEN (=12.)</t>
  </si>
  <si>
    <t>2019. év</t>
  </si>
  <si>
    <t>Önkormányzati saját erő (támogatott műszaki tartalom)</t>
  </si>
  <si>
    <t>Önkormányzati saját erő (nem támogatott műszaki tartalom)</t>
  </si>
  <si>
    <t>Konzorciumi partner:</t>
  </si>
  <si>
    <t>Projekt bruttó összköltsége:</t>
  </si>
  <si>
    <t>sor-szám</t>
  </si>
  <si>
    <t>Helyi adók</t>
  </si>
  <si>
    <t>Osztalékok 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</si>
  <si>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</si>
  <si>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</si>
  <si>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</si>
  <si>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</si>
  <si>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kapcs. megtérülés</t>
  </si>
  <si>
    <t>Saját bevétel (1-7)</t>
  </si>
  <si>
    <t>Saját bevételek (8) 50 %-a</t>
  </si>
  <si>
    <t>Előző években keletk. tárgyévet terhelő fizetési kötelezettség (11-17)</t>
  </si>
  <si>
    <t>Felvett,átvállalt hitel és annak tőketartozása</t>
  </si>
  <si>
    <t>Felvett,átvállalt kölcsön tőketertozása</t>
  </si>
  <si>
    <t>Hitelviszonyt megtestesítő értékpapír</t>
  </si>
  <si>
    <t>Adott váltó</t>
  </si>
  <si>
    <t>Pénzügyi lizing</t>
  </si>
  <si>
    <t>Halasztott fizetés</t>
  </si>
  <si>
    <t>Kezességvállalásból eredő fiz.kötelezettség</t>
  </si>
  <si>
    <t>Tárgyévben keletkezett tárgyévet terhelő fiz. Kötelezettség (19-25)</t>
  </si>
  <si>
    <t>Felvett, átvállalt hitel és annak tőketarozása</t>
  </si>
  <si>
    <t>Felvett, átvállalt kölcsön és annak tőketartozása</t>
  </si>
  <si>
    <t>Kezességvállalásból eredő fizetési kötelezettség</t>
  </si>
  <si>
    <t>Fizetési kötelezettség összesen (10+18)</t>
  </si>
  <si>
    <t>Fizetési kötelezettséggel csökkentett saját bevétel (9 - 26)</t>
  </si>
  <si>
    <t>Fejlesztési cél leírása</t>
  </si>
  <si>
    <t>Fejlesztéshez kapcsolódó hitel igénybe vétel az előző évi kiadások alapján</t>
  </si>
  <si>
    <t>Felhalmozási kiadások összesen</t>
  </si>
  <si>
    <t>Felhalmozási célú pénzeszköz átadás</t>
  </si>
  <si>
    <t>Fejlesztési célú céltartalék</t>
  </si>
  <si>
    <t>ADÓSSÁGOT KELETKEZTETŐ ÜGYLETEK VÁRHATÓ EGYÜTTES ÖSSZEGE</t>
  </si>
  <si>
    <t>A 2017. évi fejlesztések várható kiadása</t>
  </si>
  <si>
    <t>A 2017. évi fejlesztésekhezhez kapcsolódó önerő</t>
  </si>
  <si>
    <t>"Nemleges"</t>
  </si>
  <si>
    <t>Támogatások összesen</t>
  </si>
  <si>
    <t>Cím száma</t>
  </si>
  <si>
    <t>Alcím száma</t>
  </si>
  <si>
    <t>Cím/alcím neve</t>
  </si>
  <si>
    <t>I.</t>
  </si>
  <si>
    <t>II.</t>
  </si>
  <si>
    <t>Ellátás jogcíme</t>
  </si>
  <si>
    <t xml:space="preserve"> Egyéb felhalmozási célú kiadások (Lakástámogatás)</t>
  </si>
  <si>
    <t xml:space="preserve">Kezdés </t>
  </si>
  <si>
    <t xml:space="preserve">Befejezés </t>
  </si>
  <si>
    <t>Teljes bekerülési költség összesen</t>
  </si>
  <si>
    <t>Felhalmozási kiadások teljes bekerülési költségéből</t>
  </si>
  <si>
    <t>Felhalmozási kiadások forrásai</t>
  </si>
  <si>
    <t>2017.év</t>
  </si>
  <si>
    <t>2018. év és azt követő évek</t>
  </si>
  <si>
    <t xml:space="preserve">Előző  években felhasznált összeg </t>
  </si>
  <si>
    <t>2018.  év és azt követő évek javaslata</t>
  </si>
  <si>
    <t>Felhalmozási forrás</t>
  </si>
  <si>
    <t>Önkormányzati saját bevétel</t>
  </si>
  <si>
    <t>éve</t>
  </si>
  <si>
    <t>Ebből 2017. évi kiadáshoz szükséges támogatás</t>
  </si>
  <si>
    <t>2016. évben utalt támogatás</t>
  </si>
  <si>
    <t>Beruházási kiadások összesen</t>
  </si>
  <si>
    <t>Felújítási kiadások összesen</t>
  </si>
  <si>
    <t>72.</t>
  </si>
  <si>
    <t>KÖLTSÉGVETÉSI ÉS FINANSZÍROZÁSI BEVÉTELEK ÖSSZESEN: (65.+71.)</t>
  </si>
  <si>
    <t>B1-B8</t>
  </si>
  <si>
    <t>FINANSZÍROZÁSI BEVÉTELEK ÖSSZESEN: (66.+67.+70.)</t>
  </si>
  <si>
    <t>Költségvetési bevételek összesen(1.+…+5.)</t>
  </si>
  <si>
    <t>Fehalmozási bevételek</t>
  </si>
  <si>
    <t>Felhalmozási célú átvett pénzeszözök</t>
  </si>
  <si>
    <t>Költségvetési bevételek összesen: (1.+...+3.)</t>
  </si>
  <si>
    <t>Költségvetési hiány:</t>
  </si>
  <si>
    <t>Költségvetési többlet:</t>
  </si>
  <si>
    <t>Tárgyévi  hiány:</t>
  </si>
  <si>
    <t>Tárgyévi  többlet:</t>
  </si>
  <si>
    <t>Címrend
Kétpó Községi Önkormányzat 2017. évi költségvetéséhez</t>
  </si>
  <si>
    <t>Kétpó Községi Önkormányzat</t>
  </si>
  <si>
    <t>Arany János Általános Művelődési Központ</t>
  </si>
  <si>
    <t>Kétpó Község Önkormányzata
által 2017. évben nyújtott működési és felhalmozási  támogatások</t>
  </si>
  <si>
    <t>Kétpó Község Önkormányzatának
 Európai Uniós támogatással megvalósuló projektjei</t>
  </si>
  <si>
    <t>Kétpó Község Önkormányzata
által 2017. évben adott közvetett támogatások</t>
  </si>
  <si>
    <t>Kétpó Községi Önkormányzat
által megkötött, több éves kihatással járó, adósságot keletkeztető ügyletek fizetési kötelezettségeinek bemutatása a lejáratig</t>
  </si>
  <si>
    <t>Kétpó Községi Önkormányzat
saját bevételeinek részletezése az adósságot keletkeztető ügyletből származó tárgyévi fizetési kötelezettség megállapításához</t>
  </si>
  <si>
    <t>Kétpó Községi Önkormányzata
költségvetési évet követő három év tervezett előirányzatainak keretszámai</t>
  </si>
  <si>
    <t>Kétpó Községi Önkormányzata
2017. évi általános és céltartalékai</t>
  </si>
  <si>
    <t>Kétpó Községi Önkormányzata
2017. évi engedélyezett létszámkerete</t>
  </si>
  <si>
    <t>Kétpó Községi Önkormányzata
2017. évi Előirányzat-felhasználási terve havi bontásban</t>
  </si>
  <si>
    <t>Kétpó Községi Önkormányzat
2017. évi költségvetésének összevont mérlege</t>
  </si>
  <si>
    <t>Kétpó Községi Önkormányzat
2017. évi kötelező feladatainak mérlege</t>
  </si>
  <si>
    <t>Kétpó Községi  Önkormányzat
2017. évi költségvetésében a működési célú bevételek és kiadások összevont mérlege</t>
  </si>
  <si>
    <t>Kétpó Községi Önkormányzat
 2017. évi költségvetésében a felhalmozási célú bevételek és kiadások összevont mérlege</t>
  </si>
  <si>
    <t>Kétpó Község Önkormányzatának
2017. évi állami támogatások  jogcímei és összegei</t>
  </si>
  <si>
    <t>Kétpó Községi Önkormányzat
2017. évi és további évekre áthúzódó Beruházási és felújítási kiadások feladatonként</t>
  </si>
  <si>
    <t>Kétpó Község Önkormányzata
által 2017. évben folyósított ellátottak pénzbeli juttatásai</t>
  </si>
  <si>
    <t>Kétpó Község Önkormányzata
2017. évi működési költségvetési bevételeinek forrásösszetétele</t>
  </si>
  <si>
    <t>Kétpó Község Önkormányzatának
2017. évi bevételi és kiadási előirányzatai</t>
  </si>
  <si>
    <t>Kétpó Község Önkormányzatának
2017. évi bevételei  feladatonként</t>
  </si>
  <si>
    <t>Kétpó Község Önkormányzatának
2017. évi kiadásai  feladatonként</t>
  </si>
  <si>
    <t>Arany János Általános Művelődési Központ
2017. évi bevételi és kiadási előirányzatai</t>
  </si>
  <si>
    <t>Arany János Általános Művelődési Központ
2017. évi bevételei  feladatonként</t>
  </si>
  <si>
    <t>Arany János Általános Művelődési Központ
2017. évi kiadásai  feladatonként</t>
  </si>
  <si>
    <t xml:space="preserve">Kétpó Községi Önkormányzat
2017. évi adósságot keletkeztető fejlesztési céljai </t>
  </si>
  <si>
    <t>Óvodai nevelés, ellátás, szakmai feladat</t>
  </si>
  <si>
    <t>Gyermekétkeztetés köznevelési intézményben</t>
  </si>
  <si>
    <t>Könyvtári állomány gyarapítása, nyilvántartása</t>
  </si>
  <si>
    <t>091110</t>
  </si>
  <si>
    <t>096015</t>
  </si>
  <si>
    <t>082042</t>
  </si>
  <si>
    <t>Települési támogatás</t>
  </si>
  <si>
    <t>Gyógyszertámogatás</t>
  </si>
  <si>
    <t>Temetési segély</t>
  </si>
  <si>
    <t>Köztemetés</t>
  </si>
  <si>
    <t>Rendkívüli települési támogatás</t>
  </si>
  <si>
    <t>011130</t>
  </si>
  <si>
    <t>013320</t>
  </si>
  <si>
    <t>013350</t>
  </si>
  <si>
    <t>018030</t>
  </si>
  <si>
    <t>041233</t>
  </si>
  <si>
    <t>064010</t>
  </si>
  <si>
    <t>066020</t>
  </si>
  <si>
    <t>072111</t>
  </si>
  <si>
    <t>107055</t>
  </si>
  <si>
    <t>107060</t>
  </si>
  <si>
    <t>Önkormányzat jogalkotói tevékenység</t>
  </si>
  <si>
    <t>Önkormányzati vagyonnal való gazdálkodás</t>
  </si>
  <si>
    <t>Támogatási célú finanszírozási műveletek</t>
  </si>
  <si>
    <t>Közfoglalkoztatás</t>
  </si>
  <si>
    <t>Közvilágítás</t>
  </si>
  <si>
    <t>Város- és községgazdálkodás</t>
  </si>
  <si>
    <t>Háziorvosi alapellátás</t>
  </si>
  <si>
    <t>Könyvtári állomány gyarapítása</t>
  </si>
  <si>
    <t>Falugondnoki, tanyagondnoki szolgáltatás</t>
  </si>
  <si>
    <t>Egyéb szociális ellátások</t>
  </si>
  <si>
    <t xml:space="preserve">III.3.e </t>
  </si>
  <si>
    <t>falugondnoki vagy tanyagondnoki szolgáltatás összesen</t>
  </si>
  <si>
    <t>működési hó</t>
  </si>
  <si>
    <t>Kétpó Község Önkormányzatának működési bevételei</t>
  </si>
  <si>
    <t>Ingatlanok felújítása</t>
  </si>
  <si>
    <t>Nagykunságért Egyesület</t>
  </si>
  <si>
    <t>Szkítia zenekar</t>
  </si>
  <si>
    <t>Aranycsapat</t>
  </si>
  <si>
    <t>Falugondnoki szolgálat</t>
  </si>
  <si>
    <t>Kétpó Község Sport- és Művelődési Egyesület</t>
  </si>
  <si>
    <t>Koller Zsolt</t>
  </si>
  <si>
    <t>ÁFA</t>
  </si>
  <si>
    <t>H</t>
  </si>
  <si>
    <t>G</t>
  </si>
  <si>
    <t>B1605</t>
  </si>
  <si>
    <t>Egyéb működési célú támogatások bevételei államháztartáson belülről</t>
  </si>
  <si>
    <t>Immateriális javak beszerzése</t>
  </si>
  <si>
    <t>Informatikai eszközök</t>
  </si>
  <si>
    <t>Nagy értékű tárgyi eszközök</t>
  </si>
  <si>
    <t>Kis értékű tárgyi eszközök</t>
  </si>
  <si>
    <t>TOP-3.1.1-15-JN1-2016-00022</t>
  </si>
  <si>
    <t>,,Fenntartható települési közlekedésfejlesztés"</t>
  </si>
  <si>
    <t>Fegyvernek Város Önkormányzata (konzorciumvezető)</t>
  </si>
  <si>
    <t>Örményes Község Önkormányzata (konzorciumi tag)</t>
  </si>
  <si>
    <t>Kuncsorba Község Önkormányzata (konzorciumi tag)</t>
  </si>
  <si>
    <t>Tomajmonostora Község Önkormányzata (konzorciumi tag)</t>
  </si>
  <si>
    <t>Nagyiván Község Önkormányzata (konzorciumi tag)</t>
  </si>
  <si>
    <t>Tiszaszentimre Község Önkormányzata (konzorciumi tag)</t>
  </si>
  <si>
    <t>Tiszaigar Község Önkormányzata (konzorciumi tag)</t>
  </si>
  <si>
    <t>Kunhegyes Város Önkormányzata (konzorciumi tag)</t>
  </si>
  <si>
    <t>B14</t>
  </si>
  <si>
    <t>Működési célú visszatérítendő támogatások, kölcsönök visszatér. ÁH-n belülről</t>
  </si>
  <si>
    <t>%</t>
  </si>
  <si>
    <t>I</t>
  </si>
  <si>
    <t>J</t>
  </si>
  <si>
    <t>K</t>
  </si>
  <si>
    <t>2017. évi módosított előirányzat</t>
  </si>
  <si>
    <t>TOP-1.2.1-15-JN1-2016-00017</t>
  </si>
  <si>
    <t>,,Kétpó Község csapadékvíz elvezetése"</t>
  </si>
  <si>
    <t>TOP-2.1.3-15-jn1-2016-00018</t>
  </si>
  <si>
    <t>,,A Kétpói Történelmi Magyarország Emlékpark rendezvényhelyszíneinek infrastruktúrális fejlesztése"</t>
  </si>
  <si>
    <t>,,Kétpó Község Önkormányzati Általános Iskola és Diákotthon energetikai korszerűsítése"</t>
  </si>
  <si>
    <t>TOP-3.2.1-15-JN1-2016-00042</t>
  </si>
  <si>
    <t>Kétpó Község Önkormányzata (konzorciumi tag)</t>
  </si>
  <si>
    <t>nincs</t>
  </si>
  <si>
    <t>Nyeregszemle</t>
  </si>
  <si>
    <t>MÉDIATÁR Alapítvány</t>
  </si>
  <si>
    <t>O</t>
  </si>
  <si>
    <t>Teljesítés</t>
  </si>
  <si>
    <t>BEVÉTELEK ÖSSZESEN: (28.+34.)</t>
  </si>
  <si>
    <t>FINANSZÍROZÁSI BEVÉTELEK ÖSSZESEN (=33.)</t>
  </si>
  <si>
    <t>KIADÁSOK ÖSSZESEN: (11.+13.)</t>
  </si>
  <si>
    <t>Módosított előirányzat</t>
  </si>
  <si>
    <t>Előirányzat összesen</t>
  </si>
  <si>
    <t>Teljesítés összesen</t>
  </si>
  <si>
    <t>2017. évi eredeti előirányzat összesen</t>
  </si>
  <si>
    <t>082043</t>
  </si>
  <si>
    <t>082091</t>
  </si>
  <si>
    <t>104037</t>
  </si>
  <si>
    <t>Könyvtári állomány feltárása, megőrzése, védelme</t>
  </si>
  <si>
    <t>Közművelődés- közösségi és társadalmi részvétel fejlesztése</t>
  </si>
  <si>
    <t>Óvodai nevelés, ellátás, szakmai feladati</t>
  </si>
  <si>
    <t>Intézményen kívüli gyermekétkeztetés</t>
  </si>
  <si>
    <t>Államháztartáson belüli megelőlegezések</t>
  </si>
  <si>
    <t>B814</t>
  </si>
  <si>
    <t>Működési költségvetés kiadásai (1.+…+5.)</t>
  </si>
  <si>
    <t>Finanszírozási bevételek, kiadások egyenlege
(finanszírozási bevételek 71. sor - finanszírozási kiadások 31. sor)
 (+/-)</t>
  </si>
  <si>
    <t>Működési célú garancia- és kezességvállalásból származó kifizetés államháztartáson kívülre</t>
  </si>
  <si>
    <t>K507</t>
  </si>
  <si>
    <t>P</t>
  </si>
  <si>
    <t>Q</t>
  </si>
  <si>
    <t>-</t>
  </si>
  <si>
    <t>018010</t>
  </si>
  <si>
    <t>Köztemetőfenntartás és -működtetés</t>
  </si>
  <si>
    <t>Önkormányzatok elszámolásai a központi költségvetéssel</t>
  </si>
  <si>
    <t>096025</t>
  </si>
  <si>
    <t>Munkahelyi étkeztetés köznevelési intézményben</t>
  </si>
  <si>
    <t>900020</t>
  </si>
  <si>
    <t>Önkormányzatok funkcióra nem sorolható bevételei államháztartáson kívülről</t>
  </si>
  <si>
    <t>Működési célú támogatások áht.-n belülről</t>
  </si>
  <si>
    <t>Felhalmozási célú támogatások áht.-n belülről</t>
  </si>
  <si>
    <t>041236</t>
  </si>
  <si>
    <t>Hosszabb időtartamú közfoglalkoztatás</t>
  </si>
  <si>
    <t>Országos közfoglalkoztatási program</t>
  </si>
  <si>
    <t>041237</t>
  </si>
  <si>
    <t>Közfoglalkoztatási mintaprogram</t>
  </si>
  <si>
    <t>045220</t>
  </si>
  <si>
    <t>Vízi létesítmény építése</t>
  </si>
  <si>
    <t>074032</t>
  </si>
  <si>
    <t>Ifjúság-egészségügyi gondozás</t>
  </si>
  <si>
    <t>Sportlétesítmények, edzőtáborok működtetése és fejlesztése</t>
  </si>
  <si>
    <t>081030</t>
  </si>
  <si>
    <t>082044</t>
  </si>
  <si>
    <t>Könyvtári szolgáltatások</t>
  </si>
  <si>
    <t>Közművelődés - közösségi és társadalmi részvétel fejlesztése</t>
  </si>
  <si>
    <t>01</t>
  </si>
  <si>
    <t>02</t>
  </si>
  <si>
    <t>04</t>
  </si>
  <si>
    <t>05</t>
  </si>
  <si>
    <t>06</t>
  </si>
  <si>
    <t>15</t>
  </si>
  <si>
    <t>16</t>
  </si>
  <si>
    <t>17</t>
  </si>
  <si>
    <t>Kétpó Községi Önkormányzat
2017. évi maradványkimutatása</t>
  </si>
  <si>
    <t>01 Alaptevékenység költségvetési bevételei</t>
  </si>
  <si>
    <t>02 Alaptevékenység költségvetési kiadásai</t>
  </si>
  <si>
    <t>I Alaptevékenység költségvetési egyenlege (=01-02)</t>
  </si>
  <si>
    <t>03 Alaptevékenység finanszírozási bevételei</t>
  </si>
  <si>
    <t>04 Alaptevékenység finanszírozási kiadásai</t>
  </si>
  <si>
    <t>II Alaptevékenység finanszírozási egyenlege (=03-04)</t>
  </si>
  <si>
    <t>A) Alaptevékenység maradványa (=±I±II)</t>
  </si>
  <si>
    <t>C) Összes maradvány (=A+B)</t>
  </si>
  <si>
    <t>D) Alaptevékenység kötelezettségvállalással terhelt maradványa</t>
  </si>
  <si>
    <t>E) Alaptevékenység szabad maradványa (=A-D)</t>
  </si>
  <si>
    <t>Előző időszak</t>
  </si>
  <si>
    <t>Módosítások (+/-)</t>
  </si>
  <si>
    <t>Tárgyi időszak</t>
  </si>
  <si>
    <t>A/I/1 Vagyoni értékű jogok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</si>
  <si>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</si>
  <si>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</si>
  <si>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</si>
  <si>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</si>
  <si>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10</t>
  </si>
  <si>
    <t>A/II Tárgyi eszközök  (=A/II/1+...+A/II/5)</t>
  </si>
  <si>
    <t>11</t>
  </si>
  <si>
    <t>A/III/1 Tartós részesedések (=A/III/1a+…+A/III/1e)</t>
  </si>
  <si>
    <t>13</t>
  </si>
  <si>
    <t>A/III/1b - ebből: tartós részesedések nem pénzügyi vállalkozásban</t>
  </si>
  <si>
    <t>21</t>
  </si>
  <si>
    <t>A/III Befektetett pénzügyi eszközök (=A/III/1+A/III/2+A/III/3)</t>
  </si>
  <si>
    <t>22</t>
  </si>
  <si>
    <t>A/IV/1 Koncesszióba, vagyonkezelésbe adott eszközök (=A/IV/1a+A/IV/1b+A/IV/1c)</t>
  </si>
  <si>
    <t>23</t>
  </si>
  <si>
    <t>A/IV/1a - ebből: immateriális javak</t>
  </si>
  <si>
    <t>27</t>
  </si>
  <si>
    <t>A/IV Koncesszióba, vagyonkezelésbe adott eszközök (=A/IV/1+A/IV/2)</t>
  </si>
  <si>
    <t>28</t>
  </si>
  <si>
    <t>A) NEMZETI VAGYONBA TARTOZÓ BEFEKTETETT ESZKÖZÖK (=A/I+A/II+A/III+A/IV)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</si>
  <si>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</si>
  <si>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</si>
  <si>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</si>
  <si>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</si>
  <si>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</si>
  <si>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</si>
  <si>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</si>
  <si>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</si>
  <si>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</si>
  <si>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</si>
  <si>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58</t>
  </si>
  <si>
    <t>D/I/1 Költségvetési évben esedékes követelések működési célú támogatások bevételeire államháztartáson belülről (&gt;=D/I/1a)</t>
  </si>
  <si>
    <t>59</t>
  </si>
  <si>
    <t>D/I/1a - ebből: költségvetési évben esedékes követelések működési célú visszatérítendő támogatások, kölcsönök visszatérülésére államháztartáson belülről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</si>
  <si>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</si>
  <si>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</si>
  <si>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</si>
  <si>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</si>
  <si>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</si>
  <si>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</si>
  <si>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</si>
  <si>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</si>
  <si>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</si>
  <si>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</si>
  <si>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101</t>
  </si>
  <si>
    <t>D/I Költségvetési évben esedékes követelések (=D/I/1+…+D/I/8)</t>
  </si>
  <si>
    <t>159</t>
  </si>
  <si>
    <t>D) KÖVETELÉSEK  (=D/I+D/II+D/III)</t>
  </si>
  <si>
    <t>168</t>
  </si>
  <si>
    <t>E/III/1 December havi illetmények, munkabérek elszámolása</t>
  </si>
  <si>
    <t>170</t>
  </si>
  <si>
    <t>E/III Egyéb sajátos eszközoldali elszámolások (=E/III/1+E/III/2)</t>
  </si>
  <si>
    <t>171</t>
  </si>
  <si>
    <t>E) EGYÉB SAJÁTOS ELSZÁMOLÁSOK (=E/I+E/II+E/III)</t>
  </si>
  <si>
    <t>176</t>
  </si>
  <si>
    <t>ESZKÖZÖK ÖSSZESEN (=A+B+C+D+E+F)</t>
  </si>
  <si>
    <t>183</t>
  </si>
  <si>
    <t>G/IV Felhalmozott eredmény</t>
  </si>
  <si>
    <t>185</t>
  </si>
  <si>
    <t>G/VI Mérleg szerinti eredmény</t>
  </si>
  <si>
    <t>186</t>
  </si>
  <si>
    <t>G/ SAJÁT TŐKE  (= G/I+…+G/VI)</t>
  </si>
  <si>
    <t>189</t>
  </si>
  <si>
    <t>H/I/3 Költségvetési évben esedékes kötelezettségek dologi kiadásokra</t>
  </si>
  <si>
    <t>191</t>
  </si>
  <si>
    <t>H/I/5 Költségvetési évben esedékes kötelezettségek egyéb működési célú kiadásokra (&gt;=H/I/5a+H/I/5b)</t>
  </si>
  <si>
    <t>212</t>
  </si>
  <si>
    <t>H/I Költségvetési évben esedékes kötelezettségek (=H/I/1+…+H/I/9)</t>
  </si>
  <si>
    <t>225</t>
  </si>
  <si>
    <t>H/II/9 Költségvetési évet követően esedékes kötelezettségek finanszírozási kiadásokra (&gt;=H/II/9a+…+H/II/9j)</t>
  </si>
  <si>
    <t>230</t>
  </si>
  <si>
    <t>H/II/9e - ebből: költségvetési évet követően esedékes kötelezettségek államháztartáson belüli megelőlegezések visszafizetésére</t>
  </si>
  <si>
    <t>236</t>
  </si>
  <si>
    <t>H/II Költségvetési évet követően esedékes kötelezettségek (=H/II/1+…+H/II/9)</t>
  </si>
  <si>
    <t>237</t>
  </si>
  <si>
    <t>H/III/1 Kapott előlegek</t>
  </si>
  <si>
    <t>247</t>
  </si>
  <si>
    <t>H/III Kötelezettség jellegű sajátos elszámolások (=H/III/1+…+H/III/10)</t>
  </si>
  <si>
    <t>248</t>
  </si>
  <si>
    <t>H) KÖTELEZETTSÉGEK (=H/I+H/II+H/III)</t>
  </si>
  <si>
    <t>254</t>
  </si>
  <si>
    <t>FORRÁSOK ÖSSZESEN (=G+H+I+J)</t>
  </si>
  <si>
    <t>Kétpó Községi Önkormányzat 2017. évi mérleg vagyonkimutatása</t>
  </si>
  <si>
    <t>01 Közhatalmi eredményszemléletű bevételek</t>
  </si>
  <si>
    <t>02 Eszközök és szolgáltatások értékesítése nettó eredményszemléletű bevételei</t>
  </si>
  <si>
    <t>I Tevékenység nettó eredményszemléletű bevétele (=01+02+03)</t>
  </si>
  <si>
    <t>08</t>
  </si>
  <si>
    <t>06 Központi működési célú támogatások eredményszemléletű bevételei</t>
  </si>
  <si>
    <t>09</t>
  </si>
  <si>
    <t>07 Egyéb működési célú támogatások eredményszemléletű bevételei</t>
  </si>
  <si>
    <t>08 Felhalmozási célú támogatások eredményszemléletű bevételei</t>
  </si>
  <si>
    <t>12</t>
  </si>
  <si>
    <t>III Egyéb eredményszemléletű bevételek (=06+07+08+09)</t>
  </si>
  <si>
    <t>10 Anyagköltség</t>
  </si>
  <si>
    <t>14</t>
  </si>
  <si>
    <t>11 Igénybe vett szolgáltatások értéke</t>
  </si>
  <si>
    <t>12 Eladott áruk beszerzési értéke</t>
  </si>
  <si>
    <t>13 Eladott (közvetített) szolgáltatások értéke</t>
  </si>
  <si>
    <t>IV Anyagjellegű ráfordítások (=10+11+12+13)</t>
  </si>
  <si>
    <t>18</t>
  </si>
  <si>
    <t>14 Bérköltség</t>
  </si>
  <si>
    <t>19</t>
  </si>
  <si>
    <t>15 Személyi jellegű egyéb kifizetések</t>
  </si>
  <si>
    <t>20</t>
  </si>
  <si>
    <t>16 Bérjárulékok</t>
  </si>
  <si>
    <t>V Személyi jellegű ráfordítások (=14+15+16)</t>
  </si>
  <si>
    <t>VI Értékcsökkenési leírás</t>
  </si>
  <si>
    <t>VII Egyéb ráfordítások</t>
  </si>
  <si>
    <t>24</t>
  </si>
  <si>
    <t>A)  TEVÉKENYSÉGEK EREDMÉNYE (=I±II+III-IV-V-VI-VII)</t>
  </si>
  <si>
    <t>25</t>
  </si>
  <si>
    <t>17 Kapott (járó) osztalék és részesedés</t>
  </si>
  <si>
    <t>20 Egyéb kapott (járó) kamatok és kamatjellegű eredményszemléletű bevételek</t>
  </si>
  <si>
    <t>32</t>
  </si>
  <si>
    <t>VIII Pénzügyi műveletek eredményszemléletű bevételei (=17+18+19+20+21)</t>
  </si>
  <si>
    <t>35</t>
  </si>
  <si>
    <t>24 Fizetendő kamatok és kamatjellegű ráfordítások</t>
  </si>
  <si>
    <t>39</t>
  </si>
  <si>
    <t>26 Pénzügyi műveletek egyéb ráfordításai (&gt;=26a+26b)</t>
  </si>
  <si>
    <t>42</t>
  </si>
  <si>
    <t>IX Pénzügyi műveletek ráfordításai (=22+23+24+25+26)</t>
  </si>
  <si>
    <t>43</t>
  </si>
  <si>
    <t>B)  PÉNZÜGYI MŰVELETEK EREDMÉNYE (=VIII-IX)</t>
  </si>
  <si>
    <t>44</t>
  </si>
  <si>
    <t>C)  MÉRLEG SZERINTI EREDMÉNY (=±A±B)</t>
  </si>
  <si>
    <t>Kétpó Községi Önkormányzat 2017. évi eredménykimutatása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</si>
</sst>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  <numFmt numFmtId="166" formatCode="_-* #,##0\ _F_t_-;\-* #,##0\ _F_t_-;_-* &quot;-&quot;??\ _F_t_-;_-@_-"/>
    <numFmt numFmtId="167" formatCode="#,###.00"/>
    <numFmt numFmtId="168" formatCode="_-* #,##0.00\ _F_t_-;\-* #,##0.00\ _F_t_-;_-* \-??\ _F_t_-;_-@_-"/>
    <numFmt numFmtId="169" formatCode="#,##0.00\ _F_t"/>
    <numFmt numFmtId="170" formatCode="#,##0\ _F_t"/>
    <numFmt numFmtId="171" formatCode="0.000"/>
    <numFmt numFmtId="172" formatCode="0.0"/>
    <numFmt numFmtId="173" formatCode="[$-40E]yyyy\.\ mmmm\ d\."/>
    <numFmt numFmtId="174" formatCode="#,##0\ &quot;Ft&quot;"/>
    <numFmt numFmtId="175" formatCode="#,##0.00\ &quot;Ft&quot;"/>
    <numFmt numFmtId="176" formatCode="#,##0.0\ &quot;Ft&quot;"/>
    <numFmt numFmtId="177" formatCode="[$-40E]yyyy\.\ mmmm\ d\.\,\ dddd"/>
    <numFmt numFmtId="178" formatCode="0.0%"/>
  </numFmts>
  <fonts count="104">
    <font>
      <sz val="10"/>
      <name val="Times New Roman CE"/>
      <family val="0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4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i/>
      <sz val="9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 CE"/>
      <family val="1"/>
    </font>
    <font>
      <b/>
      <sz val="10"/>
      <name val="Times New Roman"/>
      <family val="1"/>
    </font>
    <font>
      <sz val="10"/>
      <name val="Arial CE"/>
      <family val="0"/>
    </font>
    <font>
      <b/>
      <i/>
      <sz val="10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i/>
      <sz val="8"/>
      <name val="Times New Roman CE"/>
      <family val="1"/>
    </font>
    <font>
      <b/>
      <sz val="8"/>
      <name val="Times New Roman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9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0"/>
      <color indexed="8"/>
      <name val="Calibri"/>
      <family val="2"/>
    </font>
    <font>
      <sz val="10"/>
      <name val="Helv"/>
      <family val="0"/>
    </font>
    <font>
      <b/>
      <i/>
      <sz val="11"/>
      <name val="Times New Roman CE"/>
      <family val="0"/>
    </font>
    <font>
      <b/>
      <sz val="9"/>
      <name val="Times New Roman CE"/>
      <family val="0"/>
    </font>
    <font>
      <i/>
      <sz val="8"/>
      <name val="Times New Roman CE"/>
      <family val="0"/>
    </font>
    <font>
      <i/>
      <sz val="8"/>
      <name val="Times New Roman"/>
      <family val="1"/>
    </font>
    <font>
      <b/>
      <i/>
      <sz val="10"/>
      <name val="Times New Roman"/>
      <family val="1"/>
    </font>
    <font>
      <i/>
      <sz val="11"/>
      <name val="Times New Roman CE"/>
      <family val="1"/>
    </font>
    <font>
      <i/>
      <sz val="12"/>
      <name val="Times New Roman CE"/>
      <family val="0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4"/>
      <name val="Times New Roman CE"/>
      <family val="0"/>
    </font>
    <font>
      <b/>
      <i/>
      <sz val="11"/>
      <name val="Times New Roman"/>
      <family val="1"/>
    </font>
    <font>
      <u val="single"/>
      <sz val="11"/>
      <color indexed="12"/>
      <name val="Times New Roman CE"/>
      <family val="0"/>
    </font>
    <font>
      <u val="single"/>
      <sz val="11"/>
      <color indexed="20"/>
      <name val="Times New Roman CE"/>
      <family val="0"/>
    </font>
    <font>
      <sz val="10"/>
      <color indexed="10"/>
      <name val="Times New Roman CE"/>
      <family val="1"/>
    </font>
    <font>
      <b/>
      <sz val="10"/>
      <color indexed="10"/>
      <name val="Times New Roman CE"/>
      <family val="1"/>
    </font>
    <font>
      <i/>
      <sz val="10"/>
      <color indexed="10"/>
      <name val="Times New Roman CE"/>
      <family val="0"/>
    </font>
    <font>
      <b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Times New Roman CE"/>
      <family val="0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 CE"/>
      <family val="1"/>
    </font>
    <font>
      <b/>
      <sz val="10"/>
      <color rgb="FFFF0000"/>
      <name val="Times New Roman CE"/>
      <family val="1"/>
    </font>
    <font>
      <i/>
      <sz val="10"/>
      <color rgb="FFFF0000"/>
      <name val="Times New Roman CE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/>
      <bottom/>
    </border>
    <border>
      <left style="hair"/>
      <right style="hair"/>
      <top style="thin"/>
      <bottom/>
    </border>
    <border>
      <left style="hair"/>
      <right style="hair"/>
      <top style="hair"/>
      <bottom style="thin"/>
    </border>
    <border>
      <left style="thin"/>
      <right/>
      <top style="thin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/>
      <bottom style="thin"/>
    </border>
    <border>
      <left/>
      <right/>
      <top/>
      <bottom style="thin"/>
    </border>
    <border>
      <left style="hair"/>
      <right/>
      <top style="thin"/>
      <bottom/>
    </border>
    <border>
      <left style="hair"/>
      <right style="thin"/>
      <top style="thin"/>
      <bottom/>
    </border>
    <border>
      <left style="hair"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/>
      <bottom style="hair"/>
    </border>
    <border>
      <left style="hair"/>
      <right style="thin"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hair"/>
      <right style="thin"/>
      <top style="hair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hair"/>
      <right style="thin"/>
      <top style="thin"/>
      <bottom style="hair"/>
    </border>
    <border>
      <left style="hair"/>
      <right/>
      <top style="hair"/>
      <bottom/>
    </border>
    <border>
      <left style="hair"/>
      <right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 style="thin"/>
      <top style="hair"/>
      <bottom style="thin"/>
    </border>
    <border>
      <left/>
      <right style="thin"/>
      <top style="thin"/>
      <bottom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 style="hair"/>
    </border>
    <border>
      <left/>
      <right/>
      <top style="hair"/>
      <bottom style="thin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thin"/>
      <bottom/>
    </border>
    <border>
      <left/>
      <right style="hair"/>
      <top style="hair"/>
      <bottom style="thin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hair"/>
      <top style="thin"/>
      <bottom style="hair"/>
    </border>
    <border>
      <left/>
      <right/>
      <top style="medium"/>
      <bottom/>
    </border>
    <border>
      <left style="thin"/>
      <right/>
      <top style="hair"/>
      <bottom style="thin"/>
    </border>
  </borders>
  <cellStyleXfs count="2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8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82" fillId="24" borderId="0" applyNumberFormat="0" applyBorder="0" applyAlignment="0" applyProtection="0"/>
    <xf numFmtId="0" fontId="19" fillId="25" borderId="0" applyNumberFormat="0" applyBorder="0" applyAlignment="0" applyProtection="0"/>
    <xf numFmtId="0" fontId="82" fillId="26" borderId="0" applyNumberFormat="0" applyBorder="0" applyAlignment="0" applyProtection="0"/>
    <xf numFmtId="0" fontId="19" fillId="17" borderId="0" applyNumberFormat="0" applyBorder="0" applyAlignment="0" applyProtection="0"/>
    <xf numFmtId="0" fontId="82" fillId="27" borderId="0" applyNumberFormat="0" applyBorder="0" applyAlignment="0" applyProtection="0"/>
    <xf numFmtId="0" fontId="19" fillId="19" borderId="0" applyNumberFormat="0" applyBorder="0" applyAlignment="0" applyProtection="0"/>
    <xf numFmtId="0" fontId="82" fillId="28" borderId="0" applyNumberFormat="0" applyBorder="0" applyAlignment="0" applyProtection="0"/>
    <xf numFmtId="0" fontId="19" fillId="29" borderId="0" applyNumberFormat="0" applyBorder="0" applyAlignment="0" applyProtection="0"/>
    <xf numFmtId="0" fontId="82" fillId="30" borderId="0" applyNumberFormat="0" applyBorder="0" applyAlignment="0" applyProtection="0"/>
    <xf numFmtId="0" fontId="19" fillId="31" borderId="0" applyNumberFormat="0" applyBorder="0" applyAlignment="0" applyProtection="0"/>
    <xf numFmtId="0" fontId="82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25" borderId="0" applyNumberFormat="0" applyBorder="0" applyAlignment="0" applyProtection="0"/>
    <xf numFmtId="0" fontId="19" fillId="17" borderId="0" applyNumberFormat="0" applyBorder="0" applyAlignment="0" applyProtection="0"/>
    <xf numFmtId="0" fontId="19" fillId="19" borderId="0" applyNumberFormat="0" applyBorder="0" applyAlignment="0" applyProtection="0"/>
    <xf numFmtId="0" fontId="19" fillId="29" borderId="0" applyNumberFormat="0" applyBorder="0" applyAlignment="0" applyProtection="0"/>
    <xf numFmtId="0" fontId="19" fillId="31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29" borderId="0" applyNumberFormat="0" applyBorder="0" applyAlignment="0" applyProtection="0"/>
    <xf numFmtId="0" fontId="19" fillId="31" borderId="0" applyNumberFormat="0" applyBorder="0" applyAlignment="0" applyProtection="0"/>
    <xf numFmtId="0" fontId="19" fillId="37" borderId="0" applyNumberFormat="0" applyBorder="0" applyAlignment="0" applyProtection="0"/>
    <xf numFmtId="0" fontId="20" fillId="5" borderId="0" applyNumberFormat="0" applyBorder="0" applyAlignment="0" applyProtection="0"/>
    <xf numFmtId="0" fontId="83" fillId="38" borderId="1" applyNumberFormat="0" applyAlignment="0" applyProtection="0"/>
    <xf numFmtId="0" fontId="29" fillId="13" borderId="2" applyNumberFormat="0" applyAlignment="0" applyProtection="0"/>
    <xf numFmtId="0" fontId="21" fillId="39" borderId="2" applyNumberFormat="0" applyAlignment="0" applyProtection="0"/>
    <xf numFmtId="0" fontId="22" fillId="40" borderId="3" applyNumberFormat="0" applyAlignment="0" applyProtection="0"/>
    <xf numFmtId="0" fontId="8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5" fillId="0" borderId="4" applyNumberFormat="0" applyFill="0" applyAlignment="0" applyProtection="0"/>
    <xf numFmtId="0" fontId="26" fillId="0" borderId="5" applyNumberFormat="0" applyFill="0" applyAlignment="0" applyProtection="0"/>
    <xf numFmtId="0" fontId="86" fillId="0" borderId="6" applyNumberFormat="0" applyFill="0" applyAlignment="0" applyProtection="0"/>
    <xf numFmtId="0" fontId="27" fillId="0" borderId="7" applyNumberFormat="0" applyFill="0" applyAlignment="0" applyProtection="0"/>
    <xf numFmtId="0" fontId="87" fillId="0" borderId="8" applyNumberFormat="0" applyFill="0" applyAlignment="0" applyProtection="0"/>
    <xf numFmtId="0" fontId="28" fillId="0" borderId="9" applyNumberFormat="0" applyFill="0" applyAlignment="0" applyProtection="0"/>
    <xf numFmtId="0" fontId="8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8" fillId="41" borderId="10" applyNumberFormat="0" applyAlignment="0" applyProtection="0"/>
    <xf numFmtId="0" fontId="22" fillId="40" borderId="3" applyNumberFormat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4" fillId="0" borderId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0" borderId="5" applyNumberFormat="0" applyFill="0" applyAlignment="0" applyProtection="0"/>
    <xf numFmtId="0" fontId="27" fillId="0" borderId="7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11" applyNumberFormat="0" applyFill="0" applyAlignment="0" applyProtection="0"/>
    <xf numFmtId="0" fontId="30" fillId="0" borderId="12" applyNumberFormat="0" applyFill="0" applyAlignment="0" applyProtection="0"/>
    <xf numFmtId="0" fontId="29" fillId="13" borderId="2" applyNumberFormat="0" applyAlignment="0" applyProtection="0"/>
    <xf numFmtId="0" fontId="0" fillId="42" borderId="13" applyNumberFormat="0" applyFont="0" applyAlignment="0" applyProtection="0"/>
    <xf numFmtId="0" fontId="1" fillId="43" borderId="14" applyNumberFormat="0" applyFont="0" applyAlignment="0" applyProtection="0"/>
    <xf numFmtId="0" fontId="1" fillId="43" borderId="14" applyNumberFormat="0" applyFont="0" applyAlignment="0" applyProtection="0"/>
    <xf numFmtId="0" fontId="82" fillId="44" borderId="0" applyNumberFormat="0" applyBorder="0" applyAlignment="0" applyProtection="0"/>
    <xf numFmtId="0" fontId="19" fillId="34" borderId="0" applyNumberFormat="0" applyBorder="0" applyAlignment="0" applyProtection="0"/>
    <xf numFmtId="0" fontId="82" fillId="45" borderId="0" applyNumberFormat="0" applyBorder="0" applyAlignment="0" applyProtection="0"/>
    <xf numFmtId="0" fontId="19" fillId="35" borderId="0" applyNumberFormat="0" applyBorder="0" applyAlignment="0" applyProtection="0"/>
    <xf numFmtId="0" fontId="82" fillId="46" borderId="0" applyNumberFormat="0" applyBorder="0" applyAlignment="0" applyProtection="0"/>
    <xf numFmtId="0" fontId="19" fillId="36" borderId="0" applyNumberFormat="0" applyBorder="0" applyAlignment="0" applyProtection="0"/>
    <xf numFmtId="0" fontId="82" fillId="47" borderId="0" applyNumberFormat="0" applyBorder="0" applyAlignment="0" applyProtection="0"/>
    <xf numFmtId="0" fontId="19" fillId="29" borderId="0" applyNumberFormat="0" applyBorder="0" applyAlignment="0" applyProtection="0"/>
    <xf numFmtId="0" fontId="82" fillId="48" borderId="0" applyNumberFormat="0" applyBorder="0" applyAlignment="0" applyProtection="0"/>
    <xf numFmtId="0" fontId="19" fillId="31" borderId="0" applyNumberFormat="0" applyBorder="0" applyAlignment="0" applyProtection="0"/>
    <xf numFmtId="0" fontId="82" fillId="49" borderId="0" applyNumberFormat="0" applyBorder="0" applyAlignment="0" applyProtection="0"/>
    <xf numFmtId="0" fontId="19" fillId="37" borderId="0" applyNumberFormat="0" applyBorder="0" applyAlignment="0" applyProtection="0"/>
    <xf numFmtId="0" fontId="92" fillId="50" borderId="0" applyNumberFormat="0" applyBorder="0" applyAlignment="0" applyProtection="0"/>
    <xf numFmtId="0" fontId="25" fillId="7" borderId="0" applyNumberFormat="0" applyBorder="0" applyAlignment="0" applyProtection="0"/>
    <xf numFmtId="0" fontId="93" fillId="51" borderId="15" applyNumberFormat="0" applyAlignment="0" applyProtection="0"/>
    <xf numFmtId="0" fontId="35" fillId="39" borderId="16" applyNumberFormat="0" applyAlignment="0" applyProtection="0"/>
    <xf numFmtId="0" fontId="94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9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5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96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3" fillId="0" borderId="0">
      <alignment/>
      <protection/>
    </xf>
    <xf numFmtId="0" fontId="24" fillId="0" borderId="0">
      <alignment/>
      <protection/>
    </xf>
    <xf numFmtId="0" fontId="9" fillId="0" borderId="0">
      <alignment/>
      <protection/>
    </xf>
    <xf numFmtId="0" fontId="81" fillId="0" borderId="0">
      <alignment/>
      <protection/>
    </xf>
    <xf numFmtId="0" fontId="33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/>
      <protection/>
    </xf>
    <xf numFmtId="0" fontId="81" fillId="0" borderId="0">
      <alignment/>
      <protection/>
    </xf>
    <xf numFmtId="0" fontId="32" fillId="0" borderId="0">
      <alignment/>
      <protection/>
    </xf>
    <xf numFmtId="0" fontId="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3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4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1" fillId="43" borderId="14" applyNumberFormat="0" applyFont="0" applyAlignment="0" applyProtection="0"/>
    <xf numFmtId="0" fontId="35" fillId="39" borderId="16" applyNumberFormat="0" applyAlignment="0" applyProtection="0"/>
    <xf numFmtId="0" fontId="97" fillId="0" borderId="17" applyNumberFormat="0" applyFill="0" applyAlignment="0" applyProtection="0"/>
    <xf numFmtId="0" fontId="37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8" fillId="53" borderId="0" applyNumberFormat="0" applyBorder="0" applyAlignment="0" applyProtection="0"/>
    <xf numFmtId="0" fontId="20" fillId="5" borderId="0" applyNumberFormat="0" applyBorder="0" applyAlignment="0" applyProtection="0"/>
    <xf numFmtId="0" fontId="99" fillId="54" borderId="0" applyNumberFormat="0" applyBorder="0" applyAlignment="0" applyProtection="0"/>
    <xf numFmtId="0" fontId="31" fillId="52" borderId="0" applyNumberFormat="0" applyBorder="0" applyAlignment="0" applyProtection="0"/>
    <xf numFmtId="0" fontId="59" fillId="0" borderId="0">
      <alignment/>
      <protection/>
    </xf>
    <xf numFmtId="0" fontId="100" fillId="51" borderId="1" applyNumberFormat="0" applyAlignment="0" applyProtection="0"/>
    <xf numFmtId="0" fontId="21" fillId="39" borderId="2" applyNumberForma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0" borderId="0" applyNumberFormat="0" applyFill="0" applyBorder="0" applyAlignment="0" applyProtection="0"/>
  </cellStyleXfs>
  <cellXfs count="1277">
    <xf numFmtId="0" fontId="0" fillId="0" borderId="0" xfId="0" applyAlignment="1">
      <alignment/>
    </xf>
    <xf numFmtId="0" fontId="2" fillId="0" borderId="0" xfId="236" applyFill="1" applyProtection="1">
      <alignment/>
      <protection/>
    </xf>
    <xf numFmtId="164" fontId="5" fillId="0" borderId="0" xfId="236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7" fillId="0" borderId="19" xfId="236" applyFont="1" applyFill="1" applyBorder="1" applyAlignment="1" applyProtection="1">
      <alignment horizontal="center" vertical="center" wrapText="1"/>
      <protection/>
    </xf>
    <xf numFmtId="0" fontId="7" fillId="0" borderId="20" xfId="236" applyFont="1" applyFill="1" applyBorder="1" applyAlignment="1" applyProtection="1">
      <alignment horizontal="center" vertical="center" wrapText="1"/>
      <protection/>
    </xf>
    <xf numFmtId="0" fontId="7" fillId="0" borderId="21" xfId="236" applyFont="1" applyFill="1" applyBorder="1" applyAlignment="1" applyProtection="1">
      <alignment horizontal="center" vertical="center" wrapText="1"/>
      <protection/>
    </xf>
    <xf numFmtId="0" fontId="8" fillId="0" borderId="0" xfId="236" applyFont="1" applyFill="1" applyProtection="1">
      <alignment/>
      <protection/>
    </xf>
    <xf numFmtId="49" fontId="0" fillId="0" borderId="22" xfId="236" applyNumberFormat="1" applyFont="1" applyFill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left" vertical="center" wrapText="1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0" fillId="0" borderId="0" xfId="236" applyFont="1" applyFill="1" applyProtection="1">
      <alignment/>
      <protection/>
    </xf>
    <xf numFmtId="49" fontId="0" fillId="0" borderId="24" xfId="236" applyNumberFormat="1" applyFont="1" applyFill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left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49" fontId="7" fillId="0" borderId="24" xfId="236" applyNumberFormat="1" applyFont="1" applyFill="1" applyBorder="1" applyAlignment="1" applyProtection="1">
      <alignment horizontal="center" vertical="center" wrapText="1"/>
      <protection/>
    </xf>
    <xf numFmtId="0" fontId="7" fillId="0" borderId="25" xfId="236" applyFont="1" applyFill="1" applyBorder="1" applyAlignment="1" applyProtection="1">
      <alignment horizontal="left" vertical="center" wrapText="1"/>
      <protection/>
    </xf>
    <xf numFmtId="0" fontId="7" fillId="0" borderId="25" xfId="236" applyFont="1" applyFill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left" vertical="center" wrapText="1"/>
      <protection/>
    </xf>
    <xf numFmtId="49" fontId="0" fillId="0" borderId="26" xfId="236" applyNumberFormat="1" applyFont="1" applyFill="1" applyBorder="1" applyAlignment="1" applyProtection="1">
      <alignment horizontal="center" vertical="center" wrapText="1"/>
      <protection/>
    </xf>
    <xf numFmtId="0" fontId="9" fillId="0" borderId="27" xfId="0" applyFont="1" applyBorder="1" applyAlignment="1" applyProtection="1">
      <alignment horizontal="center" vertical="center" wrapText="1"/>
      <protection/>
    </xf>
    <xf numFmtId="49" fontId="7" fillId="0" borderId="19" xfId="236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left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49" fontId="7" fillId="0" borderId="19" xfId="236" applyNumberFormat="1" applyFont="1" applyFill="1" applyBorder="1" applyAlignment="1" applyProtection="1">
      <alignment horizontal="center" vertical="center" wrapText="1"/>
      <protection/>
    </xf>
    <xf numFmtId="0" fontId="7" fillId="0" borderId="20" xfId="236" applyFont="1" applyFill="1" applyBorder="1" applyAlignment="1" applyProtection="1">
      <alignment horizontal="left" vertical="center" wrapText="1"/>
      <protection/>
    </xf>
    <xf numFmtId="0" fontId="7" fillId="0" borderId="20" xfId="236" applyFont="1" applyFill="1" applyBorder="1" applyAlignment="1" applyProtection="1">
      <alignment horizontal="center" vertical="center" wrapText="1"/>
      <protection/>
    </xf>
    <xf numFmtId="49" fontId="0" fillId="0" borderId="28" xfId="236" applyNumberFormat="1" applyFont="1" applyFill="1" applyBorder="1" applyAlignment="1" applyProtection="1">
      <alignment horizontal="center" vertical="center" wrapText="1"/>
      <protection/>
    </xf>
    <xf numFmtId="0" fontId="0" fillId="0" borderId="29" xfId="236" applyFont="1" applyFill="1" applyBorder="1" applyAlignment="1" applyProtection="1">
      <alignment horizontal="left" vertical="center" wrapText="1"/>
      <protection/>
    </xf>
    <xf numFmtId="0" fontId="0" fillId="0" borderId="29" xfId="236" applyFont="1" applyFill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49" fontId="0" fillId="0" borderId="30" xfId="236" applyNumberFormat="1" applyFont="1" applyFill="1" applyBorder="1" applyAlignment="1" applyProtection="1">
      <alignment horizontal="center" vertical="center" wrapText="1"/>
      <protection/>
    </xf>
    <xf numFmtId="0" fontId="9" fillId="0" borderId="27" xfId="0" applyFont="1" applyBorder="1" applyAlignment="1" applyProtection="1">
      <alignment horizontal="left" vertical="center" wrapText="1"/>
      <protection/>
    </xf>
    <xf numFmtId="0" fontId="7" fillId="0" borderId="20" xfId="236" applyFont="1" applyFill="1" applyBorder="1" applyAlignment="1" applyProtection="1">
      <alignment horizontal="left" vertical="center" wrapText="1"/>
      <protection/>
    </xf>
    <xf numFmtId="49" fontId="0" fillId="0" borderId="24" xfId="236" applyNumberFormat="1" applyFont="1" applyFill="1" applyBorder="1" applyAlignment="1" applyProtection="1">
      <alignment horizontal="left" vertical="center" wrapText="1" indent="1"/>
      <protection/>
    </xf>
    <xf numFmtId="0" fontId="9" fillId="0" borderId="29" xfId="0" applyFont="1" applyBorder="1" applyAlignment="1" applyProtection="1">
      <alignment horizontal="left" vertical="center" wrapText="1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9" fillId="0" borderId="32" xfId="0" applyFont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left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/>
    </xf>
    <xf numFmtId="0" fontId="2" fillId="0" borderId="0" xfId="236" applyFill="1" applyAlignment="1" applyProtection="1">
      <alignment/>
      <protection/>
    </xf>
    <xf numFmtId="0" fontId="0" fillId="0" borderId="23" xfId="236" applyFont="1" applyFill="1" applyBorder="1" applyAlignment="1" applyProtection="1">
      <alignment horizontal="left" vertical="center" wrapText="1"/>
      <protection/>
    </xf>
    <xf numFmtId="0" fontId="0" fillId="0" borderId="23" xfId="236" applyFont="1" applyFill="1" applyBorder="1" applyAlignment="1" applyProtection="1">
      <alignment horizontal="center" vertical="center" wrapText="1"/>
      <protection/>
    </xf>
    <xf numFmtId="0" fontId="0" fillId="0" borderId="25" xfId="236" applyFont="1" applyFill="1" applyBorder="1" applyAlignment="1" applyProtection="1">
      <alignment horizontal="left" vertical="center" wrapText="1"/>
      <protection/>
    </xf>
    <xf numFmtId="0" fontId="0" fillId="0" borderId="25" xfId="236" applyFont="1" applyFill="1" applyBorder="1" applyAlignment="1" applyProtection="1">
      <alignment horizontal="center" vertical="center" wrapText="1"/>
      <protection/>
    </xf>
    <xf numFmtId="0" fontId="11" fillId="0" borderId="25" xfId="236" applyFont="1" applyFill="1" applyBorder="1" applyAlignment="1" applyProtection="1">
      <alignment horizontal="center" vertical="center" wrapText="1"/>
      <protection/>
    </xf>
    <xf numFmtId="0" fontId="11" fillId="0" borderId="27" xfId="236" applyFont="1" applyFill="1" applyBorder="1" applyAlignment="1" applyProtection="1">
      <alignment horizontal="center" vertical="center" wrapText="1"/>
      <protection/>
    </xf>
    <xf numFmtId="0" fontId="7" fillId="0" borderId="20" xfId="236" applyFont="1" applyFill="1" applyBorder="1" applyAlignment="1" applyProtection="1">
      <alignment vertical="center" wrapText="1"/>
      <protection/>
    </xf>
    <xf numFmtId="49" fontId="7" fillId="0" borderId="33" xfId="236" applyNumberFormat="1" applyFont="1" applyFill="1" applyBorder="1" applyAlignment="1" applyProtection="1">
      <alignment horizontal="center" vertical="center" wrapText="1"/>
      <protection/>
    </xf>
    <xf numFmtId="0" fontId="0" fillId="0" borderId="29" xfId="236" applyFont="1" applyFill="1" applyBorder="1" applyAlignment="1" applyProtection="1">
      <alignment horizontal="left" vertical="center" wrapText="1"/>
      <protection/>
    </xf>
    <xf numFmtId="0" fontId="0" fillId="0" borderId="29" xfId="236" applyFont="1" applyFill="1" applyBorder="1" applyAlignment="1" applyProtection="1">
      <alignment horizontal="center" vertical="center" wrapText="1"/>
      <protection/>
    </xf>
    <xf numFmtId="0" fontId="0" fillId="0" borderId="25" xfId="236" applyFont="1" applyFill="1" applyBorder="1" applyAlignment="1" applyProtection="1">
      <alignment horizontal="left" vertical="center" wrapText="1"/>
      <protection/>
    </xf>
    <xf numFmtId="0" fontId="0" fillId="0" borderId="24" xfId="236" applyFont="1" applyFill="1" applyBorder="1" applyAlignment="1" applyProtection="1">
      <alignment horizontal="left" vertical="center" wrapText="1" indent="1"/>
      <protection/>
    </xf>
    <xf numFmtId="0" fontId="7" fillId="0" borderId="20" xfId="236" applyFont="1" applyFill="1" applyBorder="1" applyAlignment="1" applyProtection="1">
      <alignment horizontal="left" vertical="center" wrapText="1" indent="1"/>
      <protection/>
    </xf>
    <xf numFmtId="0" fontId="4" fillId="0" borderId="0" xfId="236" applyFont="1" applyFill="1" applyProtection="1">
      <alignment/>
      <protection/>
    </xf>
    <xf numFmtId="0" fontId="12" fillId="0" borderId="20" xfId="0" applyFont="1" applyBorder="1" applyAlignment="1" applyProtection="1">
      <alignment horizontal="left" vertical="center" wrapText="1" indent="1"/>
      <protection/>
    </xf>
    <xf numFmtId="0" fontId="2" fillId="0" borderId="0" xfId="236" applyFont="1" applyFill="1" applyProtection="1">
      <alignment/>
      <protection/>
    </xf>
    <xf numFmtId="0" fontId="2" fillId="0" borderId="0" xfId="236" applyFont="1" applyFill="1" applyAlignment="1" applyProtection="1">
      <alignment horizontal="right" vertical="center" indent="1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7" fillId="0" borderId="28" xfId="236" applyFont="1" applyFill="1" applyBorder="1" applyAlignment="1" applyProtection="1">
      <alignment horizontal="left" vertical="center" wrapText="1" indent="1"/>
      <protection/>
    </xf>
    <xf numFmtId="0" fontId="7" fillId="0" borderId="34" xfId="236" applyFont="1" applyFill="1" applyBorder="1" applyAlignment="1" applyProtection="1">
      <alignment horizontal="left" vertical="center" wrapText="1" indent="1"/>
      <protection/>
    </xf>
    <xf numFmtId="0" fontId="11" fillId="0" borderId="25" xfId="236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0" fontId="11" fillId="0" borderId="35" xfId="236" applyFont="1" applyFill="1" applyBorder="1" applyAlignment="1" applyProtection="1">
      <alignment horizontal="left" vertical="center" wrapText="1" indent="4"/>
      <protection/>
    </xf>
    <xf numFmtId="0" fontId="9" fillId="0" borderId="0" xfId="183" applyFont="1" applyAlignment="1">
      <alignment horizontal="center"/>
      <protection/>
    </xf>
    <xf numFmtId="0" fontId="9" fillId="0" borderId="0" xfId="183" applyFont="1">
      <alignment/>
      <protection/>
    </xf>
    <xf numFmtId="0" fontId="39" fillId="0" borderId="0" xfId="183" applyFont="1">
      <alignment/>
      <protection/>
    </xf>
    <xf numFmtId="0" fontId="12" fillId="0" borderId="0" xfId="183" applyFont="1">
      <alignment/>
      <protection/>
    </xf>
    <xf numFmtId="0" fontId="12" fillId="0" borderId="0" xfId="183" applyFont="1" applyAlignment="1">
      <alignment horizontal="center" vertical="center"/>
      <protection/>
    </xf>
    <xf numFmtId="0" fontId="9" fillId="0" borderId="0" xfId="183" applyFont="1" applyFill="1">
      <alignment/>
      <protection/>
    </xf>
    <xf numFmtId="0" fontId="48" fillId="0" borderId="0" xfId="175" applyFont="1">
      <alignment/>
      <protection/>
    </xf>
    <xf numFmtId="0" fontId="48" fillId="0" borderId="0" xfId="175" applyFont="1">
      <alignment/>
      <protection/>
    </xf>
    <xf numFmtId="166" fontId="48" fillId="0" borderId="0" xfId="112" applyNumberFormat="1" applyFont="1" applyAlignment="1">
      <alignment/>
    </xf>
    <xf numFmtId="166" fontId="53" fillId="0" borderId="0" xfId="112" applyNumberFormat="1" applyFont="1" applyFill="1" applyBorder="1" applyAlignment="1">
      <alignment horizontal="right"/>
    </xf>
    <xf numFmtId="0" fontId="45" fillId="0" borderId="24" xfId="175" applyFont="1" applyBorder="1" applyAlignment="1">
      <alignment horizontal="center"/>
      <protection/>
    </xf>
    <xf numFmtId="0" fontId="55" fillId="0" borderId="0" xfId="175" applyFont="1">
      <alignment/>
      <protection/>
    </xf>
    <xf numFmtId="0" fontId="48" fillId="0" borderId="0" xfId="175" applyFont="1" applyBorder="1">
      <alignment/>
      <protection/>
    </xf>
    <xf numFmtId="166" fontId="48" fillId="0" borderId="0" xfId="112" applyNumberFormat="1" applyFont="1" applyBorder="1" applyAlignment="1">
      <alignment/>
    </xf>
    <xf numFmtId="164" fontId="56" fillId="0" borderId="0" xfId="236" applyNumberFormat="1" applyFont="1" applyFill="1" applyBorder="1" applyAlignment="1" applyProtection="1">
      <alignment horizontal="centerContinuous" vertical="center"/>
      <protection/>
    </xf>
    <xf numFmtId="0" fontId="7" fillId="0" borderId="19" xfId="236" applyFont="1" applyFill="1" applyBorder="1" applyAlignment="1" applyProtection="1">
      <alignment horizontal="center" vertical="center" wrapText="1"/>
      <protection/>
    </xf>
    <xf numFmtId="0" fontId="7" fillId="0" borderId="21" xfId="236" applyFont="1" applyFill="1" applyBorder="1" applyAlignment="1" applyProtection="1">
      <alignment horizontal="center" vertical="center" wrapText="1"/>
      <protection/>
    </xf>
    <xf numFmtId="0" fontId="18" fillId="0" borderId="19" xfId="236" applyFont="1" applyFill="1" applyBorder="1" applyAlignment="1" applyProtection="1">
      <alignment horizontal="center" vertical="center"/>
      <protection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164" fontId="9" fillId="0" borderId="25" xfId="232" applyNumberFormat="1" applyFont="1" applyBorder="1" applyAlignment="1">
      <alignment vertical="center"/>
      <protection/>
    </xf>
    <xf numFmtId="4" fontId="9" fillId="0" borderId="25" xfId="232" applyNumberFormat="1" applyFont="1" applyBorder="1" applyAlignment="1">
      <alignment vertical="center"/>
      <protection/>
    </xf>
    <xf numFmtId="164" fontId="9" fillId="0" borderId="36" xfId="232" applyNumberFormat="1" applyFont="1" applyBorder="1" applyAlignment="1">
      <alignment vertical="center"/>
      <protection/>
    </xf>
    <xf numFmtId="164" fontId="12" fillId="0" borderId="20" xfId="232" applyNumberFormat="1" applyFont="1" applyBorder="1" applyAlignment="1">
      <alignment vertical="center"/>
      <protection/>
    </xf>
    <xf numFmtId="164" fontId="12" fillId="0" borderId="21" xfId="232" applyNumberFormat="1" applyFont="1" applyBorder="1" applyAlignment="1">
      <alignment vertical="center"/>
      <protection/>
    </xf>
    <xf numFmtId="164" fontId="47" fillId="0" borderId="19" xfId="232" applyNumberFormat="1" applyFont="1" applyBorder="1" applyAlignment="1">
      <alignment vertical="center" wrapText="1"/>
      <protection/>
    </xf>
    <xf numFmtId="4" fontId="12" fillId="0" borderId="20" xfId="232" applyNumberFormat="1" applyFont="1" applyBorder="1" applyAlignment="1">
      <alignment vertical="center"/>
      <protection/>
    </xf>
    <xf numFmtId="164" fontId="12" fillId="0" borderId="0" xfId="232" applyNumberFormat="1" applyFont="1" applyFill="1" applyBorder="1" applyAlignment="1">
      <alignment vertical="center"/>
      <protection/>
    </xf>
    <xf numFmtId="164" fontId="12" fillId="0" borderId="0" xfId="232" applyNumberFormat="1" applyFont="1" applyBorder="1" applyAlignment="1">
      <alignment horizontal="center" vertical="center" wrapText="1"/>
      <protection/>
    </xf>
    <xf numFmtId="164" fontId="9" fillId="0" borderId="0" xfId="232" applyNumberFormat="1" applyFont="1" applyBorder="1" applyAlignment="1">
      <alignment horizontal="center" vertical="center" wrapText="1"/>
      <protection/>
    </xf>
    <xf numFmtId="164" fontId="47" fillId="0" borderId="0" xfId="232" applyNumberFormat="1" applyFont="1" applyBorder="1" applyAlignment="1">
      <alignment vertical="center"/>
      <protection/>
    </xf>
    <xf numFmtId="164" fontId="12" fillId="0" borderId="0" xfId="232" applyNumberFormat="1" applyFont="1" applyBorder="1" applyAlignment="1">
      <alignment vertical="center" wrapText="1"/>
      <protection/>
    </xf>
    <xf numFmtId="164" fontId="9" fillId="0" borderId="37" xfId="232" applyNumberFormat="1" applyFont="1" applyBorder="1" applyAlignment="1">
      <alignment horizontal="center" vertical="center" wrapText="1"/>
      <protection/>
    </xf>
    <xf numFmtId="164" fontId="9" fillId="0" borderId="37" xfId="232" applyNumberFormat="1" applyFont="1" applyFill="1" applyBorder="1" applyAlignment="1">
      <alignment horizontal="center" vertical="center" wrapText="1"/>
      <protection/>
    </xf>
    <xf numFmtId="164" fontId="9" fillId="0" borderId="24" xfId="232" applyNumberFormat="1" applyFont="1" applyBorder="1" applyAlignment="1">
      <alignment horizontal="left" vertical="center" wrapText="1"/>
      <protection/>
    </xf>
    <xf numFmtId="164" fontId="9" fillId="0" borderId="24" xfId="232" applyNumberFormat="1" applyFont="1" applyFill="1" applyBorder="1" applyAlignment="1">
      <alignment horizontal="left" vertical="center"/>
      <protection/>
    </xf>
    <xf numFmtId="0" fontId="50" fillId="0" borderId="0" xfId="0" applyFont="1" applyAlignment="1">
      <alignment vertical="center" wrapText="1"/>
    </xf>
    <xf numFmtId="164" fontId="51" fillId="0" borderId="0" xfId="232" applyNumberFormat="1" applyFont="1" applyFill="1" applyBorder="1" applyAlignment="1">
      <alignment horizontal="right" vertical="center"/>
      <protection/>
    </xf>
    <xf numFmtId="0" fontId="4" fillId="0" borderId="0" xfId="0" applyFont="1" applyFill="1" applyAlignment="1" applyProtection="1">
      <alignment vertical="top" wrapText="1"/>
      <protection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12" fillId="0" borderId="0" xfId="231" applyNumberFormat="1" applyFont="1" applyFill="1" applyBorder="1" applyAlignment="1">
      <alignment horizontal="left" vertical="center"/>
      <protection/>
    </xf>
    <xf numFmtId="164" fontId="33" fillId="0" borderId="0" xfId="231" applyNumberFormat="1" applyFont="1" applyAlignment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61" fillId="0" borderId="0" xfId="0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10" fontId="9" fillId="0" borderId="0" xfId="231" applyNumberFormat="1" applyFont="1" applyFill="1" applyBorder="1" applyAlignment="1">
      <alignment horizontal="left" vertical="center"/>
      <protection/>
    </xf>
    <xf numFmtId="3" fontId="62" fillId="0" borderId="0" xfId="0" applyNumberFormat="1" applyFont="1" applyFill="1" applyBorder="1" applyAlignment="1" applyProtection="1">
      <alignment vertical="center"/>
      <protection/>
    </xf>
    <xf numFmtId="0" fontId="9" fillId="0" borderId="0" xfId="231" applyNumberFormat="1" applyFont="1" applyFill="1" applyBorder="1" applyAlignment="1">
      <alignment horizontal="left" vertical="center"/>
      <protection/>
    </xf>
    <xf numFmtId="164" fontId="9" fillId="0" borderId="0" xfId="231" applyNumberFormat="1" applyFont="1" applyFill="1" applyAlignment="1">
      <alignment vertical="center"/>
      <protection/>
    </xf>
    <xf numFmtId="164" fontId="9" fillId="0" borderId="0" xfId="231" applyNumberFormat="1" applyFont="1" applyFill="1" applyBorder="1" applyAlignment="1">
      <alignment vertical="center"/>
      <protection/>
    </xf>
    <xf numFmtId="3" fontId="63" fillId="0" borderId="38" xfId="230" applyNumberFormat="1" applyFont="1" applyFill="1" applyBorder="1" applyAlignment="1">
      <alignment horizontal="right" vertical="center"/>
      <protection/>
    </xf>
    <xf numFmtId="164" fontId="12" fillId="0" borderId="28" xfId="231" applyNumberFormat="1" applyFont="1" applyFill="1" applyBorder="1" applyAlignment="1">
      <alignment horizontal="center" vertical="center"/>
      <protection/>
    </xf>
    <xf numFmtId="164" fontId="12" fillId="0" borderId="29" xfId="231" applyNumberFormat="1" applyFont="1" applyFill="1" applyBorder="1" applyAlignment="1">
      <alignment horizontal="center" vertical="center" wrapText="1"/>
      <protection/>
    </xf>
    <xf numFmtId="164" fontId="12" fillId="0" borderId="29" xfId="231" applyNumberFormat="1" applyFont="1" applyFill="1" applyBorder="1" applyAlignment="1">
      <alignment horizontal="center" vertical="center"/>
      <protection/>
    </xf>
    <xf numFmtId="164" fontId="12" fillId="0" borderId="39" xfId="231" applyNumberFormat="1" applyFont="1" applyFill="1" applyBorder="1" applyAlignment="1">
      <alignment horizontal="center" vertical="center"/>
      <protection/>
    </xf>
    <xf numFmtId="164" fontId="12" fillId="0" borderId="40" xfId="231" applyNumberFormat="1" applyFont="1" applyFill="1" applyBorder="1" applyAlignment="1">
      <alignment horizontal="center" vertical="center"/>
      <protection/>
    </xf>
    <xf numFmtId="164" fontId="12" fillId="0" borderId="19" xfId="231" applyNumberFormat="1" applyFont="1" applyFill="1" applyBorder="1" applyAlignment="1">
      <alignment horizontal="center" vertical="center" wrapText="1"/>
      <protection/>
    </xf>
    <xf numFmtId="164" fontId="12" fillId="0" borderId="20" xfId="231" applyNumberFormat="1" applyFont="1" applyFill="1" applyBorder="1" applyAlignment="1">
      <alignment horizontal="right" vertical="center"/>
      <protection/>
    </xf>
    <xf numFmtId="164" fontId="12" fillId="0" borderId="41" xfId="231" applyNumberFormat="1" applyFont="1" applyFill="1" applyBorder="1" applyAlignment="1">
      <alignment horizontal="right" vertical="center"/>
      <protection/>
    </xf>
    <xf numFmtId="164" fontId="12" fillId="0" borderId="21" xfId="231" applyNumberFormat="1" applyFont="1" applyFill="1" applyBorder="1" applyAlignment="1">
      <alignment horizontal="right" vertical="center"/>
      <protection/>
    </xf>
    <xf numFmtId="164" fontId="9" fillId="0" borderId="42" xfId="231" applyNumberFormat="1" applyFont="1" applyFill="1" applyBorder="1" applyAlignment="1">
      <alignment vertical="center" wrapText="1"/>
      <protection/>
    </xf>
    <xf numFmtId="164" fontId="9" fillId="0" borderId="43" xfId="231" applyNumberFormat="1" applyFont="1" applyFill="1" applyBorder="1" applyAlignment="1">
      <alignment vertical="center" wrapText="1"/>
      <protection/>
    </xf>
    <xf numFmtId="164" fontId="9" fillId="0" borderId="44" xfId="231" applyNumberFormat="1" applyFont="1" applyFill="1" applyBorder="1" applyAlignment="1">
      <alignment vertical="center" wrapText="1"/>
      <protection/>
    </xf>
    <xf numFmtId="164" fontId="9" fillId="0" borderId="22" xfId="231" applyNumberFormat="1" applyFont="1" applyFill="1" applyBorder="1" applyAlignment="1">
      <alignment horizontal="left" vertical="center" wrapText="1"/>
      <protection/>
    </xf>
    <xf numFmtId="164" fontId="9" fillId="0" borderId="23" xfId="231" applyNumberFormat="1" applyFont="1" applyFill="1" applyBorder="1" applyAlignment="1">
      <alignment horizontal="right" vertical="center"/>
      <protection/>
    </xf>
    <xf numFmtId="164" fontId="9" fillId="0" borderId="45" xfId="231" applyNumberFormat="1" applyFont="1" applyFill="1" applyBorder="1" applyAlignment="1">
      <alignment horizontal="right" vertical="center"/>
      <protection/>
    </xf>
    <xf numFmtId="164" fontId="9" fillId="0" borderId="46" xfId="231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164" fontId="9" fillId="0" borderId="24" xfId="231" applyNumberFormat="1" applyFont="1" applyFill="1" applyBorder="1" applyAlignment="1">
      <alignment horizontal="left" vertical="center" wrapText="1"/>
      <protection/>
    </xf>
    <xf numFmtId="164" fontId="9" fillId="0" borderId="25" xfId="231" applyNumberFormat="1" applyFont="1" applyFill="1" applyBorder="1" applyAlignment="1">
      <alignment horizontal="right" vertical="center"/>
      <protection/>
    </xf>
    <xf numFmtId="164" fontId="9" fillId="0" borderId="47" xfId="231" applyNumberFormat="1" applyFont="1" applyFill="1" applyBorder="1" applyAlignment="1">
      <alignment horizontal="right" vertical="center"/>
      <protection/>
    </xf>
    <xf numFmtId="164" fontId="9" fillId="0" borderId="36" xfId="231" applyNumberFormat="1" applyFont="1" applyFill="1" applyBorder="1" applyAlignment="1">
      <alignment horizontal="right" vertical="center"/>
      <protection/>
    </xf>
    <xf numFmtId="164" fontId="9" fillId="0" borderId="34" xfId="231" applyNumberFormat="1" applyFont="1" applyFill="1" applyBorder="1" applyAlignment="1">
      <alignment horizontal="left" vertical="center" wrapText="1"/>
      <protection/>
    </xf>
    <xf numFmtId="164" fontId="9" fillId="0" borderId="32" xfId="231" applyNumberFormat="1" applyFont="1" applyFill="1" applyBorder="1" applyAlignment="1">
      <alignment horizontal="right" vertical="center"/>
      <protection/>
    </xf>
    <xf numFmtId="164" fontId="9" fillId="0" borderId="48" xfId="231" applyNumberFormat="1" applyFont="1" applyFill="1" applyBorder="1" applyAlignment="1">
      <alignment horizontal="right" vertical="center"/>
      <protection/>
    </xf>
    <xf numFmtId="164" fontId="9" fillId="0" borderId="49" xfId="231" applyNumberFormat="1" applyFont="1" applyFill="1" applyBorder="1" applyAlignment="1">
      <alignment horizontal="left" vertical="center" wrapText="1"/>
      <protection/>
    </xf>
    <xf numFmtId="164" fontId="9" fillId="0" borderId="49" xfId="231" applyNumberFormat="1" applyFont="1" applyFill="1" applyBorder="1" applyAlignment="1">
      <alignment horizontal="right" vertical="center"/>
      <protection/>
    </xf>
    <xf numFmtId="164" fontId="12" fillId="0" borderId="42" xfId="231" applyNumberFormat="1" applyFont="1" applyFill="1" applyBorder="1" applyAlignment="1">
      <alignment horizontal="center" vertical="center" wrapText="1"/>
      <protection/>
    </xf>
    <xf numFmtId="164" fontId="12" fillId="0" borderId="20" xfId="231" applyNumberFormat="1" applyFont="1" applyFill="1" applyBorder="1" applyAlignment="1">
      <alignment vertical="center" wrapText="1"/>
      <protection/>
    </xf>
    <xf numFmtId="164" fontId="9" fillId="0" borderId="25" xfId="231" applyNumberFormat="1" applyFont="1" applyFill="1" applyBorder="1" applyAlignment="1">
      <alignment horizontal="right" vertical="center" wrapText="1"/>
      <protection/>
    </xf>
    <xf numFmtId="164" fontId="9" fillId="0" borderId="47" xfId="231" applyNumberFormat="1" applyFont="1" applyFill="1" applyBorder="1" applyAlignment="1">
      <alignment horizontal="right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4" fontId="9" fillId="0" borderId="32" xfId="231" applyNumberFormat="1" applyFont="1" applyFill="1" applyBorder="1" applyAlignment="1">
      <alignment horizontal="right" vertical="center" wrapText="1"/>
      <protection/>
    </xf>
    <xf numFmtId="164" fontId="9" fillId="0" borderId="48" xfId="231" applyNumberFormat="1" applyFont="1" applyFill="1" applyBorder="1" applyAlignment="1">
      <alignment horizontal="right" vertical="center" wrapText="1"/>
      <protection/>
    </xf>
    <xf numFmtId="164" fontId="64" fillId="0" borderId="20" xfId="231" applyNumberFormat="1" applyFont="1" applyFill="1" applyBorder="1" applyAlignment="1">
      <alignment horizontal="right" vertical="center" wrapText="1"/>
      <protection/>
    </xf>
    <xf numFmtId="164" fontId="64" fillId="0" borderId="41" xfId="231" applyNumberFormat="1" applyFont="1" applyFill="1" applyBorder="1" applyAlignment="1">
      <alignment horizontal="right" vertical="center" wrapText="1"/>
      <protection/>
    </xf>
    <xf numFmtId="164" fontId="64" fillId="0" borderId="21" xfId="231" applyNumberFormat="1" applyFont="1" applyFill="1" applyBorder="1" applyAlignment="1">
      <alignment horizontal="right" vertical="center"/>
      <protection/>
    </xf>
    <xf numFmtId="164" fontId="45" fillId="0" borderId="0" xfId="231" applyNumberFormat="1" applyFont="1" applyFill="1" applyBorder="1" applyAlignment="1">
      <alignment horizontal="left" vertical="center" wrapText="1"/>
      <protection/>
    </xf>
    <xf numFmtId="164" fontId="45" fillId="0" borderId="0" xfId="231" applyNumberFormat="1" applyFont="1" applyFill="1" applyBorder="1" applyAlignment="1">
      <alignment horizontal="right" vertical="center" wrapText="1"/>
      <protection/>
    </xf>
    <xf numFmtId="164" fontId="45" fillId="0" borderId="0" xfId="231" applyNumberFormat="1" applyFont="1" applyAlignment="1">
      <alignment vertical="center"/>
      <protection/>
    </xf>
    <xf numFmtId="164" fontId="9" fillId="0" borderId="0" xfId="231" applyNumberFormat="1" applyFont="1" applyFill="1" applyBorder="1" applyAlignment="1">
      <alignment vertical="center" wrapText="1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6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164" fontId="45" fillId="0" borderId="0" xfId="233" applyNumberFormat="1" applyFont="1" applyFill="1" applyBorder="1" applyAlignment="1" applyProtection="1">
      <alignment horizontal="center" vertical="center"/>
      <protection/>
    </xf>
    <xf numFmtId="164" fontId="54" fillId="0" borderId="0" xfId="233" applyNumberFormat="1" applyFont="1" applyFill="1" applyBorder="1" applyAlignment="1" applyProtection="1">
      <alignment vertical="center"/>
      <protection/>
    </xf>
    <xf numFmtId="164" fontId="54" fillId="0" borderId="0" xfId="233" applyNumberFormat="1" applyFont="1" applyFill="1" applyBorder="1" applyAlignment="1" applyProtection="1">
      <alignment horizontal="center" vertical="center"/>
      <protection/>
    </xf>
    <xf numFmtId="164" fontId="54" fillId="0" borderId="0" xfId="0" applyNumberFormat="1" applyFont="1" applyFill="1" applyBorder="1" applyAlignment="1">
      <alignment horizontal="center" vertical="center"/>
    </xf>
    <xf numFmtId="164" fontId="54" fillId="0" borderId="0" xfId="229" applyNumberFormat="1" applyFont="1" applyBorder="1" applyAlignment="1">
      <alignment horizontal="center" vertical="center"/>
      <protection/>
    </xf>
    <xf numFmtId="164" fontId="54" fillId="0" borderId="0" xfId="233" applyNumberFormat="1" applyFont="1" applyFill="1" applyBorder="1" applyAlignment="1" applyProtection="1">
      <alignment horizontal="left" vertical="center" indent="1"/>
      <protection/>
    </xf>
    <xf numFmtId="164" fontId="54" fillId="0" borderId="0" xfId="233" applyNumberFormat="1" applyFont="1" applyFill="1" applyBorder="1" applyAlignment="1" applyProtection="1">
      <alignment horizontal="center" vertical="center" wrapText="1"/>
      <protection/>
    </xf>
    <xf numFmtId="164" fontId="12" fillId="0" borderId="19" xfId="233" applyNumberFormat="1" applyFont="1" applyFill="1" applyBorder="1" applyAlignment="1" applyProtection="1">
      <alignment horizontal="center" vertical="center" wrapText="1"/>
      <protection/>
    </xf>
    <xf numFmtId="164" fontId="12" fillId="0" borderId="20" xfId="233" applyNumberFormat="1" applyFont="1" applyFill="1" applyBorder="1" applyAlignment="1" applyProtection="1">
      <alignment horizontal="center" vertical="center" wrapText="1"/>
      <protection/>
    </xf>
    <xf numFmtId="164" fontId="12" fillId="0" borderId="20" xfId="229" applyNumberFormat="1" applyFont="1" applyBorder="1" applyAlignment="1">
      <alignment horizontal="center" vertical="center" wrapText="1"/>
      <protection/>
    </xf>
    <xf numFmtId="164" fontId="12" fillId="0" borderId="20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64" fontId="12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164" fontId="45" fillId="0" borderId="0" xfId="233" applyNumberFormat="1" applyFont="1" applyFill="1" applyBorder="1" applyAlignment="1" applyProtection="1">
      <alignment horizontal="center" vertical="center" wrapText="1"/>
      <protection/>
    </xf>
    <xf numFmtId="164" fontId="54" fillId="0" borderId="0" xfId="229" applyNumberFormat="1" applyFont="1" applyBorder="1" applyAlignment="1">
      <alignment vertical="center" wrapText="1"/>
      <protection/>
    </xf>
    <xf numFmtId="164" fontId="54" fillId="0" borderId="0" xfId="233" applyNumberFormat="1" applyFont="1" applyFill="1" applyBorder="1" applyAlignment="1" applyProtection="1">
      <alignment vertical="center" wrapText="1"/>
      <protection/>
    </xf>
    <xf numFmtId="164" fontId="54" fillId="0" borderId="0" xfId="229" applyNumberFormat="1" applyFont="1" applyBorder="1" applyAlignment="1">
      <alignment horizontal="center" vertical="center" wrapText="1"/>
      <protection/>
    </xf>
    <xf numFmtId="164" fontId="54" fillId="0" borderId="0" xfId="229" applyNumberFormat="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2" fillId="0" borderId="41" xfId="0" applyNumberFormat="1" applyFont="1" applyFill="1" applyBorder="1" applyAlignment="1">
      <alignment horizontal="center" vertical="center" wrapText="1"/>
    </xf>
    <xf numFmtId="164" fontId="12" fillId="0" borderId="5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61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>
      <alignment vertical="center"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7" fillId="0" borderId="50" xfId="236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18" fillId="0" borderId="5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9" fillId="0" borderId="35" xfId="0" applyFont="1" applyBorder="1" applyAlignment="1">
      <alignment vertical="center" wrapText="1"/>
    </xf>
    <xf numFmtId="0" fontId="9" fillId="0" borderId="35" xfId="0" applyFont="1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164" fontId="0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57" fillId="0" borderId="0" xfId="0" applyFont="1" applyFill="1" applyAlignment="1">
      <alignment vertical="center" wrapText="1"/>
    </xf>
    <xf numFmtId="0" fontId="10" fillId="0" borderId="35" xfId="0" applyFont="1" applyBorder="1" applyAlignment="1">
      <alignment horizontal="left" vertical="center" indent="2"/>
    </xf>
    <xf numFmtId="0" fontId="10" fillId="0" borderId="35" xfId="0" applyFont="1" applyBorder="1" applyAlignment="1">
      <alignment horizontal="center" vertical="center"/>
    </xf>
    <xf numFmtId="164" fontId="11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65" fillId="0" borderId="0" xfId="0" applyFont="1" applyFill="1" applyAlignment="1">
      <alignment vertical="center" wrapText="1"/>
    </xf>
    <xf numFmtId="0" fontId="9" fillId="0" borderId="35" xfId="0" applyFont="1" applyBorder="1" applyAlignment="1">
      <alignment horizontal="left" vertical="center"/>
    </xf>
    <xf numFmtId="0" fontId="9" fillId="0" borderId="35" xfId="0" applyFont="1" applyFill="1" applyBorder="1" applyAlignment="1">
      <alignment vertical="center"/>
    </xf>
    <xf numFmtId="0" fontId="60" fillId="0" borderId="0" xfId="0" applyFont="1" applyFill="1" applyAlignment="1">
      <alignment vertical="center" wrapText="1"/>
    </xf>
    <xf numFmtId="0" fontId="7" fillId="0" borderId="50" xfId="236" applyFont="1" applyFill="1" applyBorder="1" applyAlignment="1" applyProtection="1">
      <alignment horizontal="left" vertical="center" wrapText="1"/>
      <protection/>
    </xf>
    <xf numFmtId="164" fontId="7" fillId="0" borderId="5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5" xfId="236" applyFont="1" applyFill="1" applyBorder="1" applyAlignment="1" applyProtection="1">
      <alignment horizontal="left" vertical="center" wrapText="1"/>
      <protection/>
    </xf>
    <xf numFmtId="0" fontId="0" fillId="0" borderId="51" xfId="236" applyFont="1" applyFill="1" applyBorder="1" applyAlignment="1" applyProtection="1">
      <alignment horizontal="center" vertical="center" wrapText="1"/>
      <protection/>
    </xf>
    <xf numFmtId="0" fontId="7" fillId="0" borderId="49" xfId="236" applyFont="1" applyFill="1" applyBorder="1" applyAlignment="1" applyProtection="1">
      <alignment horizontal="center" vertical="center" wrapText="1"/>
      <protection/>
    </xf>
    <xf numFmtId="164" fontId="7" fillId="0" borderId="50" xfId="236" applyNumberFormat="1" applyFont="1" applyFill="1" applyBorder="1" applyAlignment="1" applyProtection="1">
      <alignment horizontal="right" vertical="center" wrapText="1"/>
      <protection/>
    </xf>
    <xf numFmtId="0" fontId="7" fillId="0" borderId="50" xfId="236" applyFont="1" applyFill="1" applyBorder="1" applyAlignment="1" applyProtection="1">
      <alignment horizontal="center" vertical="center" wrapText="1"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236" applyFont="1" applyFill="1" applyBorder="1" applyAlignment="1" applyProtection="1">
      <alignment horizontal="left" vertical="center" wrapText="1"/>
      <protection/>
    </xf>
    <xf numFmtId="0" fontId="7" fillId="0" borderId="0" xfId="236" applyFont="1" applyFill="1" applyBorder="1" applyAlignment="1" applyProtection="1">
      <alignment horizontal="center" vertical="center" wrapText="1"/>
      <protection/>
    </xf>
    <xf numFmtId="164" fontId="7" fillId="0" borderId="0" xfId="236" applyNumberFormat="1" applyFont="1" applyFill="1" applyBorder="1" applyAlignment="1" applyProtection="1">
      <alignment horizontal="right" vertical="center" wrapText="1" indent="1"/>
      <protection/>
    </xf>
    <xf numFmtId="0" fontId="7" fillId="0" borderId="52" xfId="236" applyFont="1" applyFill="1" applyBorder="1" applyAlignment="1" applyProtection="1">
      <alignment horizontal="center" vertical="center" wrapText="1"/>
      <protection/>
    </xf>
    <xf numFmtId="0" fontId="18" fillId="0" borderId="50" xfId="236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236" applyFont="1" applyFill="1" applyBorder="1" applyAlignment="1" applyProtection="1">
      <alignment horizontal="left" vertical="center" wrapText="1" indent="1"/>
      <protection/>
    </xf>
    <xf numFmtId="164" fontId="8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" fillId="0" borderId="0" xfId="238" applyFill="1" applyProtection="1">
      <alignment/>
      <protection locked="0"/>
    </xf>
    <xf numFmtId="0" fontId="2" fillId="0" borderId="0" xfId="238" applyFill="1" applyProtection="1">
      <alignment/>
      <protection/>
    </xf>
    <xf numFmtId="0" fontId="2" fillId="0" borderId="0" xfId="238" applyFill="1" applyAlignment="1" applyProtection="1">
      <alignment vertical="center"/>
      <protection/>
    </xf>
    <xf numFmtId="0" fontId="2" fillId="0" borderId="0" xfId="238" applyFill="1" applyAlignment="1" applyProtection="1">
      <alignment vertical="center"/>
      <protection locked="0"/>
    </xf>
    <xf numFmtId="0" fontId="48" fillId="0" borderId="0" xfId="205" applyFont="1">
      <alignment/>
      <protection/>
    </xf>
    <xf numFmtId="0" fontId="45" fillId="0" borderId="0" xfId="205" applyFont="1">
      <alignment/>
      <protection/>
    </xf>
    <xf numFmtId="0" fontId="67" fillId="0" borderId="0" xfId="205" applyFont="1" applyAlignment="1">
      <alignment horizontal="center" vertical="center" wrapText="1"/>
      <protection/>
    </xf>
    <xf numFmtId="0" fontId="47" fillId="0" borderId="32" xfId="205" applyFont="1" applyBorder="1" applyAlignment="1">
      <alignment horizontal="center"/>
      <protection/>
    </xf>
    <xf numFmtId="0" fontId="47" fillId="0" borderId="53" xfId="205" applyFont="1" applyBorder="1" applyAlignment="1">
      <alignment horizontal="center"/>
      <protection/>
    </xf>
    <xf numFmtId="0" fontId="68" fillId="0" borderId="0" xfId="205" applyFont="1">
      <alignment/>
      <protection/>
    </xf>
    <xf numFmtId="0" fontId="45" fillId="0" borderId="54" xfId="205" applyFont="1" applyBorder="1" applyAlignment="1">
      <alignment horizontal="center" vertical="center" wrapText="1"/>
      <protection/>
    </xf>
    <xf numFmtId="3" fontId="45" fillId="0" borderId="55" xfId="205" applyNumberFormat="1" applyFont="1" applyBorder="1" applyAlignment="1">
      <alignment horizontal="center" vertical="center"/>
      <protection/>
    </xf>
    <xf numFmtId="3" fontId="45" fillId="0" borderId="23" xfId="205" applyNumberFormat="1" applyFont="1" applyBorder="1" applyAlignment="1">
      <alignment horizontal="center" vertical="center"/>
      <protection/>
    </xf>
    <xf numFmtId="3" fontId="45" fillId="0" borderId="46" xfId="205" applyNumberFormat="1" applyFont="1" applyBorder="1" applyAlignment="1">
      <alignment horizontal="center" vertical="center"/>
      <protection/>
    </xf>
    <xf numFmtId="0" fontId="45" fillId="0" borderId="56" xfId="205" applyFont="1" applyBorder="1" applyAlignment="1">
      <alignment horizontal="center" vertical="center" wrapText="1"/>
      <protection/>
    </xf>
    <xf numFmtId="3" fontId="45" fillId="0" borderId="57" xfId="205" applyNumberFormat="1" applyFont="1" applyBorder="1" applyAlignment="1">
      <alignment horizontal="center" vertical="center"/>
      <protection/>
    </xf>
    <xf numFmtId="3" fontId="45" fillId="0" borderId="27" xfId="205" applyNumberFormat="1" applyFont="1" applyBorder="1" applyAlignment="1">
      <alignment horizontal="center" vertical="center"/>
      <protection/>
    </xf>
    <xf numFmtId="3" fontId="45" fillId="0" borderId="58" xfId="205" applyNumberFormat="1" applyFont="1" applyBorder="1" applyAlignment="1">
      <alignment horizontal="center" vertical="center"/>
      <protection/>
    </xf>
    <xf numFmtId="0" fontId="69" fillId="0" borderId="0" xfId="205" applyFont="1" applyAlignment="1">
      <alignment horizontal="center" vertical="center" wrapText="1"/>
      <protection/>
    </xf>
    <xf numFmtId="0" fontId="69" fillId="0" borderId="0" xfId="205" applyFont="1">
      <alignment/>
      <protection/>
    </xf>
    <xf numFmtId="3" fontId="47" fillId="0" borderId="49" xfId="205" applyNumberFormat="1" applyFont="1" applyBorder="1" applyAlignment="1">
      <alignment horizontal="center" vertical="center"/>
      <protection/>
    </xf>
    <xf numFmtId="0" fontId="47" fillId="43" borderId="50" xfId="205" applyFont="1" applyFill="1" applyBorder="1" applyAlignment="1">
      <alignment horizontal="center" vertical="center"/>
      <protection/>
    </xf>
    <xf numFmtId="3" fontId="47" fillId="0" borderId="20" xfId="205" applyNumberFormat="1" applyFont="1" applyBorder="1" applyAlignment="1">
      <alignment horizontal="center" vertical="center"/>
      <protection/>
    </xf>
    <xf numFmtId="3" fontId="47" fillId="0" borderId="21" xfId="205" applyNumberFormat="1" applyFont="1" applyBorder="1" applyAlignment="1">
      <alignment horizontal="center" vertical="center"/>
      <protection/>
    </xf>
    <xf numFmtId="0" fontId="67" fillId="0" borderId="0" xfId="205" applyFont="1" applyAlignment="1">
      <alignment horizontal="center" vertical="center"/>
      <protection/>
    </xf>
    <xf numFmtId="0" fontId="48" fillId="0" borderId="0" xfId="206" applyFont="1">
      <alignment/>
      <protection/>
    </xf>
    <xf numFmtId="0" fontId="48" fillId="0" borderId="0" xfId="206" applyFont="1" applyAlignment="1">
      <alignment horizontal="center"/>
      <protection/>
    </xf>
    <xf numFmtId="0" fontId="48" fillId="0" borderId="0" xfId="206" applyFont="1" applyAlignment="1">
      <alignment vertical="center"/>
      <protection/>
    </xf>
    <xf numFmtId="0" fontId="48" fillId="0" borderId="0" xfId="206" applyFont="1" applyAlignment="1">
      <alignment horizontal="center" vertical="center"/>
      <protection/>
    </xf>
    <xf numFmtId="0" fontId="67" fillId="0" borderId="0" xfId="206" applyFont="1">
      <alignment/>
      <protection/>
    </xf>
    <xf numFmtId="0" fontId="48" fillId="0" borderId="0" xfId="206" applyFont="1" applyFill="1">
      <alignment/>
      <protection/>
    </xf>
    <xf numFmtId="164" fontId="65" fillId="0" borderId="0" xfId="0" applyNumberFormat="1" applyFont="1" applyFill="1" applyAlignment="1">
      <alignment horizontal="center" vertical="center" wrapText="1"/>
    </xf>
    <xf numFmtId="164" fontId="65" fillId="0" borderId="0" xfId="0" applyNumberFormat="1" applyFont="1" applyFill="1" applyAlignment="1">
      <alignment vertical="center" wrapText="1"/>
    </xf>
    <xf numFmtId="164" fontId="14" fillId="0" borderId="0" xfId="0" applyNumberFormat="1" applyFont="1" applyFill="1" applyAlignment="1">
      <alignment horizontal="right" vertical="center"/>
    </xf>
    <xf numFmtId="0" fontId="7" fillId="0" borderId="59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18" fillId="0" borderId="62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right" vertical="center" wrapText="1" indent="1"/>
    </xf>
    <xf numFmtId="0" fontId="70" fillId="0" borderId="64" xfId="0" applyFont="1" applyBorder="1" applyAlignment="1" applyProtection="1">
      <alignment horizontal="left" vertical="center" wrapText="1" indent="1"/>
      <protection locked="0"/>
    </xf>
    <xf numFmtId="164" fontId="0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67" xfId="0" applyFont="1" applyFill="1" applyBorder="1" applyAlignment="1">
      <alignment horizontal="right" vertical="center" wrapText="1" indent="1"/>
    </xf>
    <xf numFmtId="0" fontId="70" fillId="0" borderId="50" xfId="0" applyFont="1" applyBorder="1" applyAlignment="1" applyProtection="1">
      <alignment horizontal="left" vertical="center" wrapText="1" indent="1"/>
      <protection locked="0"/>
    </xf>
    <xf numFmtId="164" fontId="0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70" xfId="0" applyFont="1" applyFill="1" applyBorder="1" applyAlignment="1">
      <alignment horizontal="right" vertical="center" wrapText="1" indent="1"/>
    </xf>
    <xf numFmtId="164" fontId="0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71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left" vertical="center" wrapText="1" indent="1"/>
    </xf>
    <xf numFmtId="164" fontId="7" fillId="0" borderId="72" xfId="0" applyNumberFormat="1" applyFont="1" applyFill="1" applyBorder="1" applyAlignment="1">
      <alignment horizontal="right" vertical="center" wrapText="1" indent="1"/>
    </xf>
    <xf numFmtId="164" fontId="7" fillId="0" borderId="73" xfId="0" applyNumberFormat="1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8" fillId="0" borderId="19" xfId="236" applyFont="1" applyFill="1" applyBorder="1" applyAlignment="1" applyProtection="1">
      <alignment horizontal="center" vertical="center" wrapText="1"/>
      <protection/>
    </xf>
    <xf numFmtId="0" fontId="8" fillId="0" borderId="20" xfId="236" applyFont="1" applyFill="1" applyBorder="1" applyAlignment="1" applyProtection="1">
      <alignment horizontal="center" vertical="center" wrapText="1"/>
      <protection/>
    </xf>
    <xf numFmtId="0" fontId="8" fillId="0" borderId="41" xfId="236" applyFont="1" applyFill="1" applyBorder="1" applyAlignment="1" applyProtection="1">
      <alignment horizontal="center" vertical="center" wrapText="1"/>
      <protection/>
    </xf>
    <xf numFmtId="0" fontId="8" fillId="0" borderId="21" xfId="236" applyFont="1" applyFill="1" applyBorder="1" applyAlignment="1" applyProtection="1">
      <alignment horizontal="center" vertical="center" wrapText="1"/>
      <protection/>
    </xf>
    <xf numFmtId="0" fontId="0" fillId="0" borderId="22" xfId="236" applyFont="1" applyFill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left" vertical="center" wrapText="1" indent="1"/>
      <protection/>
    </xf>
    <xf numFmtId="164" fontId="0" fillId="0" borderId="23" xfId="236" applyNumberFormat="1" applyFont="1" applyFill="1" applyBorder="1" applyAlignment="1" applyProtection="1">
      <alignment vertical="center" wrapText="1"/>
      <protection locked="0"/>
    </xf>
    <xf numFmtId="164" fontId="0" fillId="0" borderId="45" xfId="236" applyNumberFormat="1" applyFont="1" applyFill="1" applyBorder="1" applyAlignment="1" applyProtection="1">
      <alignment vertical="center" wrapText="1"/>
      <protection locked="0"/>
    </xf>
    <xf numFmtId="164" fontId="0" fillId="0" borderId="46" xfId="236" applyNumberFormat="1" applyFont="1" applyFill="1" applyBorder="1" applyAlignment="1" applyProtection="1">
      <alignment vertical="center" wrapText="1"/>
      <protection locked="0"/>
    </xf>
    <xf numFmtId="0" fontId="0" fillId="0" borderId="24" xfId="236" applyFont="1" applyFill="1" applyBorder="1" applyAlignment="1" applyProtection="1">
      <alignment horizontal="center" vertical="center" wrapText="1"/>
      <protection/>
    </xf>
    <xf numFmtId="0" fontId="0" fillId="0" borderId="25" xfId="236" applyFont="1" applyFill="1" applyBorder="1" applyAlignment="1" applyProtection="1">
      <alignment horizontal="left" vertical="center" wrapText="1" indent="1"/>
      <protection/>
    </xf>
    <xf numFmtId="164" fontId="0" fillId="0" borderId="25" xfId="236" applyNumberFormat="1" applyFont="1" applyFill="1" applyBorder="1" applyAlignment="1" applyProtection="1">
      <alignment vertical="center" wrapText="1"/>
      <protection locked="0"/>
    </xf>
    <xf numFmtId="164" fontId="0" fillId="0" borderId="36" xfId="236" applyNumberFormat="1" applyFont="1" applyFill="1" applyBorder="1" applyAlignment="1" applyProtection="1">
      <alignment vertical="center" wrapText="1"/>
      <protection locked="0"/>
    </xf>
    <xf numFmtId="0" fontId="9" fillId="0" borderId="25" xfId="0" applyFont="1" applyBorder="1" applyAlignment="1" applyProtection="1">
      <alignment horizontal="left" vertical="center" wrapText="1" indent="1"/>
      <protection/>
    </xf>
    <xf numFmtId="164" fontId="0" fillId="0" borderId="25" xfId="236" applyNumberFormat="1" applyFont="1" applyFill="1" applyBorder="1" applyAlignment="1" applyProtection="1">
      <alignment vertical="center" wrapText="1"/>
      <protection/>
    </xf>
    <xf numFmtId="164" fontId="0" fillId="0" borderId="36" xfId="236" applyNumberFormat="1" applyFont="1" applyFill="1" applyBorder="1" applyAlignment="1" applyProtection="1">
      <alignment vertical="center" wrapText="1"/>
      <protection/>
    </xf>
    <xf numFmtId="0" fontId="0" fillId="0" borderId="26" xfId="236" applyFont="1" applyFill="1" applyBorder="1" applyAlignment="1" applyProtection="1">
      <alignment horizontal="center" vertical="center" wrapText="1"/>
      <protection/>
    </xf>
    <xf numFmtId="0" fontId="0" fillId="0" borderId="27" xfId="236" applyFont="1" applyFill="1" applyBorder="1" applyAlignment="1" applyProtection="1">
      <alignment horizontal="left" vertical="center" wrapText="1" indent="1"/>
      <protection/>
    </xf>
    <xf numFmtId="164" fontId="0" fillId="0" borderId="27" xfId="236" applyNumberFormat="1" applyFont="1" applyFill="1" applyBorder="1" applyAlignment="1" applyProtection="1">
      <alignment vertical="center" wrapText="1"/>
      <protection locked="0"/>
    </xf>
    <xf numFmtId="164" fontId="0" fillId="0" borderId="58" xfId="236" applyNumberFormat="1" applyFont="1" applyFill="1" applyBorder="1" applyAlignment="1" applyProtection="1">
      <alignment vertical="center" wrapText="1"/>
      <protection locked="0"/>
    </xf>
    <xf numFmtId="164" fontId="7" fillId="0" borderId="20" xfId="236" applyNumberFormat="1" applyFont="1" applyFill="1" applyBorder="1" applyAlignment="1" applyProtection="1">
      <alignment vertical="center" wrapText="1"/>
      <protection/>
    </xf>
    <xf numFmtId="164" fontId="7" fillId="0" borderId="21" xfId="236" applyNumberFormat="1" applyFont="1" applyFill="1" applyBorder="1" applyAlignment="1" applyProtection="1">
      <alignment vertical="center" wrapText="1"/>
      <protection/>
    </xf>
    <xf numFmtId="0" fontId="4" fillId="0" borderId="0" xfId="236" applyFont="1" applyFill="1" applyBorder="1" applyAlignment="1" applyProtection="1">
      <alignment horizontal="center" vertical="center" wrapText="1"/>
      <protection/>
    </xf>
    <xf numFmtId="0" fontId="4" fillId="0" borderId="0" xfId="236" applyFont="1" applyFill="1" applyBorder="1" applyAlignment="1" applyProtection="1">
      <alignment vertical="center" wrapText="1"/>
      <protection/>
    </xf>
    <xf numFmtId="164" fontId="4" fillId="0" borderId="0" xfId="236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236" applyFont="1" applyFill="1" applyBorder="1" applyAlignment="1" applyProtection="1">
      <alignment horizontal="right" vertical="center" wrapText="1" indent="1"/>
      <protection/>
    </xf>
    <xf numFmtId="164" fontId="8" fillId="0" borderId="0" xfId="236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236" applyFont="1" applyFill="1" applyBorder="1" applyProtection="1">
      <alignment/>
      <protection/>
    </xf>
    <xf numFmtId="0" fontId="0" fillId="0" borderId="25" xfId="236" applyFont="1" applyFill="1" applyBorder="1" applyAlignment="1" applyProtection="1">
      <alignment vertical="center" wrapText="1"/>
      <protection/>
    </xf>
    <xf numFmtId="0" fontId="0" fillId="0" borderId="25" xfId="236" applyFont="1" applyFill="1" applyBorder="1" applyAlignment="1" applyProtection="1">
      <alignment vertical="center" wrapText="1"/>
      <protection/>
    </xf>
    <xf numFmtId="0" fontId="0" fillId="0" borderId="25" xfId="236" applyFont="1" applyFill="1" applyBorder="1" applyAlignment="1" applyProtection="1">
      <alignment horizontal="left" vertical="center" wrapText="1" indent="1"/>
      <protection/>
    </xf>
    <xf numFmtId="164" fontId="0" fillId="0" borderId="25" xfId="236" applyNumberFormat="1" applyFont="1" applyFill="1" applyBorder="1" applyAlignment="1" applyProtection="1">
      <alignment vertical="center" wrapText="1"/>
      <protection/>
    </xf>
    <xf numFmtId="164" fontId="0" fillId="0" borderId="36" xfId="236" applyNumberFormat="1" applyFont="1" applyFill="1" applyBorder="1" applyAlignment="1" applyProtection="1">
      <alignment vertical="center" wrapText="1"/>
      <protection/>
    </xf>
    <xf numFmtId="0" fontId="0" fillId="0" borderId="26" xfId="236" applyFont="1" applyFill="1" applyBorder="1" applyAlignment="1" applyProtection="1">
      <alignment horizontal="left" vertical="center" wrapText="1" indent="1"/>
      <protection/>
    </xf>
    <xf numFmtId="0" fontId="0" fillId="0" borderId="27" xfId="236" applyFont="1" applyFill="1" applyBorder="1" applyAlignment="1" applyProtection="1">
      <alignment horizontal="left" vertical="center" wrapText="1" indent="1"/>
      <protection/>
    </xf>
    <xf numFmtId="164" fontId="9" fillId="0" borderId="27" xfId="0" applyNumberFormat="1" applyFont="1" applyBorder="1" applyAlignment="1" applyProtection="1" quotePrefix="1">
      <alignment vertical="center" wrapText="1"/>
      <protection locked="0"/>
    </xf>
    <xf numFmtId="164" fontId="9" fillId="0" borderId="58" xfId="0" applyNumberFormat="1" applyFont="1" applyBorder="1" applyAlignment="1" applyProtection="1" quotePrefix="1">
      <alignment vertical="center" wrapText="1"/>
      <protection locked="0"/>
    </xf>
    <xf numFmtId="0" fontId="12" fillId="0" borderId="19" xfId="0" applyFont="1" applyBorder="1" applyAlignment="1" applyProtection="1">
      <alignment horizontal="left" vertical="center" wrapText="1" indent="1"/>
      <protection/>
    </xf>
    <xf numFmtId="164" fontId="12" fillId="0" borderId="20" xfId="0" applyNumberFormat="1" applyFont="1" applyBorder="1" applyAlignment="1" applyProtection="1" quotePrefix="1">
      <alignment vertical="center" wrapText="1"/>
      <protection/>
    </xf>
    <xf numFmtId="164" fontId="12" fillId="0" borderId="21" xfId="0" applyNumberFormat="1" applyFont="1" applyBorder="1" applyAlignment="1" applyProtection="1" quotePrefix="1">
      <alignment vertical="center" wrapText="1"/>
      <protection/>
    </xf>
    <xf numFmtId="0" fontId="49" fillId="0" borderId="0" xfId="237" applyFont="1" applyFill="1" applyBorder="1" applyAlignment="1">
      <alignment horizontal="center" vertical="center" wrapText="1"/>
      <protection/>
    </xf>
    <xf numFmtId="0" fontId="33" fillId="0" borderId="0" xfId="237" applyFont="1" applyFill="1" applyBorder="1" applyAlignment="1">
      <alignment horizontal="center" vertical="center" wrapText="1"/>
      <protection/>
    </xf>
    <xf numFmtId="0" fontId="51" fillId="0" borderId="0" xfId="237" applyFont="1" applyFill="1" applyBorder="1" applyAlignment="1">
      <alignment horizontal="right" vertical="center" wrapText="1"/>
      <protection/>
    </xf>
    <xf numFmtId="0" fontId="12" fillId="0" borderId="19" xfId="237" applyFont="1" applyFill="1" applyBorder="1" applyAlignment="1">
      <alignment horizontal="center" vertical="center" wrapText="1"/>
      <protection/>
    </xf>
    <xf numFmtId="0" fontId="12" fillId="0" borderId="20" xfId="237" applyFont="1" applyFill="1" applyBorder="1" applyAlignment="1">
      <alignment horizontal="center" vertical="center" wrapText="1"/>
      <protection/>
    </xf>
    <xf numFmtId="0" fontId="12" fillId="0" borderId="21" xfId="237" applyFont="1" applyFill="1" applyBorder="1" applyAlignment="1">
      <alignment horizontal="center" vertical="center" wrapText="1"/>
      <protection/>
    </xf>
    <xf numFmtId="0" fontId="9" fillId="0" borderId="30" xfId="237" applyFont="1" applyFill="1" applyBorder="1" applyAlignment="1">
      <alignment horizontal="center" vertical="center" wrapText="1"/>
      <protection/>
    </xf>
    <xf numFmtId="0" fontId="9" fillId="0" borderId="74" xfId="237" applyFont="1" applyFill="1" applyBorder="1" applyAlignment="1">
      <alignment horizontal="left" vertical="center" wrapText="1"/>
      <protection/>
    </xf>
    <xf numFmtId="0" fontId="12" fillId="0" borderId="74" xfId="237" applyFont="1" applyFill="1" applyBorder="1" applyAlignment="1">
      <alignment horizontal="center" vertical="center" wrapText="1"/>
      <protection/>
    </xf>
    <xf numFmtId="49" fontId="64" fillId="0" borderId="19" xfId="237" applyNumberFormat="1" applyFont="1" applyFill="1" applyBorder="1">
      <alignment/>
      <protection/>
    </xf>
    <xf numFmtId="0" fontId="12" fillId="0" borderId="20" xfId="237" applyFont="1" applyFill="1" applyBorder="1" applyAlignment="1">
      <alignment vertical="center"/>
      <protection/>
    </xf>
    <xf numFmtId="0" fontId="11" fillId="0" borderId="35" xfId="236" applyFont="1" applyFill="1" applyBorder="1" applyAlignment="1" applyProtection="1">
      <alignment horizontal="left" vertical="center" wrapText="1" indent="1"/>
      <protection/>
    </xf>
    <xf numFmtId="0" fontId="11" fillId="0" borderId="51" xfId="236" applyFont="1" applyFill="1" applyBorder="1" applyAlignment="1" applyProtection="1">
      <alignment horizontal="center" vertical="center" wrapText="1"/>
      <protection/>
    </xf>
    <xf numFmtId="164" fontId="2" fillId="0" borderId="0" xfId="236" applyNumberFormat="1" applyFont="1" applyFill="1" applyAlignment="1" applyProtection="1">
      <alignment horizontal="right" vertical="center" indent="1"/>
      <protection/>
    </xf>
    <xf numFmtId="164" fontId="9" fillId="0" borderId="0" xfId="0" applyNumberFormat="1" applyFont="1" applyFill="1" applyAlignment="1">
      <alignment vertical="center" wrapText="1"/>
    </xf>
    <xf numFmtId="164" fontId="12" fillId="0" borderId="19" xfId="0" applyNumberFormat="1" applyFont="1" applyFill="1" applyBorder="1" applyAlignment="1">
      <alignment horizontal="center" vertical="center" wrapText="1"/>
    </xf>
    <xf numFmtId="164" fontId="9" fillId="0" borderId="22" xfId="0" applyNumberFormat="1" applyFont="1" applyFill="1" applyBorder="1" applyAlignment="1">
      <alignment horizontal="center" vertical="center" wrapText="1"/>
    </xf>
    <xf numFmtId="164" fontId="9" fillId="0" borderId="24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64" fillId="0" borderId="19" xfId="231" applyNumberFormat="1" applyFont="1" applyFill="1" applyBorder="1" applyAlignment="1">
      <alignment vertical="center" wrapText="1"/>
      <protection/>
    </xf>
    <xf numFmtId="164" fontId="56" fillId="0" borderId="0" xfId="236" applyNumberFormat="1" applyFont="1" applyFill="1" applyBorder="1" applyAlignment="1" applyProtection="1">
      <alignment horizontal="center" vertical="center" wrapText="1"/>
      <protection/>
    </xf>
    <xf numFmtId="0" fontId="67" fillId="0" borderId="0" xfId="207" applyFont="1">
      <alignment/>
      <protection/>
    </xf>
    <xf numFmtId="0" fontId="48" fillId="0" borderId="0" xfId="207" applyFont="1">
      <alignment/>
      <protection/>
    </xf>
    <xf numFmtId="0" fontId="67" fillId="0" borderId="0" xfId="207" applyFont="1" applyAlignment="1">
      <alignment horizontal="center" vertical="center"/>
      <protection/>
    </xf>
    <xf numFmtId="0" fontId="1" fillId="0" borderId="0" xfId="208">
      <alignment/>
      <protection/>
    </xf>
    <xf numFmtId="166" fontId="56" fillId="0" borderId="0" xfId="109" applyNumberFormat="1" applyFont="1" applyFill="1" applyBorder="1" applyAlignment="1" applyProtection="1">
      <alignment horizontal="centerContinuous" vertical="center"/>
      <protection/>
    </xf>
    <xf numFmtId="0" fontId="1" fillId="0" borderId="0" xfId="208" applyAlignment="1">
      <alignment vertical="center"/>
      <protection/>
    </xf>
    <xf numFmtId="0" fontId="18" fillId="0" borderId="0" xfId="236" applyFont="1" applyFill="1" applyBorder="1" applyAlignment="1" applyProtection="1">
      <alignment horizontal="center" vertical="center" wrapText="1"/>
      <protection/>
    </xf>
    <xf numFmtId="0" fontId="1" fillId="0" borderId="0" xfId="208" applyAlignment="1">
      <alignment horizontal="center"/>
      <protection/>
    </xf>
    <xf numFmtId="0" fontId="1" fillId="0" borderId="0" xfId="208" applyFont="1" applyAlignment="1">
      <alignment horizontal="justify" vertical="center"/>
      <protection/>
    </xf>
    <xf numFmtId="166" fontId="1" fillId="0" borderId="0" xfId="208" applyNumberFormat="1">
      <alignment/>
      <protection/>
    </xf>
    <xf numFmtId="166" fontId="0" fillId="0" borderId="0" xfId="109" applyNumberFormat="1" applyFont="1" applyAlignment="1">
      <alignment/>
    </xf>
    <xf numFmtId="0" fontId="48" fillId="0" borderId="25" xfId="208" applyFont="1" applyFill="1" applyBorder="1" applyAlignment="1">
      <alignment wrapText="1"/>
      <protection/>
    </xf>
    <xf numFmtId="166" fontId="48" fillId="0" borderId="25" xfId="109" applyNumberFormat="1" applyFont="1" applyFill="1" applyBorder="1" applyAlignment="1">
      <alignment horizontal="center" vertical="center"/>
    </xf>
    <xf numFmtId="0" fontId="48" fillId="0" borderId="25" xfId="208" applyFont="1" applyBorder="1" applyAlignment="1">
      <alignment wrapText="1"/>
      <protection/>
    </xf>
    <xf numFmtId="166" fontId="48" fillId="0" borderId="25" xfId="109" applyNumberFormat="1" applyFont="1" applyBorder="1" applyAlignment="1">
      <alignment vertical="center"/>
    </xf>
    <xf numFmtId="0" fontId="70" fillId="0" borderId="25" xfId="208" applyFont="1" applyBorder="1" applyAlignment="1">
      <alignment vertical="center" wrapText="1"/>
      <protection/>
    </xf>
    <xf numFmtId="166" fontId="70" fillId="0" borderId="25" xfId="109" applyNumberFormat="1" applyFont="1" applyBorder="1" applyAlignment="1">
      <alignment horizontal="center" vertical="center"/>
    </xf>
    <xf numFmtId="0" fontId="70" fillId="0" borderId="25" xfId="208" applyFont="1" applyBorder="1" applyAlignment="1">
      <alignment vertical="center" wrapText="1" shrinkToFit="1"/>
      <protection/>
    </xf>
    <xf numFmtId="166" fontId="70" fillId="0" borderId="25" xfId="109" applyNumberFormat="1" applyFont="1" applyBorder="1" applyAlignment="1">
      <alignment vertical="center"/>
    </xf>
    <xf numFmtId="0" fontId="9" fillId="0" borderId="25" xfId="208" applyFont="1" applyFill="1" applyBorder="1" applyAlignment="1">
      <alignment wrapText="1"/>
      <protection/>
    </xf>
    <xf numFmtId="166" fontId="9" fillId="0" borderId="25" xfId="109" applyNumberFormat="1" applyFont="1" applyBorder="1" applyAlignment="1">
      <alignment horizontal="center"/>
    </xf>
    <xf numFmtId="0" fontId="9" fillId="0" borderId="25" xfId="208" applyFont="1" applyBorder="1" applyAlignment="1">
      <alignment wrapText="1"/>
      <protection/>
    </xf>
    <xf numFmtId="166" fontId="9" fillId="0" borderId="25" xfId="109" applyNumberFormat="1" applyFont="1" applyFill="1" applyBorder="1" applyAlignment="1">
      <alignment horizontal="center"/>
    </xf>
    <xf numFmtId="0" fontId="48" fillId="0" borderId="23" xfId="208" applyFont="1" applyFill="1" applyBorder="1" applyAlignment="1">
      <alignment wrapText="1"/>
      <protection/>
    </xf>
    <xf numFmtId="166" fontId="48" fillId="0" borderId="23" xfId="109" applyNumberFormat="1" applyFont="1" applyFill="1" applyBorder="1" applyAlignment="1">
      <alignment horizontal="center" vertical="center"/>
    </xf>
    <xf numFmtId="1" fontId="8" fillId="0" borderId="19" xfId="236" applyNumberFormat="1" applyFont="1" applyFill="1" applyBorder="1" applyAlignment="1" applyProtection="1">
      <alignment horizontal="center" vertical="center"/>
      <protection/>
    </xf>
    <xf numFmtId="1" fontId="8" fillId="0" borderId="20" xfId="236" applyNumberFormat="1" applyFont="1" applyFill="1" applyBorder="1" applyAlignment="1" applyProtection="1">
      <alignment horizontal="center" vertical="center"/>
      <protection/>
    </xf>
    <xf numFmtId="1" fontId="8" fillId="0" borderId="20" xfId="109" applyNumberFormat="1" applyFont="1" applyFill="1" applyBorder="1" applyAlignment="1" applyProtection="1">
      <alignment horizontal="center" vertical="center"/>
      <protection/>
    </xf>
    <xf numFmtId="1" fontId="8" fillId="0" borderId="21" xfId="109" applyNumberFormat="1" applyFont="1" applyFill="1" applyBorder="1" applyAlignment="1" applyProtection="1">
      <alignment horizontal="center" vertical="center"/>
      <protection/>
    </xf>
    <xf numFmtId="166" fontId="7" fillId="0" borderId="20" xfId="109" applyNumberFormat="1" applyFont="1" applyFill="1" applyBorder="1" applyAlignment="1" applyProtection="1">
      <alignment horizontal="center" vertical="center" wrapText="1"/>
      <protection/>
    </xf>
    <xf numFmtId="166" fontId="7" fillId="0" borderId="21" xfId="109" applyNumberFormat="1" applyFont="1" applyFill="1" applyBorder="1" applyAlignment="1" applyProtection="1">
      <alignment horizontal="center" vertical="center" wrapText="1"/>
      <protection/>
    </xf>
    <xf numFmtId="0" fontId="70" fillId="0" borderId="27" xfId="208" applyFont="1" applyBorder="1" applyAlignment="1">
      <alignment vertical="center" wrapText="1" shrinkToFit="1"/>
      <protection/>
    </xf>
    <xf numFmtId="166" fontId="70" fillId="0" borderId="27" xfId="109" applyNumberFormat="1" applyFont="1" applyBorder="1" applyAlignment="1">
      <alignment vertical="center"/>
    </xf>
    <xf numFmtId="166" fontId="9" fillId="0" borderId="23" xfId="109" applyNumberFormat="1" applyFont="1" applyBorder="1" applyAlignment="1">
      <alignment horizontal="center"/>
    </xf>
    <xf numFmtId="0" fontId="7" fillId="0" borderId="20" xfId="236" applyFont="1" applyFill="1" applyBorder="1" applyAlignment="1" applyProtection="1">
      <alignment vertical="center" wrapText="1"/>
      <protection locked="0"/>
    </xf>
    <xf numFmtId="166" fontId="7" fillId="0" borderId="20" xfId="109" applyNumberFormat="1" applyFont="1" applyFill="1" applyBorder="1" applyAlignment="1" applyProtection="1">
      <alignment vertical="center"/>
      <protection locked="0"/>
    </xf>
    <xf numFmtId="166" fontId="7" fillId="0" borderId="21" xfId="109" applyNumberFormat="1" applyFont="1" applyFill="1" applyBorder="1" applyAlignment="1" applyProtection="1">
      <alignment vertical="center"/>
      <protection locked="0"/>
    </xf>
    <xf numFmtId="0" fontId="9" fillId="0" borderId="74" xfId="208" applyFont="1" applyFill="1" applyBorder="1" applyAlignment="1">
      <alignment wrapText="1"/>
      <protection/>
    </xf>
    <xf numFmtId="166" fontId="9" fillId="0" borderId="74" xfId="109" applyNumberFormat="1" applyFont="1" applyBorder="1" applyAlignment="1">
      <alignment horizontal="center"/>
    </xf>
    <xf numFmtId="0" fontId="9" fillId="0" borderId="23" xfId="208" applyFont="1" applyBorder="1" applyAlignment="1">
      <alignment wrapText="1"/>
      <protection/>
    </xf>
    <xf numFmtId="0" fontId="9" fillId="0" borderId="27" xfId="208" applyFont="1" applyFill="1" applyBorder="1" applyAlignment="1">
      <alignment wrapText="1"/>
      <protection/>
    </xf>
    <xf numFmtId="166" fontId="13" fillId="0" borderId="27" xfId="109" applyNumberFormat="1" applyFont="1" applyFill="1" applyBorder="1" applyAlignment="1">
      <alignment/>
    </xf>
    <xf numFmtId="0" fontId="8" fillId="0" borderId="22" xfId="236" applyFont="1" applyFill="1" applyBorder="1" applyAlignment="1" applyProtection="1">
      <alignment horizontal="center" vertical="center"/>
      <protection/>
    </xf>
    <xf numFmtId="166" fontId="57" fillId="0" borderId="46" xfId="109" applyNumberFormat="1" applyFont="1" applyFill="1" applyBorder="1" applyAlignment="1" applyProtection="1">
      <alignment vertical="center"/>
      <protection locked="0"/>
    </xf>
    <xf numFmtId="0" fontId="8" fillId="0" borderId="24" xfId="236" applyFont="1" applyFill="1" applyBorder="1" applyAlignment="1" applyProtection="1">
      <alignment horizontal="center" vertical="center"/>
      <protection/>
    </xf>
    <xf numFmtId="166" fontId="57" fillId="0" borderId="36" xfId="109" applyNumberFormat="1" applyFont="1" applyFill="1" applyBorder="1" applyAlignment="1" applyProtection="1">
      <alignment vertical="center"/>
      <protection locked="0"/>
    </xf>
    <xf numFmtId="166" fontId="0" fillId="0" borderId="36" xfId="109" applyNumberFormat="1" applyFont="1" applyFill="1" applyBorder="1" applyAlignment="1" applyProtection="1">
      <alignment vertical="center"/>
      <protection locked="0"/>
    </xf>
    <xf numFmtId="0" fontId="8" fillId="0" borderId="30" xfId="236" applyFont="1" applyFill="1" applyBorder="1" applyAlignment="1" applyProtection="1">
      <alignment horizontal="center" vertical="center"/>
      <protection/>
    </xf>
    <xf numFmtId="166" fontId="0" fillId="0" borderId="58" xfId="109" applyNumberFormat="1" applyFont="1" applyFill="1" applyBorder="1" applyAlignment="1" applyProtection="1">
      <alignment vertical="center"/>
      <protection locked="0"/>
    </xf>
    <xf numFmtId="166" fontId="0" fillId="0" borderId="75" xfId="109" applyNumberFormat="1" applyFont="1" applyFill="1" applyBorder="1" applyAlignment="1" applyProtection="1">
      <alignment vertical="center"/>
      <protection locked="0"/>
    </xf>
    <xf numFmtId="166" fontId="0" fillId="0" borderId="46" xfId="109" applyNumberFormat="1" applyFont="1" applyFill="1" applyBorder="1" applyAlignment="1" applyProtection="1">
      <alignment vertical="center"/>
      <protection locked="0"/>
    </xf>
    <xf numFmtId="0" fontId="8" fillId="0" borderId="26" xfId="236" applyFont="1" applyFill="1" applyBorder="1" applyAlignment="1" applyProtection="1">
      <alignment horizontal="center" vertical="center"/>
      <protection/>
    </xf>
    <xf numFmtId="0" fontId="18" fillId="0" borderId="76" xfId="236" applyFont="1" applyFill="1" applyBorder="1" applyAlignment="1" applyProtection="1">
      <alignment horizontal="center" vertical="center"/>
      <protection/>
    </xf>
    <xf numFmtId="0" fontId="7" fillId="0" borderId="37" xfId="236" applyFont="1" applyFill="1" applyBorder="1" applyAlignment="1" applyProtection="1">
      <alignment horizontal="left" vertical="center" wrapText="1"/>
      <protection/>
    </xf>
    <xf numFmtId="166" fontId="7" fillId="0" borderId="37" xfId="109" applyNumberFormat="1" applyFont="1" applyFill="1" applyBorder="1" applyAlignment="1" applyProtection="1">
      <alignment vertical="center"/>
      <protection/>
    </xf>
    <xf numFmtId="166" fontId="7" fillId="0" borderId="77" xfId="109" applyNumberFormat="1" applyFont="1" applyFill="1" applyBorder="1" applyAlignment="1" applyProtection="1">
      <alignment vertical="center"/>
      <protection/>
    </xf>
    <xf numFmtId="166" fontId="62" fillId="0" borderId="0" xfId="109" applyNumberFormat="1" applyFont="1" applyFill="1" applyBorder="1" applyAlignment="1" applyProtection="1">
      <alignment horizontal="right"/>
      <protection/>
    </xf>
    <xf numFmtId="0" fontId="9" fillId="0" borderId="0" xfId="235" applyFont="1">
      <alignment/>
      <protection/>
    </xf>
    <xf numFmtId="0" fontId="9" fillId="0" borderId="0" xfId="235" applyFont="1" applyAlignment="1">
      <alignment vertical="center"/>
      <protection/>
    </xf>
    <xf numFmtId="3" fontId="12" fillId="0" borderId="0" xfId="235" applyNumberFormat="1" applyFont="1" applyFill="1" applyBorder="1" applyAlignment="1">
      <alignment vertical="center"/>
      <protection/>
    </xf>
    <xf numFmtId="0" fontId="12" fillId="0" borderId="0" xfId="235" applyFont="1" applyFill="1" applyAlignment="1">
      <alignment vertical="center"/>
      <protection/>
    </xf>
    <xf numFmtId="0" fontId="9" fillId="0" borderId="0" xfId="235" applyFont="1" applyFill="1">
      <alignment/>
      <protection/>
    </xf>
    <xf numFmtId="0" fontId="9" fillId="0" borderId="0" xfId="235" applyFont="1" applyFill="1" applyAlignment="1">
      <alignment horizontal="center" vertical="top" wrapText="1"/>
      <protection/>
    </xf>
    <xf numFmtId="0" fontId="9" fillId="0" borderId="0" xfId="235" applyFont="1" applyFill="1" applyAlignment="1">
      <alignment vertical="center"/>
      <protection/>
    </xf>
    <xf numFmtId="0" fontId="12" fillId="0" borderId="0" xfId="235" applyFont="1" applyFill="1" applyBorder="1" applyAlignment="1">
      <alignment vertical="center"/>
      <protection/>
    </xf>
    <xf numFmtId="0" fontId="45" fillId="0" borderId="54" xfId="205" applyFont="1" applyBorder="1" applyAlignment="1">
      <alignment horizontal="left" vertical="center" wrapText="1"/>
      <protection/>
    </xf>
    <xf numFmtId="0" fontId="47" fillId="0" borderId="50" xfId="205" applyFont="1" applyBorder="1" applyAlignment="1">
      <alignment horizontal="left" vertical="center"/>
      <protection/>
    </xf>
    <xf numFmtId="0" fontId="9" fillId="0" borderId="0" xfId="235" applyFont="1" applyAlignment="1">
      <alignment horizontal="center"/>
      <protection/>
    </xf>
    <xf numFmtId="0" fontId="12" fillId="0" borderId="0" xfId="235" applyFont="1" applyAlignment="1">
      <alignment horizontal="center" vertical="center" wrapText="1"/>
      <protection/>
    </xf>
    <xf numFmtId="0" fontId="33" fillId="0" borderId="0" xfId="235" applyFont="1" applyBorder="1" applyAlignment="1">
      <alignment horizontal="center" vertical="center"/>
      <protection/>
    </xf>
    <xf numFmtId="0" fontId="9" fillId="0" borderId="0" xfId="235" applyFont="1" applyBorder="1" applyAlignment="1">
      <alignment vertical="center"/>
      <protection/>
    </xf>
    <xf numFmtId="0" fontId="49" fillId="0" borderId="24" xfId="235" applyFont="1" applyBorder="1" applyAlignment="1">
      <alignment horizontal="center" vertical="center"/>
      <protection/>
    </xf>
    <xf numFmtId="0" fontId="33" fillId="0" borderId="25" xfId="235" applyFont="1" applyBorder="1" applyAlignment="1">
      <alignment horizontal="center" vertical="center"/>
      <protection/>
    </xf>
    <xf numFmtId="0" fontId="49" fillId="0" borderId="36" xfId="235" applyFont="1" applyBorder="1" applyAlignment="1">
      <alignment vertical="center"/>
      <protection/>
    </xf>
    <xf numFmtId="0" fontId="33" fillId="0" borderId="36" xfId="235" applyFont="1" applyBorder="1" applyAlignment="1">
      <alignment vertical="center"/>
      <protection/>
    </xf>
    <xf numFmtId="0" fontId="33" fillId="0" borderId="34" xfId="235" applyFont="1" applyBorder="1" applyAlignment="1">
      <alignment horizontal="center" vertical="center"/>
      <protection/>
    </xf>
    <xf numFmtId="0" fontId="33" fillId="0" borderId="32" xfId="235" applyFont="1" applyBorder="1" applyAlignment="1">
      <alignment horizontal="center" vertical="center"/>
      <protection/>
    </xf>
    <xf numFmtId="0" fontId="33" fillId="0" borderId="53" xfId="235" applyFont="1" applyBorder="1" applyAlignment="1">
      <alignment vertical="center"/>
      <protection/>
    </xf>
    <xf numFmtId="0" fontId="49" fillId="0" borderId="22" xfId="235" applyFont="1" applyBorder="1" applyAlignment="1">
      <alignment horizontal="center" vertical="center"/>
      <protection/>
    </xf>
    <xf numFmtId="0" fontId="33" fillId="0" borderId="23" xfId="235" applyFont="1" applyBorder="1" applyAlignment="1">
      <alignment horizontal="center" vertical="center"/>
      <protection/>
    </xf>
    <xf numFmtId="0" fontId="49" fillId="0" borderId="46" xfId="235" applyFont="1" applyBorder="1" applyAlignment="1">
      <alignment vertical="center"/>
      <protection/>
    </xf>
    <xf numFmtId="0" fontId="49" fillId="0" borderId="19" xfId="235" applyFont="1" applyBorder="1" applyAlignment="1">
      <alignment horizontal="center" vertical="center" wrapText="1"/>
      <protection/>
    </xf>
    <xf numFmtId="0" fontId="49" fillId="0" borderId="20" xfId="235" applyFont="1" applyBorder="1" applyAlignment="1">
      <alignment horizontal="center" vertical="center" wrapText="1"/>
      <protection/>
    </xf>
    <xf numFmtId="0" fontId="49" fillId="0" borderId="21" xfId="235" applyFont="1" applyBorder="1" applyAlignment="1">
      <alignment horizontal="center" vertical="center" wrapText="1"/>
      <protection/>
    </xf>
    <xf numFmtId="0" fontId="45" fillId="0" borderId="26" xfId="175" applyFont="1" applyBorder="1" applyAlignment="1">
      <alignment horizontal="center"/>
      <protection/>
    </xf>
    <xf numFmtId="0" fontId="45" fillId="0" borderId="22" xfId="175" applyFont="1" applyBorder="1" applyAlignment="1">
      <alignment horizontal="center"/>
      <protection/>
    </xf>
    <xf numFmtId="0" fontId="45" fillId="0" borderId="30" xfId="175" applyFont="1" applyBorder="1" applyAlignment="1">
      <alignment horizontal="center"/>
      <protection/>
    </xf>
    <xf numFmtId="166" fontId="47" fillId="0" borderId="21" xfId="112" applyNumberFormat="1" applyFont="1" applyBorder="1" applyAlignment="1">
      <alignment/>
    </xf>
    <xf numFmtId="0" fontId="47" fillId="0" borderId="19" xfId="175" applyFont="1" applyBorder="1" applyAlignment="1">
      <alignment horizontal="center" vertical="center" wrapText="1"/>
      <protection/>
    </xf>
    <xf numFmtId="166" fontId="47" fillId="0" borderId="21" xfId="112" applyNumberFormat="1" applyFont="1" applyBorder="1" applyAlignment="1">
      <alignment horizontal="center" vertical="center" wrapText="1"/>
    </xf>
    <xf numFmtId="0" fontId="47" fillId="0" borderId="19" xfId="175" applyFont="1" applyBorder="1" applyAlignment="1">
      <alignment horizontal="center"/>
      <protection/>
    </xf>
    <xf numFmtId="166" fontId="45" fillId="0" borderId="46" xfId="112" applyNumberFormat="1" applyFont="1" applyFill="1" applyBorder="1" applyAlignment="1">
      <alignment/>
    </xf>
    <xf numFmtId="166" fontId="45" fillId="0" borderId="36" xfId="112" applyNumberFormat="1" applyFont="1" applyFill="1" applyBorder="1" applyAlignment="1">
      <alignment/>
    </xf>
    <xf numFmtId="166" fontId="45" fillId="0" borderId="36" xfId="112" applyNumberFormat="1" applyFont="1" applyBorder="1" applyAlignment="1">
      <alignment/>
    </xf>
    <xf numFmtId="166" fontId="45" fillId="0" borderId="75" xfId="112" applyNumberFormat="1" applyFont="1" applyBorder="1" applyAlignment="1">
      <alignment/>
    </xf>
    <xf numFmtId="166" fontId="47" fillId="0" borderId="77" xfId="112" applyNumberFormat="1" applyFont="1" applyBorder="1" applyAlignment="1">
      <alignment/>
    </xf>
    <xf numFmtId="3" fontId="48" fillId="0" borderId="0" xfId="175" applyNumberFormat="1" applyFont="1">
      <alignment/>
      <protection/>
    </xf>
    <xf numFmtId="3" fontId="55" fillId="0" borderId="0" xfId="175" applyNumberFormat="1" applyFont="1">
      <alignment/>
      <protection/>
    </xf>
    <xf numFmtId="0" fontId="12" fillId="0" borderId="27" xfId="197" applyFont="1" applyFill="1" applyBorder="1" applyAlignment="1">
      <alignment horizontal="center" vertical="center" wrapText="1"/>
      <protection/>
    </xf>
    <xf numFmtId="164" fontId="9" fillId="0" borderId="25" xfId="0" applyNumberFormat="1" applyFont="1" applyFill="1" applyBorder="1" applyAlignment="1">
      <alignment horizontal="center" vertical="center" wrapText="1"/>
    </xf>
    <xf numFmtId="164" fontId="9" fillId="0" borderId="25" xfId="0" applyNumberFormat="1" applyFont="1" applyFill="1" applyBorder="1" applyAlignment="1">
      <alignment vertical="center" wrapText="1"/>
    </xf>
    <xf numFmtId="164" fontId="9" fillId="0" borderId="28" xfId="0" applyNumberFormat="1" applyFont="1" applyFill="1" applyBorder="1" applyAlignment="1">
      <alignment horizontal="center" vertical="center" wrapText="1"/>
    </xf>
    <xf numFmtId="164" fontId="9" fillId="0" borderId="29" xfId="0" applyNumberFormat="1" applyFont="1" applyFill="1" applyBorder="1" applyAlignment="1">
      <alignment vertical="center" wrapText="1"/>
    </xf>
    <xf numFmtId="164" fontId="9" fillId="0" borderId="29" xfId="0" applyNumberFormat="1" applyFont="1" applyFill="1" applyBorder="1" applyAlignment="1">
      <alignment horizontal="center" vertical="center" wrapText="1"/>
    </xf>
    <xf numFmtId="164" fontId="9" fillId="0" borderId="78" xfId="0" applyNumberFormat="1" applyFont="1" applyFill="1" applyBorder="1" applyAlignment="1">
      <alignment vertical="center" wrapText="1"/>
    </xf>
    <xf numFmtId="164" fontId="9" fillId="0" borderId="36" xfId="0" applyNumberFormat="1" applyFont="1" applyFill="1" applyBorder="1" applyAlignment="1">
      <alignment vertical="center" wrapText="1"/>
    </xf>
    <xf numFmtId="164" fontId="9" fillId="0" borderId="26" xfId="0" applyNumberFormat="1" applyFont="1" applyFill="1" applyBorder="1" applyAlignment="1">
      <alignment horizontal="center" vertical="center" wrapText="1"/>
    </xf>
    <xf numFmtId="164" fontId="9" fillId="0" borderId="27" xfId="0" applyNumberFormat="1" applyFont="1" applyFill="1" applyBorder="1" applyAlignment="1">
      <alignment vertical="center" wrapText="1"/>
    </xf>
    <xf numFmtId="164" fontId="9" fillId="0" borderId="27" xfId="0" applyNumberFormat="1" applyFont="1" applyFill="1" applyBorder="1" applyAlignment="1">
      <alignment horizontal="center" vertical="center" wrapText="1"/>
    </xf>
    <xf numFmtId="164" fontId="9" fillId="0" borderId="58" xfId="0" applyNumberFormat="1" applyFont="1" applyFill="1" applyBorder="1" applyAlignment="1">
      <alignment vertical="center" wrapText="1"/>
    </xf>
    <xf numFmtId="164" fontId="9" fillId="0" borderId="23" xfId="0" applyNumberFormat="1" applyFont="1" applyFill="1" applyBorder="1" applyAlignment="1">
      <alignment vertical="center" wrapText="1"/>
    </xf>
    <xf numFmtId="164" fontId="9" fillId="0" borderId="23" xfId="0" applyNumberFormat="1" applyFont="1" applyFill="1" applyBorder="1" applyAlignment="1">
      <alignment horizontal="center" vertical="center" wrapText="1"/>
    </xf>
    <xf numFmtId="164" fontId="9" fillId="0" borderId="46" xfId="0" applyNumberFormat="1" applyFont="1" applyFill="1" applyBorder="1" applyAlignment="1">
      <alignment vertical="center" wrapText="1"/>
    </xf>
    <xf numFmtId="164" fontId="12" fillId="0" borderId="20" xfId="0" applyNumberFormat="1" applyFont="1" applyFill="1" applyBorder="1" applyAlignment="1">
      <alignment vertical="center" wrapText="1"/>
    </xf>
    <xf numFmtId="164" fontId="12" fillId="0" borderId="21" xfId="0" applyNumberFormat="1" applyFont="1" applyFill="1" applyBorder="1" applyAlignment="1">
      <alignment vertical="center" wrapText="1"/>
    </xf>
    <xf numFmtId="0" fontId="45" fillId="0" borderId="0" xfId="235" applyFont="1" applyFill="1" applyBorder="1" applyAlignment="1">
      <alignment horizontal="center"/>
      <protection/>
    </xf>
    <xf numFmtId="14" fontId="57" fillId="0" borderId="0" xfId="0" applyNumberFormat="1" applyFont="1" applyFill="1" applyBorder="1" applyAlignment="1">
      <alignment/>
    </xf>
    <xf numFmtId="3" fontId="45" fillId="0" borderId="0" xfId="235" applyNumberFormat="1" applyFont="1" applyFill="1" applyBorder="1" applyAlignment="1">
      <alignment horizontal="right"/>
      <protection/>
    </xf>
    <xf numFmtId="0" fontId="47" fillId="0" borderId="0" xfId="235" applyFont="1" applyFill="1" applyBorder="1" applyAlignment="1">
      <alignment horizontal="center"/>
      <protection/>
    </xf>
    <xf numFmtId="0" fontId="47" fillId="0" borderId="0" xfId="235" applyFont="1" applyFill="1" applyBorder="1" applyAlignment="1">
      <alignment horizontal="left"/>
      <protection/>
    </xf>
    <xf numFmtId="3" fontId="47" fillId="0" borderId="0" xfId="235" applyNumberFormat="1" applyFont="1" applyFill="1" applyBorder="1" applyAlignment="1">
      <alignment horizontal="right"/>
      <protection/>
    </xf>
    <xf numFmtId="0" fontId="49" fillId="0" borderId="0" xfId="235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47" fillId="0" borderId="0" xfId="235" applyFont="1" applyFill="1" applyBorder="1" applyAlignment="1">
      <alignment horizontal="center" vertical="center"/>
      <protection/>
    </xf>
    <xf numFmtId="49" fontId="54" fillId="0" borderId="0" xfId="233" applyNumberFormat="1" applyFont="1" applyFill="1" applyBorder="1" applyAlignment="1" applyProtection="1">
      <alignment vertical="center"/>
      <protection/>
    </xf>
    <xf numFmtId="49" fontId="54" fillId="0" borderId="0" xfId="233" applyNumberFormat="1" applyFont="1" applyFill="1" applyBorder="1" applyAlignment="1" applyProtection="1">
      <alignment horizontal="left" vertical="center" indent="1"/>
      <protection/>
    </xf>
    <xf numFmtId="49" fontId="12" fillId="0" borderId="20" xfId="233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Border="1" applyAlignment="1">
      <alignment/>
    </xf>
    <xf numFmtId="0" fontId="7" fillId="0" borderId="41" xfId="0" applyFont="1" applyBorder="1" applyAlignment="1">
      <alignment horizontal="center" vertical="center" wrapText="1"/>
    </xf>
    <xf numFmtId="164" fontId="9" fillId="0" borderId="20" xfId="0" applyNumberFormat="1" applyFont="1" applyFill="1" applyBorder="1" applyAlignment="1">
      <alignment vertical="center" wrapText="1"/>
    </xf>
    <xf numFmtId="0" fontId="7" fillId="0" borderId="41" xfId="236" applyFont="1" applyFill="1" applyBorder="1" applyAlignment="1" applyProtection="1">
      <alignment horizontal="center" vertical="center" wrapText="1"/>
      <protection/>
    </xf>
    <xf numFmtId="164" fontId="0" fillId="0" borderId="45" xfId="236" applyNumberFormat="1" applyFont="1" applyFill="1" applyBorder="1" applyAlignment="1" applyProtection="1">
      <alignment horizontal="right" vertical="center" wrapText="1"/>
      <protection locked="0"/>
    </xf>
    <xf numFmtId="164" fontId="0" fillId="0" borderId="47" xfId="236" applyNumberFormat="1" applyFont="1" applyFill="1" applyBorder="1" applyAlignment="1" applyProtection="1">
      <alignment horizontal="right" vertical="center" wrapText="1"/>
      <protection locked="0"/>
    </xf>
    <xf numFmtId="164" fontId="7" fillId="0" borderId="47" xfId="236" applyNumberFormat="1" applyFont="1" applyFill="1" applyBorder="1" applyAlignment="1" applyProtection="1">
      <alignment horizontal="right" vertical="center" wrapText="1"/>
      <protection/>
    </xf>
    <xf numFmtId="164" fontId="11" fillId="0" borderId="47" xfId="236" applyNumberFormat="1" applyFont="1" applyFill="1" applyBorder="1" applyAlignment="1" applyProtection="1">
      <alignment horizontal="right" vertical="center" wrapText="1"/>
      <protection locked="0"/>
    </xf>
    <xf numFmtId="164" fontId="11" fillId="0" borderId="79" xfId="236" applyNumberFormat="1" applyFont="1" applyFill="1" applyBorder="1" applyAlignment="1" applyProtection="1">
      <alignment horizontal="right" vertical="center" wrapText="1"/>
      <protection locked="0"/>
    </xf>
    <xf numFmtId="0" fontId="7" fillId="0" borderId="20" xfId="236" applyFont="1" applyFill="1" applyBorder="1" applyAlignment="1" applyProtection="1">
      <alignment horizontal="center"/>
      <protection/>
    </xf>
    <xf numFmtId="164" fontId="7" fillId="0" borderId="41" xfId="236" applyNumberFormat="1" applyFont="1" applyFill="1" applyBorder="1" applyAlignment="1" applyProtection="1">
      <alignment horizontal="right" vertical="center" wrapText="1"/>
      <protection/>
    </xf>
    <xf numFmtId="164" fontId="0" fillId="0" borderId="47" xfId="236" applyNumberFormat="1" applyFont="1" applyFill="1" applyBorder="1" applyAlignment="1" applyProtection="1">
      <alignment vertical="center" wrapText="1"/>
      <protection locked="0"/>
    </xf>
    <xf numFmtId="164" fontId="0" fillId="0" borderId="80" xfId="236" applyNumberFormat="1" applyFont="1" applyFill="1" applyBorder="1" applyAlignment="1" applyProtection="1">
      <alignment vertical="center" wrapText="1"/>
      <protection/>
    </xf>
    <xf numFmtId="164" fontId="0" fillId="0" borderId="79" xfId="236" applyNumberFormat="1" applyFont="1" applyFill="1" applyBorder="1" applyAlignment="1" applyProtection="1">
      <alignment vertical="center" wrapText="1"/>
      <protection locked="0"/>
    </xf>
    <xf numFmtId="164" fontId="7" fillId="0" borderId="41" xfId="236" applyNumberFormat="1" applyFont="1" applyFill="1" applyBorder="1" applyAlignment="1" applyProtection="1">
      <alignment vertical="center" wrapText="1"/>
      <protection/>
    </xf>
    <xf numFmtId="164" fontId="0" fillId="0" borderId="80" xfId="236" applyNumberFormat="1" applyFont="1" applyFill="1" applyBorder="1" applyAlignment="1" applyProtection="1">
      <alignment vertical="center" wrapText="1"/>
      <protection locked="0"/>
    </xf>
    <xf numFmtId="164" fontId="0" fillId="0" borderId="47" xfId="236" applyNumberFormat="1" applyFont="1" applyFill="1" applyBorder="1" applyAlignment="1" applyProtection="1">
      <alignment vertical="center" wrapText="1"/>
      <protection locked="0"/>
    </xf>
    <xf numFmtId="164" fontId="0" fillId="0" borderId="79" xfId="236" applyNumberFormat="1" applyFont="1" applyFill="1" applyBorder="1" applyAlignment="1" applyProtection="1">
      <alignment vertical="center" wrapText="1"/>
      <protection locked="0"/>
    </xf>
    <xf numFmtId="164" fontId="7" fillId="0" borderId="41" xfId="236" applyNumberFormat="1" applyFont="1" applyFill="1" applyBorder="1" applyAlignment="1" applyProtection="1">
      <alignment vertical="center" wrapText="1"/>
      <protection locked="0"/>
    </xf>
    <xf numFmtId="164" fontId="0" fillId="0" borderId="45" xfId="236" applyNumberFormat="1" applyFont="1" applyFill="1" applyBorder="1" applyAlignment="1" applyProtection="1">
      <alignment vertical="center" wrapText="1"/>
      <protection locked="0"/>
    </xf>
    <xf numFmtId="164" fontId="7" fillId="0" borderId="41" xfId="236" applyNumberFormat="1" applyFont="1" applyFill="1" applyBorder="1" applyAlignment="1" applyProtection="1">
      <alignment vertical="center" wrapText="1"/>
      <protection/>
    </xf>
    <xf numFmtId="164" fontId="0" fillId="0" borderId="45" xfId="236" applyNumberFormat="1" applyFont="1" applyFill="1" applyBorder="1" applyAlignment="1" applyProtection="1">
      <alignment horizontal="right" vertical="center" wrapText="1"/>
      <protection locked="0"/>
    </xf>
    <xf numFmtId="164" fontId="0" fillId="0" borderId="79" xfId="236" applyNumberFormat="1" applyFont="1" applyFill="1" applyBorder="1" applyAlignment="1" applyProtection="1">
      <alignment horizontal="right" vertical="center" wrapText="1"/>
      <protection locked="0"/>
    </xf>
    <xf numFmtId="164" fontId="7" fillId="0" borderId="39" xfId="236" applyNumberFormat="1" applyFont="1" applyFill="1" applyBorder="1" applyAlignment="1" applyProtection="1">
      <alignment horizontal="right" vertical="center" wrapText="1"/>
      <protection locked="0"/>
    </xf>
    <xf numFmtId="164" fontId="0" fillId="0" borderId="45" xfId="236" applyNumberFormat="1" applyFont="1" applyFill="1" applyBorder="1" applyAlignment="1" applyProtection="1">
      <alignment vertical="center" wrapText="1"/>
      <protection/>
    </xf>
    <xf numFmtId="164" fontId="0" fillId="0" borderId="47" xfId="236" applyNumberFormat="1" applyFont="1" applyFill="1" applyBorder="1" applyAlignment="1" applyProtection="1">
      <alignment vertical="center" wrapText="1"/>
      <protection/>
    </xf>
    <xf numFmtId="164" fontId="11" fillId="0" borderId="47" xfId="236" applyNumberFormat="1" applyFont="1" applyFill="1" applyBorder="1" applyAlignment="1" applyProtection="1">
      <alignment vertical="center" wrapText="1"/>
      <protection locked="0"/>
    </xf>
    <xf numFmtId="164" fontId="11" fillId="0" borderId="47" xfId="236" applyNumberFormat="1" applyFont="1" applyFill="1" applyBorder="1" applyAlignment="1" applyProtection="1">
      <alignment vertical="center"/>
      <protection locked="0"/>
    </xf>
    <xf numFmtId="164" fontId="11" fillId="0" borderId="79" xfId="236" applyNumberFormat="1" applyFont="1" applyFill="1" applyBorder="1" applyAlignment="1" applyProtection="1">
      <alignment vertical="center" wrapText="1"/>
      <protection locked="0"/>
    </xf>
    <xf numFmtId="164" fontId="7" fillId="0" borderId="49" xfId="236" applyNumberFormat="1" applyFont="1" applyFill="1" applyBorder="1" applyAlignment="1" applyProtection="1">
      <alignment vertical="center" wrapText="1"/>
      <protection/>
    </xf>
    <xf numFmtId="164" fontId="0" fillId="0" borderId="80" xfId="236" applyNumberFormat="1" applyFont="1" applyFill="1" applyBorder="1" applyAlignment="1" applyProtection="1">
      <alignment vertical="center" wrapText="1"/>
      <protection/>
    </xf>
    <xf numFmtId="164" fontId="12" fillId="0" borderId="41" xfId="0" applyNumberFormat="1" applyFont="1" applyBorder="1" applyAlignment="1" applyProtection="1" quotePrefix="1">
      <alignment vertical="center" wrapText="1"/>
      <protection/>
    </xf>
    <xf numFmtId="170" fontId="0" fillId="0" borderId="35" xfId="0" applyNumberFormat="1" applyFont="1" applyFill="1" applyBorder="1" applyAlignment="1">
      <alignment horizontal="right" vertical="center" wrapText="1"/>
    </xf>
    <xf numFmtId="0" fontId="7" fillId="0" borderId="41" xfId="236" applyFont="1" applyFill="1" applyBorder="1" applyAlignment="1" applyProtection="1">
      <alignment horizontal="center" vertical="center" wrapText="1"/>
      <protection/>
    </xf>
    <xf numFmtId="170" fontId="11" fillId="0" borderId="35" xfId="0" applyNumberFormat="1" applyFont="1" applyFill="1" applyBorder="1" applyAlignment="1">
      <alignment vertical="center" wrapText="1"/>
    </xf>
    <xf numFmtId="170" fontId="0" fillId="0" borderId="81" xfId="0" applyNumberFormat="1" applyFont="1" applyFill="1" applyBorder="1" applyAlignment="1">
      <alignment vertical="center" wrapText="1"/>
    </xf>
    <xf numFmtId="170" fontId="0" fillId="0" borderId="35" xfId="0" applyNumberFormat="1" applyFont="1" applyFill="1" applyBorder="1" applyAlignment="1">
      <alignment vertical="center" wrapText="1"/>
    </xf>
    <xf numFmtId="164" fontId="11" fillId="0" borderId="35" xfId="236" applyNumberFormat="1" applyFont="1" applyFill="1" applyBorder="1" applyAlignment="1" applyProtection="1">
      <alignment horizontal="right" vertical="center" wrapText="1"/>
      <protection locked="0"/>
    </xf>
    <xf numFmtId="0" fontId="12" fillId="0" borderId="20" xfId="0" applyFont="1" applyBorder="1" applyAlignment="1" applyProtection="1">
      <alignment vertical="center" wrapText="1"/>
      <protection/>
    </xf>
    <xf numFmtId="164" fontId="7" fillId="0" borderId="48" xfId="236" applyNumberFormat="1" applyFont="1" applyFill="1" applyBorder="1" applyAlignment="1" applyProtection="1">
      <alignment horizontal="right" vertical="center" wrapText="1" indent="1"/>
      <protection/>
    </xf>
    <xf numFmtId="164" fontId="7" fillId="0" borderId="80" xfId="236" applyNumberFormat="1" applyFont="1" applyFill="1" applyBorder="1" applyAlignment="1" applyProtection="1">
      <alignment horizontal="right" vertical="center" indent="1"/>
      <protection/>
    </xf>
    <xf numFmtId="0" fontId="9" fillId="0" borderId="0" xfId="231" applyNumberFormat="1" applyFont="1" applyFill="1" applyBorder="1" applyAlignment="1">
      <alignment vertical="center"/>
      <protection/>
    </xf>
    <xf numFmtId="10" fontId="9" fillId="0" borderId="0" xfId="231" applyNumberFormat="1" applyFont="1" applyFill="1" applyBorder="1" applyAlignment="1">
      <alignment vertical="center"/>
      <protection/>
    </xf>
    <xf numFmtId="3" fontId="0" fillId="0" borderId="36" xfId="236" applyNumberFormat="1" applyFont="1" applyFill="1" applyBorder="1" applyAlignment="1" applyProtection="1">
      <alignment vertical="center"/>
      <protection/>
    </xf>
    <xf numFmtId="169" fontId="9" fillId="0" borderId="25" xfId="232" applyNumberFormat="1" applyFont="1" applyBorder="1" applyAlignment="1">
      <alignment horizontal="right" vertical="center"/>
      <protection/>
    </xf>
    <xf numFmtId="164" fontId="12" fillId="0" borderId="21" xfId="231" applyNumberFormat="1" applyFont="1" applyFill="1" applyBorder="1" applyAlignment="1">
      <alignment vertical="center" wrapText="1"/>
      <protection/>
    </xf>
    <xf numFmtId="164" fontId="64" fillId="0" borderId="21" xfId="231" applyNumberFormat="1" applyFont="1" applyFill="1" applyBorder="1" applyAlignment="1">
      <alignment horizontal="right" vertical="center" wrapText="1"/>
      <protection/>
    </xf>
    <xf numFmtId="0" fontId="7" fillId="0" borderId="21" xfId="236" applyFont="1" applyFill="1" applyBorder="1" applyAlignment="1" applyProtection="1">
      <alignment horizontal="center" vertical="center"/>
      <protection/>
    </xf>
    <xf numFmtId="164" fontId="0" fillId="0" borderId="25" xfId="236" applyNumberFormat="1" applyFont="1" applyFill="1" applyBorder="1" applyAlignment="1" applyProtection="1">
      <alignment horizontal="right" vertical="center" wrapText="1"/>
      <protection locked="0"/>
    </xf>
    <xf numFmtId="164" fontId="11" fillId="0" borderId="25" xfId="236" applyNumberFormat="1" applyFont="1" applyFill="1" applyBorder="1" applyAlignment="1" applyProtection="1">
      <alignment vertical="center" wrapText="1"/>
      <protection locked="0"/>
    </xf>
    <xf numFmtId="164" fontId="7" fillId="0" borderId="20" xfId="236" applyNumberFormat="1" applyFont="1" applyFill="1" applyBorder="1" applyAlignment="1" applyProtection="1">
      <alignment vertical="center" wrapText="1"/>
      <protection locked="0"/>
    </xf>
    <xf numFmtId="0" fontId="9" fillId="0" borderId="54" xfId="0" applyFont="1" applyBorder="1" applyAlignment="1">
      <alignment vertical="center" wrapText="1"/>
    </xf>
    <xf numFmtId="0" fontId="7" fillId="0" borderId="50" xfId="236" applyFont="1" applyFill="1" applyBorder="1" applyAlignment="1" applyProtection="1">
      <alignment horizontal="center" vertical="center"/>
      <protection/>
    </xf>
    <xf numFmtId="0" fontId="7" fillId="0" borderId="41" xfId="236" applyFont="1" applyFill="1" applyBorder="1" applyAlignment="1" applyProtection="1">
      <alignment horizontal="center"/>
      <protection/>
    </xf>
    <xf numFmtId="170" fontId="0" fillId="0" borderId="54" xfId="0" applyNumberFormat="1" applyFont="1" applyFill="1" applyBorder="1" applyAlignment="1">
      <alignment horizontal="right" vertical="center" wrapText="1"/>
    </xf>
    <xf numFmtId="170" fontId="11" fillId="0" borderId="54" xfId="0" applyNumberFormat="1" applyFont="1" applyFill="1" applyBorder="1" applyAlignment="1">
      <alignment horizontal="right" vertical="center" wrapText="1"/>
    </xf>
    <xf numFmtId="10" fontId="0" fillId="0" borderId="35" xfId="0" applyNumberFormat="1" applyFont="1" applyFill="1" applyBorder="1" applyAlignment="1">
      <alignment horizontal="right" vertical="center" wrapText="1"/>
    </xf>
    <xf numFmtId="10" fontId="0" fillId="0" borderId="56" xfId="0" applyNumberFormat="1" applyFont="1" applyFill="1" applyBorder="1" applyAlignment="1">
      <alignment horizontal="right" vertical="center" wrapText="1"/>
    </xf>
    <xf numFmtId="10" fontId="0" fillId="0" borderId="54" xfId="0" applyNumberFormat="1" applyFont="1" applyFill="1" applyBorder="1" applyAlignment="1">
      <alignment horizontal="right" vertical="center" wrapText="1"/>
    </xf>
    <xf numFmtId="10" fontId="0" fillId="0" borderId="50" xfId="0" applyNumberFormat="1" applyFont="1" applyFill="1" applyBorder="1" applyAlignment="1">
      <alignment horizontal="right" vertical="center" wrapText="1"/>
    </xf>
    <xf numFmtId="164" fontId="9" fillId="0" borderId="0" xfId="231" applyNumberFormat="1" applyFont="1" applyFill="1" applyBorder="1" applyAlignment="1">
      <alignment horizontal="left" vertical="center" wrapText="1"/>
      <protection/>
    </xf>
    <xf numFmtId="174" fontId="9" fillId="0" borderId="0" xfId="231" applyNumberFormat="1" applyFont="1" applyFill="1" applyBorder="1" applyAlignment="1">
      <alignment vertical="center" wrapText="1"/>
      <protection/>
    </xf>
    <xf numFmtId="14" fontId="9" fillId="0" borderId="0" xfId="231" applyNumberFormat="1" applyFont="1" applyFill="1" applyBorder="1" applyAlignment="1">
      <alignment horizontal="left" vertical="center"/>
      <protection/>
    </xf>
    <xf numFmtId="164" fontId="33" fillId="0" borderId="0" xfId="231" applyNumberFormat="1" applyFont="1" applyAlignment="1">
      <alignment horizontal="left" vertical="center"/>
      <protection/>
    </xf>
    <xf numFmtId="0" fontId="9" fillId="0" borderId="74" xfId="237" applyFont="1" applyFill="1" applyBorder="1" applyAlignment="1">
      <alignment horizontal="center" vertical="center" wrapText="1"/>
      <protection/>
    </xf>
    <xf numFmtId="0" fontId="12" fillId="0" borderId="75" xfId="237" applyFont="1" applyFill="1" applyBorder="1" applyAlignment="1">
      <alignment horizontal="center" vertical="center"/>
      <protection/>
    </xf>
    <xf numFmtId="0" fontId="12" fillId="0" borderId="20" xfId="237" applyFont="1" applyFill="1" applyBorder="1" applyAlignment="1">
      <alignment horizontal="center" vertical="center"/>
      <protection/>
    </xf>
    <xf numFmtId="0" fontId="12" fillId="0" borderId="21" xfId="237" applyFont="1" applyFill="1" applyBorder="1" applyAlignment="1">
      <alignment horizontal="center" vertical="center"/>
      <protection/>
    </xf>
    <xf numFmtId="10" fontId="0" fillId="0" borderId="0" xfId="236" applyNumberFormat="1" applyFont="1" applyFill="1" applyProtection="1">
      <alignment/>
      <protection/>
    </xf>
    <xf numFmtId="164" fontId="4" fillId="0" borderId="0" xfId="236" applyNumberFormat="1" applyFont="1" applyFill="1" applyBorder="1" applyAlignment="1" applyProtection="1">
      <alignment vertical="center"/>
      <protection/>
    </xf>
    <xf numFmtId="0" fontId="3" fillId="0" borderId="0" xfId="236" applyFont="1" applyFill="1" applyAlignment="1" applyProtection="1">
      <alignment vertical="center" wrapText="1"/>
      <protection/>
    </xf>
    <xf numFmtId="10" fontId="0" fillId="0" borderId="46" xfId="236" applyNumberFormat="1" applyFont="1" applyFill="1" applyBorder="1" applyAlignment="1" applyProtection="1">
      <alignment vertical="center"/>
      <protection/>
    </xf>
    <xf numFmtId="3" fontId="0" fillId="0" borderId="25" xfId="236" applyNumberFormat="1" applyFont="1" applyFill="1" applyBorder="1" applyAlignment="1" applyProtection="1">
      <alignment vertical="center"/>
      <protection/>
    </xf>
    <xf numFmtId="10" fontId="0" fillId="0" borderId="36" xfId="236" applyNumberFormat="1" applyFont="1" applyFill="1" applyBorder="1" applyAlignment="1" applyProtection="1">
      <alignment vertical="center"/>
      <protection/>
    </xf>
    <xf numFmtId="3" fontId="0" fillId="0" borderId="27" xfId="236" applyNumberFormat="1" applyFont="1" applyFill="1" applyBorder="1" applyAlignment="1" applyProtection="1">
      <alignment vertical="center"/>
      <protection/>
    </xf>
    <xf numFmtId="10" fontId="0" fillId="0" borderId="58" xfId="236" applyNumberFormat="1" applyFont="1" applyFill="1" applyBorder="1" applyAlignment="1" applyProtection="1">
      <alignment vertical="center"/>
      <protection/>
    </xf>
    <xf numFmtId="10" fontId="0" fillId="0" borderId="21" xfId="236" applyNumberFormat="1" applyFont="1" applyFill="1" applyBorder="1" applyAlignment="1" applyProtection="1">
      <alignment vertical="center"/>
      <protection/>
    </xf>
    <xf numFmtId="3" fontId="0" fillId="0" borderId="29" xfId="236" applyNumberFormat="1" applyFont="1" applyFill="1" applyBorder="1" applyAlignment="1" applyProtection="1">
      <alignment vertical="center"/>
      <protection/>
    </xf>
    <xf numFmtId="0" fontId="10" fillId="0" borderId="27" xfId="0" applyFont="1" applyBorder="1" applyAlignment="1" applyProtection="1">
      <alignment horizontal="left" vertical="center" wrapText="1"/>
      <protection/>
    </xf>
    <xf numFmtId="164" fontId="0" fillId="0" borderId="79" xfId="236" applyNumberFormat="1" applyFont="1" applyFill="1" applyBorder="1" applyAlignment="1" applyProtection="1">
      <alignment horizontal="right" vertical="center" wrapText="1"/>
      <protection locked="0"/>
    </xf>
    <xf numFmtId="3" fontId="0" fillId="0" borderId="32" xfId="236" applyNumberFormat="1" applyFont="1" applyFill="1" applyBorder="1" applyAlignment="1" applyProtection="1">
      <alignment vertical="center"/>
      <protection/>
    </xf>
    <xf numFmtId="164" fontId="7" fillId="0" borderId="41" xfId="236" applyNumberFormat="1" applyFont="1" applyFill="1" applyBorder="1" applyAlignment="1" applyProtection="1">
      <alignment horizontal="right" vertical="center" wrapText="1"/>
      <protection/>
    </xf>
    <xf numFmtId="3" fontId="0" fillId="0" borderId="23" xfId="236" applyNumberFormat="1" applyFont="1" applyFill="1" applyBorder="1" applyAlignment="1" applyProtection="1">
      <alignment vertical="center"/>
      <protection/>
    </xf>
    <xf numFmtId="16" fontId="10" fillId="0" borderId="25" xfId="181" applyNumberFormat="1" applyFont="1" applyFill="1" applyBorder="1" applyAlignment="1">
      <alignment horizontal="left" vertical="center"/>
      <protection/>
    </xf>
    <xf numFmtId="3" fontId="11" fillId="0" borderId="25" xfId="236" applyNumberFormat="1" applyFont="1" applyFill="1" applyBorder="1" applyAlignment="1" applyProtection="1">
      <alignment vertical="center"/>
      <protection/>
    </xf>
    <xf numFmtId="0" fontId="10" fillId="0" borderId="25" xfId="181" applyFont="1" applyFill="1" applyBorder="1" applyAlignment="1">
      <alignment horizontal="left" vertical="center"/>
      <protection/>
    </xf>
    <xf numFmtId="0" fontId="9" fillId="0" borderId="25" xfId="181" applyFont="1" applyFill="1" applyBorder="1" applyAlignment="1">
      <alignment horizontal="left" vertical="center"/>
      <protection/>
    </xf>
    <xf numFmtId="0" fontId="9" fillId="0" borderId="25" xfId="181" applyFont="1" applyFill="1" applyBorder="1" applyAlignment="1">
      <alignment horizontal="left" vertical="center" wrapText="1"/>
      <protection/>
    </xf>
    <xf numFmtId="0" fontId="9" fillId="0" borderId="29" xfId="0" applyFont="1" applyBorder="1" applyAlignment="1" applyProtection="1">
      <alignment horizontal="center" vertical="center" wrapText="1"/>
      <protection/>
    </xf>
    <xf numFmtId="3" fontId="0" fillId="0" borderId="20" xfId="236" applyNumberFormat="1" applyFont="1" applyFill="1" applyBorder="1" applyAlignment="1" applyProtection="1">
      <alignment vertical="center"/>
      <protection/>
    </xf>
    <xf numFmtId="3" fontId="0" fillId="0" borderId="82" xfId="236" applyNumberFormat="1" applyFont="1" applyFill="1" applyBorder="1" applyAlignment="1" applyProtection="1">
      <alignment vertical="center"/>
      <protection/>
    </xf>
    <xf numFmtId="0" fontId="2" fillId="0" borderId="83" xfId="236" applyFill="1" applyBorder="1" applyProtection="1">
      <alignment/>
      <protection/>
    </xf>
    <xf numFmtId="0" fontId="2" fillId="0" borderId="0" xfId="236" applyFill="1" applyBorder="1" applyProtection="1">
      <alignment/>
      <protection/>
    </xf>
    <xf numFmtId="3" fontId="0" fillId="0" borderId="80" xfId="236" applyNumberFormat="1" applyFont="1" applyFill="1" applyBorder="1" applyAlignment="1" applyProtection="1">
      <alignment vertical="center"/>
      <protection/>
    </xf>
    <xf numFmtId="3" fontId="0" fillId="0" borderId="29" xfId="236" applyNumberFormat="1" applyFont="1" applyFill="1" applyBorder="1" applyAlignment="1" applyProtection="1">
      <alignment vertical="center"/>
      <protection/>
    </xf>
    <xf numFmtId="10" fontId="0" fillId="0" borderId="78" xfId="236" applyNumberFormat="1" applyFont="1" applyFill="1" applyBorder="1" applyAlignment="1" applyProtection="1">
      <alignment vertical="center"/>
      <protection/>
    </xf>
    <xf numFmtId="3" fontId="0" fillId="0" borderId="47" xfId="236" applyNumberFormat="1" applyFont="1" applyFill="1" applyBorder="1" applyAlignment="1" applyProtection="1">
      <alignment vertical="center"/>
      <protection/>
    </xf>
    <xf numFmtId="3" fontId="0" fillId="0" borderId="25" xfId="236" applyNumberFormat="1" applyFont="1" applyFill="1" applyBorder="1" applyAlignment="1" applyProtection="1">
      <alignment vertical="center"/>
      <protection/>
    </xf>
    <xf numFmtId="10" fontId="0" fillId="0" borderId="36" xfId="236" applyNumberFormat="1" applyFont="1" applyFill="1" applyBorder="1" applyAlignment="1" applyProtection="1">
      <alignment vertical="center"/>
      <protection/>
    </xf>
    <xf numFmtId="0" fontId="11" fillId="0" borderId="25" xfId="236" applyFont="1" applyFill="1" applyBorder="1" applyAlignment="1" applyProtection="1">
      <alignment horizontal="left" vertical="center" wrapText="1"/>
      <protection/>
    </xf>
    <xf numFmtId="0" fontId="11" fillId="0" borderId="25" xfId="236" applyFont="1" applyFill="1" applyBorder="1" applyAlignment="1" applyProtection="1">
      <alignment horizontal="left" vertical="center"/>
      <protection/>
    </xf>
    <xf numFmtId="3" fontId="11" fillId="0" borderId="47" xfId="236" applyNumberFormat="1" applyFont="1" applyFill="1" applyBorder="1" applyAlignment="1" applyProtection="1">
      <alignment vertical="center"/>
      <protection/>
    </xf>
    <xf numFmtId="0" fontId="11" fillId="0" borderId="27" xfId="236" applyFont="1" applyFill="1" applyBorder="1" applyAlignment="1" applyProtection="1">
      <alignment horizontal="left" vertical="center" wrapText="1"/>
      <protection/>
    </xf>
    <xf numFmtId="3" fontId="11" fillId="0" borderId="79" xfId="236" applyNumberFormat="1" applyFont="1" applyFill="1" applyBorder="1" applyAlignment="1" applyProtection="1">
      <alignment vertical="center"/>
      <protection/>
    </xf>
    <xf numFmtId="3" fontId="0" fillId="0" borderId="27" xfId="236" applyNumberFormat="1" applyFont="1" applyFill="1" applyBorder="1" applyAlignment="1" applyProtection="1">
      <alignment vertical="center"/>
      <protection/>
    </xf>
    <xf numFmtId="10" fontId="0" fillId="0" borderId="58" xfId="236" applyNumberFormat="1" applyFont="1" applyFill="1" applyBorder="1" applyAlignment="1" applyProtection="1">
      <alignment vertical="center"/>
      <protection/>
    </xf>
    <xf numFmtId="10" fontId="0" fillId="0" borderId="21" xfId="236" applyNumberFormat="1" applyFont="1" applyFill="1" applyBorder="1" applyAlignment="1" applyProtection="1">
      <alignment vertical="center"/>
      <protection/>
    </xf>
    <xf numFmtId="3" fontId="0" fillId="0" borderId="23" xfId="236" applyNumberFormat="1" applyFont="1" applyFill="1" applyBorder="1" applyAlignment="1" applyProtection="1">
      <alignment vertical="center"/>
      <protection/>
    </xf>
    <xf numFmtId="10" fontId="0" fillId="0" borderId="46" xfId="236" applyNumberFormat="1" applyFont="1" applyFill="1" applyBorder="1" applyAlignment="1" applyProtection="1">
      <alignment vertical="center"/>
      <protection/>
    </xf>
    <xf numFmtId="0" fontId="0" fillId="0" borderId="27" xfId="236" applyFont="1" applyFill="1" applyBorder="1" applyAlignment="1" applyProtection="1">
      <alignment horizontal="left" vertical="center" wrapText="1"/>
      <protection/>
    </xf>
    <xf numFmtId="3" fontId="0" fillId="0" borderId="79" xfId="236" applyNumberFormat="1" applyFont="1" applyFill="1" applyBorder="1" applyAlignment="1" applyProtection="1">
      <alignment vertical="center"/>
      <protection/>
    </xf>
    <xf numFmtId="3" fontId="0" fillId="0" borderId="45" xfId="236" applyNumberFormat="1" applyFont="1" applyFill="1" applyBorder="1" applyAlignment="1" applyProtection="1">
      <alignment vertical="center"/>
      <protection/>
    </xf>
    <xf numFmtId="10" fontId="0" fillId="0" borderId="77" xfId="236" applyNumberFormat="1" applyFont="1" applyFill="1" applyBorder="1" applyAlignment="1" applyProtection="1">
      <alignment vertical="center"/>
      <protection/>
    </xf>
    <xf numFmtId="0" fontId="0" fillId="0" borderId="24" xfId="236" applyFont="1" applyFill="1" applyBorder="1" applyAlignment="1" applyProtection="1">
      <alignment horizontal="center" vertical="center" wrapText="1"/>
      <protection/>
    </xf>
    <xf numFmtId="0" fontId="0" fillId="0" borderId="26" xfId="236" applyFont="1" applyFill="1" applyBorder="1" applyAlignment="1" applyProtection="1">
      <alignment horizontal="center" vertical="center" wrapText="1"/>
      <protection/>
    </xf>
    <xf numFmtId="49" fontId="0" fillId="0" borderId="19" xfId="236" applyNumberFormat="1" applyFont="1" applyFill="1" applyBorder="1" applyAlignment="1" applyProtection="1">
      <alignment horizontal="center" vertical="center" wrapText="1"/>
      <protection/>
    </xf>
    <xf numFmtId="0" fontId="0" fillId="0" borderId="19" xfId="236" applyFont="1" applyFill="1" applyBorder="1" applyAlignment="1" applyProtection="1">
      <alignment horizontal="center" vertical="center" wrapText="1"/>
      <protection/>
    </xf>
    <xf numFmtId="164" fontId="56" fillId="0" borderId="0" xfId="236" applyNumberFormat="1" applyFont="1" applyFill="1" applyBorder="1" applyAlignment="1" applyProtection="1">
      <alignment vertical="center"/>
      <protection/>
    </xf>
    <xf numFmtId="0" fontId="57" fillId="0" borderId="83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 wrapText="1"/>
    </xf>
    <xf numFmtId="10" fontId="0" fillId="0" borderId="52" xfId="0" applyNumberFormat="1" applyFont="1" applyFill="1" applyBorder="1" applyAlignment="1">
      <alignment horizontal="right" vertical="center" wrapText="1"/>
    </xf>
    <xf numFmtId="10" fontId="0" fillId="0" borderId="35" xfId="0" applyNumberFormat="1" applyFont="1" applyFill="1" applyBorder="1" applyAlignment="1">
      <alignment horizontal="right" vertical="center" wrapText="1"/>
    </xf>
    <xf numFmtId="10" fontId="0" fillId="0" borderId="56" xfId="0" applyNumberFormat="1" applyFont="1" applyFill="1" applyBorder="1" applyAlignment="1">
      <alignment horizontal="right" vertical="center" wrapText="1"/>
    </xf>
    <xf numFmtId="10" fontId="11" fillId="0" borderId="54" xfId="0" applyNumberFormat="1" applyFont="1" applyFill="1" applyBorder="1" applyAlignment="1">
      <alignment horizontal="right" vertical="center" wrapText="1"/>
    </xf>
    <xf numFmtId="10" fontId="0" fillId="0" borderId="50" xfId="0" applyNumberFormat="1" applyFont="1" applyFill="1" applyBorder="1" applyAlignment="1">
      <alignment horizontal="right" vertical="center" wrapText="1"/>
    </xf>
    <xf numFmtId="10" fontId="0" fillId="0" borderId="84" xfId="0" applyNumberFormat="1" applyFont="1" applyFill="1" applyBorder="1" applyAlignment="1">
      <alignment horizontal="right" vertical="center" wrapText="1"/>
    </xf>
    <xf numFmtId="0" fontId="9" fillId="0" borderId="56" xfId="0" applyFont="1" applyBorder="1" applyAlignment="1">
      <alignment vertical="center" wrapText="1"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12" fillId="0" borderId="50" xfId="0" applyFont="1" applyFill="1" applyBorder="1" applyAlignment="1">
      <alignment horizontal="left" vertical="center" wrapText="1"/>
    </xf>
    <xf numFmtId="0" fontId="9" fillId="0" borderId="54" xfId="0" applyFont="1" applyBorder="1" applyAlignment="1">
      <alignment vertical="center"/>
    </xf>
    <xf numFmtId="0" fontId="9" fillId="0" borderId="54" xfId="0" applyFont="1" applyBorder="1" applyAlignment="1">
      <alignment horizontal="center" vertical="center"/>
    </xf>
    <xf numFmtId="164" fontId="0" fillId="0" borderId="54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50" xfId="0" applyFont="1" applyFill="1" applyBorder="1" applyAlignment="1">
      <alignment vertical="center" wrapText="1"/>
    </xf>
    <xf numFmtId="0" fontId="9" fillId="0" borderId="56" xfId="0" applyFont="1" applyBorder="1" applyAlignment="1">
      <alignment vertical="center"/>
    </xf>
    <xf numFmtId="0" fontId="9" fillId="0" borderId="56" xfId="0" applyFont="1" applyBorder="1" applyAlignment="1">
      <alignment horizontal="center" vertical="center"/>
    </xf>
    <xf numFmtId="164" fontId="7" fillId="0" borderId="56" xfId="0" applyNumberFormat="1" applyFont="1" applyFill="1" applyBorder="1" applyAlignment="1" applyProtection="1">
      <alignment horizontal="right" vertical="center" wrapText="1"/>
      <protection/>
    </xf>
    <xf numFmtId="164" fontId="11" fillId="0" borderId="56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5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5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56" xfId="236" applyFont="1" applyFill="1" applyBorder="1" applyAlignment="1" applyProtection="1">
      <alignment horizontal="left" vertical="center" wrapText="1" indent="6"/>
      <protection/>
    </xf>
    <xf numFmtId="0" fontId="11" fillId="0" borderId="57" xfId="236" applyFont="1" applyFill="1" applyBorder="1" applyAlignment="1" applyProtection="1">
      <alignment horizontal="center" vertical="center" wrapText="1"/>
      <protection/>
    </xf>
    <xf numFmtId="164" fontId="11" fillId="0" borderId="56" xfId="236" applyNumberFormat="1" applyFont="1" applyFill="1" applyBorder="1" applyAlignment="1" applyProtection="1">
      <alignment horizontal="right" vertical="center" wrapText="1"/>
      <protection locked="0"/>
    </xf>
    <xf numFmtId="170" fontId="11" fillId="0" borderId="56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right" vertical="center" wrapText="1"/>
      <protection/>
    </xf>
    <xf numFmtId="170" fontId="7" fillId="0" borderId="50" xfId="0" applyNumberFormat="1" applyFont="1" applyFill="1" applyBorder="1" applyAlignment="1">
      <alignment horizontal="center" vertical="center" wrapText="1"/>
    </xf>
    <xf numFmtId="170" fontId="7" fillId="0" borderId="50" xfId="0" applyNumberFormat="1" applyFont="1" applyFill="1" applyBorder="1" applyAlignment="1">
      <alignment horizontal="right" vertical="center" wrapText="1"/>
    </xf>
    <xf numFmtId="164" fontId="0" fillId="0" borderId="54" xfId="0" applyNumberFormat="1" applyFont="1" applyFill="1" applyBorder="1" applyAlignment="1" applyProtection="1">
      <alignment horizontal="right" vertical="center" wrapText="1"/>
      <protection/>
    </xf>
    <xf numFmtId="170" fontId="7" fillId="0" borderId="54" xfId="0" applyNumberFormat="1" applyFont="1" applyFill="1" applyBorder="1" applyAlignment="1">
      <alignment horizontal="center" vertical="center" wrapText="1"/>
    </xf>
    <xf numFmtId="170" fontId="7" fillId="0" borderId="54" xfId="0" applyNumberFormat="1" applyFont="1" applyFill="1" applyBorder="1" applyAlignment="1">
      <alignment horizontal="right" vertical="center" wrapText="1"/>
    </xf>
    <xf numFmtId="10" fontId="7" fillId="0" borderId="81" xfId="0" applyNumberFormat="1" applyFont="1" applyFill="1" applyBorder="1" applyAlignment="1">
      <alignment horizontal="right" vertical="center" wrapText="1"/>
    </xf>
    <xf numFmtId="164" fontId="0" fillId="0" borderId="35" xfId="0" applyNumberFormat="1" applyFont="1" applyFill="1" applyBorder="1" applyAlignment="1" applyProtection="1">
      <alignment horizontal="right" vertical="center" wrapText="1"/>
      <protection/>
    </xf>
    <xf numFmtId="170" fontId="7" fillId="0" borderId="35" xfId="0" applyNumberFormat="1" applyFont="1" applyFill="1" applyBorder="1" applyAlignment="1">
      <alignment horizontal="center" vertical="center" wrapText="1"/>
    </xf>
    <xf numFmtId="10" fontId="7" fillId="0" borderId="35" xfId="0" applyNumberFormat="1" applyFont="1" applyFill="1" applyBorder="1" applyAlignment="1">
      <alignment horizontal="right" vertical="center" wrapText="1"/>
    </xf>
    <xf numFmtId="164" fontId="0" fillId="0" borderId="56" xfId="0" applyNumberFormat="1" applyFont="1" applyFill="1" applyBorder="1" applyAlignment="1" applyProtection="1">
      <alignment horizontal="right" vertical="center" wrapText="1"/>
      <protection/>
    </xf>
    <xf numFmtId="170" fontId="7" fillId="0" borderId="56" xfId="0" applyNumberFormat="1" applyFont="1" applyFill="1" applyBorder="1" applyAlignment="1">
      <alignment horizontal="center" vertical="center" wrapText="1"/>
    </xf>
    <xf numFmtId="170" fontId="7" fillId="0" borderId="85" xfId="0" applyNumberFormat="1" applyFont="1" applyFill="1" applyBorder="1" applyAlignment="1">
      <alignment horizontal="right" vertical="center" wrapText="1"/>
    </xf>
    <xf numFmtId="164" fontId="7" fillId="0" borderId="54" xfId="0" applyNumberFormat="1" applyFont="1" applyFill="1" applyBorder="1" applyAlignment="1" applyProtection="1">
      <alignment horizontal="right" vertical="center" wrapText="1"/>
      <protection/>
    </xf>
    <xf numFmtId="164" fontId="7" fillId="0" borderId="35" xfId="0" applyNumberFormat="1" applyFont="1" applyFill="1" applyBorder="1" applyAlignment="1" applyProtection="1">
      <alignment horizontal="right" vertical="center" wrapText="1"/>
      <protection/>
    </xf>
    <xf numFmtId="164" fontId="7" fillId="0" borderId="56" xfId="0" applyNumberFormat="1" applyFont="1" applyFill="1" applyBorder="1" applyAlignment="1" applyProtection="1">
      <alignment horizontal="right" vertical="center" wrapText="1"/>
      <protection/>
    </xf>
    <xf numFmtId="170" fontId="0" fillId="0" borderId="54" xfId="0" applyNumberFormat="1" applyFont="1" applyFill="1" applyBorder="1" applyAlignment="1">
      <alignment vertical="center" wrapText="1"/>
    </xf>
    <xf numFmtId="170" fontId="11" fillId="0" borderId="35" xfId="0" applyNumberFormat="1" applyFont="1" applyFill="1" applyBorder="1" applyAlignment="1">
      <alignment vertical="center" wrapText="1"/>
    </xf>
    <xf numFmtId="170" fontId="11" fillId="0" borderId="56" xfId="0" applyNumberFormat="1" applyFont="1" applyFill="1" applyBorder="1" applyAlignment="1">
      <alignment vertical="center" wrapText="1"/>
    </xf>
    <xf numFmtId="170" fontId="14" fillId="0" borderId="50" xfId="0" applyNumberFormat="1" applyFont="1" applyFill="1" applyBorder="1" applyAlignment="1">
      <alignment vertical="center" wrapText="1"/>
    </xf>
    <xf numFmtId="170" fontId="11" fillId="0" borderId="50" xfId="0" applyNumberFormat="1" applyFont="1" applyFill="1" applyBorder="1" applyAlignment="1">
      <alignment vertical="center" wrapText="1"/>
    </xf>
    <xf numFmtId="164" fontId="7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5" xfId="236" applyNumberFormat="1" applyFont="1" applyFill="1" applyBorder="1" applyAlignment="1" applyProtection="1">
      <alignment horizontal="right" vertical="center" wrapText="1"/>
      <protection locked="0"/>
    </xf>
    <xf numFmtId="49" fontId="7" fillId="0" borderId="50" xfId="236" applyNumberFormat="1" applyFont="1" applyFill="1" applyBorder="1" applyAlignment="1" applyProtection="1">
      <alignment horizontal="center" vertical="center" wrapText="1"/>
      <protection/>
    </xf>
    <xf numFmtId="164" fontId="7" fillId="0" borderId="50" xfId="236" applyNumberFormat="1" applyFont="1" applyFill="1" applyBorder="1" applyAlignment="1" applyProtection="1">
      <alignment vertical="center" wrapText="1"/>
      <protection locked="0"/>
    </xf>
    <xf numFmtId="164" fontId="7" fillId="0" borderId="50" xfId="236" applyNumberFormat="1" applyFont="1" applyFill="1" applyBorder="1" applyAlignment="1" applyProtection="1">
      <alignment vertical="center" wrapText="1"/>
      <protection/>
    </xf>
    <xf numFmtId="0" fontId="0" fillId="0" borderId="85" xfId="236" applyFont="1" applyFill="1" applyBorder="1" applyAlignment="1" applyProtection="1">
      <alignment horizontal="center" vertical="center" wrapText="1"/>
      <protection/>
    </xf>
    <xf numFmtId="164" fontId="0" fillId="0" borderId="35" xfId="236" applyNumberFormat="1" applyFont="1" applyFill="1" applyBorder="1" applyAlignment="1" applyProtection="1">
      <alignment vertical="center" wrapText="1"/>
      <protection/>
    </xf>
    <xf numFmtId="0" fontId="7" fillId="0" borderId="84" xfId="236" applyFont="1" applyFill="1" applyBorder="1" applyAlignment="1" applyProtection="1">
      <alignment horizontal="center" vertical="center" wrapText="1"/>
      <protection/>
    </xf>
    <xf numFmtId="164" fontId="7" fillId="0" borderId="84" xfId="236" applyNumberFormat="1" applyFont="1" applyFill="1" applyBorder="1" applyAlignment="1" applyProtection="1">
      <alignment vertical="center" wrapText="1"/>
      <protection/>
    </xf>
    <xf numFmtId="49" fontId="9" fillId="0" borderId="20" xfId="233" applyNumberFormat="1" applyFont="1" applyFill="1" applyBorder="1" applyAlignment="1" applyProtection="1">
      <alignment horizontal="left" vertical="center" wrapText="1" indent="2"/>
      <protection/>
    </xf>
    <xf numFmtId="164" fontId="54" fillId="0" borderId="20" xfId="233" applyNumberFormat="1" applyFont="1" applyFill="1" applyBorder="1" applyAlignment="1" applyProtection="1">
      <alignment vertical="center"/>
      <protection/>
    </xf>
    <xf numFmtId="164" fontId="54" fillId="0" borderId="20" xfId="233" applyNumberFormat="1" applyFont="1" applyFill="1" applyBorder="1" applyAlignment="1" applyProtection="1">
      <alignment horizontal="center" vertical="center"/>
      <protection/>
    </xf>
    <xf numFmtId="164" fontId="9" fillId="0" borderId="19" xfId="233" applyNumberFormat="1" applyFont="1" applyFill="1" applyBorder="1" applyAlignment="1" applyProtection="1">
      <alignment horizontal="center" vertical="center" wrapText="1"/>
      <protection/>
    </xf>
    <xf numFmtId="164" fontId="9" fillId="0" borderId="20" xfId="233" applyNumberFormat="1" applyFont="1" applyFill="1" applyBorder="1" applyAlignment="1" applyProtection="1">
      <alignment horizontal="center" vertical="center"/>
      <protection/>
    </xf>
    <xf numFmtId="164" fontId="9" fillId="0" borderId="20" xfId="0" applyNumberFormat="1" applyFont="1" applyFill="1" applyBorder="1" applyAlignment="1">
      <alignment horizontal="center" vertical="center"/>
    </xf>
    <xf numFmtId="164" fontId="9" fillId="0" borderId="20" xfId="229" applyNumberFormat="1" applyFont="1" applyBorder="1" applyAlignment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164" fontId="10" fillId="0" borderId="20" xfId="233" applyNumberFormat="1" applyFont="1" applyFill="1" applyBorder="1" applyAlignment="1" applyProtection="1">
      <alignment vertical="center" wrapText="1"/>
      <protection/>
    </xf>
    <xf numFmtId="49" fontId="10" fillId="0" borderId="20" xfId="233" applyNumberFormat="1" applyFont="1" applyFill="1" applyBorder="1" applyAlignment="1" applyProtection="1">
      <alignment horizontal="left" vertical="center" wrapText="1" indent="2"/>
      <protection/>
    </xf>
    <xf numFmtId="164" fontId="47" fillId="0" borderId="20" xfId="233" applyNumberFormat="1" applyFont="1" applyFill="1" applyBorder="1" applyAlignment="1" applyProtection="1">
      <alignment vertical="center" wrapText="1"/>
      <protection/>
    </xf>
    <xf numFmtId="164" fontId="56" fillId="0" borderId="21" xfId="0" applyNumberFormat="1" applyFont="1" applyBorder="1" applyAlignment="1">
      <alignment horizontal="center" vertical="center"/>
    </xf>
    <xf numFmtId="164" fontId="47" fillId="0" borderId="20" xfId="233" applyNumberFormat="1" applyFont="1" applyFill="1" applyBorder="1" applyAlignment="1" applyProtection="1">
      <alignment horizontal="center" vertical="center"/>
      <protection/>
    </xf>
    <xf numFmtId="164" fontId="56" fillId="0" borderId="21" xfId="0" applyNumberFormat="1" applyFont="1" applyFill="1" applyBorder="1" applyAlignment="1">
      <alignment horizontal="center" vertical="center"/>
    </xf>
    <xf numFmtId="164" fontId="10" fillId="0" borderId="20" xfId="0" applyNumberFormat="1" applyFont="1" applyFill="1" applyBorder="1" applyAlignment="1">
      <alignment horizontal="center" vertical="center"/>
    </xf>
    <xf numFmtId="164" fontId="10" fillId="0" borderId="20" xfId="229" applyNumberFormat="1" applyFont="1" applyBorder="1" applyAlignment="1">
      <alignment horizontal="center" vertical="center"/>
      <protection/>
    </xf>
    <xf numFmtId="0" fontId="1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164" fontId="9" fillId="0" borderId="20" xfId="229" applyNumberFormat="1" applyFont="1" applyFill="1" applyBorder="1" applyAlignment="1">
      <alignment horizontal="center" vertical="center"/>
      <protection/>
    </xf>
    <xf numFmtId="164" fontId="9" fillId="0" borderId="20" xfId="233" applyNumberFormat="1" applyFont="1" applyFill="1" applyBorder="1" applyAlignment="1" applyProtection="1">
      <alignment vertical="center" wrapText="1"/>
      <protection/>
    </xf>
    <xf numFmtId="164" fontId="10" fillId="0" borderId="20" xfId="233" applyNumberFormat="1" applyFont="1" applyFill="1" applyBorder="1" applyAlignment="1" applyProtection="1">
      <alignment horizontal="center" vertical="center"/>
      <protection/>
    </xf>
    <xf numFmtId="164" fontId="11" fillId="0" borderId="21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74" fillId="0" borderId="20" xfId="233" applyNumberFormat="1" applyFont="1" applyFill="1" applyBorder="1" applyAlignment="1" applyProtection="1">
      <alignment horizontal="center" vertical="center"/>
      <protection/>
    </xf>
    <xf numFmtId="164" fontId="60" fillId="0" borderId="21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0" fontId="60" fillId="0" borderId="20" xfId="236" applyFont="1" applyFill="1" applyBorder="1" applyAlignment="1" applyProtection="1">
      <alignment horizontal="left" vertical="center" wrapText="1"/>
      <protection/>
    </xf>
    <xf numFmtId="164" fontId="54" fillId="0" borderId="20" xfId="229" applyNumberFormat="1" applyFont="1" applyBorder="1" applyAlignment="1">
      <alignment vertical="center"/>
      <protection/>
    </xf>
    <xf numFmtId="164" fontId="54" fillId="0" borderId="20" xfId="233" applyNumberFormat="1" applyFont="1" applyFill="1" applyBorder="1" applyAlignment="1" applyProtection="1">
      <alignment vertical="center" wrapText="1"/>
      <protection/>
    </xf>
    <xf numFmtId="49" fontId="74" fillId="0" borderId="20" xfId="233" applyNumberFormat="1" applyFont="1" applyFill="1" applyBorder="1" applyAlignment="1" applyProtection="1">
      <alignment horizontal="left" vertical="center" wrapText="1" indent="2"/>
      <protection/>
    </xf>
    <xf numFmtId="164" fontId="47" fillId="0" borderId="20" xfId="229" applyNumberFormat="1" applyFont="1" applyBorder="1" applyAlignment="1">
      <alignment horizontal="center" vertical="center" wrapText="1"/>
      <protection/>
    </xf>
    <xf numFmtId="164" fontId="47" fillId="0" borderId="20" xfId="229" applyNumberFormat="1" applyFont="1" applyBorder="1" applyAlignment="1">
      <alignment horizontal="center" vertical="center"/>
      <protection/>
    </xf>
    <xf numFmtId="164" fontId="7" fillId="0" borderId="20" xfId="236" applyNumberFormat="1" applyFont="1" applyFill="1" applyBorder="1" applyAlignment="1" applyProtection="1">
      <alignment vertical="center" wrapText="1"/>
      <protection/>
    </xf>
    <xf numFmtId="3" fontId="11" fillId="0" borderId="27" xfId="236" applyNumberFormat="1" applyFont="1" applyFill="1" applyBorder="1" applyAlignment="1" applyProtection="1">
      <alignment vertical="center"/>
      <protection/>
    </xf>
    <xf numFmtId="3" fontId="11" fillId="0" borderId="32" xfId="236" applyNumberFormat="1" applyFont="1" applyFill="1" applyBorder="1" applyAlignment="1" applyProtection="1">
      <alignment vertical="center"/>
      <protection/>
    </xf>
    <xf numFmtId="164" fontId="9" fillId="0" borderId="20" xfId="233" applyNumberFormat="1" applyFont="1" applyFill="1" applyBorder="1" applyAlignment="1" applyProtection="1">
      <alignment horizontal="center" vertical="center" wrapText="1"/>
      <protection/>
    </xf>
    <xf numFmtId="49" fontId="9" fillId="0" borderId="20" xfId="233" applyNumberFormat="1" applyFont="1" applyFill="1" applyBorder="1" applyAlignment="1" applyProtection="1">
      <alignment horizontal="center" vertical="center" wrapText="1"/>
      <protection/>
    </xf>
    <xf numFmtId="164" fontId="9" fillId="0" borderId="20" xfId="229" applyNumberFormat="1" applyFont="1" applyBorder="1" applyAlignment="1">
      <alignment horizontal="center" vertical="center" wrapText="1"/>
      <protection/>
    </xf>
    <xf numFmtId="164" fontId="9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64" fontId="9" fillId="0" borderId="21" xfId="0" applyNumberFormat="1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49" fontId="10" fillId="0" borderId="20" xfId="229" applyNumberFormat="1" applyFont="1" applyBorder="1" applyAlignment="1">
      <alignment vertical="center"/>
      <protection/>
    </xf>
    <xf numFmtId="164" fontId="10" fillId="0" borderId="2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/>
    </xf>
    <xf numFmtId="49" fontId="10" fillId="0" borderId="20" xfId="233" applyNumberFormat="1" applyFont="1" applyFill="1" applyBorder="1" applyAlignment="1" applyProtection="1">
      <alignment vertical="center" wrapText="1"/>
      <protection/>
    </xf>
    <xf numFmtId="164" fontId="10" fillId="0" borderId="20" xfId="229" applyNumberFormat="1" applyFont="1" applyBorder="1" applyAlignment="1">
      <alignment horizontal="center" vertical="center" wrapText="1"/>
      <protection/>
    </xf>
    <xf numFmtId="164" fontId="10" fillId="0" borderId="20" xfId="233" applyNumberFormat="1" applyFont="1" applyFill="1" applyBorder="1" applyAlignment="1" applyProtection="1">
      <alignment horizontal="center" vertical="center" wrapText="1"/>
      <protection/>
    </xf>
    <xf numFmtId="49" fontId="10" fillId="0" borderId="20" xfId="233" applyNumberFormat="1" applyFont="1" applyFill="1" applyBorder="1" applyAlignment="1" applyProtection="1">
      <alignment horizontal="center" vertical="center" wrapText="1"/>
      <protection/>
    </xf>
    <xf numFmtId="164" fontId="10" fillId="0" borderId="20" xfId="0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164" fontId="10" fillId="0" borderId="21" xfId="0" applyNumberFormat="1" applyFont="1" applyFill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 wrapText="1"/>
    </xf>
    <xf numFmtId="164" fontId="9" fillId="0" borderId="33" xfId="233" applyNumberFormat="1" applyFont="1" applyFill="1" applyBorder="1" applyAlignment="1" applyProtection="1">
      <alignment horizontal="center" vertical="center" wrapText="1"/>
      <protection/>
    </xf>
    <xf numFmtId="164" fontId="54" fillId="0" borderId="82" xfId="233" applyNumberFormat="1" applyFont="1" applyFill="1" applyBorder="1" applyAlignment="1" applyProtection="1">
      <alignment vertical="center"/>
      <protection/>
    </xf>
    <xf numFmtId="49" fontId="74" fillId="0" borderId="82" xfId="233" applyNumberFormat="1" applyFont="1" applyFill="1" applyBorder="1" applyAlignment="1" applyProtection="1">
      <alignment vertical="center" wrapText="1"/>
      <protection/>
    </xf>
    <xf numFmtId="164" fontId="74" fillId="0" borderId="20" xfId="229" applyNumberFormat="1" applyFont="1" applyBorder="1" applyAlignment="1">
      <alignment horizontal="center" vertical="center" wrapText="1"/>
      <protection/>
    </xf>
    <xf numFmtId="164" fontId="74" fillId="0" borderId="21" xfId="0" applyNumberFormat="1" applyFont="1" applyFill="1" applyBorder="1" applyAlignment="1">
      <alignment horizontal="center" vertical="center" wrapText="1"/>
    </xf>
    <xf numFmtId="49" fontId="47" fillId="0" borderId="20" xfId="233" applyNumberFormat="1" applyFont="1" applyFill="1" applyBorder="1" applyAlignment="1" applyProtection="1">
      <alignment vertical="center"/>
      <protection/>
    </xf>
    <xf numFmtId="164" fontId="47" fillId="0" borderId="21" xfId="0" applyNumberFormat="1" applyFont="1" applyFill="1" applyBorder="1" applyAlignment="1">
      <alignment horizontal="center" vertical="center" wrapText="1"/>
    </xf>
    <xf numFmtId="164" fontId="10" fillId="0" borderId="20" xfId="233" applyNumberFormat="1" applyFont="1" applyFill="1" applyBorder="1" applyAlignment="1" applyProtection="1">
      <alignment horizontal="left" vertical="center" wrapText="1"/>
      <protection/>
    </xf>
    <xf numFmtId="164" fontId="9" fillId="0" borderId="20" xfId="233" applyNumberFormat="1" applyFont="1" applyFill="1" applyBorder="1" applyAlignment="1" applyProtection="1">
      <alignment horizontal="left" vertical="center" wrapText="1"/>
      <protection/>
    </xf>
    <xf numFmtId="164" fontId="47" fillId="0" borderId="20" xfId="233" applyNumberFormat="1" applyFont="1" applyFill="1" applyBorder="1" applyAlignment="1" applyProtection="1">
      <alignment horizontal="left" vertical="center" wrapText="1"/>
      <protection/>
    </xf>
    <xf numFmtId="164" fontId="7" fillId="0" borderId="52" xfId="0" applyNumberFormat="1" applyFont="1" applyFill="1" applyBorder="1" applyAlignment="1" applyProtection="1">
      <alignment horizontal="center" vertical="center" wrapText="1"/>
      <protection/>
    </xf>
    <xf numFmtId="0" fontId="12" fillId="0" borderId="32" xfId="183" applyFont="1" applyBorder="1" applyAlignment="1">
      <alignment horizontal="center" vertical="center" wrapText="1"/>
      <protection/>
    </xf>
    <xf numFmtId="0" fontId="12" fillId="0" borderId="29" xfId="183" applyFont="1" applyBorder="1" applyAlignment="1">
      <alignment horizontal="center" vertical="center"/>
      <protection/>
    </xf>
    <xf numFmtId="164" fontId="7" fillId="0" borderId="83" xfId="236" applyNumberFormat="1" applyFont="1" applyFill="1" applyBorder="1" applyAlignment="1" applyProtection="1">
      <alignment horizontal="right" vertical="center" wrapText="1" indent="1"/>
      <protection/>
    </xf>
    <xf numFmtId="164" fontId="7" fillId="0" borderId="83" xfId="236" applyNumberFormat="1" applyFont="1" applyFill="1" applyBorder="1" applyAlignment="1" applyProtection="1">
      <alignment horizontal="right" vertical="center" indent="1"/>
      <protection/>
    </xf>
    <xf numFmtId="0" fontId="7" fillId="0" borderId="84" xfId="236" applyFont="1" applyFill="1" applyBorder="1" applyAlignment="1" applyProtection="1">
      <alignment horizontal="left" vertical="center" wrapText="1"/>
      <protection/>
    </xf>
    <xf numFmtId="0" fontId="7" fillId="0" borderId="50" xfId="236" applyFont="1" applyFill="1" applyBorder="1" applyAlignment="1" applyProtection="1">
      <alignment horizontal="left" vertical="center" wrapText="1"/>
      <protection/>
    </xf>
    <xf numFmtId="0" fontId="0" fillId="0" borderId="56" xfId="236" applyFont="1" applyFill="1" applyBorder="1" applyAlignment="1" applyProtection="1">
      <alignment horizontal="left" vertical="center" wrapText="1"/>
      <protection/>
    </xf>
    <xf numFmtId="0" fontId="0" fillId="0" borderId="35" xfId="236" applyFont="1" applyFill="1" applyBorder="1" applyAlignment="1" applyProtection="1">
      <alignment horizontal="left" vertical="center" wrapText="1"/>
      <protection/>
    </xf>
    <xf numFmtId="0" fontId="0" fillId="0" borderId="54" xfId="236" applyFont="1" applyFill="1" applyBorder="1" applyAlignment="1" applyProtection="1">
      <alignment horizontal="left" vertical="center" wrapText="1"/>
      <protection/>
    </xf>
    <xf numFmtId="164" fontId="0" fillId="0" borderId="86" xfId="236" applyNumberFormat="1" applyFont="1" applyFill="1" applyBorder="1" applyAlignment="1" applyProtection="1">
      <alignment horizontal="right" vertical="center" wrapText="1"/>
      <protection locked="0"/>
    </xf>
    <xf numFmtId="164" fontId="0" fillId="0" borderId="25" xfId="236" applyNumberFormat="1" applyFont="1" applyFill="1" applyBorder="1" applyAlignment="1" applyProtection="1">
      <alignment horizontal="right" vertical="center" wrapText="1"/>
      <protection/>
    </xf>
    <xf numFmtId="164" fontId="0" fillId="0" borderId="47" xfId="236" applyNumberFormat="1" applyFont="1" applyFill="1" applyBorder="1" applyAlignment="1" applyProtection="1">
      <alignment horizontal="right" vertical="center" wrapText="1"/>
      <protection/>
    </xf>
    <xf numFmtId="164" fontId="0" fillId="0" borderId="45" xfId="236" applyNumberFormat="1" applyFont="1" applyFill="1" applyBorder="1" applyAlignment="1" applyProtection="1">
      <alignment horizontal="right" vertical="center" wrapText="1"/>
      <protection/>
    </xf>
    <xf numFmtId="3" fontId="101" fillId="0" borderId="20" xfId="236" applyNumberFormat="1" applyFont="1" applyFill="1" applyBorder="1" applyAlignment="1" applyProtection="1">
      <alignment vertical="center"/>
      <protection/>
    </xf>
    <xf numFmtId="3" fontId="101" fillId="0" borderId="41" xfId="236" applyNumberFormat="1" applyFont="1" applyFill="1" applyBorder="1" applyAlignment="1" applyProtection="1">
      <alignment vertical="center"/>
      <protection/>
    </xf>
    <xf numFmtId="10" fontId="102" fillId="0" borderId="44" xfId="236" applyNumberFormat="1" applyFont="1" applyFill="1" applyBorder="1" applyAlignment="1" applyProtection="1">
      <alignment vertical="center"/>
      <protection/>
    </xf>
    <xf numFmtId="3" fontId="102" fillId="0" borderId="20" xfId="236" applyNumberFormat="1" applyFont="1" applyFill="1" applyBorder="1" applyAlignment="1" applyProtection="1">
      <alignment vertical="center"/>
      <protection/>
    </xf>
    <xf numFmtId="3" fontId="102" fillId="0" borderId="41" xfId="236" applyNumberFormat="1" applyFont="1" applyFill="1" applyBorder="1" applyAlignment="1" applyProtection="1">
      <alignment vertical="center"/>
      <protection/>
    </xf>
    <xf numFmtId="10" fontId="101" fillId="0" borderId="87" xfId="236" applyNumberFormat="1" applyFont="1" applyFill="1" applyBorder="1" applyAlignment="1" applyProtection="1">
      <alignment vertical="center"/>
      <protection/>
    </xf>
    <xf numFmtId="3" fontId="101" fillId="0" borderId="27" xfId="236" applyNumberFormat="1" applyFont="1" applyFill="1" applyBorder="1" applyAlignment="1" applyProtection="1">
      <alignment vertical="center"/>
      <protection/>
    </xf>
    <xf numFmtId="3" fontId="101" fillId="0" borderId="79" xfId="236" applyNumberFormat="1" applyFont="1" applyFill="1" applyBorder="1" applyAlignment="1" applyProtection="1">
      <alignment vertical="center"/>
      <protection/>
    </xf>
    <xf numFmtId="3" fontId="101" fillId="0" borderId="25" xfId="236" applyNumberFormat="1" applyFont="1" applyFill="1" applyBorder="1" applyAlignment="1" applyProtection="1">
      <alignment vertical="center"/>
      <protection/>
    </xf>
    <xf numFmtId="3" fontId="101" fillId="0" borderId="47" xfId="236" applyNumberFormat="1" applyFont="1" applyFill="1" applyBorder="1" applyAlignment="1" applyProtection="1">
      <alignment vertical="center"/>
      <protection/>
    </xf>
    <xf numFmtId="164" fontId="0" fillId="0" borderId="47" xfId="236" applyNumberFormat="1" applyFont="1" applyFill="1" applyBorder="1" applyAlignment="1" applyProtection="1">
      <alignment horizontal="right" vertical="center" wrapText="1"/>
      <protection locked="0"/>
    </xf>
    <xf numFmtId="10" fontId="101" fillId="0" borderId="44" xfId="236" applyNumberFormat="1" applyFont="1" applyFill="1" applyBorder="1" applyAlignment="1" applyProtection="1">
      <alignment vertical="center"/>
      <protection/>
    </xf>
    <xf numFmtId="3" fontId="101" fillId="0" borderId="23" xfId="236" applyNumberFormat="1" applyFont="1" applyFill="1" applyBorder="1" applyAlignment="1" applyProtection="1">
      <alignment vertical="center"/>
      <protection/>
    </xf>
    <xf numFmtId="3" fontId="101" fillId="0" borderId="45" xfId="236" applyNumberFormat="1" applyFont="1" applyFill="1" applyBorder="1" applyAlignment="1" applyProtection="1">
      <alignment vertical="center"/>
      <protection/>
    </xf>
    <xf numFmtId="10" fontId="0" fillId="0" borderId="88" xfId="236" applyNumberFormat="1" applyFont="1" applyFill="1" applyBorder="1" applyAlignment="1" applyProtection="1">
      <alignment vertical="center"/>
      <protection/>
    </xf>
    <xf numFmtId="164" fontId="0" fillId="0" borderId="80" xfId="236" applyNumberFormat="1" applyFont="1" applyFill="1" applyBorder="1" applyAlignment="1" applyProtection="1">
      <alignment horizontal="right" vertical="center" wrapText="1"/>
      <protection locked="0"/>
    </xf>
    <xf numFmtId="3" fontId="11" fillId="0" borderId="47" xfId="236" applyNumberFormat="1" applyFont="1" applyFill="1" applyBorder="1" applyAlignment="1" applyProtection="1">
      <alignment vertical="center"/>
      <protection/>
    </xf>
    <xf numFmtId="3" fontId="11" fillId="0" borderId="25" xfId="236" applyNumberFormat="1" applyFont="1" applyFill="1" applyBorder="1" applyAlignment="1" applyProtection="1">
      <alignment vertical="center"/>
      <protection/>
    </xf>
    <xf numFmtId="164" fontId="11" fillId="0" borderId="47" xfId="236" applyNumberFormat="1" applyFont="1" applyFill="1" applyBorder="1" applyAlignment="1" applyProtection="1">
      <alignment vertical="center" wrapText="1"/>
      <protection locked="0"/>
    </xf>
    <xf numFmtId="3" fontId="0" fillId="0" borderId="80" xfId="236" applyNumberFormat="1" applyFont="1" applyFill="1" applyBorder="1" applyAlignment="1" applyProtection="1">
      <alignment vertical="center"/>
      <protection/>
    </xf>
    <xf numFmtId="164" fontId="0" fillId="0" borderId="80" xfId="236" applyNumberFormat="1" applyFont="1" applyFill="1" applyBorder="1" applyAlignment="1" applyProtection="1">
      <alignment horizontal="right" vertical="center" wrapText="1"/>
      <protection/>
    </xf>
    <xf numFmtId="10" fontId="0" fillId="0" borderId="87" xfId="236" applyNumberFormat="1" applyFont="1" applyFill="1" applyBorder="1" applyAlignment="1" applyProtection="1">
      <alignment vertical="center"/>
      <protection/>
    </xf>
    <xf numFmtId="3" fontId="0" fillId="0" borderId="79" xfId="236" applyNumberFormat="1" applyFont="1" applyFill="1" applyBorder="1" applyAlignment="1" applyProtection="1">
      <alignment vertical="center"/>
      <protection/>
    </xf>
    <xf numFmtId="3" fontId="0" fillId="0" borderId="45" xfId="236" applyNumberFormat="1" applyFont="1" applyFill="1" applyBorder="1" applyAlignment="1" applyProtection="1">
      <alignment vertical="center"/>
      <protection/>
    </xf>
    <xf numFmtId="164" fontId="7" fillId="0" borderId="20" xfId="236" applyNumberFormat="1" applyFont="1" applyFill="1" applyBorder="1" applyAlignment="1" applyProtection="1">
      <alignment horizontal="right" vertical="center" wrapText="1"/>
      <protection/>
    </xf>
    <xf numFmtId="164" fontId="11" fillId="0" borderId="79" xfId="236" applyNumberFormat="1" applyFont="1" applyFill="1" applyBorder="1" applyAlignment="1" applyProtection="1">
      <alignment horizontal="left" vertical="center" wrapText="1"/>
      <protection locked="0"/>
    </xf>
    <xf numFmtId="10" fontId="0" fillId="0" borderId="89" xfId="236" applyNumberFormat="1" applyFont="1" applyFill="1" applyBorder="1" applyAlignment="1" applyProtection="1">
      <alignment vertical="center"/>
      <protection/>
    </xf>
    <xf numFmtId="10" fontId="101" fillId="0" borderId="89" xfId="236" applyNumberFormat="1" applyFont="1" applyFill="1" applyBorder="1" applyAlignment="1" applyProtection="1">
      <alignment vertical="center"/>
      <protection/>
    </xf>
    <xf numFmtId="3" fontId="103" fillId="0" borderId="25" xfId="236" applyNumberFormat="1" applyFont="1" applyFill="1" applyBorder="1" applyAlignment="1" applyProtection="1">
      <alignment vertical="center"/>
      <protection/>
    </xf>
    <xf numFmtId="3" fontId="103" fillId="0" borderId="47" xfId="236" applyNumberFormat="1" applyFont="1" applyFill="1" applyBorder="1" applyAlignment="1" applyProtection="1">
      <alignment vertical="center"/>
      <protection/>
    </xf>
    <xf numFmtId="164" fontId="11" fillId="0" borderId="47" xfId="236" applyNumberFormat="1" applyFont="1" applyFill="1" applyBorder="1" applyAlignment="1" applyProtection="1">
      <alignment horizontal="left" vertical="center" wrapText="1"/>
      <protection locked="0"/>
    </xf>
    <xf numFmtId="164" fontId="7" fillId="0" borderId="25" xfId="236" applyNumberFormat="1" applyFont="1" applyFill="1" applyBorder="1" applyAlignment="1" applyProtection="1">
      <alignment horizontal="right" vertical="center" wrapText="1"/>
      <protection/>
    </xf>
    <xf numFmtId="10" fontId="0" fillId="0" borderId="89" xfId="236" applyNumberFormat="1" applyFont="1" applyFill="1" applyBorder="1" applyAlignment="1" applyProtection="1">
      <alignment vertical="center"/>
      <protection/>
    </xf>
    <xf numFmtId="49" fontId="0" fillId="0" borderId="54" xfId="236" applyNumberFormat="1" applyFont="1" applyFill="1" applyBorder="1" applyAlignment="1" applyProtection="1">
      <alignment horizontal="center" vertical="center" wrapText="1"/>
      <protection/>
    </xf>
    <xf numFmtId="0" fontId="0" fillId="0" borderId="54" xfId="236" applyFont="1" applyFill="1" applyBorder="1" applyAlignment="1" applyProtection="1">
      <alignment horizontal="center" vertical="center" wrapText="1"/>
      <protection/>
    </xf>
    <xf numFmtId="164" fontId="0" fillId="0" borderId="54" xfId="236" applyNumberFormat="1" applyFont="1" applyFill="1" applyBorder="1" applyAlignment="1" applyProtection="1">
      <alignment vertical="center" wrapText="1"/>
      <protection locked="0"/>
    </xf>
    <xf numFmtId="49" fontId="0" fillId="0" borderId="35" xfId="236" applyNumberFormat="1" applyFont="1" applyFill="1" applyBorder="1" applyAlignment="1" applyProtection="1">
      <alignment horizontal="center" vertical="center" wrapText="1"/>
      <protection/>
    </xf>
    <xf numFmtId="0" fontId="0" fillId="0" borderId="35" xfId="236" applyFont="1" applyFill="1" applyBorder="1" applyAlignment="1" applyProtection="1">
      <alignment horizontal="center" vertical="center" wrapText="1"/>
      <protection/>
    </xf>
    <xf numFmtId="164" fontId="0" fillId="0" borderId="35" xfId="236" applyNumberFormat="1" applyFont="1" applyFill="1" applyBorder="1" applyAlignment="1" applyProtection="1">
      <alignment vertical="center" wrapText="1"/>
      <protection locked="0"/>
    </xf>
    <xf numFmtId="170" fontId="0" fillId="0" borderId="90" xfId="0" applyNumberFormat="1" applyFont="1" applyFill="1" applyBorder="1" applyAlignment="1">
      <alignment vertical="center" wrapText="1"/>
    </xf>
    <xf numFmtId="170" fontId="0" fillId="0" borderId="50" xfId="0" applyNumberFormat="1" applyFont="1" applyFill="1" applyBorder="1" applyAlignment="1">
      <alignment vertical="center" wrapText="1"/>
    </xf>
    <xf numFmtId="170" fontId="0" fillId="0" borderId="52" xfId="0" applyNumberFormat="1" applyFont="1" applyFill="1" applyBorder="1" applyAlignment="1">
      <alignment vertical="center" wrapText="1"/>
    </xf>
    <xf numFmtId="49" fontId="0" fillId="0" borderId="56" xfId="236" applyNumberFormat="1" applyFont="1" applyFill="1" applyBorder="1" applyAlignment="1" applyProtection="1">
      <alignment horizontal="center" vertical="center" wrapText="1"/>
      <protection/>
    </xf>
    <xf numFmtId="0" fontId="0" fillId="0" borderId="56" xfId="236" applyFont="1" applyFill="1" applyBorder="1" applyAlignment="1" applyProtection="1">
      <alignment horizontal="center" vertical="center" wrapText="1"/>
      <protection/>
    </xf>
    <xf numFmtId="164" fontId="0" fillId="0" borderId="56" xfId="236" applyNumberFormat="1" applyFont="1" applyFill="1" applyBorder="1" applyAlignment="1" applyProtection="1">
      <alignment vertical="center" wrapText="1"/>
      <protection locked="0"/>
    </xf>
    <xf numFmtId="164" fontId="0" fillId="0" borderId="85" xfId="236" applyNumberFormat="1" applyFont="1" applyFill="1" applyBorder="1" applyAlignment="1" applyProtection="1">
      <alignment vertical="center" wrapText="1"/>
      <protection locked="0"/>
    </xf>
    <xf numFmtId="170" fontId="0" fillId="0" borderId="56" xfId="0" applyNumberFormat="1" applyFont="1" applyFill="1" applyBorder="1" applyAlignment="1">
      <alignment vertical="center" wrapText="1"/>
    </xf>
    <xf numFmtId="170" fontId="11" fillId="0" borderId="54" xfId="0" applyNumberFormat="1" applyFont="1" applyFill="1" applyBorder="1" applyAlignment="1">
      <alignment vertical="center" wrapText="1"/>
    </xf>
    <xf numFmtId="0" fontId="7" fillId="0" borderId="50" xfId="236" applyFont="1" applyFill="1" applyBorder="1" applyAlignment="1" applyProtection="1">
      <alignment vertical="center" wrapText="1"/>
      <protection/>
    </xf>
    <xf numFmtId="0" fontId="7" fillId="0" borderId="68" xfId="236" applyFont="1" applyFill="1" applyBorder="1" applyAlignment="1" applyProtection="1">
      <alignment horizontal="center" vertical="center"/>
      <protection/>
    </xf>
    <xf numFmtId="164" fontId="11" fillId="0" borderId="47" xfId="236" applyNumberFormat="1" applyFont="1" applyFill="1" applyBorder="1" applyAlignment="1" applyProtection="1">
      <alignment horizontal="right" vertical="center" wrapText="1"/>
      <protection locked="0"/>
    </xf>
    <xf numFmtId="3" fontId="0" fillId="0" borderId="47" xfId="236" applyNumberFormat="1" applyFont="1" applyFill="1" applyBorder="1" applyAlignment="1" applyProtection="1">
      <alignment vertical="center"/>
      <protection/>
    </xf>
    <xf numFmtId="164" fontId="7" fillId="0" borderId="41" xfId="236" applyNumberFormat="1" applyFont="1" applyFill="1" applyBorder="1" applyAlignment="1" applyProtection="1">
      <alignment horizontal="right" vertical="center" wrapText="1"/>
      <protection locked="0"/>
    </xf>
    <xf numFmtId="164" fontId="7" fillId="0" borderId="20" xfId="236" applyNumberFormat="1" applyFont="1" applyFill="1" applyBorder="1" applyAlignment="1" applyProtection="1">
      <alignment horizontal="right" vertical="center" wrapText="1"/>
      <protection locked="0"/>
    </xf>
    <xf numFmtId="10" fontId="0" fillId="0" borderId="44" xfId="236" applyNumberFormat="1" applyFont="1" applyFill="1" applyBorder="1" applyAlignment="1" applyProtection="1">
      <alignment vertical="center"/>
      <protection/>
    </xf>
    <xf numFmtId="49" fontId="0" fillId="0" borderId="83" xfId="236" applyNumberFormat="1" applyFont="1" applyFill="1" applyBorder="1" applyAlignment="1" applyProtection="1">
      <alignment horizontal="center" vertical="center" wrapText="1"/>
      <protection/>
    </xf>
    <xf numFmtId="0" fontId="0" fillId="0" borderId="32" xfId="236" applyFont="1" applyFill="1" applyBorder="1" applyAlignment="1" applyProtection="1">
      <alignment horizontal="left" vertical="center" wrapText="1"/>
      <protection/>
    </xf>
    <xf numFmtId="10" fontId="0" fillId="0" borderId="68" xfId="236" applyNumberFormat="1" applyFont="1" applyFill="1" applyBorder="1" applyAlignment="1" applyProtection="1">
      <alignment vertical="center"/>
      <protection/>
    </xf>
    <xf numFmtId="164" fontId="7" fillId="0" borderId="20" xfId="236" applyNumberFormat="1" applyFont="1" applyFill="1" applyBorder="1" applyAlignment="1" applyProtection="1">
      <alignment horizontal="right" vertical="center" wrapText="1"/>
      <protection/>
    </xf>
    <xf numFmtId="49" fontId="0" fillId="0" borderId="91" xfId="0" applyNumberFormat="1" applyFont="1" applyFill="1" applyBorder="1" applyAlignment="1" applyProtection="1">
      <alignment horizontal="center" wrapText="1"/>
      <protection/>
    </xf>
    <xf numFmtId="164" fontId="0" fillId="0" borderId="91" xfId="0" applyNumberFormat="1" applyFont="1" applyFill="1" applyBorder="1" applyAlignment="1" applyProtection="1">
      <alignment horizontal="center" wrapText="1"/>
      <protection/>
    </xf>
    <xf numFmtId="164" fontId="7" fillId="0" borderId="33" xfId="0" applyNumberFormat="1" applyFont="1" applyFill="1" applyBorder="1" applyAlignment="1" applyProtection="1">
      <alignment horizontal="center" wrapText="1"/>
      <protection/>
    </xf>
    <xf numFmtId="164" fontId="0" fillId="0" borderId="90" xfId="0" applyNumberFormat="1" applyFont="1" applyFill="1" applyBorder="1" applyAlignment="1" applyProtection="1">
      <alignment horizontal="center" wrapText="1"/>
      <protection/>
    </xf>
    <xf numFmtId="164" fontId="0" fillId="0" borderId="81" xfId="0" applyNumberFormat="1" applyFont="1" applyFill="1" applyBorder="1" applyAlignment="1" applyProtection="1">
      <alignment horizontal="center" wrapText="1"/>
      <protection/>
    </xf>
    <xf numFmtId="164" fontId="3" fillId="0" borderId="0" xfId="0" applyNumberFormat="1" applyFont="1" applyFill="1" applyAlignment="1" applyProtection="1">
      <alignment vertical="center" wrapText="1"/>
      <protection/>
    </xf>
    <xf numFmtId="164" fontId="0" fillId="0" borderId="83" xfId="0" applyNumberFormat="1" applyFill="1" applyBorder="1" applyAlignment="1" applyProtection="1">
      <alignment vertical="center" wrapText="1"/>
      <protection/>
    </xf>
    <xf numFmtId="164" fontId="4" fillId="0" borderId="0" xfId="0" applyNumberFormat="1" applyFont="1" applyFill="1" applyBorder="1" applyAlignment="1" applyProtection="1">
      <alignment vertical="center" wrapText="1"/>
      <protection/>
    </xf>
    <xf numFmtId="164" fontId="4" fillId="0" borderId="83" xfId="0" applyNumberFormat="1" applyFont="1" applyFill="1" applyBorder="1" applyAlignment="1" applyProtection="1">
      <alignment vertical="center" wrapText="1"/>
      <protection/>
    </xf>
    <xf numFmtId="164" fontId="7" fillId="0" borderId="0" xfId="236" applyNumberFormat="1" applyFont="1" applyFill="1" applyBorder="1" applyAlignment="1" applyProtection="1">
      <alignment horizontal="right" vertical="center" wrapText="1" indent="1"/>
      <protection/>
    </xf>
    <xf numFmtId="164" fontId="7" fillId="0" borderId="0" xfId="236" applyNumberFormat="1" applyFont="1" applyFill="1" applyBorder="1" applyAlignment="1" applyProtection="1">
      <alignment horizontal="right" vertical="center" indent="1"/>
      <protection/>
    </xf>
    <xf numFmtId="0" fontId="7" fillId="0" borderId="0" xfId="236" applyFont="1" applyFill="1" applyBorder="1" applyAlignment="1" applyProtection="1">
      <alignment horizontal="center" vertical="center"/>
      <protection/>
    </xf>
    <xf numFmtId="0" fontId="7" fillId="0" borderId="83" xfId="236" applyFont="1" applyFill="1" applyBorder="1" applyAlignment="1" applyProtection="1">
      <alignment horizontal="center"/>
      <protection/>
    </xf>
    <xf numFmtId="0" fontId="7" fillId="0" borderId="49" xfId="236" applyFont="1" applyFill="1" applyBorder="1" applyAlignment="1" applyProtection="1">
      <alignment horizontal="center" vertical="center"/>
      <protection/>
    </xf>
    <xf numFmtId="49" fontId="0" fillId="0" borderId="22" xfId="236" applyNumberFormat="1" applyFont="1" applyFill="1" applyBorder="1" applyAlignment="1" applyProtection="1">
      <alignment horizontal="left" vertical="center" wrapText="1" indent="1"/>
      <protection/>
    </xf>
    <xf numFmtId="49" fontId="0" fillId="0" borderId="26" xfId="236" applyNumberFormat="1" applyFont="1" applyFill="1" applyBorder="1" applyAlignment="1" applyProtection="1">
      <alignment horizontal="left" vertical="center" wrapText="1" indent="1"/>
      <protection/>
    </xf>
    <xf numFmtId="0" fontId="11" fillId="0" borderId="25" xfId="236" applyFont="1" applyFill="1" applyBorder="1" applyAlignment="1" applyProtection="1">
      <alignment horizontal="left" vertical="center" wrapText="1" indent="5"/>
      <protection/>
    </xf>
    <xf numFmtId="0" fontId="11" fillId="0" borderId="25" xfId="236" applyFont="1" applyFill="1" applyBorder="1" applyAlignment="1" applyProtection="1">
      <alignment horizontal="left" indent="5"/>
      <protection/>
    </xf>
    <xf numFmtId="0" fontId="11" fillId="0" borderId="27" xfId="236" applyFont="1" applyFill="1" applyBorder="1" applyAlignment="1" applyProtection="1">
      <alignment horizontal="left" vertical="center" wrapText="1" indent="11"/>
      <protection/>
    </xf>
    <xf numFmtId="49" fontId="7" fillId="0" borderId="19" xfId="236" applyNumberFormat="1" applyFont="1" applyFill="1" applyBorder="1" applyAlignment="1" applyProtection="1">
      <alignment horizontal="left" vertical="center" wrapText="1" indent="1"/>
      <protection/>
    </xf>
    <xf numFmtId="0" fontId="0" fillId="0" borderId="25" xfId="236" applyFont="1" applyFill="1" applyBorder="1" applyAlignment="1" applyProtection="1">
      <alignment horizontal="left" vertical="center" wrapText="1" indent="5"/>
      <protection/>
    </xf>
    <xf numFmtId="49" fontId="0" fillId="0" borderId="30" xfId="236" applyNumberFormat="1" applyFont="1" applyFill="1" applyBorder="1" applyAlignment="1" applyProtection="1">
      <alignment horizontal="left" vertical="center" wrapText="1" indent="1"/>
      <protection/>
    </xf>
    <xf numFmtId="0" fontId="0" fillId="0" borderId="27" xfId="236" applyFont="1" applyFill="1" applyBorder="1" applyAlignment="1" applyProtection="1">
      <alignment horizontal="left" vertical="center" wrapText="1" indent="5"/>
      <protection/>
    </xf>
    <xf numFmtId="49" fontId="0" fillId="0" borderId="28" xfId="236" applyNumberFormat="1" applyFont="1" applyFill="1" applyBorder="1" applyAlignment="1" applyProtection="1">
      <alignment horizontal="left" vertical="center" wrapText="1" indent="1"/>
      <protection/>
    </xf>
    <xf numFmtId="49" fontId="7" fillId="0" borderId="19" xfId="236" applyNumberFormat="1" applyFont="1" applyFill="1" applyBorder="1" applyAlignment="1" applyProtection="1">
      <alignment horizontal="left" vertical="center" wrapText="1" indent="1"/>
      <protection/>
    </xf>
    <xf numFmtId="0" fontId="7" fillId="0" borderId="19" xfId="236" applyFont="1" applyFill="1" applyBorder="1" applyAlignment="1" applyProtection="1">
      <alignment horizontal="left" vertical="center" wrapText="1" indent="1"/>
      <protection/>
    </xf>
    <xf numFmtId="3" fontId="11" fillId="0" borderId="25" xfId="236" applyNumberFormat="1" applyFont="1" applyFill="1" applyBorder="1" applyProtection="1">
      <alignment/>
      <protection/>
    </xf>
    <xf numFmtId="3" fontId="0" fillId="0" borderId="25" xfId="236" applyNumberFormat="1" applyFont="1" applyFill="1" applyBorder="1" applyProtection="1">
      <alignment/>
      <protection/>
    </xf>
    <xf numFmtId="3" fontId="0" fillId="0" borderId="27" xfId="236" applyNumberFormat="1" applyFont="1" applyFill="1" applyBorder="1" applyProtection="1">
      <alignment/>
      <protection/>
    </xf>
    <xf numFmtId="3" fontId="0" fillId="0" borderId="23" xfId="236" applyNumberFormat="1" applyFont="1" applyFill="1" applyBorder="1" applyProtection="1">
      <alignment/>
      <protection/>
    </xf>
    <xf numFmtId="0" fontId="0" fillId="0" borderId="25" xfId="236" applyFont="1" applyFill="1" applyBorder="1" applyAlignment="1" applyProtection="1">
      <alignment horizontal="left" vertical="center" wrapText="1"/>
      <protection/>
    </xf>
    <xf numFmtId="3" fontId="0" fillId="0" borderId="47" xfId="236" applyNumberFormat="1" applyFont="1" applyFill="1" applyBorder="1" applyProtection="1">
      <alignment/>
      <protection/>
    </xf>
    <xf numFmtId="3" fontId="0" fillId="0" borderId="80" xfId="236" applyNumberFormat="1" applyFont="1" applyFill="1" applyBorder="1" applyAlignment="1" applyProtection="1">
      <alignment/>
      <protection/>
    </xf>
    <xf numFmtId="3" fontId="0" fillId="0" borderId="47" xfId="236" applyNumberFormat="1" applyFont="1" applyFill="1" applyBorder="1" applyAlignment="1" applyProtection="1">
      <alignment/>
      <protection/>
    </xf>
    <xf numFmtId="3" fontId="11" fillId="0" borderId="47" xfId="236" applyNumberFormat="1" applyFont="1" applyFill="1" applyBorder="1" applyAlignment="1" applyProtection="1">
      <alignment/>
      <protection/>
    </xf>
    <xf numFmtId="3" fontId="0" fillId="0" borderId="79" xfId="236" applyNumberFormat="1" applyFont="1" applyFill="1" applyBorder="1" applyAlignment="1" applyProtection="1">
      <alignment/>
      <protection/>
    </xf>
    <xf numFmtId="3" fontId="11" fillId="0" borderId="79" xfId="236" applyNumberFormat="1" applyFont="1" applyFill="1" applyBorder="1" applyAlignment="1" applyProtection="1">
      <alignment/>
      <protection/>
    </xf>
    <xf numFmtId="3" fontId="0" fillId="0" borderId="45" xfId="236" applyNumberFormat="1" applyFont="1" applyFill="1" applyBorder="1" applyAlignment="1" applyProtection="1">
      <alignment/>
      <protection/>
    </xf>
    <xf numFmtId="10" fontId="0" fillId="0" borderId="78" xfId="236" applyNumberFormat="1" applyFont="1" applyFill="1" applyBorder="1" applyProtection="1">
      <alignment/>
      <protection/>
    </xf>
    <xf numFmtId="10" fontId="0" fillId="0" borderId="36" xfId="236" applyNumberFormat="1" applyFont="1" applyFill="1" applyBorder="1" applyProtection="1">
      <alignment/>
      <protection/>
    </xf>
    <xf numFmtId="10" fontId="0" fillId="0" borderId="58" xfId="236" applyNumberFormat="1" applyFont="1" applyFill="1" applyBorder="1" applyProtection="1">
      <alignment/>
      <protection/>
    </xf>
    <xf numFmtId="10" fontId="0" fillId="0" borderId="21" xfId="236" applyNumberFormat="1" applyFont="1" applyFill="1" applyBorder="1" applyProtection="1">
      <alignment/>
      <protection/>
    </xf>
    <xf numFmtId="10" fontId="0" fillId="0" borderId="46" xfId="236" applyNumberFormat="1" applyFont="1" applyFill="1" applyBorder="1" applyProtection="1">
      <alignment/>
      <protection/>
    </xf>
    <xf numFmtId="10" fontId="0" fillId="0" borderId="77" xfId="236" applyNumberFormat="1" applyFont="1" applyFill="1" applyBorder="1" applyProtection="1">
      <alignment/>
      <protection/>
    </xf>
    <xf numFmtId="3" fontId="11" fillId="0" borderId="27" xfId="236" applyNumberFormat="1" applyFont="1" applyFill="1" applyBorder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164" fontId="7" fillId="0" borderId="83" xfId="0" applyNumberFormat="1" applyFont="1" applyFill="1" applyBorder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Alignment="1" applyProtection="1">
      <alignment horizontal="center" vertical="center" wrapText="1"/>
      <protection/>
    </xf>
    <xf numFmtId="164" fontId="18" fillId="0" borderId="50" xfId="0" applyNumberFormat="1" applyFont="1" applyFill="1" applyBorder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center" wrapText="1"/>
      <protection/>
    </xf>
    <xf numFmtId="164" fontId="11" fillId="0" borderId="35" xfId="0" applyNumberFormat="1" applyFont="1" applyFill="1" applyBorder="1" applyAlignment="1" applyProtection="1">
      <alignment textRotation="180" wrapText="1"/>
      <protection/>
    </xf>
    <xf numFmtId="164" fontId="11" fillId="0" borderId="90" xfId="0" applyNumberFormat="1" applyFont="1" applyFill="1" applyBorder="1" applyAlignment="1" applyProtection="1">
      <alignment textRotation="180" wrapText="1"/>
      <protection/>
    </xf>
    <xf numFmtId="164" fontId="0" fillId="0" borderId="81" xfId="0" applyNumberFormat="1" applyFont="1" applyFill="1" applyBorder="1" applyAlignment="1" applyProtection="1">
      <alignment textRotation="180" wrapText="1"/>
      <protection/>
    </xf>
    <xf numFmtId="164" fontId="0" fillId="0" borderId="35" xfId="0" applyNumberFormat="1" applyFont="1" applyFill="1" applyBorder="1" applyAlignment="1" applyProtection="1">
      <alignment textRotation="180" wrapText="1"/>
      <protection/>
    </xf>
    <xf numFmtId="10" fontId="7" fillId="0" borderId="50" xfId="0" applyNumberFormat="1" applyFont="1" applyFill="1" applyBorder="1" applyAlignment="1" applyProtection="1">
      <alignment horizontal="center" vertical="center" wrapText="1"/>
      <protection/>
    </xf>
    <xf numFmtId="10" fontId="18" fillId="0" borderId="50" xfId="0" applyNumberFormat="1" applyFont="1" applyFill="1" applyBorder="1" applyAlignment="1" applyProtection="1">
      <alignment horizontal="center" vertical="center" wrapText="1"/>
      <protection/>
    </xf>
    <xf numFmtId="164" fontId="0" fillId="0" borderId="55" xfId="0" applyNumberFormat="1" applyFont="1" applyFill="1" applyBorder="1" applyAlignment="1" applyProtection="1">
      <alignment horizontal="left" wrapText="1"/>
      <protection/>
    </xf>
    <xf numFmtId="164" fontId="0" fillId="0" borderId="81" xfId="0" applyNumberFormat="1" applyFont="1" applyFill="1" applyBorder="1" applyAlignment="1" applyProtection="1">
      <alignment wrapText="1"/>
      <protection locked="0"/>
    </xf>
    <xf numFmtId="164" fontId="0" fillId="0" borderId="51" xfId="0" applyNumberFormat="1" applyFont="1" applyFill="1" applyBorder="1" applyAlignment="1" applyProtection="1">
      <alignment horizontal="left" wrapText="1"/>
      <protection/>
    </xf>
    <xf numFmtId="164" fontId="11" fillId="0" borderId="35" xfId="0" applyNumberFormat="1" applyFont="1" applyFill="1" applyBorder="1" applyAlignment="1" applyProtection="1">
      <alignment wrapText="1"/>
      <protection locked="0"/>
    </xf>
    <xf numFmtId="164" fontId="0" fillId="0" borderId="35" xfId="0" applyNumberFormat="1" applyFont="1" applyFill="1" applyBorder="1" applyAlignment="1" applyProtection="1">
      <alignment wrapText="1"/>
      <protection locked="0"/>
    </xf>
    <xf numFmtId="164" fontId="0" fillId="0" borderId="54" xfId="0" applyNumberFormat="1" applyFont="1" applyFill="1" applyBorder="1" applyAlignment="1" applyProtection="1">
      <alignment wrapText="1"/>
      <protection locked="0"/>
    </xf>
    <xf numFmtId="0" fontId="11" fillId="0" borderId="35" xfId="236" applyFont="1" applyFill="1" applyBorder="1" applyAlignment="1" applyProtection="1">
      <alignment horizontal="left" wrapText="1"/>
      <protection/>
    </xf>
    <xf numFmtId="164" fontId="0" fillId="0" borderId="92" xfId="0" applyNumberFormat="1" applyFont="1" applyFill="1" applyBorder="1" applyAlignment="1" applyProtection="1">
      <alignment horizontal="left" wrapText="1"/>
      <protection/>
    </xf>
    <xf numFmtId="164" fontId="0" fillId="0" borderId="90" xfId="0" applyNumberFormat="1" applyFont="1" applyFill="1" applyBorder="1" applyAlignment="1" applyProtection="1">
      <alignment wrapText="1"/>
      <protection locked="0"/>
    </xf>
    <xf numFmtId="164" fontId="0" fillId="0" borderId="56" xfId="0" applyNumberFormat="1" applyFont="1" applyFill="1" applyBorder="1" applyAlignment="1" applyProtection="1">
      <alignment wrapText="1"/>
      <protection locked="0"/>
    </xf>
    <xf numFmtId="164" fontId="7" fillId="0" borderId="33" xfId="0" applyNumberFormat="1" applyFont="1" applyFill="1" applyBorder="1" applyAlignment="1" applyProtection="1">
      <alignment horizontal="left" wrapText="1"/>
      <protection/>
    </xf>
    <xf numFmtId="164" fontId="7" fillId="0" borderId="50" xfId="0" applyNumberFormat="1" applyFont="1" applyFill="1" applyBorder="1" applyAlignment="1" applyProtection="1">
      <alignment wrapText="1"/>
      <protection/>
    </xf>
    <xf numFmtId="164" fontId="0" fillId="0" borderId="91" xfId="0" applyNumberFormat="1" applyFont="1" applyFill="1" applyBorder="1" applyAlignment="1" applyProtection="1">
      <alignment horizontal="left" wrapText="1"/>
      <protection/>
    </xf>
    <xf numFmtId="0" fontId="0" fillId="0" borderId="54" xfId="236" applyFont="1" applyFill="1" applyBorder="1" applyAlignment="1" applyProtection="1">
      <alignment horizontal="left" wrapText="1"/>
      <protection/>
    </xf>
    <xf numFmtId="164" fontId="11" fillId="0" borderId="54" xfId="0" applyNumberFormat="1" applyFont="1" applyFill="1" applyBorder="1" applyAlignment="1" applyProtection="1">
      <alignment wrapText="1"/>
      <protection/>
    </xf>
    <xf numFmtId="164" fontId="11" fillId="0" borderId="91" xfId="0" applyNumberFormat="1" applyFont="1" applyFill="1" applyBorder="1" applyAlignment="1" applyProtection="1">
      <alignment wrapText="1"/>
      <protection/>
    </xf>
    <xf numFmtId="164" fontId="0" fillId="0" borderId="91" xfId="0" applyNumberFormat="1" applyFont="1" applyFill="1" applyBorder="1" applyAlignment="1" applyProtection="1">
      <alignment wrapText="1"/>
      <protection/>
    </xf>
    <xf numFmtId="0" fontId="11" fillId="0" borderId="54" xfId="236" applyFont="1" applyFill="1" applyBorder="1" applyAlignment="1" applyProtection="1">
      <alignment horizontal="left" wrapText="1"/>
      <protection/>
    </xf>
    <xf numFmtId="164" fontId="0" fillId="0" borderId="93" xfId="0" applyNumberFormat="1" applyFont="1" applyFill="1" applyBorder="1" applyAlignment="1" applyProtection="1">
      <alignment horizontal="left" wrapText="1"/>
      <protection/>
    </xf>
    <xf numFmtId="164" fontId="0" fillId="0" borderId="93" xfId="0" applyNumberFormat="1" applyFont="1" applyFill="1" applyBorder="1" applyAlignment="1" applyProtection="1">
      <alignment wrapText="1"/>
      <protection/>
    </xf>
    <xf numFmtId="164" fontId="7" fillId="0" borderId="50" xfId="0" applyNumberFormat="1" applyFont="1" applyFill="1" applyBorder="1" applyAlignment="1" applyProtection="1">
      <alignment horizontal="left" wrapText="1"/>
      <protection/>
    </xf>
    <xf numFmtId="164" fontId="7" fillId="0" borderId="50" xfId="0" applyNumberFormat="1" applyFont="1" applyFill="1" applyBorder="1" applyAlignment="1" applyProtection="1">
      <alignment horizontal="right" wrapText="1"/>
      <protection/>
    </xf>
    <xf numFmtId="10" fontId="0" fillId="0" borderId="36" xfId="236" applyNumberFormat="1" applyFont="1" applyFill="1" applyBorder="1" applyAlignment="1" applyProtection="1">
      <alignment horizontal="right" wrapText="1"/>
      <protection/>
    </xf>
    <xf numFmtId="10" fontId="7" fillId="0" borderId="50" xfId="0" applyNumberFormat="1" applyFont="1" applyFill="1" applyBorder="1" applyAlignment="1" applyProtection="1">
      <alignment wrapText="1"/>
      <protection/>
    </xf>
    <xf numFmtId="10" fontId="0" fillId="0" borderId="78" xfId="236" applyNumberFormat="1" applyFont="1" applyFill="1" applyBorder="1" applyAlignment="1" applyProtection="1">
      <alignment/>
      <protection/>
    </xf>
    <xf numFmtId="10" fontId="0" fillId="0" borderId="36" xfId="236" applyNumberFormat="1" applyFont="1" applyFill="1" applyBorder="1" applyAlignment="1" applyProtection="1">
      <alignment/>
      <protection/>
    </xf>
    <xf numFmtId="10" fontId="11" fillId="0" borderId="35" xfId="0" applyNumberFormat="1" applyFont="1" applyFill="1" applyBorder="1" applyAlignment="1" applyProtection="1">
      <alignment textRotation="180" wrapText="1"/>
      <protection/>
    </xf>
    <xf numFmtId="10" fontId="11" fillId="0" borderId="90" xfId="0" applyNumberFormat="1" applyFont="1" applyFill="1" applyBorder="1" applyAlignment="1" applyProtection="1">
      <alignment textRotation="180" wrapText="1"/>
      <protection/>
    </xf>
    <xf numFmtId="10" fontId="0" fillId="0" borderId="81" xfId="0" applyNumberFormat="1" applyFont="1" applyFill="1" applyBorder="1" applyAlignment="1" applyProtection="1">
      <alignment textRotation="180" wrapText="1"/>
      <protection/>
    </xf>
    <xf numFmtId="10" fontId="0" fillId="0" borderId="35" xfId="0" applyNumberFormat="1" applyFont="1" applyFill="1" applyBorder="1" applyAlignment="1" applyProtection="1">
      <alignment textRotation="180" wrapText="1"/>
      <protection/>
    </xf>
    <xf numFmtId="10" fontId="0" fillId="0" borderId="35" xfId="0" applyNumberFormat="1" applyFont="1" applyFill="1" applyBorder="1" applyAlignment="1" applyProtection="1">
      <alignment wrapText="1"/>
      <protection/>
    </xf>
    <xf numFmtId="164" fontId="0" fillId="0" borderId="35" xfId="0" applyNumberFormat="1" applyFont="1" applyFill="1" applyBorder="1" applyAlignment="1" applyProtection="1">
      <alignment horizontal="center" wrapText="1"/>
      <protection/>
    </xf>
    <xf numFmtId="10" fontId="0" fillId="0" borderId="50" xfId="0" applyNumberFormat="1" applyFont="1" applyFill="1" applyBorder="1" applyAlignment="1" applyProtection="1">
      <alignment horizontal="right" wrapText="1"/>
      <protection locked="0"/>
    </xf>
    <xf numFmtId="10" fontId="0" fillId="0" borderId="85" xfId="0" applyNumberFormat="1" applyFont="1" applyFill="1" applyBorder="1" applyAlignment="1" applyProtection="1">
      <alignment horizontal="right" wrapText="1"/>
      <protection locked="0"/>
    </xf>
    <xf numFmtId="164" fontId="0" fillId="0" borderId="52" xfId="0" applyNumberFormat="1" applyFont="1" applyFill="1" applyBorder="1" applyAlignment="1" applyProtection="1">
      <alignment wrapText="1"/>
      <protection locked="0"/>
    </xf>
    <xf numFmtId="10" fontId="7" fillId="0" borderId="46" xfId="236" applyNumberFormat="1" applyFont="1" applyFill="1" applyBorder="1" applyAlignment="1" applyProtection="1">
      <alignment horizontal="right" wrapText="1"/>
      <protection/>
    </xf>
    <xf numFmtId="10" fontId="0" fillId="0" borderId="81" xfId="236" applyNumberFormat="1" applyFont="1" applyFill="1" applyBorder="1" applyAlignment="1" applyProtection="1">
      <alignment horizontal="right" wrapText="1"/>
      <protection/>
    </xf>
    <xf numFmtId="10" fontId="7" fillId="0" borderId="50" xfId="236" applyNumberFormat="1" applyFont="1" applyFill="1" applyBorder="1" applyAlignment="1" applyProtection="1">
      <alignment horizontal="right" wrapText="1"/>
      <protection/>
    </xf>
    <xf numFmtId="10" fontId="0" fillId="0" borderId="58" xfId="236" applyNumberFormat="1" applyFont="1" applyFill="1" applyBorder="1" applyAlignment="1" applyProtection="1">
      <alignment horizontal="right" wrapText="1"/>
      <protection/>
    </xf>
    <xf numFmtId="0" fontId="0" fillId="0" borderId="0" xfId="0" applyBorder="1" applyAlignment="1">
      <alignment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wrapText="1"/>
      <protection/>
    </xf>
    <xf numFmtId="164" fontId="0" fillId="0" borderId="35" xfId="0" applyNumberFormat="1" applyFont="1" applyFill="1" applyBorder="1" applyAlignment="1" applyProtection="1">
      <alignment horizontal="left" wrapText="1"/>
      <protection/>
    </xf>
    <xf numFmtId="10" fontId="0" fillId="0" borderId="54" xfId="0" applyNumberFormat="1" applyFont="1" applyFill="1" applyBorder="1" applyAlignment="1" applyProtection="1">
      <alignment wrapText="1"/>
      <protection locked="0"/>
    </xf>
    <xf numFmtId="10" fontId="0" fillId="0" borderId="56" xfId="0" applyNumberFormat="1" applyFont="1" applyFill="1" applyBorder="1" applyAlignment="1" applyProtection="1">
      <alignment wrapText="1"/>
      <protection locked="0"/>
    </xf>
    <xf numFmtId="10" fontId="11" fillId="0" borderId="35" xfId="0" applyNumberFormat="1" applyFont="1" applyFill="1" applyBorder="1" applyAlignment="1" applyProtection="1">
      <alignment wrapText="1"/>
      <protection locked="0"/>
    </xf>
    <xf numFmtId="164" fontId="0" fillId="0" borderId="54" xfId="0" applyNumberFormat="1" applyFont="1" applyFill="1" applyBorder="1" applyAlignment="1" applyProtection="1">
      <alignment horizontal="center" wrapText="1"/>
      <protection/>
    </xf>
    <xf numFmtId="164" fontId="0" fillId="0" borderId="54" xfId="0" applyNumberFormat="1" applyFont="1" applyFill="1" applyBorder="1" applyAlignment="1" applyProtection="1">
      <alignment horizontal="left" wrapText="1"/>
      <protection/>
    </xf>
    <xf numFmtId="164" fontId="0" fillId="0" borderId="54" xfId="0" applyNumberFormat="1" applyFont="1" applyFill="1" applyBorder="1" applyAlignment="1" applyProtection="1">
      <alignment horizontal="right" wrapText="1"/>
      <protection/>
    </xf>
    <xf numFmtId="164" fontId="0" fillId="0" borderId="54" xfId="0" applyNumberFormat="1" applyFont="1" applyFill="1" applyBorder="1" applyAlignment="1" applyProtection="1">
      <alignment horizontal="right" wrapText="1"/>
      <protection locked="0"/>
    </xf>
    <xf numFmtId="164" fontId="0" fillId="0" borderId="35" xfId="0" applyNumberFormat="1" applyFont="1" applyFill="1" applyBorder="1" applyAlignment="1" applyProtection="1">
      <alignment horizontal="right" wrapText="1"/>
      <protection/>
    </xf>
    <xf numFmtId="164" fontId="0" fillId="0" borderId="35" xfId="0" applyNumberFormat="1" applyFont="1" applyFill="1" applyBorder="1" applyAlignment="1" applyProtection="1">
      <alignment horizontal="right" wrapText="1"/>
      <protection locked="0"/>
    </xf>
    <xf numFmtId="164" fontId="11" fillId="0" borderId="35" xfId="0" applyNumberFormat="1" applyFont="1" applyFill="1" applyBorder="1" applyAlignment="1" applyProtection="1">
      <alignment horizontal="left" wrapText="1"/>
      <protection/>
    </xf>
    <xf numFmtId="164" fontId="11" fillId="0" borderId="35" xfId="0" applyNumberFormat="1" applyFont="1" applyFill="1" applyBorder="1" applyAlignment="1" applyProtection="1">
      <alignment horizontal="right" wrapText="1"/>
      <protection locked="0"/>
    </xf>
    <xf numFmtId="0" fontId="11" fillId="0" borderId="56" xfId="236" applyFont="1" applyFill="1" applyBorder="1" applyAlignment="1" applyProtection="1">
      <alignment horizontal="left" wrapText="1"/>
      <protection/>
    </xf>
    <xf numFmtId="164" fontId="0" fillId="0" borderId="56" xfId="0" applyNumberFormat="1" applyFont="1" applyFill="1" applyBorder="1" applyAlignment="1" applyProtection="1">
      <alignment horizontal="center" wrapText="1"/>
      <protection/>
    </xf>
    <xf numFmtId="164" fontId="0" fillId="0" borderId="56" xfId="0" applyNumberFormat="1" applyFont="1" applyFill="1" applyBorder="1" applyAlignment="1" applyProtection="1">
      <alignment horizontal="left" wrapText="1"/>
      <protection locked="0"/>
    </xf>
    <xf numFmtId="164" fontId="0" fillId="0" borderId="56" xfId="0" applyNumberFormat="1" applyFont="1" applyFill="1" applyBorder="1" applyAlignment="1" applyProtection="1">
      <alignment horizontal="right" wrapText="1"/>
      <protection locked="0"/>
    </xf>
    <xf numFmtId="164" fontId="7" fillId="0" borderId="0" xfId="0" applyNumberFormat="1" applyFont="1" applyFill="1" applyAlignment="1" applyProtection="1">
      <alignment wrapText="1"/>
      <protection/>
    </xf>
    <xf numFmtId="0" fontId="0" fillId="0" borderId="54" xfId="236" applyFont="1" applyFill="1" applyBorder="1" applyAlignment="1" applyProtection="1">
      <alignment horizontal="left" wrapText="1"/>
      <protection/>
    </xf>
    <xf numFmtId="164" fontId="14" fillId="0" borderId="91" xfId="0" applyNumberFormat="1" applyFont="1" applyFill="1" applyBorder="1" applyAlignment="1" applyProtection="1">
      <alignment horizontal="right" wrapText="1"/>
      <protection/>
    </xf>
    <xf numFmtId="164" fontId="14" fillId="0" borderId="81" xfId="0" applyNumberFormat="1" applyFont="1" applyFill="1" applyBorder="1" applyAlignment="1" applyProtection="1">
      <alignment horizontal="right" wrapText="1"/>
      <protection/>
    </xf>
    <xf numFmtId="0" fontId="11" fillId="0" borderId="54" xfId="236" applyFont="1" applyFill="1" applyBorder="1" applyAlignment="1" applyProtection="1">
      <alignment horizontal="right" wrapText="1"/>
      <protection/>
    </xf>
    <xf numFmtId="164" fontId="0" fillId="0" borderId="93" xfId="0" applyNumberFormat="1" applyFont="1" applyFill="1" applyBorder="1" applyAlignment="1" applyProtection="1">
      <alignment horizontal="right" wrapText="1"/>
      <protection locked="0"/>
    </xf>
    <xf numFmtId="49" fontId="0" fillId="0" borderId="35" xfId="0" applyNumberFormat="1" applyFont="1" applyFill="1" applyBorder="1" applyAlignment="1" applyProtection="1">
      <alignment horizontal="left" wrapText="1"/>
      <protection/>
    </xf>
    <xf numFmtId="164" fontId="7" fillId="0" borderId="56" xfId="0" applyNumberFormat="1" applyFont="1" applyFill="1" applyBorder="1" applyAlignment="1" applyProtection="1">
      <alignment horizontal="left" wrapText="1"/>
      <protection/>
    </xf>
    <xf numFmtId="164" fontId="7" fillId="0" borderId="56" xfId="0" applyNumberFormat="1" applyFont="1" applyFill="1" applyBorder="1" applyAlignment="1" applyProtection="1">
      <alignment horizontal="right" wrapText="1"/>
      <protection/>
    </xf>
    <xf numFmtId="10" fontId="14" fillId="0" borderId="91" xfId="0" applyNumberFormat="1" applyFont="1" applyFill="1" applyBorder="1" applyAlignment="1" applyProtection="1">
      <alignment horizontal="right" wrapText="1"/>
      <protection/>
    </xf>
    <xf numFmtId="10" fontId="0" fillId="0" borderId="93" xfId="0" applyNumberFormat="1" applyFont="1" applyFill="1" applyBorder="1" applyAlignment="1" applyProtection="1">
      <alignment horizontal="right" wrapText="1"/>
      <protection locked="0"/>
    </xf>
    <xf numFmtId="10" fontId="0" fillId="0" borderId="35" xfId="0" applyNumberFormat="1" applyFont="1" applyFill="1" applyBorder="1" applyAlignment="1" applyProtection="1">
      <alignment horizontal="right" wrapText="1"/>
      <protection locked="0"/>
    </xf>
    <xf numFmtId="10" fontId="7" fillId="0" borderId="56" xfId="0" applyNumberFormat="1" applyFont="1" applyFill="1" applyBorder="1" applyAlignment="1" applyProtection="1">
      <alignment horizontal="right" wrapText="1"/>
      <protection/>
    </xf>
    <xf numFmtId="10" fontId="0" fillId="0" borderId="54" xfId="0" applyNumberFormat="1" applyFont="1" applyFill="1" applyBorder="1" applyAlignment="1" applyProtection="1">
      <alignment horizontal="right" wrapText="1"/>
      <protection locked="0"/>
    </xf>
    <xf numFmtId="164" fontId="0" fillId="0" borderId="91" xfId="0" applyNumberFormat="1" applyFont="1" applyFill="1" applyBorder="1" applyAlignment="1" applyProtection="1">
      <alignment horizontal="right" wrapText="1"/>
      <protection/>
    </xf>
    <xf numFmtId="164" fontId="0" fillId="0" borderId="93" xfId="0" applyNumberFormat="1" applyFont="1" applyFill="1" applyBorder="1" applyAlignment="1" applyProtection="1">
      <alignment horizontal="right" wrapText="1"/>
      <protection/>
    </xf>
    <xf numFmtId="0" fontId="17" fillId="0" borderId="0" xfId="0" applyFont="1" applyFill="1" applyBorder="1" applyAlignment="1" applyProtection="1">
      <alignment/>
      <protection/>
    </xf>
    <xf numFmtId="0" fontId="11" fillId="0" borderId="35" xfId="236" applyFont="1" applyFill="1" applyBorder="1" applyAlignment="1" applyProtection="1">
      <alignment horizontal="right" wrapText="1"/>
      <protection/>
    </xf>
    <xf numFmtId="0" fontId="11" fillId="0" borderId="90" xfId="236" applyFont="1" applyFill="1" applyBorder="1" applyAlignment="1" applyProtection="1">
      <alignment horizontal="right" wrapText="1"/>
      <protection/>
    </xf>
    <xf numFmtId="3" fontId="9" fillId="0" borderId="0" xfId="183" applyNumberFormat="1" applyFont="1">
      <alignment/>
      <protection/>
    </xf>
    <xf numFmtId="3" fontId="12" fillId="0" borderId="0" xfId="183" applyNumberFormat="1" applyFont="1">
      <alignment/>
      <protection/>
    </xf>
    <xf numFmtId="0" fontId="12" fillId="0" borderId="53" xfId="183" applyFont="1" applyBorder="1" applyAlignment="1">
      <alignment horizontal="center" vertical="center"/>
      <protection/>
    </xf>
    <xf numFmtId="3" fontId="44" fillId="0" borderId="0" xfId="183" applyNumberFormat="1" applyFont="1">
      <alignment/>
      <protection/>
    </xf>
    <xf numFmtId="0" fontId="12" fillId="0" borderId="19" xfId="183" applyFont="1" applyFill="1" applyBorder="1" applyAlignment="1">
      <alignment horizontal="center" vertical="center"/>
      <protection/>
    </xf>
    <xf numFmtId="0" fontId="12" fillId="0" borderId="20" xfId="183" applyFont="1" applyFill="1" applyBorder="1" applyAlignment="1">
      <alignment vertical="center" wrapText="1"/>
      <protection/>
    </xf>
    <xf numFmtId="0" fontId="12" fillId="0" borderId="20" xfId="183" applyFont="1" applyFill="1" applyBorder="1" applyAlignment="1">
      <alignment horizontal="center" vertical="center"/>
      <protection/>
    </xf>
    <xf numFmtId="0" fontId="12" fillId="0" borderId="20" xfId="183" applyFont="1" applyFill="1" applyBorder="1" applyAlignment="1">
      <alignment vertical="center"/>
      <protection/>
    </xf>
    <xf numFmtId="3" fontId="12" fillId="0" borderId="21" xfId="183" applyNumberFormat="1" applyFont="1" applyFill="1" applyBorder="1" applyAlignment="1">
      <alignment vertical="center"/>
      <protection/>
    </xf>
    <xf numFmtId="0" fontId="12" fillId="0" borderId="24" xfId="183" applyFont="1" applyFill="1" applyBorder="1" applyAlignment="1">
      <alignment horizontal="center" vertical="center"/>
      <protection/>
    </xf>
    <xf numFmtId="0" fontId="12" fillId="0" borderId="25" xfId="183" applyFont="1" applyFill="1" applyBorder="1" applyAlignment="1">
      <alignment vertical="center" wrapText="1"/>
      <protection/>
    </xf>
    <xf numFmtId="0" fontId="12" fillId="0" borderId="25" xfId="183" applyFont="1" applyFill="1" applyBorder="1" applyAlignment="1">
      <alignment horizontal="center" vertical="center"/>
      <protection/>
    </xf>
    <xf numFmtId="0" fontId="9" fillId="0" borderId="22" xfId="183" applyFont="1" applyFill="1" applyBorder="1" applyAlignment="1">
      <alignment horizontal="center" vertical="center"/>
      <protection/>
    </xf>
    <xf numFmtId="0" fontId="9" fillId="0" borderId="23" xfId="183" applyFont="1" applyFill="1" applyBorder="1" applyAlignment="1">
      <alignment vertical="center" wrapText="1"/>
      <protection/>
    </xf>
    <xf numFmtId="0" fontId="9" fillId="0" borderId="23" xfId="183" applyFont="1" applyFill="1" applyBorder="1" applyAlignment="1">
      <alignment horizontal="center" vertical="center" wrapText="1"/>
      <protection/>
    </xf>
    <xf numFmtId="4" fontId="9" fillId="0" borderId="23" xfId="183" applyNumberFormat="1" applyFont="1" applyFill="1" applyBorder="1" applyAlignment="1">
      <alignment vertical="center"/>
      <protection/>
    </xf>
    <xf numFmtId="3" fontId="9" fillId="0" borderId="23" xfId="183" applyNumberFormat="1" applyFont="1" applyFill="1" applyBorder="1" applyAlignment="1">
      <alignment vertical="center"/>
      <protection/>
    </xf>
    <xf numFmtId="3" fontId="40" fillId="0" borderId="46" xfId="183" applyNumberFormat="1" applyFont="1" applyFill="1" applyBorder="1" applyAlignment="1">
      <alignment vertical="center"/>
      <protection/>
    </xf>
    <xf numFmtId="0" fontId="9" fillId="0" borderId="93" xfId="183" applyFont="1" applyFill="1" applyBorder="1" applyAlignment="1">
      <alignment horizontal="center" vertical="center" wrapText="1"/>
      <protection/>
    </xf>
    <xf numFmtId="0" fontId="9" fillId="0" borderId="94" xfId="183" applyFont="1" applyFill="1" applyBorder="1" applyAlignment="1">
      <alignment vertical="center" wrapText="1"/>
      <protection/>
    </xf>
    <xf numFmtId="0" fontId="9" fillId="0" borderId="25" xfId="183" applyFont="1" applyFill="1" applyBorder="1" applyAlignment="1">
      <alignment horizontal="center" vertical="center"/>
      <protection/>
    </xf>
    <xf numFmtId="0" fontId="9" fillId="0" borderId="25" xfId="183" applyFont="1" applyFill="1" applyBorder="1" applyAlignment="1">
      <alignment vertical="center"/>
      <protection/>
    </xf>
    <xf numFmtId="3" fontId="41" fillId="0" borderId="36" xfId="183" applyNumberFormat="1" applyFont="1" applyFill="1" applyBorder="1" applyAlignment="1">
      <alignment vertical="center"/>
      <protection/>
    </xf>
    <xf numFmtId="0" fontId="10" fillId="0" borderId="24" xfId="183" applyFont="1" applyFill="1" applyBorder="1" applyAlignment="1">
      <alignment horizontal="center" vertical="center"/>
      <protection/>
    </xf>
    <xf numFmtId="0" fontId="10" fillId="0" borderId="25" xfId="183" applyFont="1" applyFill="1" applyBorder="1" applyAlignment="1">
      <alignment vertical="center" wrapText="1"/>
      <protection/>
    </xf>
    <xf numFmtId="0" fontId="10" fillId="0" borderId="25" xfId="183" applyFont="1" applyFill="1" applyBorder="1" applyAlignment="1">
      <alignment horizontal="center" vertical="center"/>
      <protection/>
    </xf>
    <xf numFmtId="0" fontId="10" fillId="0" borderId="25" xfId="183" applyFont="1" applyFill="1" applyBorder="1" applyAlignment="1">
      <alignment vertical="center"/>
      <protection/>
    </xf>
    <xf numFmtId="3" fontId="10" fillId="0" borderId="25" xfId="183" applyNumberFormat="1" applyFont="1" applyFill="1" applyBorder="1" applyAlignment="1">
      <alignment vertical="center"/>
      <protection/>
    </xf>
    <xf numFmtId="3" fontId="10" fillId="0" borderId="36" xfId="183" applyNumberFormat="1" applyFont="1" applyFill="1" applyBorder="1" applyAlignment="1">
      <alignment vertical="center"/>
      <protection/>
    </xf>
    <xf numFmtId="3" fontId="42" fillId="0" borderId="36" xfId="183" applyNumberFormat="1" applyFont="1" applyFill="1" applyBorder="1" applyAlignment="1">
      <alignment vertical="center"/>
      <protection/>
    </xf>
    <xf numFmtId="0" fontId="9" fillId="0" borderId="24" xfId="183" applyFont="1" applyFill="1" applyBorder="1" applyAlignment="1">
      <alignment horizontal="center" vertical="center"/>
      <protection/>
    </xf>
    <xf numFmtId="0" fontId="9" fillId="0" borderId="25" xfId="183" applyFont="1" applyFill="1" applyBorder="1" applyAlignment="1">
      <alignment vertical="center" wrapText="1"/>
      <protection/>
    </xf>
    <xf numFmtId="3" fontId="9" fillId="0" borderId="25" xfId="183" applyNumberFormat="1" applyFont="1" applyFill="1" applyBorder="1" applyAlignment="1">
      <alignment vertical="center"/>
      <protection/>
    </xf>
    <xf numFmtId="3" fontId="9" fillId="0" borderId="36" xfId="183" applyNumberFormat="1" applyFont="1" applyFill="1" applyBorder="1" applyAlignment="1">
      <alignment vertical="center"/>
      <protection/>
    </xf>
    <xf numFmtId="0" fontId="9" fillId="0" borderId="25" xfId="183" applyFont="1" applyFill="1" applyBorder="1" applyAlignment="1">
      <alignment horizontal="center" vertical="center" wrapText="1"/>
      <protection/>
    </xf>
    <xf numFmtId="4" fontId="9" fillId="0" borderId="25" xfId="183" applyNumberFormat="1" applyFont="1" applyFill="1" applyBorder="1" applyAlignment="1">
      <alignment vertical="center"/>
      <protection/>
    </xf>
    <xf numFmtId="0" fontId="12" fillId="0" borderId="25" xfId="183" applyFont="1" applyFill="1" applyBorder="1" applyAlignment="1">
      <alignment vertical="center"/>
      <protection/>
    </xf>
    <xf numFmtId="3" fontId="43" fillId="0" borderId="36" xfId="183" applyNumberFormat="1" applyFont="1" applyFill="1" applyBorder="1" applyAlignment="1">
      <alignment vertical="center"/>
      <protection/>
    </xf>
    <xf numFmtId="0" fontId="12" fillId="0" borderId="26" xfId="183" applyFont="1" applyFill="1" applyBorder="1" applyAlignment="1">
      <alignment horizontal="center" vertical="center"/>
      <protection/>
    </xf>
    <xf numFmtId="0" fontId="12" fillId="0" borderId="27" xfId="183" applyFont="1" applyFill="1" applyBorder="1" applyAlignment="1">
      <alignment vertical="center"/>
      <protection/>
    </xf>
    <xf numFmtId="0" fontId="12" fillId="0" borderId="27" xfId="183" applyFont="1" applyFill="1" applyBorder="1" applyAlignment="1">
      <alignment horizontal="center" vertical="center"/>
      <protection/>
    </xf>
    <xf numFmtId="3" fontId="12" fillId="0" borderId="58" xfId="183" applyNumberFormat="1" applyFont="1" applyFill="1" applyBorder="1" applyAlignment="1">
      <alignment vertical="center"/>
      <protection/>
    </xf>
    <xf numFmtId="0" fontId="9" fillId="0" borderId="23" xfId="183" applyFont="1" applyFill="1" applyBorder="1" applyAlignment="1">
      <alignment horizontal="center" vertical="center"/>
      <protection/>
    </xf>
    <xf numFmtId="0" fontId="9" fillId="0" borderId="23" xfId="183" applyFont="1" applyFill="1" applyBorder="1" applyAlignment="1">
      <alignment vertical="center"/>
      <protection/>
    </xf>
    <xf numFmtId="3" fontId="9" fillId="0" borderId="46" xfId="183" applyNumberFormat="1" applyFont="1" applyFill="1" applyBorder="1" applyAlignment="1">
      <alignment vertical="center"/>
      <protection/>
    </xf>
    <xf numFmtId="165" fontId="10" fillId="0" borderId="25" xfId="183" applyNumberFormat="1" applyFont="1" applyFill="1" applyBorder="1" applyAlignment="1">
      <alignment vertical="center"/>
      <protection/>
    </xf>
    <xf numFmtId="0" fontId="9" fillId="0" borderId="26" xfId="183" applyFont="1" applyFill="1" applyBorder="1" applyAlignment="1">
      <alignment horizontal="center" vertical="center"/>
      <protection/>
    </xf>
    <xf numFmtId="0" fontId="9" fillId="0" borderId="27" xfId="183" applyFont="1" applyFill="1" applyBorder="1" applyAlignment="1">
      <alignment vertical="center" wrapText="1"/>
      <protection/>
    </xf>
    <xf numFmtId="0" fontId="9" fillId="0" borderId="27" xfId="183" applyFont="1" applyFill="1" applyBorder="1" applyAlignment="1">
      <alignment horizontal="center" vertical="center"/>
      <protection/>
    </xf>
    <xf numFmtId="3" fontId="9" fillId="0" borderId="58" xfId="183" applyNumberFormat="1" applyFont="1" applyFill="1" applyBorder="1" applyAlignment="1">
      <alignment vertical="center"/>
      <protection/>
    </xf>
    <xf numFmtId="0" fontId="12" fillId="0" borderId="23" xfId="183" applyFont="1" applyFill="1" applyBorder="1" applyAlignment="1">
      <alignment horizontal="center" vertical="center"/>
      <protection/>
    </xf>
    <xf numFmtId="0" fontId="12" fillId="0" borderId="23" xfId="183" applyFont="1" applyFill="1" applyBorder="1" applyAlignment="1">
      <alignment vertical="center"/>
      <protection/>
    </xf>
    <xf numFmtId="3" fontId="12" fillId="0" borderId="46" xfId="183" applyNumberFormat="1" applyFont="1" applyFill="1" applyBorder="1" applyAlignment="1">
      <alignment vertical="center"/>
      <protection/>
    </xf>
    <xf numFmtId="0" fontId="12" fillId="0" borderId="95" xfId="183" applyFont="1" applyFill="1" applyBorder="1" applyAlignment="1">
      <alignment horizontal="center" vertical="center"/>
      <protection/>
    </xf>
    <xf numFmtId="0" fontId="12" fillId="0" borderId="31" xfId="183" applyFont="1" applyFill="1" applyBorder="1" applyAlignment="1">
      <alignment vertical="center" wrapText="1"/>
      <protection/>
    </xf>
    <xf numFmtId="0" fontId="12" fillId="0" borderId="31" xfId="183" applyFont="1" applyFill="1" applyBorder="1" applyAlignment="1">
      <alignment horizontal="center" vertical="center"/>
      <protection/>
    </xf>
    <xf numFmtId="0" fontId="12" fillId="0" borderId="31" xfId="183" applyFont="1" applyFill="1" applyBorder="1" applyAlignment="1">
      <alignment vertical="center"/>
      <protection/>
    </xf>
    <xf numFmtId="3" fontId="12" fillId="0" borderId="40" xfId="183" applyNumberFormat="1" applyFont="1" applyFill="1" applyBorder="1" applyAlignment="1">
      <alignment vertical="center"/>
      <protection/>
    </xf>
    <xf numFmtId="0" fontId="12" fillId="0" borderId="28" xfId="183" applyFont="1" applyFill="1" applyBorder="1" applyAlignment="1">
      <alignment horizontal="center" vertical="center"/>
      <protection/>
    </xf>
    <xf numFmtId="0" fontId="12" fillId="0" borderId="29" xfId="183" applyFont="1" applyFill="1" applyBorder="1" applyAlignment="1">
      <alignment vertical="center" wrapText="1"/>
      <protection/>
    </xf>
    <xf numFmtId="0" fontId="12" fillId="0" borderId="29" xfId="183" applyFont="1" applyFill="1" applyBorder="1" applyAlignment="1">
      <alignment horizontal="center" vertical="center"/>
      <protection/>
    </xf>
    <xf numFmtId="0" fontId="12" fillId="0" borderId="29" xfId="183" applyFont="1" applyFill="1" applyBorder="1" applyAlignment="1">
      <alignment vertical="center"/>
      <protection/>
    </xf>
    <xf numFmtId="3" fontId="44" fillId="0" borderId="78" xfId="183" applyNumberFormat="1" applyFont="1" applyFill="1" applyBorder="1" applyAlignment="1">
      <alignment vertical="center"/>
      <protection/>
    </xf>
    <xf numFmtId="3" fontId="39" fillId="0" borderId="36" xfId="183" applyNumberFormat="1" applyFont="1" applyFill="1" applyBorder="1" applyAlignment="1">
      <alignment vertical="center"/>
      <protection/>
    </xf>
    <xf numFmtId="3" fontId="12" fillId="0" borderId="36" xfId="183" applyNumberFormat="1" applyFont="1" applyFill="1" applyBorder="1" applyAlignment="1">
      <alignment vertical="center"/>
      <protection/>
    </xf>
    <xf numFmtId="0" fontId="12" fillId="0" borderId="34" xfId="183" applyFont="1" applyFill="1" applyBorder="1" applyAlignment="1">
      <alignment horizontal="center" vertical="center"/>
      <protection/>
    </xf>
    <xf numFmtId="0" fontId="12" fillId="0" borderId="32" xfId="183" applyFont="1" applyFill="1" applyBorder="1" applyAlignment="1">
      <alignment vertical="center" wrapText="1"/>
      <protection/>
    </xf>
    <xf numFmtId="0" fontId="12" fillId="0" borderId="32" xfId="183" applyFont="1" applyFill="1" applyBorder="1" applyAlignment="1">
      <alignment horizontal="center" vertical="center"/>
      <protection/>
    </xf>
    <xf numFmtId="0" fontId="12" fillId="0" borderId="32" xfId="183" applyFont="1" applyFill="1" applyBorder="1" applyAlignment="1">
      <alignment vertical="center"/>
      <protection/>
    </xf>
    <xf numFmtId="3" fontId="12" fillId="0" borderId="53" xfId="183" applyNumberFormat="1" applyFont="1" applyFill="1" applyBorder="1" applyAlignment="1">
      <alignment vertical="center"/>
      <protection/>
    </xf>
    <xf numFmtId="0" fontId="12" fillId="43" borderId="20" xfId="183" applyFont="1" applyFill="1" applyBorder="1" applyAlignment="1">
      <alignment horizontal="center" vertical="center"/>
      <protection/>
    </xf>
    <xf numFmtId="0" fontId="12" fillId="43" borderId="20" xfId="183" applyFont="1" applyFill="1" applyBorder="1" applyAlignment="1">
      <alignment vertical="center"/>
      <protection/>
    </xf>
    <xf numFmtId="0" fontId="12" fillId="0" borderId="96" xfId="183" applyFont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 wrapText="1"/>
    </xf>
    <xf numFmtId="0" fontId="47" fillId="0" borderId="19" xfId="235" applyFont="1" applyFill="1" applyBorder="1" applyAlignment="1">
      <alignment horizontal="center" vertical="center" wrapText="1"/>
      <protection/>
    </xf>
    <xf numFmtId="0" fontId="47" fillId="0" borderId="20" xfId="235" applyFont="1" applyFill="1" applyBorder="1" applyAlignment="1">
      <alignment horizontal="center" vertical="center" wrapText="1"/>
      <protection/>
    </xf>
    <xf numFmtId="0" fontId="47" fillId="0" borderId="21" xfId="235" applyFont="1" applyFill="1" applyBorder="1" applyAlignment="1">
      <alignment horizontal="center" vertical="center" wrapText="1"/>
      <protection/>
    </xf>
    <xf numFmtId="0" fontId="45" fillId="0" borderId="22" xfId="235" applyFont="1" applyFill="1" applyBorder="1" applyAlignment="1">
      <alignment horizontal="center"/>
      <protection/>
    </xf>
    <xf numFmtId="14" fontId="57" fillId="0" borderId="23" xfId="0" applyNumberFormat="1" applyFont="1" applyFill="1" applyBorder="1" applyAlignment="1">
      <alignment/>
    </xf>
    <xf numFmtId="3" fontId="45" fillId="0" borderId="46" xfId="235" applyNumberFormat="1" applyFont="1" applyFill="1" applyBorder="1" applyAlignment="1">
      <alignment horizontal="right"/>
      <protection/>
    </xf>
    <xf numFmtId="0" fontId="45" fillId="0" borderId="24" xfId="235" applyFont="1" applyFill="1" applyBorder="1" applyAlignment="1">
      <alignment horizontal="center"/>
      <protection/>
    </xf>
    <xf numFmtId="14" fontId="57" fillId="0" borderId="25" xfId="0" applyNumberFormat="1" applyFont="1" applyFill="1" applyBorder="1" applyAlignment="1">
      <alignment/>
    </xf>
    <xf numFmtId="3" fontId="45" fillId="0" borderId="36" xfId="235" applyNumberFormat="1" applyFont="1" applyFill="1" applyBorder="1" applyAlignment="1">
      <alignment horizontal="right"/>
      <protection/>
    </xf>
    <xf numFmtId="0" fontId="45" fillId="0" borderId="26" xfId="235" applyFont="1" applyFill="1" applyBorder="1" applyAlignment="1">
      <alignment horizontal="center"/>
      <protection/>
    </xf>
    <xf numFmtId="14" fontId="57" fillId="0" borderId="27" xfId="0" applyNumberFormat="1" applyFont="1" applyFill="1" applyBorder="1" applyAlignment="1">
      <alignment/>
    </xf>
    <xf numFmtId="3" fontId="45" fillId="0" borderId="58" xfId="235" applyNumberFormat="1" applyFont="1" applyFill="1" applyBorder="1" applyAlignment="1">
      <alignment horizontal="right"/>
      <protection/>
    </xf>
    <xf numFmtId="0" fontId="47" fillId="0" borderId="19" xfId="235" applyFont="1" applyFill="1" applyBorder="1" applyAlignment="1">
      <alignment horizontal="center"/>
      <protection/>
    </xf>
    <xf numFmtId="0" fontId="47" fillId="0" borderId="20" xfId="235" applyFont="1" applyFill="1" applyBorder="1" applyAlignment="1">
      <alignment horizontal="left"/>
      <protection/>
    </xf>
    <xf numFmtId="3" fontId="47" fillId="0" borderId="21" xfId="235" applyNumberFormat="1" applyFont="1" applyFill="1" applyBorder="1" applyAlignment="1">
      <alignment horizontal="right"/>
      <protection/>
    </xf>
    <xf numFmtId="0" fontId="6" fillId="0" borderId="0" xfId="0" applyFont="1" applyFill="1" applyBorder="1" applyAlignment="1">
      <alignment horizontal="right" vertical="center" wrapText="1"/>
    </xf>
    <xf numFmtId="0" fontId="66" fillId="0" borderId="0" xfId="238" applyFont="1" applyFill="1" applyProtection="1">
      <alignment/>
      <protection locked="0"/>
    </xf>
    <xf numFmtId="0" fontId="11" fillId="0" borderId="0" xfId="0" applyFont="1" applyFill="1" applyAlignment="1">
      <alignment horizontal="right"/>
    </xf>
    <xf numFmtId="0" fontId="61" fillId="0" borderId="19" xfId="238" applyFont="1" applyFill="1" applyBorder="1" applyAlignment="1" applyProtection="1">
      <alignment horizontal="center" vertical="center" wrapText="1"/>
      <protection/>
    </xf>
    <xf numFmtId="0" fontId="61" fillId="0" borderId="20" xfId="238" applyFont="1" applyFill="1" applyBorder="1" applyAlignment="1" applyProtection="1">
      <alignment horizontal="center" vertical="center"/>
      <protection/>
    </xf>
    <xf numFmtId="0" fontId="61" fillId="0" borderId="21" xfId="238" applyFont="1" applyFill="1" applyBorder="1" applyAlignment="1" applyProtection="1">
      <alignment horizontal="center" vertical="center"/>
      <protection/>
    </xf>
    <xf numFmtId="0" fontId="8" fillId="0" borderId="30" xfId="238" applyFont="1" applyFill="1" applyBorder="1" applyAlignment="1" applyProtection="1">
      <alignment horizontal="left" vertical="center" indent="1"/>
      <protection/>
    </xf>
    <xf numFmtId="0" fontId="8" fillId="0" borderId="28" xfId="238" applyFont="1" applyFill="1" applyBorder="1" applyAlignment="1" applyProtection="1">
      <alignment horizontal="left" vertical="center" indent="1"/>
      <protection/>
    </xf>
    <xf numFmtId="0" fontId="8" fillId="0" borderId="29" xfId="238" applyFont="1" applyFill="1" applyBorder="1" applyAlignment="1" applyProtection="1">
      <alignment horizontal="left" vertical="center" indent="1"/>
      <protection/>
    </xf>
    <xf numFmtId="164" fontId="8" fillId="0" borderId="29" xfId="238" applyNumberFormat="1" applyFont="1" applyFill="1" applyBorder="1" applyAlignment="1" applyProtection="1">
      <alignment vertical="center"/>
      <protection locked="0"/>
    </xf>
    <xf numFmtId="164" fontId="8" fillId="0" borderId="78" xfId="238" applyNumberFormat="1" applyFont="1" applyFill="1" applyBorder="1" applyAlignment="1" applyProtection="1">
      <alignment vertical="center"/>
      <protection/>
    </xf>
    <xf numFmtId="0" fontId="8" fillId="0" borderId="24" xfId="238" applyFont="1" applyFill="1" applyBorder="1" applyAlignment="1" applyProtection="1">
      <alignment horizontal="left" vertical="center" indent="1"/>
      <protection/>
    </xf>
    <xf numFmtId="0" fontId="8" fillId="0" borderId="25" xfId="238" applyFont="1" applyFill="1" applyBorder="1" applyAlignment="1" applyProtection="1">
      <alignment horizontal="left" vertical="center" wrapText="1" indent="1"/>
      <protection/>
    </xf>
    <xf numFmtId="164" fontId="8" fillId="0" borderId="25" xfId="238" applyNumberFormat="1" applyFont="1" applyFill="1" applyBorder="1" applyAlignment="1" applyProtection="1">
      <alignment vertical="center"/>
      <protection locked="0"/>
    </xf>
    <xf numFmtId="164" fontId="8" fillId="0" borderId="36" xfId="238" applyNumberFormat="1" applyFont="1" applyFill="1" applyBorder="1" applyAlignment="1" applyProtection="1">
      <alignment vertical="center"/>
      <protection/>
    </xf>
    <xf numFmtId="0" fontId="8" fillId="0" borderId="25" xfId="238" applyFont="1" applyFill="1" applyBorder="1" applyAlignment="1" applyProtection="1">
      <alignment horizontal="left" vertical="center" indent="1"/>
      <protection/>
    </xf>
    <xf numFmtId="0" fontId="8" fillId="0" borderId="26" xfId="238" applyFont="1" applyFill="1" applyBorder="1" applyAlignment="1" applyProtection="1">
      <alignment horizontal="left" vertical="center" indent="1"/>
      <protection/>
    </xf>
    <xf numFmtId="0" fontId="8" fillId="0" borderId="27" xfId="238" applyFont="1" applyFill="1" applyBorder="1" applyAlignment="1" applyProtection="1">
      <alignment horizontal="left" vertical="center" wrapText="1" indent="1"/>
      <protection/>
    </xf>
    <xf numFmtId="164" fontId="8" fillId="0" borderId="27" xfId="238" applyNumberFormat="1" applyFont="1" applyFill="1" applyBorder="1" applyAlignment="1" applyProtection="1">
      <alignment vertical="center"/>
      <protection locked="0"/>
    </xf>
    <xf numFmtId="164" fontId="8" fillId="0" borderId="58" xfId="238" applyNumberFormat="1" applyFont="1" applyFill="1" applyBorder="1" applyAlignment="1" applyProtection="1">
      <alignment vertical="center"/>
      <protection/>
    </xf>
    <xf numFmtId="0" fontId="8" fillId="0" borderId="19" xfId="238" applyFont="1" applyFill="1" applyBorder="1" applyAlignment="1" applyProtection="1">
      <alignment horizontal="left" vertical="center" indent="1"/>
      <protection/>
    </xf>
    <xf numFmtId="0" fontId="61" fillId="0" borderId="20" xfId="238" applyFont="1" applyFill="1" applyBorder="1" applyAlignment="1" applyProtection="1">
      <alignment horizontal="left" vertical="center" indent="1"/>
      <protection/>
    </xf>
    <xf numFmtId="164" fontId="18" fillId="0" borderId="20" xfId="238" applyNumberFormat="1" applyFont="1" applyFill="1" applyBorder="1" applyAlignment="1" applyProtection="1">
      <alignment vertical="center"/>
      <protection/>
    </xf>
    <xf numFmtId="164" fontId="18" fillId="0" borderId="21" xfId="238" applyNumberFormat="1" applyFont="1" applyFill="1" applyBorder="1" applyAlignment="1" applyProtection="1">
      <alignment vertical="center"/>
      <protection/>
    </xf>
    <xf numFmtId="0" fontId="8" fillId="0" borderId="34" xfId="238" applyFont="1" applyFill="1" applyBorder="1" applyAlignment="1" applyProtection="1">
      <alignment horizontal="left" vertical="center" indent="1"/>
      <protection/>
    </xf>
    <xf numFmtId="0" fontId="8" fillId="0" borderId="32" xfId="238" applyFont="1" applyFill="1" applyBorder="1" applyAlignment="1" applyProtection="1">
      <alignment horizontal="left" vertical="center" indent="1"/>
      <protection/>
    </xf>
    <xf numFmtId="164" fontId="8" fillId="0" borderId="32" xfId="238" applyNumberFormat="1" applyFont="1" applyFill="1" applyBorder="1" applyAlignment="1" applyProtection="1">
      <alignment vertical="center"/>
      <protection locked="0"/>
    </xf>
    <xf numFmtId="164" fontId="8" fillId="0" borderId="53" xfId="238" applyNumberFormat="1" applyFont="1" applyFill="1" applyBorder="1" applyAlignment="1" applyProtection="1">
      <alignment vertical="center"/>
      <protection/>
    </xf>
    <xf numFmtId="0" fontId="18" fillId="0" borderId="19" xfId="238" applyFont="1" applyFill="1" applyBorder="1" applyAlignment="1" applyProtection="1">
      <alignment horizontal="left" vertical="center" indent="1"/>
      <protection/>
    </xf>
    <xf numFmtId="0" fontId="18" fillId="0" borderId="76" xfId="238" applyFont="1" applyFill="1" applyBorder="1" applyAlignment="1" applyProtection="1">
      <alignment horizontal="left" vertical="center" indent="1"/>
      <protection/>
    </xf>
    <xf numFmtId="0" fontId="61" fillId="0" borderId="37" xfId="238" applyFont="1" applyFill="1" applyBorder="1" applyAlignment="1" applyProtection="1">
      <alignment horizontal="left" vertical="center" indent="1"/>
      <protection/>
    </xf>
    <xf numFmtId="164" fontId="18" fillId="0" borderId="37" xfId="238" applyNumberFormat="1" applyFont="1" applyFill="1" applyBorder="1" applyProtection="1">
      <alignment/>
      <protection/>
    </xf>
    <xf numFmtId="164" fontId="18" fillId="0" borderId="77" xfId="238" applyNumberFormat="1" applyFont="1" applyFill="1" applyBorder="1" applyProtection="1">
      <alignment/>
      <protection/>
    </xf>
    <xf numFmtId="0" fontId="0" fillId="0" borderId="0" xfId="238" applyFont="1" applyFill="1" applyProtection="1">
      <alignment/>
      <protection/>
    </xf>
    <xf numFmtId="0" fontId="56" fillId="0" borderId="0" xfId="238" applyFont="1" applyFill="1" applyProtection="1">
      <alignment/>
      <protection locked="0"/>
    </xf>
    <xf numFmtId="0" fontId="4" fillId="0" borderId="0" xfId="238" applyFont="1" applyFill="1" applyProtection="1">
      <alignment/>
      <protection locked="0"/>
    </xf>
    <xf numFmtId="0" fontId="48" fillId="0" borderId="0" xfId="206" applyFont="1" applyFill="1" applyBorder="1" applyAlignment="1">
      <alignment horizontal="right"/>
      <protection/>
    </xf>
    <xf numFmtId="0" fontId="48" fillId="0" borderId="0" xfId="206" applyFont="1" applyBorder="1" applyAlignment="1">
      <alignment horizontal="center"/>
      <protection/>
    </xf>
    <xf numFmtId="0" fontId="48" fillId="0" borderId="0" xfId="206" applyFont="1" applyBorder="1">
      <alignment/>
      <protection/>
    </xf>
    <xf numFmtId="0" fontId="53" fillId="0" borderId="0" xfId="206" applyFont="1" applyFill="1" applyBorder="1" applyAlignment="1">
      <alignment horizontal="right"/>
      <protection/>
    </xf>
    <xf numFmtId="0" fontId="67" fillId="0" borderId="19" xfId="206" applyFont="1" applyBorder="1" applyAlignment="1">
      <alignment horizontal="center" vertical="center"/>
      <protection/>
    </xf>
    <xf numFmtId="0" fontId="67" fillId="0" borderId="20" xfId="206" applyFont="1" applyBorder="1" applyAlignment="1">
      <alignment horizontal="center" vertical="center"/>
      <protection/>
    </xf>
    <xf numFmtId="0" fontId="67" fillId="0" borderId="21" xfId="206" applyFont="1" applyFill="1" applyBorder="1" applyAlignment="1">
      <alignment horizontal="center" vertical="center" wrapText="1"/>
      <protection/>
    </xf>
    <xf numFmtId="0" fontId="48" fillId="0" borderId="22" xfId="206" applyFont="1" applyBorder="1" applyAlignment="1">
      <alignment horizontal="center"/>
      <protection/>
    </xf>
    <xf numFmtId="0" fontId="48" fillId="0" borderId="23" xfId="206" applyFont="1" applyBorder="1" applyAlignment="1">
      <alignment wrapText="1"/>
      <protection/>
    </xf>
    <xf numFmtId="3" fontId="48" fillId="0" borderId="78" xfId="206" applyNumberFormat="1" applyFont="1" applyFill="1" applyBorder="1" applyAlignment="1">
      <alignment/>
      <protection/>
    </xf>
    <xf numFmtId="0" fontId="48" fillId="0" borderId="26" xfId="206" applyFont="1" applyBorder="1" applyAlignment="1">
      <alignment horizontal="center"/>
      <protection/>
    </xf>
    <xf numFmtId="0" fontId="48" fillId="0" borderId="27" xfId="206" applyFont="1" applyBorder="1">
      <alignment/>
      <protection/>
    </xf>
    <xf numFmtId="3" fontId="48" fillId="0" borderId="75" xfId="206" applyNumberFormat="1" applyFont="1" applyFill="1" applyBorder="1" applyAlignment="1">
      <alignment/>
      <protection/>
    </xf>
    <xf numFmtId="0" fontId="67" fillId="0" borderId="19" xfId="206" applyFont="1" applyBorder="1" applyAlignment="1">
      <alignment horizontal="center"/>
      <protection/>
    </xf>
    <xf numFmtId="0" fontId="47" fillId="0" borderId="20" xfId="206" applyFont="1" applyBorder="1">
      <alignment/>
      <protection/>
    </xf>
    <xf numFmtId="3" fontId="47" fillId="0" borderId="21" xfId="206" applyNumberFormat="1" applyFont="1" applyFill="1" applyBorder="1">
      <alignment/>
      <protection/>
    </xf>
    <xf numFmtId="0" fontId="48" fillId="0" borderId="0" xfId="206" applyFont="1" applyFill="1" applyBorder="1">
      <alignment/>
      <protection/>
    </xf>
    <xf numFmtId="3" fontId="48" fillId="0" borderId="46" xfId="206" applyNumberFormat="1" applyFont="1" applyFill="1" applyBorder="1">
      <alignment/>
      <protection/>
    </xf>
    <xf numFmtId="3" fontId="48" fillId="0" borderId="0" xfId="206" applyNumberFormat="1" applyFont="1">
      <alignment/>
      <protection/>
    </xf>
    <xf numFmtId="0" fontId="48" fillId="0" borderId="24" xfId="206" applyFont="1" applyBorder="1" applyAlignment="1">
      <alignment horizontal="center"/>
      <protection/>
    </xf>
    <xf numFmtId="0" fontId="48" fillId="0" borderId="25" xfId="206" applyFont="1" applyBorder="1" applyAlignment="1">
      <alignment wrapText="1"/>
      <protection/>
    </xf>
    <xf numFmtId="3" fontId="48" fillId="0" borderId="36" xfId="206" applyNumberFormat="1" applyFont="1" applyFill="1" applyBorder="1">
      <alignment/>
      <protection/>
    </xf>
    <xf numFmtId="0" fontId="48" fillId="0" borderId="27" xfId="206" applyFont="1" applyBorder="1" applyAlignment="1">
      <alignment wrapText="1"/>
      <protection/>
    </xf>
    <xf numFmtId="3" fontId="48" fillId="0" borderId="58" xfId="206" applyNumberFormat="1" applyFont="1" applyFill="1" applyBorder="1">
      <alignment/>
      <protection/>
    </xf>
    <xf numFmtId="0" fontId="48" fillId="0" borderId="34" xfId="206" applyFont="1" applyBorder="1" applyAlignment="1">
      <alignment horizontal="center"/>
      <protection/>
    </xf>
    <xf numFmtId="0" fontId="67" fillId="0" borderId="76" xfId="206" applyFont="1" applyBorder="1" applyAlignment="1">
      <alignment horizontal="center"/>
      <protection/>
    </xf>
    <xf numFmtId="0" fontId="67" fillId="0" borderId="20" xfId="206" applyFont="1" applyBorder="1" applyAlignment="1">
      <alignment horizontal="left"/>
      <protection/>
    </xf>
    <xf numFmtId="3" fontId="67" fillId="0" borderId="21" xfId="206" applyNumberFormat="1" applyFont="1" applyBorder="1">
      <alignment/>
      <protection/>
    </xf>
    <xf numFmtId="0" fontId="67" fillId="0" borderId="22" xfId="206" applyFont="1" applyBorder="1" applyAlignment="1">
      <alignment horizontal="center"/>
      <protection/>
    </xf>
    <xf numFmtId="0" fontId="67" fillId="0" borderId="38" xfId="206" applyFont="1" applyBorder="1">
      <alignment/>
      <protection/>
    </xf>
    <xf numFmtId="3" fontId="67" fillId="0" borderId="65" xfId="206" applyNumberFormat="1" applyFont="1" applyBorder="1">
      <alignment/>
      <protection/>
    </xf>
    <xf numFmtId="0" fontId="52" fillId="0" borderId="97" xfId="206" applyFont="1" applyBorder="1" applyAlignment="1">
      <alignment/>
      <protection/>
    </xf>
    <xf numFmtId="0" fontId="52" fillId="0" borderId="0" xfId="206" applyFont="1" applyBorder="1" applyAlignment="1">
      <alignment/>
      <protection/>
    </xf>
    <xf numFmtId="0" fontId="48" fillId="0" borderId="91" xfId="207" applyFont="1" applyBorder="1" applyAlignment="1">
      <alignment horizontal="center" vertical="center"/>
      <protection/>
    </xf>
    <xf numFmtId="0" fontId="70" fillId="0" borderId="54" xfId="207" applyFont="1" applyBorder="1">
      <alignment/>
      <protection/>
    </xf>
    <xf numFmtId="164" fontId="48" fillId="0" borderId="46" xfId="113" applyNumberFormat="1" applyFont="1" applyBorder="1" applyAlignment="1">
      <alignment horizontal="right" vertical="center"/>
    </xf>
    <xf numFmtId="0" fontId="48" fillId="0" borderId="93" xfId="207" applyFont="1" applyBorder="1" applyAlignment="1">
      <alignment horizontal="center" vertical="center"/>
      <protection/>
    </xf>
    <xf numFmtId="0" fontId="70" fillId="0" borderId="35" xfId="207" applyFont="1" applyBorder="1" applyAlignment="1">
      <alignment wrapText="1"/>
      <protection/>
    </xf>
    <xf numFmtId="164" fontId="48" fillId="0" borderId="36" xfId="113" applyNumberFormat="1" applyFont="1" applyBorder="1" applyAlignment="1">
      <alignment horizontal="right" vertical="center"/>
    </xf>
    <xf numFmtId="0" fontId="70" fillId="0" borderId="35" xfId="207" applyFont="1" applyBorder="1">
      <alignment/>
      <protection/>
    </xf>
    <xf numFmtId="0" fontId="70" fillId="0" borderId="35" xfId="207" applyFont="1" applyFill="1" applyBorder="1" applyAlignment="1">
      <alignment wrapText="1"/>
      <protection/>
    </xf>
    <xf numFmtId="164" fontId="48" fillId="0" borderId="36" xfId="113" applyNumberFormat="1" applyFont="1" applyBorder="1" applyAlignment="1">
      <alignment horizontal="right"/>
    </xf>
    <xf numFmtId="0" fontId="68" fillId="0" borderId="0" xfId="207" applyFont="1" applyAlignment="1">
      <alignment horizontal="right"/>
      <protection/>
    </xf>
    <xf numFmtId="0" fontId="48" fillId="0" borderId="98" xfId="207" applyFont="1" applyBorder="1" applyAlignment="1">
      <alignment horizontal="center" vertical="center"/>
      <protection/>
    </xf>
    <xf numFmtId="0" fontId="70" fillId="0" borderId="56" xfId="207" applyFont="1" applyBorder="1" applyAlignment="1">
      <alignment wrapText="1"/>
      <protection/>
    </xf>
    <xf numFmtId="164" fontId="48" fillId="0" borderId="58" xfId="113" applyNumberFormat="1" applyFont="1" applyBorder="1" applyAlignment="1">
      <alignment horizontal="right"/>
    </xf>
    <xf numFmtId="0" fontId="67" fillId="0" borderId="33" xfId="207" applyFont="1" applyBorder="1" applyAlignment="1">
      <alignment horizontal="center" vertical="center"/>
      <protection/>
    </xf>
    <xf numFmtId="0" fontId="71" fillId="0" borderId="50" xfId="207" applyFont="1" applyFill="1" applyBorder="1">
      <alignment/>
      <protection/>
    </xf>
    <xf numFmtId="164" fontId="67" fillId="0" borderId="21" xfId="113" applyNumberFormat="1" applyFont="1" applyBorder="1" applyAlignment="1">
      <alignment horizontal="right"/>
    </xf>
    <xf numFmtId="0" fontId="67" fillId="0" borderId="83" xfId="207" applyFont="1" applyBorder="1" applyAlignment="1">
      <alignment horizontal="center" vertical="center"/>
      <protection/>
    </xf>
    <xf numFmtId="0" fontId="71" fillId="0" borderId="85" xfId="207" applyFont="1" applyFill="1" applyBorder="1" applyAlignment="1">
      <alignment wrapText="1"/>
      <protection/>
    </xf>
    <xf numFmtId="164" fontId="67" fillId="0" borderId="75" xfId="113" applyNumberFormat="1" applyFont="1" applyBorder="1" applyAlignment="1">
      <alignment horizontal="right"/>
    </xf>
    <xf numFmtId="0" fontId="70" fillId="0" borderId="54" xfId="207" applyFont="1" applyFill="1" applyBorder="1" applyAlignment="1">
      <alignment wrapText="1"/>
      <protection/>
    </xf>
    <xf numFmtId="164" fontId="48" fillId="0" borderId="46" xfId="113" applyNumberFormat="1" applyFont="1" applyBorder="1" applyAlignment="1">
      <alignment horizontal="right"/>
    </xf>
    <xf numFmtId="0" fontId="71" fillId="0" borderId="50" xfId="207" applyFont="1" applyFill="1" applyBorder="1" applyAlignment="1">
      <alignment wrapText="1"/>
      <protection/>
    </xf>
    <xf numFmtId="0" fontId="70" fillId="0" borderId="56" xfId="207" applyFont="1" applyFill="1" applyBorder="1" applyAlignment="1">
      <alignment wrapText="1"/>
      <protection/>
    </xf>
    <xf numFmtId="164" fontId="67" fillId="0" borderId="21" xfId="207" applyNumberFormat="1" applyFont="1" applyBorder="1" applyAlignment="1">
      <alignment horizontal="right"/>
      <protection/>
    </xf>
    <xf numFmtId="0" fontId="48" fillId="0" borderId="33" xfId="207" applyFont="1" applyBorder="1" applyAlignment="1">
      <alignment horizontal="center" vertical="center"/>
      <protection/>
    </xf>
    <xf numFmtId="0" fontId="71" fillId="0" borderId="50" xfId="207" applyFont="1" applyBorder="1" applyAlignment="1">
      <alignment wrapText="1"/>
      <protection/>
    </xf>
    <xf numFmtId="164" fontId="48" fillId="0" borderId="21" xfId="113" applyNumberFormat="1" applyFont="1" applyBorder="1" applyAlignment="1">
      <alignment horizontal="right"/>
    </xf>
    <xf numFmtId="164" fontId="10" fillId="0" borderId="19" xfId="233" applyNumberFormat="1" applyFont="1" applyFill="1" applyBorder="1" applyAlignment="1" applyProtection="1">
      <alignment horizontal="center" vertical="center" wrapText="1"/>
      <protection/>
    </xf>
    <xf numFmtId="164" fontId="74" fillId="0" borderId="20" xfId="233" applyNumberFormat="1" applyFont="1" applyFill="1" applyBorder="1" applyAlignment="1" applyProtection="1">
      <alignment vertical="center" wrapText="1"/>
      <protection/>
    </xf>
    <xf numFmtId="164" fontId="47" fillId="0" borderId="20" xfId="233" applyNumberFormat="1" applyFont="1" applyFill="1" applyBorder="1" applyAlignment="1" applyProtection="1">
      <alignment vertical="center"/>
      <protection/>
    </xf>
    <xf numFmtId="164" fontId="9" fillId="0" borderId="20" xfId="229" applyNumberFormat="1" applyFont="1" applyBorder="1" applyAlignment="1">
      <alignment vertical="center"/>
      <protection/>
    </xf>
    <xf numFmtId="164" fontId="9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164" fontId="9" fillId="0" borderId="20" xfId="229" applyNumberFormat="1" applyFont="1" applyBorder="1" applyAlignment="1">
      <alignment vertical="center" wrapText="1"/>
      <protection/>
    </xf>
    <xf numFmtId="164" fontId="0" fillId="0" borderId="78" xfId="236" applyNumberFormat="1" applyFont="1" applyFill="1" applyBorder="1" applyAlignment="1" applyProtection="1">
      <alignment vertical="center" wrapText="1"/>
      <protection locked="0"/>
    </xf>
    <xf numFmtId="0" fontId="50" fillId="0" borderId="99" xfId="235" applyFont="1" applyBorder="1" applyAlignment="1">
      <alignment horizontal="center" vertical="center" wrapText="1"/>
      <protection/>
    </xf>
    <xf numFmtId="0" fontId="73" fillId="0" borderId="97" xfId="0" applyFont="1" applyBorder="1" applyAlignment="1">
      <alignment horizontal="center" vertical="center" wrapText="1"/>
    </xf>
    <xf numFmtId="0" fontId="73" fillId="0" borderId="88" xfId="0" applyFont="1" applyBorder="1" applyAlignment="1">
      <alignment horizontal="center" vertical="center" wrapText="1"/>
    </xf>
    <xf numFmtId="0" fontId="73" fillId="0" borderId="100" xfId="0" applyFont="1" applyBorder="1" applyAlignment="1">
      <alignment horizontal="center" vertical="center" wrapText="1"/>
    </xf>
    <xf numFmtId="0" fontId="73" fillId="0" borderId="38" xfId="0" applyFont="1" applyBorder="1" applyAlignment="1">
      <alignment horizontal="center" vertical="center" wrapText="1"/>
    </xf>
    <xf numFmtId="0" fontId="73" fillId="0" borderId="65" xfId="0" applyFont="1" applyBorder="1" applyAlignment="1">
      <alignment horizontal="center" vertical="center" wrapText="1"/>
    </xf>
    <xf numFmtId="164" fontId="4" fillId="0" borderId="0" xfId="236" applyNumberFormat="1" applyFont="1" applyFill="1" applyBorder="1" applyAlignment="1" applyProtection="1">
      <alignment horizontal="center" vertical="center"/>
      <protection/>
    </xf>
    <xf numFmtId="0" fontId="3" fillId="0" borderId="0" xfId="236" applyFont="1" applyFill="1" applyAlignment="1" applyProtection="1">
      <alignment horizontal="center" vertical="center" wrapText="1"/>
      <protection/>
    </xf>
    <xf numFmtId="164" fontId="4" fillId="0" borderId="38" xfId="236" applyNumberFormat="1" applyFont="1" applyFill="1" applyBorder="1" applyAlignment="1" applyProtection="1">
      <alignment horizontal="center" vertical="center"/>
      <protection/>
    </xf>
    <xf numFmtId="0" fontId="7" fillId="0" borderId="80" xfId="236" applyFont="1" applyFill="1" applyBorder="1" applyAlignment="1" applyProtection="1">
      <alignment horizontal="center" vertical="center" wrapText="1"/>
      <protection/>
    </xf>
    <xf numFmtId="0" fontId="7" fillId="0" borderId="101" xfId="236" applyFont="1" applyFill="1" applyBorder="1" applyAlignment="1" applyProtection="1">
      <alignment horizontal="center" vertical="center" wrapText="1"/>
      <protection/>
    </xf>
    <xf numFmtId="0" fontId="7" fillId="0" borderId="48" xfId="236" applyFont="1" applyFill="1" applyBorder="1" applyAlignment="1" applyProtection="1">
      <alignment horizontal="center" vertical="center" wrapText="1"/>
      <protection/>
    </xf>
    <xf numFmtId="0" fontId="7" fillId="0" borderId="96" xfId="236" applyFont="1" applyFill="1" applyBorder="1" applyAlignment="1" applyProtection="1">
      <alignment horizontal="center" vertical="center" wrapText="1"/>
      <protection/>
    </xf>
    <xf numFmtId="164" fontId="5" fillId="0" borderId="0" xfId="236" applyNumberFormat="1" applyFont="1" applyFill="1" applyBorder="1" applyAlignment="1" applyProtection="1">
      <alignment horizontal="left" vertical="center"/>
      <protection/>
    </xf>
    <xf numFmtId="0" fontId="4" fillId="0" borderId="0" xfId="236" applyFont="1" applyFill="1" applyAlignment="1" applyProtection="1">
      <alignment horizontal="center" vertical="center" wrapText="1"/>
      <protection/>
    </xf>
    <xf numFmtId="164" fontId="7" fillId="0" borderId="42" xfId="0" applyNumberFormat="1" applyFont="1" applyFill="1" applyBorder="1" applyAlignment="1" applyProtection="1">
      <alignment horizontal="center" vertical="center" wrapText="1"/>
      <protection/>
    </xf>
    <xf numFmtId="164" fontId="7" fillId="0" borderId="98" xfId="0" applyNumberFormat="1" applyFont="1" applyFill="1" applyBorder="1" applyAlignment="1" applyProtection="1">
      <alignment horizontal="center" vertical="center" wrapText="1"/>
      <protection/>
    </xf>
    <xf numFmtId="164" fontId="4" fillId="0" borderId="33" xfId="0" applyNumberFormat="1" applyFont="1" applyFill="1" applyBorder="1" applyAlignment="1" applyProtection="1">
      <alignment horizontal="center" vertical="center" wrapText="1"/>
      <protection/>
    </xf>
    <xf numFmtId="164" fontId="4" fillId="0" borderId="49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2" xfId="0" applyNumberFormat="1" applyFont="1" applyFill="1" applyBorder="1" applyAlignment="1" applyProtection="1">
      <alignment horizontal="center" vertical="center" wrapText="1"/>
      <protection/>
    </xf>
    <xf numFmtId="164" fontId="7" fillId="0" borderId="8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47" fillId="0" borderId="0" xfId="183" applyFont="1" applyAlignment="1">
      <alignment horizontal="left"/>
      <protection/>
    </xf>
    <xf numFmtId="0" fontId="51" fillId="0" borderId="38" xfId="183" applyFont="1" applyBorder="1" applyAlignment="1">
      <alignment horizontal="right" vertical="center"/>
      <protection/>
    </xf>
    <xf numFmtId="0" fontId="12" fillId="0" borderId="28" xfId="183" applyFont="1" applyBorder="1" applyAlignment="1">
      <alignment horizontal="center" vertical="center" wrapText="1"/>
      <protection/>
    </xf>
    <xf numFmtId="0" fontId="12" fillId="0" borderId="34" xfId="183" applyFont="1" applyBorder="1" applyAlignment="1">
      <alignment horizontal="center" vertical="center" wrapText="1"/>
      <protection/>
    </xf>
    <xf numFmtId="0" fontId="12" fillId="0" borderId="29" xfId="183" applyFont="1" applyBorder="1" applyAlignment="1">
      <alignment horizontal="center" vertical="center" wrapText="1"/>
      <protection/>
    </xf>
    <xf numFmtId="0" fontId="12" fillId="0" borderId="32" xfId="183" applyFont="1" applyBorder="1" applyAlignment="1">
      <alignment horizontal="center" vertical="center" wrapText="1"/>
      <protection/>
    </xf>
    <xf numFmtId="0" fontId="12" fillId="0" borderId="101" xfId="183" applyFont="1" applyBorder="1" applyAlignment="1">
      <alignment horizontal="center" vertical="center"/>
      <protection/>
    </xf>
    <xf numFmtId="0" fontId="12" fillId="0" borderId="29" xfId="183" applyFont="1" applyBorder="1" applyAlignment="1">
      <alignment horizontal="center" vertical="center"/>
      <protection/>
    </xf>
    <xf numFmtId="0" fontId="12" fillId="0" borderId="78" xfId="183" applyFont="1" applyBorder="1" applyAlignment="1">
      <alignment horizontal="center" vertical="center"/>
      <protection/>
    </xf>
    <xf numFmtId="0" fontId="45" fillId="0" borderId="0" xfId="183" applyFont="1" applyAlignment="1">
      <alignment horizontal="left"/>
      <protection/>
    </xf>
    <xf numFmtId="0" fontId="46" fillId="0" borderId="0" xfId="183" applyFont="1" applyAlignment="1">
      <alignment horizontal="left"/>
      <protection/>
    </xf>
    <xf numFmtId="0" fontId="50" fillId="0" borderId="0" xfId="183" applyFont="1" applyBorder="1" applyAlignment="1">
      <alignment horizontal="center" vertical="center" wrapText="1"/>
      <protection/>
    </xf>
    <xf numFmtId="0" fontId="50" fillId="0" borderId="0" xfId="183" applyFont="1" applyBorder="1" applyAlignment="1">
      <alignment horizontal="center" vertical="center"/>
      <protection/>
    </xf>
    <xf numFmtId="0" fontId="12" fillId="0" borderId="29" xfId="197" applyFont="1" applyFill="1" applyBorder="1" applyAlignment="1">
      <alignment horizontal="center" vertical="center" wrapText="1"/>
      <protection/>
    </xf>
    <xf numFmtId="0" fontId="12" fillId="0" borderId="25" xfId="197" applyFont="1" applyFill="1" applyBorder="1" applyAlignment="1">
      <alignment horizontal="center" vertical="center" wrapText="1"/>
      <protection/>
    </xf>
    <xf numFmtId="0" fontId="12" fillId="0" borderId="27" xfId="197" applyFont="1" applyFill="1" applyBorder="1" applyAlignment="1">
      <alignment horizontal="center" vertical="center" wrapText="1"/>
      <protection/>
    </xf>
    <xf numFmtId="0" fontId="12" fillId="0" borderId="74" xfId="197" applyFont="1" applyFill="1" applyBorder="1" applyAlignment="1">
      <alignment horizontal="center" vertical="center" wrapText="1"/>
      <protection/>
    </xf>
    <xf numFmtId="0" fontId="12" fillId="0" borderId="36" xfId="197" applyFont="1" applyFill="1" applyBorder="1" applyAlignment="1">
      <alignment horizontal="center" vertical="center" wrapText="1"/>
      <protection/>
    </xf>
    <xf numFmtId="0" fontId="12" fillId="0" borderId="58" xfId="197" applyFont="1" applyFill="1" applyBorder="1" applyAlignment="1">
      <alignment horizontal="center" vertical="center" wrapText="1"/>
      <protection/>
    </xf>
    <xf numFmtId="164" fontId="49" fillId="0" borderId="0" xfId="0" applyNumberFormat="1" applyFont="1" applyFill="1" applyAlignment="1">
      <alignment horizontal="center" vertical="center" wrapText="1"/>
    </xf>
    <xf numFmtId="164" fontId="10" fillId="0" borderId="38" xfId="0" applyNumberFormat="1" applyFont="1" applyFill="1" applyBorder="1" applyAlignment="1" applyProtection="1">
      <alignment horizontal="right" wrapText="1"/>
      <protection/>
    </xf>
    <xf numFmtId="0" fontId="12" fillId="0" borderId="80" xfId="197" applyFont="1" applyFill="1" applyBorder="1" applyAlignment="1">
      <alignment horizontal="center" vertical="center"/>
      <protection/>
    </xf>
    <xf numFmtId="0" fontId="12" fillId="0" borderId="43" xfId="197" applyFont="1" applyFill="1" applyBorder="1" applyAlignment="1">
      <alignment horizontal="center" vertical="center"/>
      <protection/>
    </xf>
    <xf numFmtId="0" fontId="12" fillId="0" borderId="44" xfId="197" applyFont="1" applyFill="1" applyBorder="1" applyAlignment="1">
      <alignment horizontal="center" vertical="center"/>
      <protection/>
    </xf>
    <xf numFmtId="0" fontId="12" fillId="0" borderId="42" xfId="197" applyFont="1" applyFill="1" applyBorder="1" applyAlignment="1">
      <alignment horizontal="center" vertical="center" wrapText="1"/>
      <protection/>
    </xf>
    <xf numFmtId="0" fontId="12" fillId="0" borderId="93" xfId="197" applyFont="1" applyFill="1" applyBorder="1" applyAlignment="1">
      <alignment horizontal="center" vertical="center" wrapText="1"/>
      <protection/>
    </xf>
    <xf numFmtId="0" fontId="12" fillId="0" borderId="98" xfId="197" applyFont="1" applyFill="1" applyBorder="1" applyAlignment="1">
      <alignment horizontal="center" vertical="center" wrapText="1"/>
      <protection/>
    </xf>
    <xf numFmtId="0" fontId="49" fillId="0" borderId="33" xfId="175" applyFont="1" applyBorder="1" applyAlignment="1">
      <alignment horizontal="center"/>
      <protection/>
    </xf>
    <xf numFmtId="0" fontId="49" fillId="0" borderId="49" xfId="175" applyFont="1" applyBorder="1" applyAlignment="1">
      <alignment horizontal="center"/>
      <protection/>
    </xf>
    <xf numFmtId="0" fontId="49" fillId="0" borderId="82" xfId="175" applyFont="1" applyBorder="1" applyAlignment="1">
      <alignment horizontal="center"/>
      <protection/>
    </xf>
    <xf numFmtId="0" fontId="45" fillId="0" borderId="25" xfId="175" applyFont="1" applyBorder="1" applyAlignment="1">
      <alignment horizontal="left" wrapText="1"/>
      <protection/>
    </xf>
    <xf numFmtId="0" fontId="48" fillId="0" borderId="0" xfId="175" applyFont="1" applyBorder="1">
      <alignment/>
      <protection/>
    </xf>
    <xf numFmtId="0" fontId="47" fillId="0" borderId="20" xfId="175" applyFont="1" applyBorder="1" applyAlignment="1">
      <alignment horizontal="left"/>
      <protection/>
    </xf>
    <xf numFmtId="0" fontId="47" fillId="0" borderId="20" xfId="175" applyFont="1" applyBorder="1" applyAlignment="1">
      <alignment/>
      <protection/>
    </xf>
    <xf numFmtId="0" fontId="45" fillId="0" borderId="25" xfId="175" applyFont="1" applyBorder="1" applyAlignment="1">
      <alignment horizontal="left"/>
      <protection/>
    </xf>
    <xf numFmtId="0" fontId="45" fillId="0" borderId="74" xfId="175" applyFont="1" applyBorder="1" applyAlignment="1">
      <alignment horizontal="left"/>
      <protection/>
    </xf>
    <xf numFmtId="0" fontId="45" fillId="0" borderId="48" xfId="175" applyFont="1" applyBorder="1" applyAlignment="1">
      <alignment horizontal="left"/>
      <protection/>
    </xf>
    <xf numFmtId="0" fontId="45" fillId="0" borderId="92" xfId="175" applyFont="1" applyBorder="1" applyAlignment="1">
      <alignment horizontal="left"/>
      <protection/>
    </xf>
    <xf numFmtId="0" fontId="45" fillId="0" borderId="96" xfId="175" applyFont="1" applyBorder="1" applyAlignment="1">
      <alignment horizontal="left"/>
      <protection/>
    </xf>
    <xf numFmtId="0" fontId="45" fillId="0" borderId="47" xfId="175" applyFont="1" applyBorder="1" applyAlignment="1">
      <alignment horizontal="left" wrapText="1"/>
      <protection/>
    </xf>
    <xf numFmtId="0" fontId="45" fillId="0" borderId="51" xfId="175" applyFont="1" applyBorder="1" applyAlignment="1">
      <alignment horizontal="left" wrapText="1"/>
      <protection/>
    </xf>
    <xf numFmtId="0" fontId="45" fillId="0" borderId="94" xfId="175" applyFont="1" applyBorder="1" applyAlignment="1">
      <alignment horizontal="left" wrapText="1"/>
      <protection/>
    </xf>
    <xf numFmtId="0" fontId="45" fillId="0" borderId="47" xfId="175" applyFont="1" applyBorder="1" applyAlignment="1">
      <alignment horizontal="center" wrapText="1"/>
      <protection/>
    </xf>
    <xf numFmtId="0" fontId="45" fillId="0" borderId="51" xfId="175" applyFont="1" applyBorder="1" applyAlignment="1">
      <alignment horizontal="center" wrapText="1"/>
      <protection/>
    </xf>
    <xf numFmtId="0" fontId="45" fillId="0" borderId="94" xfId="175" applyFont="1" applyBorder="1" applyAlignment="1">
      <alignment horizontal="center" wrapText="1"/>
      <protection/>
    </xf>
    <xf numFmtId="0" fontId="52" fillId="0" borderId="0" xfId="175" applyFont="1" applyAlignment="1">
      <alignment horizontal="center" vertical="center" wrapText="1"/>
      <protection/>
    </xf>
    <xf numFmtId="0" fontId="52" fillId="0" borderId="0" xfId="175" applyFont="1" applyAlignment="1">
      <alignment horizontal="center" vertical="center"/>
      <protection/>
    </xf>
    <xf numFmtId="0" fontId="47" fillId="0" borderId="20" xfId="175" applyFont="1" applyBorder="1" applyAlignment="1">
      <alignment horizontal="center" vertical="center" wrapText="1"/>
      <protection/>
    </xf>
    <xf numFmtId="0" fontId="45" fillId="0" borderId="23" xfId="175" applyFont="1" applyBorder="1" applyAlignment="1">
      <alignment horizontal="left" wrapText="1"/>
      <protection/>
    </xf>
    <xf numFmtId="0" fontId="47" fillId="0" borderId="0" xfId="175" applyFont="1" applyAlignment="1">
      <alignment horizontal="center"/>
      <protection/>
    </xf>
    <xf numFmtId="0" fontId="45" fillId="0" borderId="0" xfId="175" applyFont="1" applyAlignment="1">
      <alignment horizontal="center"/>
      <protection/>
    </xf>
    <xf numFmtId="0" fontId="49" fillId="0" borderId="0" xfId="235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right"/>
    </xf>
    <xf numFmtId="164" fontId="47" fillId="0" borderId="19" xfId="232" applyNumberFormat="1" applyFont="1" applyBorder="1" applyAlignment="1">
      <alignment horizontal="center" vertical="center"/>
      <protection/>
    </xf>
    <xf numFmtId="164" fontId="47" fillId="0" borderId="19" xfId="232" applyNumberFormat="1" applyFont="1" applyBorder="1" applyAlignment="1">
      <alignment vertical="center"/>
      <protection/>
    </xf>
    <xf numFmtId="164" fontId="12" fillId="0" borderId="29" xfId="232" applyNumberFormat="1" applyFont="1" applyFill="1" applyBorder="1" applyAlignment="1">
      <alignment horizontal="center" vertical="center"/>
      <protection/>
    </xf>
    <xf numFmtId="164" fontId="12" fillId="0" borderId="29" xfId="232" applyNumberFormat="1" applyFont="1" applyBorder="1" applyAlignment="1">
      <alignment horizontal="center" vertical="center"/>
      <protection/>
    </xf>
    <xf numFmtId="164" fontId="12" fillId="0" borderId="29" xfId="232" applyNumberFormat="1" applyFont="1" applyBorder="1" applyAlignment="1">
      <alignment horizontal="center" vertical="center" wrapText="1"/>
      <protection/>
    </xf>
    <xf numFmtId="164" fontId="12" fillId="0" borderId="29" xfId="232" applyNumberFormat="1" applyFont="1" applyBorder="1" applyAlignment="1">
      <alignment vertical="center" wrapText="1"/>
      <protection/>
    </xf>
    <xf numFmtId="164" fontId="12" fillId="0" borderId="21" xfId="232" applyNumberFormat="1" applyFont="1" applyBorder="1" applyAlignment="1">
      <alignment horizontal="center" vertical="center" wrapText="1"/>
      <protection/>
    </xf>
    <xf numFmtId="164" fontId="12" fillId="0" borderId="21" xfId="232" applyNumberFormat="1" applyFont="1" applyBorder="1" applyAlignment="1">
      <alignment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164" fontId="12" fillId="0" borderId="0" xfId="231" applyNumberFormat="1" applyFont="1" applyFill="1" applyBorder="1" applyAlignment="1">
      <alignment horizontal="left" vertical="center" wrapText="1"/>
      <protection/>
    </xf>
    <xf numFmtId="164" fontId="9" fillId="0" borderId="0" xfId="231" applyNumberFormat="1" applyFont="1" applyFill="1" applyBorder="1" applyAlignment="1">
      <alignment horizontal="left" vertical="center" wrapText="1"/>
      <protection/>
    </xf>
    <xf numFmtId="0" fontId="6" fillId="0" borderId="38" xfId="0" applyFont="1" applyFill="1" applyBorder="1" applyAlignment="1" applyProtection="1">
      <alignment horizontal="right" vertical="center"/>
      <protection/>
    </xf>
    <xf numFmtId="3" fontId="50" fillId="0" borderId="0" xfId="0" applyNumberFormat="1" applyFont="1" applyBorder="1" applyAlignment="1">
      <alignment horizontal="center" vertical="center" wrapText="1"/>
    </xf>
    <xf numFmtId="3" fontId="5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right"/>
    </xf>
    <xf numFmtId="0" fontId="56" fillId="0" borderId="33" xfId="0" applyFont="1" applyFill="1" applyBorder="1" applyAlignment="1" applyProtection="1">
      <alignment horizontal="center" vertical="center" wrapText="1"/>
      <protection/>
    </xf>
    <xf numFmtId="0" fontId="56" fillId="0" borderId="49" xfId="0" applyFont="1" applyFill="1" applyBorder="1" applyAlignment="1" applyProtection="1">
      <alignment horizontal="center" vertical="center" wrapText="1"/>
      <protection/>
    </xf>
    <xf numFmtId="0" fontId="56" fillId="0" borderId="68" xfId="0" applyFont="1" applyFill="1" applyBorder="1" applyAlignment="1" applyProtection="1">
      <alignment horizontal="center" vertical="center" wrapText="1"/>
      <protection/>
    </xf>
    <xf numFmtId="164" fontId="56" fillId="0" borderId="38" xfId="236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238" applyFont="1" applyFill="1" applyAlignment="1" applyProtection="1">
      <alignment horizontal="center" vertical="center" wrapText="1"/>
      <protection/>
    </xf>
    <xf numFmtId="0" fontId="3" fillId="0" borderId="0" xfId="238" applyFont="1" applyFill="1" applyAlignment="1" applyProtection="1">
      <alignment horizontal="center" vertical="center"/>
      <protection/>
    </xf>
    <xf numFmtId="0" fontId="5" fillId="0" borderId="74" xfId="238" applyFont="1" applyFill="1" applyBorder="1" applyAlignment="1" applyProtection="1">
      <alignment horizontal="left" vertical="center" indent="1"/>
      <protection/>
    </xf>
    <xf numFmtId="0" fontId="5" fillId="0" borderId="75" xfId="238" applyFont="1" applyFill="1" applyBorder="1" applyAlignment="1" applyProtection="1">
      <alignment horizontal="left" vertical="center" indent="1"/>
      <protection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102" xfId="0" applyFont="1" applyFill="1" applyBorder="1" applyAlignment="1">
      <alignment horizontal="justify" vertical="center" wrapText="1"/>
    </xf>
    <xf numFmtId="0" fontId="50" fillId="0" borderId="0" xfId="237" applyFont="1" applyFill="1" applyBorder="1" applyAlignment="1">
      <alignment horizontal="center" vertical="center" wrapText="1"/>
      <protection/>
    </xf>
    <xf numFmtId="0" fontId="72" fillId="0" borderId="0" xfId="237" applyFont="1" applyFill="1" applyBorder="1" applyAlignment="1">
      <alignment horizontal="center" vertical="center" wrapText="1"/>
      <protection/>
    </xf>
    <xf numFmtId="0" fontId="52" fillId="0" borderId="0" xfId="206" applyFont="1" applyAlignment="1">
      <alignment horizontal="center" vertical="center" wrapText="1"/>
      <protection/>
    </xf>
    <xf numFmtId="0" fontId="52" fillId="0" borderId="0" xfId="206" applyFont="1" applyAlignment="1">
      <alignment horizontal="center" vertical="center"/>
      <protection/>
    </xf>
    <xf numFmtId="0" fontId="52" fillId="0" borderId="0" xfId="206" applyFont="1" applyBorder="1" applyAlignment="1">
      <alignment horizontal="center" vertical="center"/>
      <protection/>
    </xf>
    <xf numFmtId="164" fontId="5" fillId="0" borderId="0" xfId="236" applyNumberFormat="1" applyFont="1" applyFill="1" applyBorder="1" applyAlignment="1" applyProtection="1">
      <alignment horizontal="left"/>
      <protection/>
    </xf>
    <xf numFmtId="0" fontId="3" fillId="0" borderId="0" xfId="236" applyFont="1" applyFill="1" applyAlignment="1" applyProtection="1">
      <alignment horizontal="center" wrapText="1"/>
      <protection/>
    </xf>
    <xf numFmtId="0" fontId="3" fillId="0" borderId="0" xfId="236" applyFont="1" applyFill="1" applyAlignment="1" applyProtection="1">
      <alignment horizontal="center"/>
      <protection/>
    </xf>
    <xf numFmtId="0" fontId="50" fillId="0" borderId="0" xfId="205" applyFont="1" applyAlignment="1">
      <alignment horizontal="center" vertical="center" wrapText="1"/>
      <protection/>
    </xf>
    <xf numFmtId="0" fontId="10" fillId="0" borderId="0" xfId="205" applyFont="1" applyBorder="1" applyAlignment="1">
      <alignment horizontal="right"/>
      <protection/>
    </xf>
    <xf numFmtId="0" fontId="47" fillId="0" borderId="52" xfId="205" applyFont="1" applyBorder="1" applyAlignment="1">
      <alignment horizontal="center" vertical="center" wrapText="1"/>
      <protection/>
    </xf>
    <xf numFmtId="0" fontId="47" fillId="0" borderId="84" xfId="205" applyFont="1" applyBorder="1" applyAlignment="1">
      <alignment horizontal="center" vertical="center" wrapText="1"/>
      <protection/>
    </xf>
    <xf numFmtId="0" fontId="47" fillId="0" borderId="97" xfId="205" applyFont="1" applyBorder="1" applyAlignment="1">
      <alignment horizontal="center" vertical="center" wrapText="1"/>
      <protection/>
    </xf>
    <xf numFmtId="0" fontId="47" fillId="0" borderId="38" xfId="205" applyFont="1" applyBorder="1" applyAlignment="1">
      <alignment horizontal="center" vertical="center" wrapText="1"/>
      <protection/>
    </xf>
    <xf numFmtId="0" fontId="47" fillId="0" borderId="29" xfId="205" applyFont="1" applyBorder="1" applyAlignment="1">
      <alignment horizontal="center" vertical="center" wrapText="1"/>
      <protection/>
    </xf>
    <xf numFmtId="0" fontId="47" fillId="0" borderId="78" xfId="205" applyFont="1" applyBorder="1" applyAlignment="1">
      <alignment horizontal="center" vertical="center" wrapText="1"/>
      <protection/>
    </xf>
    <xf numFmtId="0" fontId="47" fillId="0" borderId="0" xfId="205" applyFont="1" applyAlignment="1">
      <alignment horizontal="center" wrapText="1"/>
      <protection/>
    </xf>
    <xf numFmtId="0" fontId="67" fillId="0" borderId="42" xfId="207" applyFont="1" applyBorder="1" applyAlignment="1">
      <alignment horizontal="center" vertical="center" wrapText="1"/>
      <protection/>
    </xf>
    <xf numFmtId="0" fontId="67" fillId="0" borderId="103" xfId="207" applyFont="1" applyBorder="1" applyAlignment="1">
      <alignment horizontal="center" vertical="center" wrapText="1"/>
      <protection/>
    </xf>
    <xf numFmtId="0" fontId="67" fillId="0" borderId="81" xfId="207" applyFont="1" applyBorder="1" applyAlignment="1">
      <alignment horizontal="center" vertical="center"/>
      <protection/>
    </xf>
    <xf numFmtId="0" fontId="67" fillId="0" borderId="90" xfId="207" applyFont="1" applyBorder="1" applyAlignment="1">
      <alignment horizontal="center" vertical="center"/>
      <protection/>
    </xf>
    <xf numFmtId="0" fontId="52" fillId="0" borderId="0" xfId="207" applyFont="1" applyAlignment="1">
      <alignment horizontal="center" vertical="center" wrapText="1"/>
      <protection/>
    </xf>
    <xf numFmtId="0" fontId="67" fillId="0" borderId="52" xfId="207" applyFont="1" applyBorder="1" applyAlignment="1">
      <alignment horizontal="center" vertical="center"/>
      <protection/>
    </xf>
    <xf numFmtId="0" fontId="67" fillId="0" borderId="84" xfId="207" applyFont="1" applyBorder="1" applyAlignment="1">
      <alignment horizontal="center" vertical="center"/>
      <protection/>
    </xf>
    <xf numFmtId="164" fontId="3" fillId="0" borderId="0" xfId="236" applyNumberFormat="1" applyFont="1" applyFill="1" applyBorder="1" applyAlignment="1" applyProtection="1">
      <alignment horizontal="center" vertical="center" wrapText="1"/>
      <protection/>
    </xf>
    <xf numFmtId="164" fontId="3" fillId="0" borderId="0" xfId="236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56" fillId="0" borderId="0" xfId="0" applyFont="1" applyAlignment="1">
      <alignment/>
    </xf>
    <xf numFmtId="0" fontId="56" fillId="0" borderId="50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left" vertical="center" wrapText="1"/>
    </xf>
    <xf numFmtId="3" fontId="24" fillId="0" borderId="50" xfId="0" applyNumberFormat="1" applyFont="1" applyBorder="1" applyAlignment="1">
      <alignment horizontal="right" vertical="center" wrapText="1"/>
    </xf>
    <xf numFmtId="0" fontId="80" fillId="0" borderId="50" xfId="0" applyFont="1" applyBorder="1" applyAlignment="1">
      <alignment horizontal="left" vertical="center" wrapText="1"/>
    </xf>
    <xf numFmtId="3" fontId="80" fillId="0" borderId="50" xfId="0" applyNumberFormat="1" applyFont="1" applyBorder="1" applyAlignment="1">
      <alignment horizontal="right" vertical="center" wrapText="1"/>
    </xf>
    <xf numFmtId="0" fontId="47" fillId="0" borderId="0" xfId="0" applyFont="1" applyFill="1" applyAlignment="1">
      <alignment horizontal="center" vertical="center"/>
    </xf>
    <xf numFmtId="0" fontId="47" fillId="0" borderId="5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50" xfId="0" applyFont="1" applyBorder="1" applyAlignment="1">
      <alignment horizontal="center" vertical="top" wrapText="1"/>
    </xf>
    <xf numFmtId="0" fontId="9" fillId="0" borderId="50" xfId="0" applyFont="1" applyBorder="1" applyAlignment="1">
      <alignment horizontal="left" vertical="top" wrapText="1"/>
    </xf>
    <xf numFmtId="3" fontId="9" fillId="0" borderId="50" xfId="0" applyNumberFormat="1" applyFont="1" applyBorder="1" applyAlignment="1">
      <alignment horizontal="right" vertical="top" wrapText="1"/>
    </xf>
    <xf numFmtId="0" fontId="12" fillId="0" borderId="50" xfId="0" applyFont="1" applyBorder="1" applyAlignment="1">
      <alignment horizontal="center" vertical="top" wrapText="1"/>
    </xf>
    <xf numFmtId="0" fontId="12" fillId="0" borderId="50" xfId="0" applyFont="1" applyBorder="1" applyAlignment="1">
      <alignment horizontal="left" vertical="top" wrapText="1"/>
    </xf>
    <xf numFmtId="3" fontId="12" fillId="0" borderId="50" xfId="0" applyNumberFormat="1" applyFont="1" applyBorder="1" applyAlignment="1">
      <alignment horizontal="right" vertical="top" wrapText="1"/>
    </xf>
    <xf numFmtId="0" fontId="9" fillId="0" borderId="0" xfId="0" applyFont="1" applyFill="1" applyAlignment="1">
      <alignment vertical="center"/>
    </xf>
    <xf numFmtId="0" fontId="33" fillId="0" borderId="50" xfId="0" applyFont="1" applyFill="1" applyBorder="1" applyAlignment="1">
      <alignment horizontal="center" vertical="center" wrapText="1"/>
    </xf>
  </cellXfs>
  <cellStyles count="248">
    <cellStyle name="Normal" xfId="0"/>
    <cellStyle name="20% - 1. jelölőszín" xfId="15"/>
    <cellStyle name="20% - 1. jelölőszín 2" xfId="16"/>
    <cellStyle name="20% - 1. jelölőszín 2 2" xfId="17"/>
    <cellStyle name="20% - 2. jelölőszín" xfId="18"/>
    <cellStyle name="20% - 2. jelölőszín 2" xfId="19"/>
    <cellStyle name="20% - 2. jelölőszín 2 2" xfId="20"/>
    <cellStyle name="20% - 3. jelölőszín" xfId="21"/>
    <cellStyle name="20% - 3. jelölőszín 2" xfId="22"/>
    <cellStyle name="20% - 3. jelölőszín 2 2" xfId="23"/>
    <cellStyle name="20% - 4. jelölőszín" xfId="24"/>
    <cellStyle name="20% - 4. jelölőszín 2" xfId="25"/>
    <cellStyle name="20% - 4. jelölőszín 2 2" xfId="26"/>
    <cellStyle name="20% - 5. jelölőszín" xfId="27"/>
    <cellStyle name="20% - 5. jelölőszín 2" xfId="28"/>
    <cellStyle name="20% - 5. jelölőszín 2 2" xfId="29"/>
    <cellStyle name="20% - 6. jelölőszín" xfId="30"/>
    <cellStyle name="20% - 6. jelölőszín 2" xfId="31"/>
    <cellStyle name="20% - 6. jelölőszín 2 2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1. jelölőszín" xfId="39"/>
    <cellStyle name="40% - 1. jelölőszín 2" xfId="40"/>
    <cellStyle name="40% - 1. jelölőszín 2 2" xfId="41"/>
    <cellStyle name="40% - 2. jelölőszín" xfId="42"/>
    <cellStyle name="40% - 2. jelölőszín 2" xfId="43"/>
    <cellStyle name="40% - 2. jelölőszín 2 2" xfId="44"/>
    <cellStyle name="40% - 3. jelölőszín" xfId="45"/>
    <cellStyle name="40% - 3. jelölőszín 2" xfId="46"/>
    <cellStyle name="40% - 3. jelölőszín 2 2" xfId="47"/>
    <cellStyle name="40% - 4. jelölőszín" xfId="48"/>
    <cellStyle name="40% - 4. jelölőszín 2" xfId="49"/>
    <cellStyle name="40% - 4. jelölőszín 2 2" xfId="50"/>
    <cellStyle name="40% - 5. jelölőszín" xfId="51"/>
    <cellStyle name="40% - 5. jelölőszín 2" xfId="52"/>
    <cellStyle name="40% - 5. jelölőszín 2 2" xfId="53"/>
    <cellStyle name="40% - 6. jelölőszín" xfId="54"/>
    <cellStyle name="40% - 6. jelölőszín 2" xfId="55"/>
    <cellStyle name="40% - 6. jelölőszín 2 2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60% - 1. jelölőszín" xfId="63"/>
    <cellStyle name="60% - 1. jelölőszín 2" xfId="64"/>
    <cellStyle name="60% - 2. jelölőszín" xfId="65"/>
    <cellStyle name="60% - 2. jelölőszín 2" xfId="66"/>
    <cellStyle name="60% - 3. jelölőszín" xfId="67"/>
    <cellStyle name="60% - 3. jelölőszín 2" xfId="68"/>
    <cellStyle name="60% - 4. jelölőszín" xfId="69"/>
    <cellStyle name="60% - 4. jelölőszín 2" xfId="70"/>
    <cellStyle name="60% - 5. jelölőszín" xfId="71"/>
    <cellStyle name="60% - 5. jelölőszín 2" xfId="72"/>
    <cellStyle name="60% - 6. jelölőszín" xfId="73"/>
    <cellStyle name="60% - 6. jelölőszín 2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Bad" xfId="87"/>
    <cellStyle name="Bevitel" xfId="88"/>
    <cellStyle name="Bevitel 2" xfId="89"/>
    <cellStyle name="Calculation" xfId="90"/>
    <cellStyle name="Check Cell" xfId="91"/>
    <cellStyle name="Cím" xfId="92"/>
    <cellStyle name="Cím 2" xfId="93"/>
    <cellStyle name="Címsor 1" xfId="94"/>
    <cellStyle name="Címsor 1 2" xfId="95"/>
    <cellStyle name="Címsor 2" xfId="96"/>
    <cellStyle name="Címsor 2 2" xfId="97"/>
    <cellStyle name="Címsor 3" xfId="98"/>
    <cellStyle name="Címsor 3 2" xfId="99"/>
    <cellStyle name="Címsor 4" xfId="100"/>
    <cellStyle name="Címsor 4 2" xfId="101"/>
    <cellStyle name="Ellenőrzőcella" xfId="102"/>
    <cellStyle name="Ellenőrzőcella 2" xfId="103"/>
    <cellStyle name="Explanatory Text" xfId="104"/>
    <cellStyle name="Comma" xfId="105"/>
    <cellStyle name="Comma [0]" xfId="106"/>
    <cellStyle name="Ezres 10" xfId="107"/>
    <cellStyle name="Ezres 10 2" xfId="108"/>
    <cellStyle name="Ezres 11" xfId="109"/>
    <cellStyle name="Ezres 2" xfId="110"/>
    <cellStyle name="Ezres 2 2" xfId="111"/>
    <cellStyle name="Ezres 2 3" xfId="112"/>
    <cellStyle name="Ezres 2 3 2" xfId="113"/>
    <cellStyle name="Ezres 3" xfId="114"/>
    <cellStyle name="Ezres 3 2" xfId="115"/>
    <cellStyle name="Ezres 3 3" xfId="116"/>
    <cellStyle name="Ezres 3_2009. évi beszámoló mellékletei 04.14" xfId="117"/>
    <cellStyle name="Ezres 4" xfId="118"/>
    <cellStyle name="Ezres 4 2" xfId="119"/>
    <cellStyle name="Ezres 4 2 2" xfId="120"/>
    <cellStyle name="Ezres 5" xfId="121"/>
    <cellStyle name="Ezres 5 2" xfId="122"/>
    <cellStyle name="Ezres 6" xfId="123"/>
    <cellStyle name="Ezres 6 2" xfId="124"/>
    <cellStyle name="Ezres 7" xfId="125"/>
    <cellStyle name="Ezres 8" xfId="126"/>
    <cellStyle name="Ezres 9" xfId="127"/>
    <cellStyle name="Ezres 9 2" xfId="128"/>
    <cellStyle name="Ezres 9 2 2" xfId="129"/>
    <cellStyle name="Ezres 9 3" xfId="130"/>
    <cellStyle name="Figyelmeztetés" xfId="131"/>
    <cellStyle name="Figyelmeztetés 2" xfId="132"/>
    <cellStyle name="Good" xfId="133"/>
    <cellStyle name="Heading 1" xfId="134"/>
    <cellStyle name="Heading 2" xfId="135"/>
    <cellStyle name="Heading 3" xfId="136"/>
    <cellStyle name="Heading 4" xfId="137"/>
    <cellStyle name="Hiperhivatkozás" xfId="138"/>
    <cellStyle name="Hyperlink" xfId="139"/>
    <cellStyle name="Hivatkozott cella" xfId="140"/>
    <cellStyle name="Hivatkozott cella 2" xfId="141"/>
    <cellStyle name="Input" xfId="142"/>
    <cellStyle name="Jegyzet" xfId="143"/>
    <cellStyle name="Jegyzet 2" xfId="144"/>
    <cellStyle name="Jegyzet 2 2" xfId="145"/>
    <cellStyle name="Jelölőszín (1)" xfId="146"/>
    <cellStyle name="Jelölőszín (1) 2" xfId="147"/>
    <cellStyle name="Jelölőszín (2)" xfId="148"/>
    <cellStyle name="Jelölőszín (2) 2" xfId="149"/>
    <cellStyle name="Jelölőszín (3)" xfId="150"/>
    <cellStyle name="Jelölőszín (3) 2" xfId="151"/>
    <cellStyle name="Jelölőszín (4)" xfId="152"/>
    <cellStyle name="Jelölőszín (4) 2" xfId="153"/>
    <cellStyle name="Jelölőszín (5)" xfId="154"/>
    <cellStyle name="Jelölőszín (5) 2" xfId="155"/>
    <cellStyle name="Jelölőszín (6)" xfId="156"/>
    <cellStyle name="Jelölőszín (6) 2" xfId="157"/>
    <cellStyle name="Jó" xfId="158"/>
    <cellStyle name="Jó 2" xfId="159"/>
    <cellStyle name="Kimenet" xfId="160"/>
    <cellStyle name="Kimenet 2" xfId="161"/>
    <cellStyle name="Followed Hyperlink" xfId="162"/>
    <cellStyle name="Linked Cell" xfId="163"/>
    <cellStyle name="Magyarázó szöveg" xfId="164"/>
    <cellStyle name="Magyarázó szöveg 2" xfId="165"/>
    <cellStyle name="Már látott hiperhivatkozás" xfId="166"/>
    <cellStyle name="Neutral" xfId="167"/>
    <cellStyle name="Normál 10" xfId="168"/>
    <cellStyle name="Normál 11" xfId="169"/>
    <cellStyle name="Normál 12" xfId="170"/>
    <cellStyle name="Normál 13" xfId="171"/>
    <cellStyle name="Normál 14" xfId="172"/>
    <cellStyle name="Normál 15" xfId="173"/>
    <cellStyle name="Normál 16" xfId="174"/>
    <cellStyle name="Normál 17" xfId="175"/>
    <cellStyle name="Normál 17 2" xfId="176"/>
    <cellStyle name="Normál 17 2 3" xfId="177"/>
    <cellStyle name="Normál 17 2 3 2" xfId="178"/>
    <cellStyle name="Normál 18" xfId="179"/>
    <cellStyle name="Normál 19" xfId="180"/>
    <cellStyle name="Normál 2" xfId="181"/>
    <cellStyle name="Normál 2 2" xfId="182"/>
    <cellStyle name="Normál 2 2 10" xfId="183"/>
    <cellStyle name="Normál 2 2 2" xfId="184"/>
    <cellStyle name="Normál 2 2 3" xfId="185"/>
    <cellStyle name="Normál 2 2 3 2" xfId="186"/>
    <cellStyle name="Normál 2 2_2009. évi beszámoló mellékletei 04.14" xfId="187"/>
    <cellStyle name="Normál 2 3" xfId="188"/>
    <cellStyle name="Normál 2 4" xfId="189"/>
    <cellStyle name="Normál 2 4 2" xfId="190"/>
    <cellStyle name="Normál 2 5" xfId="191"/>
    <cellStyle name="Normál 2_2.sz.melléklet intézmények pontosított 0203" xfId="192"/>
    <cellStyle name="Normál 20" xfId="193"/>
    <cellStyle name="Normál 21" xfId="194"/>
    <cellStyle name="Normál 22" xfId="195"/>
    <cellStyle name="Normál 22 2" xfId="196"/>
    <cellStyle name="Normál 22 3" xfId="197"/>
    <cellStyle name="Normál 22 3 2" xfId="198"/>
    <cellStyle name="Normál 22 3 2 2" xfId="199"/>
    <cellStyle name="Normál 23" xfId="200"/>
    <cellStyle name="Normál 23 2" xfId="201"/>
    <cellStyle name="Normál 24" xfId="202"/>
    <cellStyle name="Normál 25" xfId="203"/>
    <cellStyle name="Normál 25 2" xfId="204"/>
    <cellStyle name="Normál 26" xfId="205"/>
    <cellStyle name="Normál 27" xfId="206"/>
    <cellStyle name="Normál 28" xfId="207"/>
    <cellStyle name="Normál 29" xfId="208"/>
    <cellStyle name="Normál 3" xfId="209"/>
    <cellStyle name="Normál 3 2" xfId="210"/>
    <cellStyle name="Normál 3 3" xfId="211"/>
    <cellStyle name="Normál 3_TGA 2013 2_4_Köztisztaság" xfId="212"/>
    <cellStyle name="Normál 4" xfId="213"/>
    <cellStyle name="Normál 4 2" xfId="214"/>
    <cellStyle name="Normál 4 2 2" xfId="215"/>
    <cellStyle name="Normál 4 2 3" xfId="216"/>
    <cellStyle name="Normál 4_EU támogatott feladatok 0208" xfId="217"/>
    <cellStyle name="Normál 5" xfId="218"/>
    <cellStyle name="Normál 5 2" xfId="219"/>
    <cellStyle name="Normál 5 3" xfId="220"/>
    <cellStyle name="Normál 5 3 2" xfId="221"/>
    <cellStyle name="Normál 6" xfId="222"/>
    <cellStyle name="Normál 6 2" xfId="223"/>
    <cellStyle name="Normál 7" xfId="224"/>
    <cellStyle name="Normál 7 2" xfId="225"/>
    <cellStyle name="Normál 7 3" xfId="226"/>
    <cellStyle name="Normál 8" xfId="227"/>
    <cellStyle name="Normál 9" xfId="228"/>
    <cellStyle name="Normál_11. KV összesítő 2011.tervegyeztetés lezárt jegyzőkönyvek" xfId="229"/>
    <cellStyle name="Normál_2001 évi terv" xfId="230"/>
    <cellStyle name="Normál_2003 évi kv javaslat" xfId="231"/>
    <cellStyle name="Normál_Függelékek és egyéb táblák 02.06" xfId="232"/>
    <cellStyle name="Normál_Intézményi jegyzőkönyvek 2006  január 2-6 (rendeletbe előkészítő)" xfId="233"/>
    <cellStyle name="Normal_KARSZJ3" xfId="234"/>
    <cellStyle name="Normál_ktgvetés mellékletei 2012 01 20" xfId="235"/>
    <cellStyle name="Normál_KVRENMUNKA" xfId="236"/>
    <cellStyle name="Normál_létszám tájékoztató" xfId="237"/>
    <cellStyle name="Normál_SEGEDLETEK" xfId="238"/>
    <cellStyle name="Normal_tanusitv" xfId="239"/>
    <cellStyle name="Note" xfId="240"/>
    <cellStyle name="Output" xfId="241"/>
    <cellStyle name="Összesen" xfId="242"/>
    <cellStyle name="Összesen 2" xfId="243"/>
    <cellStyle name="Currency" xfId="244"/>
    <cellStyle name="Currency [0]" xfId="245"/>
    <cellStyle name="Pénznem 2" xfId="246"/>
    <cellStyle name="Rossz" xfId="247"/>
    <cellStyle name="Rossz 2" xfId="248"/>
    <cellStyle name="Semleges" xfId="249"/>
    <cellStyle name="Semleges 2" xfId="250"/>
    <cellStyle name="Stílus 1" xfId="251"/>
    <cellStyle name="Számítás" xfId="252"/>
    <cellStyle name="Számítás 2" xfId="253"/>
    <cellStyle name="Percent" xfId="254"/>
    <cellStyle name="Százalék 2" xfId="255"/>
    <cellStyle name="Százalék 2 2" xfId="256"/>
    <cellStyle name="Százalék 3" xfId="257"/>
    <cellStyle name="Százalék 4" xfId="258"/>
    <cellStyle name="Title" xfId="259"/>
    <cellStyle name="Total" xfId="260"/>
    <cellStyle name="Warning Text" xfId="26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externalLink" Target="externalLinks/externalLink4.xml" /><Relationship Id="rId35" Type="http://schemas.openxmlformats.org/officeDocument/2006/relationships/externalLink" Target="externalLinks/externalLink5.xml" /><Relationship Id="rId36" Type="http://schemas.openxmlformats.org/officeDocument/2006/relationships/externalLink" Target="externalLinks/externalLink6.xml" /><Relationship Id="rId37" Type="http://schemas.openxmlformats.org/officeDocument/2006/relationships/externalLink" Target="externalLinks/externalLink7.xml" /><Relationship Id="rId38" Type="http://schemas.openxmlformats.org/officeDocument/2006/relationships/externalLink" Target="externalLinks/externalLink8.xml" /><Relationship Id="rId39" Type="http://schemas.openxmlformats.org/officeDocument/2006/relationships/externalLink" Target="externalLinks/externalLink9.xml" /><Relationship Id="rId40" Type="http://schemas.openxmlformats.org/officeDocument/2006/relationships/externalLink" Target="externalLinks/externalLink10.xml" /><Relationship Id="rId41" Type="http://schemas.openxmlformats.org/officeDocument/2006/relationships/externalLink" Target="externalLinks/externalLink11.xml" /><Relationship Id="rId42" Type="http://schemas.openxmlformats.org/officeDocument/2006/relationships/externalLink" Target="externalLinks/externalLink12.xml" /><Relationship Id="rId43" Type="http://schemas.openxmlformats.org/officeDocument/2006/relationships/externalLink" Target="externalLinks/externalLink13.xml" /><Relationship Id="rId44" Type="http://schemas.openxmlformats.org/officeDocument/2006/relationships/externalLink" Target="externalLinks/externalLink14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Excel\Menyus\P&#233;nz&#252;gyielemz&#233;s\P&#252;modell\M_V0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-3\adat\Dokumentumok\Dokumentumok\k&#246;lts&#233;gvet&#233;s%202011\ktgvet&#233;s%20mell&#233;kletei%20saj&#225;t%20pldfebr%201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-3\adat\Em&#337;di\Dokumentumok\Munka\2005%20&#233;vi%20el&#337;terjeszt&#233;sek\Dokumentumok\koncepci&#243;2004\SZ&#193;MOLGAT&#193;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zmserver\adat\Em&#337;di\Dokumentumok\Munka\2005%20&#233;vi%20el&#337;terjeszt&#233;sek\Dokumentumok\koncepci&#243;2004\SZ&#193;MOLGAT&#193;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zmserver\adat\Dokumentumok\Dokumentumok\egy&#233;b%20el&#337;terjeszt&#233;sek\2008\ktgvet&#233;si%20rendelet%20mell2008%20v&#233;g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kumentumok\Excel\Menyus\P&#233;nz&#252;gyielemz&#233;s\P&#252;modell\M_V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umok\Excel\Menyus\P&#233;nz&#252;gyielemz&#233;s\P&#252;modell\M_V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farkasn\LOCALS~1\Temp\Dokumentumok\Excel\Menyus\P&#233;nz&#252;gyielemz&#233;s\P&#252;modell\M_V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Gazdas&#225;gi%20Igazgat&#243;s&#225;g\PenzugyVIP\Besz&#225;mol&#243;\2009\&#201;ves\Besz&#225;mol&#243;%20t&#225;bl&#225;k\Dokumentumok\Excel\Menyus\P&#233;nz&#252;gyielemz&#233;s\P&#252;modell\M_V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enzugyVIP\T&#243;thHE2002\Excel\Menyus\P&#233;nz&#252;gyielemz&#233;s\P&#252;modell\M_V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umok\Excel\Menyus\P&#233;nz&#252;gyielemz&#233;s\P&#252;modell\M_V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Gazdas&#225;gi%20Igazgat&#243;s&#225;g\PenzugyVIP\&#193;llami%20t&#225;mogat&#225;s%20ig&#233;nyl&#233;s-%20elsz&#225;mol&#225;s\2012\&#193;llami%20egyeztet&#233;s\2012.%20&#225;llami%20ig&#233;nyl&#233;s%20&#246;sszes&#237;tve%202011.11.18.%20int&#233;zm&#233;nyi%20bont&#225;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ll. tábla"/>
      <sheetName val="1. címrend"/>
      <sheetName val="2. bev-kiad. önk."/>
      <sheetName val="2.a.műk.mérleg"/>
      <sheetName val="2.b.felhalm.mérleg"/>
      <sheetName val="3. ckö ktgvetés"/>
      <sheetName val="4. rkö ktgvetés "/>
      <sheetName val=" 5. bevételek int-ként és létsz"/>
      <sheetName val="6. kiadások int-ként"/>
      <sheetName val="7. felhalm.kiad."/>
      <sheetName val="8. felújítási kiad."/>
      <sheetName val="T.1 ei.felh.ütemterv"/>
      <sheetName val="T.2 céltartalék"/>
      <sheetName val="T.3 közvetett tám."/>
      <sheetName val="T.4 hitelállomány"/>
      <sheetName val="T.5 több éves kih."/>
      <sheetName val="T.6 Össz.normatíva"/>
      <sheetName val="T.7 ph. kiadásai"/>
      <sheetName val="T.8 szociális tábla"/>
      <sheetName val="T.9 kulturális kiad."/>
      <sheetName val="T.10 körny.véd."/>
      <sheetName val="T.11 eu-s projektek"/>
    </sheetNames>
    <sheetDataSet>
      <sheetData sheetId="2">
        <row r="39">
          <cell r="C39">
            <v>3536504</v>
          </cell>
        </row>
        <row r="53">
          <cell r="C53">
            <v>3778085.5096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  <sheetDataSet>
      <sheetData sheetId="5">
        <row r="7">
          <cell r="C7">
            <v>145379</v>
          </cell>
        </row>
        <row r="8">
          <cell r="C8">
            <v>477520</v>
          </cell>
        </row>
        <row r="17">
          <cell r="C17">
            <v>1000</v>
          </cell>
        </row>
        <row r="19">
          <cell r="C19">
            <v>2000</v>
          </cell>
        </row>
        <row r="20">
          <cell r="C20">
            <v>3000</v>
          </cell>
        </row>
        <row r="21">
          <cell r="C21">
            <v>106068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  <sheetDataSet>
      <sheetData sheetId="1">
        <row r="22">
          <cell r="P22">
            <v>2725</v>
          </cell>
        </row>
        <row r="23">
          <cell r="P23">
            <v>680</v>
          </cell>
        </row>
      </sheetData>
      <sheetData sheetId="5">
        <row r="7">
          <cell r="C7">
            <v>145379</v>
          </cell>
        </row>
        <row r="8">
          <cell r="C8">
            <v>477520</v>
          </cell>
        </row>
        <row r="10">
          <cell r="C10">
            <v>54645</v>
          </cell>
        </row>
        <row r="11">
          <cell r="C11">
            <v>380009</v>
          </cell>
        </row>
        <row r="15">
          <cell r="C15">
            <v>198000</v>
          </cell>
        </row>
        <row r="16">
          <cell r="C16">
            <v>42000</v>
          </cell>
        </row>
        <row r="17">
          <cell r="C17">
            <v>1000</v>
          </cell>
        </row>
        <row r="18">
          <cell r="C18">
            <v>600</v>
          </cell>
        </row>
        <row r="19">
          <cell r="C19">
            <v>2000</v>
          </cell>
        </row>
        <row r="20">
          <cell r="C20">
            <v>3000</v>
          </cell>
        </row>
        <row r="21">
          <cell r="C21">
            <v>106068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. címrend"/>
      <sheetName val="2. bev-kiad. önk."/>
      <sheetName val="2a. műk.mérleg"/>
      <sheetName val="2b.felhalm.mérleg"/>
      <sheetName val="3. ckö ktgvetés"/>
      <sheetName val="4. bevételek int-ként"/>
      <sheetName val="5. kiadások int-ként"/>
      <sheetName val="6. felhalm.kiad."/>
      <sheetName val="7. felújítási kiad."/>
      <sheetName val="T.1 ei.felh.ütemterv"/>
      <sheetName val="T.2 céltartalék"/>
      <sheetName val="T.3 közvetett tám."/>
      <sheetName val="T.4 hitelállomány"/>
      <sheetName val="T.5 több éves kih."/>
      <sheetName val="T.6 norm összesítő"/>
      <sheetName val="T.7 ph. kiadásai"/>
      <sheetName val="T.8 eu-s projekte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áttéradatok"/>
      <sheetName val="Fedölap"/>
      <sheetName val="Ábra_1"/>
      <sheetName val="Ábra_2"/>
      <sheetName val="Ábra_3"/>
      <sheetName val="Ábra_4"/>
      <sheetName val="Kockázat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dóerő 2012. kv törvény"/>
      <sheetName val="1 sz melléklet"/>
      <sheetName val="3 sz melléklet"/>
      <sheetName val="2011. évi végleges"/>
      <sheetName val="2012. évii várható"/>
      <sheetName val="ágazati"/>
      <sheetName val="1.b Kötött "/>
      <sheetName val="1.aa intézményi bontás"/>
      <sheetName val="2012-2011 állami új kalk"/>
      <sheetName val="3. melléklet okt.1."/>
      <sheetName val="Összesítő"/>
      <sheetName val="kd"/>
      <sheetName val="lakos"/>
      <sheetName val="Szolnok Városi Óvodák"/>
      <sheetName val="Kodály"/>
      <sheetName val="Bartók"/>
      <sheetName val="Fiumei"/>
      <sheetName val="Belvárosi"/>
      <sheetName val="Kassai"/>
      <sheetName val="Széchenyi ált."/>
      <sheetName val="II.Rákóczi"/>
      <sheetName val="Szanda"/>
      <sheetName val="Liget úti"/>
      <sheetName val="Kőrösi"/>
      <sheetName val="Szent-Györgyi"/>
      <sheetName val="Verseghy"/>
      <sheetName val="Varga"/>
      <sheetName val="Széchenyi gimn."/>
      <sheetName val="Műszaki Szki."/>
      <sheetName val="Szolgáltatási szki."/>
      <sheetName val="Kollégium"/>
      <sheetName val="Ped.szak.szolg."/>
      <sheetName val="EBIG"/>
      <sheetName val="Szociális"/>
      <sheetName val="EBIG szoc"/>
      <sheetName val="Liget otthon"/>
      <sheetName val="2012. évi várható"/>
    </sheetNames>
    <sheetDataSet>
      <sheetData sheetId="1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9"/>
  <sheetViews>
    <sheetView view="pageLayout" workbookViewId="0" topLeftCell="A1">
      <selection activeCell="A1" sqref="A1:C2"/>
    </sheetView>
  </sheetViews>
  <sheetFormatPr defaultColWidth="10.625" defaultRowHeight="12.75"/>
  <cols>
    <col min="1" max="2" width="8.875" style="420" customWidth="1"/>
    <col min="3" max="3" width="73.50390625" style="410" customWidth="1"/>
    <col min="4" max="16384" width="10.625" style="410" customWidth="1"/>
  </cols>
  <sheetData>
    <row r="1" spans="1:3" ht="12.75">
      <c r="A1" s="1126" t="s">
        <v>649</v>
      </c>
      <c r="B1" s="1127"/>
      <c r="C1" s="1128"/>
    </row>
    <row r="2" spans="1:3" ht="41.25" customHeight="1">
      <c r="A2" s="1129"/>
      <c r="B2" s="1130"/>
      <c r="C2" s="1131"/>
    </row>
    <row r="4" spans="1:3" s="421" customFormat="1" ht="31.5">
      <c r="A4" s="434" t="s">
        <v>614</v>
      </c>
      <c r="B4" s="435" t="s">
        <v>615</v>
      </c>
      <c r="C4" s="436" t="s">
        <v>616</v>
      </c>
    </row>
    <row r="5" spans="1:3" s="411" customFormat="1" ht="24" customHeight="1">
      <c r="A5" s="431" t="s">
        <v>617</v>
      </c>
      <c r="B5" s="432"/>
      <c r="C5" s="433" t="s">
        <v>650</v>
      </c>
    </row>
    <row r="6" spans="1:3" s="411" customFormat="1" ht="24" customHeight="1">
      <c r="A6" s="424"/>
      <c r="B6" s="425" t="s">
        <v>10</v>
      </c>
      <c r="C6" s="427"/>
    </row>
    <row r="7" spans="1:3" s="411" customFormat="1" ht="24" customHeight="1">
      <c r="A7" s="424" t="s">
        <v>618</v>
      </c>
      <c r="B7" s="425"/>
      <c r="C7" s="426" t="s">
        <v>651</v>
      </c>
    </row>
    <row r="8" spans="1:3" s="411" customFormat="1" ht="24" customHeight="1">
      <c r="A8" s="428"/>
      <c r="B8" s="429" t="s">
        <v>10</v>
      </c>
      <c r="C8" s="430"/>
    </row>
    <row r="9" spans="1:3" s="411" customFormat="1" ht="19.5" customHeight="1">
      <c r="A9" s="422"/>
      <c r="B9" s="422"/>
      <c r="C9" s="423"/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Q10"/>
  <sheetViews>
    <sheetView zoomScale="89" zoomScaleNormal="89" zoomScalePageLayoutView="0" workbookViewId="0" topLeftCell="A1">
      <selection activeCell="A1" sqref="A1:J1"/>
    </sheetView>
  </sheetViews>
  <sheetFormatPr defaultColWidth="9.00390625" defaultRowHeight="12.75"/>
  <cols>
    <col min="1" max="1" width="41.125" style="83" customWidth="1"/>
    <col min="2" max="8" width="17.00390625" style="83" customWidth="1"/>
    <col min="9" max="9" width="16.00390625" style="83" customWidth="1"/>
    <col min="10" max="10" width="17.00390625" style="83" customWidth="1"/>
    <col min="11" max="11" width="12.875" style="83" customWidth="1"/>
    <col min="12" max="12" width="13.625" style="83" customWidth="1"/>
    <col min="13" max="14" width="12.00390625" style="83" customWidth="1"/>
    <col min="15" max="16384" width="9.375" style="83" customWidth="1"/>
  </cols>
  <sheetData>
    <row r="1" spans="1:14" ht="57.75" customHeight="1">
      <c r="A1" s="1201" t="s">
        <v>668</v>
      </c>
      <c r="B1" s="1201"/>
      <c r="C1" s="1201"/>
      <c r="D1" s="1201"/>
      <c r="E1" s="1201"/>
      <c r="F1" s="1201"/>
      <c r="G1" s="1201"/>
      <c r="H1" s="1201"/>
      <c r="I1" s="1201"/>
      <c r="J1" s="1201"/>
      <c r="K1" s="101"/>
      <c r="L1" s="101"/>
      <c r="M1" s="101"/>
      <c r="N1" s="101"/>
    </row>
    <row r="2" spans="1:15" ht="20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1202"/>
      <c r="N2" s="1202"/>
      <c r="O2" s="84"/>
    </row>
    <row r="3" spans="1:17" ht="22.5" customHeight="1">
      <c r="A3" s="95"/>
      <c r="B3" s="92"/>
      <c r="C3" s="92"/>
      <c r="D3" s="92"/>
      <c r="E3" s="92"/>
      <c r="F3" s="92"/>
      <c r="G3" s="92"/>
      <c r="H3" s="92"/>
      <c r="I3" s="92"/>
      <c r="J3" s="102" t="s">
        <v>1</v>
      </c>
      <c r="K3" s="92"/>
      <c r="L3" s="96"/>
      <c r="M3" s="96"/>
      <c r="N3" s="96"/>
      <c r="O3" s="84"/>
      <c r="P3" s="84"/>
      <c r="Q3" s="84"/>
    </row>
    <row r="4" spans="1:17" ht="22.5" customHeight="1">
      <c r="A4" s="1203" t="s">
        <v>265</v>
      </c>
      <c r="B4" s="1205" t="s">
        <v>418</v>
      </c>
      <c r="C4" s="1205"/>
      <c r="D4" s="1205"/>
      <c r="E4" s="1205"/>
      <c r="F4" s="1205" t="s">
        <v>415</v>
      </c>
      <c r="G4" s="1206"/>
      <c r="H4" s="1207" t="s">
        <v>419</v>
      </c>
      <c r="I4" s="1208"/>
      <c r="J4" s="1209" t="s">
        <v>414</v>
      </c>
      <c r="K4" s="92"/>
      <c r="L4" s="93"/>
      <c r="M4" s="93"/>
      <c r="N4" s="96"/>
      <c r="O4" s="84"/>
      <c r="P4" s="84"/>
      <c r="Q4" s="84"/>
    </row>
    <row r="5" spans="1:17" ht="62.25" customHeight="1">
      <c r="A5" s="1204"/>
      <c r="B5" s="97" t="s">
        <v>420</v>
      </c>
      <c r="C5" s="97" t="s">
        <v>416</v>
      </c>
      <c r="D5" s="98" t="s">
        <v>421</v>
      </c>
      <c r="E5" s="97" t="s">
        <v>416</v>
      </c>
      <c r="F5" s="98" t="s">
        <v>415</v>
      </c>
      <c r="G5" s="97" t="s">
        <v>416</v>
      </c>
      <c r="H5" s="97" t="s">
        <v>422</v>
      </c>
      <c r="I5" s="97" t="s">
        <v>416</v>
      </c>
      <c r="J5" s="1210"/>
      <c r="K5" s="94"/>
      <c r="L5" s="94"/>
      <c r="M5" s="94"/>
      <c r="N5" s="96"/>
      <c r="O5" s="84"/>
      <c r="P5" s="84"/>
      <c r="Q5" s="84"/>
    </row>
    <row r="6" spans="1:10" ht="32.25" customHeight="1">
      <c r="A6" s="99" t="s">
        <v>650</v>
      </c>
      <c r="B6" s="85"/>
      <c r="C6" s="86">
        <f>B6/J6</f>
        <v>0</v>
      </c>
      <c r="D6" s="525">
        <v>28037629</v>
      </c>
      <c r="E6" s="526">
        <f>D6/J6*100</f>
        <v>14.29285075582745</v>
      </c>
      <c r="F6" s="85">
        <v>168127779</v>
      </c>
      <c r="G6" s="86">
        <f>F6/J6*100</f>
        <v>85.70714924417256</v>
      </c>
      <c r="H6" s="85"/>
      <c r="I6" s="86"/>
      <c r="J6" s="87">
        <f>B6+D6+F6+H6</f>
        <v>196165408</v>
      </c>
    </row>
    <row r="7" spans="1:10" ht="27" customHeight="1">
      <c r="A7" s="100" t="s">
        <v>651</v>
      </c>
      <c r="B7" s="85">
        <v>20673184</v>
      </c>
      <c r="C7" s="86">
        <f>B7/J7*100</f>
        <v>54.03295309088584</v>
      </c>
      <c r="D7" s="85">
        <v>196420</v>
      </c>
      <c r="E7" s="85"/>
      <c r="F7" s="85">
        <v>106000</v>
      </c>
      <c r="G7" s="86">
        <f>F7/J7*100</f>
        <v>0.27704939053577327</v>
      </c>
      <c r="H7" s="85">
        <v>17284722</v>
      </c>
      <c r="I7" s="86">
        <f>H7/J7*100</f>
        <v>45.17661977056861</v>
      </c>
      <c r="J7" s="87">
        <f>B7+D7+F7+H7</f>
        <v>38260326</v>
      </c>
    </row>
    <row r="8" spans="1:10" ht="40.5" customHeight="1">
      <c r="A8" s="90" t="s">
        <v>423</v>
      </c>
      <c r="B8" s="88">
        <f>B7</f>
        <v>20673184</v>
      </c>
      <c r="C8" s="88">
        <f aca="true" t="shared" si="0" ref="C8:J8">C7</f>
        <v>54.03295309088584</v>
      </c>
      <c r="D8" s="88">
        <f t="shared" si="0"/>
        <v>196420</v>
      </c>
      <c r="E8" s="88">
        <f t="shared" si="0"/>
        <v>0</v>
      </c>
      <c r="F8" s="88">
        <f t="shared" si="0"/>
        <v>106000</v>
      </c>
      <c r="G8" s="88">
        <f t="shared" si="0"/>
        <v>0.27704939053577327</v>
      </c>
      <c r="H8" s="88">
        <f t="shared" si="0"/>
        <v>17284722</v>
      </c>
      <c r="I8" s="88">
        <f t="shared" si="0"/>
        <v>45.17661977056861</v>
      </c>
      <c r="J8" s="89">
        <f t="shared" si="0"/>
        <v>38260326</v>
      </c>
    </row>
    <row r="9" spans="1:10" ht="42.75" customHeight="1">
      <c r="A9" s="90" t="s">
        <v>710</v>
      </c>
      <c r="B9" s="88">
        <f>B6</f>
        <v>0</v>
      </c>
      <c r="C9" s="88">
        <f aca="true" t="shared" si="1" ref="C9:J9">C6</f>
        <v>0</v>
      </c>
      <c r="D9" s="88">
        <f t="shared" si="1"/>
        <v>28037629</v>
      </c>
      <c r="E9" s="88">
        <f t="shared" si="1"/>
        <v>14.29285075582745</v>
      </c>
      <c r="F9" s="88">
        <f t="shared" si="1"/>
        <v>168127779</v>
      </c>
      <c r="G9" s="88">
        <f t="shared" si="1"/>
        <v>85.70714924417256</v>
      </c>
      <c r="H9" s="88">
        <f t="shared" si="1"/>
        <v>0</v>
      </c>
      <c r="I9" s="88">
        <f t="shared" si="1"/>
        <v>0</v>
      </c>
      <c r="J9" s="89">
        <f t="shared" si="1"/>
        <v>196165408</v>
      </c>
    </row>
    <row r="10" spans="1:10" ht="59.25" customHeight="1">
      <c r="A10" s="90" t="s">
        <v>424</v>
      </c>
      <c r="B10" s="88">
        <f>SUM(B8:B9)</f>
        <v>20673184</v>
      </c>
      <c r="C10" s="91">
        <f>ROUND(B10/J10*100,2)</f>
        <v>9.52</v>
      </c>
      <c r="D10" s="88">
        <f>SUM(D8:D9)</f>
        <v>28234049</v>
      </c>
      <c r="E10" s="91">
        <f>ROUND(D10/J10*100,2)</f>
        <v>13</v>
      </c>
      <c r="F10" s="88">
        <f>SUM(F8:F9)</f>
        <v>168233779</v>
      </c>
      <c r="G10" s="91">
        <f>ROUND((F10/J10)*100,2)</f>
        <v>77.48</v>
      </c>
      <c r="H10" s="88">
        <f>H8+H9</f>
        <v>17284722</v>
      </c>
      <c r="I10" s="91">
        <f>H10/J10*100</f>
        <v>7.960136982321885</v>
      </c>
      <c r="J10" s="89">
        <f>SUM(F10,D10,B10)</f>
        <v>217141012</v>
      </c>
    </row>
  </sheetData>
  <sheetProtection/>
  <mergeCells count="7">
    <mergeCell ref="A1:J1"/>
    <mergeCell ref="M2:N2"/>
    <mergeCell ref="A4:A5"/>
    <mergeCell ref="B4:E4"/>
    <mergeCell ref="F4:G4"/>
    <mergeCell ref="H4:I4"/>
    <mergeCell ref="J4:J5"/>
  </mergeCells>
  <printOptions horizontalCentered="1"/>
  <pageMargins left="0.3937007874015748" right="0.3937007874015748" top="1.3779527559055118" bottom="0.984251968503937" header="0.7874015748031497" footer="0.7874015748031497"/>
  <pageSetup horizontalDpi="600" verticalDpi="600" orientation="landscape" paperSize="9" scale="79" r:id="rId1"/>
  <headerFooter alignWithMargins="0">
    <oddHeader>&amp;R&amp;"Times New Roman CE,Félkövér dőlt"&amp;11 7. melléklet a ...../2018.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28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34.375" style="104" bestFit="1" customWidth="1"/>
    <col min="2" max="6" width="16.50390625" style="104" customWidth="1"/>
    <col min="7" max="7" width="13.875" style="104" customWidth="1"/>
    <col min="8" max="16384" width="9.375" style="104" customWidth="1"/>
  </cols>
  <sheetData>
    <row r="1" spans="1:7" ht="39.75" customHeight="1">
      <c r="A1" s="1211" t="s">
        <v>653</v>
      </c>
      <c r="B1" s="1211"/>
      <c r="C1" s="1211"/>
      <c r="D1" s="1211"/>
      <c r="E1" s="1211"/>
      <c r="F1" s="1211"/>
      <c r="G1" s="103"/>
    </row>
    <row r="2" spans="1:7" ht="16.5" customHeight="1">
      <c r="A2" s="105"/>
      <c r="B2" s="1212"/>
      <c r="C2" s="1212"/>
      <c r="D2" s="106"/>
      <c r="E2" s="106"/>
      <c r="F2" s="106"/>
      <c r="G2" s="106"/>
    </row>
    <row r="3" spans="1:11" ht="15.75" customHeight="1">
      <c r="A3" s="107" t="s">
        <v>425</v>
      </c>
      <c r="B3" s="1213" t="s">
        <v>728</v>
      </c>
      <c r="C3" s="1213"/>
      <c r="D3" s="1213"/>
      <c r="E3" s="1213"/>
      <c r="F3" s="1213"/>
      <c r="G3" s="109"/>
      <c r="H3" s="110"/>
      <c r="I3" s="110"/>
      <c r="J3" s="110"/>
      <c r="K3" s="110"/>
    </row>
    <row r="4" spans="1:11" ht="15" customHeight="1">
      <c r="A4" s="107" t="s">
        <v>426</v>
      </c>
      <c r="B4" s="1213" t="s">
        <v>727</v>
      </c>
      <c r="C4" s="1213"/>
      <c r="D4" s="1213"/>
      <c r="E4" s="1213"/>
      <c r="F4" s="1213"/>
      <c r="G4" s="111"/>
      <c r="H4" s="110"/>
      <c r="I4" s="110"/>
      <c r="J4" s="110"/>
      <c r="K4" s="110"/>
    </row>
    <row r="5" spans="1:11" ht="15.75" customHeight="1">
      <c r="A5" s="107" t="s">
        <v>579</v>
      </c>
      <c r="B5" s="542">
        <f>SUM(F6:F14)</f>
        <v>340000000</v>
      </c>
      <c r="C5" s="159"/>
      <c r="D5" s="159"/>
      <c r="E5" s="159"/>
      <c r="F5" s="159"/>
      <c r="G5" s="112"/>
      <c r="H5" s="110"/>
      <c r="I5" s="110"/>
      <c r="J5" s="110"/>
      <c r="K5" s="110"/>
    </row>
    <row r="6" spans="1:11" ht="15.75" customHeight="1">
      <c r="A6" s="107" t="s">
        <v>578</v>
      </c>
      <c r="B6" s="1214" t="s">
        <v>729</v>
      </c>
      <c r="C6" s="1214"/>
      <c r="D6" s="1214"/>
      <c r="E6" s="1214"/>
      <c r="F6" s="543">
        <v>167923996</v>
      </c>
      <c r="G6" s="112"/>
      <c r="H6" s="110"/>
      <c r="I6" s="110"/>
      <c r="J6" s="110"/>
      <c r="K6" s="110"/>
    </row>
    <row r="7" spans="1:11" ht="15.75" customHeight="1">
      <c r="A7" s="107"/>
      <c r="B7" s="1214" t="s">
        <v>750</v>
      </c>
      <c r="C7" s="1214"/>
      <c r="D7" s="1214"/>
      <c r="E7" s="1214"/>
      <c r="F7" s="543">
        <v>19886601</v>
      </c>
      <c r="G7" s="112"/>
      <c r="H7" s="110"/>
      <c r="I7" s="110"/>
      <c r="J7" s="110"/>
      <c r="K7" s="110"/>
    </row>
    <row r="8" spans="1:11" ht="15.75" customHeight="1">
      <c r="A8" s="107"/>
      <c r="B8" s="1214" t="s">
        <v>730</v>
      </c>
      <c r="C8" s="1214"/>
      <c r="D8" s="1214"/>
      <c r="E8" s="1214"/>
      <c r="F8" s="543">
        <v>22433089</v>
      </c>
      <c r="G8" s="112"/>
      <c r="H8" s="110"/>
      <c r="I8" s="110"/>
      <c r="J8" s="110"/>
      <c r="K8" s="110"/>
    </row>
    <row r="9" spans="1:11" ht="15.75" customHeight="1">
      <c r="A9" s="107"/>
      <c r="B9" s="1214" t="s">
        <v>736</v>
      </c>
      <c r="C9" s="1214"/>
      <c r="D9" s="1214"/>
      <c r="E9" s="1214"/>
      <c r="F9" s="543">
        <v>20876052</v>
      </c>
      <c r="G9" s="112"/>
      <c r="H9" s="110"/>
      <c r="I9" s="110"/>
      <c r="J9" s="110"/>
      <c r="K9" s="110"/>
    </row>
    <row r="10" spans="1:11" ht="15.75" customHeight="1">
      <c r="A10" s="107"/>
      <c r="B10" s="1214" t="s">
        <v>731</v>
      </c>
      <c r="C10" s="1214"/>
      <c r="D10" s="1214"/>
      <c r="E10" s="1214"/>
      <c r="F10" s="543">
        <v>23044787</v>
      </c>
      <c r="G10" s="112"/>
      <c r="H10" s="110"/>
      <c r="I10" s="110"/>
      <c r="J10" s="110"/>
      <c r="K10" s="110"/>
    </row>
    <row r="11" spans="1:11" ht="15.75" customHeight="1">
      <c r="A11" s="107"/>
      <c r="B11" s="1214" t="s">
        <v>732</v>
      </c>
      <c r="C11" s="1214"/>
      <c r="D11" s="1214"/>
      <c r="E11" s="1214"/>
      <c r="F11" s="543">
        <v>12401116</v>
      </c>
      <c r="G11" s="112"/>
      <c r="H11" s="110"/>
      <c r="I11" s="110"/>
      <c r="J11" s="110"/>
      <c r="K11" s="110"/>
    </row>
    <row r="12" spans="1:11" ht="15.75" customHeight="1">
      <c r="A12" s="107"/>
      <c r="B12" s="1214" t="s">
        <v>733</v>
      </c>
      <c r="C12" s="1214"/>
      <c r="D12" s="1214"/>
      <c r="E12" s="1214"/>
      <c r="F12" s="543">
        <v>32271115</v>
      </c>
      <c r="G12" s="112"/>
      <c r="H12" s="110"/>
      <c r="I12" s="110"/>
      <c r="J12" s="110"/>
      <c r="K12" s="110"/>
    </row>
    <row r="13" spans="1:11" ht="15.75" customHeight="1">
      <c r="A13" s="107"/>
      <c r="B13" s="1214" t="s">
        <v>734</v>
      </c>
      <c r="C13" s="1214"/>
      <c r="D13" s="1214"/>
      <c r="E13" s="1214"/>
      <c r="F13" s="543">
        <v>27702588</v>
      </c>
      <c r="G13" s="112"/>
      <c r="H13" s="110"/>
      <c r="I13" s="110"/>
      <c r="J13" s="110"/>
      <c r="K13" s="110"/>
    </row>
    <row r="14" spans="1:11" ht="15.75" customHeight="1">
      <c r="A14" s="107"/>
      <c r="B14" s="1214" t="s">
        <v>735</v>
      </c>
      <c r="C14" s="1214"/>
      <c r="D14" s="1214"/>
      <c r="E14" s="1214"/>
      <c r="F14" s="543">
        <v>13460656</v>
      </c>
      <c r="G14" s="112"/>
      <c r="H14" s="110"/>
      <c r="I14" s="110"/>
      <c r="J14" s="110"/>
      <c r="K14" s="110"/>
    </row>
    <row r="15" spans="1:11" ht="15.75">
      <c r="A15" s="107" t="s">
        <v>427</v>
      </c>
      <c r="B15" s="113">
        <v>1</v>
      </c>
      <c r="C15" s="524"/>
      <c r="D15" s="113"/>
      <c r="E15" s="113"/>
      <c r="F15" s="108"/>
      <c r="G15" s="114"/>
      <c r="H15" s="110"/>
      <c r="I15" s="110"/>
      <c r="J15" s="110"/>
      <c r="K15" s="110"/>
    </row>
    <row r="16" spans="1:11" ht="15.75">
      <c r="A16" s="107" t="s">
        <v>428</v>
      </c>
      <c r="B16" s="544">
        <v>42736</v>
      </c>
      <c r="C16" s="523"/>
      <c r="D16" s="115"/>
      <c r="E16" s="115"/>
      <c r="F16" s="108"/>
      <c r="G16" s="112"/>
      <c r="H16" s="110"/>
      <c r="I16" s="110"/>
      <c r="J16" s="110"/>
      <c r="K16" s="110"/>
    </row>
    <row r="17" spans="1:11" ht="15.75">
      <c r="A17" s="107" t="s">
        <v>429</v>
      </c>
      <c r="B17" s="544">
        <v>43404</v>
      </c>
      <c r="C17" s="523"/>
      <c r="D17" s="115"/>
      <c r="E17" s="115"/>
      <c r="F17" s="108"/>
      <c r="G17" s="112"/>
      <c r="H17" s="110"/>
      <c r="I17" s="110"/>
      <c r="J17" s="110"/>
      <c r="K17" s="110"/>
    </row>
    <row r="18" spans="1:11" ht="12.75">
      <c r="A18" s="116"/>
      <c r="B18" s="117"/>
      <c r="C18" s="117"/>
      <c r="D18" s="117"/>
      <c r="E18" s="117"/>
      <c r="F18" s="118" t="s">
        <v>1</v>
      </c>
      <c r="G18" s="112"/>
      <c r="H18" s="110"/>
      <c r="I18" s="110"/>
      <c r="J18" s="110"/>
      <c r="K18" s="110"/>
    </row>
    <row r="19" spans="1:11" ht="38.25">
      <c r="A19" s="119" t="s">
        <v>265</v>
      </c>
      <c r="B19" s="120" t="s">
        <v>430</v>
      </c>
      <c r="C19" s="121" t="s">
        <v>431</v>
      </c>
      <c r="D19" s="122" t="s">
        <v>432</v>
      </c>
      <c r="E19" s="122" t="s">
        <v>575</v>
      </c>
      <c r="F19" s="123" t="s">
        <v>408</v>
      </c>
      <c r="G19" s="112"/>
      <c r="H19" s="110"/>
      <c r="I19" s="110"/>
      <c r="J19" s="110"/>
      <c r="K19" s="110"/>
    </row>
    <row r="20" spans="1:11" ht="12.75">
      <c r="A20" s="124" t="s">
        <v>433</v>
      </c>
      <c r="B20" s="125">
        <f>SUM(B22:B27)</f>
        <v>0</v>
      </c>
      <c r="C20" s="126">
        <f>SUM(C22:C27)</f>
        <v>19886601</v>
      </c>
      <c r="D20" s="126"/>
      <c r="E20" s="126"/>
      <c r="F20" s="127">
        <f>SUM(B20:C20)</f>
        <v>19886601</v>
      </c>
      <c r="G20" s="112"/>
      <c r="H20" s="110"/>
      <c r="I20" s="110"/>
      <c r="J20" s="110"/>
      <c r="K20" s="110"/>
    </row>
    <row r="21" spans="1:11" ht="12.75">
      <c r="A21" s="128" t="s">
        <v>434</v>
      </c>
      <c r="B21" s="129"/>
      <c r="C21" s="129"/>
      <c r="D21" s="129"/>
      <c r="E21" s="129"/>
      <c r="F21" s="130"/>
      <c r="G21" s="112"/>
      <c r="H21" s="110"/>
      <c r="I21" s="110"/>
      <c r="J21" s="110"/>
      <c r="K21" s="110"/>
    </row>
    <row r="22" spans="1:11" ht="12.75">
      <c r="A22" s="131" t="s">
        <v>422</v>
      </c>
      <c r="B22" s="132"/>
      <c r="C22" s="132"/>
      <c r="D22" s="133"/>
      <c r="E22" s="133"/>
      <c r="F22" s="134">
        <f aca="true" t="shared" si="0" ref="F22:F27">SUM(B22:E22)</f>
        <v>0</v>
      </c>
      <c r="G22" s="135"/>
      <c r="H22" s="110"/>
      <c r="I22" s="110"/>
      <c r="J22" s="110"/>
      <c r="K22" s="110"/>
    </row>
    <row r="23" spans="1:11" ht="15" customHeight="1">
      <c r="A23" s="136" t="s">
        <v>435</v>
      </c>
      <c r="B23" s="137"/>
      <c r="C23" s="137">
        <v>19886601</v>
      </c>
      <c r="D23" s="138"/>
      <c r="E23" s="138"/>
      <c r="F23" s="134">
        <f t="shared" si="0"/>
        <v>19886601</v>
      </c>
      <c r="G23" s="111"/>
      <c r="H23" s="110"/>
      <c r="I23" s="110"/>
      <c r="J23" s="110"/>
      <c r="K23" s="110"/>
    </row>
    <row r="24" spans="1:11" ht="25.5">
      <c r="A24" s="136" t="s">
        <v>576</v>
      </c>
      <c r="B24" s="137"/>
      <c r="C24" s="137"/>
      <c r="D24" s="138"/>
      <c r="E24" s="138"/>
      <c r="F24" s="134">
        <f t="shared" si="0"/>
        <v>0</v>
      </c>
      <c r="G24" s="112"/>
      <c r="H24" s="110"/>
      <c r="I24" s="110"/>
      <c r="J24" s="110"/>
      <c r="K24" s="110"/>
    </row>
    <row r="25" spans="1:11" ht="25.5">
      <c r="A25" s="136" t="s">
        <v>577</v>
      </c>
      <c r="B25" s="137"/>
      <c r="C25" s="137"/>
      <c r="D25" s="138"/>
      <c r="E25" s="138"/>
      <c r="F25" s="134">
        <f t="shared" si="0"/>
        <v>0</v>
      </c>
      <c r="G25" s="112"/>
      <c r="H25" s="110"/>
      <c r="I25" s="110"/>
      <c r="J25" s="110"/>
      <c r="K25" s="110"/>
    </row>
    <row r="26" spans="1:11" ht="12.75">
      <c r="A26" s="136" t="s">
        <v>436</v>
      </c>
      <c r="B26" s="137"/>
      <c r="C26" s="137"/>
      <c r="D26" s="138"/>
      <c r="E26" s="138"/>
      <c r="F26" s="134">
        <f t="shared" si="0"/>
        <v>0</v>
      </c>
      <c r="G26" s="112"/>
      <c r="H26" s="110"/>
      <c r="I26" s="110"/>
      <c r="J26" s="110"/>
      <c r="K26" s="110"/>
    </row>
    <row r="27" spans="1:11" ht="12.75">
      <c r="A27" s="140" t="s">
        <v>437</v>
      </c>
      <c r="B27" s="141"/>
      <c r="C27" s="141"/>
      <c r="D27" s="142"/>
      <c r="E27" s="142"/>
      <c r="F27" s="134">
        <f t="shared" si="0"/>
        <v>0</v>
      </c>
      <c r="G27" s="112"/>
      <c r="H27" s="110"/>
      <c r="I27" s="110"/>
      <c r="J27" s="110"/>
      <c r="K27" s="110"/>
    </row>
    <row r="28" spans="1:11" ht="12.75">
      <c r="A28" s="143"/>
      <c r="B28" s="144"/>
      <c r="C28" s="144"/>
      <c r="D28" s="144"/>
      <c r="E28" s="144"/>
      <c r="F28" s="144"/>
      <c r="G28" s="112"/>
      <c r="H28" s="110"/>
      <c r="I28" s="110"/>
      <c r="J28" s="110"/>
      <c r="K28" s="110"/>
    </row>
    <row r="29" spans="1:11" ht="12.75">
      <c r="A29" s="145" t="s">
        <v>438</v>
      </c>
      <c r="B29" s="146">
        <f>SUM(B31:B36)</f>
        <v>0</v>
      </c>
      <c r="C29" s="146">
        <f>SUM(C31:C36)</f>
        <v>0</v>
      </c>
      <c r="D29" s="146">
        <f>SUM(D31:D36)</f>
        <v>0</v>
      </c>
      <c r="E29" s="146">
        <f>SUM(E31:E36)</f>
        <v>0</v>
      </c>
      <c r="F29" s="527">
        <f>SUM(F31:F36)</f>
        <v>0</v>
      </c>
      <c r="G29" s="112"/>
      <c r="H29" s="110"/>
      <c r="I29" s="110"/>
      <c r="J29" s="110"/>
      <c r="K29" s="110"/>
    </row>
    <row r="30" spans="1:11" ht="12.75">
      <c r="A30" s="128" t="s">
        <v>434</v>
      </c>
      <c r="B30" s="129"/>
      <c r="C30" s="129"/>
      <c r="D30" s="129"/>
      <c r="E30" s="129"/>
      <c r="F30" s="130"/>
      <c r="G30" s="112"/>
      <c r="H30" s="110"/>
      <c r="I30" s="110"/>
      <c r="J30" s="110"/>
      <c r="K30" s="110"/>
    </row>
    <row r="31" spans="1:11" ht="12.75">
      <c r="A31" s="136" t="s">
        <v>439</v>
      </c>
      <c r="B31" s="147"/>
      <c r="C31" s="147"/>
      <c r="D31" s="147"/>
      <c r="E31" s="147"/>
      <c r="F31" s="139">
        <f aca="true" t="shared" si="1" ref="F31:F36">SUM(B31:E31)</f>
        <v>0</v>
      </c>
      <c r="G31" s="112"/>
      <c r="H31" s="110"/>
      <c r="I31" s="110"/>
      <c r="J31" s="110"/>
      <c r="K31" s="110"/>
    </row>
    <row r="32" spans="1:11" ht="25.5">
      <c r="A32" s="136" t="s">
        <v>204</v>
      </c>
      <c r="B32" s="147"/>
      <c r="C32" s="147"/>
      <c r="D32" s="147"/>
      <c r="E32" s="147"/>
      <c r="F32" s="139">
        <f t="shared" si="1"/>
        <v>0</v>
      </c>
      <c r="G32" s="149"/>
      <c r="H32" s="110"/>
      <c r="I32" s="110"/>
      <c r="J32" s="110"/>
      <c r="K32" s="110"/>
    </row>
    <row r="33" spans="1:11" ht="12.75">
      <c r="A33" s="136" t="s">
        <v>440</v>
      </c>
      <c r="B33" s="147"/>
      <c r="C33" s="147"/>
      <c r="D33" s="148"/>
      <c r="E33" s="148"/>
      <c r="F33" s="139">
        <f t="shared" si="1"/>
        <v>0</v>
      </c>
      <c r="G33" s="150"/>
      <c r="H33" s="110"/>
      <c r="I33" s="110"/>
      <c r="J33" s="110"/>
      <c r="K33" s="110"/>
    </row>
    <row r="34" spans="1:11" ht="13.5">
      <c r="A34" s="136" t="s">
        <v>441</v>
      </c>
      <c r="B34" s="147"/>
      <c r="C34" s="147"/>
      <c r="D34" s="148"/>
      <c r="E34" s="148"/>
      <c r="F34" s="139">
        <f t="shared" si="1"/>
        <v>0</v>
      </c>
      <c r="G34" s="109"/>
      <c r="H34" s="110"/>
      <c r="I34" s="110"/>
      <c r="J34" s="110"/>
      <c r="K34" s="110"/>
    </row>
    <row r="35" spans="1:11" ht="12.75">
      <c r="A35" s="136" t="s">
        <v>442</v>
      </c>
      <c r="B35" s="147"/>
      <c r="C35" s="147"/>
      <c r="D35" s="148"/>
      <c r="E35" s="148"/>
      <c r="F35" s="139">
        <f t="shared" si="1"/>
        <v>0</v>
      </c>
      <c r="G35" s="111"/>
      <c r="H35" s="110"/>
      <c r="I35" s="110"/>
      <c r="J35" s="110"/>
      <c r="K35" s="110"/>
    </row>
    <row r="36" spans="1:11" ht="12.75">
      <c r="A36" s="140" t="s">
        <v>233</v>
      </c>
      <c r="B36" s="151"/>
      <c r="C36" s="151"/>
      <c r="D36" s="152"/>
      <c r="E36" s="152"/>
      <c r="F36" s="139">
        <f t="shared" si="1"/>
        <v>0</v>
      </c>
      <c r="G36" s="112"/>
      <c r="H36" s="110"/>
      <c r="I36" s="110"/>
      <c r="J36" s="110"/>
      <c r="K36" s="110"/>
    </row>
    <row r="37" spans="1:11" ht="27">
      <c r="A37" s="351" t="s">
        <v>443</v>
      </c>
      <c r="B37" s="153">
        <f>SUM(B22:B24)</f>
        <v>0</v>
      </c>
      <c r="C37" s="153">
        <f>SUM(C22:C24)</f>
        <v>19886601</v>
      </c>
      <c r="D37" s="153">
        <f>SUM(D22:D24)</f>
        <v>0</v>
      </c>
      <c r="E37" s="153">
        <f>SUM(E22:E24)</f>
        <v>0</v>
      </c>
      <c r="F37" s="528">
        <f>SUM(F22:F24)</f>
        <v>19886601</v>
      </c>
      <c r="G37" s="114"/>
      <c r="H37" s="110"/>
      <c r="I37" s="110"/>
      <c r="J37" s="110"/>
      <c r="K37" s="110"/>
    </row>
    <row r="38" spans="1:11" ht="27">
      <c r="A38" s="351" t="s">
        <v>444</v>
      </c>
      <c r="B38" s="153">
        <f>SUM(B25)</f>
        <v>0</v>
      </c>
      <c r="C38" s="153">
        <f>SUM(C25)</f>
        <v>0</v>
      </c>
      <c r="D38" s="154"/>
      <c r="E38" s="154"/>
      <c r="F38" s="155">
        <f>SUM(B38:C38)</f>
        <v>0</v>
      </c>
      <c r="G38" s="112"/>
      <c r="H38" s="110"/>
      <c r="I38" s="110"/>
      <c r="J38" s="110"/>
      <c r="K38" s="110"/>
    </row>
    <row r="39" spans="1:11" ht="15">
      <c r="A39" s="156"/>
      <c r="B39" s="157"/>
      <c r="C39" s="157"/>
      <c r="D39" s="157"/>
      <c r="E39" s="157"/>
      <c r="F39" s="158"/>
      <c r="G39" s="112"/>
      <c r="H39" s="110"/>
      <c r="I39" s="110"/>
      <c r="J39" s="110"/>
      <c r="K39" s="110"/>
    </row>
    <row r="40" spans="1:11" ht="12.75">
      <c r="A40" s="107"/>
      <c r="B40" s="159"/>
      <c r="C40" s="159"/>
      <c r="D40" s="159"/>
      <c r="E40" s="159"/>
      <c r="F40" s="159"/>
      <c r="G40" s="112"/>
      <c r="H40" s="110"/>
      <c r="I40" s="110"/>
      <c r="J40" s="110"/>
      <c r="K40" s="110"/>
    </row>
    <row r="41" spans="1:11" ht="26.25" customHeight="1">
      <c r="A41" s="107" t="s">
        <v>425</v>
      </c>
      <c r="B41" s="1213" t="s">
        <v>747</v>
      </c>
      <c r="C41" s="1213"/>
      <c r="D41" s="1213"/>
      <c r="E41" s="1213"/>
      <c r="F41" s="1213"/>
      <c r="G41" s="112"/>
      <c r="H41" s="110"/>
      <c r="I41" s="110"/>
      <c r="J41" s="110"/>
      <c r="K41" s="110"/>
    </row>
    <row r="42" spans="1:11" ht="12.75">
      <c r="A42" s="107" t="s">
        <v>426</v>
      </c>
      <c r="B42" s="1213" t="s">
        <v>744</v>
      </c>
      <c r="C42" s="1213"/>
      <c r="D42" s="1213"/>
      <c r="E42" s="1213"/>
      <c r="F42" s="1213"/>
      <c r="G42" s="112"/>
      <c r="H42" s="110"/>
      <c r="I42" s="110"/>
      <c r="J42" s="110"/>
      <c r="K42" s="110"/>
    </row>
    <row r="43" spans="1:11" ht="12.75">
      <c r="A43" s="107" t="s">
        <v>579</v>
      </c>
      <c r="B43" s="542">
        <v>120000000</v>
      </c>
      <c r="C43" s="159"/>
      <c r="D43" s="159"/>
      <c r="E43" s="159"/>
      <c r="F43" s="159"/>
      <c r="G43" s="112"/>
      <c r="H43" s="110"/>
      <c r="I43" s="110"/>
      <c r="J43" s="110"/>
      <c r="K43" s="110"/>
    </row>
    <row r="44" spans="1:11" ht="12.75">
      <c r="A44" s="107" t="s">
        <v>578</v>
      </c>
      <c r="B44" s="1214" t="s">
        <v>751</v>
      </c>
      <c r="C44" s="1214"/>
      <c r="D44" s="1214"/>
      <c r="E44" s="1214"/>
      <c r="F44" s="1214"/>
      <c r="G44" s="135"/>
      <c r="H44" s="110"/>
      <c r="I44" s="110"/>
      <c r="J44" s="110"/>
      <c r="K44" s="110"/>
    </row>
    <row r="45" spans="1:11" ht="15.75">
      <c r="A45" s="107" t="s">
        <v>427</v>
      </c>
      <c r="B45" s="113">
        <v>1</v>
      </c>
      <c r="C45" s="113"/>
      <c r="D45" s="113"/>
      <c r="E45" s="113"/>
      <c r="F45" s="545"/>
      <c r="G45" s="149"/>
      <c r="H45" s="110"/>
      <c r="I45" s="110"/>
      <c r="J45" s="110"/>
      <c r="K45" s="110"/>
    </row>
    <row r="46" spans="1:11" ht="15.75">
      <c r="A46" s="107" t="s">
        <v>428</v>
      </c>
      <c r="B46" s="544">
        <v>42979</v>
      </c>
      <c r="C46" s="115"/>
      <c r="D46" s="115"/>
      <c r="E46" s="115"/>
      <c r="F46" s="545"/>
      <c r="G46" s="160"/>
      <c r="H46" s="110"/>
      <c r="I46" s="110"/>
      <c r="J46" s="110"/>
      <c r="K46" s="110"/>
    </row>
    <row r="47" spans="1:11" ht="15.75">
      <c r="A47" s="107" t="s">
        <v>429</v>
      </c>
      <c r="B47" s="544">
        <v>43708</v>
      </c>
      <c r="C47" s="115"/>
      <c r="D47" s="115"/>
      <c r="E47" s="115"/>
      <c r="F47" s="545"/>
      <c r="G47" s="149"/>
      <c r="H47" s="110"/>
      <c r="I47" s="110"/>
      <c r="J47" s="110"/>
      <c r="K47" s="110"/>
    </row>
    <row r="48" spans="1:11" ht="12.75">
      <c r="A48" s="116"/>
      <c r="B48" s="117"/>
      <c r="C48" s="117"/>
      <c r="D48" s="117"/>
      <c r="E48" s="117"/>
      <c r="F48" s="118" t="s">
        <v>1</v>
      </c>
      <c r="G48" s="161"/>
      <c r="H48" s="110"/>
      <c r="I48" s="110"/>
      <c r="J48" s="162"/>
      <c r="K48" s="110"/>
    </row>
    <row r="49" spans="1:11" ht="38.25">
      <c r="A49" s="119" t="s">
        <v>265</v>
      </c>
      <c r="B49" s="120" t="s">
        <v>430</v>
      </c>
      <c r="C49" s="121" t="s">
        <v>431</v>
      </c>
      <c r="D49" s="122" t="s">
        <v>432</v>
      </c>
      <c r="E49" s="122" t="s">
        <v>575</v>
      </c>
      <c r="F49" s="123" t="s">
        <v>408</v>
      </c>
      <c r="G49" s="163"/>
      <c r="H49" s="110"/>
      <c r="I49" s="110"/>
      <c r="J49" s="110"/>
      <c r="K49" s="110"/>
    </row>
    <row r="50" spans="1:11" ht="12.75">
      <c r="A50" s="124" t="s">
        <v>433</v>
      </c>
      <c r="B50" s="125">
        <f>SUM(B52:B57)</f>
        <v>0</v>
      </c>
      <c r="C50" s="126">
        <v>120000000</v>
      </c>
      <c r="D50" s="126"/>
      <c r="E50" s="126"/>
      <c r="F50" s="127">
        <f>SUM(B50:E50)</f>
        <v>120000000</v>
      </c>
      <c r="G50" s="163"/>
      <c r="H50" s="110"/>
      <c r="I50" s="110"/>
      <c r="J50" s="110"/>
      <c r="K50" s="110"/>
    </row>
    <row r="51" spans="1:11" ht="12.75">
      <c r="A51" s="128" t="s">
        <v>434</v>
      </c>
      <c r="B51" s="129"/>
      <c r="C51" s="129"/>
      <c r="D51" s="129"/>
      <c r="E51" s="129"/>
      <c r="F51" s="130"/>
      <c r="G51" s="164"/>
      <c r="H51" s="110"/>
      <c r="I51" s="110"/>
      <c r="J51" s="110"/>
      <c r="K51" s="110"/>
    </row>
    <row r="52" spans="1:11" ht="12.75">
      <c r="A52" s="131" t="s">
        <v>422</v>
      </c>
      <c r="B52" s="132"/>
      <c r="C52" s="132"/>
      <c r="D52" s="133"/>
      <c r="E52" s="133"/>
      <c r="F52" s="134">
        <f aca="true" t="shared" si="2" ref="F52:F57">SUM(B52:E52)</f>
        <v>0</v>
      </c>
      <c r="G52" s="110"/>
      <c r="H52" s="110"/>
      <c r="I52" s="110"/>
      <c r="J52" s="110"/>
      <c r="K52" s="110"/>
    </row>
    <row r="53" spans="1:6" ht="12.75">
      <c r="A53" s="136" t="s">
        <v>435</v>
      </c>
      <c r="B53" s="137"/>
      <c r="C53" s="137">
        <v>120000000</v>
      </c>
      <c r="D53" s="138"/>
      <c r="E53" s="138"/>
      <c r="F53" s="134">
        <f t="shared" si="2"/>
        <v>120000000</v>
      </c>
    </row>
    <row r="54" spans="1:6" ht="25.5">
      <c r="A54" s="136" t="s">
        <v>576</v>
      </c>
      <c r="B54" s="137"/>
      <c r="C54" s="137"/>
      <c r="D54" s="138"/>
      <c r="E54" s="138"/>
      <c r="F54" s="134">
        <f t="shared" si="2"/>
        <v>0</v>
      </c>
    </row>
    <row r="55" spans="1:6" ht="25.5">
      <c r="A55" s="136" t="s">
        <v>577</v>
      </c>
      <c r="B55" s="137"/>
      <c r="C55" s="137"/>
      <c r="D55" s="138"/>
      <c r="E55" s="138"/>
      <c r="F55" s="134">
        <f t="shared" si="2"/>
        <v>0</v>
      </c>
    </row>
    <row r="56" spans="1:6" ht="12.75">
      <c r="A56" s="136" t="s">
        <v>436</v>
      </c>
      <c r="B56" s="137"/>
      <c r="C56" s="137"/>
      <c r="D56" s="138"/>
      <c r="E56" s="138"/>
      <c r="F56" s="134">
        <f t="shared" si="2"/>
        <v>0</v>
      </c>
    </row>
    <row r="57" spans="1:6" ht="12.75">
      <c r="A57" s="140" t="s">
        <v>437</v>
      </c>
      <c r="B57" s="141"/>
      <c r="C57" s="141"/>
      <c r="D57" s="142"/>
      <c r="E57" s="142"/>
      <c r="F57" s="134">
        <f t="shared" si="2"/>
        <v>0</v>
      </c>
    </row>
    <row r="58" spans="1:6" ht="12.75">
      <c r="A58" s="143"/>
      <c r="B58" s="144"/>
      <c r="C58" s="144"/>
      <c r="D58" s="144"/>
      <c r="E58" s="144"/>
      <c r="F58" s="144"/>
    </row>
    <row r="59" spans="1:6" ht="12.75">
      <c r="A59" s="145" t="s">
        <v>438</v>
      </c>
      <c r="B59" s="146">
        <f>SUM(B61:B66)</f>
        <v>0</v>
      </c>
      <c r="C59" s="146">
        <f>SUM(C61:C66)</f>
        <v>0</v>
      </c>
      <c r="D59" s="146">
        <f>SUM(D61:D66)</f>
        <v>0</v>
      </c>
      <c r="E59" s="146">
        <f>SUM(E61:E66)</f>
        <v>0</v>
      </c>
      <c r="F59" s="527">
        <f>SUM(F61:F66)</f>
        <v>0</v>
      </c>
    </row>
    <row r="60" spans="1:6" ht="12.75">
      <c r="A60" s="128" t="s">
        <v>434</v>
      </c>
      <c r="B60" s="129"/>
      <c r="C60" s="129"/>
      <c r="D60" s="129"/>
      <c r="E60" s="129"/>
      <c r="F60" s="130"/>
    </row>
    <row r="61" spans="1:6" ht="12.75">
      <c r="A61" s="136" t="s">
        <v>439</v>
      </c>
      <c r="B61" s="147"/>
      <c r="C61" s="147"/>
      <c r="D61" s="147"/>
      <c r="E61" s="147"/>
      <c r="F61" s="139">
        <f aca="true" t="shared" si="3" ref="F61:F66">SUM(B61:E61)</f>
        <v>0</v>
      </c>
    </row>
    <row r="62" spans="1:6" ht="25.5">
      <c r="A62" s="136" t="s">
        <v>204</v>
      </c>
      <c r="B62" s="147"/>
      <c r="C62" s="147"/>
      <c r="D62" s="147"/>
      <c r="E62" s="147"/>
      <c r="F62" s="139">
        <f t="shared" si="3"/>
        <v>0</v>
      </c>
    </row>
    <row r="63" spans="1:6" ht="12.75">
      <c r="A63" s="136" t="s">
        <v>440</v>
      </c>
      <c r="B63" s="147"/>
      <c r="C63" s="147"/>
      <c r="D63" s="148"/>
      <c r="E63" s="148"/>
      <c r="F63" s="139">
        <f t="shared" si="3"/>
        <v>0</v>
      </c>
    </row>
    <row r="64" spans="1:6" ht="12.75">
      <c r="A64" s="136" t="s">
        <v>441</v>
      </c>
      <c r="B64" s="147"/>
      <c r="C64" s="147"/>
      <c r="D64" s="148"/>
      <c r="E64" s="148"/>
      <c r="F64" s="139">
        <f t="shared" si="3"/>
        <v>0</v>
      </c>
    </row>
    <row r="65" spans="1:6" ht="12.75">
      <c r="A65" s="136" t="s">
        <v>442</v>
      </c>
      <c r="B65" s="147"/>
      <c r="C65" s="147"/>
      <c r="D65" s="148"/>
      <c r="E65" s="148"/>
      <c r="F65" s="139">
        <f t="shared" si="3"/>
        <v>0</v>
      </c>
    </row>
    <row r="66" spans="1:6" ht="12.75">
      <c r="A66" s="140" t="s">
        <v>233</v>
      </c>
      <c r="B66" s="151"/>
      <c r="C66" s="151"/>
      <c r="D66" s="152"/>
      <c r="E66" s="152"/>
      <c r="F66" s="139">
        <f t="shared" si="3"/>
        <v>0</v>
      </c>
    </row>
    <row r="67" spans="1:6" ht="27">
      <c r="A67" s="351" t="s">
        <v>443</v>
      </c>
      <c r="B67" s="153">
        <f>SUM(B52:B54)</f>
        <v>0</v>
      </c>
      <c r="C67" s="153">
        <f>SUM(C52:C54)</f>
        <v>120000000</v>
      </c>
      <c r="D67" s="153">
        <f>SUM(D52:D54)</f>
        <v>0</v>
      </c>
      <c r="E67" s="153">
        <f>SUM(E52:E54)</f>
        <v>0</v>
      </c>
      <c r="F67" s="528">
        <f>SUM(F52:F54)</f>
        <v>120000000</v>
      </c>
    </row>
    <row r="68" spans="1:6" ht="27">
      <c r="A68" s="351" t="s">
        <v>444</v>
      </c>
      <c r="B68" s="153">
        <f>SUM(B55)</f>
        <v>0</v>
      </c>
      <c r="C68" s="153">
        <f>SUM(C55)</f>
        <v>0</v>
      </c>
      <c r="D68" s="154"/>
      <c r="E68" s="154"/>
      <c r="F68" s="155">
        <f>SUM(B68:C68)</f>
        <v>0</v>
      </c>
    </row>
    <row r="71" spans="1:11" ht="12.75">
      <c r="A71" s="107" t="s">
        <v>425</v>
      </c>
      <c r="B71" s="1213" t="s">
        <v>745</v>
      </c>
      <c r="C71" s="1213"/>
      <c r="D71" s="1213"/>
      <c r="E71" s="1213"/>
      <c r="F71" s="1213"/>
      <c r="G71" s="112"/>
      <c r="H71" s="110"/>
      <c r="I71" s="110"/>
      <c r="J71" s="110"/>
      <c r="K71" s="110"/>
    </row>
    <row r="72" spans="1:11" ht="12.75">
      <c r="A72" s="107" t="s">
        <v>426</v>
      </c>
      <c r="B72" s="1213" t="s">
        <v>746</v>
      </c>
      <c r="C72" s="1213"/>
      <c r="D72" s="1213"/>
      <c r="E72" s="1213"/>
      <c r="F72" s="1213"/>
      <c r="G72" s="112"/>
      <c r="H72" s="110"/>
      <c r="I72" s="110"/>
      <c r="J72" s="110"/>
      <c r="K72" s="110"/>
    </row>
    <row r="73" spans="1:11" ht="12.75">
      <c r="A73" s="107" t="s">
        <v>579</v>
      </c>
      <c r="B73" s="542">
        <v>250000000</v>
      </c>
      <c r="C73" s="159"/>
      <c r="D73" s="159"/>
      <c r="E73" s="159"/>
      <c r="F73" s="159"/>
      <c r="G73" s="112"/>
      <c r="H73" s="110"/>
      <c r="I73" s="110"/>
      <c r="J73" s="110"/>
      <c r="K73" s="110"/>
    </row>
    <row r="74" spans="1:11" ht="12.75">
      <c r="A74" s="107" t="s">
        <v>578</v>
      </c>
      <c r="B74" s="1214" t="s">
        <v>751</v>
      </c>
      <c r="C74" s="1214"/>
      <c r="D74" s="1214"/>
      <c r="E74" s="1214"/>
      <c r="F74" s="1214"/>
      <c r="G74" s="135"/>
      <c r="H74" s="110"/>
      <c r="I74" s="110"/>
      <c r="J74" s="110"/>
      <c r="K74" s="110"/>
    </row>
    <row r="75" spans="1:11" ht="15.75">
      <c r="A75" s="107" t="s">
        <v>427</v>
      </c>
      <c r="B75" s="113">
        <v>1</v>
      </c>
      <c r="C75" s="113"/>
      <c r="D75" s="113"/>
      <c r="E75" s="113"/>
      <c r="F75" s="545"/>
      <c r="G75" s="149"/>
      <c r="H75" s="110"/>
      <c r="I75" s="110"/>
      <c r="J75" s="110"/>
      <c r="K75" s="110"/>
    </row>
    <row r="76" spans="1:11" ht="15.75">
      <c r="A76" s="107" t="s">
        <v>428</v>
      </c>
      <c r="B76" s="544">
        <v>42977</v>
      </c>
      <c r="C76" s="115"/>
      <c r="D76" s="115"/>
      <c r="E76" s="115"/>
      <c r="F76" s="545"/>
      <c r="G76" s="160"/>
      <c r="H76" s="110"/>
      <c r="I76" s="110"/>
      <c r="J76" s="110"/>
      <c r="K76" s="110"/>
    </row>
    <row r="77" spans="1:11" ht="15.75">
      <c r="A77" s="107" t="s">
        <v>429</v>
      </c>
      <c r="B77" s="544">
        <v>43189</v>
      </c>
      <c r="C77" s="115"/>
      <c r="D77" s="115"/>
      <c r="E77" s="115"/>
      <c r="F77" s="545"/>
      <c r="G77" s="149"/>
      <c r="H77" s="110"/>
      <c r="I77" s="110"/>
      <c r="J77" s="110"/>
      <c r="K77" s="110"/>
    </row>
    <row r="78" spans="1:11" ht="12.75">
      <c r="A78" s="116"/>
      <c r="B78" s="117"/>
      <c r="C78" s="117"/>
      <c r="D78" s="117"/>
      <c r="E78" s="117"/>
      <c r="F78" s="118" t="s">
        <v>1</v>
      </c>
      <c r="G78" s="161"/>
      <c r="H78" s="110"/>
      <c r="I78" s="110"/>
      <c r="J78" s="162"/>
      <c r="K78" s="110"/>
    </row>
    <row r="79" spans="1:11" ht="38.25">
      <c r="A79" s="119" t="s">
        <v>265</v>
      </c>
      <c r="B79" s="120" t="s">
        <v>430</v>
      </c>
      <c r="C79" s="121" t="s">
        <v>431</v>
      </c>
      <c r="D79" s="122" t="s">
        <v>432</v>
      </c>
      <c r="E79" s="122" t="s">
        <v>575</v>
      </c>
      <c r="F79" s="123" t="s">
        <v>408</v>
      </c>
      <c r="G79" s="163"/>
      <c r="H79" s="110"/>
      <c r="I79" s="110"/>
      <c r="J79" s="110"/>
      <c r="K79" s="110"/>
    </row>
    <row r="80" spans="1:11" ht="12.75">
      <c r="A80" s="124" t="s">
        <v>433</v>
      </c>
      <c r="B80" s="125">
        <f>SUM(B82:B87)</f>
        <v>0</v>
      </c>
      <c r="C80" s="126">
        <v>250000000</v>
      </c>
      <c r="D80" s="126"/>
      <c r="E80" s="126"/>
      <c r="F80" s="127">
        <f>SUM(B80:E80)</f>
        <v>250000000</v>
      </c>
      <c r="G80" s="163"/>
      <c r="H80" s="110"/>
      <c r="I80" s="110"/>
      <c r="J80" s="110"/>
      <c r="K80" s="110"/>
    </row>
    <row r="81" spans="1:11" ht="12.75">
      <c r="A81" s="128" t="s">
        <v>434</v>
      </c>
      <c r="B81" s="129"/>
      <c r="C81" s="129"/>
      <c r="D81" s="129"/>
      <c r="E81" s="129"/>
      <c r="F81" s="130"/>
      <c r="G81" s="164"/>
      <c r="H81" s="110"/>
      <c r="I81" s="110"/>
      <c r="J81" s="110"/>
      <c r="K81" s="110"/>
    </row>
    <row r="82" spans="1:11" ht="12.75">
      <c r="A82" s="131" t="s">
        <v>422</v>
      </c>
      <c r="B82" s="132"/>
      <c r="C82" s="132"/>
      <c r="D82" s="133"/>
      <c r="E82" s="133"/>
      <c r="F82" s="134">
        <f aca="true" t="shared" si="4" ref="F82:F87">SUM(B82:E82)</f>
        <v>0</v>
      </c>
      <c r="G82" s="110"/>
      <c r="H82" s="110"/>
      <c r="I82" s="110"/>
      <c r="J82" s="110"/>
      <c r="K82" s="110"/>
    </row>
    <row r="83" spans="1:6" ht="12.75">
      <c r="A83" s="136" t="s">
        <v>435</v>
      </c>
      <c r="B83" s="137"/>
      <c r="C83" s="137">
        <v>250000000</v>
      </c>
      <c r="D83" s="138"/>
      <c r="E83" s="138"/>
      <c r="F83" s="134">
        <f t="shared" si="4"/>
        <v>250000000</v>
      </c>
    </row>
    <row r="84" spans="1:6" ht="25.5">
      <c r="A84" s="136" t="s">
        <v>576</v>
      </c>
      <c r="B84" s="137"/>
      <c r="C84" s="137"/>
      <c r="D84" s="138"/>
      <c r="E84" s="138"/>
      <c r="F84" s="134">
        <f t="shared" si="4"/>
        <v>0</v>
      </c>
    </row>
    <row r="85" spans="1:6" ht="25.5">
      <c r="A85" s="136" t="s">
        <v>577</v>
      </c>
      <c r="B85" s="137"/>
      <c r="C85" s="137"/>
      <c r="D85" s="138"/>
      <c r="E85" s="138"/>
      <c r="F85" s="134">
        <f t="shared" si="4"/>
        <v>0</v>
      </c>
    </row>
    <row r="86" spans="1:6" ht="12.75">
      <c r="A86" s="136" t="s">
        <v>436</v>
      </c>
      <c r="B86" s="137"/>
      <c r="C86" s="137"/>
      <c r="D86" s="138"/>
      <c r="E86" s="138"/>
      <c r="F86" s="134">
        <f t="shared" si="4"/>
        <v>0</v>
      </c>
    </row>
    <row r="87" spans="1:6" ht="12.75">
      <c r="A87" s="140" t="s">
        <v>437</v>
      </c>
      <c r="B87" s="141"/>
      <c r="C87" s="141"/>
      <c r="D87" s="142"/>
      <c r="E87" s="142"/>
      <c r="F87" s="134">
        <f t="shared" si="4"/>
        <v>0</v>
      </c>
    </row>
    <row r="88" spans="1:6" ht="12.75">
      <c r="A88" s="143"/>
      <c r="B88" s="144"/>
      <c r="C88" s="144"/>
      <c r="D88" s="144"/>
      <c r="E88" s="144"/>
      <c r="F88" s="144"/>
    </row>
    <row r="89" spans="1:6" ht="12.75">
      <c r="A89" s="145" t="s">
        <v>438</v>
      </c>
      <c r="B89" s="146">
        <f>SUM(B91:B96)</f>
        <v>0</v>
      </c>
      <c r="C89" s="146">
        <f>SUM(C91:C96)</f>
        <v>0</v>
      </c>
      <c r="D89" s="146">
        <f>SUM(D91:D96)</f>
        <v>0</v>
      </c>
      <c r="E89" s="146">
        <f>SUM(E91:E96)</f>
        <v>0</v>
      </c>
      <c r="F89" s="527">
        <f>SUM(F91:F96)</f>
        <v>0</v>
      </c>
    </row>
    <row r="90" spans="1:6" ht="12.75">
      <c r="A90" s="128" t="s">
        <v>434</v>
      </c>
      <c r="B90" s="129"/>
      <c r="C90" s="129"/>
      <c r="D90" s="129"/>
      <c r="E90" s="129"/>
      <c r="F90" s="130"/>
    </row>
    <row r="91" spans="1:6" ht="12.75">
      <c r="A91" s="136" t="s">
        <v>439</v>
      </c>
      <c r="B91" s="147"/>
      <c r="C91" s="147"/>
      <c r="D91" s="147"/>
      <c r="E91" s="147"/>
      <c r="F91" s="139">
        <f aca="true" t="shared" si="5" ref="F91:F96">SUM(B91:E91)</f>
        <v>0</v>
      </c>
    </row>
    <row r="92" spans="1:6" ht="25.5">
      <c r="A92" s="136" t="s">
        <v>204</v>
      </c>
      <c r="B92" s="147"/>
      <c r="C92" s="147"/>
      <c r="D92" s="147"/>
      <c r="E92" s="147"/>
      <c r="F92" s="139">
        <f t="shared" si="5"/>
        <v>0</v>
      </c>
    </row>
    <row r="93" spans="1:6" ht="12.75">
      <c r="A93" s="136" t="s">
        <v>440</v>
      </c>
      <c r="B93" s="147"/>
      <c r="C93" s="147"/>
      <c r="D93" s="148"/>
      <c r="E93" s="148"/>
      <c r="F93" s="139">
        <f t="shared" si="5"/>
        <v>0</v>
      </c>
    </row>
    <row r="94" spans="1:6" ht="12.75">
      <c r="A94" s="136" t="s">
        <v>441</v>
      </c>
      <c r="B94" s="147"/>
      <c r="C94" s="147"/>
      <c r="D94" s="148"/>
      <c r="E94" s="148"/>
      <c r="F94" s="139">
        <f t="shared" si="5"/>
        <v>0</v>
      </c>
    </row>
    <row r="95" spans="1:6" ht="12.75">
      <c r="A95" s="136" t="s">
        <v>442</v>
      </c>
      <c r="B95" s="147"/>
      <c r="C95" s="147"/>
      <c r="D95" s="148"/>
      <c r="E95" s="148"/>
      <c r="F95" s="139">
        <f t="shared" si="5"/>
        <v>0</v>
      </c>
    </row>
    <row r="96" spans="1:6" ht="12.75">
      <c r="A96" s="140" t="s">
        <v>233</v>
      </c>
      <c r="B96" s="151"/>
      <c r="C96" s="151"/>
      <c r="D96" s="152"/>
      <c r="E96" s="152"/>
      <c r="F96" s="139">
        <f t="shared" si="5"/>
        <v>0</v>
      </c>
    </row>
    <row r="97" spans="1:6" ht="27">
      <c r="A97" s="351" t="s">
        <v>443</v>
      </c>
      <c r="B97" s="153">
        <f>SUM(B82:B84)</f>
        <v>0</v>
      </c>
      <c r="C97" s="153">
        <f>SUM(C82:C84)</f>
        <v>250000000</v>
      </c>
      <c r="D97" s="153">
        <f>SUM(D82:D84)</f>
        <v>0</v>
      </c>
      <c r="E97" s="153">
        <f>SUM(E82:E84)</f>
        <v>0</v>
      </c>
      <c r="F97" s="528">
        <f>SUM(F82:F84)</f>
        <v>250000000</v>
      </c>
    </row>
    <row r="98" spans="1:6" ht="27">
      <c r="A98" s="351" t="s">
        <v>444</v>
      </c>
      <c r="B98" s="153">
        <f>SUM(B85)</f>
        <v>0</v>
      </c>
      <c r="C98" s="153">
        <f>SUM(C85)</f>
        <v>0</v>
      </c>
      <c r="D98" s="154"/>
      <c r="E98" s="154"/>
      <c r="F98" s="155">
        <f>SUM(B98:C98)</f>
        <v>0</v>
      </c>
    </row>
    <row r="101" spans="1:11" ht="25.5" customHeight="1">
      <c r="A101" s="107" t="s">
        <v>425</v>
      </c>
      <c r="B101" s="1213" t="s">
        <v>748</v>
      </c>
      <c r="C101" s="1213"/>
      <c r="D101" s="1213"/>
      <c r="E101" s="1213"/>
      <c r="F101" s="1213"/>
      <c r="G101" s="112"/>
      <c r="H101" s="110"/>
      <c r="I101" s="110"/>
      <c r="J101" s="110"/>
      <c r="K101" s="110"/>
    </row>
    <row r="102" spans="1:11" ht="12.75">
      <c r="A102" s="107" t="s">
        <v>426</v>
      </c>
      <c r="B102" s="1213" t="s">
        <v>749</v>
      </c>
      <c r="C102" s="1213"/>
      <c r="D102" s="1213"/>
      <c r="E102" s="1213"/>
      <c r="F102" s="1213"/>
      <c r="G102" s="112"/>
      <c r="H102" s="110"/>
      <c r="I102" s="110"/>
      <c r="J102" s="110"/>
      <c r="K102" s="110"/>
    </row>
    <row r="103" spans="1:11" ht="12.75">
      <c r="A103" s="107" t="s">
        <v>579</v>
      </c>
      <c r="B103" s="542">
        <v>145000000</v>
      </c>
      <c r="C103" s="159"/>
      <c r="D103" s="159"/>
      <c r="E103" s="159"/>
      <c r="F103" s="159"/>
      <c r="G103" s="112"/>
      <c r="H103" s="110"/>
      <c r="I103" s="110"/>
      <c r="J103" s="110"/>
      <c r="K103" s="110"/>
    </row>
    <row r="104" spans="1:11" ht="12.75">
      <c r="A104" s="107" t="s">
        <v>578</v>
      </c>
      <c r="B104" s="1214" t="s">
        <v>751</v>
      </c>
      <c r="C104" s="1214"/>
      <c r="D104" s="1214"/>
      <c r="E104" s="1214"/>
      <c r="F104" s="1214"/>
      <c r="G104" s="135"/>
      <c r="H104" s="110"/>
      <c r="I104" s="110"/>
      <c r="J104" s="110"/>
      <c r="K104" s="110"/>
    </row>
    <row r="105" spans="1:11" ht="15.75">
      <c r="A105" s="107" t="s">
        <v>427</v>
      </c>
      <c r="B105" s="113">
        <v>1</v>
      </c>
      <c r="C105" s="113"/>
      <c r="D105" s="113"/>
      <c r="E105" s="113"/>
      <c r="F105" s="545"/>
      <c r="G105" s="149"/>
      <c r="H105" s="110"/>
      <c r="I105" s="110"/>
      <c r="J105" s="110"/>
      <c r="K105" s="110"/>
    </row>
    <row r="106" spans="1:11" ht="15.75">
      <c r="A106" s="107" t="s">
        <v>428</v>
      </c>
      <c r="B106" s="544">
        <v>42979</v>
      </c>
      <c r="C106" s="115"/>
      <c r="D106" s="115"/>
      <c r="E106" s="115"/>
      <c r="F106" s="545"/>
      <c r="G106" s="160"/>
      <c r="H106" s="110"/>
      <c r="I106" s="110"/>
      <c r="J106" s="110"/>
      <c r="K106" s="110"/>
    </row>
    <row r="107" spans="1:11" ht="15.75">
      <c r="A107" s="107" t="s">
        <v>429</v>
      </c>
      <c r="B107" s="544">
        <v>43404</v>
      </c>
      <c r="C107" s="115"/>
      <c r="D107" s="115"/>
      <c r="E107" s="115"/>
      <c r="F107" s="545"/>
      <c r="G107" s="149"/>
      <c r="H107" s="110"/>
      <c r="I107" s="110"/>
      <c r="J107" s="110"/>
      <c r="K107" s="110"/>
    </row>
    <row r="108" spans="1:11" ht="12.75">
      <c r="A108" s="116"/>
      <c r="B108" s="117"/>
      <c r="C108" s="117"/>
      <c r="D108" s="117"/>
      <c r="E108" s="117"/>
      <c r="F108" s="118" t="s">
        <v>1</v>
      </c>
      <c r="G108" s="161"/>
      <c r="H108" s="110"/>
      <c r="I108" s="110"/>
      <c r="J108" s="162"/>
      <c r="K108" s="110"/>
    </row>
    <row r="109" spans="1:11" ht="38.25">
      <c r="A109" s="119" t="s">
        <v>265</v>
      </c>
      <c r="B109" s="120" t="s">
        <v>430</v>
      </c>
      <c r="C109" s="121" t="s">
        <v>431</v>
      </c>
      <c r="D109" s="122" t="s">
        <v>432</v>
      </c>
      <c r="E109" s="122" t="s">
        <v>575</v>
      </c>
      <c r="F109" s="123" t="s">
        <v>408</v>
      </c>
      <c r="G109" s="163"/>
      <c r="H109" s="110"/>
      <c r="I109" s="110"/>
      <c r="J109" s="110"/>
      <c r="K109" s="110"/>
    </row>
    <row r="110" spans="1:11" ht="12.75">
      <c r="A110" s="124" t="s">
        <v>433</v>
      </c>
      <c r="B110" s="125">
        <f>SUM(B112:B117)</f>
        <v>0</v>
      </c>
      <c r="C110" s="126">
        <v>145000000</v>
      </c>
      <c r="D110" s="126"/>
      <c r="E110" s="126"/>
      <c r="F110" s="127">
        <f>SUM(B110:E110)</f>
        <v>145000000</v>
      </c>
      <c r="G110" s="163"/>
      <c r="H110" s="110"/>
      <c r="I110" s="110"/>
      <c r="J110" s="110"/>
      <c r="K110" s="110"/>
    </row>
    <row r="111" spans="1:11" ht="12.75">
      <c r="A111" s="128" t="s">
        <v>434</v>
      </c>
      <c r="B111" s="129"/>
      <c r="C111" s="129"/>
      <c r="D111" s="129"/>
      <c r="E111" s="129"/>
      <c r="F111" s="130"/>
      <c r="G111" s="164"/>
      <c r="H111" s="110"/>
      <c r="I111" s="110"/>
      <c r="J111" s="110"/>
      <c r="K111" s="110"/>
    </row>
    <row r="112" spans="1:11" ht="12.75">
      <c r="A112" s="131" t="s">
        <v>422</v>
      </c>
      <c r="B112" s="132"/>
      <c r="C112" s="132"/>
      <c r="D112" s="133"/>
      <c r="E112" s="133"/>
      <c r="F112" s="134">
        <f aca="true" t="shared" si="6" ref="F112:F117">SUM(B112:E112)</f>
        <v>0</v>
      </c>
      <c r="G112" s="110"/>
      <c r="H112" s="110"/>
      <c r="I112" s="110"/>
      <c r="J112" s="110"/>
      <c r="K112" s="110"/>
    </row>
    <row r="113" spans="1:6" ht="12.75">
      <c r="A113" s="136" t="s">
        <v>435</v>
      </c>
      <c r="B113" s="137"/>
      <c r="C113" s="137">
        <v>145000000</v>
      </c>
      <c r="D113" s="138"/>
      <c r="E113" s="138"/>
      <c r="F113" s="134">
        <f t="shared" si="6"/>
        <v>145000000</v>
      </c>
    </row>
    <row r="114" spans="1:6" ht="25.5">
      <c r="A114" s="136" t="s">
        <v>576</v>
      </c>
      <c r="B114" s="137"/>
      <c r="C114" s="137"/>
      <c r="D114" s="138"/>
      <c r="E114" s="138"/>
      <c r="F114" s="134">
        <f t="shared" si="6"/>
        <v>0</v>
      </c>
    </row>
    <row r="115" spans="1:6" ht="25.5">
      <c r="A115" s="136" t="s">
        <v>577</v>
      </c>
      <c r="B115" s="137"/>
      <c r="C115" s="137"/>
      <c r="D115" s="138"/>
      <c r="E115" s="138"/>
      <c r="F115" s="134">
        <f t="shared" si="6"/>
        <v>0</v>
      </c>
    </row>
    <row r="116" spans="1:6" ht="12.75">
      <c r="A116" s="136" t="s">
        <v>436</v>
      </c>
      <c r="B116" s="137"/>
      <c r="C116" s="137"/>
      <c r="D116" s="138"/>
      <c r="E116" s="138"/>
      <c r="F116" s="134">
        <f t="shared" si="6"/>
        <v>0</v>
      </c>
    </row>
    <row r="117" spans="1:6" ht="12.75">
      <c r="A117" s="140" t="s">
        <v>437</v>
      </c>
      <c r="B117" s="141"/>
      <c r="C117" s="141"/>
      <c r="D117" s="142"/>
      <c r="E117" s="142"/>
      <c r="F117" s="134">
        <f t="shared" si="6"/>
        <v>0</v>
      </c>
    </row>
    <row r="118" spans="1:6" ht="12.75">
      <c r="A118" s="143"/>
      <c r="B118" s="144"/>
      <c r="C118" s="144"/>
      <c r="D118" s="144"/>
      <c r="E118" s="144"/>
      <c r="F118" s="144"/>
    </row>
    <row r="119" spans="1:6" ht="12.75">
      <c r="A119" s="145" t="s">
        <v>438</v>
      </c>
      <c r="B119" s="146">
        <f>SUM(B121:B126)</f>
        <v>0</v>
      </c>
      <c r="C119" s="146">
        <f>SUM(C121:C126)</f>
        <v>0</v>
      </c>
      <c r="D119" s="146">
        <f>SUM(D121:D126)</f>
        <v>0</v>
      </c>
      <c r="E119" s="146">
        <f>SUM(E121:E126)</f>
        <v>0</v>
      </c>
      <c r="F119" s="527">
        <f>SUM(F121:F126)</f>
        <v>0</v>
      </c>
    </row>
    <row r="120" spans="1:6" ht="12.75">
      <c r="A120" s="128" t="s">
        <v>434</v>
      </c>
      <c r="B120" s="129"/>
      <c r="C120" s="129"/>
      <c r="D120" s="129"/>
      <c r="E120" s="129"/>
      <c r="F120" s="130"/>
    </row>
    <row r="121" spans="1:6" ht="12.75">
      <c r="A121" s="136" t="s">
        <v>439</v>
      </c>
      <c r="B121" s="147"/>
      <c r="C121" s="147"/>
      <c r="D121" s="147"/>
      <c r="E121" s="147"/>
      <c r="F121" s="139">
        <f aca="true" t="shared" si="7" ref="F121:F126">SUM(B121:E121)</f>
        <v>0</v>
      </c>
    </row>
    <row r="122" spans="1:6" ht="25.5">
      <c r="A122" s="136" t="s">
        <v>204</v>
      </c>
      <c r="B122" s="147"/>
      <c r="C122" s="147"/>
      <c r="D122" s="147"/>
      <c r="E122" s="147"/>
      <c r="F122" s="139">
        <f t="shared" si="7"/>
        <v>0</v>
      </c>
    </row>
    <row r="123" spans="1:6" ht="12.75">
      <c r="A123" s="136" t="s">
        <v>440</v>
      </c>
      <c r="B123" s="147"/>
      <c r="C123" s="147"/>
      <c r="D123" s="148"/>
      <c r="E123" s="148"/>
      <c r="F123" s="139">
        <f t="shared" si="7"/>
        <v>0</v>
      </c>
    </row>
    <row r="124" spans="1:6" ht="12.75">
      <c r="A124" s="136" t="s">
        <v>441</v>
      </c>
      <c r="B124" s="147"/>
      <c r="C124" s="147"/>
      <c r="D124" s="148"/>
      <c r="E124" s="148"/>
      <c r="F124" s="139">
        <f t="shared" si="7"/>
        <v>0</v>
      </c>
    </row>
    <row r="125" spans="1:6" ht="12.75">
      <c r="A125" s="136" t="s">
        <v>442</v>
      </c>
      <c r="B125" s="147"/>
      <c r="C125" s="147"/>
      <c r="D125" s="148"/>
      <c r="E125" s="148"/>
      <c r="F125" s="139">
        <f t="shared" si="7"/>
        <v>0</v>
      </c>
    </row>
    <row r="126" spans="1:6" ht="12.75">
      <c r="A126" s="140" t="s">
        <v>233</v>
      </c>
      <c r="B126" s="151"/>
      <c r="C126" s="151"/>
      <c r="D126" s="152"/>
      <c r="E126" s="152"/>
      <c r="F126" s="139">
        <f t="shared" si="7"/>
        <v>0</v>
      </c>
    </row>
    <row r="127" spans="1:6" ht="27">
      <c r="A127" s="351" t="s">
        <v>443</v>
      </c>
      <c r="B127" s="153">
        <f>SUM(B112:B114)</f>
        <v>0</v>
      </c>
      <c r="C127" s="153">
        <f>SUM(C112:C114)</f>
        <v>145000000</v>
      </c>
      <c r="D127" s="153">
        <f>SUM(D112:D114)</f>
        <v>0</v>
      </c>
      <c r="E127" s="153">
        <f>SUM(E112:E114)</f>
        <v>0</v>
      </c>
      <c r="F127" s="528">
        <f>SUM(F112:F114)</f>
        <v>145000000</v>
      </c>
    </row>
    <row r="128" spans="1:6" ht="27">
      <c r="A128" s="351" t="s">
        <v>444</v>
      </c>
      <c r="B128" s="153">
        <f>SUM(B115)</f>
        <v>0</v>
      </c>
      <c r="C128" s="153">
        <f>SUM(C115)</f>
        <v>0</v>
      </c>
      <c r="D128" s="154"/>
      <c r="E128" s="154"/>
      <c r="F128" s="155">
        <f>SUM(B128:C128)</f>
        <v>0</v>
      </c>
    </row>
  </sheetData>
  <sheetProtection/>
  <mergeCells count="22">
    <mergeCell ref="B104:F104"/>
    <mergeCell ref="B6:E6"/>
    <mergeCell ref="B8:E8"/>
    <mergeCell ref="B9:E9"/>
    <mergeCell ref="B10:E10"/>
    <mergeCell ref="B12:E12"/>
    <mergeCell ref="B13:E13"/>
    <mergeCell ref="B72:F72"/>
    <mergeCell ref="B71:F71"/>
    <mergeCell ref="B11:E11"/>
    <mergeCell ref="B74:F74"/>
    <mergeCell ref="B101:F101"/>
    <mergeCell ref="B102:F102"/>
    <mergeCell ref="B42:F42"/>
    <mergeCell ref="B44:F44"/>
    <mergeCell ref="B7:E7"/>
    <mergeCell ref="A1:F1"/>
    <mergeCell ref="B2:C2"/>
    <mergeCell ref="B3:F3"/>
    <mergeCell ref="B4:F4"/>
    <mergeCell ref="B41:F41"/>
    <mergeCell ref="B14:E14"/>
  </mergeCells>
  <conditionalFormatting sqref="B51:G51 B61:F61 F62:F66 G36:G43 B43:F43 B21:F21 G24:G30 B31:G31 F32:F36 G5:G21">
    <cfRule type="cellIs" priority="3" dxfId="3" operator="equal" stopIfTrue="1">
      <formula>0</formula>
    </cfRule>
  </conditionalFormatting>
  <conditionalFormatting sqref="B81:G81 B91:F91 F92:F96 G71:G73 B73:F73">
    <cfRule type="cellIs" priority="2" dxfId="3" operator="equal" stopIfTrue="1">
      <formula>0</formula>
    </cfRule>
  </conditionalFormatting>
  <conditionalFormatting sqref="B111:G111 B121:F121 F122:F126 G101:G103 B103:F103">
    <cfRule type="cellIs" priority="1" dxfId="3" operator="equal" stopIfTrue="1">
      <formula>0</formula>
    </cfRule>
  </conditionalFormatting>
  <printOptions horizontalCentered="1"/>
  <pageMargins left="0.5905511811023623" right="0.5905511811023623" top="1.2598425196850394" bottom="0.984251968503937" header="0.7874015748031497" footer="0.7874015748031497"/>
  <pageSetup horizontalDpi="600" verticalDpi="600" orientation="portrait" paperSize="9" scale="86" r:id="rId1"/>
  <headerFooter alignWithMargins="0">
    <oddHeader>&amp;R&amp;"Times New Roman CE,Félkövér dőlt"&amp;11 8. melléklet a ……/2018. (….)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15"/>
  <sheetViews>
    <sheetView zoomScaleSheetLayoutView="100" zoomScalePageLayoutView="0" workbookViewId="0" topLeftCell="A88">
      <selection activeCell="B115" sqref="B115"/>
    </sheetView>
  </sheetViews>
  <sheetFormatPr defaultColWidth="9.00390625" defaultRowHeight="12.75"/>
  <cols>
    <col min="1" max="1" width="6.375" style="56" customWidth="1"/>
    <col min="2" max="2" width="76.375" style="56" customWidth="1"/>
    <col min="3" max="3" width="11.125" style="56" customWidth="1"/>
    <col min="4" max="4" width="16.375" style="57" customWidth="1"/>
    <col min="5" max="7" width="16.375" style="1" customWidth="1"/>
    <col min="8" max="8" width="13.125" style="1" customWidth="1"/>
    <col min="9" max="9" width="11.375" style="1" customWidth="1"/>
    <col min="10" max="14" width="9.375" style="1" customWidth="1"/>
    <col min="15" max="15" width="20.375" style="1" customWidth="1"/>
    <col min="16" max="16384" width="9.375" style="1" customWidth="1"/>
  </cols>
  <sheetData>
    <row r="1" spans="1:9" ht="51" customHeight="1">
      <c r="A1" s="1133" t="s">
        <v>669</v>
      </c>
      <c r="B1" s="1133"/>
      <c r="C1" s="1133"/>
      <c r="D1" s="1133"/>
      <c r="E1" s="1133"/>
      <c r="F1" s="1133"/>
      <c r="G1" s="1133"/>
      <c r="H1" s="552"/>
      <c r="I1" s="552"/>
    </row>
    <row r="2" spans="1:9" ht="15.75" customHeight="1">
      <c r="A2" s="1132" t="s">
        <v>0</v>
      </c>
      <c r="B2" s="1132"/>
      <c r="C2" s="1132"/>
      <c r="D2" s="1132"/>
      <c r="E2" s="1132"/>
      <c r="F2" s="1132"/>
      <c r="G2" s="1132"/>
      <c r="H2" s="551"/>
      <c r="I2" s="551"/>
    </row>
    <row r="3" spans="1:7" ht="15.75" customHeight="1">
      <c r="A3" s="1139"/>
      <c r="B3" s="1139"/>
      <c r="C3" s="2"/>
      <c r="D3" s="3"/>
      <c r="F3" s="1215" t="s">
        <v>1</v>
      </c>
      <c r="G3" s="1215"/>
    </row>
    <row r="4" spans="1:7" ht="37.5" customHeight="1">
      <c r="A4" s="4" t="s">
        <v>2</v>
      </c>
      <c r="B4" s="5" t="s">
        <v>3</v>
      </c>
      <c r="C4" s="5" t="s">
        <v>4</v>
      </c>
      <c r="D4" s="485" t="s">
        <v>5</v>
      </c>
      <c r="E4" s="515" t="s">
        <v>743</v>
      </c>
      <c r="F4" s="515" t="s">
        <v>755</v>
      </c>
      <c r="G4" s="529" t="s">
        <v>739</v>
      </c>
    </row>
    <row r="5" spans="1:7" s="7" customFormat="1" ht="12" customHeight="1">
      <c r="A5" s="4" t="s">
        <v>6</v>
      </c>
      <c r="B5" s="5" t="s">
        <v>7</v>
      </c>
      <c r="C5" s="5" t="s">
        <v>8</v>
      </c>
      <c r="D5" s="485" t="s">
        <v>9</v>
      </c>
      <c r="E5" s="491" t="s">
        <v>267</v>
      </c>
      <c r="F5" s="491" t="s">
        <v>466</v>
      </c>
      <c r="G5" s="529" t="s">
        <v>720</v>
      </c>
    </row>
    <row r="6" spans="1:7" s="11" customFormat="1" ht="15" customHeight="1">
      <c r="A6" s="8" t="s">
        <v>10</v>
      </c>
      <c r="B6" s="9" t="s">
        <v>11</v>
      </c>
      <c r="C6" s="10" t="s">
        <v>12</v>
      </c>
      <c r="D6" s="486"/>
      <c r="E6" s="530">
        <v>17780</v>
      </c>
      <c r="F6" s="530">
        <v>17780</v>
      </c>
      <c r="G6" s="553">
        <f>F6/E6</f>
        <v>1</v>
      </c>
    </row>
    <row r="7" spans="1:7" s="11" customFormat="1" ht="15" customHeight="1">
      <c r="A7" s="12" t="s">
        <v>13</v>
      </c>
      <c r="B7" s="13" t="s">
        <v>14</v>
      </c>
      <c r="C7" s="14" t="s">
        <v>15</v>
      </c>
      <c r="D7" s="487">
        <v>14248763</v>
      </c>
      <c r="E7" s="530">
        <v>15668917</v>
      </c>
      <c r="F7" s="530">
        <v>15668917</v>
      </c>
      <c r="G7" s="553">
        <f>F7/E7</f>
        <v>1</v>
      </c>
    </row>
    <row r="8" spans="1:7" s="11" customFormat="1" ht="15" customHeight="1">
      <c r="A8" s="12" t="s">
        <v>16</v>
      </c>
      <c r="B8" s="13" t="s">
        <v>17</v>
      </c>
      <c r="C8" s="14" t="s">
        <v>18</v>
      </c>
      <c r="D8" s="487">
        <v>5117755</v>
      </c>
      <c r="E8" s="530">
        <v>5381520</v>
      </c>
      <c r="F8" s="530">
        <v>5381520</v>
      </c>
      <c r="G8" s="553">
        <f aca="true" t="shared" si="0" ref="G8:G21">F8/E8</f>
        <v>1</v>
      </c>
    </row>
    <row r="9" spans="1:7" s="11" customFormat="1" ht="15" customHeight="1">
      <c r="A9" s="12" t="s">
        <v>19</v>
      </c>
      <c r="B9" s="13" t="s">
        <v>20</v>
      </c>
      <c r="C9" s="14" t="s">
        <v>21</v>
      </c>
      <c r="D9" s="487">
        <v>1200000</v>
      </c>
      <c r="E9" s="530">
        <v>1366409</v>
      </c>
      <c r="F9" s="530">
        <v>1366409</v>
      </c>
      <c r="G9" s="553">
        <f t="shared" si="0"/>
        <v>1</v>
      </c>
    </row>
    <row r="10" spans="1:7" s="11" customFormat="1" ht="15" customHeight="1">
      <c r="A10" s="8" t="s">
        <v>22</v>
      </c>
      <c r="B10" s="13" t="s">
        <v>23</v>
      </c>
      <c r="C10" s="14" t="s">
        <v>24</v>
      </c>
      <c r="D10" s="487"/>
      <c r="E10" s="554">
        <v>16174609</v>
      </c>
      <c r="F10" s="554">
        <v>16174609</v>
      </c>
      <c r="G10" s="553">
        <f t="shared" si="0"/>
        <v>1</v>
      </c>
    </row>
    <row r="11" spans="1:7" s="11" customFormat="1" ht="15" customHeight="1">
      <c r="A11" s="12" t="s">
        <v>25</v>
      </c>
      <c r="B11" s="13" t="s">
        <v>26</v>
      </c>
      <c r="C11" s="14" t="s">
        <v>27</v>
      </c>
      <c r="D11" s="487"/>
      <c r="E11" s="554">
        <v>17317049</v>
      </c>
      <c r="F11" s="554">
        <v>17317049</v>
      </c>
      <c r="G11" s="553">
        <f t="shared" si="0"/>
        <v>1</v>
      </c>
    </row>
    <row r="12" spans="1:7" s="11" customFormat="1" ht="15" customHeight="1">
      <c r="A12" s="15" t="s">
        <v>28</v>
      </c>
      <c r="B12" s="16" t="s">
        <v>29</v>
      </c>
      <c r="C12" s="17" t="s">
        <v>30</v>
      </c>
      <c r="D12" s="488">
        <f>+D6+D7+D8+D9+D10+D11</f>
        <v>20566518</v>
      </c>
      <c r="E12" s="488">
        <f>+E6+E7+E8+E9+E10+E11</f>
        <v>55926284</v>
      </c>
      <c r="F12" s="488">
        <f>+F6+F7+F8+F9+F10+F11</f>
        <v>55926284</v>
      </c>
      <c r="G12" s="553">
        <f t="shared" si="0"/>
        <v>1</v>
      </c>
    </row>
    <row r="13" spans="1:7" s="11" customFormat="1" ht="15" customHeight="1">
      <c r="A13" s="12" t="s">
        <v>31</v>
      </c>
      <c r="B13" s="13" t="s">
        <v>738</v>
      </c>
      <c r="C13" s="14" t="s">
        <v>737</v>
      </c>
      <c r="D13" s="487"/>
      <c r="E13" s="554">
        <v>7512151</v>
      </c>
      <c r="F13" s="554">
        <v>0</v>
      </c>
      <c r="G13" s="553">
        <f t="shared" si="0"/>
        <v>0</v>
      </c>
    </row>
    <row r="14" spans="1:7" s="11" customFormat="1" ht="15" customHeight="1">
      <c r="A14" s="8" t="s">
        <v>32</v>
      </c>
      <c r="B14" s="13" t="s">
        <v>33</v>
      </c>
      <c r="C14" s="14" t="s">
        <v>34</v>
      </c>
      <c r="D14" s="487">
        <v>11300000</v>
      </c>
      <c r="E14" s="487">
        <f>SUM(E15:E21)</f>
        <v>28487912</v>
      </c>
      <c r="F14" s="487">
        <f>SUM(F15:F21)</f>
        <v>28487912</v>
      </c>
      <c r="G14" s="553">
        <f t="shared" si="0"/>
        <v>1</v>
      </c>
    </row>
    <row r="15" spans="1:7" s="11" customFormat="1" ht="15" customHeight="1">
      <c r="A15" s="12" t="s">
        <v>35</v>
      </c>
      <c r="B15" s="18" t="s">
        <v>36</v>
      </c>
      <c r="C15" s="14" t="s">
        <v>34</v>
      </c>
      <c r="D15" s="489"/>
      <c r="E15" s="566"/>
      <c r="F15" s="566"/>
      <c r="G15" s="553"/>
    </row>
    <row r="16" spans="1:7" s="11" customFormat="1" ht="15" customHeight="1">
      <c r="A16" s="12" t="s">
        <v>37</v>
      </c>
      <c r="B16" s="18" t="s">
        <v>38</v>
      </c>
      <c r="C16" s="14" t="s">
        <v>34</v>
      </c>
      <c r="D16" s="489"/>
      <c r="E16" s="566"/>
      <c r="F16" s="566"/>
      <c r="G16" s="553"/>
    </row>
    <row r="17" spans="1:7" s="11" customFormat="1" ht="15" customHeight="1">
      <c r="A17" s="8" t="s">
        <v>39</v>
      </c>
      <c r="B17" s="18" t="s">
        <v>40</v>
      </c>
      <c r="C17" s="14" t="s">
        <v>34</v>
      </c>
      <c r="D17" s="489"/>
      <c r="E17" s="566"/>
      <c r="F17" s="566"/>
      <c r="G17" s="553"/>
    </row>
    <row r="18" spans="1:7" s="11" customFormat="1" ht="15" customHeight="1">
      <c r="A18" s="12" t="s">
        <v>41</v>
      </c>
      <c r="B18" s="18" t="s">
        <v>42</v>
      </c>
      <c r="C18" s="14" t="s">
        <v>34</v>
      </c>
      <c r="D18" s="489"/>
      <c r="E18" s="566">
        <v>41411</v>
      </c>
      <c r="F18" s="566">
        <v>41411</v>
      </c>
      <c r="G18" s="553">
        <f t="shared" si="0"/>
        <v>1</v>
      </c>
    </row>
    <row r="19" spans="1:7" s="11" customFormat="1" ht="15" customHeight="1">
      <c r="A19" s="12" t="s">
        <v>43</v>
      </c>
      <c r="B19" s="18" t="s">
        <v>44</v>
      </c>
      <c r="C19" s="14" t="s">
        <v>34</v>
      </c>
      <c r="D19" s="489">
        <v>11300000</v>
      </c>
      <c r="E19" s="566">
        <v>12090100</v>
      </c>
      <c r="F19" s="566">
        <v>12090100</v>
      </c>
      <c r="G19" s="553">
        <f t="shared" si="0"/>
        <v>1</v>
      </c>
    </row>
    <row r="20" spans="1:7" s="11" customFormat="1" ht="15" customHeight="1">
      <c r="A20" s="8" t="s">
        <v>45</v>
      </c>
      <c r="B20" s="18" t="s">
        <v>46</v>
      </c>
      <c r="C20" s="14" t="s">
        <v>34</v>
      </c>
      <c r="D20" s="489"/>
      <c r="E20" s="566">
        <v>1204730</v>
      </c>
      <c r="F20" s="566">
        <v>1204730</v>
      </c>
      <c r="G20" s="553">
        <f t="shared" si="0"/>
        <v>1</v>
      </c>
    </row>
    <row r="21" spans="1:7" s="11" customFormat="1" ht="15" customHeight="1">
      <c r="A21" s="19" t="s">
        <v>47</v>
      </c>
      <c r="B21" s="18" t="s">
        <v>48</v>
      </c>
      <c r="C21" s="20" t="s">
        <v>34</v>
      </c>
      <c r="D21" s="490"/>
      <c r="E21" s="697">
        <v>15151671</v>
      </c>
      <c r="F21" s="696">
        <v>15151671</v>
      </c>
      <c r="G21" s="553">
        <f t="shared" si="0"/>
        <v>1</v>
      </c>
    </row>
    <row r="22" spans="1:7" s="11" customFormat="1" ht="15" customHeight="1">
      <c r="A22" s="21" t="s">
        <v>49</v>
      </c>
      <c r="B22" s="22" t="s">
        <v>50</v>
      </c>
      <c r="C22" s="23" t="s">
        <v>51</v>
      </c>
      <c r="D22" s="492">
        <f>SUM(D12+D13+D14)</f>
        <v>31866518</v>
      </c>
      <c r="E22" s="492">
        <f>SUM(E12+E13+E14)</f>
        <v>91926347</v>
      </c>
      <c r="F22" s="492">
        <f>SUM(F12+F13+F14)</f>
        <v>84414196</v>
      </c>
      <c r="G22" s="558">
        <f>F22/E22</f>
        <v>0.9182807623150738</v>
      </c>
    </row>
    <row r="23" spans="1:7" s="11" customFormat="1" ht="15" customHeight="1">
      <c r="A23" s="8" t="s">
        <v>52</v>
      </c>
      <c r="B23" s="9" t="s">
        <v>53</v>
      </c>
      <c r="C23" s="10" t="s">
        <v>54</v>
      </c>
      <c r="D23" s="299"/>
      <c r="E23" s="559">
        <v>68000000</v>
      </c>
      <c r="F23" s="559">
        <v>68000000</v>
      </c>
      <c r="G23" s="553">
        <f>F23/E23</f>
        <v>1</v>
      </c>
    </row>
    <row r="24" spans="1:7" s="11" customFormat="1" ht="15" customHeight="1">
      <c r="A24" s="12" t="s">
        <v>55</v>
      </c>
      <c r="B24" s="13" t="s">
        <v>56</v>
      </c>
      <c r="C24" s="14" t="s">
        <v>57</v>
      </c>
      <c r="D24" s="493">
        <f>SUM(D25:D30)</f>
        <v>0</v>
      </c>
      <c r="E24" s="493">
        <f>SUM(E25:E30)</f>
        <v>534886601</v>
      </c>
      <c r="F24" s="493">
        <f>SUM(F25:F30)</f>
        <v>534886601</v>
      </c>
      <c r="G24" s="555">
        <f>F24/E24</f>
        <v>1</v>
      </c>
    </row>
    <row r="25" spans="1:7" s="11" customFormat="1" ht="15" customHeight="1">
      <c r="A25" s="12" t="s">
        <v>58</v>
      </c>
      <c r="B25" s="18" t="s">
        <v>59</v>
      </c>
      <c r="C25" s="14" t="s">
        <v>57</v>
      </c>
      <c r="D25" s="493"/>
      <c r="E25" s="554"/>
      <c r="F25" s="554"/>
      <c r="G25" s="555"/>
    </row>
    <row r="26" spans="1:7" s="11" customFormat="1" ht="15" customHeight="1">
      <c r="A26" s="8" t="s">
        <v>60</v>
      </c>
      <c r="B26" s="18" t="s">
        <v>61</v>
      </c>
      <c r="C26" s="14" t="s">
        <v>57</v>
      </c>
      <c r="D26" s="493"/>
      <c r="E26" s="554">
        <v>534886601</v>
      </c>
      <c r="F26" s="554">
        <v>534886601</v>
      </c>
      <c r="G26" s="555">
        <f>F26/E26</f>
        <v>1</v>
      </c>
    </row>
    <row r="27" spans="1:7" s="11" customFormat="1" ht="15" customHeight="1">
      <c r="A27" s="12" t="s">
        <v>62</v>
      </c>
      <c r="B27" s="18" t="s">
        <v>63</v>
      </c>
      <c r="C27" s="14" t="s">
        <v>57</v>
      </c>
      <c r="D27" s="493"/>
      <c r="E27" s="554"/>
      <c r="F27" s="554"/>
      <c r="G27" s="555"/>
    </row>
    <row r="28" spans="1:7" s="11" customFormat="1" ht="15" customHeight="1">
      <c r="A28" s="12" t="s">
        <v>64</v>
      </c>
      <c r="B28" s="18" t="s">
        <v>65</v>
      </c>
      <c r="C28" s="14" t="s">
        <v>57</v>
      </c>
      <c r="D28" s="493"/>
      <c r="E28" s="554"/>
      <c r="F28" s="554"/>
      <c r="G28" s="555"/>
    </row>
    <row r="29" spans="1:7" s="11" customFormat="1" ht="15" customHeight="1">
      <c r="A29" s="8" t="s">
        <v>66</v>
      </c>
      <c r="B29" s="18" t="s">
        <v>67</v>
      </c>
      <c r="C29" s="14" t="s">
        <v>57</v>
      </c>
      <c r="D29" s="493"/>
      <c r="E29" s="554"/>
      <c r="F29" s="554"/>
      <c r="G29" s="555"/>
    </row>
    <row r="30" spans="1:7" s="11" customFormat="1" ht="15" customHeight="1">
      <c r="A30" s="19" t="s">
        <v>68</v>
      </c>
      <c r="B30" s="560" t="s">
        <v>69</v>
      </c>
      <c r="C30" s="20" t="s">
        <v>57</v>
      </c>
      <c r="D30" s="561"/>
      <c r="E30" s="562"/>
      <c r="F30" s="556"/>
      <c r="G30" s="557"/>
    </row>
    <row r="31" spans="1:7" s="11" customFormat="1" ht="15" customHeight="1">
      <c r="A31" s="24" t="s">
        <v>70</v>
      </c>
      <c r="B31" s="25" t="s">
        <v>71</v>
      </c>
      <c r="C31" s="26" t="s">
        <v>72</v>
      </c>
      <c r="D31" s="563">
        <f>SUM(D23+D24)</f>
        <v>0</v>
      </c>
      <c r="E31" s="563">
        <f>SUM(E23:E24)</f>
        <v>602886601</v>
      </c>
      <c r="F31" s="563">
        <f>SUM(F23:F24)</f>
        <v>602886601</v>
      </c>
      <c r="G31" s="558">
        <f>F31/E31</f>
        <v>1</v>
      </c>
    </row>
    <row r="32" spans="1:7" s="11" customFormat="1" ht="15" customHeight="1">
      <c r="A32" s="27" t="s">
        <v>73</v>
      </c>
      <c r="B32" s="28" t="s">
        <v>74</v>
      </c>
      <c r="C32" s="29" t="s">
        <v>75</v>
      </c>
      <c r="D32" s="494">
        <v>30000</v>
      </c>
      <c r="E32" s="559">
        <v>30000</v>
      </c>
      <c r="F32" s="564">
        <v>11105</v>
      </c>
      <c r="G32" s="553">
        <f>F32/E32</f>
        <v>0.37016666666666664</v>
      </c>
    </row>
    <row r="33" spans="1:7" s="11" customFormat="1" ht="15" customHeight="1">
      <c r="A33" s="12" t="s">
        <v>76</v>
      </c>
      <c r="B33" s="13" t="s">
        <v>77</v>
      </c>
      <c r="C33" s="14" t="s">
        <v>78</v>
      </c>
      <c r="D33" s="493">
        <f>SUM(D34:D36)</f>
        <v>13500000</v>
      </c>
      <c r="E33" s="493">
        <f>SUM(E34:E36)</f>
        <v>13500000</v>
      </c>
      <c r="F33" s="493">
        <f>SUM(F34:F36)</f>
        <v>5283252</v>
      </c>
      <c r="G33" s="555">
        <f>F33/E33</f>
        <v>0.391352</v>
      </c>
    </row>
    <row r="34" spans="1:7" s="11" customFormat="1" ht="15" customHeight="1">
      <c r="A34" s="12" t="s">
        <v>79</v>
      </c>
      <c r="B34" s="565" t="s">
        <v>80</v>
      </c>
      <c r="C34" s="30" t="s">
        <v>78</v>
      </c>
      <c r="D34" s="508">
        <v>2500000</v>
      </c>
      <c r="E34" s="531">
        <v>2500000</v>
      </c>
      <c r="F34" s="566">
        <v>3887350</v>
      </c>
      <c r="G34" s="555">
        <f aca="true" t="shared" si="1" ref="G34:G40">F34/E34</f>
        <v>1.55494</v>
      </c>
    </row>
    <row r="35" spans="1:7" s="11" customFormat="1" ht="15" customHeight="1">
      <c r="A35" s="8" t="s">
        <v>81</v>
      </c>
      <c r="B35" s="567" t="s">
        <v>82</v>
      </c>
      <c r="C35" s="30" t="s">
        <v>78</v>
      </c>
      <c r="D35" s="508">
        <v>10000000</v>
      </c>
      <c r="E35" s="531">
        <v>10000000</v>
      </c>
      <c r="F35" s="566"/>
      <c r="G35" s="555">
        <f t="shared" si="1"/>
        <v>0</v>
      </c>
    </row>
    <row r="36" spans="1:7" s="11" customFormat="1" ht="15" customHeight="1">
      <c r="A36" s="8" t="s">
        <v>83</v>
      </c>
      <c r="B36" s="567" t="s">
        <v>84</v>
      </c>
      <c r="C36" s="30" t="s">
        <v>78</v>
      </c>
      <c r="D36" s="508">
        <v>1000000</v>
      </c>
      <c r="E36" s="531">
        <v>1000000</v>
      </c>
      <c r="F36" s="566">
        <v>1395902</v>
      </c>
      <c r="G36" s="555">
        <f t="shared" si="1"/>
        <v>1.395902</v>
      </c>
    </row>
    <row r="37" spans="1:7" s="11" customFormat="1" ht="15" customHeight="1">
      <c r="A37" s="12" t="s">
        <v>85</v>
      </c>
      <c r="B37" s="568" t="s">
        <v>86</v>
      </c>
      <c r="C37" s="14" t="s">
        <v>87</v>
      </c>
      <c r="D37" s="493">
        <f>SUM(D38:D39)</f>
        <v>40000000</v>
      </c>
      <c r="E37" s="493">
        <f>SUM(E38:E39)</f>
        <v>70613045</v>
      </c>
      <c r="F37" s="493">
        <f>SUM(F38:F39)</f>
        <v>66555765</v>
      </c>
      <c r="G37" s="555">
        <f t="shared" si="1"/>
        <v>0.9425420614562082</v>
      </c>
    </row>
    <row r="38" spans="1:7" s="11" customFormat="1" ht="15" customHeight="1">
      <c r="A38" s="12" t="s">
        <v>88</v>
      </c>
      <c r="B38" s="567" t="s">
        <v>89</v>
      </c>
      <c r="C38" s="30" t="s">
        <v>87</v>
      </c>
      <c r="D38" s="508">
        <v>40000000</v>
      </c>
      <c r="E38" s="531">
        <v>70613045</v>
      </c>
      <c r="F38" s="566">
        <v>66555765</v>
      </c>
      <c r="G38" s="555">
        <f t="shared" si="1"/>
        <v>0.9425420614562082</v>
      </c>
    </row>
    <row r="39" spans="1:7" s="11" customFormat="1" ht="15" customHeight="1">
      <c r="A39" s="8" t="s">
        <v>90</v>
      </c>
      <c r="B39" s="567" t="s">
        <v>91</v>
      </c>
      <c r="C39" s="30" t="s">
        <v>87</v>
      </c>
      <c r="D39" s="493"/>
      <c r="E39" s="554"/>
      <c r="F39" s="554"/>
      <c r="G39" s="555"/>
    </row>
    <row r="40" spans="1:7" s="11" customFormat="1" ht="15" customHeight="1">
      <c r="A40" s="8" t="s">
        <v>92</v>
      </c>
      <c r="B40" s="569" t="s">
        <v>93</v>
      </c>
      <c r="C40" s="14" t="s">
        <v>94</v>
      </c>
      <c r="D40" s="493">
        <v>7200000</v>
      </c>
      <c r="E40" s="554">
        <v>7200000</v>
      </c>
      <c r="F40" s="554">
        <v>3203597</v>
      </c>
      <c r="G40" s="555">
        <f t="shared" si="1"/>
        <v>0.44494402777777775</v>
      </c>
    </row>
    <row r="41" spans="1:7" s="11" customFormat="1" ht="15" customHeight="1">
      <c r="A41" s="12" t="s">
        <v>95</v>
      </c>
      <c r="B41" s="568" t="s">
        <v>96</v>
      </c>
      <c r="C41" s="14" t="s">
        <v>97</v>
      </c>
      <c r="D41" s="493">
        <f>SUM(D42:D43)</f>
        <v>0</v>
      </c>
      <c r="E41" s="554"/>
      <c r="F41" s="554"/>
      <c r="G41" s="555"/>
    </row>
    <row r="42" spans="1:7" s="11" customFormat="1" ht="15" customHeight="1">
      <c r="A42" s="12" t="s">
        <v>98</v>
      </c>
      <c r="B42" s="567" t="s">
        <v>99</v>
      </c>
      <c r="C42" s="30" t="s">
        <v>97</v>
      </c>
      <c r="D42" s="493"/>
      <c r="E42" s="554"/>
      <c r="F42" s="554"/>
      <c r="G42" s="555"/>
    </row>
    <row r="43" spans="1:7" s="11" customFormat="1" ht="15" customHeight="1">
      <c r="A43" s="8" t="s">
        <v>100</v>
      </c>
      <c r="B43" s="567" t="s">
        <v>101</v>
      </c>
      <c r="C43" s="30" t="s">
        <v>97</v>
      </c>
      <c r="D43" s="493"/>
      <c r="E43" s="554"/>
      <c r="F43" s="554"/>
      <c r="G43" s="555"/>
    </row>
    <row r="44" spans="1:7" s="11" customFormat="1" ht="15" customHeight="1">
      <c r="A44" s="31" t="s">
        <v>102</v>
      </c>
      <c r="B44" s="32" t="s">
        <v>103</v>
      </c>
      <c r="C44" s="20" t="s">
        <v>104</v>
      </c>
      <c r="D44" s="495">
        <v>80000</v>
      </c>
      <c r="E44" s="556">
        <v>17264027</v>
      </c>
      <c r="F44" s="556">
        <v>17264027</v>
      </c>
      <c r="G44" s="557">
        <f>F44/E44</f>
        <v>1</v>
      </c>
    </row>
    <row r="45" spans="1:7" s="11" customFormat="1" ht="15" customHeight="1">
      <c r="A45" s="24" t="s">
        <v>105</v>
      </c>
      <c r="B45" s="25" t="s">
        <v>106</v>
      </c>
      <c r="C45" s="26" t="s">
        <v>107</v>
      </c>
      <c r="D45" s="496">
        <f>SUM(D32+D33+D37+D40+D41+D44)</f>
        <v>60810000</v>
      </c>
      <c r="E45" s="496">
        <f>SUM(E32+E33+E37+E40+E41+E44)</f>
        <v>108607072</v>
      </c>
      <c r="F45" s="496">
        <f>SUM(F32+F33+F37+F40+F41+F44)</f>
        <v>92317746</v>
      </c>
      <c r="G45" s="558">
        <f>F45/E45</f>
        <v>0.8500159731771426</v>
      </c>
    </row>
    <row r="46" spans="1:7" s="11" customFormat="1" ht="15" customHeight="1">
      <c r="A46" s="27" t="s">
        <v>108</v>
      </c>
      <c r="B46" s="35" t="s">
        <v>109</v>
      </c>
      <c r="C46" s="570" t="s">
        <v>110</v>
      </c>
      <c r="D46" s="497">
        <v>1700000</v>
      </c>
      <c r="E46" s="559">
        <v>1700000</v>
      </c>
      <c r="F46" s="564">
        <v>937220</v>
      </c>
      <c r="G46" s="553">
        <f>F46/E46</f>
        <v>0.5513058823529412</v>
      </c>
    </row>
    <row r="47" spans="1:7" s="11" customFormat="1" ht="15" customHeight="1">
      <c r="A47" s="12" t="s">
        <v>111</v>
      </c>
      <c r="B47" s="13" t="s">
        <v>112</v>
      </c>
      <c r="C47" s="14" t="s">
        <v>113</v>
      </c>
      <c r="D47" s="493"/>
      <c r="E47" s="554">
        <v>17847</v>
      </c>
      <c r="F47" s="554">
        <v>17847</v>
      </c>
      <c r="G47" s="553">
        <f>F47/E47</f>
        <v>1</v>
      </c>
    </row>
    <row r="48" spans="1:7" s="11" customFormat="1" ht="15" customHeight="1">
      <c r="A48" s="12" t="s">
        <v>114</v>
      </c>
      <c r="B48" s="13" t="s">
        <v>115</v>
      </c>
      <c r="C48" s="14" t="s">
        <v>116</v>
      </c>
      <c r="D48" s="493"/>
      <c r="E48" s="554"/>
      <c r="F48" s="554"/>
      <c r="G48" s="555"/>
    </row>
    <row r="49" spans="1:7" s="11" customFormat="1" ht="15" customHeight="1">
      <c r="A49" s="12" t="s">
        <v>117</v>
      </c>
      <c r="B49" s="13" t="s">
        <v>118</v>
      </c>
      <c r="C49" s="14" t="s">
        <v>119</v>
      </c>
      <c r="D49" s="493">
        <v>2900000</v>
      </c>
      <c r="E49" s="554">
        <v>12276223</v>
      </c>
      <c r="F49" s="554">
        <v>12276223</v>
      </c>
      <c r="G49" s="555">
        <f>F49/E49</f>
        <v>1</v>
      </c>
    </row>
    <row r="50" spans="1:7" s="11" customFormat="1" ht="15" customHeight="1">
      <c r="A50" s="12" t="s">
        <v>120</v>
      </c>
      <c r="B50" s="13" t="s">
        <v>121</v>
      </c>
      <c r="C50" s="14" t="s">
        <v>122</v>
      </c>
      <c r="D50" s="493">
        <v>3800000</v>
      </c>
      <c r="E50" s="554">
        <v>4759680</v>
      </c>
      <c r="F50" s="554">
        <v>4759680</v>
      </c>
      <c r="G50" s="555">
        <f>F50/E50</f>
        <v>1</v>
      </c>
    </row>
    <row r="51" spans="1:7" s="11" customFormat="1" ht="15" customHeight="1">
      <c r="A51" s="12" t="s">
        <v>123</v>
      </c>
      <c r="B51" s="13" t="s">
        <v>124</v>
      </c>
      <c r="C51" s="14" t="s">
        <v>125</v>
      </c>
      <c r="D51" s="493">
        <v>1463000</v>
      </c>
      <c r="E51" s="554">
        <v>3510896</v>
      </c>
      <c r="F51" s="554">
        <v>3510896</v>
      </c>
      <c r="G51" s="555">
        <f>F51/E51</f>
        <v>1</v>
      </c>
    </row>
    <row r="52" spans="1:7" s="11" customFormat="1" ht="15" customHeight="1">
      <c r="A52" s="12" t="s">
        <v>126</v>
      </c>
      <c r="B52" s="13" t="s">
        <v>127</v>
      </c>
      <c r="C52" s="14" t="s">
        <v>128</v>
      </c>
      <c r="D52" s="493"/>
      <c r="E52" s="554"/>
      <c r="F52" s="554"/>
      <c r="G52" s="555"/>
    </row>
    <row r="53" spans="1:7" s="11" customFormat="1" ht="15" customHeight="1">
      <c r="A53" s="12" t="s">
        <v>129</v>
      </c>
      <c r="B53" s="13" t="s">
        <v>130</v>
      </c>
      <c r="C53" s="14" t="s">
        <v>131</v>
      </c>
      <c r="D53" s="493"/>
      <c r="E53" s="554"/>
      <c r="F53" s="554"/>
      <c r="G53" s="555"/>
    </row>
    <row r="54" spans="1:7" s="11" customFormat="1" ht="15" customHeight="1">
      <c r="A54" s="12" t="s">
        <v>132</v>
      </c>
      <c r="B54" s="13" t="s">
        <v>133</v>
      </c>
      <c r="C54" s="14" t="s">
        <v>134</v>
      </c>
      <c r="D54" s="498"/>
      <c r="E54" s="554"/>
      <c r="F54" s="554"/>
      <c r="G54" s="555"/>
    </row>
    <row r="55" spans="1:7" s="11" customFormat="1" ht="15" customHeight="1">
      <c r="A55" s="12" t="s">
        <v>135</v>
      </c>
      <c r="B55" s="13" t="s">
        <v>136</v>
      </c>
      <c r="C55" s="14" t="s">
        <v>137</v>
      </c>
      <c r="D55" s="498"/>
      <c r="E55" s="554"/>
      <c r="F55" s="554"/>
      <c r="G55" s="555"/>
    </row>
    <row r="56" spans="1:7" s="11" customFormat="1" ht="15" customHeight="1">
      <c r="A56" s="19" t="s">
        <v>138</v>
      </c>
      <c r="B56" s="32" t="s">
        <v>139</v>
      </c>
      <c r="C56" s="20" t="s">
        <v>140</v>
      </c>
      <c r="D56" s="499"/>
      <c r="E56" s="562">
        <v>508000</v>
      </c>
      <c r="F56" s="556">
        <v>508000</v>
      </c>
      <c r="G56" s="555">
        <f>F56/E56</f>
        <v>1</v>
      </c>
    </row>
    <row r="57" spans="1:7" s="11" customFormat="1" ht="15" customHeight="1">
      <c r="A57" s="21" t="s">
        <v>141</v>
      </c>
      <c r="B57" s="33" t="s">
        <v>142</v>
      </c>
      <c r="C57" s="23" t="s">
        <v>143</v>
      </c>
      <c r="D57" s="500">
        <f>SUM(D46:D56)</f>
        <v>9863000</v>
      </c>
      <c r="E57" s="532">
        <f>SUM(E46:E56)</f>
        <v>22772646</v>
      </c>
      <c r="F57" s="532">
        <f>SUM(F46:F56)</f>
        <v>22009866</v>
      </c>
      <c r="G57" s="558">
        <f>F57/E57</f>
        <v>0.9665045511180387</v>
      </c>
    </row>
    <row r="58" spans="1:7" s="11" customFormat="1" ht="15" customHeight="1">
      <c r="A58" s="8" t="s">
        <v>144</v>
      </c>
      <c r="B58" s="9" t="s">
        <v>145</v>
      </c>
      <c r="C58" s="10" t="s">
        <v>146</v>
      </c>
      <c r="D58" s="501"/>
      <c r="E58" s="559"/>
      <c r="F58" s="564"/>
      <c r="G58" s="553"/>
    </row>
    <row r="59" spans="1:7" s="11" customFormat="1" ht="15" customHeight="1">
      <c r="A59" s="12" t="s">
        <v>147</v>
      </c>
      <c r="B59" s="13" t="s">
        <v>148</v>
      </c>
      <c r="C59" s="14" t="s">
        <v>149</v>
      </c>
      <c r="D59" s="498"/>
      <c r="E59" s="554"/>
      <c r="F59" s="554"/>
      <c r="G59" s="555"/>
    </row>
    <row r="60" spans="1:7" s="11" customFormat="1" ht="15" customHeight="1">
      <c r="A60" s="12" t="s">
        <v>150</v>
      </c>
      <c r="B60" s="13" t="s">
        <v>151</v>
      </c>
      <c r="C60" s="14" t="s">
        <v>152</v>
      </c>
      <c r="D60" s="498"/>
      <c r="E60" s="554"/>
      <c r="F60" s="554"/>
      <c r="G60" s="555"/>
    </row>
    <row r="61" spans="1:7" s="11" customFormat="1" ht="15" customHeight="1">
      <c r="A61" s="12" t="s">
        <v>153</v>
      </c>
      <c r="B61" s="13" t="s">
        <v>154</v>
      </c>
      <c r="C61" s="14" t="s">
        <v>155</v>
      </c>
      <c r="D61" s="498"/>
      <c r="E61" s="554"/>
      <c r="F61" s="554"/>
      <c r="G61" s="555"/>
    </row>
    <row r="62" spans="1:7" s="11" customFormat="1" ht="15" customHeight="1">
      <c r="A62" s="19" t="s">
        <v>156</v>
      </c>
      <c r="B62" s="32" t="s">
        <v>157</v>
      </c>
      <c r="C62" s="20" t="s">
        <v>158</v>
      </c>
      <c r="D62" s="499"/>
      <c r="E62" s="562"/>
      <c r="F62" s="556"/>
      <c r="G62" s="557"/>
    </row>
    <row r="63" spans="1:7" s="11" customFormat="1" ht="15" customHeight="1">
      <c r="A63" s="24" t="s">
        <v>159</v>
      </c>
      <c r="B63" s="33" t="s">
        <v>160</v>
      </c>
      <c r="C63" s="23" t="s">
        <v>161</v>
      </c>
      <c r="D63" s="502">
        <f>SUM(D58:D62)</f>
        <v>0</v>
      </c>
      <c r="E63" s="502">
        <f>SUM(E58:E62)</f>
        <v>0</v>
      </c>
      <c r="F63" s="502">
        <f>SUM(F58:F62)</f>
        <v>0</v>
      </c>
      <c r="G63" s="558"/>
    </row>
    <row r="64" spans="1:7" s="11" customFormat="1" ht="15" customHeight="1">
      <c r="A64" s="27" t="s">
        <v>162</v>
      </c>
      <c r="B64" s="35" t="s">
        <v>163</v>
      </c>
      <c r="C64" s="36" t="s">
        <v>164</v>
      </c>
      <c r="D64" s="497"/>
      <c r="E64" s="564"/>
      <c r="F64" s="564"/>
      <c r="G64" s="553"/>
    </row>
    <row r="65" spans="1:7" s="11" customFormat="1" ht="15" customHeight="1">
      <c r="A65" s="19" t="s">
        <v>165</v>
      </c>
      <c r="B65" s="32" t="s">
        <v>166</v>
      </c>
      <c r="C65" s="37" t="s">
        <v>167</v>
      </c>
      <c r="D65" s="495"/>
      <c r="E65" s="556"/>
      <c r="F65" s="556"/>
      <c r="G65" s="557"/>
    </row>
    <row r="66" spans="1:7" s="11" customFormat="1" ht="15" customHeight="1">
      <c r="A66" s="24" t="s">
        <v>168</v>
      </c>
      <c r="B66" s="22" t="s">
        <v>169</v>
      </c>
      <c r="C66" s="23" t="s">
        <v>170</v>
      </c>
      <c r="D66" s="492">
        <f>SUM(D64:D65)</f>
        <v>0</v>
      </c>
      <c r="E66" s="492">
        <f>SUM(E64:E65)</f>
        <v>0</v>
      </c>
      <c r="F66" s="492">
        <f>SUM(F64:F65)</f>
        <v>0</v>
      </c>
      <c r="G66" s="558"/>
    </row>
    <row r="67" spans="1:7" s="11" customFormat="1" ht="15" customHeight="1">
      <c r="A67" s="8" t="s">
        <v>171</v>
      </c>
      <c r="B67" s="9" t="s">
        <v>172</v>
      </c>
      <c r="C67" s="10" t="s">
        <v>173</v>
      </c>
      <c r="D67" s="503"/>
      <c r="E67" s="564"/>
      <c r="F67" s="564"/>
      <c r="G67" s="553"/>
    </row>
    <row r="68" spans="1:7" s="11" customFormat="1" ht="15" customHeight="1">
      <c r="A68" s="19" t="s">
        <v>174</v>
      </c>
      <c r="B68" s="32" t="s">
        <v>175</v>
      </c>
      <c r="C68" s="20" t="s">
        <v>176</v>
      </c>
      <c r="D68" s="504"/>
      <c r="E68" s="556"/>
      <c r="F68" s="556"/>
      <c r="G68" s="557"/>
    </row>
    <row r="69" spans="1:7" s="11" customFormat="1" ht="15" customHeight="1">
      <c r="A69" s="19" t="s">
        <v>177</v>
      </c>
      <c r="B69" s="38" t="s">
        <v>178</v>
      </c>
      <c r="C69" s="39" t="s">
        <v>179</v>
      </c>
      <c r="D69" s="505">
        <f>SUM(D67:D68)</f>
        <v>0</v>
      </c>
      <c r="E69" s="572"/>
      <c r="F69" s="571"/>
      <c r="G69" s="558"/>
    </row>
    <row r="70" spans="1:7" s="11" customFormat="1" ht="15" customHeight="1">
      <c r="A70" s="24" t="s">
        <v>180</v>
      </c>
      <c r="B70" s="33" t="s">
        <v>181</v>
      </c>
      <c r="C70" s="5" t="s">
        <v>182</v>
      </c>
      <c r="D70" s="496">
        <f>SUM(D22+D31+D45+D57+D63+D66+D69)</f>
        <v>102539518</v>
      </c>
      <c r="E70" s="496">
        <f>SUM(E22+E31+E45+E57+E63+E66+E69)</f>
        <v>826192666</v>
      </c>
      <c r="F70" s="496">
        <f>SUM(F22+F31+F45+F57+F63+F66+F69)</f>
        <v>801628409</v>
      </c>
      <c r="G70" s="558">
        <f>F70/E70</f>
        <v>0.9702681250864553</v>
      </c>
    </row>
    <row r="71" spans="1:7" s="11" customFormat="1" ht="15" customHeight="1">
      <c r="A71" s="8" t="s">
        <v>183</v>
      </c>
      <c r="B71" s="9" t="s">
        <v>184</v>
      </c>
      <c r="C71" s="10" t="s">
        <v>185</v>
      </c>
      <c r="D71" s="506"/>
      <c r="E71" s="564"/>
      <c r="F71" s="564"/>
      <c r="G71" s="553"/>
    </row>
    <row r="72" spans="1:7" s="11" customFormat="1" ht="15" customHeight="1">
      <c r="A72" s="12" t="s">
        <v>186</v>
      </c>
      <c r="B72" s="13" t="s">
        <v>187</v>
      </c>
      <c r="C72" s="14" t="s">
        <v>188</v>
      </c>
      <c r="D72" s="507">
        <f>SUM(D73:D74)</f>
        <v>0</v>
      </c>
      <c r="E72" s="507">
        <f>SUM(E73)</f>
        <v>104653760</v>
      </c>
      <c r="F72" s="507">
        <f>SUM(F73)</f>
        <v>104653760</v>
      </c>
      <c r="G72" s="555">
        <f>F72/E72</f>
        <v>1</v>
      </c>
    </row>
    <row r="73" spans="1:7" s="11" customFormat="1" ht="15" customHeight="1">
      <c r="A73" s="12" t="s">
        <v>189</v>
      </c>
      <c r="B73" s="18" t="s">
        <v>190</v>
      </c>
      <c r="C73" s="14" t="s">
        <v>191</v>
      </c>
      <c r="D73" s="498"/>
      <c r="E73" s="566">
        <v>104653760</v>
      </c>
      <c r="F73" s="566">
        <v>104653760</v>
      </c>
      <c r="G73" s="555">
        <f>F73/E73</f>
        <v>1</v>
      </c>
    </row>
    <row r="74" spans="1:7" s="11" customFormat="1" ht="15" customHeight="1">
      <c r="A74" s="19" t="s">
        <v>192</v>
      </c>
      <c r="B74" s="560" t="s">
        <v>193</v>
      </c>
      <c r="C74" s="14" t="s">
        <v>194</v>
      </c>
      <c r="D74" s="499"/>
      <c r="E74" s="556">
        <v>778648</v>
      </c>
      <c r="F74" s="556">
        <v>778648</v>
      </c>
      <c r="G74" s="555">
        <f>F74/E74</f>
        <v>1</v>
      </c>
    </row>
    <row r="75" spans="1:7" s="11" customFormat="1" ht="15" customHeight="1">
      <c r="A75" s="24" t="s">
        <v>195</v>
      </c>
      <c r="B75" s="520" t="s">
        <v>196</v>
      </c>
      <c r="C75" s="23" t="s">
        <v>197</v>
      </c>
      <c r="D75" s="496">
        <f>SUM(D71:D72)</f>
        <v>0</v>
      </c>
      <c r="E75" s="496">
        <f>E71+E72+E74</f>
        <v>105432408</v>
      </c>
      <c r="F75" s="496">
        <f>F71+F72+F74</f>
        <v>105432408</v>
      </c>
      <c r="G75" s="558">
        <f>F75/E75</f>
        <v>1</v>
      </c>
    </row>
    <row r="76" spans="1:7" s="11" customFormat="1" ht="15" customHeight="1">
      <c r="A76" s="24" t="s">
        <v>198</v>
      </c>
      <c r="B76" s="520" t="s">
        <v>199</v>
      </c>
      <c r="C76" s="23"/>
      <c r="D76" s="496">
        <f>SUM(D75,D70)</f>
        <v>102539518</v>
      </c>
      <c r="E76" s="496">
        <f>SUM(E75,E70)</f>
        <v>931625074</v>
      </c>
      <c r="F76" s="496">
        <f>SUM(F75,F70)</f>
        <v>907060817</v>
      </c>
      <c r="G76" s="558">
        <f>F76/E76</f>
        <v>0.9736328940841711</v>
      </c>
    </row>
    <row r="77" spans="1:4" ht="17.25" customHeight="1">
      <c r="A77" s="1132"/>
      <c r="B77" s="1132"/>
      <c r="C77" s="1132"/>
      <c r="D77" s="1132"/>
    </row>
    <row r="78" spans="1:9" s="40" customFormat="1" ht="16.5" customHeight="1">
      <c r="A78" s="1134" t="s">
        <v>200</v>
      </c>
      <c r="B78" s="1134"/>
      <c r="C78" s="1134"/>
      <c r="D78" s="1134"/>
      <c r="E78" s="1134"/>
      <c r="F78" s="1134"/>
      <c r="G78" s="1134"/>
      <c r="H78" s="551"/>
      <c r="I78" s="551"/>
    </row>
    <row r="79" spans="1:9" ht="37.5" customHeight="1">
      <c r="A79" s="4" t="s">
        <v>2</v>
      </c>
      <c r="B79" s="5" t="s">
        <v>201</v>
      </c>
      <c r="C79" s="5" t="s">
        <v>4</v>
      </c>
      <c r="D79" s="485" t="str">
        <f>+D4</f>
        <v>2017. évi eredeti előirányzat</v>
      </c>
      <c r="E79" s="515" t="s">
        <v>743</v>
      </c>
      <c r="F79" s="515" t="s">
        <v>755</v>
      </c>
      <c r="G79" s="529" t="s">
        <v>739</v>
      </c>
      <c r="H79" s="573"/>
      <c r="I79" s="574"/>
    </row>
    <row r="80" spans="1:7" s="7" customFormat="1" ht="12" customHeight="1">
      <c r="A80" s="4" t="s">
        <v>6</v>
      </c>
      <c r="B80" s="5" t="s">
        <v>7</v>
      </c>
      <c r="C80" s="5" t="s">
        <v>8</v>
      </c>
      <c r="D80" s="485" t="s">
        <v>9</v>
      </c>
      <c r="E80" s="491" t="s">
        <v>267</v>
      </c>
      <c r="F80" s="529" t="s">
        <v>466</v>
      </c>
      <c r="G80" s="529" t="s">
        <v>720</v>
      </c>
    </row>
    <row r="81" spans="1:7" ht="15" customHeight="1">
      <c r="A81" s="8" t="s">
        <v>10</v>
      </c>
      <c r="B81" s="41" t="s">
        <v>202</v>
      </c>
      <c r="C81" s="42" t="s">
        <v>203</v>
      </c>
      <c r="D81" s="299">
        <v>23524371</v>
      </c>
      <c r="E81" s="575">
        <v>54282807</v>
      </c>
      <c r="F81" s="576">
        <v>46219549</v>
      </c>
      <c r="G81" s="577">
        <f>F81/E81</f>
        <v>0.8514583448125665</v>
      </c>
    </row>
    <row r="82" spans="1:7" ht="15" customHeight="1">
      <c r="A82" s="12" t="s">
        <v>13</v>
      </c>
      <c r="B82" s="43" t="s">
        <v>204</v>
      </c>
      <c r="C82" s="44" t="s">
        <v>205</v>
      </c>
      <c r="D82" s="493">
        <v>5175362</v>
      </c>
      <c r="E82" s="578">
        <v>10675362</v>
      </c>
      <c r="F82" s="579">
        <v>8273337</v>
      </c>
      <c r="G82" s="580">
        <f>F82/E82</f>
        <v>0.7749935786720863</v>
      </c>
    </row>
    <row r="83" spans="1:7" ht="15" customHeight="1">
      <c r="A83" s="12" t="s">
        <v>16</v>
      </c>
      <c r="B83" s="43" t="s">
        <v>206</v>
      </c>
      <c r="C83" s="44" t="s">
        <v>207</v>
      </c>
      <c r="D83" s="493">
        <v>23707249</v>
      </c>
      <c r="E83" s="578">
        <v>334047609</v>
      </c>
      <c r="F83" s="579">
        <v>180377286</v>
      </c>
      <c r="G83" s="580">
        <f>F83/E83</f>
        <v>0.5399747854504177</v>
      </c>
    </row>
    <row r="84" spans="1:7" ht="15" customHeight="1">
      <c r="A84" s="8" t="s">
        <v>19</v>
      </c>
      <c r="B84" s="43" t="s">
        <v>208</v>
      </c>
      <c r="C84" s="44" t="s">
        <v>209</v>
      </c>
      <c r="D84" s="493">
        <v>2945000</v>
      </c>
      <c r="E84" s="578">
        <v>2545000</v>
      </c>
      <c r="F84" s="579">
        <v>2250000</v>
      </c>
      <c r="G84" s="580">
        <f>F84/E84</f>
        <v>0.8840864440078585</v>
      </c>
    </row>
    <row r="85" spans="1:7" ht="15" customHeight="1">
      <c r="A85" s="12" t="s">
        <v>22</v>
      </c>
      <c r="B85" s="43" t="s">
        <v>210</v>
      </c>
      <c r="C85" s="44" t="s">
        <v>211</v>
      </c>
      <c r="D85" s="493">
        <f>SUM(D86:D92)</f>
        <v>21000000</v>
      </c>
      <c r="E85" s="493">
        <f>SUM(E86:E92)</f>
        <v>51897866</v>
      </c>
      <c r="F85" s="493">
        <f>SUM(F86:F92)</f>
        <v>22899697</v>
      </c>
      <c r="G85" s="555">
        <f>F85/E85</f>
        <v>0.4412454454292976</v>
      </c>
    </row>
    <row r="86" spans="1:7" ht="15" customHeight="1">
      <c r="A86" s="12" t="s">
        <v>25</v>
      </c>
      <c r="B86" s="43" t="s">
        <v>212</v>
      </c>
      <c r="C86" s="44" t="s">
        <v>213</v>
      </c>
      <c r="D86" s="493"/>
      <c r="E86" s="583">
        <v>413697</v>
      </c>
      <c r="F86" s="566">
        <v>413697</v>
      </c>
      <c r="G86" s="580">
        <f aca="true" t="shared" si="2" ref="G86:G94">F86/E86</f>
        <v>1</v>
      </c>
    </row>
    <row r="87" spans="1:7" ht="15" customHeight="1">
      <c r="A87" s="12" t="s">
        <v>28</v>
      </c>
      <c r="B87" s="581" t="s">
        <v>214</v>
      </c>
      <c r="C87" s="61" t="s">
        <v>215</v>
      </c>
      <c r="D87" s="508"/>
      <c r="E87" s="583"/>
      <c r="F87" s="566"/>
      <c r="G87" s="580"/>
    </row>
    <row r="88" spans="1:7" ht="15" customHeight="1">
      <c r="A88" s="8" t="s">
        <v>31</v>
      </c>
      <c r="B88" s="581" t="s">
        <v>216</v>
      </c>
      <c r="C88" s="61" t="s">
        <v>217</v>
      </c>
      <c r="D88" s="508"/>
      <c r="E88" s="583"/>
      <c r="F88" s="566"/>
      <c r="G88" s="580"/>
    </row>
    <row r="89" spans="1:7" ht="15" customHeight="1">
      <c r="A89" s="12" t="s">
        <v>32</v>
      </c>
      <c r="B89" s="582" t="s">
        <v>218</v>
      </c>
      <c r="C89" s="61" t="s">
        <v>219</v>
      </c>
      <c r="D89" s="509">
        <v>11000000</v>
      </c>
      <c r="E89" s="583"/>
      <c r="F89" s="566"/>
      <c r="G89" s="580"/>
    </row>
    <row r="90" spans="1:7" ht="15" customHeight="1">
      <c r="A90" s="12" t="s">
        <v>35</v>
      </c>
      <c r="B90" s="581" t="s">
        <v>220</v>
      </c>
      <c r="C90" s="61" t="s">
        <v>221</v>
      </c>
      <c r="D90" s="508"/>
      <c r="E90" s="583">
        <v>100000</v>
      </c>
      <c r="F90" s="566"/>
      <c r="G90" s="580">
        <f t="shared" si="2"/>
        <v>0</v>
      </c>
    </row>
    <row r="91" spans="1:7" ht="15" customHeight="1">
      <c r="A91" s="12" t="s">
        <v>37</v>
      </c>
      <c r="B91" s="581" t="s">
        <v>222</v>
      </c>
      <c r="C91" s="61" t="s">
        <v>223</v>
      </c>
      <c r="D91" s="509"/>
      <c r="E91" s="509">
        <v>22486000</v>
      </c>
      <c r="F91" s="566">
        <v>22486000</v>
      </c>
      <c r="G91" s="580">
        <f t="shared" si="2"/>
        <v>1</v>
      </c>
    </row>
    <row r="92" spans="1:7" ht="15" customHeight="1">
      <c r="A92" s="8" t="s">
        <v>39</v>
      </c>
      <c r="B92" s="581" t="s">
        <v>224</v>
      </c>
      <c r="C92" s="61" t="s">
        <v>225</v>
      </c>
      <c r="D92" s="508">
        <f>SUM(D93:D94)</f>
        <v>10000000</v>
      </c>
      <c r="E92" s="508">
        <f>SUM(E93:E94)</f>
        <v>28898169</v>
      </c>
      <c r="F92" s="566"/>
      <c r="G92" s="580">
        <f t="shared" si="2"/>
        <v>0</v>
      </c>
    </row>
    <row r="93" spans="1:7" ht="15" customHeight="1">
      <c r="A93" s="12" t="s">
        <v>41</v>
      </c>
      <c r="B93" s="581" t="s">
        <v>226</v>
      </c>
      <c r="C93" s="45" t="s">
        <v>225</v>
      </c>
      <c r="D93" s="508">
        <v>9000000</v>
      </c>
      <c r="E93" s="583">
        <v>27898169</v>
      </c>
      <c r="F93" s="566"/>
      <c r="G93" s="580">
        <f t="shared" si="2"/>
        <v>0</v>
      </c>
    </row>
    <row r="94" spans="1:7" ht="15" customHeight="1">
      <c r="A94" s="19" t="s">
        <v>43</v>
      </c>
      <c r="B94" s="584" t="s">
        <v>227</v>
      </c>
      <c r="C94" s="46" t="s">
        <v>225</v>
      </c>
      <c r="D94" s="510">
        <v>1000000</v>
      </c>
      <c r="E94" s="585">
        <v>1000000</v>
      </c>
      <c r="F94" s="696"/>
      <c r="G94" s="580">
        <f t="shared" si="2"/>
        <v>0</v>
      </c>
    </row>
    <row r="95" spans="1:7" ht="15" customHeight="1">
      <c r="A95" s="24" t="s">
        <v>45</v>
      </c>
      <c r="B95" s="47" t="s">
        <v>460</v>
      </c>
      <c r="C95" s="26" t="s">
        <v>228</v>
      </c>
      <c r="D95" s="500">
        <f>SUM(D81:D85)</f>
        <v>76351982</v>
      </c>
      <c r="E95" s="500">
        <f>SUM(E81:E85)</f>
        <v>453448644</v>
      </c>
      <c r="F95" s="500">
        <f>SUM(F81:F85)</f>
        <v>260019869</v>
      </c>
      <c r="G95" s="588">
        <f>F95/E95</f>
        <v>0.5734273824402483</v>
      </c>
    </row>
    <row r="96" spans="1:7" ht="15" customHeight="1">
      <c r="A96" s="8" t="s">
        <v>47</v>
      </c>
      <c r="B96" s="41" t="s">
        <v>229</v>
      </c>
      <c r="C96" s="42" t="s">
        <v>230</v>
      </c>
      <c r="D96" s="299"/>
      <c r="E96" s="575">
        <v>339432904</v>
      </c>
      <c r="F96" s="589">
        <v>131791439</v>
      </c>
      <c r="G96" s="590">
        <f>F96/E96</f>
        <v>0.38826948550633145</v>
      </c>
    </row>
    <row r="97" spans="1:7" ht="15" customHeight="1">
      <c r="A97" s="12" t="s">
        <v>49</v>
      </c>
      <c r="B97" s="43" t="s">
        <v>231</v>
      </c>
      <c r="C97" s="44" t="s">
        <v>232</v>
      </c>
      <c r="D97" s="493"/>
      <c r="E97" s="578">
        <v>98230739</v>
      </c>
      <c r="F97" s="579">
        <v>97066934</v>
      </c>
      <c r="G97" s="580">
        <f>F97/E97</f>
        <v>0.9881523338636392</v>
      </c>
    </row>
    <row r="98" spans="1:7" ht="15" customHeight="1">
      <c r="A98" s="8" t="s">
        <v>52</v>
      </c>
      <c r="B98" s="13" t="s">
        <v>233</v>
      </c>
      <c r="C98" s="14" t="s">
        <v>234</v>
      </c>
      <c r="D98" s="493">
        <f>SUM(D99:D104)</f>
        <v>0</v>
      </c>
      <c r="E98" s="493">
        <f>SUM(E99:E104)</f>
        <v>0</v>
      </c>
      <c r="F98" s="493">
        <f>SUM(F99:F104)</f>
        <v>0</v>
      </c>
      <c r="G98" s="580"/>
    </row>
    <row r="99" spans="1:7" ht="15" customHeight="1">
      <c r="A99" s="12" t="s">
        <v>55</v>
      </c>
      <c r="B99" s="43" t="s">
        <v>235</v>
      </c>
      <c r="C99" s="14" t="s">
        <v>236</v>
      </c>
      <c r="D99" s="493"/>
      <c r="E99" s="578"/>
      <c r="F99" s="579"/>
      <c r="G99" s="580"/>
    </row>
    <row r="100" spans="1:7" ht="15" customHeight="1">
      <c r="A100" s="8" t="s">
        <v>58</v>
      </c>
      <c r="B100" s="43" t="s">
        <v>216</v>
      </c>
      <c r="C100" s="14" t="s">
        <v>237</v>
      </c>
      <c r="D100" s="493"/>
      <c r="E100" s="578"/>
      <c r="F100" s="579"/>
      <c r="G100" s="580"/>
    </row>
    <row r="101" spans="1:7" ht="15" customHeight="1">
      <c r="A101" s="12" t="s">
        <v>60</v>
      </c>
      <c r="B101" s="43" t="s">
        <v>238</v>
      </c>
      <c r="C101" s="14" t="s">
        <v>239</v>
      </c>
      <c r="D101" s="493"/>
      <c r="E101" s="578"/>
      <c r="F101" s="579"/>
      <c r="G101" s="580"/>
    </row>
    <row r="102" spans="1:7" ht="15" customHeight="1">
      <c r="A102" s="8" t="s">
        <v>62</v>
      </c>
      <c r="B102" s="43" t="s">
        <v>240</v>
      </c>
      <c r="C102" s="14" t="s">
        <v>241</v>
      </c>
      <c r="D102" s="493"/>
      <c r="E102" s="578"/>
      <c r="F102" s="579"/>
      <c r="G102" s="580"/>
    </row>
    <row r="103" spans="1:7" ht="15" customHeight="1">
      <c r="A103" s="12" t="s">
        <v>64</v>
      </c>
      <c r="B103" s="43" t="s">
        <v>242</v>
      </c>
      <c r="C103" s="14" t="s">
        <v>243</v>
      </c>
      <c r="D103" s="493"/>
      <c r="E103" s="578"/>
      <c r="F103" s="579"/>
      <c r="G103" s="580"/>
    </row>
    <row r="104" spans="1:7" ht="15" customHeight="1">
      <c r="A104" s="31" t="s">
        <v>66</v>
      </c>
      <c r="B104" s="591" t="s">
        <v>244</v>
      </c>
      <c r="C104" s="14" t="s">
        <v>245</v>
      </c>
      <c r="D104" s="495"/>
      <c r="E104" s="592"/>
      <c r="F104" s="586"/>
      <c r="G104" s="587"/>
    </row>
    <row r="105" spans="1:7" ht="15" customHeight="1">
      <c r="A105" s="24" t="s">
        <v>68</v>
      </c>
      <c r="B105" s="47" t="s">
        <v>459</v>
      </c>
      <c r="C105" s="26" t="s">
        <v>246</v>
      </c>
      <c r="D105" s="496">
        <f>+D96+D97+D98</f>
        <v>0</v>
      </c>
      <c r="E105" s="496">
        <f>+E96+E97+E98</f>
        <v>437663643</v>
      </c>
      <c r="F105" s="496">
        <f>+F96+F97+F98</f>
        <v>228858373</v>
      </c>
      <c r="G105" s="588">
        <f>F105/E105</f>
        <v>0.522909262993088</v>
      </c>
    </row>
    <row r="106" spans="1:7" ht="15" customHeight="1">
      <c r="A106" s="48" t="s">
        <v>70</v>
      </c>
      <c r="B106" s="33" t="s">
        <v>247</v>
      </c>
      <c r="C106" s="26" t="s">
        <v>248</v>
      </c>
      <c r="D106" s="511">
        <f>SUM(D95+D105)</f>
        <v>76351982</v>
      </c>
      <c r="E106" s="695">
        <f>SUM(E95+E105)</f>
        <v>891112287</v>
      </c>
      <c r="F106" s="695">
        <f>SUM(F95+F105)</f>
        <v>488878242</v>
      </c>
      <c r="G106" s="588">
        <f>F106/E106</f>
        <v>0.5486157571071624</v>
      </c>
    </row>
    <row r="107" spans="1:7" ht="15" customHeight="1">
      <c r="A107" s="27" t="s">
        <v>73</v>
      </c>
      <c r="B107" s="49" t="s">
        <v>249</v>
      </c>
      <c r="C107" s="50" t="s">
        <v>250</v>
      </c>
      <c r="D107" s="512">
        <f>'16.sz.mell'!D8</f>
        <v>0</v>
      </c>
      <c r="E107" s="593"/>
      <c r="F107" s="589"/>
      <c r="G107" s="590"/>
    </row>
    <row r="108" spans="1:7" ht="15" customHeight="1">
      <c r="A108" s="12" t="s">
        <v>76</v>
      </c>
      <c r="B108" s="51" t="s">
        <v>251</v>
      </c>
      <c r="C108" s="44" t="s">
        <v>252</v>
      </c>
      <c r="D108" s="493"/>
      <c r="E108" s="578"/>
      <c r="F108" s="579"/>
      <c r="G108" s="580"/>
    </row>
    <row r="109" spans="1:7" ht="15" customHeight="1">
      <c r="A109" s="595" t="s">
        <v>79</v>
      </c>
      <c r="B109" s="51" t="s">
        <v>253</v>
      </c>
      <c r="C109" s="44" t="s">
        <v>254</v>
      </c>
      <c r="D109" s="493"/>
      <c r="E109" s="578">
        <v>360787</v>
      </c>
      <c r="F109" s="578">
        <v>360787</v>
      </c>
      <c r="G109" s="580">
        <f>F109/E109</f>
        <v>1</v>
      </c>
    </row>
    <row r="110" spans="1:7" ht="15" customHeight="1">
      <c r="A110" s="12" t="s">
        <v>81</v>
      </c>
      <c r="B110" s="51" t="s">
        <v>446</v>
      </c>
      <c r="C110" s="44" t="s">
        <v>445</v>
      </c>
      <c r="D110" s="493">
        <v>26187536</v>
      </c>
      <c r="E110" s="578">
        <v>40152000</v>
      </c>
      <c r="F110" s="579">
        <v>35550480</v>
      </c>
      <c r="G110" s="580">
        <f>F110/E110</f>
        <v>0.885397489539749</v>
      </c>
    </row>
    <row r="111" spans="1:7" ht="15" customHeight="1">
      <c r="A111" s="596" t="s">
        <v>83</v>
      </c>
      <c r="B111" s="51" t="s">
        <v>255</v>
      </c>
      <c r="C111" s="44" t="s">
        <v>256</v>
      </c>
      <c r="D111" s="493"/>
      <c r="E111" s="592"/>
      <c r="F111" s="586"/>
      <c r="G111" s="587"/>
    </row>
    <row r="112" spans="1:7" ht="15" customHeight="1">
      <c r="A112" s="597" t="s">
        <v>85</v>
      </c>
      <c r="B112" s="25" t="s">
        <v>257</v>
      </c>
      <c r="C112" s="26" t="s">
        <v>258</v>
      </c>
      <c r="D112" s="513">
        <f>SUM(D107:D111)</f>
        <v>26187536</v>
      </c>
      <c r="E112" s="513">
        <f>SUM(E107:E111)</f>
        <v>40512787</v>
      </c>
      <c r="F112" s="513">
        <f>SUM(F107:F111)</f>
        <v>35911267</v>
      </c>
      <c r="G112" s="588">
        <f>F112/E112</f>
        <v>0.886418083258503</v>
      </c>
    </row>
    <row r="113" spans="1:7" s="11" customFormat="1" ht="15" customHeight="1">
      <c r="A113" s="598" t="s">
        <v>88</v>
      </c>
      <c r="B113" s="22" t="s">
        <v>259</v>
      </c>
      <c r="C113" s="23" t="s">
        <v>260</v>
      </c>
      <c r="D113" s="513">
        <f>D106+D112</f>
        <v>102539518</v>
      </c>
      <c r="E113" s="513">
        <f>E106+E112</f>
        <v>931625074</v>
      </c>
      <c r="F113" s="513">
        <f>F106+F112</f>
        <v>524789509</v>
      </c>
      <c r="G113" s="594">
        <f>F113/E113</f>
        <v>0.5633054794744607</v>
      </c>
    </row>
    <row r="114" ht="16.5" customHeight="1"/>
    <row r="115" ht="15.75">
      <c r="D115" s="345">
        <f>D76-D113</f>
        <v>0</v>
      </c>
    </row>
  </sheetData>
  <sheetProtection/>
  <mergeCells count="6">
    <mergeCell ref="A3:B3"/>
    <mergeCell ref="A77:D77"/>
    <mergeCell ref="F3:G3"/>
    <mergeCell ref="A2:G2"/>
    <mergeCell ref="A1:G1"/>
    <mergeCell ref="A78:G78"/>
  </mergeCells>
  <printOptions horizontalCentered="1"/>
  <pageMargins left="0.5905511811023623" right="0.5905511811023623" top="1.062992125984252" bottom="0.8661417322834646" header="0.7874015748031497" footer="0.5905511811023623"/>
  <pageSetup cellComments="asDisplayed" fitToHeight="2" fitToWidth="1" horizontalDpi="600" verticalDpi="600" orientation="portrait" paperSize="9" scale="63" r:id="rId1"/>
  <headerFooter alignWithMargins="0">
    <oddHeader>&amp;C&amp;"Times New Roman CE,Félkövér"&amp;12
&amp;R&amp;"Times New Roman CE,Félkövér dőlt"&amp;11 9. melléklet a ........./2018. (.......) önkormányzati rendelethez</oddHeader>
  </headerFooter>
  <rowBreaks count="2" manualBreakCount="2">
    <brk id="44" max="255" man="1"/>
    <brk id="9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L40"/>
  <sheetViews>
    <sheetView zoomScalePageLayoutView="0" workbookViewId="0" topLeftCell="A1">
      <selection activeCell="E44" sqref="E44"/>
    </sheetView>
  </sheetViews>
  <sheetFormatPr defaultColWidth="9.00390625" defaultRowHeight="12.75"/>
  <cols>
    <col min="1" max="1" width="6.625" style="187" customWidth="1"/>
    <col min="2" max="2" width="24.625" style="165" customWidth="1"/>
    <col min="3" max="3" width="13.00390625" style="482" customWidth="1"/>
    <col min="4" max="6" width="15.50390625" style="188" customWidth="1"/>
    <col min="7" max="7" width="10.50390625" style="188" customWidth="1"/>
    <col min="8" max="8" width="11.875" style="188" customWidth="1"/>
    <col min="9" max="10" width="14.00390625" style="188" customWidth="1"/>
    <col min="11" max="11" width="13.375" style="165" customWidth="1"/>
    <col min="12" max="12" width="11.875" style="165" customWidth="1"/>
    <col min="13" max="16384" width="9.375" style="165" customWidth="1"/>
  </cols>
  <sheetData>
    <row r="1" spans="1:12" ht="36.75" customHeight="1">
      <c r="A1" s="1216" t="s">
        <v>670</v>
      </c>
      <c r="B1" s="1217"/>
      <c r="C1" s="1217"/>
      <c r="D1" s="1217"/>
      <c r="E1" s="1217"/>
      <c r="F1" s="1217"/>
      <c r="G1" s="1217"/>
      <c r="H1" s="1217"/>
      <c r="I1" s="1217"/>
      <c r="J1" s="1217"/>
      <c r="K1" s="1217"/>
      <c r="L1" s="1217"/>
    </row>
    <row r="2" spans="1:10" ht="15">
      <c r="A2" s="166"/>
      <c r="B2" s="167"/>
      <c r="C2" s="479"/>
      <c r="D2" s="168"/>
      <c r="E2" s="168"/>
      <c r="F2" s="169"/>
      <c r="G2" s="169"/>
      <c r="H2" s="170"/>
      <c r="I2" s="170"/>
      <c r="J2" s="169"/>
    </row>
    <row r="3" spans="1:12" ht="15">
      <c r="A3" s="166"/>
      <c r="B3" s="171"/>
      <c r="C3" s="480"/>
      <c r="D3" s="172"/>
      <c r="E3" s="172"/>
      <c r="F3" s="168"/>
      <c r="G3" s="168"/>
      <c r="H3" s="168"/>
      <c r="I3" s="168"/>
      <c r="J3" s="1218" t="s">
        <v>413</v>
      </c>
      <c r="K3" s="1218"/>
      <c r="L3" s="1218"/>
    </row>
    <row r="4" spans="1:12" s="179" customFormat="1" ht="69.75" customHeight="1">
      <c r="A4" s="173" t="s">
        <v>407</v>
      </c>
      <c r="B4" s="174" t="s">
        <v>447</v>
      </c>
      <c r="C4" s="481" t="s">
        <v>448</v>
      </c>
      <c r="D4" s="174" t="s">
        <v>461</v>
      </c>
      <c r="E4" s="174" t="s">
        <v>786</v>
      </c>
      <c r="F4" s="174" t="s">
        <v>787</v>
      </c>
      <c r="G4" s="174" t="s">
        <v>450</v>
      </c>
      <c r="H4" s="175" t="s">
        <v>106</v>
      </c>
      <c r="I4" s="175" t="s">
        <v>417</v>
      </c>
      <c r="J4" s="176" t="s">
        <v>452</v>
      </c>
      <c r="K4" s="483" t="s">
        <v>187</v>
      </c>
      <c r="L4" s="178" t="s">
        <v>453</v>
      </c>
    </row>
    <row r="5" spans="1:12" s="179" customFormat="1" ht="30" customHeight="1">
      <c r="A5" s="663" t="s">
        <v>10</v>
      </c>
      <c r="B5" s="723" t="s">
        <v>697</v>
      </c>
      <c r="C5" s="711" t="s">
        <v>687</v>
      </c>
      <c r="D5" s="710"/>
      <c r="E5" s="710"/>
      <c r="F5" s="710"/>
      <c r="G5" s="698">
        <v>6.78</v>
      </c>
      <c r="H5" s="709"/>
      <c r="I5" s="709"/>
      <c r="J5" s="712"/>
      <c r="K5" s="713"/>
      <c r="L5" s="714">
        <f aca="true" t="shared" si="0" ref="L5:L13">SUM(D5:K5)</f>
        <v>6.78</v>
      </c>
    </row>
    <row r="6" spans="1:12" s="179" customFormat="1" ht="15" customHeight="1">
      <c r="A6" s="663" t="s">
        <v>13</v>
      </c>
      <c r="B6" s="724" t="s">
        <v>759</v>
      </c>
      <c r="C6" s="699"/>
      <c r="D6" s="698"/>
      <c r="E6" s="698"/>
      <c r="F6" s="698"/>
      <c r="G6" s="698">
        <v>6.78</v>
      </c>
      <c r="H6" s="700"/>
      <c r="I6" s="700"/>
      <c r="J6" s="701"/>
      <c r="K6" s="702"/>
      <c r="L6" s="703">
        <f t="shared" si="0"/>
        <v>6.78</v>
      </c>
    </row>
    <row r="7" spans="1:12" s="179" customFormat="1" ht="15" customHeight="1">
      <c r="A7" s="663" t="s">
        <v>16</v>
      </c>
      <c r="B7" s="724" t="s">
        <v>755</v>
      </c>
      <c r="C7" s="699"/>
      <c r="D7" s="698"/>
      <c r="E7" s="698"/>
      <c r="F7" s="698"/>
      <c r="G7" s="698">
        <v>6.78</v>
      </c>
      <c r="H7" s="700"/>
      <c r="I7" s="700"/>
      <c r="J7" s="701"/>
      <c r="K7" s="702"/>
      <c r="L7" s="703">
        <f t="shared" si="0"/>
        <v>6.78</v>
      </c>
    </row>
    <row r="8" spans="1:12" s="179" customFormat="1" ht="30" customHeight="1">
      <c r="A8" s="663" t="s">
        <v>19</v>
      </c>
      <c r="B8" s="723" t="s">
        <v>780</v>
      </c>
      <c r="C8" s="711" t="s">
        <v>688</v>
      </c>
      <c r="D8" s="710"/>
      <c r="E8" s="710"/>
      <c r="F8" s="710"/>
      <c r="G8" s="698">
        <v>148.5</v>
      </c>
      <c r="H8" s="709"/>
      <c r="I8" s="709"/>
      <c r="J8" s="712"/>
      <c r="K8" s="713"/>
      <c r="L8" s="714">
        <f t="shared" si="0"/>
        <v>148.5</v>
      </c>
    </row>
    <row r="9" spans="1:12" s="179" customFormat="1" ht="15" customHeight="1">
      <c r="A9" s="663" t="s">
        <v>22</v>
      </c>
      <c r="B9" s="724" t="s">
        <v>759</v>
      </c>
      <c r="C9" s="699"/>
      <c r="D9" s="698"/>
      <c r="E9" s="698"/>
      <c r="F9" s="698"/>
      <c r="G9" s="698">
        <v>148.5</v>
      </c>
      <c r="H9" s="700"/>
      <c r="I9" s="700"/>
      <c r="J9" s="701"/>
      <c r="K9" s="702"/>
      <c r="L9" s="703">
        <f t="shared" si="0"/>
        <v>148.5</v>
      </c>
    </row>
    <row r="10" spans="1:12" s="179" customFormat="1" ht="15" customHeight="1">
      <c r="A10" s="663" t="s">
        <v>25</v>
      </c>
      <c r="B10" s="724" t="s">
        <v>755</v>
      </c>
      <c r="C10" s="699"/>
      <c r="D10" s="698"/>
      <c r="E10" s="698"/>
      <c r="F10" s="698"/>
      <c r="G10" s="698">
        <v>148.5</v>
      </c>
      <c r="H10" s="700"/>
      <c r="I10" s="700"/>
      <c r="J10" s="701"/>
      <c r="K10" s="702"/>
      <c r="L10" s="703">
        <f t="shared" si="0"/>
        <v>148.5</v>
      </c>
    </row>
    <row r="11" spans="1:12" s="179" customFormat="1" ht="39.75" customHeight="1">
      <c r="A11" s="663" t="s">
        <v>28</v>
      </c>
      <c r="B11" s="723" t="s">
        <v>698</v>
      </c>
      <c r="C11" s="711" t="s">
        <v>689</v>
      </c>
      <c r="D11" s="710"/>
      <c r="E11" s="710"/>
      <c r="F11" s="710"/>
      <c r="G11" s="698">
        <v>4555.646</v>
      </c>
      <c r="H11" s="709"/>
      <c r="I11" s="709"/>
      <c r="J11" s="712"/>
      <c r="K11" s="713"/>
      <c r="L11" s="714">
        <f t="shared" si="0"/>
        <v>4555.646</v>
      </c>
    </row>
    <row r="12" spans="1:12" s="179" customFormat="1" ht="15" customHeight="1">
      <c r="A12" s="663" t="s">
        <v>31</v>
      </c>
      <c r="B12" s="724" t="s">
        <v>759</v>
      </c>
      <c r="C12" s="699"/>
      <c r="D12" s="698"/>
      <c r="E12" s="698"/>
      <c r="F12" s="698"/>
      <c r="G12" s="698">
        <v>4555.646</v>
      </c>
      <c r="H12" s="700"/>
      <c r="I12" s="700"/>
      <c r="J12" s="701"/>
      <c r="K12" s="702"/>
      <c r="L12" s="703">
        <f t="shared" si="0"/>
        <v>4555.646</v>
      </c>
    </row>
    <row r="13" spans="1:12" s="179" customFormat="1" ht="15" customHeight="1">
      <c r="A13" s="663" t="s">
        <v>32</v>
      </c>
      <c r="B13" s="724" t="s">
        <v>755</v>
      </c>
      <c r="C13" s="699"/>
      <c r="D13" s="698"/>
      <c r="E13" s="698"/>
      <c r="F13" s="698"/>
      <c r="G13" s="698">
        <v>3793.287</v>
      </c>
      <c r="H13" s="700"/>
      <c r="I13" s="700"/>
      <c r="J13" s="701"/>
      <c r="K13" s="702"/>
      <c r="L13" s="703">
        <f t="shared" si="0"/>
        <v>3793.287</v>
      </c>
    </row>
    <row r="14" spans="1:12" s="179" customFormat="1" ht="39.75" customHeight="1">
      <c r="A14" s="663" t="s">
        <v>35</v>
      </c>
      <c r="B14" s="723" t="s">
        <v>781</v>
      </c>
      <c r="C14" s="711" t="s">
        <v>779</v>
      </c>
      <c r="D14" s="710"/>
      <c r="E14" s="710">
        <v>20566.518</v>
      </c>
      <c r="F14" s="710"/>
      <c r="G14" s="710"/>
      <c r="H14" s="709"/>
      <c r="I14" s="709"/>
      <c r="J14" s="712"/>
      <c r="K14" s="715"/>
      <c r="L14" s="714"/>
    </row>
    <row r="15" spans="1:12" s="179" customFormat="1" ht="15" customHeight="1">
      <c r="A15" s="663" t="s">
        <v>37</v>
      </c>
      <c r="B15" s="724" t="s">
        <v>759</v>
      </c>
      <c r="C15" s="699"/>
      <c r="D15" s="698">
        <v>778.648</v>
      </c>
      <c r="E15" s="698">
        <v>55926.284</v>
      </c>
      <c r="F15" s="698">
        <v>68000</v>
      </c>
      <c r="G15" s="698"/>
      <c r="H15" s="700"/>
      <c r="I15" s="700"/>
      <c r="J15" s="701"/>
      <c r="K15" s="704"/>
      <c r="L15" s="703">
        <f aca="true" t="shared" si="1" ref="L15:L40">SUM(D15:K15)</f>
        <v>124704.932</v>
      </c>
    </row>
    <row r="16" spans="1:12" s="179" customFormat="1" ht="15" customHeight="1">
      <c r="A16" s="663" t="s">
        <v>39</v>
      </c>
      <c r="B16" s="724" t="s">
        <v>755</v>
      </c>
      <c r="C16" s="699"/>
      <c r="D16" s="698">
        <v>778.648</v>
      </c>
      <c r="E16" s="698">
        <v>55926.284</v>
      </c>
      <c r="F16" s="698">
        <v>68000</v>
      </c>
      <c r="G16" s="698"/>
      <c r="H16" s="700"/>
      <c r="I16" s="700"/>
      <c r="J16" s="701"/>
      <c r="K16" s="704"/>
      <c r="L16" s="703">
        <f t="shared" si="1"/>
        <v>124704.932</v>
      </c>
    </row>
    <row r="17" spans="1:12" s="179" customFormat="1" ht="30" customHeight="1">
      <c r="A17" s="663" t="s">
        <v>41</v>
      </c>
      <c r="B17" s="723" t="s">
        <v>699</v>
      </c>
      <c r="C17" s="711" t="s">
        <v>690</v>
      </c>
      <c r="D17" s="710"/>
      <c r="E17" s="710">
        <v>8264.859</v>
      </c>
      <c r="F17" s="710"/>
      <c r="G17" s="710"/>
      <c r="H17" s="709"/>
      <c r="I17" s="709"/>
      <c r="J17" s="712"/>
      <c r="K17" s="715"/>
      <c r="L17" s="714">
        <f t="shared" si="1"/>
        <v>8264.859</v>
      </c>
    </row>
    <row r="18" spans="1:12" s="179" customFormat="1" ht="15" customHeight="1">
      <c r="A18" s="663" t="s">
        <v>43</v>
      </c>
      <c r="B18" s="724" t="s">
        <v>759</v>
      </c>
      <c r="C18" s="699"/>
      <c r="D18" s="698">
        <v>104653.76</v>
      </c>
      <c r="E18" s="698">
        <v>32306.729</v>
      </c>
      <c r="F18" s="698">
        <v>534886.601</v>
      </c>
      <c r="G18" s="698"/>
      <c r="H18" s="700"/>
      <c r="I18" s="700"/>
      <c r="J18" s="701"/>
      <c r="K18" s="704"/>
      <c r="L18" s="703">
        <f t="shared" si="1"/>
        <v>671847.0900000001</v>
      </c>
    </row>
    <row r="19" spans="1:12" s="179" customFormat="1" ht="15" customHeight="1">
      <c r="A19" s="663" t="s">
        <v>45</v>
      </c>
      <c r="B19" s="724" t="s">
        <v>755</v>
      </c>
      <c r="C19" s="699"/>
      <c r="D19" s="698">
        <v>104653.76</v>
      </c>
      <c r="E19" s="698">
        <v>24794.578</v>
      </c>
      <c r="F19" s="698">
        <v>534886.601</v>
      </c>
      <c r="G19" s="698"/>
      <c r="H19" s="700"/>
      <c r="I19" s="700"/>
      <c r="J19" s="701"/>
      <c r="K19" s="704"/>
      <c r="L19" s="703">
        <f t="shared" si="1"/>
        <v>664334.939</v>
      </c>
    </row>
    <row r="20" spans="1:12" s="179" customFormat="1" ht="30" customHeight="1">
      <c r="A20" s="663" t="s">
        <v>47</v>
      </c>
      <c r="B20" s="723" t="s">
        <v>700</v>
      </c>
      <c r="C20" s="711" t="s">
        <v>691</v>
      </c>
      <c r="D20" s="710"/>
      <c r="E20" s="710"/>
      <c r="F20" s="710"/>
      <c r="G20" s="698">
        <v>1158.005</v>
      </c>
      <c r="H20" s="709"/>
      <c r="I20" s="709"/>
      <c r="J20" s="712"/>
      <c r="K20" s="713"/>
      <c r="L20" s="714">
        <f t="shared" si="1"/>
        <v>1158.005</v>
      </c>
    </row>
    <row r="21" spans="1:12" s="179" customFormat="1" ht="15" customHeight="1">
      <c r="A21" s="663" t="s">
        <v>49</v>
      </c>
      <c r="B21" s="724" t="s">
        <v>759</v>
      </c>
      <c r="C21" s="699"/>
      <c r="D21" s="698"/>
      <c r="E21" s="698"/>
      <c r="F21" s="698"/>
      <c r="G21" s="698">
        <v>1158.005</v>
      </c>
      <c r="H21" s="700"/>
      <c r="I21" s="700"/>
      <c r="J21" s="701"/>
      <c r="K21" s="702"/>
      <c r="L21" s="703">
        <f t="shared" si="1"/>
        <v>1158.005</v>
      </c>
    </row>
    <row r="22" spans="1:12" s="179" customFormat="1" ht="15" customHeight="1">
      <c r="A22" s="663" t="s">
        <v>52</v>
      </c>
      <c r="B22" s="724" t="s">
        <v>755</v>
      </c>
      <c r="C22" s="699"/>
      <c r="D22" s="698"/>
      <c r="E22" s="698"/>
      <c r="F22" s="698"/>
      <c r="G22" s="698">
        <v>1158.005</v>
      </c>
      <c r="H22" s="700"/>
      <c r="I22" s="700"/>
      <c r="J22" s="701"/>
      <c r="K22" s="702"/>
      <c r="L22" s="703">
        <f t="shared" si="1"/>
        <v>1158.005</v>
      </c>
    </row>
    <row r="23" spans="1:12" s="179" customFormat="1" ht="30" customHeight="1">
      <c r="A23" s="663" t="s">
        <v>55</v>
      </c>
      <c r="B23" s="723" t="s">
        <v>702</v>
      </c>
      <c r="C23" s="711" t="s">
        <v>693</v>
      </c>
      <c r="D23" s="710"/>
      <c r="E23" s="710">
        <v>101.844</v>
      </c>
      <c r="F23" s="710"/>
      <c r="G23" s="698">
        <v>3986</v>
      </c>
      <c r="H23" s="700">
        <v>157.285</v>
      </c>
      <c r="I23" s="709"/>
      <c r="J23" s="712"/>
      <c r="K23" s="713"/>
      <c r="L23" s="714">
        <f t="shared" si="1"/>
        <v>4245.129</v>
      </c>
    </row>
    <row r="24" spans="1:12" s="179" customFormat="1" ht="15" customHeight="1">
      <c r="A24" s="663" t="s">
        <v>58</v>
      </c>
      <c r="B24" s="724" t="s">
        <v>759</v>
      </c>
      <c r="C24" s="699"/>
      <c r="D24" s="698"/>
      <c r="E24" s="698">
        <v>304.534</v>
      </c>
      <c r="F24" s="698"/>
      <c r="G24" s="698">
        <v>16895.42</v>
      </c>
      <c r="H24" s="700">
        <v>157.285</v>
      </c>
      <c r="I24" s="700"/>
      <c r="J24" s="701"/>
      <c r="K24" s="702"/>
      <c r="L24" s="703">
        <f t="shared" si="1"/>
        <v>17357.238999999998</v>
      </c>
    </row>
    <row r="25" spans="1:12" s="179" customFormat="1" ht="15" customHeight="1">
      <c r="A25" s="663" t="s">
        <v>60</v>
      </c>
      <c r="B25" s="724" t="s">
        <v>755</v>
      </c>
      <c r="C25" s="699"/>
      <c r="D25" s="698"/>
      <c r="E25" s="698">
        <v>304.534</v>
      </c>
      <c r="F25" s="698"/>
      <c r="G25" s="698">
        <v>16895.42</v>
      </c>
      <c r="H25" s="700">
        <v>157.285</v>
      </c>
      <c r="I25" s="700"/>
      <c r="J25" s="701"/>
      <c r="K25" s="702"/>
      <c r="L25" s="703">
        <f t="shared" si="1"/>
        <v>17357.238999999998</v>
      </c>
    </row>
    <row r="26" spans="1:12" s="179" customFormat="1" ht="30" customHeight="1">
      <c r="A26" s="663" t="s">
        <v>62</v>
      </c>
      <c r="B26" s="723" t="s">
        <v>703</v>
      </c>
      <c r="C26" s="711" t="s">
        <v>694</v>
      </c>
      <c r="D26" s="710"/>
      <c r="E26" s="710">
        <v>2933.518</v>
      </c>
      <c r="F26" s="710"/>
      <c r="G26" s="710"/>
      <c r="H26" s="709"/>
      <c r="I26" s="709"/>
      <c r="J26" s="712"/>
      <c r="K26" s="713"/>
      <c r="L26" s="714">
        <f t="shared" si="1"/>
        <v>2933.518</v>
      </c>
    </row>
    <row r="27" spans="1:12" s="179" customFormat="1" ht="15" customHeight="1">
      <c r="A27" s="663" t="s">
        <v>64</v>
      </c>
      <c r="B27" s="724" t="s">
        <v>759</v>
      </c>
      <c r="C27" s="699"/>
      <c r="D27" s="698"/>
      <c r="E27" s="698">
        <v>3388.8</v>
      </c>
      <c r="F27" s="698"/>
      <c r="G27" s="698"/>
      <c r="H27" s="700"/>
      <c r="I27" s="700"/>
      <c r="J27" s="701"/>
      <c r="K27" s="702"/>
      <c r="L27" s="703">
        <f t="shared" si="1"/>
        <v>3388.8</v>
      </c>
    </row>
    <row r="28" spans="1:12" s="179" customFormat="1" ht="15" customHeight="1">
      <c r="A28" s="663" t="s">
        <v>66</v>
      </c>
      <c r="B28" s="724" t="s">
        <v>755</v>
      </c>
      <c r="C28" s="699"/>
      <c r="D28" s="698"/>
      <c r="E28" s="698">
        <v>3388.8</v>
      </c>
      <c r="F28" s="698"/>
      <c r="G28" s="698"/>
      <c r="H28" s="700"/>
      <c r="I28" s="700"/>
      <c r="J28" s="701"/>
      <c r="K28" s="702"/>
      <c r="L28" s="703">
        <f t="shared" si="1"/>
        <v>3388.8</v>
      </c>
    </row>
    <row r="29" spans="1:12" s="179" customFormat="1" ht="30" customHeight="1">
      <c r="A29" s="663" t="s">
        <v>68</v>
      </c>
      <c r="B29" s="723" t="s">
        <v>704</v>
      </c>
      <c r="C29" s="711" t="s">
        <v>681</v>
      </c>
      <c r="D29" s="710"/>
      <c r="E29" s="710"/>
      <c r="F29" s="710"/>
      <c r="G29" s="698">
        <v>7.874</v>
      </c>
      <c r="H29" s="709"/>
      <c r="I29" s="709"/>
      <c r="J29" s="712"/>
      <c r="K29" s="713"/>
      <c r="L29" s="714">
        <f t="shared" si="1"/>
        <v>7.874</v>
      </c>
    </row>
    <row r="30" spans="1:12" s="179" customFormat="1" ht="15" customHeight="1">
      <c r="A30" s="663" t="s">
        <v>70</v>
      </c>
      <c r="B30" s="724" t="s">
        <v>759</v>
      </c>
      <c r="C30" s="699"/>
      <c r="D30" s="698"/>
      <c r="E30" s="698"/>
      <c r="F30" s="698"/>
      <c r="G30" s="698">
        <v>7.874</v>
      </c>
      <c r="H30" s="700"/>
      <c r="I30" s="700"/>
      <c r="J30" s="701"/>
      <c r="K30" s="702"/>
      <c r="L30" s="703">
        <f t="shared" si="1"/>
        <v>7.874</v>
      </c>
    </row>
    <row r="31" spans="1:12" s="179" customFormat="1" ht="15" customHeight="1">
      <c r="A31" s="663" t="s">
        <v>73</v>
      </c>
      <c r="B31" s="724" t="s">
        <v>755</v>
      </c>
      <c r="C31" s="699"/>
      <c r="D31" s="698"/>
      <c r="E31" s="698"/>
      <c r="F31" s="698"/>
      <c r="G31" s="698">
        <v>7.874</v>
      </c>
      <c r="H31" s="700"/>
      <c r="I31" s="700"/>
      <c r="J31" s="701"/>
      <c r="K31" s="702"/>
      <c r="L31" s="703">
        <f t="shared" si="1"/>
        <v>7.874</v>
      </c>
    </row>
    <row r="32" spans="1:12" s="179" customFormat="1" ht="30" customHeight="1">
      <c r="A32" s="663" t="s">
        <v>76</v>
      </c>
      <c r="B32" s="723" t="s">
        <v>783</v>
      </c>
      <c r="C32" s="711" t="s">
        <v>782</v>
      </c>
      <c r="D32" s="710"/>
      <c r="E32" s="710"/>
      <c r="F32" s="710"/>
      <c r="G32" s="710"/>
      <c r="H32" s="709"/>
      <c r="I32" s="709"/>
      <c r="J32" s="712"/>
      <c r="K32" s="713"/>
      <c r="L32" s="714">
        <f t="shared" si="1"/>
        <v>0</v>
      </c>
    </row>
    <row r="33" spans="1:12" s="179" customFormat="1" ht="15" customHeight="1">
      <c r="A33" s="663" t="s">
        <v>79</v>
      </c>
      <c r="B33" s="724" t="s">
        <v>759</v>
      </c>
      <c r="C33" s="699"/>
      <c r="D33" s="698"/>
      <c r="E33" s="698"/>
      <c r="F33" s="698"/>
      <c r="G33" s="698"/>
      <c r="H33" s="700"/>
      <c r="I33" s="700"/>
      <c r="J33" s="701"/>
      <c r="K33" s="702"/>
      <c r="L33" s="703">
        <f t="shared" si="1"/>
        <v>0</v>
      </c>
    </row>
    <row r="34" spans="1:12" s="179" customFormat="1" ht="15" customHeight="1">
      <c r="A34" s="663" t="s">
        <v>81</v>
      </c>
      <c r="B34" s="724" t="s">
        <v>755</v>
      </c>
      <c r="C34" s="699"/>
      <c r="D34" s="698"/>
      <c r="E34" s="698"/>
      <c r="F34" s="698"/>
      <c r="G34" s="698"/>
      <c r="H34" s="700"/>
      <c r="I34" s="700"/>
      <c r="J34" s="701"/>
      <c r="K34" s="702"/>
      <c r="L34" s="703">
        <f t="shared" si="1"/>
        <v>0</v>
      </c>
    </row>
    <row r="35" spans="1:12" s="179" customFormat="1" ht="64.5" customHeight="1">
      <c r="A35" s="663" t="s">
        <v>83</v>
      </c>
      <c r="B35" s="723" t="s">
        <v>785</v>
      </c>
      <c r="C35" s="711" t="s">
        <v>784</v>
      </c>
      <c r="D35" s="710"/>
      <c r="E35" s="710"/>
      <c r="F35" s="710"/>
      <c r="G35" s="710"/>
      <c r="H35" s="709">
        <v>60652.715</v>
      </c>
      <c r="I35" s="709"/>
      <c r="J35" s="712"/>
      <c r="K35" s="713"/>
      <c r="L35" s="714">
        <f t="shared" si="1"/>
        <v>60652.715</v>
      </c>
    </row>
    <row r="36" spans="1:12" ht="15" customHeight="1">
      <c r="A36" s="663" t="s">
        <v>85</v>
      </c>
      <c r="B36" s="724" t="s">
        <v>759</v>
      </c>
      <c r="C36" s="705"/>
      <c r="D36" s="675"/>
      <c r="E36" s="674"/>
      <c r="F36" s="674"/>
      <c r="G36" s="675"/>
      <c r="H36" s="675">
        <v>108449.787</v>
      </c>
      <c r="I36" s="675"/>
      <c r="J36" s="706"/>
      <c r="K36" s="707"/>
      <c r="L36" s="703">
        <f t="shared" si="1"/>
        <v>108449.787</v>
      </c>
    </row>
    <row r="37" spans="1:12" ht="15" customHeight="1">
      <c r="A37" s="663" t="s">
        <v>88</v>
      </c>
      <c r="B37" s="724" t="s">
        <v>755</v>
      </c>
      <c r="C37" s="708"/>
      <c r="D37" s="709"/>
      <c r="E37" s="674"/>
      <c r="F37" s="674"/>
      <c r="G37" s="674"/>
      <c r="H37" s="675">
        <v>92160.461</v>
      </c>
      <c r="I37" s="675"/>
      <c r="J37" s="675"/>
      <c r="K37" s="707"/>
      <c r="L37" s="703">
        <f t="shared" si="1"/>
        <v>92160.461</v>
      </c>
    </row>
    <row r="38" spans="1:12" ht="30" customHeight="1">
      <c r="A38" s="663" t="s">
        <v>90</v>
      </c>
      <c r="B38" s="689" t="s">
        <v>762</v>
      </c>
      <c r="C38" s="718"/>
      <c r="D38" s="719">
        <f aca="true" t="shared" si="2" ref="D38:K40">D5+D8+D11+D14+D17+D20+D23+D26+D29+D32+D35</f>
        <v>0</v>
      </c>
      <c r="E38" s="719">
        <f t="shared" si="2"/>
        <v>31866.739</v>
      </c>
      <c r="F38" s="719">
        <f t="shared" si="2"/>
        <v>0</v>
      </c>
      <c r="G38" s="719">
        <f t="shared" si="2"/>
        <v>9862.805</v>
      </c>
      <c r="H38" s="719">
        <f t="shared" si="2"/>
        <v>60810</v>
      </c>
      <c r="I38" s="719">
        <f t="shared" si="2"/>
        <v>0</v>
      </c>
      <c r="J38" s="719">
        <f t="shared" si="2"/>
        <v>0</v>
      </c>
      <c r="K38" s="719">
        <f t="shared" si="2"/>
        <v>0</v>
      </c>
      <c r="L38" s="720">
        <f t="shared" si="1"/>
        <v>102539.544</v>
      </c>
    </row>
    <row r="39" spans="1:12" ht="15" customHeight="1">
      <c r="A39" s="663" t="s">
        <v>92</v>
      </c>
      <c r="B39" s="725" t="s">
        <v>760</v>
      </c>
      <c r="C39" s="721"/>
      <c r="D39" s="693">
        <f t="shared" si="2"/>
        <v>105432.408</v>
      </c>
      <c r="E39" s="693">
        <f t="shared" si="2"/>
        <v>91926.34700000001</v>
      </c>
      <c r="F39" s="693">
        <f t="shared" si="2"/>
        <v>602886.601</v>
      </c>
      <c r="G39" s="693">
        <f t="shared" si="2"/>
        <v>22772.225</v>
      </c>
      <c r="H39" s="693">
        <f t="shared" si="2"/>
        <v>108607.072</v>
      </c>
      <c r="I39" s="693">
        <f t="shared" si="2"/>
        <v>0</v>
      </c>
      <c r="J39" s="693">
        <f t="shared" si="2"/>
        <v>0</v>
      </c>
      <c r="K39" s="693">
        <f t="shared" si="2"/>
        <v>0</v>
      </c>
      <c r="L39" s="722">
        <f t="shared" si="1"/>
        <v>931624.653</v>
      </c>
    </row>
    <row r="40" spans="1:12" s="186" customFormat="1" ht="15" customHeight="1">
      <c r="A40" s="663" t="s">
        <v>95</v>
      </c>
      <c r="B40" s="725" t="s">
        <v>761</v>
      </c>
      <c r="C40" s="721"/>
      <c r="D40" s="693">
        <f t="shared" si="2"/>
        <v>105432.408</v>
      </c>
      <c r="E40" s="693">
        <f t="shared" si="2"/>
        <v>84414.196</v>
      </c>
      <c r="F40" s="693">
        <f t="shared" si="2"/>
        <v>602886.601</v>
      </c>
      <c r="G40" s="693">
        <f t="shared" si="2"/>
        <v>22009.865999999998</v>
      </c>
      <c r="H40" s="693">
        <f t="shared" si="2"/>
        <v>92317.746</v>
      </c>
      <c r="I40" s="693">
        <f t="shared" si="2"/>
        <v>0</v>
      </c>
      <c r="J40" s="693">
        <f t="shared" si="2"/>
        <v>0</v>
      </c>
      <c r="K40" s="693">
        <f t="shared" si="2"/>
        <v>0</v>
      </c>
      <c r="L40" s="722">
        <f t="shared" si="1"/>
        <v>907060.8170000002</v>
      </c>
    </row>
  </sheetData>
  <sheetProtection/>
  <mergeCells count="2">
    <mergeCell ref="A1:L1"/>
    <mergeCell ref="J3:L3"/>
  </mergeCells>
  <printOptions horizontalCentered="1"/>
  <pageMargins left="0.3937007874015748" right="0.7086614173228347" top="0.984251968503937" bottom="0.7480314960629921" header="0.7086614173228347" footer="0.31496062992125984"/>
  <pageSetup horizontalDpi="600" verticalDpi="600" orientation="portrait" paperSize="9" scale="60" r:id="rId1"/>
  <headerFooter>
    <oddHeader>&amp;R&amp;"Times New Roman CE,Félkövér dőlt"&amp;11 9.1. melléklet a ……/2018. (……)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M64"/>
  <sheetViews>
    <sheetView zoomScalePageLayoutView="0" workbookViewId="0" topLeftCell="A1">
      <selection activeCell="G68" sqref="G68"/>
    </sheetView>
  </sheetViews>
  <sheetFormatPr defaultColWidth="9.00390625" defaultRowHeight="12.75"/>
  <cols>
    <col min="1" max="1" width="5.875" style="187" customWidth="1"/>
    <col min="2" max="2" width="22.375" style="165" customWidth="1"/>
    <col min="3" max="3" width="13.00390625" style="165" customWidth="1"/>
    <col min="4" max="4" width="11.00390625" style="188" customWidth="1"/>
    <col min="5" max="5" width="15.50390625" style="188" customWidth="1"/>
    <col min="6" max="6" width="11.125" style="188" customWidth="1"/>
    <col min="7" max="7" width="13.375" style="188" customWidth="1"/>
    <col min="8" max="9" width="14.00390625" style="188" customWidth="1"/>
    <col min="10" max="10" width="13.375" style="165" customWidth="1"/>
    <col min="11" max="11" width="12.375" style="165" customWidth="1"/>
    <col min="12" max="12" width="14.375" style="165" customWidth="1"/>
    <col min="13" max="13" width="15.125" style="165" customWidth="1"/>
    <col min="14" max="16384" width="9.375" style="165" customWidth="1"/>
  </cols>
  <sheetData>
    <row r="1" spans="1:13" ht="44.25" customHeight="1">
      <c r="A1" s="1216" t="s">
        <v>671</v>
      </c>
      <c r="B1" s="1217"/>
      <c r="C1" s="1217"/>
      <c r="D1" s="1217"/>
      <c r="E1" s="1217"/>
      <c r="F1" s="1217"/>
      <c r="G1" s="1217"/>
      <c r="H1" s="1217"/>
      <c r="I1" s="1217"/>
      <c r="J1" s="1217"/>
      <c r="K1" s="1217"/>
      <c r="L1" s="1217"/>
      <c r="M1" s="1217"/>
    </row>
    <row r="2" spans="1:9" ht="15">
      <c r="A2" s="166"/>
      <c r="B2" s="167"/>
      <c r="C2" s="167"/>
      <c r="D2" s="168"/>
      <c r="E2" s="169"/>
      <c r="F2" s="169"/>
      <c r="G2" s="170"/>
      <c r="H2" s="170"/>
      <c r="I2" s="169"/>
    </row>
    <row r="3" spans="1:13" ht="15">
      <c r="A3" s="166"/>
      <c r="B3" s="171"/>
      <c r="C3" s="171"/>
      <c r="D3" s="172"/>
      <c r="E3" s="168"/>
      <c r="F3" s="168"/>
      <c r="G3" s="168"/>
      <c r="H3" s="168"/>
      <c r="I3" s="168"/>
      <c r="K3" s="1218" t="s">
        <v>413</v>
      </c>
      <c r="L3" s="1218"/>
      <c r="M3" s="1218"/>
    </row>
    <row r="4" spans="1:13" s="179" customFormat="1" ht="75.75" customHeight="1">
      <c r="A4" s="173" t="s">
        <v>407</v>
      </c>
      <c r="B4" s="174" t="s">
        <v>447</v>
      </c>
      <c r="C4" s="174" t="s">
        <v>448</v>
      </c>
      <c r="D4" s="174" t="s">
        <v>454</v>
      </c>
      <c r="E4" s="174" t="s">
        <v>204</v>
      </c>
      <c r="F4" s="174" t="s">
        <v>455</v>
      </c>
      <c r="G4" s="175" t="s">
        <v>208</v>
      </c>
      <c r="H4" s="175" t="s">
        <v>210</v>
      </c>
      <c r="I4" s="175" t="s">
        <v>229</v>
      </c>
      <c r="J4" s="177" t="s">
        <v>231</v>
      </c>
      <c r="K4" s="176" t="s">
        <v>233</v>
      </c>
      <c r="L4" s="177" t="s">
        <v>457</v>
      </c>
      <c r="M4" s="178" t="s">
        <v>458</v>
      </c>
    </row>
    <row r="5" spans="1:13" ht="30" customHeight="1">
      <c r="A5" s="1118" t="s">
        <v>10</v>
      </c>
      <c r="B5" s="710" t="s">
        <v>697</v>
      </c>
      <c r="C5" s="711" t="s">
        <v>687</v>
      </c>
      <c r="D5" s="710">
        <v>10141.438</v>
      </c>
      <c r="E5" s="710">
        <v>2833.5</v>
      </c>
      <c r="F5" s="710">
        <v>657.074</v>
      </c>
      <c r="G5" s="709"/>
      <c r="H5" s="709"/>
      <c r="I5" s="712"/>
      <c r="J5" s="712"/>
      <c r="K5" s="712"/>
      <c r="L5" s="712"/>
      <c r="M5" s="714">
        <f>SUM(D5:L5)</f>
        <v>13632.012</v>
      </c>
    </row>
    <row r="6" spans="1:13" s="179" customFormat="1" ht="15" customHeight="1">
      <c r="A6" s="663" t="s">
        <v>13</v>
      </c>
      <c r="B6" s="698"/>
      <c r="C6" s="699"/>
      <c r="D6" s="698">
        <v>23403.814</v>
      </c>
      <c r="E6" s="698">
        <v>5667</v>
      </c>
      <c r="F6" s="698">
        <v>9238.472</v>
      </c>
      <c r="G6" s="700"/>
      <c r="H6" s="700"/>
      <c r="I6" s="701"/>
      <c r="J6" s="701"/>
      <c r="K6" s="701"/>
      <c r="L6" s="701"/>
      <c r="M6" s="703"/>
    </row>
    <row r="7" spans="1:13" s="179" customFormat="1" ht="15" customHeight="1">
      <c r="A7" s="663" t="s">
        <v>16</v>
      </c>
      <c r="B7" s="698"/>
      <c r="C7" s="699"/>
      <c r="D7" s="698">
        <v>19927.235</v>
      </c>
      <c r="E7" s="698">
        <v>4392.104</v>
      </c>
      <c r="F7" s="698">
        <v>4993.769</v>
      </c>
      <c r="G7" s="700"/>
      <c r="H7" s="700"/>
      <c r="I7" s="701"/>
      <c r="J7" s="701"/>
      <c r="K7" s="701"/>
      <c r="L7" s="701"/>
      <c r="M7" s="703"/>
    </row>
    <row r="8" spans="1:13" ht="39.75" customHeight="1">
      <c r="A8" s="1118" t="s">
        <v>19</v>
      </c>
      <c r="B8" s="710" t="s">
        <v>698</v>
      </c>
      <c r="C8" s="711" t="s">
        <v>689</v>
      </c>
      <c r="D8" s="710"/>
      <c r="E8" s="710"/>
      <c r="F8" s="710">
        <v>193.783</v>
      </c>
      <c r="G8" s="709"/>
      <c r="H8" s="709"/>
      <c r="I8" s="712"/>
      <c r="J8" s="712"/>
      <c r="K8" s="712"/>
      <c r="L8" s="712"/>
      <c r="M8" s="714">
        <f>SUM(D8:L8)</f>
        <v>193.783</v>
      </c>
    </row>
    <row r="9" spans="1:13" s="179" customFormat="1" ht="15" customHeight="1">
      <c r="A9" s="663" t="s">
        <v>22</v>
      </c>
      <c r="B9" s="698"/>
      <c r="C9" s="699"/>
      <c r="D9" s="698"/>
      <c r="E9" s="698"/>
      <c r="F9" s="698">
        <v>2724.591</v>
      </c>
      <c r="G9" s="700"/>
      <c r="H9" s="700"/>
      <c r="I9" s="701">
        <v>1631.95</v>
      </c>
      <c r="J9" s="701">
        <v>10213.212</v>
      </c>
      <c r="K9" s="701"/>
      <c r="L9" s="701"/>
      <c r="M9" s="703"/>
    </row>
    <row r="10" spans="1:13" s="179" customFormat="1" ht="15" customHeight="1">
      <c r="A10" s="663" t="s">
        <v>25</v>
      </c>
      <c r="B10" s="698"/>
      <c r="C10" s="699"/>
      <c r="D10" s="698"/>
      <c r="E10" s="698"/>
      <c r="F10" s="698">
        <v>1472.752</v>
      </c>
      <c r="G10" s="700"/>
      <c r="H10" s="700"/>
      <c r="I10" s="701">
        <v>635</v>
      </c>
      <c r="J10" s="701">
        <v>10213.212</v>
      </c>
      <c r="K10" s="701"/>
      <c r="L10" s="701"/>
      <c r="M10" s="703"/>
    </row>
    <row r="11" spans="1:13" ht="39.75" customHeight="1">
      <c r="A11" s="1118" t="s">
        <v>28</v>
      </c>
      <c r="B11" s="710" t="s">
        <v>781</v>
      </c>
      <c r="C11" s="711" t="s">
        <v>779</v>
      </c>
      <c r="D11" s="710"/>
      <c r="E11" s="710"/>
      <c r="F11" s="710"/>
      <c r="G11" s="709"/>
      <c r="H11" s="700">
        <v>413.697</v>
      </c>
      <c r="I11" s="712"/>
      <c r="J11" s="712"/>
      <c r="K11" s="712"/>
      <c r="L11" s="701">
        <v>360.787</v>
      </c>
      <c r="M11" s="714"/>
    </row>
    <row r="12" spans="1:13" s="179" customFormat="1" ht="15" customHeight="1">
      <c r="A12" s="663" t="s">
        <v>31</v>
      </c>
      <c r="B12" s="698"/>
      <c r="C12" s="699"/>
      <c r="D12" s="698"/>
      <c r="E12" s="698"/>
      <c r="F12" s="698"/>
      <c r="G12" s="700"/>
      <c r="H12" s="700">
        <v>934.955</v>
      </c>
      <c r="I12" s="701"/>
      <c r="J12" s="701"/>
      <c r="K12" s="701"/>
      <c r="L12" s="701">
        <v>360.787</v>
      </c>
      <c r="M12" s="703"/>
    </row>
    <row r="13" spans="1:13" s="179" customFormat="1" ht="15" customHeight="1">
      <c r="A13" s="663" t="s">
        <v>32</v>
      </c>
      <c r="B13" s="698"/>
      <c r="C13" s="699"/>
      <c r="D13" s="698"/>
      <c r="E13" s="698"/>
      <c r="F13" s="698"/>
      <c r="G13" s="700"/>
      <c r="H13" s="700">
        <v>413.697</v>
      </c>
      <c r="I13" s="701"/>
      <c r="J13" s="701"/>
      <c r="K13" s="701"/>
      <c r="L13" s="701">
        <v>360.787</v>
      </c>
      <c r="M13" s="703"/>
    </row>
    <row r="14" spans="1:13" ht="38.25">
      <c r="A14" s="1118" t="s">
        <v>35</v>
      </c>
      <c r="B14" s="710" t="s">
        <v>699</v>
      </c>
      <c r="C14" s="711" t="s">
        <v>690</v>
      </c>
      <c r="D14" s="710"/>
      <c r="E14" s="710"/>
      <c r="F14" s="710"/>
      <c r="G14" s="709"/>
      <c r="H14" s="709"/>
      <c r="I14" s="712"/>
      <c r="J14" s="712"/>
      <c r="K14" s="712"/>
      <c r="L14" s="712">
        <v>25827.536</v>
      </c>
      <c r="M14" s="714">
        <f>SUM(D14:L14)</f>
        <v>25827.536</v>
      </c>
    </row>
    <row r="15" spans="1:13" s="179" customFormat="1" ht="15" customHeight="1">
      <c r="A15" s="663" t="s">
        <v>37</v>
      </c>
      <c r="B15" s="698"/>
      <c r="C15" s="699"/>
      <c r="D15" s="698"/>
      <c r="E15" s="698"/>
      <c r="F15" s="698"/>
      <c r="G15" s="700"/>
      <c r="H15" s="700"/>
      <c r="I15" s="701"/>
      <c r="J15" s="701"/>
      <c r="K15" s="701"/>
      <c r="L15" s="701">
        <v>40151.787</v>
      </c>
      <c r="M15" s="703"/>
    </row>
    <row r="16" spans="1:13" s="179" customFormat="1" ht="15" customHeight="1">
      <c r="A16" s="663" t="s">
        <v>39</v>
      </c>
      <c r="B16" s="698"/>
      <c r="C16" s="699"/>
      <c r="D16" s="698"/>
      <c r="E16" s="698"/>
      <c r="F16" s="698"/>
      <c r="G16" s="700"/>
      <c r="H16" s="700"/>
      <c r="I16" s="701"/>
      <c r="J16" s="701"/>
      <c r="K16" s="701"/>
      <c r="L16" s="701">
        <v>35550.48</v>
      </c>
      <c r="M16" s="703"/>
    </row>
    <row r="17" spans="1:13" ht="30" customHeight="1">
      <c r="A17" s="1118" t="s">
        <v>41</v>
      </c>
      <c r="B17" s="710" t="s">
        <v>789</v>
      </c>
      <c r="C17" s="711" t="s">
        <v>691</v>
      </c>
      <c r="D17" s="710">
        <v>2240.522</v>
      </c>
      <c r="E17" s="710">
        <v>304.1045</v>
      </c>
      <c r="F17" s="710">
        <v>823.001</v>
      </c>
      <c r="G17" s="709"/>
      <c r="H17" s="709"/>
      <c r="I17" s="712"/>
      <c r="J17" s="712"/>
      <c r="K17" s="712"/>
      <c r="L17" s="712"/>
      <c r="M17" s="714">
        <f>SUM(D17:L17)</f>
        <v>3367.6274999999996</v>
      </c>
    </row>
    <row r="18" spans="1:13" s="179" customFormat="1" ht="15" customHeight="1">
      <c r="A18" s="663" t="s">
        <v>43</v>
      </c>
      <c r="B18" s="698"/>
      <c r="C18" s="699"/>
      <c r="D18" s="698">
        <v>5170.037</v>
      </c>
      <c r="E18" s="698">
        <v>608.209</v>
      </c>
      <c r="F18" s="698">
        <v>11571.407</v>
      </c>
      <c r="G18" s="700"/>
      <c r="H18" s="700"/>
      <c r="I18" s="701">
        <v>21351.56</v>
      </c>
      <c r="J18" s="701"/>
      <c r="K18" s="701"/>
      <c r="L18" s="701"/>
      <c r="M18" s="703"/>
    </row>
    <row r="19" spans="1:13" s="179" customFormat="1" ht="15" customHeight="1">
      <c r="A19" s="663" t="s">
        <v>45</v>
      </c>
      <c r="B19" s="698"/>
      <c r="C19" s="699"/>
      <c r="D19" s="698">
        <v>4402.051</v>
      </c>
      <c r="E19" s="698">
        <v>471.357</v>
      </c>
      <c r="F19" s="698">
        <v>6254.815</v>
      </c>
      <c r="G19" s="700"/>
      <c r="H19" s="700"/>
      <c r="I19" s="701">
        <v>8308</v>
      </c>
      <c r="J19" s="701"/>
      <c r="K19" s="701"/>
      <c r="L19" s="701"/>
      <c r="M19" s="703"/>
    </row>
    <row r="20" spans="1:13" ht="39.75" customHeight="1">
      <c r="A20" s="1118" t="s">
        <v>47</v>
      </c>
      <c r="B20" s="710" t="s">
        <v>790</v>
      </c>
      <c r="C20" s="711" t="s">
        <v>788</v>
      </c>
      <c r="D20" s="710">
        <v>908.504</v>
      </c>
      <c r="E20" s="710">
        <v>141.0075</v>
      </c>
      <c r="F20" s="710"/>
      <c r="G20" s="709"/>
      <c r="H20" s="709"/>
      <c r="I20" s="712"/>
      <c r="J20" s="712"/>
      <c r="K20" s="712"/>
      <c r="L20" s="712"/>
      <c r="M20" s="714"/>
    </row>
    <row r="21" spans="1:13" s="179" customFormat="1" ht="15" customHeight="1">
      <c r="A21" s="663" t="s">
        <v>49</v>
      </c>
      <c r="B21" s="698"/>
      <c r="C21" s="699"/>
      <c r="D21" s="698">
        <v>2096.387</v>
      </c>
      <c r="E21" s="698">
        <v>282.015</v>
      </c>
      <c r="F21" s="698"/>
      <c r="G21" s="700"/>
      <c r="H21" s="700"/>
      <c r="I21" s="701"/>
      <c r="J21" s="701"/>
      <c r="K21" s="701"/>
      <c r="L21" s="701"/>
      <c r="M21" s="703"/>
    </row>
    <row r="22" spans="1:13" s="179" customFormat="1" ht="15" customHeight="1">
      <c r="A22" s="663" t="s">
        <v>52</v>
      </c>
      <c r="B22" s="698"/>
      <c r="C22" s="699"/>
      <c r="D22" s="698">
        <v>1784.985</v>
      </c>
      <c r="E22" s="698">
        <v>218.56</v>
      </c>
      <c r="F22" s="698"/>
      <c r="G22" s="700"/>
      <c r="H22" s="700"/>
      <c r="I22" s="701"/>
      <c r="J22" s="701"/>
      <c r="K22" s="701"/>
      <c r="L22" s="701"/>
      <c r="M22" s="703"/>
    </row>
    <row r="23" spans="1:13" ht="30" customHeight="1">
      <c r="A23" s="1118" t="s">
        <v>55</v>
      </c>
      <c r="B23" s="710" t="s">
        <v>792</v>
      </c>
      <c r="C23" s="711" t="s">
        <v>791</v>
      </c>
      <c r="D23" s="710">
        <v>7618.982</v>
      </c>
      <c r="E23" s="710">
        <v>1261.356</v>
      </c>
      <c r="F23" s="710"/>
      <c r="G23" s="709"/>
      <c r="H23" s="709"/>
      <c r="I23" s="712"/>
      <c r="J23" s="712"/>
      <c r="K23" s="712"/>
      <c r="L23" s="712"/>
      <c r="M23" s="714"/>
    </row>
    <row r="24" spans="1:13" s="179" customFormat="1" ht="15" customHeight="1">
      <c r="A24" s="663" t="s">
        <v>58</v>
      </c>
      <c r="B24" s="698"/>
      <c r="C24" s="699"/>
      <c r="D24" s="698">
        <v>17580.906</v>
      </c>
      <c r="E24" s="698">
        <v>2522.712</v>
      </c>
      <c r="F24" s="698"/>
      <c r="G24" s="700"/>
      <c r="H24" s="700"/>
      <c r="I24" s="701"/>
      <c r="J24" s="701"/>
      <c r="K24" s="701"/>
      <c r="L24" s="701"/>
      <c r="M24" s="703"/>
    </row>
    <row r="25" spans="1:13" s="179" customFormat="1" ht="15" customHeight="1">
      <c r="A25" s="663" t="s">
        <v>60</v>
      </c>
      <c r="B25" s="698"/>
      <c r="C25" s="699"/>
      <c r="D25" s="698">
        <v>14969.084</v>
      </c>
      <c r="E25" s="698">
        <v>1955.084</v>
      </c>
      <c r="F25" s="698"/>
      <c r="G25" s="700"/>
      <c r="H25" s="700"/>
      <c r="I25" s="701"/>
      <c r="J25" s="701"/>
      <c r="K25" s="701"/>
      <c r="L25" s="701"/>
      <c r="M25" s="703"/>
    </row>
    <row r="26" spans="1:13" ht="30" customHeight="1">
      <c r="A26" s="1118" t="s">
        <v>62</v>
      </c>
      <c r="B26" s="710" t="s">
        <v>794</v>
      </c>
      <c r="C26" s="711" t="s">
        <v>793</v>
      </c>
      <c r="D26" s="710"/>
      <c r="E26" s="710"/>
      <c r="F26" s="710">
        <v>526.315</v>
      </c>
      <c r="G26" s="709"/>
      <c r="H26" s="709"/>
      <c r="I26" s="712"/>
      <c r="J26" s="712"/>
      <c r="K26" s="712"/>
      <c r="L26" s="712"/>
      <c r="M26" s="714"/>
    </row>
    <row r="27" spans="1:13" s="179" customFormat="1" ht="15" customHeight="1">
      <c r="A27" s="663" t="s">
        <v>64</v>
      </c>
      <c r="B27" s="698"/>
      <c r="C27" s="699"/>
      <c r="D27" s="698"/>
      <c r="E27" s="698"/>
      <c r="F27" s="698">
        <v>7400</v>
      </c>
      <c r="G27" s="700"/>
      <c r="H27" s="700"/>
      <c r="I27" s="701">
        <v>275700.904</v>
      </c>
      <c r="J27" s="701"/>
      <c r="K27" s="701"/>
      <c r="L27" s="701"/>
      <c r="M27" s="703"/>
    </row>
    <row r="28" spans="1:13" s="179" customFormat="1" ht="15" customHeight="1">
      <c r="A28" s="663" t="s">
        <v>66</v>
      </c>
      <c r="B28" s="698"/>
      <c r="C28" s="699"/>
      <c r="D28" s="698"/>
      <c r="E28" s="698"/>
      <c r="F28" s="698">
        <v>4000</v>
      </c>
      <c r="G28" s="700"/>
      <c r="H28" s="700"/>
      <c r="I28" s="701">
        <v>106993.111</v>
      </c>
      <c r="J28" s="701"/>
      <c r="K28" s="701"/>
      <c r="L28" s="701"/>
      <c r="M28" s="703"/>
    </row>
    <row r="29" spans="1:13" ht="30" customHeight="1">
      <c r="A29" s="1118" t="s">
        <v>68</v>
      </c>
      <c r="B29" s="710" t="s">
        <v>701</v>
      </c>
      <c r="C29" s="711" t="s">
        <v>692</v>
      </c>
      <c r="D29" s="710"/>
      <c r="E29" s="710"/>
      <c r="F29" s="710">
        <v>256.191</v>
      </c>
      <c r="G29" s="709"/>
      <c r="H29" s="709"/>
      <c r="I29" s="712"/>
      <c r="J29" s="712"/>
      <c r="K29" s="712"/>
      <c r="L29" s="712"/>
      <c r="M29" s="714">
        <f>SUM(D29:L29)</f>
        <v>256.191</v>
      </c>
    </row>
    <row r="30" spans="1:13" s="179" customFormat="1" ht="15" customHeight="1">
      <c r="A30" s="663" t="s">
        <v>70</v>
      </c>
      <c r="B30" s="698"/>
      <c r="C30" s="699"/>
      <c r="D30" s="698"/>
      <c r="E30" s="698"/>
      <c r="F30" s="698">
        <v>3601.95</v>
      </c>
      <c r="G30" s="700"/>
      <c r="H30" s="700"/>
      <c r="I30" s="701"/>
      <c r="J30" s="701"/>
      <c r="K30" s="701"/>
      <c r="L30" s="701"/>
      <c r="M30" s="703"/>
    </row>
    <row r="31" spans="1:13" s="179" customFormat="1" ht="15" customHeight="1">
      <c r="A31" s="663" t="s">
        <v>73</v>
      </c>
      <c r="B31" s="698"/>
      <c r="C31" s="699"/>
      <c r="D31" s="698"/>
      <c r="E31" s="698"/>
      <c r="F31" s="698">
        <v>1947.059</v>
      </c>
      <c r="G31" s="700"/>
      <c r="H31" s="700"/>
      <c r="I31" s="701"/>
      <c r="J31" s="701"/>
      <c r="K31" s="701"/>
      <c r="L31" s="701"/>
      <c r="M31" s="703"/>
    </row>
    <row r="32" spans="1:13" ht="30" customHeight="1">
      <c r="A32" s="1118" t="s">
        <v>76</v>
      </c>
      <c r="B32" s="710" t="s">
        <v>702</v>
      </c>
      <c r="C32" s="711" t="s">
        <v>693</v>
      </c>
      <c r="D32" s="710"/>
      <c r="E32" s="710"/>
      <c r="F32" s="710">
        <v>19897.028</v>
      </c>
      <c r="G32" s="709"/>
      <c r="H32" s="709">
        <v>20565</v>
      </c>
      <c r="I32" s="712"/>
      <c r="J32" s="712"/>
      <c r="K32" s="712"/>
      <c r="L32" s="712"/>
      <c r="M32" s="714">
        <f>SUM(D32:L32)</f>
        <v>40462.028</v>
      </c>
    </row>
    <row r="33" spans="1:13" s="179" customFormat="1" ht="15" customHeight="1">
      <c r="A33" s="663" t="s">
        <v>79</v>
      </c>
      <c r="B33" s="698"/>
      <c r="C33" s="699"/>
      <c r="D33" s="698"/>
      <c r="E33" s="698"/>
      <c r="F33" s="698">
        <v>279752.223</v>
      </c>
      <c r="G33" s="700"/>
      <c r="H33" s="700">
        <v>50941.866</v>
      </c>
      <c r="I33" s="701">
        <v>40712.212</v>
      </c>
      <c r="J33" s="701">
        <v>88017.739</v>
      </c>
      <c r="K33" s="701"/>
      <c r="L33" s="701"/>
      <c r="M33" s="703"/>
    </row>
    <row r="34" spans="1:13" s="179" customFormat="1" ht="15" customHeight="1">
      <c r="A34" s="663" t="s">
        <v>81</v>
      </c>
      <c r="B34" s="698"/>
      <c r="C34" s="699"/>
      <c r="D34" s="698"/>
      <c r="E34" s="698"/>
      <c r="F34" s="698">
        <v>151217.418</v>
      </c>
      <c r="G34" s="700"/>
      <c r="H34" s="700">
        <v>22465</v>
      </c>
      <c r="I34" s="701">
        <v>15841.328</v>
      </c>
      <c r="J34" s="701">
        <v>86853.722</v>
      </c>
      <c r="K34" s="701"/>
      <c r="L34" s="701"/>
      <c r="M34" s="703"/>
    </row>
    <row r="35" spans="1:13" ht="30" customHeight="1">
      <c r="A35" s="1118" t="s">
        <v>83</v>
      </c>
      <c r="B35" s="710" t="s">
        <v>703</v>
      </c>
      <c r="C35" s="711" t="s">
        <v>694</v>
      </c>
      <c r="D35" s="710">
        <v>1223.068</v>
      </c>
      <c r="E35" s="710">
        <v>357.777</v>
      </c>
      <c r="F35" s="710">
        <v>1099.423</v>
      </c>
      <c r="G35" s="709"/>
      <c r="H35" s="709"/>
      <c r="I35" s="712"/>
      <c r="J35" s="712"/>
      <c r="K35" s="712"/>
      <c r="L35" s="712"/>
      <c r="M35" s="714">
        <f>SUM(D35:L35)</f>
        <v>2680.268</v>
      </c>
    </row>
    <row r="36" spans="1:13" s="179" customFormat="1" ht="15" customHeight="1">
      <c r="A36" s="663" t="s">
        <v>85</v>
      </c>
      <c r="B36" s="698"/>
      <c r="C36" s="699"/>
      <c r="D36" s="698">
        <v>2822.246</v>
      </c>
      <c r="E36" s="698">
        <v>715.554</v>
      </c>
      <c r="F36" s="698">
        <v>15457.887</v>
      </c>
      <c r="G36" s="700"/>
      <c r="H36" s="700"/>
      <c r="I36" s="701">
        <v>36.057</v>
      </c>
      <c r="J36" s="701"/>
      <c r="K36" s="701"/>
      <c r="L36" s="701"/>
      <c r="M36" s="703"/>
    </row>
    <row r="37" spans="1:13" s="179" customFormat="1" ht="15" customHeight="1">
      <c r="A37" s="663" t="s">
        <v>88</v>
      </c>
      <c r="B37" s="698"/>
      <c r="C37" s="699"/>
      <c r="D37" s="698">
        <v>2403.021</v>
      </c>
      <c r="E37" s="698">
        <v>554.529</v>
      </c>
      <c r="F37" s="698">
        <v>8355.615</v>
      </c>
      <c r="G37" s="700"/>
      <c r="H37" s="700"/>
      <c r="I37" s="701">
        <v>14</v>
      </c>
      <c r="J37" s="701"/>
      <c r="K37" s="701"/>
      <c r="L37" s="701"/>
      <c r="M37" s="703"/>
    </row>
    <row r="38" spans="1:13" ht="30" customHeight="1">
      <c r="A38" s="1118" t="s">
        <v>90</v>
      </c>
      <c r="B38" s="710" t="s">
        <v>796</v>
      </c>
      <c r="C38" s="711" t="s">
        <v>795</v>
      </c>
      <c r="D38" s="710">
        <v>29.302</v>
      </c>
      <c r="E38" s="710">
        <v>7.354</v>
      </c>
      <c r="F38" s="710"/>
      <c r="G38" s="709"/>
      <c r="H38" s="709"/>
      <c r="I38" s="712"/>
      <c r="J38" s="712"/>
      <c r="K38" s="712"/>
      <c r="L38" s="712"/>
      <c r="M38" s="714"/>
    </row>
    <row r="39" spans="1:13" s="179" customFormat="1" ht="15" customHeight="1">
      <c r="A39" s="663" t="s">
        <v>92</v>
      </c>
      <c r="B39" s="698"/>
      <c r="C39" s="699"/>
      <c r="D39" s="698">
        <v>67.615</v>
      </c>
      <c r="E39" s="698">
        <v>14.708</v>
      </c>
      <c r="F39" s="698"/>
      <c r="G39" s="700"/>
      <c r="H39" s="700"/>
      <c r="I39" s="701"/>
      <c r="J39" s="701"/>
      <c r="K39" s="701"/>
      <c r="L39" s="701"/>
      <c r="M39" s="703"/>
    </row>
    <row r="40" spans="1:13" s="179" customFormat="1" ht="15" customHeight="1">
      <c r="A40" s="663" t="s">
        <v>95</v>
      </c>
      <c r="B40" s="698"/>
      <c r="C40" s="699"/>
      <c r="D40" s="698">
        <v>57.572</v>
      </c>
      <c r="E40" s="698">
        <v>11.399</v>
      </c>
      <c r="F40" s="698"/>
      <c r="G40" s="700"/>
      <c r="H40" s="700"/>
      <c r="I40" s="701"/>
      <c r="J40" s="701"/>
      <c r="K40" s="701"/>
      <c r="L40" s="701"/>
      <c r="M40" s="703"/>
    </row>
    <row r="41" spans="1:13" ht="54.75" customHeight="1">
      <c r="A41" s="1118" t="s">
        <v>98</v>
      </c>
      <c r="B41" s="710" t="s">
        <v>797</v>
      </c>
      <c r="C41" s="711" t="s">
        <v>798</v>
      </c>
      <c r="D41" s="710"/>
      <c r="E41" s="710"/>
      <c r="F41" s="710">
        <v>3.801</v>
      </c>
      <c r="G41" s="709"/>
      <c r="H41" s="709"/>
      <c r="I41" s="712"/>
      <c r="J41" s="712"/>
      <c r="K41" s="712"/>
      <c r="L41" s="712"/>
      <c r="M41" s="714"/>
    </row>
    <row r="42" spans="1:13" s="179" customFormat="1" ht="15" customHeight="1">
      <c r="A42" s="663" t="s">
        <v>100</v>
      </c>
      <c r="B42" s="698"/>
      <c r="C42" s="699"/>
      <c r="D42" s="698"/>
      <c r="E42" s="698"/>
      <c r="F42" s="698">
        <v>53.446</v>
      </c>
      <c r="G42" s="700"/>
      <c r="H42" s="700"/>
      <c r="I42" s="701"/>
      <c r="J42" s="701"/>
      <c r="K42" s="701"/>
      <c r="L42" s="701"/>
      <c r="M42" s="703"/>
    </row>
    <row r="43" spans="1:13" s="179" customFormat="1" ht="15" customHeight="1">
      <c r="A43" s="663" t="s">
        <v>102</v>
      </c>
      <c r="B43" s="698"/>
      <c r="C43" s="699"/>
      <c r="D43" s="698"/>
      <c r="E43" s="698"/>
      <c r="F43" s="698">
        <v>28.89</v>
      </c>
      <c r="G43" s="700"/>
      <c r="H43" s="700"/>
      <c r="I43" s="701"/>
      <c r="J43" s="701"/>
      <c r="K43" s="701"/>
      <c r="L43" s="701"/>
      <c r="M43" s="703"/>
    </row>
    <row r="44" spans="1:13" ht="30" customHeight="1">
      <c r="A44" s="1118" t="s">
        <v>105</v>
      </c>
      <c r="B44" s="710" t="s">
        <v>704</v>
      </c>
      <c r="C44" s="711" t="s">
        <v>681</v>
      </c>
      <c r="D44" s="710"/>
      <c r="E44" s="710"/>
      <c r="F44" s="710">
        <v>34.002</v>
      </c>
      <c r="G44" s="709"/>
      <c r="H44" s="709"/>
      <c r="I44" s="712"/>
      <c r="J44" s="712"/>
      <c r="K44" s="712"/>
      <c r="L44" s="712"/>
      <c r="M44" s="714">
        <f>SUM(D44:L44)</f>
        <v>34.002</v>
      </c>
    </row>
    <row r="45" spans="1:13" s="179" customFormat="1" ht="15" customHeight="1">
      <c r="A45" s="663" t="s">
        <v>108</v>
      </c>
      <c r="B45" s="698"/>
      <c r="C45" s="699"/>
      <c r="D45" s="698"/>
      <c r="E45" s="698"/>
      <c r="F45" s="698">
        <v>478.069</v>
      </c>
      <c r="G45" s="700"/>
      <c r="H45" s="700"/>
      <c r="I45" s="701"/>
      <c r="J45" s="701"/>
      <c r="K45" s="701"/>
      <c r="L45" s="701"/>
      <c r="M45" s="703"/>
    </row>
    <row r="46" spans="1:13" s="179" customFormat="1" ht="15" customHeight="1">
      <c r="A46" s="663" t="s">
        <v>111</v>
      </c>
      <c r="B46" s="698"/>
      <c r="C46" s="699"/>
      <c r="D46" s="698"/>
      <c r="E46" s="698"/>
      <c r="F46" s="698">
        <v>258.416</v>
      </c>
      <c r="G46" s="700"/>
      <c r="H46" s="700"/>
      <c r="I46" s="701"/>
      <c r="J46" s="701"/>
      <c r="K46" s="701"/>
      <c r="L46" s="701"/>
      <c r="M46" s="703"/>
    </row>
    <row r="47" spans="1:13" ht="30" customHeight="1">
      <c r="A47" s="1118" t="s">
        <v>114</v>
      </c>
      <c r="B47" s="710" t="s">
        <v>800</v>
      </c>
      <c r="C47" s="711" t="s">
        <v>799</v>
      </c>
      <c r="D47" s="710"/>
      <c r="E47" s="710"/>
      <c r="F47" s="710">
        <v>2.233</v>
      </c>
      <c r="G47" s="709"/>
      <c r="H47" s="709"/>
      <c r="I47" s="712"/>
      <c r="J47" s="712"/>
      <c r="K47" s="712"/>
      <c r="L47" s="712"/>
      <c r="M47" s="714"/>
    </row>
    <row r="48" spans="1:13" s="179" customFormat="1" ht="15" customHeight="1">
      <c r="A48" s="663" t="s">
        <v>117</v>
      </c>
      <c r="B48" s="698"/>
      <c r="C48" s="699"/>
      <c r="D48" s="698"/>
      <c r="E48" s="698"/>
      <c r="F48" s="698">
        <v>31.403</v>
      </c>
      <c r="G48" s="700"/>
      <c r="H48" s="700"/>
      <c r="I48" s="701"/>
      <c r="J48" s="701"/>
      <c r="K48" s="701"/>
      <c r="L48" s="701"/>
      <c r="M48" s="703"/>
    </row>
    <row r="49" spans="1:13" s="179" customFormat="1" ht="15" customHeight="1">
      <c r="A49" s="663" t="s">
        <v>120</v>
      </c>
      <c r="B49" s="698"/>
      <c r="C49" s="699"/>
      <c r="D49" s="698"/>
      <c r="E49" s="698"/>
      <c r="F49" s="698">
        <v>16.975</v>
      </c>
      <c r="G49" s="700"/>
      <c r="H49" s="700"/>
      <c r="I49" s="701"/>
      <c r="J49" s="701"/>
      <c r="K49" s="701"/>
      <c r="L49" s="701"/>
      <c r="M49" s="703"/>
    </row>
    <row r="50" spans="1:13" ht="39.75" customHeight="1">
      <c r="A50" s="1118" t="s">
        <v>123</v>
      </c>
      <c r="B50" s="710" t="s">
        <v>801</v>
      </c>
      <c r="C50" s="711" t="s">
        <v>764</v>
      </c>
      <c r="D50" s="710"/>
      <c r="E50" s="710"/>
      <c r="F50" s="710">
        <v>14.722</v>
      </c>
      <c r="G50" s="709"/>
      <c r="H50" s="709"/>
      <c r="I50" s="712"/>
      <c r="J50" s="712"/>
      <c r="K50" s="712"/>
      <c r="L50" s="712"/>
      <c r="M50" s="714"/>
    </row>
    <row r="51" spans="1:13" s="179" customFormat="1" ht="15" customHeight="1">
      <c r="A51" s="663" t="s">
        <v>126</v>
      </c>
      <c r="B51" s="698"/>
      <c r="C51" s="699"/>
      <c r="D51" s="698"/>
      <c r="E51" s="698"/>
      <c r="F51" s="698">
        <v>207</v>
      </c>
      <c r="G51" s="700"/>
      <c r="H51" s="700"/>
      <c r="I51" s="701"/>
      <c r="J51" s="701"/>
      <c r="K51" s="701"/>
      <c r="L51" s="701"/>
      <c r="M51" s="703"/>
    </row>
    <row r="52" spans="1:13" s="179" customFormat="1" ht="15" customHeight="1">
      <c r="A52" s="663" t="s">
        <v>129</v>
      </c>
      <c r="B52" s="698"/>
      <c r="C52" s="699"/>
      <c r="D52" s="698"/>
      <c r="E52" s="698"/>
      <c r="F52" s="698">
        <v>111.892</v>
      </c>
      <c r="G52" s="700"/>
      <c r="H52" s="700"/>
      <c r="I52" s="701"/>
      <c r="J52" s="701"/>
      <c r="K52" s="701"/>
      <c r="L52" s="701"/>
      <c r="M52" s="703"/>
    </row>
    <row r="53" spans="1:13" ht="39.75" customHeight="1">
      <c r="A53" s="1118" t="s">
        <v>132</v>
      </c>
      <c r="B53" s="710" t="s">
        <v>677</v>
      </c>
      <c r="C53" s="711" t="s">
        <v>680</v>
      </c>
      <c r="D53" s="710"/>
      <c r="E53" s="710"/>
      <c r="F53" s="710">
        <v>1.78</v>
      </c>
      <c r="G53" s="709"/>
      <c r="H53" s="709"/>
      <c r="I53" s="712"/>
      <c r="J53" s="712"/>
      <c r="K53" s="712"/>
      <c r="L53" s="712"/>
      <c r="M53" s="714">
        <f>SUM(D53:L53)</f>
        <v>1.78</v>
      </c>
    </row>
    <row r="54" spans="1:13" s="179" customFormat="1" ht="15" customHeight="1">
      <c r="A54" s="663" t="s">
        <v>135</v>
      </c>
      <c r="B54" s="698"/>
      <c r="C54" s="699"/>
      <c r="D54" s="698"/>
      <c r="E54" s="698"/>
      <c r="F54" s="698">
        <v>25.032</v>
      </c>
      <c r="G54" s="700"/>
      <c r="H54" s="700"/>
      <c r="I54" s="701"/>
      <c r="J54" s="701"/>
      <c r="K54" s="701"/>
      <c r="L54" s="701"/>
      <c r="M54" s="703"/>
    </row>
    <row r="55" spans="1:13" s="179" customFormat="1" ht="15" customHeight="1">
      <c r="A55" s="663" t="s">
        <v>138</v>
      </c>
      <c r="B55" s="698"/>
      <c r="C55" s="699"/>
      <c r="D55" s="698"/>
      <c r="E55" s="698"/>
      <c r="F55" s="698">
        <v>13.531</v>
      </c>
      <c r="G55" s="700"/>
      <c r="H55" s="700"/>
      <c r="I55" s="701"/>
      <c r="J55" s="701"/>
      <c r="K55" s="701"/>
      <c r="L55" s="701"/>
      <c r="M55" s="703"/>
    </row>
    <row r="56" spans="1:13" ht="38.25">
      <c r="A56" s="1118" t="s">
        <v>141</v>
      </c>
      <c r="B56" s="710" t="s">
        <v>705</v>
      </c>
      <c r="C56" s="711" t="s">
        <v>695</v>
      </c>
      <c r="D56" s="710">
        <v>1361.805</v>
      </c>
      <c r="E56" s="710">
        <v>270.362</v>
      </c>
      <c r="F56" s="710">
        <v>197.249</v>
      </c>
      <c r="G56" s="709"/>
      <c r="H56" s="700">
        <v>21</v>
      </c>
      <c r="I56" s="712"/>
      <c r="J56" s="712"/>
      <c r="K56" s="712"/>
      <c r="L56" s="712"/>
      <c r="M56" s="714">
        <f>SUM(D56:L56)</f>
        <v>1850.4160000000002</v>
      </c>
    </row>
    <row r="57" spans="1:13" s="179" customFormat="1" ht="15" customHeight="1">
      <c r="A57" s="663" t="s">
        <v>144</v>
      </c>
      <c r="B57" s="698"/>
      <c r="C57" s="699"/>
      <c r="D57" s="698">
        <v>3142.384</v>
      </c>
      <c r="E57" s="698">
        <v>864.92</v>
      </c>
      <c r="F57" s="698">
        <v>3506.609</v>
      </c>
      <c r="G57" s="700"/>
      <c r="H57" s="700">
        <v>21</v>
      </c>
      <c r="I57" s="701"/>
      <c r="J57" s="701"/>
      <c r="K57" s="701"/>
      <c r="L57" s="701"/>
      <c r="M57" s="703"/>
    </row>
    <row r="58" spans="1:13" s="179" customFormat="1" ht="15" customHeight="1">
      <c r="A58" s="663" t="s">
        <v>147</v>
      </c>
      <c r="B58" s="698"/>
      <c r="C58" s="699"/>
      <c r="D58" s="698">
        <v>2675.601</v>
      </c>
      <c r="E58" s="698">
        <v>670.304</v>
      </c>
      <c r="F58" s="698">
        <v>1706.154</v>
      </c>
      <c r="G58" s="700"/>
      <c r="H58" s="700">
        <v>21</v>
      </c>
      <c r="I58" s="701"/>
      <c r="J58" s="701"/>
      <c r="K58" s="701"/>
      <c r="L58" s="701"/>
      <c r="M58" s="703"/>
    </row>
    <row r="59" spans="1:13" ht="30" customHeight="1">
      <c r="A59" s="1118" t="s">
        <v>150</v>
      </c>
      <c r="B59" s="710" t="s">
        <v>706</v>
      </c>
      <c r="C59" s="711" t="s">
        <v>696</v>
      </c>
      <c r="D59" s="710"/>
      <c r="E59" s="710"/>
      <c r="F59" s="710"/>
      <c r="G59" s="709">
        <v>2945</v>
      </c>
      <c r="H59" s="709"/>
      <c r="I59" s="712"/>
      <c r="J59" s="712"/>
      <c r="K59" s="712"/>
      <c r="L59" s="712"/>
      <c r="M59" s="714">
        <f>SUM(D59:L59)</f>
        <v>2945</v>
      </c>
    </row>
    <row r="60" spans="1:13" ht="15" customHeight="1">
      <c r="A60" s="1118" t="s">
        <v>153</v>
      </c>
      <c r="B60" s="1121"/>
      <c r="C60" s="1121"/>
      <c r="D60" s="666"/>
      <c r="E60" s="665"/>
      <c r="F60" s="666"/>
      <c r="G60" s="666">
        <v>2545</v>
      </c>
      <c r="H60" s="666"/>
      <c r="I60" s="1122"/>
      <c r="J60" s="677"/>
      <c r="K60" s="677"/>
      <c r="L60" s="677"/>
      <c r="M60" s="1123"/>
    </row>
    <row r="61" spans="1:13" ht="15" customHeight="1">
      <c r="A61" s="1118" t="s">
        <v>156</v>
      </c>
      <c r="B61" s="1124"/>
      <c r="C61" s="680"/>
      <c r="D61" s="700"/>
      <c r="E61" s="665"/>
      <c r="F61" s="665"/>
      <c r="G61" s="666">
        <v>2250</v>
      </c>
      <c r="H61" s="666"/>
      <c r="I61" s="666"/>
      <c r="J61" s="677"/>
      <c r="K61" s="677"/>
      <c r="L61" s="677"/>
      <c r="M61" s="1123"/>
    </row>
    <row r="62" spans="1:13" ht="42" customHeight="1">
      <c r="A62" s="1118" t="s">
        <v>159</v>
      </c>
      <c r="B62" s="689" t="s">
        <v>762</v>
      </c>
      <c r="C62" s="1119"/>
      <c r="D62" s="719">
        <f>D5+D8+D11+D14+D17+D20+D23+D26+D29+D32+D35+D38+D41+D44+D47+D50+D53+D56+D59</f>
        <v>23523.621</v>
      </c>
      <c r="E62" s="719">
        <f aca="true" t="shared" si="0" ref="E62:L62">E5+E8+E11+E14+E17+E20+E23+E26+E29+E32+E35+E38+E41+E44+E47+E50+E53+E56+E59</f>
        <v>5175.461</v>
      </c>
      <c r="F62" s="719">
        <f t="shared" si="0"/>
        <v>23706.602</v>
      </c>
      <c r="G62" s="719">
        <f t="shared" si="0"/>
        <v>2945</v>
      </c>
      <c r="H62" s="719">
        <f t="shared" si="0"/>
        <v>20999.697</v>
      </c>
      <c r="I62" s="719">
        <f t="shared" si="0"/>
        <v>0</v>
      </c>
      <c r="J62" s="719">
        <f t="shared" si="0"/>
        <v>0</v>
      </c>
      <c r="K62" s="719">
        <f t="shared" si="0"/>
        <v>0</v>
      </c>
      <c r="L62" s="719">
        <f t="shared" si="0"/>
        <v>26188.323</v>
      </c>
      <c r="M62" s="685">
        <v>102540</v>
      </c>
    </row>
    <row r="63" spans="1:13" ht="28.5">
      <c r="A63" s="1118" t="s">
        <v>162</v>
      </c>
      <c r="B63" s="725" t="s">
        <v>760</v>
      </c>
      <c r="C63" s="1120"/>
      <c r="D63" s="693">
        <f aca="true" t="shared" si="1" ref="D63:L64">D6+D9+D12+D15+D18+D21+D24+D27+D30+D33+D36+D39+D42+D45+D48+D51+D54+D57+D60</f>
        <v>54283.388999999996</v>
      </c>
      <c r="E63" s="693">
        <f t="shared" si="1"/>
        <v>10675.118</v>
      </c>
      <c r="F63" s="693">
        <f t="shared" si="1"/>
        <v>334048.089</v>
      </c>
      <c r="G63" s="693">
        <f t="shared" si="1"/>
        <v>2545</v>
      </c>
      <c r="H63" s="693">
        <f t="shared" si="1"/>
        <v>51897.821</v>
      </c>
      <c r="I63" s="693">
        <f t="shared" si="1"/>
        <v>339432.68299999996</v>
      </c>
      <c r="J63" s="693">
        <f t="shared" si="1"/>
        <v>98230.951</v>
      </c>
      <c r="K63" s="693">
        <f t="shared" si="1"/>
        <v>0</v>
      </c>
      <c r="L63" s="693">
        <f t="shared" si="1"/>
        <v>40512.57399999999</v>
      </c>
      <c r="M63" s="671">
        <v>931625</v>
      </c>
    </row>
    <row r="64" spans="1:13" s="186" customFormat="1" ht="28.5">
      <c r="A64" s="1118" t="s">
        <v>165</v>
      </c>
      <c r="B64" s="725" t="s">
        <v>761</v>
      </c>
      <c r="C64" s="1120"/>
      <c r="D64" s="693">
        <f t="shared" si="1"/>
        <v>46219.549000000006</v>
      </c>
      <c r="E64" s="693">
        <f t="shared" si="1"/>
        <v>8273.337</v>
      </c>
      <c r="F64" s="693">
        <f t="shared" si="1"/>
        <v>180377.286</v>
      </c>
      <c r="G64" s="693">
        <f t="shared" si="1"/>
        <v>2250</v>
      </c>
      <c r="H64" s="693">
        <f t="shared" si="1"/>
        <v>22899.697</v>
      </c>
      <c r="I64" s="693">
        <f t="shared" si="1"/>
        <v>131791.439</v>
      </c>
      <c r="J64" s="693">
        <f t="shared" si="1"/>
        <v>97066.934</v>
      </c>
      <c r="K64" s="693">
        <f t="shared" si="1"/>
        <v>0</v>
      </c>
      <c r="L64" s="693">
        <f t="shared" si="1"/>
        <v>35911.267</v>
      </c>
      <c r="M64" s="671">
        <f>SUM(D64:L64)</f>
        <v>524789.5090000001</v>
      </c>
    </row>
  </sheetData>
  <sheetProtection/>
  <mergeCells count="2">
    <mergeCell ref="A1:M1"/>
    <mergeCell ref="K3:M3"/>
  </mergeCells>
  <printOptions horizontalCentered="1"/>
  <pageMargins left="0.15748031496062992" right="0.15748031496062992" top="0.9448818897637796" bottom="0.7480314960629921" header="0.7086614173228347" footer="0.31496062992125984"/>
  <pageSetup horizontalDpi="600" verticalDpi="600" orientation="portrait" paperSize="9" scale="60" r:id="rId1"/>
  <headerFooter>
    <oddHeader>&amp;R &amp;"Times New Roman CE,Félkövér dőlt"&amp;11 9.2.  melléklet a ……/2018. (……)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K65"/>
  <sheetViews>
    <sheetView zoomScaleSheetLayoutView="100" zoomScalePageLayoutView="0" workbookViewId="0" topLeftCell="A1">
      <selection activeCell="K53" sqref="K53"/>
    </sheetView>
  </sheetViews>
  <sheetFormatPr defaultColWidth="9.00390625" defaultRowHeight="12.75"/>
  <cols>
    <col min="1" max="1" width="6.875" style="232" customWidth="1"/>
    <col min="2" max="2" width="60.125" style="233" customWidth="1"/>
    <col min="3" max="3" width="8.125" style="233" customWidth="1"/>
    <col min="4" max="9" width="14.50390625" style="197" customWidth="1"/>
    <col min="10" max="10" width="11.875" style="197" bestFit="1" customWidth="1"/>
    <col min="11" max="11" width="9.375" style="197" customWidth="1"/>
    <col min="12" max="16384" width="9.375" style="197" customWidth="1"/>
  </cols>
  <sheetData>
    <row r="1" spans="1:11" s="191" customFormat="1" ht="55.5" customHeight="1">
      <c r="A1" s="1223" t="s">
        <v>672</v>
      </c>
      <c r="B1" s="1223"/>
      <c r="C1" s="1223"/>
      <c r="D1" s="1223"/>
      <c r="E1" s="1223"/>
      <c r="F1" s="1223"/>
      <c r="G1" s="1223"/>
      <c r="H1" s="1223"/>
      <c r="I1" s="1223"/>
      <c r="J1" s="625"/>
      <c r="K1" s="625"/>
    </row>
    <row r="2" spans="1:9" s="194" customFormat="1" ht="15.75" customHeight="1">
      <c r="A2" s="192"/>
      <c r="B2" s="192"/>
      <c r="C2" s="193"/>
      <c r="D2" s="193"/>
      <c r="E2" s="193"/>
      <c r="G2" s="193"/>
      <c r="I2" s="193" t="s">
        <v>1</v>
      </c>
    </row>
    <row r="3" spans="1:9" ht="38.25" customHeight="1">
      <c r="A3" s="195" t="s">
        <v>407</v>
      </c>
      <c r="B3" s="195" t="s">
        <v>462</v>
      </c>
      <c r="C3" s="196" t="s">
        <v>463</v>
      </c>
      <c r="D3" s="196" t="s">
        <v>464</v>
      </c>
      <c r="E3" s="196" t="s">
        <v>465</v>
      </c>
      <c r="F3" s="196" t="s">
        <v>5</v>
      </c>
      <c r="G3" s="218" t="s">
        <v>743</v>
      </c>
      <c r="H3" s="515" t="s">
        <v>755</v>
      </c>
      <c r="I3" s="534" t="s">
        <v>739</v>
      </c>
    </row>
    <row r="4" spans="1:9" s="199" customFormat="1" ht="12.75" customHeight="1">
      <c r="A4" s="198" t="s">
        <v>6</v>
      </c>
      <c r="B4" s="198" t="s">
        <v>7</v>
      </c>
      <c r="C4" s="198" t="s">
        <v>8</v>
      </c>
      <c r="D4" s="198" t="s">
        <v>9</v>
      </c>
      <c r="E4" s="198" t="s">
        <v>267</v>
      </c>
      <c r="F4" s="198" t="s">
        <v>466</v>
      </c>
      <c r="G4" s="198" t="s">
        <v>720</v>
      </c>
      <c r="H4" s="198" t="s">
        <v>719</v>
      </c>
      <c r="I4" s="198" t="s">
        <v>740</v>
      </c>
    </row>
    <row r="5" spans="1:9" s="199" customFormat="1" ht="15.75" customHeight="1">
      <c r="A5" s="1219" t="s">
        <v>263</v>
      </c>
      <c r="B5" s="1220"/>
      <c r="C5" s="1220"/>
      <c r="D5" s="1220"/>
      <c r="E5" s="1220"/>
      <c r="F5" s="1220"/>
      <c r="G5" s="1220"/>
      <c r="H5" s="1220"/>
      <c r="I5" s="1221"/>
    </row>
    <row r="6" spans="1:9" s="199" customFormat="1" ht="15" customHeight="1">
      <c r="A6" s="626" t="s">
        <v>10</v>
      </c>
      <c r="B6" s="533" t="s">
        <v>467</v>
      </c>
      <c r="C6" s="626" t="s">
        <v>468</v>
      </c>
      <c r="D6" s="633"/>
      <c r="E6" s="633"/>
      <c r="F6" s="633">
        <f>SUM(D6:E6)</f>
        <v>0</v>
      </c>
      <c r="G6" s="634"/>
      <c r="H6" s="635"/>
      <c r="I6" s="636"/>
    </row>
    <row r="7" spans="1:9" s="199" customFormat="1" ht="25.5" customHeight="1">
      <c r="A7" s="627" t="s">
        <v>13</v>
      </c>
      <c r="B7" s="200" t="s">
        <v>469</v>
      </c>
      <c r="C7" s="627" t="s">
        <v>470</v>
      </c>
      <c r="D7" s="637"/>
      <c r="E7" s="637"/>
      <c r="F7" s="637">
        <f>SUM(D7:E7)</f>
        <v>0</v>
      </c>
      <c r="G7" s="638"/>
      <c r="H7" s="635"/>
      <c r="I7" s="639"/>
    </row>
    <row r="8" spans="1:9" s="199" customFormat="1" ht="25.5" customHeight="1">
      <c r="A8" s="627" t="s">
        <v>16</v>
      </c>
      <c r="B8" s="200" t="s">
        <v>722</v>
      </c>
      <c r="C8" s="627" t="s">
        <v>721</v>
      </c>
      <c r="D8" s="637"/>
      <c r="E8" s="637"/>
      <c r="F8" s="637">
        <f>SUM(D8:E8)</f>
        <v>0</v>
      </c>
      <c r="G8" s="514">
        <v>1601360</v>
      </c>
      <c r="H8" s="536">
        <v>1601360</v>
      </c>
      <c r="I8" s="538">
        <f>H8/G8</f>
        <v>1</v>
      </c>
    </row>
    <row r="9" spans="1:9" s="199" customFormat="1" ht="25.5">
      <c r="A9" s="609" t="s">
        <v>19</v>
      </c>
      <c r="B9" s="608" t="s">
        <v>471</v>
      </c>
      <c r="C9" s="609" t="s">
        <v>472</v>
      </c>
      <c r="D9" s="640"/>
      <c r="E9" s="640"/>
      <c r="F9" s="640">
        <f>SUM(D9:E9)</f>
        <v>0</v>
      </c>
      <c r="G9" s="641"/>
      <c r="H9" s="642"/>
      <c r="I9" s="539"/>
    </row>
    <row r="10" spans="1:9" s="199" customFormat="1" ht="15" customHeight="1">
      <c r="A10" s="628" t="s">
        <v>22</v>
      </c>
      <c r="B10" s="610" t="s">
        <v>473</v>
      </c>
      <c r="C10" s="628" t="s">
        <v>34</v>
      </c>
      <c r="D10" s="630">
        <f>SUM(D6:D9)</f>
        <v>0</v>
      </c>
      <c r="E10" s="630">
        <f>SUM(E6:E9)</f>
        <v>0</v>
      </c>
      <c r="F10" s="630">
        <f>SUM(F6:F9)</f>
        <v>0</v>
      </c>
      <c r="G10" s="632">
        <f>SUM(G6:G9)</f>
        <v>1601360</v>
      </c>
      <c r="H10" s="632">
        <f>SUM(H6:H9)</f>
        <v>1601360</v>
      </c>
      <c r="I10" s="541">
        <f>H10/G10</f>
        <v>1</v>
      </c>
    </row>
    <row r="11" spans="1:9" s="199" customFormat="1" ht="15" customHeight="1">
      <c r="A11" s="626" t="s">
        <v>25</v>
      </c>
      <c r="B11" s="533" t="s">
        <v>474</v>
      </c>
      <c r="C11" s="626" t="s">
        <v>475</v>
      </c>
      <c r="D11" s="643"/>
      <c r="E11" s="643"/>
      <c r="F11" s="643">
        <f>SUM(D11:E11)</f>
        <v>0</v>
      </c>
      <c r="G11" s="634"/>
      <c r="H11" s="635"/>
      <c r="I11" s="540"/>
    </row>
    <row r="12" spans="1:9" s="199" customFormat="1" ht="25.5" customHeight="1">
      <c r="A12" s="627" t="s">
        <v>28</v>
      </c>
      <c r="B12" s="200" t="s">
        <v>476</v>
      </c>
      <c r="C12" s="627" t="s">
        <v>477</v>
      </c>
      <c r="D12" s="644"/>
      <c r="E12" s="644"/>
      <c r="F12" s="644">
        <f>SUM(D11:E11)</f>
        <v>0</v>
      </c>
      <c r="G12" s="638"/>
      <c r="H12" s="635"/>
      <c r="I12" s="538"/>
    </row>
    <row r="13" spans="1:9" s="199" customFormat="1" ht="25.5" customHeight="1">
      <c r="A13" s="627" t="s">
        <v>31</v>
      </c>
      <c r="B13" s="200" t="s">
        <v>478</v>
      </c>
      <c r="C13" s="627" t="s">
        <v>479</v>
      </c>
      <c r="D13" s="644"/>
      <c r="E13" s="644"/>
      <c r="F13" s="644">
        <f>SUM(D13:E13)</f>
        <v>0</v>
      </c>
      <c r="G13" s="638"/>
      <c r="H13" s="635"/>
      <c r="I13" s="538"/>
    </row>
    <row r="14" spans="1:9" s="199" customFormat="1" ht="25.5" customHeight="1">
      <c r="A14" s="609" t="s">
        <v>32</v>
      </c>
      <c r="B14" s="608" t="s">
        <v>480</v>
      </c>
      <c r="C14" s="609" t="s">
        <v>481</v>
      </c>
      <c r="D14" s="645"/>
      <c r="E14" s="645"/>
      <c r="F14" s="645">
        <f>SUM(D13:E13)</f>
        <v>0</v>
      </c>
      <c r="G14" s="641"/>
      <c r="H14" s="642"/>
      <c r="I14" s="539"/>
    </row>
    <row r="15" spans="1:9" s="199" customFormat="1" ht="15.75">
      <c r="A15" s="628" t="s">
        <v>35</v>
      </c>
      <c r="B15" s="614" t="s">
        <v>449</v>
      </c>
      <c r="C15" s="195" t="s">
        <v>57</v>
      </c>
      <c r="D15" s="630">
        <f>SUM(D11:D14)</f>
        <v>0</v>
      </c>
      <c r="E15" s="630">
        <f>SUM(E11:E14)</f>
        <v>0</v>
      </c>
      <c r="F15" s="630">
        <f>SUM(F11:F14)</f>
        <v>0</v>
      </c>
      <c r="G15" s="631"/>
      <c r="H15" s="632"/>
      <c r="I15" s="541"/>
    </row>
    <row r="16" spans="1:9" s="204" customFormat="1" ht="15" customHeight="1">
      <c r="A16" s="626" t="s">
        <v>37</v>
      </c>
      <c r="B16" s="611" t="s">
        <v>109</v>
      </c>
      <c r="C16" s="612" t="s">
        <v>110</v>
      </c>
      <c r="D16" s="613"/>
      <c r="E16" s="613"/>
      <c r="F16" s="613">
        <f>SUM(D16:E16)</f>
        <v>0</v>
      </c>
      <c r="G16" s="646"/>
      <c r="H16" s="635"/>
      <c r="I16" s="540"/>
    </row>
    <row r="17" spans="1:9" s="204" customFormat="1" ht="15" customHeight="1">
      <c r="A17" s="627" t="s">
        <v>39</v>
      </c>
      <c r="B17" s="201" t="s">
        <v>112</v>
      </c>
      <c r="C17" s="202" t="s">
        <v>113</v>
      </c>
      <c r="D17" s="203"/>
      <c r="E17" s="203"/>
      <c r="F17" s="203">
        <f>SUM(D17:E17)</f>
        <v>0</v>
      </c>
      <c r="G17" s="518"/>
      <c r="H17" s="635"/>
      <c r="I17" s="538"/>
    </row>
    <row r="18" spans="1:9" s="204" customFormat="1" ht="15" customHeight="1">
      <c r="A18" s="627" t="s">
        <v>41</v>
      </c>
      <c r="B18" s="201" t="s">
        <v>482</v>
      </c>
      <c r="C18" s="202" t="s">
        <v>116</v>
      </c>
      <c r="D18" s="203">
        <f>SUM(D19:D20)</f>
        <v>0</v>
      </c>
      <c r="E18" s="203">
        <f>SUM(E19:E20)</f>
        <v>0</v>
      </c>
      <c r="F18" s="203">
        <f>SUM(F19:F20)</f>
        <v>0</v>
      </c>
      <c r="G18" s="518"/>
      <c r="H18" s="635"/>
      <c r="I18" s="538"/>
    </row>
    <row r="19" spans="1:9" s="204" customFormat="1" ht="15" customHeight="1">
      <c r="A19" s="627" t="s">
        <v>43</v>
      </c>
      <c r="B19" s="205" t="s">
        <v>483</v>
      </c>
      <c r="C19" s="206" t="s">
        <v>484</v>
      </c>
      <c r="D19" s="207"/>
      <c r="E19" s="207"/>
      <c r="F19" s="207">
        <f>SUM(D19:E19)</f>
        <v>0</v>
      </c>
      <c r="G19" s="518"/>
      <c r="H19" s="635"/>
      <c r="I19" s="538"/>
    </row>
    <row r="20" spans="1:9" s="208" customFormat="1" ht="15" customHeight="1">
      <c r="A20" s="627" t="s">
        <v>45</v>
      </c>
      <c r="B20" s="205" t="s">
        <v>485</v>
      </c>
      <c r="C20" s="206" t="s">
        <v>486</v>
      </c>
      <c r="D20" s="207"/>
      <c r="E20" s="207"/>
      <c r="F20" s="207">
        <f>SUM(D20:E20)</f>
        <v>0</v>
      </c>
      <c r="G20" s="647"/>
      <c r="H20" s="635"/>
      <c r="I20" s="538"/>
    </row>
    <row r="21" spans="1:9" s="208" customFormat="1" ht="15" customHeight="1">
      <c r="A21" s="627" t="s">
        <v>47</v>
      </c>
      <c r="B21" s="209" t="s">
        <v>118</v>
      </c>
      <c r="C21" s="202" t="s">
        <v>119</v>
      </c>
      <c r="D21" s="207"/>
      <c r="E21" s="207"/>
      <c r="F21" s="207">
        <f>SUM(D21:E21)</f>
        <v>0</v>
      </c>
      <c r="G21" s="647"/>
      <c r="H21" s="635"/>
      <c r="I21" s="538"/>
    </row>
    <row r="22" spans="1:9" s="204" customFormat="1" ht="15" customHeight="1">
      <c r="A22" s="627" t="s">
        <v>49</v>
      </c>
      <c r="B22" s="201" t="s">
        <v>121</v>
      </c>
      <c r="C22" s="202" t="s">
        <v>122</v>
      </c>
      <c r="D22" s="203">
        <v>100000</v>
      </c>
      <c r="E22" s="203"/>
      <c r="F22" s="207">
        <f aca="true" t="shared" si="0" ref="F22:F28">SUM(D22:E22)</f>
        <v>100000</v>
      </c>
      <c r="G22" s="518">
        <v>237637</v>
      </c>
      <c r="H22" s="536">
        <v>237637</v>
      </c>
      <c r="I22" s="538">
        <f>H22/G22</f>
        <v>1</v>
      </c>
    </row>
    <row r="23" spans="1:9" s="204" customFormat="1" ht="15" customHeight="1">
      <c r="A23" s="627" t="s">
        <v>52</v>
      </c>
      <c r="B23" s="201" t="s">
        <v>487</v>
      </c>
      <c r="C23" s="202" t="s">
        <v>125</v>
      </c>
      <c r="D23" s="203">
        <v>6000</v>
      </c>
      <c r="E23" s="203"/>
      <c r="F23" s="207">
        <f t="shared" si="0"/>
        <v>6000</v>
      </c>
      <c r="G23" s="518">
        <v>15563</v>
      </c>
      <c r="H23" s="536">
        <v>15563</v>
      </c>
      <c r="I23" s="538">
        <f>H23/G23</f>
        <v>1</v>
      </c>
    </row>
    <row r="24" spans="1:9" s="208" customFormat="1" ht="15" customHeight="1">
      <c r="A24" s="627" t="s">
        <v>55</v>
      </c>
      <c r="B24" s="201" t="s">
        <v>488</v>
      </c>
      <c r="C24" s="202" t="s">
        <v>128</v>
      </c>
      <c r="D24" s="203"/>
      <c r="E24" s="203"/>
      <c r="F24" s="207">
        <f t="shared" si="0"/>
        <v>0</v>
      </c>
      <c r="G24" s="647"/>
      <c r="H24" s="635"/>
      <c r="I24" s="538"/>
    </row>
    <row r="25" spans="1:9" s="208" customFormat="1" ht="15" customHeight="1">
      <c r="A25" s="627" t="s">
        <v>58</v>
      </c>
      <c r="B25" s="210" t="s">
        <v>130</v>
      </c>
      <c r="C25" s="202" t="s">
        <v>131</v>
      </c>
      <c r="D25" s="203"/>
      <c r="E25" s="203"/>
      <c r="F25" s="207">
        <f t="shared" si="0"/>
        <v>0</v>
      </c>
      <c r="G25" s="647"/>
      <c r="H25" s="635"/>
      <c r="I25" s="538"/>
    </row>
    <row r="26" spans="1:9" s="208" customFormat="1" ht="15" customHeight="1">
      <c r="A26" s="627" t="s">
        <v>60</v>
      </c>
      <c r="B26" s="201" t="s">
        <v>489</v>
      </c>
      <c r="C26" s="202" t="s">
        <v>134</v>
      </c>
      <c r="D26" s="203"/>
      <c r="E26" s="203"/>
      <c r="F26" s="207">
        <f t="shared" si="0"/>
        <v>0</v>
      </c>
      <c r="G26" s="647"/>
      <c r="H26" s="635"/>
      <c r="I26" s="538"/>
    </row>
    <row r="27" spans="1:9" s="208" customFormat="1" ht="15" customHeight="1">
      <c r="A27" s="627" t="s">
        <v>62</v>
      </c>
      <c r="B27" s="201" t="s">
        <v>490</v>
      </c>
      <c r="C27" s="202" t="s">
        <v>137</v>
      </c>
      <c r="D27" s="203"/>
      <c r="E27" s="203"/>
      <c r="F27" s="207">
        <f t="shared" si="0"/>
        <v>0</v>
      </c>
      <c r="G27" s="647"/>
      <c r="H27" s="635"/>
      <c r="I27" s="538"/>
    </row>
    <row r="28" spans="1:9" s="208" customFormat="1" ht="15" customHeight="1">
      <c r="A28" s="609" t="s">
        <v>64</v>
      </c>
      <c r="B28" s="615" t="s">
        <v>139</v>
      </c>
      <c r="C28" s="616" t="s">
        <v>140</v>
      </c>
      <c r="D28" s="617"/>
      <c r="E28" s="617"/>
      <c r="F28" s="618">
        <f t="shared" si="0"/>
        <v>0</v>
      </c>
      <c r="G28" s="648"/>
      <c r="H28" s="642"/>
      <c r="I28" s="539"/>
    </row>
    <row r="29" spans="1:9" s="208" customFormat="1" ht="15" customHeight="1">
      <c r="A29" s="628" t="s">
        <v>66</v>
      </c>
      <c r="B29" s="212" t="s">
        <v>491</v>
      </c>
      <c r="C29" s="619" t="s">
        <v>143</v>
      </c>
      <c r="D29" s="213">
        <f>SUM(D16+D17+D18+D21+D22+D23+D24+D25+D26+D27+D28)</f>
        <v>106000</v>
      </c>
      <c r="E29" s="213">
        <f>SUM(E16+E17+E18+E21+E22+E23+E24+E25+E26+E27+E28)</f>
        <v>0</v>
      </c>
      <c r="F29" s="213">
        <f>SUM(F16+F17+F18+F21+F22+F23+F24+F25+F26+F27+F28)</f>
        <v>106000</v>
      </c>
      <c r="G29" s="213">
        <f>SUM(G16+G17+G18+G21+G22+G23+G24+G25+G26+G27+G28)</f>
        <v>253200</v>
      </c>
      <c r="H29" s="213">
        <f>SUM(H16+H17+H18+H21+H22+H23+H24+H25+H26+H27+H28)</f>
        <v>253200</v>
      </c>
      <c r="I29" s="541">
        <f>H29/G29</f>
        <v>1</v>
      </c>
    </row>
    <row r="30" spans="1:9" s="211" customFormat="1" ht="15" customHeight="1">
      <c r="A30" s="628" t="s">
        <v>68</v>
      </c>
      <c r="B30" s="212" t="s">
        <v>451</v>
      </c>
      <c r="C30" s="619" t="s">
        <v>161</v>
      </c>
      <c r="D30" s="213"/>
      <c r="E30" s="213"/>
      <c r="F30" s="213">
        <f>SUM(D30:E30)</f>
        <v>0</v>
      </c>
      <c r="G30" s="649"/>
      <c r="H30" s="632"/>
      <c r="I30" s="541"/>
    </row>
    <row r="31" spans="1:9" s="208" customFormat="1" ht="15" customHeight="1">
      <c r="A31" s="628" t="s">
        <v>70</v>
      </c>
      <c r="B31" s="212" t="s">
        <v>417</v>
      </c>
      <c r="C31" s="619" t="s">
        <v>170</v>
      </c>
      <c r="D31" s="620"/>
      <c r="E31" s="620"/>
      <c r="F31" s="620">
        <f>SUM(D31:E31)</f>
        <v>0</v>
      </c>
      <c r="G31" s="650"/>
      <c r="H31" s="632"/>
      <c r="I31" s="541"/>
    </row>
    <row r="32" spans="1:9" s="208" customFormat="1" ht="15" customHeight="1">
      <c r="A32" s="628" t="s">
        <v>73</v>
      </c>
      <c r="B32" s="212" t="s">
        <v>452</v>
      </c>
      <c r="C32" s="619" t="s">
        <v>179</v>
      </c>
      <c r="D32" s="620"/>
      <c r="E32" s="620"/>
      <c r="F32" s="620">
        <f>SUM(D32:E32)</f>
        <v>0</v>
      </c>
      <c r="G32" s="650"/>
      <c r="H32" s="632"/>
      <c r="I32" s="541"/>
    </row>
    <row r="33" spans="1:9" s="208" customFormat="1" ht="15" customHeight="1">
      <c r="A33" s="628" t="s">
        <v>76</v>
      </c>
      <c r="B33" s="212" t="s">
        <v>492</v>
      </c>
      <c r="C33" s="651"/>
      <c r="D33" s="213">
        <f>D10+D15+D29+D30+D31+D32</f>
        <v>106000</v>
      </c>
      <c r="E33" s="213">
        <f>E10+E15+E29+E30+E31+E32</f>
        <v>0</v>
      </c>
      <c r="F33" s="213">
        <f>F10+F15+F29+F30+F31+F32</f>
        <v>106000</v>
      </c>
      <c r="G33" s="213">
        <f>G10+G15+G29+G30+G31+G32</f>
        <v>1854560</v>
      </c>
      <c r="H33" s="213">
        <f>H10+H15+H29+H30+H31+H32</f>
        <v>1854560</v>
      </c>
      <c r="I33" s="541">
        <f>H33/G33</f>
        <v>1</v>
      </c>
    </row>
    <row r="34" spans="1:9" s="204" customFormat="1" ht="15" customHeight="1">
      <c r="A34" s="627" t="s">
        <v>79</v>
      </c>
      <c r="B34" s="214" t="s">
        <v>493</v>
      </c>
      <c r="C34" s="215" t="s">
        <v>188</v>
      </c>
      <c r="D34" s="652">
        <f>SUM(D35:D36)</f>
        <v>0</v>
      </c>
      <c r="E34" s="652">
        <f>SUM(E35:E36)</f>
        <v>0</v>
      </c>
      <c r="F34" s="652">
        <f>SUM(F35:F36)</f>
        <v>0</v>
      </c>
      <c r="G34" s="517">
        <f>SUM(G35:G36)</f>
        <v>4815</v>
      </c>
      <c r="H34" s="517">
        <f>SUM(H35:H36)</f>
        <v>4815</v>
      </c>
      <c r="I34" s="540">
        <f>H34/G34</f>
        <v>1</v>
      </c>
    </row>
    <row r="35" spans="1:9" s="204" customFormat="1" ht="15" customHeight="1">
      <c r="A35" s="627" t="s">
        <v>81</v>
      </c>
      <c r="B35" s="64" t="s">
        <v>190</v>
      </c>
      <c r="C35" s="344" t="s">
        <v>191</v>
      </c>
      <c r="D35" s="652"/>
      <c r="E35" s="652"/>
      <c r="F35" s="652">
        <f>SUM(D35:E35)</f>
        <v>0</v>
      </c>
      <c r="G35" s="516">
        <v>4815</v>
      </c>
      <c r="H35" s="537">
        <v>4815</v>
      </c>
      <c r="I35" s="538">
        <f>H35/G35</f>
        <v>1</v>
      </c>
    </row>
    <row r="36" spans="1:9" s="204" customFormat="1" ht="15" customHeight="1">
      <c r="A36" s="627" t="s">
        <v>83</v>
      </c>
      <c r="B36" s="64" t="s">
        <v>193</v>
      </c>
      <c r="C36" s="344" t="s">
        <v>194</v>
      </c>
      <c r="D36" s="652"/>
      <c r="E36" s="652"/>
      <c r="F36" s="652">
        <f>SUM(D36:E36)</f>
        <v>0</v>
      </c>
      <c r="G36" s="518"/>
      <c r="H36" s="635"/>
      <c r="I36" s="538"/>
    </row>
    <row r="37" spans="1:9" s="204" customFormat="1" ht="15" customHeight="1">
      <c r="A37" s="627" t="s">
        <v>85</v>
      </c>
      <c r="B37" s="214" t="s">
        <v>494</v>
      </c>
      <c r="C37" s="215" t="s">
        <v>495</v>
      </c>
      <c r="D37" s="652">
        <f>SUM(D38:D39)</f>
        <v>26187536</v>
      </c>
      <c r="E37" s="652">
        <f>SUM(E38:E39)</f>
        <v>0</v>
      </c>
      <c r="F37" s="652">
        <f>SUM(F38:F39)</f>
        <v>26187536</v>
      </c>
      <c r="G37" s="652">
        <f>SUM(G38:G39)</f>
        <v>40152000</v>
      </c>
      <c r="H37" s="536">
        <v>35550480</v>
      </c>
      <c r="I37" s="538">
        <f aca="true" t="shared" si="1" ref="I37:I42">H37/G37</f>
        <v>0.885397489539749</v>
      </c>
    </row>
    <row r="38" spans="1:9" s="204" customFormat="1" ht="15" customHeight="1">
      <c r="A38" s="627"/>
      <c r="B38" s="343" t="s">
        <v>572</v>
      </c>
      <c r="C38" s="344" t="s">
        <v>495</v>
      </c>
      <c r="D38" s="519">
        <v>20566518</v>
      </c>
      <c r="E38" s="519"/>
      <c r="F38" s="519">
        <f>SUM(D38:E38)</f>
        <v>20566518</v>
      </c>
      <c r="G38" s="516">
        <v>20566518</v>
      </c>
      <c r="H38" s="635"/>
      <c r="I38" s="538">
        <f t="shared" si="1"/>
        <v>0</v>
      </c>
    </row>
    <row r="39" spans="1:9" s="204" customFormat="1" ht="15" customHeight="1">
      <c r="A39" s="609"/>
      <c r="B39" s="621" t="s">
        <v>573</v>
      </c>
      <c r="C39" s="622" t="s">
        <v>495</v>
      </c>
      <c r="D39" s="623">
        <v>5621018</v>
      </c>
      <c r="E39" s="623"/>
      <c r="F39" s="623">
        <f>SUM(D39:E39)</f>
        <v>5621018</v>
      </c>
      <c r="G39" s="624">
        <v>19585482</v>
      </c>
      <c r="H39" s="642"/>
      <c r="I39" s="539">
        <f t="shared" si="1"/>
        <v>0</v>
      </c>
    </row>
    <row r="40" spans="1:9" s="204" customFormat="1" ht="15" customHeight="1">
      <c r="A40" s="629" t="s">
        <v>88</v>
      </c>
      <c r="B40" s="212" t="s">
        <v>496</v>
      </c>
      <c r="C40" s="216" t="s">
        <v>497</v>
      </c>
      <c r="D40" s="217">
        <f>SUM(D34+D37)</f>
        <v>26187536</v>
      </c>
      <c r="E40" s="217">
        <f>SUM(E34+E37)</f>
        <v>0</v>
      </c>
      <c r="F40" s="217">
        <f>SUM(F34+F37)</f>
        <v>26187536</v>
      </c>
      <c r="G40" s="217">
        <f>SUM(G34+G37)</f>
        <v>40156815</v>
      </c>
      <c r="H40" s="217">
        <f>SUM(H34+H37)</f>
        <v>35555295</v>
      </c>
      <c r="I40" s="541">
        <f t="shared" si="1"/>
        <v>0.8854112309454821</v>
      </c>
    </row>
    <row r="41" spans="1:9" s="204" customFormat="1" ht="15" customHeight="1">
      <c r="A41" s="628" t="s">
        <v>90</v>
      </c>
      <c r="B41" s="212" t="s">
        <v>757</v>
      </c>
      <c r="C41" s="216" t="s">
        <v>197</v>
      </c>
      <c r="D41" s="217">
        <f>D40</f>
        <v>26187536</v>
      </c>
      <c r="E41" s="217">
        <f>E40</f>
        <v>0</v>
      </c>
      <c r="F41" s="217">
        <f>F40</f>
        <v>26187536</v>
      </c>
      <c r="G41" s="217">
        <f>G40</f>
        <v>40156815</v>
      </c>
      <c r="H41" s="217">
        <f>H40</f>
        <v>35555295</v>
      </c>
      <c r="I41" s="541">
        <f t="shared" si="1"/>
        <v>0.8854112309454821</v>
      </c>
    </row>
    <row r="42" spans="1:9" s="204" customFormat="1" ht="15" customHeight="1">
      <c r="A42" s="628" t="s">
        <v>92</v>
      </c>
      <c r="B42" s="212" t="s">
        <v>756</v>
      </c>
      <c r="C42" s="218"/>
      <c r="D42" s="217">
        <f>D33+D41</f>
        <v>26293536</v>
      </c>
      <c r="E42" s="217">
        <f>E33+E41</f>
        <v>0</v>
      </c>
      <c r="F42" s="217">
        <f>F33+F41</f>
        <v>26293536</v>
      </c>
      <c r="G42" s="217">
        <f>G33+G41</f>
        <v>42011375</v>
      </c>
      <c r="H42" s="217">
        <f>H33+H41</f>
        <v>37409855</v>
      </c>
      <c r="I42" s="541">
        <f t="shared" si="1"/>
        <v>0.8904696644658738</v>
      </c>
    </row>
    <row r="43" spans="1:6" s="204" customFormat="1" ht="15" customHeight="1">
      <c r="A43" s="219"/>
      <c r="B43" s="220"/>
      <c r="C43" s="221"/>
      <c r="D43" s="222"/>
      <c r="E43" s="222"/>
      <c r="F43" s="222"/>
    </row>
    <row r="44" spans="1:11" s="204" customFormat="1" ht="15" customHeight="1">
      <c r="A44" s="1222" t="s">
        <v>498</v>
      </c>
      <c r="B44" s="1222"/>
      <c r="C44" s="1222"/>
      <c r="D44" s="1222"/>
      <c r="E44" s="1222"/>
      <c r="F44" s="1222"/>
      <c r="G44" s="1222"/>
      <c r="H44" s="1222"/>
      <c r="I44" s="1222"/>
      <c r="J44" s="599"/>
      <c r="K44" s="599"/>
    </row>
    <row r="45" spans="1:11" s="204" customFormat="1" ht="38.25" customHeight="1">
      <c r="A45" s="196" t="s">
        <v>407</v>
      </c>
      <c r="B45" s="196" t="s">
        <v>265</v>
      </c>
      <c r="C45" s="223" t="s">
        <v>463</v>
      </c>
      <c r="D45" s="223" t="s">
        <v>464</v>
      </c>
      <c r="E45" s="223" t="s">
        <v>465</v>
      </c>
      <c r="F45" s="196" t="s">
        <v>5</v>
      </c>
      <c r="G45" s="81" t="s">
        <v>743</v>
      </c>
      <c r="H45" s="515" t="s">
        <v>755</v>
      </c>
      <c r="I45" s="534" t="s">
        <v>739</v>
      </c>
      <c r="J45" s="600"/>
      <c r="K45" s="601"/>
    </row>
    <row r="46" spans="1:9" s="204" customFormat="1" ht="15" customHeight="1">
      <c r="A46" s="224" t="s">
        <v>6</v>
      </c>
      <c r="B46" s="224" t="s">
        <v>7</v>
      </c>
      <c r="C46" s="224" t="s">
        <v>8</v>
      </c>
      <c r="D46" s="224" t="s">
        <v>9</v>
      </c>
      <c r="E46" s="224" t="s">
        <v>267</v>
      </c>
      <c r="F46" s="224" t="s">
        <v>466</v>
      </c>
      <c r="G46" s="198" t="s">
        <v>720</v>
      </c>
      <c r="H46" s="535" t="s">
        <v>719</v>
      </c>
      <c r="I46" s="534" t="s">
        <v>740</v>
      </c>
    </row>
    <row r="47" spans="1:9" s="204" customFormat="1" ht="15" customHeight="1">
      <c r="A47" s="773" t="s">
        <v>10</v>
      </c>
      <c r="B47" s="735" t="s">
        <v>202</v>
      </c>
      <c r="C47" s="774" t="s">
        <v>203</v>
      </c>
      <c r="D47" s="775">
        <v>16851259</v>
      </c>
      <c r="E47" s="775"/>
      <c r="F47" s="775">
        <f>SUM(D47:E47)</f>
        <v>16851259</v>
      </c>
      <c r="G47" s="517">
        <v>16319610</v>
      </c>
      <c r="H47" s="517">
        <v>14666077</v>
      </c>
      <c r="I47" s="602">
        <f>H47/G47</f>
        <v>0.8986781546862946</v>
      </c>
    </row>
    <row r="48" spans="1:9" s="204" customFormat="1" ht="15" customHeight="1">
      <c r="A48" s="776" t="s">
        <v>13</v>
      </c>
      <c r="B48" s="734" t="s">
        <v>204</v>
      </c>
      <c r="C48" s="777" t="s">
        <v>205</v>
      </c>
      <c r="D48" s="778">
        <v>3707277</v>
      </c>
      <c r="E48" s="778"/>
      <c r="F48" s="775">
        <f>SUM(D48:E48)</f>
        <v>3707277</v>
      </c>
      <c r="G48" s="518">
        <v>3707277</v>
      </c>
      <c r="H48" s="518">
        <v>3257065</v>
      </c>
      <c r="I48" s="603">
        <f>H48/G48</f>
        <v>0.8785599241707593</v>
      </c>
    </row>
    <row r="49" spans="1:9" s="204" customFormat="1" ht="15" customHeight="1">
      <c r="A49" s="776" t="s">
        <v>16</v>
      </c>
      <c r="B49" s="734" t="s">
        <v>206</v>
      </c>
      <c r="C49" s="777" t="s">
        <v>207</v>
      </c>
      <c r="D49" s="778">
        <v>5735000</v>
      </c>
      <c r="E49" s="778"/>
      <c r="F49" s="775">
        <f>SUM(D49:E49)</f>
        <v>5735000</v>
      </c>
      <c r="G49" s="518">
        <v>21984488</v>
      </c>
      <c r="H49" s="518">
        <v>18370980</v>
      </c>
      <c r="I49" s="603">
        <f>H49/G49</f>
        <v>0.8356337432102126</v>
      </c>
    </row>
    <row r="50" spans="1:9" s="204" customFormat="1" ht="15" customHeight="1">
      <c r="A50" s="776" t="s">
        <v>19</v>
      </c>
      <c r="B50" s="734" t="s">
        <v>208</v>
      </c>
      <c r="C50" s="777" t="s">
        <v>209</v>
      </c>
      <c r="D50" s="778"/>
      <c r="E50" s="778"/>
      <c r="F50" s="775">
        <f>SUM(D50:E50)</f>
        <v>0</v>
      </c>
      <c r="G50" s="518"/>
      <c r="H50" s="518"/>
      <c r="I50" s="603"/>
    </row>
    <row r="51" spans="1:9" s="204" customFormat="1" ht="15" customHeight="1">
      <c r="A51" s="782" t="s">
        <v>22</v>
      </c>
      <c r="B51" s="733" t="s">
        <v>210</v>
      </c>
      <c r="C51" s="783" t="s">
        <v>211</v>
      </c>
      <c r="D51" s="784"/>
      <c r="E51" s="784"/>
      <c r="F51" s="785">
        <f>SUM(D51:E51)</f>
        <v>0</v>
      </c>
      <c r="G51" s="786"/>
      <c r="H51" s="779"/>
      <c r="I51" s="604"/>
    </row>
    <row r="52" spans="1:9" s="199" customFormat="1" ht="15" customHeight="1">
      <c r="A52" s="653" t="s">
        <v>25</v>
      </c>
      <c r="B52" s="788" t="s">
        <v>772</v>
      </c>
      <c r="C52" s="196" t="s">
        <v>228</v>
      </c>
      <c r="D52" s="654">
        <f>SUM(D47:D51)</f>
        <v>26293536</v>
      </c>
      <c r="E52" s="654">
        <f>SUM(E47:E51)</f>
        <v>0</v>
      </c>
      <c r="F52" s="654">
        <f>SUM(F47:F51)</f>
        <v>26293536</v>
      </c>
      <c r="G52" s="654">
        <f>SUM(G47:G51)</f>
        <v>42011375</v>
      </c>
      <c r="H52" s="654">
        <f>SUM(H47:H51)</f>
        <v>36294122</v>
      </c>
      <c r="I52" s="606">
        <f>H52/G52</f>
        <v>0.8639117857961088</v>
      </c>
    </row>
    <row r="53" spans="1:9" s="225" customFormat="1" ht="15" customHeight="1">
      <c r="A53" s="773" t="s">
        <v>28</v>
      </c>
      <c r="B53" s="735" t="s">
        <v>499</v>
      </c>
      <c r="C53" s="774" t="s">
        <v>230</v>
      </c>
      <c r="D53" s="775"/>
      <c r="E53" s="775"/>
      <c r="F53" s="775">
        <f>SUM(D53:E53)</f>
        <v>0</v>
      </c>
      <c r="G53" s="787"/>
      <c r="H53" s="517"/>
      <c r="I53" s="605"/>
    </row>
    <row r="54" spans="1:9" ht="15" customHeight="1">
      <c r="A54" s="776" t="s">
        <v>31</v>
      </c>
      <c r="B54" s="734" t="s">
        <v>231</v>
      </c>
      <c r="C54" s="777" t="s">
        <v>232</v>
      </c>
      <c r="D54" s="778"/>
      <c r="E54" s="778"/>
      <c r="F54" s="778">
        <f>SUM(D54:E54)</f>
        <v>0</v>
      </c>
      <c r="G54" s="518"/>
      <c r="H54" s="518"/>
      <c r="I54" s="603"/>
    </row>
    <row r="55" spans="1:9" ht="15" customHeight="1">
      <c r="A55" s="782" t="s">
        <v>32</v>
      </c>
      <c r="B55" s="733" t="s">
        <v>233</v>
      </c>
      <c r="C55" s="783" t="s">
        <v>234</v>
      </c>
      <c r="D55" s="784"/>
      <c r="E55" s="784"/>
      <c r="F55" s="784">
        <f>SUM(D55:E55)</f>
        <v>0</v>
      </c>
      <c r="G55" s="786"/>
      <c r="H55" s="786"/>
      <c r="I55" s="604"/>
    </row>
    <row r="56" spans="1:9" ht="15" customHeight="1">
      <c r="A56" s="653" t="s">
        <v>35</v>
      </c>
      <c r="B56" s="732" t="s">
        <v>500</v>
      </c>
      <c r="C56" s="196" t="s">
        <v>246</v>
      </c>
      <c r="D56" s="654">
        <f>SUM(D53:D55)</f>
        <v>0</v>
      </c>
      <c r="E56" s="654">
        <f>SUM(E53:E55)</f>
        <v>0</v>
      </c>
      <c r="F56" s="654">
        <f>SUM(D56:E56)</f>
        <v>0</v>
      </c>
      <c r="G56" s="780"/>
      <c r="H56" s="780"/>
      <c r="I56" s="606"/>
    </row>
    <row r="57" spans="1:9" ht="15" customHeight="1">
      <c r="A57" s="653" t="s">
        <v>37</v>
      </c>
      <c r="B57" s="732" t="s">
        <v>501</v>
      </c>
      <c r="C57" s="196" t="s">
        <v>248</v>
      </c>
      <c r="D57" s="655">
        <f>D52+D56</f>
        <v>26293536</v>
      </c>
      <c r="E57" s="655">
        <f>E52+E56</f>
        <v>0</v>
      </c>
      <c r="F57" s="655">
        <f>F52+F56</f>
        <v>26293536</v>
      </c>
      <c r="G57" s="655">
        <f>G52+G56</f>
        <v>42011375</v>
      </c>
      <c r="H57" s="655">
        <f>H52+H56</f>
        <v>36294122</v>
      </c>
      <c r="I57" s="606">
        <f>H57/G57</f>
        <v>0.8639117857961088</v>
      </c>
    </row>
    <row r="58" spans="1:9" ht="15" customHeight="1">
      <c r="A58" s="774" t="s">
        <v>39</v>
      </c>
      <c r="B58" s="734" t="s">
        <v>502</v>
      </c>
      <c r="C58" s="656" t="s">
        <v>503</v>
      </c>
      <c r="D58" s="657"/>
      <c r="E58" s="657"/>
      <c r="F58" s="657">
        <f>SUM(D58:E58)</f>
        <v>0</v>
      </c>
      <c r="G58" s="780"/>
      <c r="H58" s="517"/>
      <c r="I58" s="606"/>
    </row>
    <row r="59" spans="1:9" ht="15" customHeight="1">
      <c r="A59" s="196" t="s">
        <v>41</v>
      </c>
      <c r="B59" s="732" t="s">
        <v>574</v>
      </c>
      <c r="C59" s="196" t="s">
        <v>258</v>
      </c>
      <c r="D59" s="655">
        <f>SUM(D58:D58)</f>
        <v>0</v>
      </c>
      <c r="E59" s="655">
        <f>SUM(E58:E58)</f>
        <v>0</v>
      </c>
      <c r="F59" s="655">
        <f>SUM(F58:F58)</f>
        <v>0</v>
      </c>
      <c r="G59" s="780"/>
      <c r="H59" s="781"/>
      <c r="I59" s="606"/>
    </row>
    <row r="60" spans="1:9" ht="15" customHeight="1">
      <c r="A60" s="658" t="s">
        <v>43</v>
      </c>
      <c r="B60" s="731" t="s">
        <v>758</v>
      </c>
      <c r="C60" s="196" t="s">
        <v>260</v>
      </c>
      <c r="D60" s="659">
        <f>SUM(D57+D59)</f>
        <v>26293536</v>
      </c>
      <c r="E60" s="659">
        <f>SUM(E57+E59)</f>
        <v>0</v>
      </c>
      <c r="F60" s="659">
        <f>SUM(F57+F59)</f>
        <v>26293536</v>
      </c>
      <c r="G60" s="659">
        <f>SUM(G57+G59)</f>
        <v>42011375</v>
      </c>
      <c r="H60" s="655">
        <f>SUM(H57+H59)</f>
        <v>36294122</v>
      </c>
      <c r="I60" s="607">
        <f>H60/G60</f>
        <v>0.8639117857961088</v>
      </c>
    </row>
    <row r="61" spans="1:11" ht="12" customHeight="1">
      <c r="A61" s="227"/>
      <c r="B61" s="228"/>
      <c r="C61" s="229"/>
      <c r="D61" s="229"/>
      <c r="E61" s="229"/>
      <c r="F61" s="229"/>
      <c r="G61" s="226"/>
      <c r="H61" s="226"/>
      <c r="I61" s="226"/>
      <c r="J61" s="226"/>
      <c r="K61" s="226"/>
    </row>
    <row r="62" spans="1:11" ht="12" customHeight="1">
      <c r="A62" s="227"/>
      <c r="B62" s="228"/>
      <c r="C62" s="229"/>
      <c r="D62" s="229"/>
      <c r="E62" s="229"/>
      <c r="F62" s="229"/>
      <c r="G62" s="226"/>
      <c r="H62" s="226"/>
      <c r="I62" s="226"/>
      <c r="J62" s="226"/>
      <c r="K62" s="226"/>
    </row>
    <row r="63" spans="1:3" ht="12.75">
      <c r="A63" s="230"/>
      <c r="B63" s="231"/>
      <c r="C63" s="231"/>
    </row>
    <row r="64" spans="1:3" ht="12.75">
      <c r="A64" s="230"/>
      <c r="B64" s="231"/>
      <c r="C64" s="231"/>
    </row>
    <row r="65" spans="1:3" ht="12.75">
      <c r="A65" s="230"/>
      <c r="B65" s="231"/>
      <c r="C65" s="231"/>
    </row>
  </sheetData>
  <sheetProtection formatCells="0"/>
  <mergeCells count="3">
    <mergeCell ref="A5:I5"/>
    <mergeCell ref="A44:I44"/>
    <mergeCell ref="A1:I1"/>
  </mergeCells>
  <printOptions horizontalCentered="1"/>
  <pageMargins left="0.5118110236220472" right="0.5118110236220472" top="0.64" bottom="0.984251968503937" header="0.4" footer="0.7874015748031497"/>
  <pageSetup horizontalDpi="600" verticalDpi="600" orientation="portrait" paperSize="9" scale="60" r:id="rId1"/>
  <headerFooter alignWithMargins="0">
    <oddHeader>&amp;R&amp;"Times New Roman CE,Félkövér dőlt"&amp;11 10. melléklet a ……/2018. (……)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6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6.625" style="187" customWidth="1"/>
    <col min="2" max="2" width="24.625" style="165" customWidth="1"/>
    <col min="3" max="3" width="13.00390625" style="165" customWidth="1"/>
    <col min="4" max="5" width="15.50390625" style="188" customWidth="1"/>
    <col min="6" max="6" width="11.50390625" style="188" customWidth="1"/>
    <col min="7" max="7" width="13.00390625" style="188" customWidth="1"/>
    <col min="8" max="9" width="14.00390625" style="188" customWidth="1"/>
    <col min="10" max="10" width="13.375" style="165" customWidth="1"/>
    <col min="11" max="11" width="14.625" style="165" customWidth="1"/>
    <col min="12" max="16384" width="9.375" style="165" customWidth="1"/>
  </cols>
  <sheetData>
    <row r="1" spans="1:11" ht="39.75" customHeight="1">
      <c r="A1" s="1216" t="s">
        <v>673</v>
      </c>
      <c r="B1" s="1216"/>
      <c r="C1" s="1216"/>
      <c r="D1" s="1216"/>
      <c r="E1" s="1216"/>
      <c r="F1" s="1216"/>
      <c r="G1" s="1216"/>
      <c r="H1" s="1216"/>
      <c r="I1" s="1216"/>
      <c r="J1" s="1216"/>
      <c r="K1" s="1216"/>
    </row>
    <row r="2" spans="1:9" ht="15">
      <c r="A2" s="166"/>
      <c r="B2" s="167"/>
      <c r="C2" s="167"/>
      <c r="D2" s="168"/>
      <c r="E2" s="169"/>
      <c r="F2" s="169"/>
      <c r="G2" s="170"/>
      <c r="H2" s="170"/>
      <c r="I2" s="169"/>
    </row>
    <row r="3" spans="1:11" ht="15">
      <c r="A3" s="166"/>
      <c r="B3" s="171"/>
      <c r="C3" s="171"/>
      <c r="D3" s="172"/>
      <c r="E3" s="168"/>
      <c r="F3" s="168"/>
      <c r="G3" s="168"/>
      <c r="H3" s="168"/>
      <c r="I3" s="1218" t="s">
        <v>413</v>
      </c>
      <c r="J3" s="1218"/>
      <c r="K3" s="1218"/>
    </row>
    <row r="4" spans="1:11" s="179" customFormat="1" ht="69.75" customHeight="1">
      <c r="A4" s="173" t="s">
        <v>407</v>
      </c>
      <c r="B4" s="174" t="s">
        <v>447</v>
      </c>
      <c r="C4" s="174" t="s">
        <v>448</v>
      </c>
      <c r="D4" s="174" t="s">
        <v>461</v>
      </c>
      <c r="E4" s="174" t="s">
        <v>449</v>
      </c>
      <c r="F4" s="174" t="s">
        <v>450</v>
      </c>
      <c r="G4" s="175" t="s">
        <v>451</v>
      </c>
      <c r="H4" s="175" t="s">
        <v>417</v>
      </c>
      <c r="I4" s="176" t="s">
        <v>452</v>
      </c>
      <c r="J4" s="177" t="s">
        <v>187</v>
      </c>
      <c r="K4" s="178" t="s">
        <v>453</v>
      </c>
    </row>
    <row r="5" spans="1:11" s="179" customFormat="1" ht="30" customHeight="1">
      <c r="A5" s="663" t="s">
        <v>10</v>
      </c>
      <c r="B5" s="668" t="s">
        <v>699</v>
      </c>
      <c r="C5" s="669" t="s">
        <v>690</v>
      </c>
      <c r="D5" s="681">
        <v>26187.536</v>
      </c>
      <c r="E5" s="674"/>
      <c r="F5" s="674"/>
      <c r="G5" s="675"/>
      <c r="H5" s="675"/>
      <c r="I5" s="674"/>
      <c r="J5" s="676"/>
      <c r="K5" s="682">
        <f>SUM(D5:J5)</f>
        <v>26187.536</v>
      </c>
    </row>
    <row r="6" spans="1:11" s="179" customFormat="1" ht="15" customHeight="1">
      <c r="A6" s="663" t="s">
        <v>13</v>
      </c>
      <c r="B6" s="680" t="s">
        <v>759</v>
      </c>
      <c r="C6" s="660"/>
      <c r="D6" s="664">
        <v>40156.815</v>
      </c>
      <c r="E6" s="665">
        <v>1178.52</v>
      </c>
      <c r="F6" s="665"/>
      <c r="G6" s="666"/>
      <c r="H6" s="666"/>
      <c r="I6" s="665"/>
      <c r="J6" s="667"/>
      <c r="K6" s="683">
        <f aca="true" t="shared" si="0" ref="K6:K13">SUM(D6:J6)</f>
        <v>41335.335</v>
      </c>
    </row>
    <row r="7" spans="1:11" s="179" customFormat="1" ht="15" customHeight="1">
      <c r="A7" s="663" t="s">
        <v>16</v>
      </c>
      <c r="B7" s="680" t="s">
        <v>755</v>
      </c>
      <c r="C7" s="660"/>
      <c r="D7" s="664">
        <v>35555.295</v>
      </c>
      <c r="E7" s="665">
        <v>1178.52</v>
      </c>
      <c r="F7" s="665"/>
      <c r="G7" s="666"/>
      <c r="H7" s="666"/>
      <c r="I7" s="665"/>
      <c r="J7" s="667"/>
      <c r="K7" s="683">
        <f t="shared" si="0"/>
        <v>36733.814999999995</v>
      </c>
    </row>
    <row r="8" spans="1:11" ht="30" customHeight="1">
      <c r="A8" s="663" t="s">
        <v>19</v>
      </c>
      <c r="B8" s="668" t="s">
        <v>676</v>
      </c>
      <c r="C8" s="669" t="s">
        <v>679</v>
      </c>
      <c r="D8" s="681"/>
      <c r="E8" s="674"/>
      <c r="F8" s="674"/>
      <c r="G8" s="675"/>
      <c r="H8" s="675"/>
      <c r="I8" s="674"/>
      <c r="J8" s="676"/>
      <c r="K8" s="682">
        <f t="shared" si="0"/>
        <v>0</v>
      </c>
    </row>
    <row r="9" spans="1:11" ht="15" customHeight="1">
      <c r="A9" s="663" t="s">
        <v>22</v>
      </c>
      <c r="B9" s="680" t="s">
        <v>759</v>
      </c>
      <c r="C9" s="660"/>
      <c r="D9" s="664"/>
      <c r="E9" s="665">
        <v>422.84</v>
      </c>
      <c r="F9" s="665"/>
      <c r="G9" s="666"/>
      <c r="H9" s="666"/>
      <c r="I9" s="665"/>
      <c r="J9" s="667"/>
      <c r="K9" s="683">
        <f t="shared" si="0"/>
        <v>422.84</v>
      </c>
    </row>
    <row r="10" spans="1:11" ht="15" customHeight="1">
      <c r="A10" s="663" t="s">
        <v>25</v>
      </c>
      <c r="B10" s="680" t="s">
        <v>755</v>
      </c>
      <c r="C10" s="660"/>
      <c r="D10" s="664"/>
      <c r="E10" s="665">
        <v>422.84</v>
      </c>
      <c r="F10" s="665"/>
      <c r="G10" s="666"/>
      <c r="H10" s="666"/>
      <c r="I10" s="665"/>
      <c r="J10" s="667"/>
      <c r="K10" s="683">
        <f t="shared" si="0"/>
        <v>422.84</v>
      </c>
    </row>
    <row r="11" spans="1:11" ht="30" customHeight="1">
      <c r="A11" s="663" t="s">
        <v>28</v>
      </c>
      <c r="B11" s="668" t="s">
        <v>677</v>
      </c>
      <c r="C11" s="669" t="s">
        <v>680</v>
      </c>
      <c r="D11" s="681"/>
      <c r="E11" s="674"/>
      <c r="F11" s="674">
        <v>106</v>
      </c>
      <c r="G11" s="675"/>
      <c r="H11" s="675"/>
      <c r="I11" s="674"/>
      <c r="J11" s="676"/>
      <c r="K11" s="682">
        <f t="shared" si="0"/>
        <v>106</v>
      </c>
    </row>
    <row r="12" spans="1:11" ht="15" customHeight="1">
      <c r="A12" s="663" t="s">
        <v>31</v>
      </c>
      <c r="B12" s="680" t="s">
        <v>759</v>
      </c>
      <c r="C12" s="661"/>
      <c r="D12" s="662"/>
      <c r="E12" s="664"/>
      <c r="F12" s="679">
        <v>253.2</v>
      </c>
      <c r="G12" s="664"/>
      <c r="H12" s="664"/>
      <c r="I12" s="664"/>
      <c r="J12" s="677"/>
      <c r="K12" s="683">
        <f t="shared" si="0"/>
        <v>253.2</v>
      </c>
    </row>
    <row r="13" spans="1:11" s="186" customFormat="1" ht="15" customHeight="1">
      <c r="A13" s="663" t="s">
        <v>32</v>
      </c>
      <c r="B13" s="680" t="s">
        <v>755</v>
      </c>
      <c r="C13" s="661"/>
      <c r="D13" s="662"/>
      <c r="E13" s="665"/>
      <c r="F13" s="679">
        <v>253.2</v>
      </c>
      <c r="G13" s="679"/>
      <c r="H13" s="679"/>
      <c r="I13" s="679"/>
      <c r="J13" s="678"/>
      <c r="K13" s="683">
        <f t="shared" si="0"/>
        <v>253.2</v>
      </c>
    </row>
    <row r="14" spans="1:11" s="186" customFormat="1" ht="30" customHeight="1">
      <c r="A14" s="716" t="s">
        <v>35</v>
      </c>
      <c r="B14" s="689" t="s">
        <v>762</v>
      </c>
      <c r="C14" s="717"/>
      <c r="D14" s="684">
        <f>D5+D8+D11</f>
        <v>26187.536</v>
      </c>
      <c r="E14" s="684">
        <f aca="true" t="shared" si="1" ref="E14:J14">E5+E8+E11</f>
        <v>0</v>
      </c>
      <c r="F14" s="684">
        <f t="shared" si="1"/>
        <v>106</v>
      </c>
      <c r="G14" s="684">
        <f t="shared" si="1"/>
        <v>0</v>
      </c>
      <c r="H14" s="684">
        <f t="shared" si="1"/>
        <v>0</v>
      </c>
      <c r="I14" s="684">
        <f t="shared" si="1"/>
        <v>0</v>
      </c>
      <c r="J14" s="684">
        <f t="shared" si="1"/>
        <v>0</v>
      </c>
      <c r="K14" s="685">
        <f>SUM(D14:J14)</f>
        <v>26293.536</v>
      </c>
    </row>
    <row r="15" spans="1:11" ht="15" customHeight="1">
      <c r="A15" s="663" t="s">
        <v>37</v>
      </c>
      <c r="B15" s="670" t="s">
        <v>760</v>
      </c>
      <c r="C15" s="661"/>
      <c r="D15" s="672">
        <f>D6+D9+D12</f>
        <v>40156.815</v>
      </c>
      <c r="E15" s="672">
        <f aca="true" t="shared" si="2" ref="E15:J15">E6+E9+E12</f>
        <v>1601.36</v>
      </c>
      <c r="F15" s="672">
        <f t="shared" si="2"/>
        <v>253.2</v>
      </c>
      <c r="G15" s="672">
        <f t="shared" si="2"/>
        <v>0</v>
      </c>
      <c r="H15" s="672">
        <f t="shared" si="2"/>
        <v>0</v>
      </c>
      <c r="I15" s="672">
        <f t="shared" si="2"/>
        <v>0</v>
      </c>
      <c r="J15" s="672">
        <f t="shared" si="2"/>
        <v>0</v>
      </c>
      <c r="K15" s="671">
        <f>SUM(D15:J15)</f>
        <v>42011.375</v>
      </c>
    </row>
    <row r="16" spans="1:11" s="186" customFormat="1" ht="15" customHeight="1">
      <c r="A16" s="663" t="s">
        <v>39</v>
      </c>
      <c r="B16" s="670" t="s">
        <v>761</v>
      </c>
      <c r="C16" s="661"/>
      <c r="D16" s="672">
        <f>D7+D10+D13</f>
        <v>35555.295</v>
      </c>
      <c r="E16" s="672">
        <f aca="true" t="shared" si="3" ref="E16:J16">E7+E10+E13</f>
        <v>1601.36</v>
      </c>
      <c r="F16" s="672">
        <f t="shared" si="3"/>
        <v>253.2</v>
      </c>
      <c r="G16" s="672">
        <f t="shared" si="3"/>
        <v>0</v>
      </c>
      <c r="H16" s="672">
        <f t="shared" si="3"/>
        <v>0</v>
      </c>
      <c r="I16" s="672">
        <f t="shared" si="3"/>
        <v>0</v>
      </c>
      <c r="J16" s="672">
        <f t="shared" si="3"/>
        <v>0</v>
      </c>
      <c r="K16" s="673">
        <f>SUM(D16:J16)</f>
        <v>37409.854999999996</v>
      </c>
    </row>
  </sheetData>
  <sheetProtection/>
  <mergeCells count="2">
    <mergeCell ref="A1:K1"/>
    <mergeCell ref="I3:K3"/>
  </mergeCells>
  <printOptions horizontalCentered="1"/>
  <pageMargins left="0.3937007874015748" right="0.7086614173228347" top="0.77" bottom="0.4" header="0.53" footer="0.31496062992125984"/>
  <pageSetup horizontalDpi="600" verticalDpi="600" orientation="landscape" paperSize="9" scale="90" r:id="rId1"/>
  <headerFooter>
    <oddHeader>&amp;R&amp;"Times New Roman CE,Félkövér dőlt"&amp;11 10.1. melléklet a ……/2018. (……)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M28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875" style="187" customWidth="1"/>
    <col min="2" max="2" width="22.375" style="165" customWidth="1"/>
    <col min="3" max="3" width="13.00390625" style="165" customWidth="1"/>
    <col min="4" max="4" width="11.00390625" style="188" customWidth="1"/>
    <col min="5" max="5" width="15.50390625" style="188" customWidth="1"/>
    <col min="6" max="6" width="11.125" style="188" customWidth="1"/>
    <col min="7" max="7" width="13.375" style="188" customWidth="1"/>
    <col min="8" max="9" width="14.00390625" style="188" customWidth="1"/>
    <col min="10" max="10" width="13.375" style="165" customWidth="1"/>
    <col min="11" max="11" width="12.375" style="165" customWidth="1"/>
    <col min="12" max="12" width="14.375" style="165" customWidth="1"/>
    <col min="13" max="13" width="15.125" style="165" customWidth="1"/>
    <col min="14" max="16384" width="9.375" style="165" customWidth="1"/>
  </cols>
  <sheetData>
    <row r="1" spans="1:13" ht="38.25" customHeight="1">
      <c r="A1" s="1216" t="s">
        <v>674</v>
      </c>
      <c r="B1" s="1217"/>
      <c r="C1" s="1217"/>
      <c r="D1" s="1217"/>
      <c r="E1" s="1217"/>
      <c r="F1" s="1217"/>
      <c r="G1" s="1217"/>
      <c r="H1" s="1217"/>
      <c r="I1" s="1217"/>
      <c r="J1" s="1217"/>
      <c r="K1" s="1217"/>
      <c r="L1" s="1217"/>
      <c r="M1" s="1217"/>
    </row>
    <row r="2" spans="1:9" ht="15">
      <c r="A2" s="166"/>
      <c r="B2" s="167"/>
      <c r="C2" s="167"/>
      <c r="D2" s="168"/>
      <c r="E2" s="169"/>
      <c r="F2" s="169"/>
      <c r="G2" s="170"/>
      <c r="H2" s="170"/>
      <c r="I2" s="169"/>
    </row>
    <row r="3" spans="1:13" ht="15">
      <c r="A3" s="166"/>
      <c r="B3" s="171"/>
      <c r="C3" s="171"/>
      <c r="D3" s="172"/>
      <c r="E3" s="168"/>
      <c r="F3" s="168"/>
      <c r="G3" s="168"/>
      <c r="H3" s="168"/>
      <c r="I3" s="168"/>
      <c r="K3" s="1218" t="s">
        <v>413</v>
      </c>
      <c r="L3" s="1218"/>
      <c r="M3" s="1218"/>
    </row>
    <row r="4" spans="1:13" s="179" customFormat="1" ht="75.75" customHeight="1">
      <c r="A4" s="173" t="s">
        <v>407</v>
      </c>
      <c r="B4" s="174" t="s">
        <v>447</v>
      </c>
      <c r="C4" s="174" t="s">
        <v>448</v>
      </c>
      <c r="D4" s="174" t="s">
        <v>454</v>
      </c>
      <c r="E4" s="174" t="s">
        <v>204</v>
      </c>
      <c r="F4" s="174" t="s">
        <v>455</v>
      </c>
      <c r="G4" s="175" t="s">
        <v>208</v>
      </c>
      <c r="H4" s="175" t="s">
        <v>456</v>
      </c>
      <c r="I4" s="175" t="s">
        <v>229</v>
      </c>
      <c r="J4" s="177" t="s">
        <v>231</v>
      </c>
      <c r="K4" s="189" t="s">
        <v>233</v>
      </c>
      <c r="L4" s="177" t="s">
        <v>457</v>
      </c>
      <c r="M4" s="190" t="s">
        <v>458</v>
      </c>
    </row>
    <row r="5" spans="1:13" ht="30" customHeight="1">
      <c r="A5" s="663" t="s">
        <v>10</v>
      </c>
      <c r="B5" s="668" t="s">
        <v>678</v>
      </c>
      <c r="C5" s="669" t="s">
        <v>681</v>
      </c>
      <c r="D5" s="681"/>
      <c r="E5" s="674"/>
      <c r="F5" s="674">
        <v>391.665</v>
      </c>
      <c r="G5" s="675"/>
      <c r="H5" s="675"/>
      <c r="I5" s="674"/>
      <c r="J5" s="676"/>
      <c r="K5" s="676"/>
      <c r="L5" s="686"/>
      <c r="M5" s="682">
        <f>SUM(D5:L5)</f>
        <v>391.665</v>
      </c>
    </row>
    <row r="6" spans="1:13" ht="15" customHeight="1">
      <c r="A6" s="663" t="s">
        <v>13</v>
      </c>
      <c r="B6" s="680" t="s">
        <v>759</v>
      </c>
      <c r="C6" s="660"/>
      <c r="D6" s="664"/>
      <c r="E6" s="665"/>
      <c r="F6" s="665">
        <v>1501.406</v>
      </c>
      <c r="G6" s="666"/>
      <c r="H6" s="666"/>
      <c r="I6" s="665"/>
      <c r="J6" s="687"/>
      <c r="K6" s="687"/>
      <c r="L6" s="688"/>
      <c r="M6" s="683">
        <f aca="true" t="shared" si="0" ref="M6:M22">SUM(D6:L6)</f>
        <v>1501.406</v>
      </c>
    </row>
    <row r="7" spans="1:13" ht="15" customHeight="1">
      <c r="A7" s="663" t="s">
        <v>16</v>
      </c>
      <c r="B7" s="680" t="s">
        <v>755</v>
      </c>
      <c r="C7" s="660"/>
      <c r="D7" s="664"/>
      <c r="E7" s="665"/>
      <c r="F7" s="665">
        <v>1254.618</v>
      </c>
      <c r="G7" s="666"/>
      <c r="H7" s="666"/>
      <c r="I7" s="665"/>
      <c r="J7" s="687"/>
      <c r="K7" s="687"/>
      <c r="L7" s="688"/>
      <c r="M7" s="683">
        <f t="shared" si="0"/>
        <v>1254.618</v>
      </c>
    </row>
    <row r="8" spans="1:13" ht="30" customHeight="1">
      <c r="A8" s="663" t="s">
        <v>19</v>
      </c>
      <c r="B8" s="668" t="s">
        <v>766</v>
      </c>
      <c r="C8" s="669" t="s">
        <v>763</v>
      </c>
      <c r="D8" s="681">
        <v>2191.606</v>
      </c>
      <c r="E8" s="665">
        <v>477.637</v>
      </c>
      <c r="F8" s="674"/>
      <c r="G8" s="675"/>
      <c r="H8" s="675"/>
      <c r="I8" s="674"/>
      <c r="J8" s="676"/>
      <c r="K8" s="676"/>
      <c r="L8" s="686"/>
      <c r="M8" s="682">
        <f t="shared" si="0"/>
        <v>2669.2430000000004</v>
      </c>
    </row>
    <row r="9" spans="1:13" ht="15" customHeight="1">
      <c r="A9" s="663" t="s">
        <v>22</v>
      </c>
      <c r="B9" s="680" t="s">
        <v>759</v>
      </c>
      <c r="C9" s="660"/>
      <c r="D9" s="664">
        <v>2122.462</v>
      </c>
      <c r="E9" s="665">
        <v>477.637</v>
      </c>
      <c r="F9" s="665"/>
      <c r="G9" s="666"/>
      <c r="H9" s="666"/>
      <c r="I9" s="665"/>
      <c r="J9" s="687"/>
      <c r="K9" s="687"/>
      <c r="L9" s="688"/>
      <c r="M9" s="683">
        <f t="shared" si="0"/>
        <v>2600.099</v>
      </c>
    </row>
    <row r="10" spans="1:13" ht="15" customHeight="1">
      <c r="A10" s="663" t="s">
        <v>25</v>
      </c>
      <c r="B10" s="680" t="s">
        <v>755</v>
      </c>
      <c r="C10" s="660"/>
      <c r="D10" s="664">
        <v>1907.405</v>
      </c>
      <c r="E10" s="665">
        <v>419.629</v>
      </c>
      <c r="F10" s="665"/>
      <c r="G10" s="666"/>
      <c r="H10" s="666"/>
      <c r="I10" s="665"/>
      <c r="J10" s="687"/>
      <c r="K10" s="687"/>
      <c r="L10" s="688"/>
      <c r="M10" s="683">
        <f t="shared" si="0"/>
        <v>2327.034</v>
      </c>
    </row>
    <row r="11" spans="1:13" ht="30" customHeight="1">
      <c r="A11" s="663" t="s">
        <v>28</v>
      </c>
      <c r="B11" s="668" t="s">
        <v>767</v>
      </c>
      <c r="C11" s="669" t="s">
        <v>764</v>
      </c>
      <c r="D11" s="681"/>
      <c r="E11" s="674"/>
      <c r="F11" s="674">
        <v>93.384</v>
      </c>
      <c r="G11" s="675"/>
      <c r="H11" s="675"/>
      <c r="I11" s="674"/>
      <c r="J11" s="676"/>
      <c r="K11" s="676"/>
      <c r="L11" s="686"/>
      <c r="M11" s="682">
        <f t="shared" si="0"/>
        <v>93.384</v>
      </c>
    </row>
    <row r="12" spans="1:13" ht="15" customHeight="1">
      <c r="A12" s="663" t="s">
        <v>31</v>
      </c>
      <c r="B12" s="680" t="s">
        <v>759</v>
      </c>
      <c r="C12" s="660"/>
      <c r="D12" s="664"/>
      <c r="E12" s="665"/>
      <c r="F12" s="665">
        <v>357.977</v>
      </c>
      <c r="G12" s="666"/>
      <c r="H12" s="666"/>
      <c r="I12" s="665"/>
      <c r="J12" s="687"/>
      <c r="K12" s="687"/>
      <c r="L12" s="688"/>
      <c r="M12" s="683">
        <f t="shared" si="0"/>
        <v>357.977</v>
      </c>
    </row>
    <row r="13" spans="1:13" ht="15" customHeight="1">
      <c r="A13" s="663" t="s">
        <v>32</v>
      </c>
      <c r="B13" s="680" t="s">
        <v>755</v>
      </c>
      <c r="C13" s="660"/>
      <c r="D13" s="664"/>
      <c r="E13" s="665"/>
      <c r="F13" s="665">
        <v>299.138</v>
      </c>
      <c r="G13" s="666"/>
      <c r="H13" s="666"/>
      <c r="I13" s="665"/>
      <c r="J13" s="687"/>
      <c r="K13" s="687"/>
      <c r="L13" s="688"/>
      <c r="M13" s="683">
        <f t="shared" si="0"/>
        <v>299.138</v>
      </c>
    </row>
    <row r="14" spans="1:13" ht="30" customHeight="1">
      <c r="A14" s="663" t="s">
        <v>35</v>
      </c>
      <c r="B14" s="668" t="s">
        <v>768</v>
      </c>
      <c r="C14" s="669" t="s">
        <v>679</v>
      </c>
      <c r="D14" s="681">
        <v>14659.642</v>
      </c>
      <c r="E14" s="665">
        <v>3229.645</v>
      </c>
      <c r="F14" s="674">
        <v>1866.618</v>
      </c>
      <c r="G14" s="675"/>
      <c r="H14" s="675"/>
      <c r="I14" s="674"/>
      <c r="J14" s="676"/>
      <c r="K14" s="676"/>
      <c r="L14" s="676"/>
      <c r="M14" s="682">
        <f t="shared" si="0"/>
        <v>19755.905</v>
      </c>
    </row>
    <row r="15" spans="1:13" ht="15" customHeight="1">
      <c r="A15" s="663" t="s">
        <v>37</v>
      </c>
      <c r="B15" s="680" t="s">
        <v>759</v>
      </c>
      <c r="C15" s="660"/>
      <c r="D15" s="664">
        <v>14197.138</v>
      </c>
      <c r="E15" s="665">
        <v>3229.645</v>
      </c>
      <c r="F15" s="665">
        <v>7155.477</v>
      </c>
      <c r="G15" s="666"/>
      <c r="H15" s="666"/>
      <c r="I15" s="665"/>
      <c r="J15" s="687"/>
      <c r="K15" s="687"/>
      <c r="L15" s="687"/>
      <c r="M15" s="683">
        <f t="shared" si="0"/>
        <v>24582.26</v>
      </c>
    </row>
    <row r="16" spans="1:13" ht="15" customHeight="1">
      <c r="A16" s="663" t="s">
        <v>39</v>
      </c>
      <c r="B16" s="680" t="s">
        <v>755</v>
      </c>
      <c r="C16" s="660"/>
      <c r="D16" s="664">
        <v>12758.672</v>
      </c>
      <c r="E16" s="665">
        <v>2837.436</v>
      </c>
      <c r="F16" s="665">
        <v>5979.201</v>
      </c>
      <c r="G16" s="666"/>
      <c r="H16" s="666"/>
      <c r="I16" s="665"/>
      <c r="J16" s="687"/>
      <c r="K16" s="687"/>
      <c r="L16" s="687"/>
      <c r="M16" s="683">
        <f t="shared" si="0"/>
        <v>21575.309</v>
      </c>
    </row>
    <row r="17" spans="1:13" ht="30" customHeight="1">
      <c r="A17" s="663" t="s">
        <v>41</v>
      </c>
      <c r="B17" s="668" t="s">
        <v>677</v>
      </c>
      <c r="C17" s="669" t="s">
        <v>680</v>
      </c>
      <c r="D17" s="681"/>
      <c r="E17" s="674"/>
      <c r="F17" s="674">
        <v>3196.588</v>
      </c>
      <c r="G17" s="675"/>
      <c r="H17" s="675"/>
      <c r="I17" s="674"/>
      <c r="J17" s="676"/>
      <c r="K17" s="676"/>
      <c r="L17" s="676"/>
      <c r="M17" s="682">
        <f t="shared" si="0"/>
        <v>3196.588</v>
      </c>
    </row>
    <row r="18" spans="1:13" ht="15" customHeight="1">
      <c r="A18" s="663" t="s">
        <v>43</v>
      </c>
      <c r="B18" s="680" t="s">
        <v>759</v>
      </c>
      <c r="C18" s="660"/>
      <c r="D18" s="664"/>
      <c r="E18" s="665"/>
      <c r="F18" s="665">
        <v>12253</v>
      </c>
      <c r="G18" s="666"/>
      <c r="H18" s="666"/>
      <c r="I18" s="665"/>
      <c r="J18" s="687"/>
      <c r="K18" s="687"/>
      <c r="L18" s="687"/>
      <c r="M18" s="683">
        <f t="shared" si="0"/>
        <v>12253</v>
      </c>
    </row>
    <row r="19" spans="1:13" ht="15" customHeight="1">
      <c r="A19" s="663" t="s">
        <v>45</v>
      </c>
      <c r="B19" s="680" t="s">
        <v>755</v>
      </c>
      <c r="C19" s="660"/>
      <c r="D19" s="664"/>
      <c r="E19" s="665"/>
      <c r="F19" s="665">
        <v>10239.623</v>
      </c>
      <c r="G19" s="666"/>
      <c r="H19" s="666"/>
      <c r="I19" s="665"/>
      <c r="J19" s="687"/>
      <c r="K19" s="687"/>
      <c r="L19" s="687"/>
      <c r="M19" s="683">
        <f t="shared" si="0"/>
        <v>10239.623</v>
      </c>
    </row>
    <row r="20" spans="1:13" ht="30" customHeight="1">
      <c r="A20" s="663" t="s">
        <v>47</v>
      </c>
      <c r="B20" s="668" t="s">
        <v>769</v>
      </c>
      <c r="C20" s="669" t="s">
        <v>765</v>
      </c>
      <c r="D20" s="681"/>
      <c r="E20" s="674"/>
      <c r="F20" s="674">
        <v>186.807</v>
      </c>
      <c r="G20" s="675"/>
      <c r="H20" s="675"/>
      <c r="I20" s="674"/>
      <c r="J20" s="676"/>
      <c r="K20" s="676"/>
      <c r="L20" s="676"/>
      <c r="M20" s="682">
        <f t="shared" si="0"/>
        <v>186.807</v>
      </c>
    </row>
    <row r="21" spans="1:13" ht="15" customHeight="1">
      <c r="A21" s="663" t="s">
        <v>49</v>
      </c>
      <c r="B21" s="680" t="s">
        <v>759</v>
      </c>
      <c r="C21" s="660"/>
      <c r="D21" s="664"/>
      <c r="E21" s="665"/>
      <c r="F21" s="665">
        <v>716.107</v>
      </c>
      <c r="G21" s="666"/>
      <c r="H21" s="666"/>
      <c r="I21" s="665"/>
      <c r="J21" s="687"/>
      <c r="K21" s="687"/>
      <c r="L21" s="687"/>
      <c r="M21" s="683">
        <f t="shared" si="0"/>
        <v>716.107</v>
      </c>
    </row>
    <row r="22" spans="1:13" ht="15" customHeight="1">
      <c r="A22" s="663" t="s">
        <v>52</v>
      </c>
      <c r="B22" s="680" t="s">
        <v>755</v>
      </c>
      <c r="C22" s="660"/>
      <c r="D22" s="664"/>
      <c r="E22" s="665"/>
      <c r="F22" s="665">
        <v>598.4</v>
      </c>
      <c r="G22" s="666"/>
      <c r="H22" s="666"/>
      <c r="I22" s="665"/>
      <c r="J22" s="687"/>
      <c r="K22" s="687"/>
      <c r="L22" s="687"/>
      <c r="M22" s="683">
        <f t="shared" si="0"/>
        <v>598.4</v>
      </c>
    </row>
    <row r="23" spans="1:13" s="180" customFormat="1" ht="30" customHeight="1">
      <c r="A23" s="663" t="s">
        <v>55</v>
      </c>
      <c r="B23" s="689" t="s">
        <v>762</v>
      </c>
      <c r="C23" s="692"/>
      <c r="D23" s="684">
        <f>D5+D8+D11+D14+D17+D20</f>
        <v>16851.248</v>
      </c>
      <c r="E23" s="684">
        <f aca="true" t="shared" si="1" ref="E23:L23">E5+E8+E11+E14+E17+E20</f>
        <v>3707.282</v>
      </c>
      <c r="F23" s="684">
        <f t="shared" si="1"/>
        <v>5735.062</v>
      </c>
      <c r="G23" s="684">
        <f t="shared" si="1"/>
        <v>0</v>
      </c>
      <c r="H23" s="684">
        <f t="shared" si="1"/>
        <v>0</v>
      </c>
      <c r="I23" s="684">
        <f t="shared" si="1"/>
        <v>0</v>
      </c>
      <c r="J23" s="684">
        <f t="shared" si="1"/>
        <v>0</v>
      </c>
      <c r="K23" s="684">
        <f t="shared" si="1"/>
        <v>0</v>
      </c>
      <c r="L23" s="684">
        <f t="shared" si="1"/>
        <v>0</v>
      </c>
      <c r="M23" s="685">
        <f>SUM(D23:L23)</f>
        <v>26293.591999999997</v>
      </c>
    </row>
    <row r="24" spans="1:13" ht="15" customHeight="1">
      <c r="A24" s="663" t="s">
        <v>58</v>
      </c>
      <c r="B24" s="670" t="s">
        <v>760</v>
      </c>
      <c r="C24" s="690"/>
      <c r="D24" s="694">
        <f>D6+D9+D12+D15+D18+D21</f>
        <v>16319.6</v>
      </c>
      <c r="E24" s="694">
        <f aca="true" t="shared" si="2" ref="E24:L24">E6+E9+E12+E15+E18+E21</f>
        <v>3707.282</v>
      </c>
      <c r="F24" s="694">
        <f t="shared" si="2"/>
        <v>21983.967</v>
      </c>
      <c r="G24" s="694">
        <f t="shared" si="2"/>
        <v>0</v>
      </c>
      <c r="H24" s="694">
        <f t="shared" si="2"/>
        <v>0</v>
      </c>
      <c r="I24" s="694">
        <f t="shared" si="2"/>
        <v>0</v>
      </c>
      <c r="J24" s="694">
        <f t="shared" si="2"/>
        <v>0</v>
      </c>
      <c r="K24" s="694">
        <f t="shared" si="2"/>
        <v>0</v>
      </c>
      <c r="L24" s="694">
        <f t="shared" si="2"/>
        <v>0</v>
      </c>
      <c r="M24" s="671">
        <f>SUM(D24:L24)</f>
        <v>42010.849</v>
      </c>
    </row>
    <row r="25" spans="1:13" ht="15" customHeight="1">
      <c r="A25" s="663" t="s">
        <v>60</v>
      </c>
      <c r="B25" s="670" t="s">
        <v>761</v>
      </c>
      <c r="C25" s="691"/>
      <c r="D25" s="693">
        <f>D7+D10+D13+D16+D19+D22</f>
        <v>14666.077000000001</v>
      </c>
      <c r="E25" s="693">
        <f aca="true" t="shared" si="3" ref="E25:L25">E7+E10+E13+E16+E19+E22</f>
        <v>3257.065</v>
      </c>
      <c r="F25" s="693">
        <f t="shared" si="3"/>
        <v>18370.980000000003</v>
      </c>
      <c r="G25" s="693">
        <f t="shared" si="3"/>
        <v>0</v>
      </c>
      <c r="H25" s="693">
        <f t="shared" si="3"/>
        <v>0</v>
      </c>
      <c r="I25" s="693">
        <f t="shared" si="3"/>
        <v>0</v>
      </c>
      <c r="J25" s="693">
        <f t="shared" si="3"/>
        <v>0</v>
      </c>
      <c r="K25" s="693">
        <f t="shared" si="3"/>
        <v>0</v>
      </c>
      <c r="L25" s="693">
        <f t="shared" si="3"/>
        <v>0</v>
      </c>
      <c r="M25" s="671">
        <f>SUM(D25:L25)</f>
        <v>36294.122</v>
      </c>
    </row>
    <row r="26" spans="1:9" ht="42" customHeight="1">
      <c r="A26" s="181"/>
      <c r="B26" s="182"/>
      <c r="C26" s="183"/>
      <c r="D26" s="184"/>
      <c r="E26" s="169"/>
      <c r="F26" s="169"/>
      <c r="G26" s="170"/>
      <c r="H26" s="170"/>
      <c r="I26" s="170"/>
    </row>
    <row r="27" spans="1:9" ht="15">
      <c r="A27" s="166"/>
      <c r="B27" s="167"/>
      <c r="C27" s="167"/>
      <c r="D27" s="168"/>
      <c r="E27" s="168"/>
      <c r="F27" s="168"/>
      <c r="G27" s="168"/>
      <c r="H27" s="168"/>
      <c r="I27" s="168"/>
    </row>
    <row r="28" spans="1:9" s="186" customFormat="1" ht="15">
      <c r="A28" s="166"/>
      <c r="B28" s="167"/>
      <c r="C28" s="167"/>
      <c r="D28" s="168"/>
      <c r="E28" s="169"/>
      <c r="F28" s="185"/>
      <c r="G28" s="185"/>
      <c r="H28" s="185"/>
      <c r="I28" s="185"/>
    </row>
  </sheetData>
  <sheetProtection/>
  <mergeCells count="2">
    <mergeCell ref="A1:M1"/>
    <mergeCell ref="K3:M3"/>
  </mergeCells>
  <printOptions horizontalCentered="1"/>
  <pageMargins left="0.3937007874015748" right="0.3937007874015748" top="0.9448818897637796" bottom="0.7480314960629921" header="0.7086614173228347" footer="0.31496062992125984"/>
  <pageSetup horizontalDpi="600" verticalDpi="600" orientation="landscape" paperSize="9" scale="80" r:id="rId1"/>
  <headerFooter>
    <oddHeader>&amp;R &amp;"Times New Roman CE,Félkövér dőlt"&amp;11 10.2.  melléklet a ……/2018. (……)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O26"/>
  <sheetViews>
    <sheetView zoomScalePageLayoutView="0" workbookViewId="0" topLeftCell="A1">
      <selection activeCell="P9" sqref="P9"/>
    </sheetView>
  </sheetViews>
  <sheetFormatPr defaultColWidth="9.00390625" defaultRowHeight="12.75"/>
  <cols>
    <col min="1" max="1" width="5.50390625" style="235" customWidth="1"/>
    <col min="2" max="2" width="28.875" style="234" customWidth="1"/>
    <col min="3" max="14" width="11.375" style="234" customWidth="1"/>
    <col min="15" max="15" width="11.375" style="235" customWidth="1"/>
    <col min="16" max="16384" width="9.375" style="234" customWidth="1"/>
  </cols>
  <sheetData>
    <row r="1" spans="1:15" ht="45.75" customHeight="1">
      <c r="A1" s="1224" t="s">
        <v>660</v>
      </c>
      <c r="B1" s="1225"/>
      <c r="C1" s="1225"/>
      <c r="D1" s="1225"/>
      <c r="E1" s="1225"/>
      <c r="F1" s="1225"/>
      <c r="G1" s="1225"/>
      <c r="H1" s="1225"/>
      <c r="I1" s="1225"/>
      <c r="J1" s="1225"/>
      <c r="K1" s="1225"/>
      <c r="L1" s="1225"/>
      <c r="M1" s="1225"/>
      <c r="N1" s="1225"/>
      <c r="O1" s="1225"/>
    </row>
    <row r="2" spans="1:15" ht="12" customHeight="1">
      <c r="A2"/>
      <c r="B2"/>
      <c r="C2"/>
      <c r="D2"/>
      <c r="E2"/>
      <c r="F2"/>
      <c r="G2"/>
      <c r="H2"/>
      <c r="I2"/>
      <c r="J2"/>
      <c r="K2"/>
      <c r="L2"/>
      <c r="M2"/>
      <c r="N2" s="1023"/>
      <c r="O2" s="1024" t="s">
        <v>413</v>
      </c>
    </row>
    <row r="3" spans="1:15" s="235" customFormat="1" ht="31.5" customHeight="1">
      <c r="A3" s="1025" t="s">
        <v>407</v>
      </c>
      <c r="B3" s="1026" t="s">
        <v>265</v>
      </c>
      <c r="C3" s="1026" t="s">
        <v>504</v>
      </c>
      <c r="D3" s="1026" t="s">
        <v>505</v>
      </c>
      <c r="E3" s="1026" t="s">
        <v>506</v>
      </c>
      <c r="F3" s="1026" t="s">
        <v>507</v>
      </c>
      <c r="G3" s="1026" t="s">
        <v>508</v>
      </c>
      <c r="H3" s="1026" t="s">
        <v>509</v>
      </c>
      <c r="I3" s="1026" t="s">
        <v>510</v>
      </c>
      <c r="J3" s="1026" t="s">
        <v>511</v>
      </c>
      <c r="K3" s="1026" t="s">
        <v>512</v>
      </c>
      <c r="L3" s="1026" t="s">
        <v>513</v>
      </c>
      <c r="M3" s="1026" t="s">
        <v>514</v>
      </c>
      <c r="N3" s="1026" t="s">
        <v>515</v>
      </c>
      <c r="O3" s="1027" t="s">
        <v>516</v>
      </c>
    </row>
    <row r="4" spans="1:15" s="236" customFormat="1" ht="21" customHeight="1">
      <c r="A4" s="1028" t="s">
        <v>10</v>
      </c>
      <c r="B4" s="1226" t="s">
        <v>263</v>
      </c>
      <c r="C4" s="1226"/>
      <c r="D4" s="1226"/>
      <c r="E4" s="1226"/>
      <c r="F4" s="1226"/>
      <c r="G4" s="1226"/>
      <c r="H4" s="1226"/>
      <c r="I4" s="1226"/>
      <c r="J4" s="1226"/>
      <c r="K4" s="1226"/>
      <c r="L4" s="1226"/>
      <c r="M4" s="1226"/>
      <c r="N4" s="1226"/>
      <c r="O4" s="1227"/>
    </row>
    <row r="5" spans="1:15" s="237" customFormat="1" ht="21" customHeight="1">
      <c r="A5" s="1029" t="s">
        <v>13</v>
      </c>
      <c r="B5" s="1030" t="s">
        <v>517</v>
      </c>
      <c r="C5" s="1031">
        <v>27045</v>
      </c>
      <c r="D5" s="1031">
        <v>27045</v>
      </c>
      <c r="E5" s="1031">
        <v>27045</v>
      </c>
      <c r="F5" s="1031">
        <v>27045</v>
      </c>
      <c r="G5" s="1031">
        <v>27045</v>
      </c>
      <c r="H5" s="1031">
        <v>27045</v>
      </c>
      <c r="I5" s="1031">
        <v>27045</v>
      </c>
      <c r="J5" s="1031">
        <v>27045</v>
      </c>
      <c r="K5" s="1031">
        <v>27045</v>
      </c>
      <c r="L5" s="1031">
        <v>27045</v>
      </c>
      <c r="M5" s="1031">
        <v>27045</v>
      </c>
      <c r="N5" s="1031">
        <v>27045</v>
      </c>
      <c r="O5" s="1032">
        <v>324540</v>
      </c>
    </row>
    <row r="6" spans="1:15" s="237" customFormat="1" ht="21" customHeight="1">
      <c r="A6" s="1033" t="s">
        <v>16</v>
      </c>
      <c r="B6" s="1034" t="s">
        <v>518</v>
      </c>
      <c r="C6" s="1035"/>
      <c r="D6" s="1035"/>
      <c r="E6" s="1035"/>
      <c r="F6" s="1035"/>
      <c r="G6" s="1035"/>
      <c r="H6" s="1035"/>
      <c r="I6" s="1035"/>
      <c r="J6" s="1035"/>
      <c r="K6" s="1035"/>
      <c r="L6" s="1035"/>
      <c r="M6" s="1035"/>
      <c r="N6" s="1035"/>
      <c r="O6" s="1036">
        <v>0</v>
      </c>
    </row>
    <row r="7" spans="1:15" s="237" customFormat="1" ht="21" customHeight="1">
      <c r="A7" s="1033" t="s">
        <v>19</v>
      </c>
      <c r="B7" s="1037" t="s">
        <v>450</v>
      </c>
      <c r="C7" s="1035">
        <v>54091</v>
      </c>
      <c r="D7" s="1035">
        <v>54091</v>
      </c>
      <c r="E7" s="1035">
        <v>54091</v>
      </c>
      <c r="F7" s="1035">
        <v>54091</v>
      </c>
      <c r="G7" s="1035">
        <v>54091</v>
      </c>
      <c r="H7" s="1035">
        <v>54091</v>
      </c>
      <c r="I7" s="1035">
        <v>54091</v>
      </c>
      <c r="J7" s="1035">
        <v>54091</v>
      </c>
      <c r="K7" s="1035">
        <v>54091</v>
      </c>
      <c r="L7" s="1035">
        <v>54091</v>
      </c>
      <c r="M7" s="1035">
        <v>54091</v>
      </c>
      <c r="N7" s="1035">
        <v>54095</v>
      </c>
      <c r="O7" s="1036">
        <v>649096</v>
      </c>
    </row>
    <row r="8" spans="1:15" s="237" customFormat="1" ht="21" customHeight="1">
      <c r="A8" s="1033" t="s">
        <v>22</v>
      </c>
      <c r="B8" s="1037" t="s">
        <v>451</v>
      </c>
      <c r="C8" s="1035"/>
      <c r="D8" s="1035"/>
      <c r="E8" s="1035"/>
      <c r="F8" s="1035"/>
      <c r="G8" s="1035"/>
      <c r="H8" s="1035"/>
      <c r="I8" s="1035"/>
      <c r="J8" s="1035"/>
      <c r="K8" s="1035"/>
      <c r="L8" s="1035"/>
      <c r="M8" s="1035"/>
      <c r="N8" s="1035"/>
      <c r="O8" s="1036">
        <v>0</v>
      </c>
    </row>
    <row r="9" spans="1:15" s="237" customFormat="1" ht="21" customHeight="1">
      <c r="A9" s="1033" t="s">
        <v>25</v>
      </c>
      <c r="B9" s="1037" t="s">
        <v>519</v>
      </c>
      <c r="C9" s="1035"/>
      <c r="D9" s="1035"/>
      <c r="E9" s="1035"/>
      <c r="F9" s="1035"/>
      <c r="G9" s="1035"/>
      <c r="H9" s="1035"/>
      <c r="I9" s="1035"/>
      <c r="J9" s="1035"/>
      <c r="K9" s="1035"/>
      <c r="L9" s="1035"/>
      <c r="M9" s="1035"/>
      <c r="N9" s="1035"/>
      <c r="O9" s="1036">
        <v>0</v>
      </c>
    </row>
    <row r="10" spans="1:15" s="237" customFormat="1" ht="21" customHeight="1">
      <c r="A10" s="1033" t="s">
        <v>28</v>
      </c>
      <c r="B10" s="1037" t="s">
        <v>520</v>
      </c>
      <c r="C10" s="1035"/>
      <c r="D10" s="1035"/>
      <c r="E10" s="1035"/>
      <c r="F10" s="1035"/>
      <c r="G10" s="1035"/>
      <c r="H10" s="1035"/>
      <c r="I10" s="1035"/>
      <c r="J10" s="1035"/>
      <c r="K10" s="1035"/>
      <c r="L10" s="1035"/>
      <c r="M10" s="1035"/>
      <c r="N10" s="1035"/>
      <c r="O10" s="1036">
        <v>0</v>
      </c>
    </row>
    <row r="11" spans="1:15" s="237" customFormat="1" ht="21" customHeight="1">
      <c r="A11" s="1038" t="s">
        <v>31</v>
      </c>
      <c r="B11" s="1039" t="s">
        <v>521</v>
      </c>
      <c r="C11" s="1040"/>
      <c r="D11" s="1040"/>
      <c r="E11" s="1040"/>
      <c r="F11" s="1040"/>
      <c r="G11" s="1040"/>
      <c r="H11" s="1040"/>
      <c r="I11" s="1040"/>
      <c r="J11" s="1040"/>
      <c r="K11" s="1040"/>
      <c r="L11" s="1040"/>
      <c r="M11" s="1040"/>
      <c r="N11" s="1040"/>
      <c r="O11" s="1041">
        <v>0</v>
      </c>
    </row>
    <row r="12" spans="1:15" s="236" customFormat="1" ht="21" customHeight="1">
      <c r="A12" s="1042" t="s">
        <v>32</v>
      </c>
      <c r="B12" s="1043" t="s">
        <v>522</v>
      </c>
      <c r="C12" s="1044">
        <v>81136</v>
      </c>
      <c r="D12" s="1044">
        <v>81136</v>
      </c>
      <c r="E12" s="1044">
        <v>81136</v>
      </c>
      <c r="F12" s="1044">
        <v>81136</v>
      </c>
      <c r="G12" s="1044">
        <v>81136</v>
      </c>
      <c r="H12" s="1044">
        <v>81136</v>
      </c>
      <c r="I12" s="1044">
        <v>81136</v>
      </c>
      <c r="J12" s="1044">
        <v>81136</v>
      </c>
      <c r="K12" s="1044">
        <v>81136</v>
      </c>
      <c r="L12" s="1044">
        <v>81136</v>
      </c>
      <c r="M12" s="1044">
        <v>81136</v>
      </c>
      <c r="N12" s="1044">
        <v>81140</v>
      </c>
      <c r="O12" s="1045">
        <v>973636</v>
      </c>
    </row>
    <row r="13" spans="1:15" s="236" customFormat="1" ht="21" customHeight="1">
      <c r="A13" s="1028" t="s">
        <v>35</v>
      </c>
      <c r="B13" s="1226" t="s">
        <v>264</v>
      </c>
      <c r="C13" s="1226"/>
      <c r="D13" s="1226"/>
      <c r="E13" s="1226"/>
      <c r="F13" s="1226"/>
      <c r="G13" s="1226"/>
      <c r="H13" s="1226"/>
      <c r="I13" s="1226"/>
      <c r="J13" s="1226"/>
      <c r="K13" s="1226"/>
      <c r="L13" s="1226"/>
      <c r="M13" s="1226"/>
      <c r="N13" s="1226"/>
      <c r="O13" s="1227"/>
    </row>
    <row r="14" spans="1:15" s="237" customFormat="1" ht="21" customHeight="1">
      <c r="A14" s="1029" t="s">
        <v>37</v>
      </c>
      <c r="B14" s="1030" t="s">
        <v>454</v>
      </c>
      <c r="C14" s="1031">
        <v>32084</v>
      </c>
      <c r="D14" s="1031">
        <v>32084</v>
      </c>
      <c r="E14" s="1031">
        <v>32084</v>
      </c>
      <c r="F14" s="1031">
        <v>32084</v>
      </c>
      <c r="G14" s="1031">
        <v>32084</v>
      </c>
      <c r="H14" s="1031">
        <v>32084</v>
      </c>
      <c r="I14" s="1031">
        <v>32084</v>
      </c>
      <c r="J14" s="1031">
        <v>32084</v>
      </c>
      <c r="K14" s="1031">
        <v>32084</v>
      </c>
      <c r="L14" s="1031">
        <v>32084</v>
      </c>
      <c r="M14" s="1031">
        <v>32084</v>
      </c>
      <c r="N14" s="1031">
        <v>32088</v>
      </c>
      <c r="O14" s="1032">
        <v>385012</v>
      </c>
    </row>
    <row r="15" spans="1:15" s="237" customFormat="1" ht="21" customHeight="1">
      <c r="A15" s="1033" t="s">
        <v>39</v>
      </c>
      <c r="B15" s="1034" t="s">
        <v>204</v>
      </c>
      <c r="C15" s="1035">
        <v>4647</v>
      </c>
      <c r="D15" s="1035">
        <v>4647</v>
      </c>
      <c r="E15" s="1035">
        <v>4647</v>
      </c>
      <c r="F15" s="1035">
        <v>4647</v>
      </c>
      <c r="G15" s="1035">
        <v>4647</v>
      </c>
      <c r="H15" s="1035">
        <v>4647</v>
      </c>
      <c r="I15" s="1035">
        <v>4647</v>
      </c>
      <c r="J15" s="1035">
        <v>4647</v>
      </c>
      <c r="K15" s="1035">
        <v>4647</v>
      </c>
      <c r="L15" s="1035">
        <v>4647</v>
      </c>
      <c r="M15" s="1035">
        <v>4647</v>
      </c>
      <c r="N15" s="1035">
        <v>4647</v>
      </c>
      <c r="O15" s="1036">
        <v>55764</v>
      </c>
    </row>
    <row r="16" spans="1:15" s="237" customFormat="1" ht="21" customHeight="1">
      <c r="A16" s="1033" t="s">
        <v>41</v>
      </c>
      <c r="B16" s="1037" t="s">
        <v>206</v>
      </c>
      <c r="C16" s="1035">
        <v>18168</v>
      </c>
      <c r="D16" s="1035">
        <v>18168</v>
      </c>
      <c r="E16" s="1035">
        <v>18168</v>
      </c>
      <c r="F16" s="1035">
        <v>18168</v>
      </c>
      <c r="G16" s="1035">
        <v>18168</v>
      </c>
      <c r="H16" s="1035">
        <v>18168</v>
      </c>
      <c r="I16" s="1035">
        <v>18168</v>
      </c>
      <c r="J16" s="1035">
        <v>18168</v>
      </c>
      <c r="K16" s="1035">
        <v>18168</v>
      </c>
      <c r="L16" s="1035">
        <v>18168</v>
      </c>
      <c r="M16" s="1035">
        <v>18168</v>
      </c>
      <c r="N16" s="1035">
        <v>18168</v>
      </c>
      <c r="O16" s="1036">
        <v>218016</v>
      </c>
    </row>
    <row r="17" spans="1:15" s="237" customFormat="1" ht="21" customHeight="1">
      <c r="A17" s="1033" t="s">
        <v>43</v>
      </c>
      <c r="B17" s="1037" t="s">
        <v>208</v>
      </c>
      <c r="C17" s="1035">
        <v>16942</v>
      </c>
      <c r="D17" s="1035">
        <v>16942</v>
      </c>
      <c r="E17" s="1035">
        <v>16942</v>
      </c>
      <c r="F17" s="1035">
        <v>16942</v>
      </c>
      <c r="G17" s="1035">
        <v>16942</v>
      </c>
      <c r="H17" s="1035">
        <v>16942</v>
      </c>
      <c r="I17" s="1035">
        <v>16942</v>
      </c>
      <c r="J17" s="1035">
        <v>16942</v>
      </c>
      <c r="K17" s="1035">
        <v>16942</v>
      </c>
      <c r="L17" s="1035">
        <v>16942</v>
      </c>
      <c r="M17" s="1035">
        <v>16942</v>
      </c>
      <c r="N17" s="1035">
        <v>16942</v>
      </c>
      <c r="O17" s="1036">
        <v>203304</v>
      </c>
    </row>
    <row r="18" spans="1:15" s="237" customFormat="1" ht="21" customHeight="1">
      <c r="A18" s="1033" t="s">
        <v>45</v>
      </c>
      <c r="B18" s="1037" t="s">
        <v>210</v>
      </c>
      <c r="C18" s="1035">
        <v>9295</v>
      </c>
      <c r="D18" s="1035">
        <v>9295</v>
      </c>
      <c r="E18" s="1035">
        <v>9295</v>
      </c>
      <c r="F18" s="1035">
        <v>9295</v>
      </c>
      <c r="G18" s="1035">
        <v>9295</v>
      </c>
      <c r="H18" s="1035">
        <v>9295</v>
      </c>
      <c r="I18" s="1035">
        <v>9295</v>
      </c>
      <c r="J18" s="1035">
        <v>9295</v>
      </c>
      <c r="K18" s="1035">
        <v>9295</v>
      </c>
      <c r="L18" s="1035">
        <v>9295</v>
      </c>
      <c r="M18" s="1035">
        <v>9295</v>
      </c>
      <c r="N18" s="1035">
        <v>9295</v>
      </c>
      <c r="O18" s="1036">
        <v>111540</v>
      </c>
    </row>
    <row r="19" spans="1:15" s="237" customFormat="1" ht="21" customHeight="1">
      <c r="A19" s="1033" t="s">
        <v>47</v>
      </c>
      <c r="B19" s="1037" t="s">
        <v>229</v>
      </c>
      <c r="C19" s="1035"/>
      <c r="D19" s="1035"/>
      <c r="E19" s="1035"/>
      <c r="F19" s="1035"/>
      <c r="G19" s="1035"/>
      <c r="H19" s="1035"/>
      <c r="I19" s="1035"/>
      <c r="J19" s="1035"/>
      <c r="K19" s="1035"/>
      <c r="L19" s="1035"/>
      <c r="M19" s="1035"/>
      <c r="N19" s="1035"/>
      <c r="O19" s="1036">
        <v>0</v>
      </c>
    </row>
    <row r="20" spans="1:15" s="237" customFormat="1" ht="21" customHeight="1">
      <c r="A20" s="1033" t="s">
        <v>49</v>
      </c>
      <c r="B20" s="1034" t="s">
        <v>231</v>
      </c>
      <c r="C20" s="1035"/>
      <c r="D20" s="1035"/>
      <c r="E20" s="1035"/>
      <c r="F20" s="1035"/>
      <c r="G20" s="1035"/>
      <c r="H20" s="1035"/>
      <c r="I20" s="1035"/>
      <c r="J20" s="1035"/>
      <c r="K20" s="1035"/>
      <c r="L20" s="1035"/>
      <c r="M20" s="1035"/>
      <c r="N20" s="1035"/>
      <c r="O20" s="1036">
        <v>0</v>
      </c>
    </row>
    <row r="21" spans="1:15" s="237" customFormat="1" ht="21" customHeight="1">
      <c r="A21" s="1033" t="s">
        <v>52</v>
      </c>
      <c r="B21" s="1037" t="s">
        <v>233</v>
      </c>
      <c r="C21" s="1035"/>
      <c r="D21" s="1035"/>
      <c r="E21" s="1035"/>
      <c r="F21" s="1035"/>
      <c r="G21" s="1035"/>
      <c r="H21" s="1035"/>
      <c r="I21" s="1035"/>
      <c r="J21" s="1035"/>
      <c r="K21" s="1035"/>
      <c r="L21" s="1035"/>
      <c r="M21" s="1035"/>
      <c r="N21" s="1035"/>
      <c r="O21" s="1036">
        <v>0</v>
      </c>
    </row>
    <row r="22" spans="1:15" s="237" customFormat="1" ht="21" customHeight="1">
      <c r="A22" s="1046" t="s">
        <v>62</v>
      </c>
      <c r="B22" s="1047" t="s">
        <v>457</v>
      </c>
      <c r="C22" s="1048"/>
      <c r="D22" s="1048"/>
      <c r="E22" s="1048"/>
      <c r="F22" s="1048"/>
      <c r="G22" s="1048"/>
      <c r="H22" s="1048"/>
      <c r="I22" s="1048"/>
      <c r="J22" s="1048"/>
      <c r="K22" s="1048"/>
      <c r="L22" s="1048"/>
      <c r="M22" s="1048"/>
      <c r="N22" s="1048"/>
      <c r="O22" s="1049">
        <v>0</v>
      </c>
    </row>
    <row r="23" spans="1:15" s="236" customFormat="1" ht="21" customHeight="1">
      <c r="A23" s="1050" t="s">
        <v>64</v>
      </c>
      <c r="B23" s="1043" t="s">
        <v>438</v>
      </c>
      <c r="C23" s="1044">
        <v>81136</v>
      </c>
      <c r="D23" s="1044">
        <v>81136</v>
      </c>
      <c r="E23" s="1044">
        <v>81136</v>
      </c>
      <c r="F23" s="1044">
        <v>81136</v>
      </c>
      <c r="G23" s="1044">
        <v>81136</v>
      </c>
      <c r="H23" s="1044">
        <v>81136</v>
      </c>
      <c r="I23" s="1044">
        <v>81136</v>
      </c>
      <c r="J23" s="1044">
        <v>81136</v>
      </c>
      <c r="K23" s="1044">
        <v>81136</v>
      </c>
      <c r="L23" s="1044">
        <v>81136</v>
      </c>
      <c r="M23" s="1044">
        <v>81136</v>
      </c>
      <c r="N23" s="1044">
        <v>81140</v>
      </c>
      <c r="O23" s="1045">
        <v>973636</v>
      </c>
    </row>
    <row r="24" spans="1:15" ht="21" customHeight="1">
      <c r="A24" s="1051" t="s">
        <v>66</v>
      </c>
      <c r="B24" s="1052" t="s">
        <v>523</v>
      </c>
      <c r="C24" s="1053">
        <v>0</v>
      </c>
      <c r="D24" s="1053">
        <v>0</v>
      </c>
      <c r="E24" s="1053">
        <v>0</v>
      </c>
      <c r="F24" s="1053">
        <v>0</v>
      </c>
      <c r="G24" s="1053">
        <v>0</v>
      </c>
      <c r="H24" s="1053">
        <v>0</v>
      </c>
      <c r="I24" s="1053">
        <v>0</v>
      </c>
      <c r="J24" s="1053">
        <v>0</v>
      </c>
      <c r="K24" s="1053">
        <v>0</v>
      </c>
      <c r="L24" s="1053">
        <v>0</v>
      </c>
      <c r="M24" s="1053">
        <v>0</v>
      </c>
      <c r="N24" s="1053">
        <v>0</v>
      </c>
      <c r="O24" s="1054">
        <v>0</v>
      </c>
    </row>
    <row r="25" spans="1:15" ht="15.75">
      <c r="A25" s="105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ht="15.75">
      <c r="A26"/>
      <c r="B26" s="1056"/>
      <c r="C26" s="1057"/>
      <c r="D26" s="1057"/>
      <c r="E26"/>
      <c r="F26"/>
      <c r="G26"/>
      <c r="H26"/>
      <c r="I26"/>
      <c r="J26"/>
      <c r="K26"/>
      <c r="L26"/>
      <c r="M26"/>
      <c r="N26"/>
      <c r="O26"/>
    </row>
  </sheetData>
  <sheetProtection/>
  <mergeCells count="3">
    <mergeCell ref="A1:O1"/>
    <mergeCell ref="B4:O4"/>
    <mergeCell ref="B13:O13"/>
  </mergeCells>
  <printOptions horizontalCentered="1"/>
  <pageMargins left="0.3937007874015748" right="0.3937007874015748" top="1.062992125984252" bottom="0.984251968503937" header="0.7874015748031497" footer="0.7874015748031497"/>
  <pageSetup horizontalDpi="600" verticalDpi="600" orientation="landscape" paperSize="9" scale="83" r:id="rId1"/>
  <headerFooter alignWithMargins="0">
    <oddHeader>&amp;R&amp;"Times New Roman CE,Félkövér dőlt"&amp;11 11. melléklet a ....../2018. (......)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5.875" style="291" customWidth="1"/>
    <col min="2" max="2" width="54.875" style="197" customWidth="1"/>
    <col min="3" max="4" width="17.625" style="197" customWidth="1"/>
    <col min="5" max="16384" width="9.375" style="197" customWidth="1"/>
  </cols>
  <sheetData>
    <row r="1" spans="1:4" ht="44.25" customHeight="1">
      <c r="A1" s="1228" t="s">
        <v>654</v>
      </c>
      <c r="B1" s="1228"/>
      <c r="C1" s="1228"/>
      <c r="D1" s="1228"/>
    </row>
    <row r="2" spans="1:4" ht="20.25" customHeight="1">
      <c r="A2" s="1229" t="s">
        <v>612</v>
      </c>
      <c r="B2" s="1229"/>
      <c r="C2" s="1229"/>
      <c r="D2" s="1229"/>
    </row>
    <row r="3" spans="1:4" s="266" customFormat="1" ht="15.75" thickBot="1">
      <c r="A3" s="265"/>
      <c r="D3" s="267" t="s">
        <v>413</v>
      </c>
    </row>
    <row r="4" spans="1:4" s="271" customFormat="1" ht="48" customHeight="1" thickBot="1">
      <c r="A4" s="268" t="s">
        <v>407</v>
      </c>
      <c r="B4" s="269" t="s">
        <v>3</v>
      </c>
      <c r="C4" s="269" t="s">
        <v>541</v>
      </c>
      <c r="D4" s="270" t="s">
        <v>542</v>
      </c>
    </row>
    <row r="5" spans="1:4" s="271" customFormat="1" ht="13.5" customHeight="1" thickBot="1">
      <c r="A5" s="272">
        <v>1</v>
      </c>
      <c r="B5" s="273">
        <v>2</v>
      </c>
      <c r="C5" s="274">
        <v>3</v>
      </c>
      <c r="D5" s="275">
        <v>4</v>
      </c>
    </row>
    <row r="6" spans="1:4" ht="18" customHeight="1">
      <c r="A6" s="276" t="s">
        <v>10</v>
      </c>
      <c r="B6" s="277"/>
      <c r="C6" s="278"/>
      <c r="D6" s="279"/>
    </row>
    <row r="7" spans="1:4" ht="18" customHeight="1">
      <c r="A7" s="280" t="s">
        <v>13</v>
      </c>
      <c r="B7" s="281"/>
      <c r="C7" s="282"/>
      <c r="D7" s="283"/>
    </row>
    <row r="8" spans="1:4" ht="18" customHeight="1">
      <c r="A8" s="280" t="s">
        <v>16</v>
      </c>
      <c r="B8" s="281"/>
      <c r="C8" s="282"/>
      <c r="D8" s="283"/>
    </row>
    <row r="9" spans="1:4" ht="18" customHeight="1">
      <c r="A9" s="280" t="s">
        <v>19</v>
      </c>
      <c r="B9" s="281"/>
      <c r="C9" s="282"/>
      <c r="D9" s="283"/>
    </row>
    <row r="10" spans="1:4" ht="18" customHeight="1">
      <c r="A10" s="280" t="s">
        <v>22</v>
      </c>
      <c r="B10" s="281"/>
      <c r="C10" s="282"/>
      <c r="D10" s="283"/>
    </row>
    <row r="11" spans="1:4" ht="18" customHeight="1">
      <c r="A11" s="280" t="s">
        <v>25</v>
      </c>
      <c r="B11" s="281"/>
      <c r="C11" s="282"/>
      <c r="D11" s="283"/>
    </row>
    <row r="12" spans="1:4" ht="18" customHeight="1">
      <c r="A12" s="284" t="s">
        <v>28</v>
      </c>
      <c r="B12" s="281"/>
      <c r="C12" s="285"/>
      <c r="D12" s="283"/>
    </row>
    <row r="13" spans="1:4" ht="18" customHeight="1">
      <c r="A13" s="284" t="s">
        <v>31</v>
      </c>
      <c r="B13" s="281"/>
      <c r="C13" s="285"/>
      <c r="D13" s="283"/>
    </row>
    <row r="14" spans="1:4" ht="18" customHeight="1">
      <c r="A14" s="284" t="s">
        <v>32</v>
      </c>
      <c r="B14" s="281"/>
      <c r="C14" s="285"/>
      <c r="D14" s="283"/>
    </row>
    <row r="15" spans="1:4" ht="18" customHeight="1">
      <c r="A15" s="284" t="s">
        <v>35</v>
      </c>
      <c r="B15" s="281"/>
      <c r="C15" s="285"/>
      <c r="D15" s="283"/>
    </row>
    <row r="16" spans="1:4" ht="18" customHeight="1" thickBot="1">
      <c r="A16" s="286" t="s">
        <v>37</v>
      </c>
      <c r="B16" s="287" t="s">
        <v>516</v>
      </c>
      <c r="C16" s="288">
        <f>SUM(C6:C15)</f>
        <v>0</v>
      </c>
      <c r="D16" s="289">
        <f>SUM(D6:D15)</f>
        <v>0</v>
      </c>
    </row>
    <row r="17" spans="1:4" ht="25.5" customHeight="1">
      <c r="A17" s="290"/>
      <c r="B17" s="1230"/>
      <c r="C17" s="1230"/>
      <c r="D17" s="1230"/>
    </row>
  </sheetData>
  <sheetProtection/>
  <mergeCells count="3">
    <mergeCell ref="A1:D1"/>
    <mergeCell ref="A2:D2"/>
    <mergeCell ref="B17:D17"/>
  </mergeCells>
  <printOptions horizontalCentered="1"/>
  <pageMargins left="0.7874015748031497" right="0.7874015748031497" top="1.1023622047244095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CE,Félkövér dőlt"&amp;11 12. melléklet a ……/2018. (……)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18"/>
  <sheetViews>
    <sheetView zoomScale="110" zoomScaleNormal="110" zoomScaleSheetLayoutView="100" zoomScalePageLayoutView="0" workbookViewId="0" topLeftCell="A103">
      <selection activeCell="F77" sqref="F77"/>
    </sheetView>
  </sheetViews>
  <sheetFormatPr defaultColWidth="9.00390625" defaultRowHeight="12.75"/>
  <cols>
    <col min="1" max="1" width="6.00390625" style="56" bestFit="1" customWidth="1"/>
    <col min="2" max="2" width="76.375" style="56" customWidth="1"/>
    <col min="3" max="3" width="11.875" style="56" bestFit="1" customWidth="1"/>
    <col min="4" max="4" width="18.00390625" style="57" bestFit="1" customWidth="1"/>
    <col min="5" max="7" width="15.875" style="1" customWidth="1"/>
    <col min="8" max="8" width="14.875" style="1" bestFit="1" customWidth="1"/>
    <col min="9" max="9" width="13.625" style="1" bestFit="1" customWidth="1"/>
    <col min="10" max="10" width="9.375" style="1" customWidth="1"/>
    <col min="11" max="11" width="17.50390625" style="1" bestFit="1" customWidth="1"/>
    <col min="12" max="16384" width="9.375" style="1" customWidth="1"/>
  </cols>
  <sheetData>
    <row r="1" spans="1:9" ht="60" customHeight="1">
      <c r="A1" s="1133" t="s">
        <v>661</v>
      </c>
      <c r="B1" s="1133"/>
      <c r="C1" s="1133"/>
      <c r="D1" s="1133"/>
      <c r="E1" s="1133"/>
      <c r="F1" s="1133"/>
      <c r="G1" s="1133"/>
      <c r="H1" s="552"/>
      <c r="I1" s="552"/>
    </row>
    <row r="2" spans="1:9" ht="15.75" customHeight="1">
      <c r="A2" s="1132" t="s">
        <v>0</v>
      </c>
      <c r="B2" s="1132"/>
      <c r="C2" s="1132"/>
      <c r="D2" s="1132"/>
      <c r="E2" s="1132"/>
      <c r="F2" s="1132"/>
      <c r="G2" s="1132"/>
      <c r="H2" s="551"/>
      <c r="I2" s="551"/>
    </row>
    <row r="3" spans="1:7" ht="15.75" customHeight="1">
      <c r="A3" s="1139"/>
      <c r="B3" s="1139"/>
      <c r="C3" s="2"/>
      <c r="D3" s="3"/>
      <c r="G3" s="3" t="s">
        <v>1</v>
      </c>
    </row>
    <row r="4" spans="1:7" ht="37.5" customHeight="1">
      <c r="A4" s="4" t="s">
        <v>2</v>
      </c>
      <c r="B4" s="5" t="s">
        <v>3</v>
      </c>
      <c r="C4" s="5" t="s">
        <v>4</v>
      </c>
      <c r="D4" s="485" t="s">
        <v>5</v>
      </c>
      <c r="E4" s="515" t="s">
        <v>743</v>
      </c>
      <c r="F4" s="26" t="s">
        <v>755</v>
      </c>
      <c r="G4" s="789" t="s">
        <v>739</v>
      </c>
    </row>
    <row r="5" spans="1:7" s="7" customFormat="1" ht="12" customHeight="1">
      <c r="A5" s="4" t="s">
        <v>6</v>
      </c>
      <c r="B5" s="5" t="s">
        <v>7</v>
      </c>
      <c r="C5" s="5" t="s">
        <v>8</v>
      </c>
      <c r="D5" s="485" t="s">
        <v>9</v>
      </c>
      <c r="E5" s="485" t="s">
        <v>267</v>
      </c>
      <c r="F5" s="485" t="s">
        <v>466</v>
      </c>
      <c r="G5" s="6" t="s">
        <v>720</v>
      </c>
    </row>
    <row r="6" spans="1:7" s="11" customFormat="1" ht="15" customHeight="1">
      <c r="A6" s="8" t="s">
        <v>10</v>
      </c>
      <c r="B6" s="9" t="s">
        <v>11</v>
      </c>
      <c r="C6" s="10" t="s">
        <v>12</v>
      </c>
      <c r="D6" s="486"/>
      <c r="E6" s="530">
        <v>17780</v>
      </c>
      <c r="F6" s="530">
        <v>17780</v>
      </c>
      <c r="G6" s="772">
        <v>1</v>
      </c>
    </row>
    <row r="7" spans="1:7" s="11" customFormat="1" ht="15" customHeight="1">
      <c r="A7" s="12" t="s">
        <v>13</v>
      </c>
      <c r="B7" s="13" t="s">
        <v>14</v>
      </c>
      <c r="C7" s="14" t="s">
        <v>15</v>
      </c>
      <c r="D7" s="487">
        <v>14248763</v>
      </c>
      <c r="E7" s="530">
        <v>15668917</v>
      </c>
      <c r="F7" s="530">
        <v>15668917</v>
      </c>
      <c r="G7" s="772">
        <v>1</v>
      </c>
    </row>
    <row r="8" spans="1:7" s="11" customFormat="1" ht="15" customHeight="1">
      <c r="A8" s="12" t="s">
        <v>16</v>
      </c>
      <c r="B8" s="13" t="s">
        <v>17</v>
      </c>
      <c r="C8" s="14" t="s">
        <v>18</v>
      </c>
      <c r="D8" s="487">
        <v>5117755</v>
      </c>
      <c r="E8" s="530">
        <v>5381520</v>
      </c>
      <c r="F8" s="530">
        <v>5381520</v>
      </c>
      <c r="G8" s="772">
        <v>1</v>
      </c>
    </row>
    <row r="9" spans="1:7" s="11" customFormat="1" ht="15" customHeight="1">
      <c r="A9" s="12" t="s">
        <v>19</v>
      </c>
      <c r="B9" s="13" t="s">
        <v>20</v>
      </c>
      <c r="C9" s="14" t="s">
        <v>21</v>
      </c>
      <c r="D9" s="487">
        <v>1200000</v>
      </c>
      <c r="E9" s="530">
        <v>1366409</v>
      </c>
      <c r="F9" s="530">
        <v>1366409</v>
      </c>
      <c r="G9" s="772">
        <v>1</v>
      </c>
    </row>
    <row r="10" spans="1:7" s="11" customFormat="1" ht="15" customHeight="1">
      <c r="A10" s="8" t="s">
        <v>22</v>
      </c>
      <c r="B10" s="13" t="s">
        <v>23</v>
      </c>
      <c r="C10" s="14" t="s">
        <v>24</v>
      </c>
      <c r="D10" s="487"/>
      <c r="E10" s="554">
        <v>16174609</v>
      </c>
      <c r="F10" s="554">
        <v>16174609</v>
      </c>
      <c r="G10" s="772">
        <v>1</v>
      </c>
    </row>
    <row r="11" spans="1:7" s="11" customFormat="1" ht="15" customHeight="1">
      <c r="A11" s="12" t="s">
        <v>25</v>
      </c>
      <c r="B11" s="13" t="s">
        <v>26</v>
      </c>
      <c r="C11" s="14" t="s">
        <v>27</v>
      </c>
      <c r="D11" s="487"/>
      <c r="E11" s="554">
        <v>17317049</v>
      </c>
      <c r="F11" s="554">
        <v>17317049</v>
      </c>
      <c r="G11" s="772">
        <v>1</v>
      </c>
    </row>
    <row r="12" spans="1:7" s="11" customFormat="1" ht="15" customHeight="1">
      <c r="A12" s="15" t="s">
        <v>28</v>
      </c>
      <c r="B12" s="16" t="s">
        <v>29</v>
      </c>
      <c r="C12" s="17" t="s">
        <v>30</v>
      </c>
      <c r="D12" s="488">
        <v>20566518</v>
      </c>
      <c r="E12" s="488">
        <v>55926284</v>
      </c>
      <c r="F12" s="771">
        <v>55926284</v>
      </c>
      <c r="G12" s="772">
        <v>1</v>
      </c>
    </row>
    <row r="13" spans="1:7" s="11" customFormat="1" ht="15" customHeight="1">
      <c r="A13" s="12" t="s">
        <v>31</v>
      </c>
      <c r="B13" s="13" t="s">
        <v>738</v>
      </c>
      <c r="C13" s="14" t="s">
        <v>737</v>
      </c>
      <c r="D13" s="487"/>
      <c r="E13" s="554">
        <v>7512151</v>
      </c>
      <c r="F13" s="554"/>
      <c r="G13" s="772">
        <v>0</v>
      </c>
    </row>
    <row r="14" spans="1:7" s="11" customFormat="1" ht="15" customHeight="1">
      <c r="A14" s="8" t="s">
        <v>32</v>
      </c>
      <c r="B14" s="13" t="s">
        <v>33</v>
      </c>
      <c r="C14" s="14" t="s">
        <v>34</v>
      </c>
      <c r="D14" s="487">
        <v>11300000</v>
      </c>
      <c r="E14" s="487">
        <v>30089272</v>
      </c>
      <c r="F14" s="530">
        <v>30089272</v>
      </c>
      <c r="G14" s="772">
        <v>1</v>
      </c>
    </row>
    <row r="15" spans="1:7" s="11" customFormat="1" ht="15" customHeight="1">
      <c r="A15" s="12" t="s">
        <v>35</v>
      </c>
      <c r="B15" s="18" t="s">
        <v>36</v>
      </c>
      <c r="C15" s="14" t="s">
        <v>34</v>
      </c>
      <c r="D15" s="770"/>
      <c r="E15" s="769"/>
      <c r="F15" s="768"/>
      <c r="G15" s="767"/>
    </row>
    <row r="16" spans="1:7" s="11" customFormat="1" ht="15" customHeight="1">
      <c r="A16" s="12" t="s">
        <v>37</v>
      </c>
      <c r="B16" s="18" t="s">
        <v>38</v>
      </c>
      <c r="C16" s="14" t="s">
        <v>34</v>
      </c>
      <c r="D16" s="770"/>
      <c r="E16" s="769"/>
      <c r="F16" s="768"/>
      <c r="G16" s="767"/>
    </row>
    <row r="17" spans="1:7" s="11" customFormat="1" ht="15" customHeight="1">
      <c r="A17" s="8" t="s">
        <v>39</v>
      </c>
      <c r="B17" s="18" t="s">
        <v>46</v>
      </c>
      <c r="C17" s="14" t="s">
        <v>34</v>
      </c>
      <c r="D17" s="770"/>
      <c r="E17" s="583">
        <v>1204730</v>
      </c>
      <c r="F17" s="566">
        <v>1204730</v>
      </c>
      <c r="G17" s="766">
        <v>1</v>
      </c>
    </row>
    <row r="18" spans="1:7" s="11" customFormat="1" ht="15" customHeight="1">
      <c r="A18" s="12" t="s">
        <v>41</v>
      </c>
      <c r="B18" s="18" t="s">
        <v>42</v>
      </c>
      <c r="C18" s="14" t="s">
        <v>34</v>
      </c>
      <c r="D18" s="770"/>
      <c r="E18" s="583">
        <v>41411</v>
      </c>
      <c r="F18" s="566">
        <v>41411</v>
      </c>
      <c r="G18" s="772">
        <v>1</v>
      </c>
    </row>
    <row r="19" spans="1:7" s="11" customFormat="1" ht="15" customHeight="1">
      <c r="A19" s="12" t="s">
        <v>43</v>
      </c>
      <c r="B19" s="18" t="s">
        <v>44</v>
      </c>
      <c r="C19" s="14" t="s">
        <v>34</v>
      </c>
      <c r="D19" s="790">
        <v>11300000</v>
      </c>
      <c r="E19" s="583">
        <v>12090100</v>
      </c>
      <c r="F19" s="566">
        <v>12090100</v>
      </c>
      <c r="G19" s="772">
        <v>1</v>
      </c>
    </row>
    <row r="20" spans="1:7" s="11" customFormat="1" ht="15" customHeight="1">
      <c r="A20" s="8" t="s">
        <v>45</v>
      </c>
      <c r="B20" s="18" t="s">
        <v>722</v>
      </c>
      <c r="C20" s="14" t="s">
        <v>34</v>
      </c>
      <c r="D20" s="770"/>
      <c r="E20" s="583">
        <v>1601360</v>
      </c>
      <c r="F20" s="566">
        <v>1601360</v>
      </c>
      <c r="G20" s="772">
        <v>1</v>
      </c>
    </row>
    <row r="21" spans="1:7" s="11" customFormat="1" ht="15" customHeight="1">
      <c r="A21" s="19" t="s">
        <v>47</v>
      </c>
      <c r="B21" s="18" t="s">
        <v>48</v>
      </c>
      <c r="C21" s="20" t="s">
        <v>34</v>
      </c>
      <c r="D21" s="765"/>
      <c r="E21" s="585">
        <v>15151671</v>
      </c>
      <c r="F21" s="696">
        <v>15151671</v>
      </c>
      <c r="G21" s="772">
        <v>1</v>
      </c>
    </row>
    <row r="22" spans="1:7" s="11" customFormat="1" ht="15" customHeight="1">
      <c r="A22" s="21" t="s">
        <v>49</v>
      </c>
      <c r="B22" s="22" t="s">
        <v>50</v>
      </c>
      <c r="C22" s="23" t="s">
        <v>51</v>
      </c>
      <c r="D22" s="492">
        <v>31866518</v>
      </c>
      <c r="E22" s="492">
        <v>93527707</v>
      </c>
      <c r="F22" s="764">
        <v>86015556</v>
      </c>
      <c r="G22" s="794">
        <v>0.9196799404052534</v>
      </c>
    </row>
    <row r="23" spans="1:7" s="11" customFormat="1" ht="15" customHeight="1">
      <c r="A23" s="8" t="s">
        <v>52</v>
      </c>
      <c r="B23" s="9" t="s">
        <v>53</v>
      </c>
      <c r="C23" s="10" t="s">
        <v>54</v>
      </c>
      <c r="D23" s="486"/>
      <c r="E23" s="763">
        <v>68000000</v>
      </c>
      <c r="F23" s="564">
        <v>68000000</v>
      </c>
      <c r="G23" s="794">
        <v>1</v>
      </c>
    </row>
    <row r="24" spans="1:7" s="11" customFormat="1" ht="15" customHeight="1">
      <c r="A24" s="12" t="s">
        <v>55</v>
      </c>
      <c r="B24" s="13" t="s">
        <v>56</v>
      </c>
      <c r="C24" s="14" t="s">
        <v>57</v>
      </c>
      <c r="D24" s="487">
        <v>0</v>
      </c>
      <c r="E24" s="487">
        <v>534886601</v>
      </c>
      <c r="F24" s="530">
        <v>534886601</v>
      </c>
      <c r="G24" s="772">
        <v>1</v>
      </c>
    </row>
    <row r="25" spans="1:7" s="11" customFormat="1" ht="15" customHeight="1">
      <c r="A25" s="12" t="s">
        <v>58</v>
      </c>
      <c r="B25" s="18" t="s">
        <v>59</v>
      </c>
      <c r="C25" s="14" t="s">
        <v>57</v>
      </c>
      <c r="D25" s="487"/>
      <c r="E25" s="791"/>
      <c r="F25" s="554"/>
      <c r="G25" s="772"/>
    </row>
    <row r="26" spans="1:7" s="11" customFormat="1" ht="15" customHeight="1">
      <c r="A26" s="8" t="s">
        <v>60</v>
      </c>
      <c r="B26" s="18" t="s">
        <v>61</v>
      </c>
      <c r="C26" s="14" t="s">
        <v>57</v>
      </c>
      <c r="D26" s="487"/>
      <c r="E26" s="791">
        <v>534886601</v>
      </c>
      <c r="F26" s="554">
        <v>534886601</v>
      </c>
      <c r="G26" s="772">
        <v>1</v>
      </c>
    </row>
    <row r="27" spans="1:7" s="11" customFormat="1" ht="15" customHeight="1">
      <c r="A27" s="12" t="s">
        <v>62</v>
      </c>
      <c r="B27" s="18" t="s">
        <v>63</v>
      </c>
      <c r="C27" s="14" t="s">
        <v>57</v>
      </c>
      <c r="D27" s="487"/>
      <c r="E27" s="791"/>
      <c r="F27" s="554"/>
      <c r="G27" s="772"/>
    </row>
    <row r="28" spans="1:7" s="11" customFormat="1" ht="15" customHeight="1">
      <c r="A28" s="12" t="s">
        <v>64</v>
      </c>
      <c r="B28" s="18" t="s">
        <v>65</v>
      </c>
      <c r="C28" s="14" t="s">
        <v>57</v>
      </c>
      <c r="D28" s="487"/>
      <c r="E28" s="791"/>
      <c r="F28" s="554"/>
      <c r="G28" s="772"/>
    </row>
    <row r="29" spans="1:7" s="11" customFormat="1" ht="15" customHeight="1">
      <c r="A29" s="8" t="s">
        <v>66</v>
      </c>
      <c r="B29" s="18" t="s">
        <v>67</v>
      </c>
      <c r="C29" s="14" t="s">
        <v>57</v>
      </c>
      <c r="D29" s="487"/>
      <c r="E29" s="791"/>
      <c r="F29" s="554"/>
      <c r="G29" s="772"/>
    </row>
    <row r="30" spans="1:7" s="11" customFormat="1" ht="15" customHeight="1">
      <c r="A30" s="19" t="s">
        <v>68</v>
      </c>
      <c r="B30" s="560" t="s">
        <v>69</v>
      </c>
      <c r="C30" s="20" t="s">
        <v>57</v>
      </c>
      <c r="D30" s="561"/>
      <c r="E30" s="762"/>
      <c r="F30" s="556"/>
      <c r="G30" s="761"/>
    </row>
    <row r="31" spans="1:7" s="11" customFormat="1" ht="15" customHeight="1">
      <c r="A31" s="24" t="s">
        <v>70</v>
      </c>
      <c r="B31" s="25" t="s">
        <v>71</v>
      </c>
      <c r="C31" s="26" t="s">
        <v>72</v>
      </c>
      <c r="D31" s="496">
        <v>0</v>
      </c>
      <c r="E31" s="496">
        <v>602886601</v>
      </c>
      <c r="F31" s="312">
        <v>602886601</v>
      </c>
      <c r="G31" s="794">
        <v>1</v>
      </c>
    </row>
    <row r="32" spans="1:7" s="11" customFormat="1" ht="15" customHeight="1">
      <c r="A32" s="27" t="s">
        <v>73</v>
      </c>
      <c r="B32" s="28" t="s">
        <v>74</v>
      </c>
      <c r="C32" s="29" t="s">
        <v>75</v>
      </c>
      <c r="D32" s="760">
        <v>30000</v>
      </c>
      <c r="E32" s="759">
        <v>30000</v>
      </c>
      <c r="F32" s="564">
        <v>11105</v>
      </c>
      <c r="G32" s="794">
        <v>0.37016666666666664</v>
      </c>
    </row>
    <row r="33" spans="1:7" s="11" customFormat="1" ht="15" customHeight="1">
      <c r="A33" s="12" t="s">
        <v>76</v>
      </c>
      <c r="B33" s="13" t="s">
        <v>77</v>
      </c>
      <c r="C33" s="14" t="s">
        <v>78</v>
      </c>
      <c r="D33" s="487">
        <v>13500000</v>
      </c>
      <c r="E33" s="487">
        <v>13500000</v>
      </c>
      <c r="F33" s="530">
        <v>5283252</v>
      </c>
      <c r="G33" s="772">
        <v>0.391352</v>
      </c>
    </row>
    <row r="34" spans="1:7" s="11" customFormat="1" ht="15" customHeight="1">
      <c r="A34" s="12" t="s">
        <v>79</v>
      </c>
      <c r="B34" s="565" t="s">
        <v>80</v>
      </c>
      <c r="C34" s="30" t="s">
        <v>78</v>
      </c>
      <c r="D34" s="790">
        <v>2500000</v>
      </c>
      <c r="E34" s="508">
        <v>2500000</v>
      </c>
      <c r="F34" s="566">
        <v>3887350</v>
      </c>
      <c r="G34" s="766">
        <v>1.55494</v>
      </c>
    </row>
    <row r="35" spans="1:7" s="11" customFormat="1" ht="15" customHeight="1">
      <c r="A35" s="8" t="s">
        <v>81</v>
      </c>
      <c r="B35" s="567" t="s">
        <v>82</v>
      </c>
      <c r="C35" s="30" t="s">
        <v>78</v>
      </c>
      <c r="D35" s="790">
        <v>10000000</v>
      </c>
      <c r="E35" s="508">
        <v>10000000</v>
      </c>
      <c r="F35" s="566"/>
      <c r="G35" s="766">
        <v>0</v>
      </c>
    </row>
    <row r="36" spans="1:7" s="11" customFormat="1" ht="15" customHeight="1">
      <c r="A36" s="8" t="s">
        <v>83</v>
      </c>
      <c r="B36" s="567" t="s">
        <v>84</v>
      </c>
      <c r="C36" s="30" t="s">
        <v>78</v>
      </c>
      <c r="D36" s="790">
        <v>1000000</v>
      </c>
      <c r="E36" s="508">
        <v>1000000</v>
      </c>
      <c r="F36" s="566">
        <v>1395902</v>
      </c>
      <c r="G36" s="766">
        <v>1.395902</v>
      </c>
    </row>
    <row r="37" spans="1:7" s="11" customFormat="1" ht="15" customHeight="1">
      <c r="A37" s="12" t="s">
        <v>85</v>
      </c>
      <c r="B37" s="568" t="s">
        <v>86</v>
      </c>
      <c r="C37" s="14" t="s">
        <v>87</v>
      </c>
      <c r="D37" s="487">
        <v>40000000</v>
      </c>
      <c r="E37" s="487">
        <v>70613045</v>
      </c>
      <c r="F37" s="530">
        <v>66555765</v>
      </c>
      <c r="G37" s="772">
        <v>0.9425420614562082</v>
      </c>
    </row>
    <row r="38" spans="1:7" s="11" customFormat="1" ht="15" customHeight="1">
      <c r="A38" s="12" t="s">
        <v>88</v>
      </c>
      <c r="B38" s="567" t="s">
        <v>89</v>
      </c>
      <c r="C38" s="30" t="s">
        <v>87</v>
      </c>
      <c r="D38" s="489">
        <v>40000000</v>
      </c>
      <c r="E38" s="758">
        <v>70613045</v>
      </c>
      <c r="F38" s="757">
        <v>66555765</v>
      </c>
      <c r="G38" s="772">
        <v>0.9425420614562082</v>
      </c>
    </row>
    <row r="39" spans="1:7" s="11" customFormat="1" ht="15" customHeight="1">
      <c r="A39" s="8" t="s">
        <v>90</v>
      </c>
      <c r="B39" s="567" t="s">
        <v>91</v>
      </c>
      <c r="C39" s="30" t="s">
        <v>87</v>
      </c>
      <c r="D39" s="489"/>
      <c r="E39" s="756"/>
      <c r="F39" s="554"/>
      <c r="G39" s="772"/>
    </row>
    <row r="40" spans="1:7" s="11" customFormat="1" ht="15" customHeight="1">
      <c r="A40" s="8" t="s">
        <v>92</v>
      </c>
      <c r="B40" s="569" t="s">
        <v>93</v>
      </c>
      <c r="C40" s="14" t="s">
        <v>94</v>
      </c>
      <c r="D40" s="487">
        <v>7200000</v>
      </c>
      <c r="E40" s="791">
        <v>7200000</v>
      </c>
      <c r="F40" s="554">
        <v>3203597</v>
      </c>
      <c r="G40" s="772">
        <v>0.44494402777777775</v>
      </c>
    </row>
    <row r="41" spans="1:7" s="11" customFormat="1" ht="15" customHeight="1">
      <c r="A41" s="12" t="s">
        <v>95</v>
      </c>
      <c r="B41" s="568" t="s">
        <v>96</v>
      </c>
      <c r="C41" s="14" t="s">
        <v>97</v>
      </c>
      <c r="D41" s="487">
        <v>0</v>
      </c>
      <c r="E41" s="791"/>
      <c r="F41" s="554"/>
      <c r="G41" s="772"/>
    </row>
    <row r="42" spans="1:7" s="11" customFormat="1" ht="15" customHeight="1">
      <c r="A42" s="12" t="s">
        <v>98</v>
      </c>
      <c r="B42" s="567" t="s">
        <v>99</v>
      </c>
      <c r="C42" s="30" t="s">
        <v>97</v>
      </c>
      <c r="D42" s="487"/>
      <c r="E42" s="791"/>
      <c r="F42" s="554"/>
      <c r="G42" s="772"/>
    </row>
    <row r="43" spans="1:7" s="11" customFormat="1" ht="15" customHeight="1">
      <c r="A43" s="8" t="s">
        <v>100</v>
      </c>
      <c r="B43" s="567" t="s">
        <v>101</v>
      </c>
      <c r="C43" s="30" t="s">
        <v>97</v>
      </c>
      <c r="D43" s="487"/>
      <c r="E43" s="791"/>
      <c r="F43" s="554"/>
      <c r="G43" s="772"/>
    </row>
    <row r="44" spans="1:7" s="11" customFormat="1" ht="15" customHeight="1">
      <c r="A44" s="31" t="s">
        <v>102</v>
      </c>
      <c r="B44" s="32" t="s">
        <v>103</v>
      </c>
      <c r="C44" s="20" t="s">
        <v>104</v>
      </c>
      <c r="D44" s="561">
        <v>80000</v>
      </c>
      <c r="E44" s="762">
        <v>17264027</v>
      </c>
      <c r="F44" s="556">
        <v>17264027</v>
      </c>
      <c r="G44" s="761">
        <v>1</v>
      </c>
    </row>
    <row r="45" spans="1:7" s="11" customFormat="1" ht="15" customHeight="1">
      <c r="A45" s="24" t="s">
        <v>105</v>
      </c>
      <c r="B45" s="25" t="s">
        <v>106</v>
      </c>
      <c r="C45" s="26" t="s">
        <v>107</v>
      </c>
      <c r="D45" s="563">
        <v>60810000</v>
      </c>
      <c r="E45" s="563">
        <v>108607072</v>
      </c>
      <c r="F45" s="798">
        <v>92317746</v>
      </c>
      <c r="G45" s="794">
        <v>0.8500159731771426</v>
      </c>
    </row>
    <row r="46" spans="1:7" s="11" customFormat="1" ht="15" customHeight="1">
      <c r="A46" s="27" t="s">
        <v>108</v>
      </c>
      <c r="B46" s="35" t="s">
        <v>109</v>
      </c>
      <c r="C46" s="570" t="s">
        <v>110</v>
      </c>
      <c r="D46" s="755">
        <v>1700000</v>
      </c>
      <c r="E46" s="763">
        <v>1700000</v>
      </c>
      <c r="F46" s="564">
        <v>937220</v>
      </c>
      <c r="G46" s="754">
        <v>0.5513058823529412</v>
      </c>
    </row>
    <row r="47" spans="1:7" s="11" customFormat="1" ht="15" customHeight="1">
      <c r="A47" s="12" t="s">
        <v>111</v>
      </c>
      <c r="B47" s="13" t="s">
        <v>112</v>
      </c>
      <c r="C47" s="14" t="s">
        <v>113</v>
      </c>
      <c r="D47" s="487"/>
      <c r="E47" s="791">
        <v>17847</v>
      </c>
      <c r="F47" s="554">
        <v>17847</v>
      </c>
      <c r="G47" s="555">
        <v>1</v>
      </c>
    </row>
    <row r="48" spans="1:7" s="11" customFormat="1" ht="15" customHeight="1">
      <c r="A48" s="12" t="s">
        <v>114</v>
      </c>
      <c r="B48" s="13" t="s">
        <v>115</v>
      </c>
      <c r="C48" s="14" t="s">
        <v>116</v>
      </c>
      <c r="D48" s="487"/>
      <c r="E48" s="791"/>
      <c r="F48" s="554"/>
      <c r="G48" s="772"/>
    </row>
    <row r="49" spans="1:7" s="11" customFormat="1" ht="15" customHeight="1">
      <c r="A49" s="12" t="s">
        <v>117</v>
      </c>
      <c r="B49" s="13" t="s">
        <v>118</v>
      </c>
      <c r="C49" s="14" t="s">
        <v>119</v>
      </c>
      <c r="D49" s="487">
        <v>2900000</v>
      </c>
      <c r="E49" s="791">
        <v>12276223</v>
      </c>
      <c r="F49" s="554">
        <v>12276223</v>
      </c>
      <c r="G49" s="772">
        <v>1</v>
      </c>
    </row>
    <row r="50" spans="1:7" s="11" customFormat="1" ht="15" customHeight="1">
      <c r="A50" s="12" t="s">
        <v>120</v>
      </c>
      <c r="B50" s="13" t="s">
        <v>121</v>
      </c>
      <c r="C50" s="14" t="s">
        <v>122</v>
      </c>
      <c r="D50" s="487">
        <v>3900000</v>
      </c>
      <c r="E50" s="791">
        <v>4997317</v>
      </c>
      <c r="F50" s="554">
        <v>4997317</v>
      </c>
      <c r="G50" s="772">
        <v>1</v>
      </c>
    </row>
    <row r="51" spans="1:7" s="11" customFormat="1" ht="15" customHeight="1">
      <c r="A51" s="12" t="s">
        <v>123</v>
      </c>
      <c r="B51" s="13" t="s">
        <v>124</v>
      </c>
      <c r="C51" s="14" t="s">
        <v>125</v>
      </c>
      <c r="D51" s="487">
        <v>1469000</v>
      </c>
      <c r="E51" s="791">
        <v>3526459</v>
      </c>
      <c r="F51" s="554">
        <v>3526459</v>
      </c>
      <c r="G51" s="772">
        <v>1</v>
      </c>
    </row>
    <row r="52" spans="1:7" s="11" customFormat="1" ht="15" customHeight="1">
      <c r="A52" s="12" t="s">
        <v>126</v>
      </c>
      <c r="B52" s="13" t="s">
        <v>127</v>
      </c>
      <c r="C52" s="14" t="s">
        <v>128</v>
      </c>
      <c r="D52" s="487"/>
      <c r="E52" s="791"/>
      <c r="F52" s="554"/>
      <c r="G52" s="772"/>
    </row>
    <row r="53" spans="1:7" s="11" customFormat="1" ht="15" customHeight="1">
      <c r="A53" s="12" t="s">
        <v>129</v>
      </c>
      <c r="B53" s="13" t="s">
        <v>130</v>
      </c>
      <c r="C53" s="14" t="s">
        <v>131</v>
      </c>
      <c r="D53" s="487"/>
      <c r="E53" s="791"/>
      <c r="F53" s="554"/>
      <c r="G53" s="772"/>
    </row>
    <row r="54" spans="1:7" s="11" customFormat="1" ht="15" customHeight="1">
      <c r="A54" s="12" t="s">
        <v>132</v>
      </c>
      <c r="B54" s="13" t="s">
        <v>133</v>
      </c>
      <c r="C54" s="14" t="s">
        <v>134</v>
      </c>
      <c r="D54" s="487"/>
      <c r="E54" s="791"/>
      <c r="F54" s="554"/>
      <c r="G54" s="772"/>
    </row>
    <row r="55" spans="1:7" s="11" customFormat="1" ht="15" customHeight="1">
      <c r="A55" s="12" t="s">
        <v>135</v>
      </c>
      <c r="B55" s="13" t="s">
        <v>136</v>
      </c>
      <c r="C55" s="14" t="s">
        <v>137</v>
      </c>
      <c r="D55" s="487"/>
      <c r="E55" s="791"/>
      <c r="F55" s="554"/>
      <c r="G55" s="772"/>
    </row>
    <row r="56" spans="1:7" s="11" customFormat="1" ht="15" customHeight="1">
      <c r="A56" s="19" t="s">
        <v>138</v>
      </c>
      <c r="B56" s="32" t="s">
        <v>139</v>
      </c>
      <c r="C56" s="20" t="s">
        <v>140</v>
      </c>
      <c r="D56" s="561"/>
      <c r="E56" s="762">
        <v>508000</v>
      </c>
      <c r="F56" s="556">
        <v>508000</v>
      </c>
      <c r="G56" s="772">
        <v>1</v>
      </c>
    </row>
    <row r="57" spans="1:8" s="11" customFormat="1" ht="15" customHeight="1">
      <c r="A57" s="21" t="s">
        <v>141</v>
      </c>
      <c r="B57" s="33" t="s">
        <v>142</v>
      </c>
      <c r="C57" s="23" t="s">
        <v>143</v>
      </c>
      <c r="D57" s="792">
        <v>9969000</v>
      </c>
      <c r="E57" s="792">
        <v>23025846</v>
      </c>
      <c r="F57" s="793">
        <v>22263066</v>
      </c>
      <c r="G57" s="794">
        <v>0.9668728784167149</v>
      </c>
      <c r="H57" s="550"/>
    </row>
    <row r="58" spans="1:8" s="11" customFormat="1" ht="15" customHeight="1">
      <c r="A58" s="8" t="s">
        <v>144</v>
      </c>
      <c r="B58" s="9" t="s">
        <v>145</v>
      </c>
      <c r="C58" s="10" t="s">
        <v>146</v>
      </c>
      <c r="D58" s="503"/>
      <c r="E58" s="753"/>
      <c r="F58" s="752"/>
      <c r="G58" s="751"/>
      <c r="H58" s="550"/>
    </row>
    <row r="59" spans="1:7" s="11" customFormat="1" ht="15" customHeight="1">
      <c r="A59" s="12" t="s">
        <v>147</v>
      </c>
      <c r="B59" s="13" t="s">
        <v>148</v>
      </c>
      <c r="C59" s="14" t="s">
        <v>149</v>
      </c>
      <c r="D59" s="750"/>
      <c r="E59" s="749"/>
      <c r="F59" s="748"/>
      <c r="G59" s="767"/>
    </row>
    <row r="60" spans="1:7" s="11" customFormat="1" ht="15" customHeight="1">
      <c r="A60" s="12" t="s">
        <v>150</v>
      </c>
      <c r="B60" s="13" t="s">
        <v>151</v>
      </c>
      <c r="C60" s="14" t="s">
        <v>152</v>
      </c>
      <c r="D60" s="750"/>
      <c r="E60" s="749"/>
      <c r="F60" s="748"/>
      <c r="G60" s="767"/>
    </row>
    <row r="61" spans="1:7" s="11" customFormat="1" ht="15" customHeight="1">
      <c r="A61" s="12" t="s">
        <v>153</v>
      </c>
      <c r="B61" s="13" t="s">
        <v>154</v>
      </c>
      <c r="C61" s="14" t="s">
        <v>155</v>
      </c>
      <c r="D61" s="750"/>
      <c r="E61" s="749"/>
      <c r="F61" s="748"/>
      <c r="G61" s="767"/>
    </row>
    <row r="62" spans="1:7" s="11" customFormat="1" ht="15" customHeight="1">
      <c r="A62" s="19" t="s">
        <v>156</v>
      </c>
      <c r="B62" s="32" t="s">
        <v>157</v>
      </c>
      <c r="C62" s="20" t="s">
        <v>158</v>
      </c>
      <c r="D62" s="504"/>
      <c r="E62" s="747"/>
      <c r="F62" s="746"/>
      <c r="G62" s="745"/>
    </row>
    <row r="63" spans="1:7" s="11" customFormat="1" ht="15" customHeight="1">
      <c r="A63" s="24" t="s">
        <v>159</v>
      </c>
      <c r="B63" s="33" t="s">
        <v>160</v>
      </c>
      <c r="C63" s="23" t="s">
        <v>161</v>
      </c>
      <c r="D63" s="492">
        <v>0</v>
      </c>
      <c r="E63" s="744"/>
      <c r="F63" s="743"/>
      <c r="G63" s="742"/>
    </row>
    <row r="64" spans="1:7" s="11" customFormat="1" ht="15" customHeight="1">
      <c r="A64" s="27" t="s">
        <v>162</v>
      </c>
      <c r="B64" s="35" t="s">
        <v>163</v>
      </c>
      <c r="C64" s="36" t="s">
        <v>164</v>
      </c>
      <c r="D64" s="755"/>
      <c r="E64" s="753"/>
      <c r="F64" s="752"/>
      <c r="G64" s="751"/>
    </row>
    <row r="65" spans="1:7" s="11" customFormat="1" ht="15" customHeight="1">
      <c r="A65" s="19" t="s">
        <v>165</v>
      </c>
      <c r="B65" s="32" t="s">
        <v>166</v>
      </c>
      <c r="C65" s="37" t="s">
        <v>167</v>
      </c>
      <c r="D65" s="561"/>
      <c r="E65" s="747"/>
      <c r="F65" s="746"/>
      <c r="G65" s="745"/>
    </row>
    <row r="66" spans="1:7" s="11" customFormat="1" ht="15" customHeight="1">
      <c r="A66" s="24" t="s">
        <v>168</v>
      </c>
      <c r="B66" s="22" t="s">
        <v>169</v>
      </c>
      <c r="C66" s="23" t="s">
        <v>170</v>
      </c>
      <c r="D66" s="492">
        <v>0</v>
      </c>
      <c r="E66" s="741"/>
      <c r="F66" s="740"/>
      <c r="G66" s="751"/>
    </row>
    <row r="67" spans="1:7" s="11" customFormat="1" ht="15" customHeight="1">
      <c r="A67" s="8" t="s">
        <v>171</v>
      </c>
      <c r="B67" s="9" t="s">
        <v>172</v>
      </c>
      <c r="C67" s="10" t="s">
        <v>173</v>
      </c>
      <c r="D67" s="503"/>
      <c r="E67" s="753"/>
      <c r="F67" s="752"/>
      <c r="G67" s="751"/>
    </row>
    <row r="68" spans="1:7" s="11" customFormat="1" ht="15" customHeight="1">
      <c r="A68" s="19" t="s">
        <v>174</v>
      </c>
      <c r="B68" s="32" t="s">
        <v>175</v>
      </c>
      <c r="C68" s="20" t="s">
        <v>176</v>
      </c>
      <c r="D68" s="504"/>
      <c r="E68" s="747"/>
      <c r="F68" s="746"/>
      <c r="G68" s="745"/>
    </row>
    <row r="69" spans="1:7" s="11" customFormat="1" ht="15" customHeight="1">
      <c r="A69" s="19" t="s">
        <v>177</v>
      </c>
      <c r="B69" s="38" t="s">
        <v>178</v>
      </c>
      <c r="C69" s="39" t="s">
        <v>179</v>
      </c>
      <c r="D69" s="505">
        <v>0</v>
      </c>
      <c r="E69" s="741"/>
      <c r="F69" s="740"/>
      <c r="G69" s="751"/>
    </row>
    <row r="70" spans="1:7" s="11" customFormat="1" ht="30" customHeight="1">
      <c r="A70" s="24" t="s">
        <v>180</v>
      </c>
      <c r="B70" s="33" t="s">
        <v>181</v>
      </c>
      <c r="C70" s="5" t="s">
        <v>182</v>
      </c>
      <c r="D70" s="563">
        <v>102645518</v>
      </c>
      <c r="E70" s="563">
        <v>828047226</v>
      </c>
      <c r="F70" s="798">
        <v>803482969</v>
      </c>
      <c r="G70" s="794">
        <v>0.9703347149429373</v>
      </c>
    </row>
    <row r="71" spans="1:7" s="11" customFormat="1" ht="15" customHeight="1">
      <c r="A71" s="8" t="s">
        <v>183</v>
      </c>
      <c r="B71" s="9" t="s">
        <v>184</v>
      </c>
      <c r="C71" s="10" t="s">
        <v>185</v>
      </c>
      <c r="D71" s="739"/>
      <c r="E71" s="763"/>
      <c r="F71" s="564"/>
      <c r="G71" s="794"/>
    </row>
    <row r="72" spans="1:7" s="11" customFormat="1" ht="15" customHeight="1">
      <c r="A72" s="12" t="s">
        <v>186</v>
      </c>
      <c r="B72" s="13" t="s">
        <v>187</v>
      </c>
      <c r="C72" s="14" t="s">
        <v>188</v>
      </c>
      <c r="D72" s="738">
        <v>0</v>
      </c>
      <c r="E72" s="738">
        <v>104658575</v>
      </c>
      <c r="F72" s="737">
        <v>104658575</v>
      </c>
      <c r="G72" s="772">
        <v>1</v>
      </c>
    </row>
    <row r="73" spans="1:7" s="11" customFormat="1" ht="15" customHeight="1">
      <c r="A73" s="12" t="s">
        <v>189</v>
      </c>
      <c r="B73" s="18" t="s">
        <v>190</v>
      </c>
      <c r="C73" s="30" t="s">
        <v>191</v>
      </c>
      <c r="D73" s="489"/>
      <c r="E73" s="757">
        <v>104658575</v>
      </c>
      <c r="F73" s="757">
        <v>104658575</v>
      </c>
      <c r="G73" s="772">
        <v>1</v>
      </c>
    </row>
    <row r="74" spans="1:7" s="11" customFormat="1" ht="15" customHeight="1">
      <c r="A74" s="12" t="s">
        <v>192</v>
      </c>
      <c r="B74" s="9" t="s">
        <v>770</v>
      </c>
      <c r="C74" s="14" t="s">
        <v>771</v>
      </c>
      <c r="D74" s="487"/>
      <c r="E74" s="791">
        <v>778648</v>
      </c>
      <c r="F74" s="554">
        <v>778648</v>
      </c>
      <c r="G74" s="772">
        <v>1</v>
      </c>
    </row>
    <row r="75" spans="1:7" s="11" customFormat="1" ht="15" customHeight="1">
      <c r="A75" s="795" t="s">
        <v>195</v>
      </c>
      <c r="B75" s="796" t="s">
        <v>494</v>
      </c>
      <c r="C75" s="37" t="s">
        <v>495</v>
      </c>
      <c r="D75" s="736">
        <v>26187536</v>
      </c>
      <c r="E75" s="762">
        <v>40152000</v>
      </c>
      <c r="F75" s="556">
        <v>35550480</v>
      </c>
      <c r="G75" s="772">
        <v>0.885397489539749</v>
      </c>
    </row>
    <row r="76" spans="1:7" s="11" customFormat="1" ht="15" customHeight="1">
      <c r="A76" s="24" t="s">
        <v>198</v>
      </c>
      <c r="B76" s="520" t="s">
        <v>640</v>
      </c>
      <c r="C76" s="23" t="s">
        <v>197</v>
      </c>
      <c r="D76" s="563">
        <v>26187536</v>
      </c>
      <c r="E76" s="563">
        <v>145589223</v>
      </c>
      <c r="F76" s="798">
        <v>140987703</v>
      </c>
      <c r="G76" s="794">
        <v>0.9683938144240251</v>
      </c>
    </row>
    <row r="77" spans="1:7" s="11" customFormat="1" ht="30" customHeight="1">
      <c r="A77" s="24" t="s">
        <v>637</v>
      </c>
      <c r="B77" s="520" t="s">
        <v>638</v>
      </c>
      <c r="C77" s="23" t="s">
        <v>639</v>
      </c>
      <c r="D77" s="563">
        <v>128833054</v>
      </c>
      <c r="E77" s="563">
        <v>973636449</v>
      </c>
      <c r="F77" s="798">
        <v>944470672</v>
      </c>
      <c r="G77" s="797">
        <v>0.9700444893677147</v>
      </c>
    </row>
    <row r="78" spans="1:4" ht="17.25" customHeight="1">
      <c r="A78" s="1132"/>
      <c r="B78" s="1132"/>
      <c r="C78" s="1132"/>
      <c r="D78" s="1132"/>
    </row>
    <row r="79" spans="1:9" s="40" customFormat="1" ht="16.5" customHeight="1">
      <c r="A79" s="1134" t="s">
        <v>200</v>
      </c>
      <c r="B79" s="1134"/>
      <c r="C79" s="1134"/>
      <c r="D79" s="1134"/>
      <c r="E79" s="1134"/>
      <c r="F79" s="1134"/>
      <c r="G79" s="1134"/>
      <c r="H79" s="551"/>
      <c r="I79" s="551"/>
    </row>
    <row r="80" spans="1:9" ht="37.5" customHeight="1">
      <c r="A80" s="4" t="s">
        <v>2</v>
      </c>
      <c r="B80" s="5" t="s">
        <v>201</v>
      </c>
      <c r="C80" s="5" t="s">
        <v>4</v>
      </c>
      <c r="D80" s="485" t="s">
        <v>5</v>
      </c>
      <c r="E80" s="515" t="s">
        <v>743</v>
      </c>
      <c r="F80" s="26" t="s">
        <v>755</v>
      </c>
      <c r="G80" s="812" t="s">
        <v>739</v>
      </c>
      <c r="H80" s="573"/>
      <c r="I80" s="574"/>
    </row>
    <row r="81" spans="1:9" s="7" customFormat="1" ht="12" customHeight="1">
      <c r="A81" s="4" t="s">
        <v>6</v>
      </c>
      <c r="B81" s="5" t="s">
        <v>7</v>
      </c>
      <c r="C81" s="5" t="s">
        <v>8</v>
      </c>
      <c r="D81" s="6" t="s">
        <v>9</v>
      </c>
      <c r="E81" s="491" t="s">
        <v>267</v>
      </c>
      <c r="F81" s="535" t="s">
        <v>466</v>
      </c>
      <c r="G81" s="535" t="s">
        <v>720</v>
      </c>
      <c r="H81" s="811"/>
      <c r="I81" s="810"/>
    </row>
    <row r="82" spans="1:7" ht="15" customHeight="1">
      <c r="A82" s="813" t="s">
        <v>10</v>
      </c>
      <c r="B82" s="41" t="s">
        <v>202</v>
      </c>
      <c r="C82" s="42" t="s">
        <v>203</v>
      </c>
      <c r="D82" s="299">
        <v>40375630</v>
      </c>
      <c r="E82" s="831">
        <v>71306353</v>
      </c>
      <c r="F82" s="828">
        <v>60885626</v>
      </c>
      <c r="G82" s="837">
        <v>0.8538597675862065</v>
      </c>
    </row>
    <row r="83" spans="1:7" ht="15" customHeight="1">
      <c r="A83" s="34" t="s">
        <v>13</v>
      </c>
      <c r="B83" s="43" t="s">
        <v>204</v>
      </c>
      <c r="C83" s="44" t="s">
        <v>205</v>
      </c>
      <c r="D83" s="493">
        <v>8882639</v>
      </c>
      <c r="E83" s="832">
        <v>14382639</v>
      </c>
      <c r="F83" s="826">
        <v>11530402</v>
      </c>
      <c r="G83" s="838">
        <v>0.8016888972879038</v>
      </c>
    </row>
    <row r="84" spans="1:7" ht="15" customHeight="1">
      <c r="A84" s="34" t="s">
        <v>16</v>
      </c>
      <c r="B84" s="43" t="s">
        <v>206</v>
      </c>
      <c r="C84" s="44" t="s">
        <v>207</v>
      </c>
      <c r="D84" s="493">
        <v>29442249</v>
      </c>
      <c r="E84" s="832">
        <v>355328161</v>
      </c>
      <c r="F84" s="826">
        <v>198748266</v>
      </c>
      <c r="G84" s="838">
        <v>0.5593372206713444</v>
      </c>
    </row>
    <row r="85" spans="1:7" ht="15" customHeight="1">
      <c r="A85" s="813" t="s">
        <v>19</v>
      </c>
      <c r="B85" s="43" t="s">
        <v>208</v>
      </c>
      <c r="C85" s="44" t="s">
        <v>209</v>
      </c>
      <c r="D85" s="493">
        <v>2945000</v>
      </c>
      <c r="E85" s="832">
        <v>2545000</v>
      </c>
      <c r="F85" s="826">
        <v>2250000</v>
      </c>
      <c r="G85" s="838">
        <v>0.8840864440078585</v>
      </c>
    </row>
    <row r="86" spans="1:7" ht="15" customHeight="1">
      <c r="A86" s="34" t="s">
        <v>22</v>
      </c>
      <c r="B86" s="43" t="s">
        <v>210</v>
      </c>
      <c r="C86" s="44" t="s">
        <v>211</v>
      </c>
      <c r="D86" s="493">
        <v>21000000</v>
      </c>
      <c r="E86" s="493">
        <v>51897866</v>
      </c>
      <c r="F86" s="493">
        <v>22899697</v>
      </c>
      <c r="G86" s="838">
        <v>0.4412454454292976</v>
      </c>
    </row>
    <row r="87" spans="1:7" ht="15" customHeight="1">
      <c r="A87" s="34" t="s">
        <v>25</v>
      </c>
      <c r="B87" s="43" t="s">
        <v>212</v>
      </c>
      <c r="C87" s="45" t="s">
        <v>213</v>
      </c>
      <c r="D87" s="508"/>
      <c r="E87" s="833">
        <v>413697</v>
      </c>
      <c r="F87" s="825">
        <v>413697</v>
      </c>
      <c r="G87" s="838">
        <v>1</v>
      </c>
    </row>
    <row r="88" spans="1:7" ht="15" customHeight="1">
      <c r="A88" s="34" t="s">
        <v>28</v>
      </c>
      <c r="B88" s="815" t="s">
        <v>214</v>
      </c>
      <c r="C88" s="61" t="s">
        <v>215</v>
      </c>
      <c r="D88" s="508"/>
      <c r="E88" s="832"/>
      <c r="F88" s="825"/>
      <c r="G88" s="838"/>
    </row>
    <row r="89" spans="1:7" ht="15" customHeight="1">
      <c r="A89" s="813" t="s">
        <v>31</v>
      </c>
      <c r="B89" s="815" t="s">
        <v>216</v>
      </c>
      <c r="C89" s="61" t="s">
        <v>217</v>
      </c>
      <c r="D89" s="508"/>
      <c r="E89" s="832"/>
      <c r="F89" s="825"/>
      <c r="G89" s="838"/>
    </row>
    <row r="90" spans="1:7" ht="15" customHeight="1">
      <c r="A90" s="34" t="s">
        <v>32</v>
      </c>
      <c r="B90" s="816" t="s">
        <v>218</v>
      </c>
      <c r="C90" s="61" t="s">
        <v>219</v>
      </c>
      <c r="D90" s="509">
        <v>11000000</v>
      </c>
      <c r="E90" s="833"/>
      <c r="F90" s="825"/>
      <c r="G90" s="838"/>
    </row>
    <row r="91" spans="1:7" ht="15" customHeight="1">
      <c r="A91" s="34" t="s">
        <v>35</v>
      </c>
      <c r="B91" s="815" t="s">
        <v>774</v>
      </c>
      <c r="C91" s="61" t="s">
        <v>775</v>
      </c>
      <c r="D91" s="508"/>
      <c r="E91" s="583">
        <v>100000</v>
      </c>
      <c r="F91" s="566"/>
      <c r="G91" s="580">
        <v>0</v>
      </c>
    </row>
    <row r="92" spans="1:7" ht="15" customHeight="1">
      <c r="A92" s="34" t="s">
        <v>37</v>
      </c>
      <c r="B92" s="815" t="s">
        <v>222</v>
      </c>
      <c r="C92" s="61" t="s">
        <v>223</v>
      </c>
      <c r="D92" s="509"/>
      <c r="E92" s="509">
        <v>22486000</v>
      </c>
      <c r="F92" s="825">
        <v>22486000</v>
      </c>
      <c r="G92" s="838">
        <v>1</v>
      </c>
    </row>
    <row r="93" spans="1:7" ht="15" customHeight="1">
      <c r="A93" s="813" t="s">
        <v>39</v>
      </c>
      <c r="B93" s="815" t="s">
        <v>224</v>
      </c>
      <c r="C93" s="61" t="s">
        <v>225</v>
      </c>
      <c r="D93" s="508">
        <v>10000000</v>
      </c>
      <c r="E93" s="508">
        <v>28898169</v>
      </c>
      <c r="F93" s="508">
        <v>0</v>
      </c>
      <c r="G93" s="838">
        <v>0</v>
      </c>
    </row>
    <row r="94" spans="1:7" ht="15" customHeight="1">
      <c r="A94" s="34" t="s">
        <v>41</v>
      </c>
      <c r="B94" s="815" t="s">
        <v>226</v>
      </c>
      <c r="C94" s="45" t="s">
        <v>225</v>
      </c>
      <c r="D94" s="508">
        <v>9000000</v>
      </c>
      <c r="E94" s="833">
        <v>27898169</v>
      </c>
      <c r="F94" s="825"/>
      <c r="G94" s="838">
        <v>0</v>
      </c>
    </row>
    <row r="95" spans="1:7" ht="15" customHeight="1">
      <c r="A95" s="814" t="s">
        <v>43</v>
      </c>
      <c r="B95" s="817" t="s">
        <v>227</v>
      </c>
      <c r="C95" s="46" t="s">
        <v>225</v>
      </c>
      <c r="D95" s="510">
        <v>1000000</v>
      </c>
      <c r="E95" s="835">
        <v>1000000</v>
      </c>
      <c r="F95" s="843"/>
      <c r="G95" s="838">
        <v>0</v>
      </c>
    </row>
    <row r="96" spans="1:7" ht="15" customHeight="1">
      <c r="A96" s="818" t="s">
        <v>45</v>
      </c>
      <c r="B96" s="47" t="s">
        <v>460</v>
      </c>
      <c r="C96" s="26" t="s">
        <v>228</v>
      </c>
      <c r="D96" s="500">
        <v>102645518</v>
      </c>
      <c r="E96" s="500">
        <v>495460019</v>
      </c>
      <c r="F96" s="500">
        <v>296313991</v>
      </c>
      <c r="G96" s="840">
        <v>0.5980583289001973</v>
      </c>
    </row>
    <row r="97" spans="1:7" ht="15" customHeight="1">
      <c r="A97" s="813" t="s">
        <v>47</v>
      </c>
      <c r="B97" s="41" t="s">
        <v>229</v>
      </c>
      <c r="C97" s="42" t="s">
        <v>230</v>
      </c>
      <c r="D97" s="299"/>
      <c r="E97" s="831">
        <v>339432904</v>
      </c>
      <c r="F97" s="828">
        <v>131791439</v>
      </c>
      <c r="G97" s="841">
        <v>0.38826948550633145</v>
      </c>
    </row>
    <row r="98" spans="1:7" ht="15" customHeight="1">
      <c r="A98" s="34" t="s">
        <v>49</v>
      </c>
      <c r="B98" s="43" t="s">
        <v>231</v>
      </c>
      <c r="C98" s="44" t="s">
        <v>232</v>
      </c>
      <c r="D98" s="493"/>
      <c r="E98" s="832">
        <v>98230739</v>
      </c>
      <c r="F98" s="826">
        <v>97066934</v>
      </c>
      <c r="G98" s="838">
        <v>0.9881523338636392</v>
      </c>
    </row>
    <row r="99" spans="1:7" ht="15" customHeight="1">
      <c r="A99" s="813" t="s">
        <v>52</v>
      </c>
      <c r="B99" s="13" t="s">
        <v>233</v>
      </c>
      <c r="C99" s="14" t="s">
        <v>234</v>
      </c>
      <c r="D99" s="493">
        <v>0</v>
      </c>
      <c r="E99" s="498">
        <v>0</v>
      </c>
      <c r="F99" s="498">
        <v>0</v>
      </c>
      <c r="G99" s="838"/>
    </row>
    <row r="100" spans="1:7" ht="15" customHeight="1">
      <c r="A100" s="34" t="s">
        <v>55</v>
      </c>
      <c r="B100" s="43" t="s">
        <v>235</v>
      </c>
      <c r="C100" s="14" t="s">
        <v>236</v>
      </c>
      <c r="D100" s="493"/>
      <c r="E100" s="832"/>
      <c r="F100" s="826"/>
      <c r="G100" s="838"/>
    </row>
    <row r="101" spans="1:7" ht="15" customHeight="1">
      <c r="A101" s="813" t="s">
        <v>58</v>
      </c>
      <c r="B101" s="819" t="s">
        <v>216</v>
      </c>
      <c r="C101" s="14" t="s">
        <v>237</v>
      </c>
      <c r="D101" s="493"/>
      <c r="E101" s="832"/>
      <c r="F101" s="826"/>
      <c r="G101" s="838"/>
    </row>
    <row r="102" spans="1:7" ht="15" customHeight="1">
      <c r="A102" s="34" t="s">
        <v>60</v>
      </c>
      <c r="B102" s="819" t="s">
        <v>238</v>
      </c>
      <c r="C102" s="14" t="s">
        <v>239</v>
      </c>
      <c r="D102" s="493"/>
      <c r="E102" s="832"/>
      <c r="F102" s="826"/>
      <c r="G102" s="838"/>
    </row>
    <row r="103" spans="1:7" ht="15" customHeight="1">
      <c r="A103" s="813" t="s">
        <v>62</v>
      </c>
      <c r="B103" s="819" t="s">
        <v>240</v>
      </c>
      <c r="C103" s="14" t="s">
        <v>241</v>
      </c>
      <c r="D103" s="493"/>
      <c r="E103" s="832"/>
      <c r="F103" s="826"/>
      <c r="G103" s="838"/>
    </row>
    <row r="104" spans="1:7" ht="15" customHeight="1">
      <c r="A104" s="34" t="s">
        <v>64</v>
      </c>
      <c r="B104" s="819" t="s">
        <v>242</v>
      </c>
      <c r="C104" s="14" t="s">
        <v>243</v>
      </c>
      <c r="D104" s="493"/>
      <c r="E104" s="832"/>
      <c r="F104" s="826"/>
      <c r="G104" s="838"/>
    </row>
    <row r="105" spans="1:7" ht="15" customHeight="1">
      <c r="A105" s="820" t="s">
        <v>66</v>
      </c>
      <c r="B105" s="821" t="s">
        <v>244</v>
      </c>
      <c r="C105" s="14" t="s">
        <v>245</v>
      </c>
      <c r="D105" s="495"/>
      <c r="E105" s="834"/>
      <c r="F105" s="827"/>
      <c r="G105" s="839"/>
    </row>
    <row r="106" spans="1:7" ht="15" customHeight="1">
      <c r="A106" s="818" t="s">
        <v>68</v>
      </c>
      <c r="B106" s="47" t="s">
        <v>459</v>
      </c>
      <c r="C106" s="26" t="s">
        <v>246</v>
      </c>
      <c r="D106" s="496">
        <v>0</v>
      </c>
      <c r="E106" s="496">
        <v>437663643</v>
      </c>
      <c r="F106" s="496">
        <v>228858373</v>
      </c>
      <c r="G106" s="840">
        <v>0.522909262993088</v>
      </c>
    </row>
    <row r="107" spans="1:7" ht="15" customHeight="1">
      <c r="A107" s="48" t="s">
        <v>70</v>
      </c>
      <c r="B107" s="33" t="s">
        <v>247</v>
      </c>
      <c r="C107" s="26" t="s">
        <v>248</v>
      </c>
      <c r="D107" s="695">
        <v>102645518</v>
      </c>
      <c r="E107" s="695">
        <v>933123662</v>
      </c>
      <c r="F107" s="695">
        <v>525172364</v>
      </c>
      <c r="G107" s="840">
        <v>0.5628111100241289</v>
      </c>
    </row>
    <row r="108" spans="1:7" ht="15" customHeight="1">
      <c r="A108" s="822" t="s">
        <v>73</v>
      </c>
      <c r="B108" s="49" t="s">
        <v>249</v>
      </c>
      <c r="C108" s="50" t="s">
        <v>250</v>
      </c>
      <c r="D108" s="512"/>
      <c r="E108" s="836"/>
      <c r="F108" s="828"/>
      <c r="G108" s="841"/>
    </row>
    <row r="109" spans="1:7" ht="15" customHeight="1">
      <c r="A109" s="34" t="s">
        <v>76</v>
      </c>
      <c r="B109" s="51" t="s">
        <v>251</v>
      </c>
      <c r="C109" s="44" t="s">
        <v>252</v>
      </c>
      <c r="D109" s="493"/>
      <c r="E109" s="832"/>
      <c r="F109" s="826"/>
      <c r="G109" s="838"/>
    </row>
    <row r="110" spans="1:7" ht="15" customHeight="1">
      <c r="A110" s="52" t="s">
        <v>79</v>
      </c>
      <c r="B110" s="829" t="s">
        <v>253</v>
      </c>
      <c r="C110" s="44" t="s">
        <v>254</v>
      </c>
      <c r="D110" s="493"/>
      <c r="E110" s="830">
        <v>360787</v>
      </c>
      <c r="F110" s="830">
        <v>360787</v>
      </c>
      <c r="G110" s="838">
        <v>1</v>
      </c>
    </row>
    <row r="111" spans="1:7" ht="15" customHeight="1">
      <c r="A111" s="34" t="s">
        <v>81</v>
      </c>
      <c r="B111" s="51" t="s">
        <v>446</v>
      </c>
      <c r="C111" s="44" t="s">
        <v>445</v>
      </c>
      <c r="D111" s="493">
        <v>26187536</v>
      </c>
      <c r="E111" s="834">
        <v>40152000</v>
      </c>
      <c r="F111" s="827">
        <v>35550480</v>
      </c>
      <c r="G111" s="838">
        <v>0.885397489539749</v>
      </c>
    </row>
    <row r="112" spans="1:7" ht="15" customHeight="1">
      <c r="A112" s="823" t="s">
        <v>83</v>
      </c>
      <c r="B112" s="25" t="s">
        <v>257</v>
      </c>
      <c r="C112" s="26" t="s">
        <v>258</v>
      </c>
      <c r="D112" s="513">
        <v>26187536</v>
      </c>
      <c r="E112" s="513">
        <v>40512787</v>
      </c>
      <c r="F112" s="513">
        <v>35911267</v>
      </c>
      <c r="G112" s="840">
        <v>0.886418083258503</v>
      </c>
    </row>
    <row r="113" spans="1:8" s="11" customFormat="1" ht="15" customHeight="1">
      <c r="A113" s="824">
        <v>32</v>
      </c>
      <c r="B113" s="22" t="s">
        <v>259</v>
      </c>
      <c r="C113" s="55" t="s">
        <v>260</v>
      </c>
      <c r="D113" s="513">
        <v>128833054</v>
      </c>
      <c r="E113" s="513">
        <v>973636449</v>
      </c>
      <c r="F113" s="513">
        <v>561083631</v>
      </c>
      <c r="G113" s="842">
        <v>0.5762763211836167</v>
      </c>
      <c r="H113" s="550"/>
    </row>
    <row r="114" ht="16.5" customHeight="1"/>
    <row r="115" spans="1:4" ht="30.75" customHeight="1">
      <c r="A115" s="1140" t="s">
        <v>261</v>
      </c>
      <c r="B115" s="1140"/>
      <c r="C115" s="1140"/>
      <c r="D115" s="1140"/>
    </row>
    <row r="116" spans="1:4" ht="15" customHeight="1">
      <c r="A116" s="1139"/>
      <c r="B116" s="1139"/>
      <c r="C116" s="2"/>
      <c r="D116" s="58"/>
    </row>
    <row r="117" spans="1:8" ht="29.25" customHeight="1">
      <c r="A117" s="59">
        <v>1</v>
      </c>
      <c r="B117" s="1135" t="s">
        <v>262</v>
      </c>
      <c r="C117" s="1136"/>
      <c r="D117" s="522">
        <f>D70-D107</f>
        <v>0</v>
      </c>
      <c r="E117" s="522">
        <f>E70-E107</f>
        <v>-105076436</v>
      </c>
      <c r="F117" s="522">
        <f>F70-F107</f>
        <v>278310605</v>
      </c>
      <c r="G117" s="730">
        <f>G70-G107</f>
        <v>0.40752360491880846</v>
      </c>
      <c r="H117" s="809"/>
    </row>
    <row r="118" spans="1:8" ht="40.5" customHeight="1">
      <c r="A118" s="60" t="s">
        <v>13</v>
      </c>
      <c r="B118" s="1137" t="s">
        <v>773</v>
      </c>
      <c r="C118" s="1138"/>
      <c r="D118" s="521">
        <f>D76-D112</f>
        <v>0</v>
      </c>
      <c r="E118" s="521">
        <f>E76-E112</f>
        <v>105076436</v>
      </c>
      <c r="F118" s="521">
        <f>F76-F112</f>
        <v>105076436</v>
      </c>
      <c r="G118" s="729">
        <f>G76-G112</f>
        <v>0.08197573116552204</v>
      </c>
      <c r="H118" s="808"/>
    </row>
  </sheetData>
  <sheetProtection/>
  <mergeCells count="9">
    <mergeCell ref="A2:G2"/>
    <mergeCell ref="A1:G1"/>
    <mergeCell ref="A79:G79"/>
    <mergeCell ref="B117:C117"/>
    <mergeCell ref="B118:C118"/>
    <mergeCell ref="A116:B116"/>
    <mergeCell ref="A3:B3"/>
    <mergeCell ref="A78:D78"/>
    <mergeCell ref="A115:D115"/>
  </mergeCells>
  <printOptions horizontalCentered="1"/>
  <pageMargins left="0.15748031496062992" right="0.15748031496062992" top="0.7480314960629921" bottom="0.7086614173228347" header="0.4724409448818898" footer="0.2755905511811024"/>
  <pageSetup horizontalDpi="600" verticalDpi="600" orientation="portrait" paperSize="9" scale="54" r:id="rId1"/>
  <headerFooter alignWithMargins="0">
    <oddHeader>&amp;C&amp;"Times New Roman CE,Félkövér"&amp;12
&amp;R&amp;"Times New Roman CE,Félkövér dőlt"&amp;11 1.1 melléklet a ........./2018. (.......)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H6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6.125" style="0" customWidth="1"/>
    <col min="2" max="2" width="21.625" style="0" customWidth="1"/>
    <col min="3" max="8" width="16.375" style="0" customWidth="1"/>
  </cols>
  <sheetData>
    <row r="1" spans="1:8" ht="41.25" customHeight="1">
      <c r="A1" s="1231" t="s">
        <v>659</v>
      </c>
      <c r="B1" s="1232"/>
      <c r="C1" s="1232"/>
      <c r="D1" s="1232"/>
      <c r="E1" s="1232"/>
      <c r="F1" s="1232"/>
      <c r="G1" s="1232"/>
      <c r="H1" s="1232"/>
    </row>
    <row r="2" spans="1:8" ht="12.75" customHeight="1">
      <c r="A2" s="332"/>
      <c r="B2" s="333"/>
      <c r="C2" s="333"/>
      <c r="D2" s="333"/>
      <c r="E2" s="333"/>
      <c r="F2" s="333"/>
      <c r="G2" s="333"/>
      <c r="H2" s="334" t="s">
        <v>565</v>
      </c>
    </row>
    <row r="3" spans="1:8" ht="38.25">
      <c r="A3" s="335" t="s">
        <v>407</v>
      </c>
      <c r="B3" s="336" t="s">
        <v>566</v>
      </c>
      <c r="C3" s="336" t="s">
        <v>570</v>
      </c>
      <c r="D3" s="336" t="s">
        <v>567</v>
      </c>
      <c r="E3" s="336" t="s">
        <v>568</v>
      </c>
      <c r="F3" s="336" t="s">
        <v>569</v>
      </c>
      <c r="G3" s="336" t="s">
        <v>571</v>
      </c>
      <c r="H3" s="337" t="s">
        <v>408</v>
      </c>
    </row>
    <row r="4" spans="1:8" ht="48" customHeight="1">
      <c r="A4" s="338" t="s">
        <v>10</v>
      </c>
      <c r="B4" s="339" t="s">
        <v>650</v>
      </c>
      <c r="C4" s="546">
        <v>1</v>
      </c>
      <c r="D4" s="340">
        <v>2</v>
      </c>
      <c r="E4" s="340"/>
      <c r="F4" s="340">
        <v>2</v>
      </c>
      <c r="G4" s="340"/>
      <c r="H4" s="547">
        <f>SUM(C4:G4)</f>
        <v>5</v>
      </c>
    </row>
    <row r="5" spans="1:8" ht="33" customHeight="1">
      <c r="A5" s="338" t="s">
        <v>13</v>
      </c>
      <c r="B5" s="339" t="s">
        <v>651</v>
      </c>
      <c r="C5" s="546"/>
      <c r="D5" s="340">
        <v>4</v>
      </c>
      <c r="E5" s="340">
        <v>1</v>
      </c>
      <c r="F5" s="340"/>
      <c r="G5" s="340">
        <v>4</v>
      </c>
      <c r="H5" s="547">
        <f>SUM(C5:G5)</f>
        <v>9</v>
      </c>
    </row>
    <row r="6" spans="1:8" ht="35.25" customHeight="1">
      <c r="A6" s="341"/>
      <c r="B6" s="342" t="s">
        <v>408</v>
      </c>
      <c r="C6" s="548">
        <f aca="true" t="shared" si="0" ref="C6:H6">SUM(C4:C5)</f>
        <v>1</v>
      </c>
      <c r="D6" s="548">
        <f t="shared" si="0"/>
        <v>6</v>
      </c>
      <c r="E6" s="548">
        <f t="shared" si="0"/>
        <v>1</v>
      </c>
      <c r="F6" s="548">
        <f t="shared" si="0"/>
        <v>2</v>
      </c>
      <c r="G6" s="548">
        <f t="shared" si="0"/>
        <v>4</v>
      </c>
      <c r="H6" s="549">
        <f t="shared" si="0"/>
        <v>14</v>
      </c>
    </row>
  </sheetData>
  <sheetProtection/>
  <mergeCells count="1">
    <mergeCell ref="A1:H1"/>
  </mergeCells>
  <printOptions horizontalCentered="1"/>
  <pageMargins left="0.5118110236220472" right="0.5118110236220472" top="1.141732283464567" bottom="0.7480314960629921" header="0.7086614173228347" footer="0.31496062992125984"/>
  <pageSetup horizontalDpi="600" verticalDpi="600" orientation="portrait" paperSize="9" scale="80" r:id="rId1"/>
  <headerFooter>
    <oddHeader>&amp;R&amp;"Times New Roman CE,Félkövér dőlt"&amp;11 13. melléklet a .../2018. (...)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9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11.50390625" style="260" customWidth="1"/>
    <col min="2" max="2" width="59.50390625" style="259" customWidth="1"/>
    <col min="3" max="3" width="23.625" style="264" customWidth="1"/>
    <col min="4" max="6" width="17.875" style="259" customWidth="1"/>
    <col min="7" max="8" width="19.00390625" style="259" customWidth="1"/>
    <col min="9" max="16384" width="9.375" style="259" customWidth="1"/>
  </cols>
  <sheetData>
    <row r="1" spans="1:5" ht="42" customHeight="1">
      <c r="A1" s="1233" t="s">
        <v>658</v>
      </c>
      <c r="B1" s="1234"/>
      <c r="C1" s="1234"/>
      <c r="D1"/>
      <c r="E1"/>
    </row>
    <row r="2" spans="1:5" ht="15" customHeight="1">
      <c r="A2"/>
      <c r="B2"/>
      <c r="C2" s="1058"/>
      <c r="D2"/>
      <c r="E2"/>
    </row>
    <row r="3" spans="1:3" s="261" customFormat="1" ht="25.5" customHeight="1">
      <c r="A3" s="1235" t="s">
        <v>532</v>
      </c>
      <c r="B3" s="1235"/>
      <c r="C3" s="1235"/>
    </row>
    <row r="4" spans="1:5" ht="15">
      <c r="A4" s="1059"/>
      <c r="B4" s="1060"/>
      <c r="C4" s="1061" t="s">
        <v>1</v>
      </c>
      <c r="D4"/>
      <c r="E4"/>
    </row>
    <row r="5" spans="1:3" s="262" customFormat="1" ht="27.75" customHeight="1">
      <c r="A5" s="1062" t="s">
        <v>534</v>
      </c>
      <c r="B5" s="1063" t="s">
        <v>535</v>
      </c>
      <c r="C5" s="1064" t="s">
        <v>543</v>
      </c>
    </row>
    <row r="6" spans="1:5" ht="34.5" customHeight="1">
      <c r="A6" s="1065" t="s">
        <v>10</v>
      </c>
      <c r="B6" s="1066" t="s">
        <v>536</v>
      </c>
      <c r="C6" s="1067">
        <v>27898169</v>
      </c>
      <c r="D6"/>
      <c r="E6"/>
    </row>
    <row r="7" spans="1:5" ht="25.5" customHeight="1">
      <c r="A7" s="1068" t="s">
        <v>13</v>
      </c>
      <c r="B7" s="1069" t="s">
        <v>537</v>
      </c>
      <c r="C7" s="1070"/>
      <c r="D7"/>
      <c r="E7"/>
    </row>
    <row r="8" spans="1:3" s="263" customFormat="1" ht="25.5" customHeight="1">
      <c r="A8" s="1071" t="s">
        <v>16</v>
      </c>
      <c r="B8" s="1072" t="s">
        <v>408</v>
      </c>
      <c r="C8" s="1073">
        <v>27898169</v>
      </c>
    </row>
    <row r="10" spans="1:3" s="261" customFormat="1" ht="25.5" customHeight="1">
      <c r="A10" s="1235" t="s">
        <v>538</v>
      </c>
      <c r="B10" s="1235"/>
      <c r="C10" s="1235"/>
    </row>
    <row r="11" spans="1:5" ht="15">
      <c r="A11" s="1059"/>
      <c r="B11" s="1060"/>
      <c r="C11" s="1074"/>
      <c r="D11"/>
      <c r="E11"/>
    </row>
    <row r="12" spans="1:3" s="262" customFormat="1" ht="15">
      <c r="A12" s="1062" t="s">
        <v>534</v>
      </c>
      <c r="B12" s="1063" t="s">
        <v>535</v>
      </c>
      <c r="C12" s="1064" t="s">
        <v>543</v>
      </c>
    </row>
    <row r="13" spans="1:5" ht="25.5" customHeight="1">
      <c r="A13" s="1065" t="s">
        <v>10</v>
      </c>
      <c r="B13" s="1066" t="s">
        <v>539</v>
      </c>
      <c r="C13" s="1075">
        <v>1000000</v>
      </c>
      <c r="D13"/>
      <c r="E13" s="1076"/>
    </row>
    <row r="14" spans="1:5" ht="25.5" customHeight="1">
      <c r="A14" s="1077" t="s">
        <v>13</v>
      </c>
      <c r="B14" s="1078"/>
      <c r="C14" s="1079"/>
      <c r="D14"/>
      <c r="E14" s="1076"/>
    </row>
    <row r="15" spans="1:5" ht="25.5" customHeight="1">
      <c r="A15" s="1065" t="s">
        <v>16</v>
      </c>
      <c r="B15" s="1080"/>
      <c r="C15" s="1081"/>
      <c r="D15"/>
      <c r="E15" s="1076"/>
    </row>
    <row r="16" spans="1:5" ht="25.5" customHeight="1">
      <c r="A16" s="1082" t="s">
        <v>19</v>
      </c>
      <c r="B16" s="1080"/>
      <c r="C16" s="1081"/>
      <c r="D16"/>
      <c r="E16" s="1076"/>
    </row>
    <row r="17" spans="1:4" ht="25.5" customHeight="1">
      <c r="A17" s="1083" t="s">
        <v>22</v>
      </c>
      <c r="B17" s="1084" t="s">
        <v>408</v>
      </c>
      <c r="C17" s="1085">
        <v>1000000</v>
      </c>
      <c r="D17"/>
    </row>
    <row r="18" spans="1:4" ht="25.5" customHeight="1">
      <c r="A18" s="1086" t="s">
        <v>25</v>
      </c>
      <c r="B18" s="1087" t="s">
        <v>540</v>
      </c>
      <c r="C18" s="1088">
        <v>28898169</v>
      </c>
      <c r="D18"/>
    </row>
    <row r="19" spans="1:4" ht="18.75">
      <c r="A19" s="1089"/>
      <c r="B19" s="1090"/>
      <c r="C19" s="1090"/>
      <c r="D19" s="1090"/>
    </row>
  </sheetData>
  <sheetProtection/>
  <mergeCells count="3">
    <mergeCell ref="A1:C1"/>
    <mergeCell ref="A3:C3"/>
    <mergeCell ref="A10:C10"/>
  </mergeCells>
  <printOptions horizontalCentered="1"/>
  <pageMargins left="0.5118110236220472" right="0.5118110236220472" top="1.141732283464567" bottom="0.7480314960629921" header="0.7086614173228347" footer="0.31496062992125984"/>
  <pageSetup orientation="portrait" paperSize="9" scale="90" r:id="rId1"/>
  <headerFooter scaleWithDoc="0">
    <oddHeader>&amp;R&amp;"Times New Roman,Félkövér dőlt"&amp;11 14.  melléklet a ...../2018.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H41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7.00390625" style="56" customWidth="1"/>
    <col min="2" max="2" width="55.50390625" style="56" customWidth="1"/>
    <col min="3" max="3" width="12.625" style="57" customWidth="1"/>
    <col min="4" max="6" width="12.625" style="56" customWidth="1"/>
    <col min="7" max="7" width="9.00390625" style="1" customWidth="1"/>
    <col min="8" max="16384" width="9.375" style="1" customWidth="1"/>
  </cols>
  <sheetData>
    <row r="1" spans="1:6" ht="40.5" customHeight="1">
      <c r="A1" s="1237" t="s">
        <v>657</v>
      </c>
      <c r="B1" s="1238"/>
      <c r="C1" s="1238"/>
      <c r="D1" s="1238"/>
      <c r="E1" s="1238"/>
      <c r="F1" s="1238"/>
    </row>
    <row r="3" spans="1:6" ht="15.75" customHeight="1">
      <c r="A3" s="1132" t="s">
        <v>544</v>
      </c>
      <c r="B3" s="1132"/>
      <c r="C3" s="1132"/>
      <c r="D3" s="1132"/>
      <c r="E3" s="1132"/>
      <c r="F3" s="1132"/>
    </row>
    <row r="4" spans="1:6" ht="15.75" customHeight="1">
      <c r="A4" s="1139"/>
      <c r="B4" s="1139"/>
      <c r="D4" s="2"/>
      <c r="E4" s="2"/>
      <c r="F4" s="3" t="s">
        <v>413</v>
      </c>
    </row>
    <row r="5" spans="1:6" ht="31.5" customHeight="1">
      <c r="A5" s="80" t="s">
        <v>2</v>
      </c>
      <c r="B5" s="26" t="s">
        <v>3</v>
      </c>
      <c r="C5" s="26" t="s">
        <v>545</v>
      </c>
      <c r="D5" s="26" t="s">
        <v>546</v>
      </c>
      <c r="E5" s="26" t="s">
        <v>547</v>
      </c>
      <c r="F5" s="81" t="s">
        <v>548</v>
      </c>
    </row>
    <row r="6" spans="1:6" s="7" customFormat="1" ht="12" customHeight="1">
      <c r="A6" s="292" t="s">
        <v>6</v>
      </c>
      <c r="B6" s="293" t="s">
        <v>7</v>
      </c>
      <c r="C6" s="293" t="s">
        <v>8</v>
      </c>
      <c r="D6" s="293" t="s">
        <v>9</v>
      </c>
      <c r="E6" s="294" t="s">
        <v>267</v>
      </c>
      <c r="F6" s="295" t="s">
        <v>466</v>
      </c>
    </row>
    <row r="7" spans="1:6" s="11" customFormat="1" ht="17.25" customHeight="1">
      <c r="A7" s="296" t="s">
        <v>10</v>
      </c>
      <c r="B7" s="297" t="s">
        <v>549</v>
      </c>
      <c r="C7" s="298">
        <v>31867</v>
      </c>
      <c r="D7" s="298">
        <f>C7*1.1</f>
        <v>35053.700000000004</v>
      </c>
      <c r="E7" s="299">
        <f>D7*1.1</f>
        <v>38559.07000000001</v>
      </c>
      <c r="F7" s="300">
        <f>E7*1.1</f>
        <v>42414.97700000001</v>
      </c>
    </row>
    <row r="8" spans="1:6" s="11" customFormat="1" ht="17.25" customHeight="1">
      <c r="A8" s="301" t="s">
        <v>13</v>
      </c>
      <c r="B8" s="302" t="s">
        <v>550</v>
      </c>
      <c r="C8" s="303"/>
      <c r="D8" s="298">
        <f aca="true" t="shared" si="0" ref="D8:F13">C8*1.1</f>
        <v>0</v>
      </c>
      <c r="E8" s="299">
        <f t="shared" si="0"/>
        <v>0</v>
      </c>
      <c r="F8" s="300">
        <f t="shared" si="0"/>
        <v>0</v>
      </c>
    </row>
    <row r="9" spans="1:6" s="11" customFormat="1" ht="17.25" customHeight="1">
      <c r="A9" s="301" t="s">
        <v>16</v>
      </c>
      <c r="B9" s="302" t="s">
        <v>551</v>
      </c>
      <c r="C9" s="303">
        <v>70779</v>
      </c>
      <c r="D9" s="298">
        <f t="shared" si="0"/>
        <v>77856.90000000001</v>
      </c>
      <c r="E9" s="299">
        <f t="shared" si="0"/>
        <v>85642.59000000001</v>
      </c>
      <c r="F9" s="300">
        <f t="shared" si="0"/>
        <v>94206.84900000002</v>
      </c>
    </row>
    <row r="10" spans="1:6" s="11" customFormat="1" ht="17.25" customHeight="1">
      <c r="A10" s="301" t="s">
        <v>19</v>
      </c>
      <c r="B10" s="302" t="s">
        <v>451</v>
      </c>
      <c r="C10" s="303"/>
      <c r="D10" s="298">
        <f t="shared" si="0"/>
        <v>0</v>
      </c>
      <c r="E10" s="299">
        <f t="shared" si="0"/>
        <v>0</v>
      </c>
      <c r="F10" s="300">
        <f t="shared" si="0"/>
        <v>0</v>
      </c>
    </row>
    <row r="11" spans="1:6" s="11" customFormat="1" ht="17.25" customHeight="1">
      <c r="A11" s="301" t="s">
        <v>22</v>
      </c>
      <c r="B11" s="302" t="s">
        <v>552</v>
      </c>
      <c r="C11" s="303"/>
      <c r="D11" s="298">
        <f t="shared" si="0"/>
        <v>0</v>
      </c>
      <c r="E11" s="299">
        <f t="shared" si="0"/>
        <v>0</v>
      </c>
      <c r="F11" s="300">
        <f t="shared" si="0"/>
        <v>0</v>
      </c>
    </row>
    <row r="12" spans="1:6" s="11" customFormat="1" ht="17.25" customHeight="1">
      <c r="A12" s="301" t="s">
        <v>25</v>
      </c>
      <c r="B12" s="305" t="s">
        <v>553</v>
      </c>
      <c r="C12" s="303"/>
      <c r="D12" s="298">
        <f t="shared" si="0"/>
        <v>0</v>
      </c>
      <c r="E12" s="299">
        <f t="shared" si="0"/>
        <v>0</v>
      </c>
      <c r="F12" s="300">
        <f t="shared" si="0"/>
        <v>0</v>
      </c>
    </row>
    <row r="13" spans="1:6" s="11" customFormat="1" ht="17.25" customHeight="1">
      <c r="A13" s="301" t="s">
        <v>28</v>
      </c>
      <c r="B13" s="302" t="s">
        <v>554</v>
      </c>
      <c r="C13" s="306">
        <f>SUM(C7:C12)</f>
        <v>102646</v>
      </c>
      <c r="D13" s="298">
        <f t="shared" si="0"/>
        <v>112910.6</v>
      </c>
      <c r="E13" s="299">
        <f t="shared" si="0"/>
        <v>124201.66000000002</v>
      </c>
      <c r="F13" s="300">
        <f t="shared" si="0"/>
        <v>136621.82600000003</v>
      </c>
    </row>
    <row r="14" spans="1:6" s="11" customFormat="1" ht="17.25" customHeight="1">
      <c r="A14" s="308" t="s">
        <v>31</v>
      </c>
      <c r="B14" s="309" t="s">
        <v>555</v>
      </c>
      <c r="C14" s="310"/>
      <c r="D14" s="310"/>
      <c r="E14" s="299">
        <f>D14*1.1</f>
        <v>0</v>
      </c>
      <c r="F14" s="311"/>
    </row>
    <row r="15" spans="1:6" s="11" customFormat="1" ht="27" customHeight="1">
      <c r="A15" s="80" t="s">
        <v>32</v>
      </c>
      <c r="B15" s="53" t="s">
        <v>556</v>
      </c>
      <c r="C15" s="312">
        <f>+C13+C14</f>
        <v>102646</v>
      </c>
      <c r="D15" s="312">
        <f>+D13+D14</f>
        <v>112910.6</v>
      </c>
      <c r="E15" s="312">
        <f>+E13+E14</f>
        <v>124201.66000000002</v>
      </c>
      <c r="F15" s="313">
        <f>+F13+F14</f>
        <v>136621.82600000003</v>
      </c>
    </row>
    <row r="16" spans="1:6" s="11" customFormat="1" ht="12" customHeight="1">
      <c r="A16" s="314"/>
      <c r="B16" s="315"/>
      <c r="C16" s="316"/>
      <c r="D16" s="317"/>
      <c r="E16" s="317"/>
      <c r="F16" s="318"/>
    </row>
    <row r="17" spans="1:6" s="11" customFormat="1" ht="12" customHeight="1">
      <c r="A17" s="1132" t="s">
        <v>498</v>
      </c>
      <c r="B17" s="1132"/>
      <c r="C17" s="1132"/>
      <c r="D17" s="1132"/>
      <c r="E17" s="1132"/>
      <c r="F17" s="1132"/>
    </row>
    <row r="18" spans="1:6" s="11" customFormat="1" ht="12" customHeight="1">
      <c r="A18" s="1236"/>
      <c r="B18" s="1236"/>
      <c r="C18" s="57"/>
      <c r="D18" s="2"/>
      <c r="E18" s="2"/>
      <c r="F18" s="3" t="s">
        <v>413</v>
      </c>
    </row>
    <row r="19" spans="1:7" s="11" customFormat="1" ht="31.5" customHeight="1">
      <c r="A19" s="80" t="s">
        <v>2</v>
      </c>
      <c r="B19" s="26" t="s">
        <v>3</v>
      </c>
      <c r="C19" s="26" t="s">
        <v>545</v>
      </c>
      <c r="D19" s="26" t="s">
        <v>546</v>
      </c>
      <c r="E19" s="26" t="s">
        <v>547</v>
      </c>
      <c r="F19" s="81" t="s">
        <v>548</v>
      </c>
      <c r="G19" s="319"/>
    </row>
    <row r="20" spans="1:7" s="11" customFormat="1" ht="12" customHeight="1">
      <c r="A20" s="292" t="s">
        <v>6</v>
      </c>
      <c r="B20" s="293" t="s">
        <v>7</v>
      </c>
      <c r="C20" s="293" t="s">
        <v>8</v>
      </c>
      <c r="D20" s="293" t="s">
        <v>9</v>
      </c>
      <c r="E20" s="294" t="s">
        <v>267</v>
      </c>
      <c r="F20" s="295" t="s">
        <v>466</v>
      </c>
      <c r="G20" s="319"/>
    </row>
    <row r="21" spans="1:7" s="11" customFormat="1" ht="17.25" customHeight="1">
      <c r="A21" s="52" t="s">
        <v>10</v>
      </c>
      <c r="B21" s="320" t="s">
        <v>557</v>
      </c>
      <c r="C21" s="303">
        <v>102646</v>
      </c>
      <c r="D21" s="303">
        <f>C21*1.1</f>
        <v>112910.6</v>
      </c>
      <c r="E21" s="303">
        <f>D21*1.1</f>
        <v>124201.66000000002</v>
      </c>
      <c r="F21" s="1125">
        <f>E21*1.1</f>
        <v>136621.82600000003</v>
      </c>
      <c r="G21" s="319"/>
    </row>
    <row r="22" spans="1:6" ht="17.25" customHeight="1">
      <c r="A22" s="52" t="s">
        <v>13</v>
      </c>
      <c r="B22" s="321" t="s">
        <v>558</v>
      </c>
      <c r="C22" s="306">
        <f>+C23+C24+C25</f>
        <v>0</v>
      </c>
      <c r="D22" s="306">
        <f>+D23+D24+D25</f>
        <v>0</v>
      </c>
      <c r="E22" s="306"/>
      <c r="F22" s="307">
        <f>+F23+F24+F25</f>
        <v>0</v>
      </c>
    </row>
    <row r="23" spans="1:6" ht="17.25" customHeight="1">
      <c r="A23" s="34" t="s">
        <v>559</v>
      </c>
      <c r="B23" s="302" t="s">
        <v>229</v>
      </c>
      <c r="C23" s="303"/>
      <c r="D23" s="303"/>
      <c r="E23" s="303"/>
      <c r="F23" s="304"/>
    </row>
    <row r="24" spans="1:6" ht="17.25" customHeight="1">
      <c r="A24" s="34" t="s">
        <v>560</v>
      </c>
      <c r="B24" s="302" t="s">
        <v>231</v>
      </c>
      <c r="C24" s="303"/>
      <c r="D24" s="303"/>
      <c r="E24" s="303"/>
      <c r="F24" s="304"/>
    </row>
    <row r="25" spans="1:6" ht="17.25" customHeight="1">
      <c r="A25" s="34" t="s">
        <v>561</v>
      </c>
      <c r="B25" s="305" t="s">
        <v>233</v>
      </c>
      <c r="C25" s="303"/>
      <c r="D25" s="303"/>
      <c r="E25" s="303"/>
      <c r="F25" s="304"/>
    </row>
    <row r="26" spans="1:6" ht="17.25" customHeight="1">
      <c r="A26" s="52" t="s">
        <v>16</v>
      </c>
      <c r="B26" s="322" t="s">
        <v>562</v>
      </c>
      <c r="C26" s="323">
        <f>+C21+C22</f>
        <v>102646</v>
      </c>
      <c r="D26" s="323">
        <f>+D21+D22</f>
        <v>112910.6</v>
      </c>
      <c r="E26" s="323">
        <f>+E21+E22</f>
        <v>124201.66000000002</v>
      </c>
      <c r="F26" s="324">
        <f>+F21+F22</f>
        <v>136621.82600000003</v>
      </c>
    </row>
    <row r="27" spans="1:7" ht="17.25" customHeight="1">
      <c r="A27" s="325" t="s">
        <v>19</v>
      </c>
      <c r="B27" s="326" t="s">
        <v>563</v>
      </c>
      <c r="C27" s="327"/>
      <c r="D27" s="327"/>
      <c r="E27" s="327"/>
      <c r="F27" s="328"/>
      <c r="G27" s="54"/>
    </row>
    <row r="28" spans="1:6" s="11" customFormat="1" ht="17.25" customHeight="1">
      <c r="A28" s="329" t="s">
        <v>22</v>
      </c>
      <c r="B28" s="55" t="s">
        <v>564</v>
      </c>
      <c r="C28" s="330">
        <f>+C26+C27</f>
        <v>102646</v>
      </c>
      <c r="D28" s="330">
        <f>+D26+D27</f>
        <v>112910.6</v>
      </c>
      <c r="E28" s="330">
        <f>+E26+E27</f>
        <v>124201.66000000002</v>
      </c>
      <c r="F28" s="331">
        <f>+F26+F27</f>
        <v>136621.82600000003</v>
      </c>
    </row>
    <row r="29" ht="15.75">
      <c r="C29" s="56"/>
    </row>
    <row r="30" ht="15.75">
      <c r="C30" s="56"/>
    </row>
    <row r="31" ht="15.75">
      <c r="C31" s="56"/>
    </row>
    <row r="32" ht="16.5" customHeight="1">
      <c r="C32" s="56"/>
    </row>
    <row r="33" ht="15.75">
      <c r="C33" s="56"/>
    </row>
    <row r="34" ht="15.75">
      <c r="C34" s="56"/>
    </row>
    <row r="35" spans="7:8" s="56" customFormat="1" ht="15.75">
      <c r="G35" s="1"/>
      <c r="H35" s="1"/>
    </row>
    <row r="36" spans="7:8" s="56" customFormat="1" ht="15.75">
      <c r="G36" s="1"/>
      <c r="H36" s="1"/>
    </row>
    <row r="37" spans="7:8" s="56" customFormat="1" ht="15.75">
      <c r="G37" s="1"/>
      <c r="H37" s="1"/>
    </row>
    <row r="38" spans="7:8" s="56" customFormat="1" ht="15.75">
      <c r="G38" s="1"/>
      <c r="H38" s="1"/>
    </row>
    <row r="39" spans="7:8" s="56" customFormat="1" ht="15.75">
      <c r="G39" s="1"/>
      <c r="H39" s="1"/>
    </row>
    <row r="40" spans="7:8" s="56" customFormat="1" ht="15.75">
      <c r="G40" s="1"/>
      <c r="H40" s="1"/>
    </row>
    <row r="41" spans="7:8" s="56" customFormat="1" ht="15.75">
      <c r="G41" s="1"/>
      <c r="H41" s="1"/>
    </row>
  </sheetData>
  <sheetProtection/>
  <mergeCells count="5">
    <mergeCell ref="A18:B18"/>
    <mergeCell ref="A1:F1"/>
    <mergeCell ref="A3:F3"/>
    <mergeCell ref="A4:B4"/>
    <mergeCell ref="A17:F17"/>
  </mergeCells>
  <printOptions horizontalCentered="1"/>
  <pageMargins left="0.7086614173228347" right="0.7086614173228347" top="1.141732283464567" bottom="0.7480314960629921" header="0.7086614173228347" footer="0.31496062992125984"/>
  <pageSetup horizontalDpi="600" verticalDpi="600" orientation="portrait" paperSize="9" scale="86" r:id="rId1"/>
  <headerFooter>
    <oddHeader>&amp;R&amp;"Times New Roman CE,Félkövér dőlt"&amp;11 15. melléklet a .../2018. (...)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J23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41.375" style="238" customWidth="1"/>
    <col min="2" max="2" width="19.625" style="238" customWidth="1"/>
    <col min="3" max="3" width="16.625" style="238" customWidth="1"/>
    <col min="4" max="9" width="16.00390625" style="238" customWidth="1"/>
    <col min="10" max="10" width="17.875" style="238" customWidth="1"/>
    <col min="11" max="16384" width="9.375" style="238" customWidth="1"/>
  </cols>
  <sheetData>
    <row r="1" spans="1:9" ht="56.25" customHeight="1">
      <c r="A1" s="1239" t="s">
        <v>655</v>
      </c>
      <c r="B1" s="1239"/>
      <c r="C1" s="1239"/>
      <c r="D1" s="1239"/>
      <c r="E1" s="1239"/>
      <c r="F1" s="1239"/>
      <c r="G1" s="1239"/>
      <c r="H1" s="1239"/>
      <c r="I1" s="1239"/>
    </row>
    <row r="2" spans="1:9" ht="18.75" customHeight="1">
      <c r="A2" s="1247" t="s">
        <v>612</v>
      </c>
      <c r="B2" s="1247"/>
      <c r="C2" s="1247"/>
      <c r="D2" s="1247"/>
      <c r="E2" s="1247"/>
      <c r="F2" s="1247"/>
      <c r="G2" s="1247"/>
      <c r="H2" s="1247"/>
      <c r="I2" s="1247"/>
    </row>
    <row r="3" spans="1:9" ht="15">
      <c r="A3" s="239"/>
      <c r="B3" s="239"/>
      <c r="C3" s="239"/>
      <c r="D3" s="239"/>
      <c r="E3" s="239"/>
      <c r="F3" s="239"/>
      <c r="G3" s="239"/>
      <c r="H3" s="1240" t="s">
        <v>1</v>
      </c>
      <c r="I3" s="1240"/>
    </row>
    <row r="4" spans="1:9" s="240" customFormat="1" ht="71.25" customHeight="1">
      <c r="A4" s="1241" t="s">
        <v>524</v>
      </c>
      <c r="B4" s="1243" t="s">
        <v>525</v>
      </c>
      <c r="C4" s="1241" t="s">
        <v>526</v>
      </c>
      <c r="D4" s="1245" t="s">
        <v>527</v>
      </c>
      <c r="E4" s="1245"/>
      <c r="F4" s="1245" t="s">
        <v>528</v>
      </c>
      <c r="G4" s="1245"/>
      <c r="H4" s="1245" t="s">
        <v>529</v>
      </c>
      <c r="I4" s="1246"/>
    </row>
    <row r="5" spans="1:9" s="243" customFormat="1" ht="15">
      <c r="A5" s="1242"/>
      <c r="B5" s="1244"/>
      <c r="C5" s="1242"/>
      <c r="D5" s="241" t="s">
        <v>530</v>
      </c>
      <c r="E5" s="241" t="s">
        <v>531</v>
      </c>
      <c r="F5" s="241" t="s">
        <v>530</v>
      </c>
      <c r="G5" s="241" t="s">
        <v>531</v>
      </c>
      <c r="H5" s="241" t="s">
        <v>530</v>
      </c>
      <c r="I5" s="242" t="s">
        <v>531</v>
      </c>
    </row>
    <row r="6" spans="1:9" ht="15">
      <c r="A6" s="418"/>
      <c r="B6" s="245"/>
      <c r="C6" s="244"/>
      <c r="D6" s="246"/>
      <c r="E6" s="246"/>
      <c r="F6" s="246"/>
      <c r="G6" s="246"/>
      <c r="H6" s="246"/>
      <c r="I6" s="247"/>
    </row>
    <row r="7" spans="1:10" s="253" customFormat="1" ht="15">
      <c r="A7" s="418"/>
      <c r="B7" s="249"/>
      <c r="C7" s="248"/>
      <c r="D7" s="250"/>
      <c r="E7" s="250"/>
      <c r="F7" s="250"/>
      <c r="G7" s="250"/>
      <c r="H7" s="250"/>
      <c r="I7" s="251"/>
      <c r="J7" s="252"/>
    </row>
    <row r="8" spans="1:9" s="258" customFormat="1" ht="26.25" customHeight="1">
      <c r="A8" s="419" t="s">
        <v>408</v>
      </c>
      <c r="B8" s="254">
        <f>SUM(B6:B7)</f>
        <v>0</v>
      </c>
      <c r="C8" s="255"/>
      <c r="D8" s="256">
        <f aca="true" t="shared" si="0" ref="D8:I8">SUM(D6:D7)</f>
        <v>0</v>
      </c>
      <c r="E8" s="256">
        <f t="shared" si="0"/>
        <v>0</v>
      </c>
      <c r="F8" s="256">
        <f t="shared" si="0"/>
        <v>0</v>
      </c>
      <c r="G8" s="256">
        <f t="shared" si="0"/>
        <v>0</v>
      </c>
      <c r="H8" s="256">
        <f t="shared" si="0"/>
        <v>0</v>
      </c>
      <c r="I8" s="257">
        <f t="shared" si="0"/>
        <v>0</v>
      </c>
    </row>
    <row r="9" spans="1:9" ht="15">
      <c r="A9" s="239"/>
      <c r="B9" s="239"/>
      <c r="C9" s="239"/>
      <c r="D9" s="239"/>
      <c r="E9" s="239"/>
      <c r="F9" s="239"/>
      <c r="G9" s="239"/>
      <c r="H9" s="239"/>
      <c r="I9" s="239"/>
    </row>
    <row r="10" spans="1:9" ht="15">
      <c r="A10" s="239"/>
      <c r="B10" s="239"/>
      <c r="C10" s="239"/>
      <c r="D10" s="239"/>
      <c r="E10" s="239"/>
      <c r="F10" s="239"/>
      <c r="G10" s="239"/>
      <c r="H10" s="239"/>
      <c r="I10" s="239"/>
    </row>
    <row r="11" spans="1:9" ht="15">
      <c r="A11" s="239"/>
      <c r="B11" s="239"/>
      <c r="C11" s="239"/>
      <c r="D11" s="239"/>
      <c r="E11" s="239"/>
      <c r="F11" s="239"/>
      <c r="G11" s="239"/>
      <c r="H11" s="239"/>
      <c r="I11" s="239"/>
    </row>
    <row r="12" spans="1:9" ht="15">
      <c r="A12" s="239"/>
      <c r="B12" s="239"/>
      <c r="C12" s="239"/>
      <c r="D12" s="239"/>
      <c r="E12" s="239"/>
      <c r="F12" s="239"/>
      <c r="G12" s="239"/>
      <c r="H12" s="239"/>
      <c r="I12" s="239"/>
    </row>
    <row r="13" spans="1:9" ht="15">
      <c r="A13" s="239"/>
      <c r="B13" s="239"/>
      <c r="C13" s="239"/>
      <c r="D13" s="239"/>
      <c r="E13" s="239"/>
      <c r="F13" s="239"/>
      <c r="G13" s="239"/>
      <c r="H13" s="239"/>
      <c r="I13" s="239"/>
    </row>
    <row r="14" spans="1:9" ht="15">
      <c r="A14" s="239"/>
      <c r="B14" s="239"/>
      <c r="C14" s="239"/>
      <c r="D14" s="239"/>
      <c r="E14" s="239"/>
      <c r="F14" s="239"/>
      <c r="G14" s="239"/>
      <c r="H14" s="239"/>
      <c r="I14" s="239"/>
    </row>
    <row r="15" spans="1:9" ht="15">
      <c r="A15" s="239"/>
      <c r="B15" s="239"/>
      <c r="C15" s="239"/>
      <c r="D15" s="239"/>
      <c r="E15" s="239"/>
      <c r="F15" s="239"/>
      <c r="G15" s="239"/>
      <c r="H15" s="239"/>
      <c r="I15" s="239"/>
    </row>
    <row r="16" spans="1:9" ht="15">
      <c r="A16" s="239"/>
      <c r="B16" s="239"/>
      <c r="C16" s="239"/>
      <c r="D16" s="239"/>
      <c r="E16" s="239"/>
      <c r="F16" s="239"/>
      <c r="G16" s="239"/>
      <c r="H16" s="239"/>
      <c r="I16" s="239"/>
    </row>
    <row r="17" spans="1:9" ht="15">
      <c r="A17" s="239"/>
      <c r="B17" s="239"/>
      <c r="C17" s="239"/>
      <c r="D17" s="239"/>
      <c r="E17" s="239"/>
      <c r="F17" s="239"/>
      <c r="G17" s="239"/>
      <c r="H17" s="239"/>
      <c r="I17" s="239"/>
    </row>
    <row r="18" spans="1:9" ht="15">
      <c r="A18" s="239"/>
      <c r="B18" s="239"/>
      <c r="C18" s="239"/>
      <c r="D18" s="239"/>
      <c r="E18" s="239"/>
      <c r="F18" s="239"/>
      <c r="G18" s="239"/>
      <c r="H18" s="239"/>
      <c r="I18" s="239"/>
    </row>
    <row r="19" spans="1:9" ht="15">
      <c r="A19" s="239"/>
      <c r="B19" s="239"/>
      <c r="C19" s="239"/>
      <c r="D19" s="239"/>
      <c r="E19" s="239"/>
      <c r="F19" s="239"/>
      <c r="G19" s="239"/>
      <c r="H19" s="239"/>
      <c r="I19" s="239"/>
    </row>
    <row r="20" spans="1:9" ht="15">
      <c r="A20" s="239"/>
      <c r="B20" s="239"/>
      <c r="C20" s="239"/>
      <c r="D20" s="239"/>
      <c r="E20" s="239"/>
      <c r="F20" s="239"/>
      <c r="G20" s="239"/>
      <c r="H20" s="239"/>
      <c r="I20" s="239"/>
    </row>
    <row r="21" spans="1:9" ht="15">
      <c r="A21" s="239"/>
      <c r="B21" s="239"/>
      <c r="C21" s="239"/>
      <c r="D21" s="239"/>
      <c r="E21" s="239"/>
      <c r="F21" s="239"/>
      <c r="G21" s="239"/>
      <c r="H21" s="239"/>
      <c r="I21" s="239"/>
    </row>
    <row r="22" spans="1:9" ht="15">
      <c r="A22" s="239"/>
      <c r="B22" s="239"/>
      <c r="C22" s="239"/>
      <c r="D22" s="239"/>
      <c r="E22" s="239"/>
      <c r="F22" s="239"/>
      <c r="G22" s="239"/>
      <c r="H22" s="239"/>
      <c r="I22" s="239"/>
    </row>
    <row r="23" spans="1:9" ht="15">
      <c r="A23" s="239"/>
      <c r="B23" s="239"/>
      <c r="C23" s="239"/>
      <c r="D23" s="239"/>
      <c r="E23" s="239"/>
      <c r="F23" s="239"/>
      <c r="G23" s="239"/>
      <c r="H23" s="239"/>
      <c r="I23" s="239"/>
    </row>
  </sheetData>
  <sheetProtection/>
  <mergeCells count="9">
    <mergeCell ref="A1:I1"/>
    <mergeCell ref="H3:I3"/>
    <mergeCell ref="A4:A5"/>
    <mergeCell ref="B4:B5"/>
    <mergeCell ref="C4:C5"/>
    <mergeCell ref="D4:E4"/>
    <mergeCell ref="F4:G4"/>
    <mergeCell ref="H4:I4"/>
    <mergeCell ref="A2:I2"/>
  </mergeCells>
  <printOptions horizontalCentered="1"/>
  <pageMargins left="0.5118110236220472" right="0.5118110236220472" top="0.9448818897637796" bottom="0.7480314960629921" header="0.7086614173228347" footer="0.31496062992125984"/>
  <pageSetup horizontalDpi="600" verticalDpi="600" orientation="landscape" paperSize="9" scale="80" r:id="rId1"/>
  <headerFooter>
    <oddHeader>&amp;R&amp;"Times New Roman CE,Félkövér dőlt"&amp;11 16. melléklet a ...../2018. (...)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C31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8.00390625" style="354" customWidth="1"/>
    <col min="2" max="2" width="64.875" style="354" customWidth="1"/>
    <col min="3" max="3" width="24.00390625" style="354" customWidth="1"/>
    <col min="4" max="16384" width="9.375" style="354" customWidth="1"/>
  </cols>
  <sheetData>
    <row r="1" spans="1:3" s="353" customFormat="1" ht="60" customHeight="1">
      <c r="A1" s="1252" t="s">
        <v>656</v>
      </c>
      <c r="B1" s="1252"/>
      <c r="C1" s="1252"/>
    </row>
    <row r="2" spans="1:3" ht="15">
      <c r="A2"/>
      <c r="B2"/>
      <c r="C2" s="1100" t="s">
        <v>1</v>
      </c>
    </row>
    <row r="3" spans="1:3" ht="16.5" customHeight="1">
      <c r="A3" s="1248" t="s">
        <v>580</v>
      </c>
      <c r="B3" s="1250" t="s">
        <v>265</v>
      </c>
      <c r="C3" s="1253">
        <v>2017</v>
      </c>
    </row>
    <row r="4" spans="1:3" s="355" customFormat="1" ht="16.5" customHeight="1">
      <c r="A4" s="1249"/>
      <c r="B4" s="1251"/>
      <c r="C4" s="1254"/>
    </row>
    <row r="5" spans="1:3" ht="22.5" customHeight="1">
      <c r="A5" s="1091" t="s">
        <v>10</v>
      </c>
      <c r="B5" s="1092" t="s">
        <v>581</v>
      </c>
      <c r="C5" s="1093">
        <v>91343045</v>
      </c>
    </row>
    <row r="6" spans="1:3" ht="22.5" customHeight="1">
      <c r="A6" s="1094" t="s">
        <v>13</v>
      </c>
      <c r="B6" s="1095" t="s">
        <v>582</v>
      </c>
      <c r="C6" s="1096">
        <v>0</v>
      </c>
    </row>
    <row r="7" spans="1:3" ht="22.5" customHeight="1">
      <c r="A7" s="1094" t="s">
        <v>16</v>
      </c>
      <c r="B7" s="1097" t="s">
        <v>583</v>
      </c>
      <c r="C7" s="1096">
        <v>17264027</v>
      </c>
    </row>
    <row r="8" spans="1:3" ht="31.5" customHeight="1">
      <c r="A8" s="1094" t="s">
        <v>19</v>
      </c>
      <c r="B8" s="1095" t="s">
        <v>584</v>
      </c>
      <c r="C8" s="1096">
        <v>0</v>
      </c>
    </row>
    <row r="9" spans="1:3" ht="22.5" customHeight="1">
      <c r="A9" s="1094" t="s">
        <v>22</v>
      </c>
      <c r="B9" s="1097" t="s">
        <v>585</v>
      </c>
      <c r="C9" s="1099"/>
    </row>
    <row r="10" spans="1:3" ht="28.5" customHeight="1">
      <c r="A10" s="1094" t="s">
        <v>25</v>
      </c>
      <c r="B10" s="1095" t="s">
        <v>586</v>
      </c>
      <c r="C10" s="1099"/>
    </row>
    <row r="11" spans="1:3" ht="22.5" customHeight="1">
      <c r="A11" s="1101" t="s">
        <v>28</v>
      </c>
      <c r="B11" s="1102" t="s">
        <v>587</v>
      </c>
      <c r="C11" s="1103"/>
    </row>
    <row r="12" spans="1:3" s="353" customFormat="1" ht="22.5" customHeight="1">
      <c r="A12" s="1104" t="s">
        <v>31</v>
      </c>
      <c r="B12" s="1105" t="s">
        <v>588</v>
      </c>
      <c r="C12" s="1106">
        <v>108607072</v>
      </c>
    </row>
    <row r="13" spans="1:3" s="353" customFormat="1" ht="22.5" customHeight="1">
      <c r="A13" s="1107" t="s">
        <v>32</v>
      </c>
      <c r="B13" s="1108" t="s">
        <v>589</v>
      </c>
      <c r="C13" s="1109">
        <v>54303536</v>
      </c>
    </row>
    <row r="14" spans="1:3" s="353" customFormat="1" ht="27" customHeight="1">
      <c r="A14" s="1104" t="s">
        <v>35</v>
      </c>
      <c r="B14" s="1112" t="s">
        <v>590</v>
      </c>
      <c r="C14" s="1106">
        <v>0</v>
      </c>
    </row>
    <row r="15" spans="1:3" ht="22.5" customHeight="1">
      <c r="A15" s="1091" t="s">
        <v>37</v>
      </c>
      <c r="B15" s="1110" t="s">
        <v>591</v>
      </c>
      <c r="C15" s="1111"/>
    </row>
    <row r="16" spans="1:3" ht="22.5" customHeight="1">
      <c r="A16" s="1094" t="s">
        <v>39</v>
      </c>
      <c r="B16" s="1098" t="s">
        <v>592</v>
      </c>
      <c r="C16" s="1099"/>
    </row>
    <row r="17" spans="1:3" ht="22.5" customHeight="1">
      <c r="A17" s="1094" t="s">
        <v>41</v>
      </c>
      <c r="B17" s="1098" t="s">
        <v>593</v>
      </c>
      <c r="C17" s="1099"/>
    </row>
    <row r="18" spans="1:3" ht="22.5" customHeight="1">
      <c r="A18" s="1094" t="s">
        <v>43</v>
      </c>
      <c r="B18" s="1098" t="s">
        <v>594</v>
      </c>
      <c r="C18" s="1099"/>
    </row>
    <row r="19" spans="1:3" ht="22.5" customHeight="1">
      <c r="A19" s="1094" t="s">
        <v>45</v>
      </c>
      <c r="B19" s="1098" t="s">
        <v>595</v>
      </c>
      <c r="C19" s="1099"/>
    </row>
    <row r="20" spans="1:3" ht="22.5" customHeight="1">
      <c r="A20" s="1094" t="s">
        <v>47</v>
      </c>
      <c r="B20" s="1098" t="s">
        <v>596</v>
      </c>
      <c r="C20" s="1099"/>
    </row>
    <row r="21" spans="1:3" ht="22.5" customHeight="1">
      <c r="A21" s="1101" t="s">
        <v>49</v>
      </c>
      <c r="B21" s="1113" t="s">
        <v>597</v>
      </c>
      <c r="C21" s="1103"/>
    </row>
    <row r="22" spans="1:3" s="353" customFormat="1" ht="30" customHeight="1">
      <c r="A22" s="1104" t="s">
        <v>52</v>
      </c>
      <c r="B22" s="1112" t="s">
        <v>598</v>
      </c>
      <c r="C22" s="1114">
        <v>0</v>
      </c>
    </row>
    <row r="23" spans="1:3" ht="22.5" customHeight="1">
      <c r="A23" s="1091" t="s">
        <v>55</v>
      </c>
      <c r="B23" s="1110" t="s">
        <v>599</v>
      </c>
      <c r="C23" s="1111"/>
    </row>
    <row r="24" spans="1:3" ht="22.5" customHeight="1">
      <c r="A24" s="1094" t="s">
        <v>58</v>
      </c>
      <c r="B24" s="1095" t="s">
        <v>600</v>
      </c>
      <c r="C24" s="1099"/>
    </row>
    <row r="25" spans="1:3" ht="22.5" customHeight="1">
      <c r="A25" s="1094" t="s">
        <v>60</v>
      </c>
      <c r="B25" s="1097" t="s">
        <v>593</v>
      </c>
      <c r="C25" s="1099"/>
    </row>
    <row r="26" spans="1:3" ht="22.5" customHeight="1">
      <c r="A26" s="1094" t="s">
        <v>62</v>
      </c>
      <c r="B26" s="1097" t="s">
        <v>594</v>
      </c>
      <c r="C26" s="1099"/>
    </row>
    <row r="27" spans="1:3" ht="22.5" customHeight="1">
      <c r="A27" s="1094" t="s">
        <v>64</v>
      </c>
      <c r="B27" s="1097" t="s">
        <v>595</v>
      </c>
      <c r="C27" s="1099"/>
    </row>
    <row r="28" spans="1:3" ht="22.5" customHeight="1">
      <c r="A28" s="1094" t="s">
        <v>66</v>
      </c>
      <c r="B28" s="1097" t="s">
        <v>596</v>
      </c>
      <c r="C28" s="1099"/>
    </row>
    <row r="29" spans="1:3" ht="22.5" customHeight="1">
      <c r="A29" s="1094" t="s">
        <v>68</v>
      </c>
      <c r="B29" s="1095" t="s">
        <v>601</v>
      </c>
      <c r="C29" s="1099"/>
    </row>
    <row r="30" spans="1:3" ht="22.5" customHeight="1">
      <c r="A30" s="1101" t="s">
        <v>70</v>
      </c>
      <c r="B30" s="1113" t="s">
        <v>602</v>
      </c>
      <c r="C30" s="1103">
        <v>0</v>
      </c>
    </row>
    <row r="31" spans="1:3" ht="27.75" customHeight="1">
      <c r="A31" s="1115" t="s">
        <v>73</v>
      </c>
      <c r="B31" s="1116" t="s">
        <v>603</v>
      </c>
      <c r="C31" s="1117">
        <v>54303536</v>
      </c>
    </row>
  </sheetData>
  <sheetProtection/>
  <mergeCells count="4">
    <mergeCell ref="A3:A4"/>
    <mergeCell ref="B3:B4"/>
    <mergeCell ref="A1:C1"/>
    <mergeCell ref="C3:C4"/>
  </mergeCells>
  <printOptions horizontalCentered="1"/>
  <pageMargins left="0.5118110236220472" right="0.5118110236220472" top="0.7480314960629921" bottom="0.7480314960629921" header="0.31496062992125984" footer="0.31496062992125984"/>
  <pageSetup orientation="portrait" paperSize="9" scale="85" r:id="rId1"/>
  <headerFooter>
    <oddHeader>&amp;R&amp;"Times New Roman,Félkövér dőlt"&amp;11 17. melléklet a ...../2018.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44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7.375" style="356" customWidth="1"/>
    <col min="2" max="2" width="56.125" style="356" customWidth="1"/>
    <col min="3" max="5" width="20.625" style="363" customWidth="1"/>
    <col min="6" max="6" width="9.375" style="356" customWidth="1"/>
    <col min="7" max="7" width="12.875" style="356" bestFit="1" customWidth="1"/>
    <col min="8" max="16384" width="9.375" style="356" customWidth="1"/>
  </cols>
  <sheetData>
    <row r="1" spans="1:5" ht="36.75" customHeight="1">
      <c r="A1" s="1255" t="s">
        <v>675</v>
      </c>
      <c r="B1" s="1255"/>
      <c r="C1" s="1255"/>
      <c r="D1" s="1255"/>
      <c r="E1" s="1255"/>
    </row>
    <row r="2" spans="1:5" ht="15" customHeight="1">
      <c r="A2" s="352"/>
      <c r="B2" s="352"/>
      <c r="C2" s="352" t="s">
        <v>612</v>
      </c>
      <c r="D2" s="352"/>
      <c r="E2" s="352"/>
    </row>
    <row r="3" spans="1:5" ht="15">
      <c r="A3" s="79"/>
      <c r="B3" s="79"/>
      <c r="C3" s="357"/>
      <c r="D3" s="357"/>
      <c r="E3" s="409" t="s">
        <v>533</v>
      </c>
    </row>
    <row r="4" spans="1:7" s="358" customFormat="1" ht="63.75">
      <c r="A4" s="80" t="s">
        <v>407</v>
      </c>
      <c r="B4" s="26" t="s">
        <v>604</v>
      </c>
      <c r="C4" s="382" t="s">
        <v>610</v>
      </c>
      <c r="D4" s="382" t="s">
        <v>611</v>
      </c>
      <c r="E4" s="383" t="s">
        <v>605</v>
      </c>
      <c r="G4" s="359"/>
    </row>
    <row r="5" spans="1:5" s="358" customFormat="1" ht="12" customHeight="1">
      <c r="A5" s="378">
        <v>1</v>
      </c>
      <c r="B5" s="379">
        <v>2</v>
      </c>
      <c r="C5" s="380">
        <v>3</v>
      </c>
      <c r="D5" s="380">
        <v>4</v>
      </c>
      <c r="E5" s="381">
        <v>5</v>
      </c>
    </row>
    <row r="6" spans="1:5" s="358" customFormat="1" ht="18" customHeight="1">
      <c r="A6" s="395" t="s">
        <v>10</v>
      </c>
      <c r="B6" s="376"/>
      <c r="C6" s="377">
        <v>0</v>
      </c>
      <c r="D6" s="377">
        <v>0</v>
      </c>
      <c r="E6" s="396"/>
    </row>
    <row r="7" spans="1:5" s="358" customFormat="1" ht="18" customHeight="1">
      <c r="A7" s="397" t="s">
        <v>13</v>
      </c>
      <c r="B7" s="364"/>
      <c r="C7" s="365">
        <v>0</v>
      </c>
      <c r="D7" s="365">
        <v>0</v>
      </c>
      <c r="E7" s="398"/>
    </row>
    <row r="8" spans="1:5" s="358" customFormat="1" ht="18" customHeight="1">
      <c r="A8" s="397" t="s">
        <v>16</v>
      </c>
      <c r="B8" s="366"/>
      <c r="C8" s="365"/>
      <c r="D8" s="365"/>
      <c r="E8" s="398"/>
    </row>
    <row r="9" spans="1:5" s="358" customFormat="1" ht="18" customHeight="1">
      <c r="A9" s="395" t="s">
        <v>19</v>
      </c>
      <c r="B9" s="364"/>
      <c r="C9" s="367"/>
      <c r="D9" s="367"/>
      <c r="E9" s="398"/>
    </row>
    <row r="10" spans="1:5" s="358" customFormat="1" ht="18" customHeight="1">
      <c r="A10" s="397" t="s">
        <v>22</v>
      </c>
      <c r="B10" s="368"/>
      <c r="C10" s="369"/>
      <c r="D10" s="369"/>
      <c r="E10" s="399"/>
    </row>
    <row r="11" spans="1:5" s="358" customFormat="1" ht="18" customHeight="1">
      <c r="A11" s="397" t="s">
        <v>25</v>
      </c>
      <c r="B11" s="370"/>
      <c r="C11" s="371"/>
      <c r="D11" s="371"/>
      <c r="E11" s="399"/>
    </row>
    <row r="12" spans="1:5" s="358" customFormat="1" ht="18" customHeight="1">
      <c r="A12" s="395" t="s">
        <v>28</v>
      </c>
      <c r="B12" s="370"/>
      <c r="C12" s="371"/>
      <c r="D12" s="371"/>
      <c r="E12" s="399"/>
    </row>
    <row r="13" spans="1:5" s="358" customFormat="1" ht="18" customHeight="1">
      <c r="A13" s="397" t="s">
        <v>31</v>
      </c>
      <c r="B13" s="370"/>
      <c r="C13" s="371"/>
      <c r="D13" s="371"/>
      <c r="E13" s="399"/>
    </row>
    <row r="14" spans="1:5" s="358" customFormat="1" ht="18" customHeight="1">
      <c r="A14" s="397" t="s">
        <v>32</v>
      </c>
      <c r="B14" s="370"/>
      <c r="C14" s="371"/>
      <c r="D14" s="371"/>
      <c r="E14" s="399"/>
    </row>
    <row r="15" spans="1:5" s="358" customFormat="1" ht="18" customHeight="1">
      <c r="A15" s="400" t="s">
        <v>35</v>
      </c>
      <c r="B15" s="384"/>
      <c r="C15" s="385"/>
      <c r="D15" s="385"/>
      <c r="E15" s="401"/>
    </row>
    <row r="16" spans="1:5" s="358" customFormat="1" ht="15">
      <c r="A16" s="82" t="s">
        <v>37</v>
      </c>
      <c r="B16" s="387" t="s">
        <v>606</v>
      </c>
      <c r="C16" s="388">
        <f>SUM(C6:C15)</f>
        <v>0</v>
      </c>
      <c r="D16" s="388">
        <f>SUM(D6:D15)</f>
        <v>0</v>
      </c>
      <c r="E16" s="389">
        <f>SUM(E6:E15)</f>
        <v>0</v>
      </c>
    </row>
    <row r="17" spans="1:5" s="358" customFormat="1" ht="15">
      <c r="A17" s="400" t="s">
        <v>39</v>
      </c>
      <c r="B17" s="390"/>
      <c r="C17" s="391"/>
      <c r="D17" s="391"/>
      <c r="E17" s="402"/>
    </row>
    <row r="18" spans="1:5" s="358" customFormat="1" ht="15">
      <c r="A18" s="82" t="s">
        <v>41</v>
      </c>
      <c r="B18" s="387" t="s">
        <v>607</v>
      </c>
      <c r="C18" s="388">
        <f>SUM(C17:C17)</f>
        <v>0</v>
      </c>
      <c r="D18" s="388">
        <f>SUM(D17:D17)</f>
        <v>0</v>
      </c>
      <c r="E18" s="389">
        <f>SUM(E17:E17)</f>
        <v>0</v>
      </c>
    </row>
    <row r="19" spans="1:5" s="358" customFormat="1" ht="15">
      <c r="A19" s="395" t="s">
        <v>43</v>
      </c>
      <c r="B19" s="392"/>
      <c r="C19" s="386"/>
      <c r="D19" s="386"/>
      <c r="E19" s="403"/>
    </row>
    <row r="20" spans="1:5" s="358" customFormat="1" ht="15">
      <c r="A20" s="397" t="s">
        <v>45</v>
      </c>
      <c r="B20" s="374"/>
      <c r="C20" s="375"/>
      <c r="D20" s="375"/>
      <c r="E20" s="399"/>
    </row>
    <row r="21" spans="1:5" s="358" customFormat="1" ht="15">
      <c r="A21" s="395" t="s">
        <v>47</v>
      </c>
      <c r="B21" s="372"/>
      <c r="C21" s="373"/>
      <c r="D21" s="373"/>
      <c r="E21" s="399"/>
    </row>
    <row r="22" spans="1:5" s="358" customFormat="1" ht="15">
      <c r="A22" s="397" t="s">
        <v>49</v>
      </c>
      <c r="B22" s="372"/>
      <c r="C22" s="373"/>
      <c r="D22" s="373"/>
      <c r="E22" s="399"/>
    </row>
    <row r="23" spans="1:5" s="358" customFormat="1" ht="15">
      <c r="A23" s="404" t="s">
        <v>52</v>
      </c>
      <c r="B23" s="393"/>
      <c r="C23" s="394"/>
      <c r="D23" s="394"/>
      <c r="E23" s="401"/>
    </row>
    <row r="24" spans="1:5" s="358" customFormat="1" ht="15">
      <c r="A24" s="82" t="s">
        <v>55</v>
      </c>
      <c r="B24" s="387" t="s">
        <v>608</v>
      </c>
      <c r="C24" s="388">
        <f>SUM(C19:C23)</f>
        <v>0</v>
      </c>
      <c r="D24" s="388">
        <f>SUM(D19:D23)</f>
        <v>0</v>
      </c>
      <c r="E24" s="389">
        <f>SUM(E19:E23)</f>
        <v>0</v>
      </c>
    </row>
    <row r="25" spans="1:5" s="358" customFormat="1" ht="27" customHeight="1">
      <c r="A25" s="405" t="s">
        <v>58</v>
      </c>
      <c r="B25" s="406" t="s">
        <v>609</v>
      </c>
      <c r="C25" s="407">
        <f>SUM(C24,C18,C16)</f>
        <v>0</v>
      </c>
      <c r="D25" s="407">
        <f>SUM(D24,D18,D16)</f>
        <v>0</v>
      </c>
      <c r="E25" s="408">
        <f>SUM(E24,E18,E16)</f>
        <v>0</v>
      </c>
    </row>
    <row r="28" spans="1:5" ht="15">
      <c r="A28" s="360"/>
      <c r="B28" s="361"/>
      <c r="C28" s="360"/>
      <c r="D28" s="360"/>
      <c r="E28" s="360"/>
    </row>
    <row r="29" spans="1:5" ht="15">
      <c r="A29" s="360"/>
      <c r="B29" s="361"/>
      <c r="C29" s="360"/>
      <c r="D29" s="360"/>
      <c r="E29" s="360"/>
    </row>
    <row r="30" spans="1:6" ht="15">
      <c r="A30" s="360"/>
      <c r="B30" s="361"/>
      <c r="C30" s="360"/>
      <c r="D30" s="360"/>
      <c r="E30" s="360"/>
      <c r="F30" s="362"/>
    </row>
    <row r="31" spans="1:5" ht="15">
      <c r="A31" s="360"/>
      <c r="B31" s="361"/>
      <c r="C31" s="360"/>
      <c r="D31" s="360"/>
      <c r="E31" s="360"/>
    </row>
    <row r="32" spans="1:5" ht="15">
      <c r="A32" s="360"/>
      <c r="B32" s="361"/>
      <c r="C32" s="360"/>
      <c r="D32" s="360"/>
      <c r="E32" s="360"/>
    </row>
    <row r="33" spans="1:5" ht="15">
      <c r="A33" s="360"/>
      <c r="B33" s="361"/>
      <c r="C33" s="360"/>
      <c r="D33" s="360"/>
      <c r="E33" s="360"/>
    </row>
    <row r="34" spans="1:5" ht="15">
      <c r="A34" s="360"/>
      <c r="B34" s="361"/>
      <c r="C34" s="360"/>
      <c r="D34" s="360"/>
      <c r="E34" s="360"/>
    </row>
    <row r="35" spans="1:5" ht="15">
      <c r="A35" s="360"/>
      <c r="B35" s="361"/>
      <c r="C35" s="360"/>
      <c r="D35" s="360"/>
      <c r="E35" s="360"/>
    </row>
    <row r="36" spans="1:5" ht="15">
      <c r="A36" s="360"/>
      <c r="B36" s="361"/>
      <c r="C36" s="360"/>
      <c r="D36" s="360"/>
      <c r="E36" s="360"/>
    </row>
    <row r="37" spans="1:5" ht="15">
      <c r="A37" s="360"/>
      <c r="B37" s="360"/>
      <c r="C37" s="360"/>
      <c r="D37" s="360"/>
      <c r="E37" s="360"/>
    </row>
    <row r="38" spans="1:5" ht="15">
      <c r="A38" s="360"/>
      <c r="B38" s="360"/>
      <c r="C38" s="360"/>
      <c r="D38" s="360"/>
      <c r="E38" s="360"/>
    </row>
    <row r="39" spans="1:5" ht="15">
      <c r="A39" s="360"/>
      <c r="B39" s="360"/>
      <c r="C39" s="360"/>
      <c r="D39" s="360"/>
      <c r="E39" s="360"/>
    </row>
    <row r="40" spans="1:5" ht="15">
      <c r="A40" s="360"/>
      <c r="B40" s="360"/>
      <c r="C40" s="360"/>
      <c r="D40" s="360"/>
      <c r="E40" s="360"/>
    </row>
    <row r="41" spans="1:5" ht="15">
      <c r="A41" s="360"/>
      <c r="B41" s="360"/>
      <c r="C41" s="360"/>
      <c r="D41" s="360"/>
      <c r="E41" s="360"/>
    </row>
    <row r="42" spans="1:5" ht="15">
      <c r="A42" s="360"/>
      <c r="B42" s="360"/>
      <c r="C42" s="360"/>
      <c r="D42" s="360"/>
      <c r="E42" s="360"/>
    </row>
    <row r="43" spans="1:5" ht="15">
      <c r="A43" s="360"/>
      <c r="B43" s="360"/>
      <c r="C43" s="360"/>
      <c r="D43" s="360"/>
      <c r="E43" s="360"/>
    </row>
    <row r="44" spans="1:5" ht="15">
      <c r="A44" s="360"/>
      <c r="B44" s="360"/>
      <c r="C44" s="360"/>
      <c r="D44" s="360"/>
      <c r="E44" s="360"/>
    </row>
  </sheetData>
  <sheetProtection/>
  <mergeCells count="1">
    <mergeCell ref="A1:E1"/>
  </mergeCells>
  <printOptions horizontalCentered="1"/>
  <pageMargins left="0.5118110236220472" right="0.7086614173228347" top="0.9448818897637796" bottom="0.7480314960629921" header="0.5118110236220472" footer="0.31496062992125984"/>
  <pageSetup firstPageNumber="53" useFirstPageNumber="1" fitToHeight="0" fitToWidth="1" horizontalDpi="600" verticalDpi="600" orientation="portrait" paperSize="9" scale="80" r:id="rId1"/>
  <headerFooter>
    <oddHeader>&amp;R&amp;"Times New Roman CE,Félkövér dőlt"&amp;11 18. melléklet a .../2018. (...)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E13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50390625" style="0" customWidth="1"/>
    <col min="2" max="2" width="47.875" style="0" customWidth="1"/>
    <col min="3" max="3" width="38.375" style="0" customWidth="1"/>
  </cols>
  <sheetData>
    <row r="1" spans="1:5" ht="36.75" customHeight="1">
      <c r="A1" s="1255" t="s">
        <v>810</v>
      </c>
      <c r="B1" s="1255"/>
      <c r="C1" s="1255"/>
      <c r="D1" s="1256"/>
      <c r="E1" s="1256"/>
    </row>
    <row r="2" spans="1:3" s="354" customFormat="1" ht="15">
      <c r="A2"/>
      <c r="B2"/>
      <c r="C2" s="1100" t="s">
        <v>1</v>
      </c>
    </row>
    <row r="3" spans="1:3" s="1258" customFormat="1" ht="24.75" customHeight="1">
      <c r="A3" s="1259" t="s">
        <v>534</v>
      </c>
      <c r="B3" s="1259" t="s">
        <v>265</v>
      </c>
      <c r="C3" s="1259" t="s">
        <v>410</v>
      </c>
    </row>
    <row r="4" spans="1:3" s="1257" customFormat="1" ht="30" customHeight="1">
      <c r="A4" s="1260" t="s">
        <v>10</v>
      </c>
      <c r="B4" s="1261" t="s">
        <v>811</v>
      </c>
      <c r="C4" s="1262">
        <v>803482969</v>
      </c>
    </row>
    <row r="5" spans="1:3" s="1257" customFormat="1" ht="30" customHeight="1">
      <c r="A5" s="1260" t="s">
        <v>13</v>
      </c>
      <c r="B5" s="1261" t="s">
        <v>812</v>
      </c>
      <c r="C5" s="1262">
        <v>525172364</v>
      </c>
    </row>
    <row r="6" spans="1:3" s="1257" customFormat="1" ht="30" customHeight="1">
      <c r="A6" s="1260" t="s">
        <v>16</v>
      </c>
      <c r="B6" s="1263" t="s">
        <v>813</v>
      </c>
      <c r="C6" s="1264">
        <v>278310605</v>
      </c>
    </row>
    <row r="7" spans="1:3" s="1257" customFormat="1" ht="30" customHeight="1">
      <c r="A7" s="1260" t="s">
        <v>19</v>
      </c>
      <c r="B7" s="1261" t="s">
        <v>814</v>
      </c>
      <c r="C7" s="1262">
        <v>140987703</v>
      </c>
    </row>
    <row r="8" spans="1:3" s="1257" customFormat="1" ht="30" customHeight="1">
      <c r="A8" s="1260" t="s">
        <v>22</v>
      </c>
      <c r="B8" s="1261" t="s">
        <v>815</v>
      </c>
      <c r="C8" s="1262">
        <v>35911267</v>
      </c>
    </row>
    <row r="9" spans="1:3" s="1257" customFormat="1" ht="30" customHeight="1">
      <c r="A9" s="1260" t="s">
        <v>25</v>
      </c>
      <c r="B9" s="1263" t="s">
        <v>816</v>
      </c>
      <c r="C9" s="1264">
        <v>105076436</v>
      </c>
    </row>
    <row r="10" spans="1:3" s="1257" customFormat="1" ht="30" customHeight="1">
      <c r="A10" s="1260" t="s">
        <v>28</v>
      </c>
      <c r="B10" s="1263" t="s">
        <v>817</v>
      </c>
      <c r="C10" s="1264">
        <v>383387041</v>
      </c>
    </row>
    <row r="11" spans="1:3" s="1257" customFormat="1" ht="30" customHeight="1">
      <c r="A11" s="1260" t="s">
        <v>45</v>
      </c>
      <c r="B11" s="1263" t="s">
        <v>818</v>
      </c>
      <c r="C11" s="1264">
        <v>383387041</v>
      </c>
    </row>
    <row r="12" spans="1:3" s="1257" customFormat="1" ht="30" customHeight="1">
      <c r="A12" s="1260" t="s">
        <v>47</v>
      </c>
      <c r="B12" s="1263" t="s">
        <v>819</v>
      </c>
      <c r="C12" s="1264">
        <v>286526855</v>
      </c>
    </row>
    <row r="13" spans="1:3" s="1257" customFormat="1" ht="30" customHeight="1">
      <c r="A13" s="1260" t="s">
        <v>49</v>
      </c>
      <c r="B13" s="1263" t="s">
        <v>820</v>
      </c>
      <c r="C13" s="1264">
        <v>96860186</v>
      </c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&amp;R&amp;"Times New Roman CE,Félkövér dőlt"&amp;11 19. melléklet a .../2018. (...)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E49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9.50390625" style="1268" customWidth="1"/>
    <col min="2" max="2" width="47.875" style="1268" customWidth="1"/>
    <col min="3" max="3" width="22.375" style="1268" customWidth="1"/>
    <col min="4" max="4" width="22.875" style="1268" customWidth="1"/>
    <col min="5" max="5" width="21.50390625" style="1268" customWidth="1"/>
    <col min="6" max="16384" width="9.375" style="1268" customWidth="1"/>
  </cols>
  <sheetData>
    <row r="1" spans="1:5" ht="30" customHeight="1">
      <c r="A1" s="1267" t="s">
        <v>907</v>
      </c>
      <c r="B1" s="1267"/>
      <c r="C1" s="1267"/>
      <c r="D1" s="1267"/>
      <c r="E1" s="1267"/>
    </row>
    <row r="3" ht="15">
      <c r="E3" s="1100" t="s">
        <v>1</v>
      </c>
    </row>
    <row r="4" spans="1:5" s="1265" customFormat="1" ht="14.25">
      <c r="A4" s="1266" t="s">
        <v>534</v>
      </c>
      <c r="B4" s="1266" t="s">
        <v>265</v>
      </c>
      <c r="C4" s="1266" t="s">
        <v>821</v>
      </c>
      <c r="D4" s="1266" t="s">
        <v>822</v>
      </c>
      <c r="E4" s="1266" t="s">
        <v>823</v>
      </c>
    </row>
    <row r="5" spans="1:5" s="1265" customFormat="1" ht="14.25">
      <c r="A5" s="1266"/>
      <c r="B5" s="1266"/>
      <c r="C5" s="1266"/>
      <c r="D5" s="1266"/>
      <c r="E5" s="1266"/>
    </row>
    <row r="6" spans="1:5" ht="12.75">
      <c r="A6" s="1269" t="s">
        <v>802</v>
      </c>
      <c r="B6" s="1270" t="s">
        <v>824</v>
      </c>
      <c r="C6" s="1271">
        <v>987997</v>
      </c>
      <c r="D6" s="1271">
        <v>0</v>
      </c>
      <c r="E6" s="1271">
        <v>683996</v>
      </c>
    </row>
    <row r="7" spans="1:5" ht="12.75">
      <c r="A7" s="1269" t="s">
        <v>803</v>
      </c>
      <c r="B7" s="1270" t="s">
        <v>825</v>
      </c>
      <c r="C7" s="1271">
        <v>50000</v>
      </c>
      <c r="D7" s="1271">
        <v>0</v>
      </c>
      <c r="E7" s="1271">
        <v>80257773</v>
      </c>
    </row>
    <row r="8" spans="1:5" ht="12.75">
      <c r="A8" s="1272" t="s">
        <v>804</v>
      </c>
      <c r="B8" s="1273" t="s">
        <v>826</v>
      </c>
      <c r="C8" s="1274">
        <v>1037997</v>
      </c>
      <c r="D8" s="1274">
        <v>0</v>
      </c>
      <c r="E8" s="1274">
        <v>80941769</v>
      </c>
    </row>
    <row r="9" spans="1:5" ht="25.5">
      <c r="A9" s="1269" t="s">
        <v>805</v>
      </c>
      <c r="B9" s="1270" t="s">
        <v>827</v>
      </c>
      <c r="C9" s="1271">
        <v>583716363</v>
      </c>
      <c r="D9" s="1271">
        <v>0</v>
      </c>
      <c r="E9" s="1271">
        <v>660964778</v>
      </c>
    </row>
    <row r="10" spans="1:5" ht="25.5">
      <c r="A10" s="1269" t="s">
        <v>806</v>
      </c>
      <c r="B10" s="1270" t="s">
        <v>828</v>
      </c>
      <c r="C10" s="1271">
        <v>41146375</v>
      </c>
      <c r="D10" s="1271">
        <v>0</v>
      </c>
      <c r="E10" s="1271">
        <v>36212396</v>
      </c>
    </row>
    <row r="11" spans="1:5" ht="12.75">
      <c r="A11" s="1272" t="s">
        <v>829</v>
      </c>
      <c r="B11" s="1273" t="s">
        <v>830</v>
      </c>
      <c r="C11" s="1274">
        <v>624862738</v>
      </c>
      <c r="D11" s="1274">
        <v>0</v>
      </c>
      <c r="E11" s="1274">
        <v>697177174</v>
      </c>
    </row>
    <row r="12" spans="1:5" ht="25.5">
      <c r="A12" s="1269" t="s">
        <v>831</v>
      </c>
      <c r="B12" s="1270" t="s">
        <v>832</v>
      </c>
      <c r="C12" s="1271">
        <v>8400000</v>
      </c>
      <c r="D12" s="1271">
        <v>0</v>
      </c>
      <c r="E12" s="1271">
        <v>8400000</v>
      </c>
    </row>
    <row r="13" spans="1:5" ht="25.5">
      <c r="A13" s="1269" t="s">
        <v>833</v>
      </c>
      <c r="B13" s="1270" t="s">
        <v>834</v>
      </c>
      <c r="C13" s="1271">
        <v>8400000</v>
      </c>
      <c r="D13" s="1271">
        <v>0</v>
      </c>
      <c r="E13" s="1271">
        <v>8400000</v>
      </c>
    </row>
    <row r="14" spans="1:5" ht="25.5">
      <c r="A14" s="1272" t="s">
        <v>835</v>
      </c>
      <c r="B14" s="1273" t="s">
        <v>836</v>
      </c>
      <c r="C14" s="1274">
        <v>8400000</v>
      </c>
      <c r="D14" s="1274">
        <v>0</v>
      </c>
      <c r="E14" s="1274">
        <v>8400000</v>
      </c>
    </row>
    <row r="15" spans="1:5" ht="25.5">
      <c r="A15" s="1269" t="s">
        <v>837</v>
      </c>
      <c r="B15" s="1270" t="s">
        <v>838</v>
      </c>
      <c r="C15" s="1271">
        <v>118118546</v>
      </c>
      <c r="D15" s="1271">
        <v>0</v>
      </c>
      <c r="E15" s="1271">
        <v>118118546</v>
      </c>
    </row>
    <row r="16" spans="1:5" ht="12.75">
      <c r="A16" s="1269" t="s">
        <v>839</v>
      </c>
      <c r="B16" s="1270" t="s">
        <v>840</v>
      </c>
      <c r="C16" s="1271">
        <v>118118546</v>
      </c>
      <c r="D16" s="1271">
        <v>0</v>
      </c>
      <c r="E16" s="1271">
        <v>118118546</v>
      </c>
    </row>
    <row r="17" spans="1:5" ht="25.5">
      <c r="A17" s="1272" t="s">
        <v>841</v>
      </c>
      <c r="B17" s="1273" t="s">
        <v>842</v>
      </c>
      <c r="C17" s="1274">
        <v>118118546</v>
      </c>
      <c r="D17" s="1274">
        <v>0</v>
      </c>
      <c r="E17" s="1274">
        <v>118118546</v>
      </c>
    </row>
    <row r="18" spans="1:5" ht="38.25">
      <c r="A18" s="1272" t="s">
        <v>843</v>
      </c>
      <c r="B18" s="1273" t="s">
        <v>844</v>
      </c>
      <c r="C18" s="1274">
        <v>752419281</v>
      </c>
      <c r="D18" s="1274">
        <v>0</v>
      </c>
      <c r="E18" s="1274">
        <v>904637489</v>
      </c>
    </row>
    <row r="19" spans="1:5" ht="12.75">
      <c r="A19" s="1269" t="s">
        <v>845</v>
      </c>
      <c r="B19" s="1270" t="s">
        <v>846</v>
      </c>
      <c r="C19" s="1271">
        <v>85905</v>
      </c>
      <c r="D19" s="1271">
        <v>0</v>
      </c>
      <c r="E19" s="1271">
        <v>40885</v>
      </c>
    </row>
    <row r="20" spans="1:5" ht="25.5">
      <c r="A20" s="1272" t="s">
        <v>847</v>
      </c>
      <c r="B20" s="1273" t="s">
        <v>848</v>
      </c>
      <c r="C20" s="1274">
        <v>85905</v>
      </c>
      <c r="D20" s="1274">
        <v>0</v>
      </c>
      <c r="E20" s="1274">
        <v>40885</v>
      </c>
    </row>
    <row r="21" spans="1:5" ht="12.75">
      <c r="A21" s="1269" t="s">
        <v>849</v>
      </c>
      <c r="B21" s="1270" t="s">
        <v>850</v>
      </c>
      <c r="C21" s="1271">
        <v>30568355</v>
      </c>
      <c r="D21" s="1271">
        <v>0</v>
      </c>
      <c r="E21" s="1271">
        <v>309143605</v>
      </c>
    </row>
    <row r="22" spans="1:5" ht="12.75">
      <c r="A22" s="1272" t="s">
        <v>851</v>
      </c>
      <c r="B22" s="1273" t="s">
        <v>852</v>
      </c>
      <c r="C22" s="1274">
        <v>30568355</v>
      </c>
      <c r="D22" s="1274">
        <v>0</v>
      </c>
      <c r="E22" s="1274">
        <v>309143605</v>
      </c>
    </row>
    <row r="23" spans="1:5" ht="12.75">
      <c r="A23" s="1272" t="s">
        <v>853</v>
      </c>
      <c r="B23" s="1273" t="s">
        <v>854</v>
      </c>
      <c r="C23" s="1274">
        <v>30654260</v>
      </c>
      <c r="D23" s="1274">
        <v>0</v>
      </c>
      <c r="E23" s="1274">
        <v>309184490</v>
      </c>
    </row>
    <row r="24" spans="1:5" ht="38.25">
      <c r="A24" s="1269" t="s">
        <v>855</v>
      </c>
      <c r="B24" s="1270" t="s">
        <v>856</v>
      </c>
      <c r="C24" s="1271">
        <v>7512151</v>
      </c>
      <c r="D24" s="1271">
        <v>0</v>
      </c>
      <c r="E24" s="1271">
        <v>0</v>
      </c>
    </row>
    <row r="25" spans="1:5" ht="51">
      <c r="A25" s="1269" t="s">
        <v>857</v>
      </c>
      <c r="B25" s="1270" t="s">
        <v>858</v>
      </c>
      <c r="C25" s="1271">
        <v>7512151</v>
      </c>
      <c r="D25" s="1271">
        <v>0</v>
      </c>
      <c r="E25" s="1271">
        <v>0</v>
      </c>
    </row>
    <row r="26" spans="1:5" ht="25.5">
      <c r="A26" s="1269" t="s">
        <v>859</v>
      </c>
      <c r="B26" s="1270" t="s">
        <v>860</v>
      </c>
      <c r="C26" s="1271">
        <v>23685638</v>
      </c>
      <c r="D26" s="1271">
        <v>0</v>
      </c>
      <c r="E26" s="1271">
        <v>25718768</v>
      </c>
    </row>
    <row r="27" spans="1:5" ht="25.5">
      <c r="A27" s="1269" t="s">
        <v>861</v>
      </c>
      <c r="B27" s="1270" t="s">
        <v>862</v>
      </c>
      <c r="C27" s="1271">
        <v>0</v>
      </c>
      <c r="D27" s="1271">
        <v>0</v>
      </c>
      <c r="E27" s="1271">
        <v>2033130</v>
      </c>
    </row>
    <row r="28" spans="1:5" ht="25.5">
      <c r="A28" s="1269" t="s">
        <v>863</v>
      </c>
      <c r="B28" s="1270" t="s">
        <v>864</v>
      </c>
      <c r="C28" s="1271">
        <v>23685638</v>
      </c>
      <c r="D28" s="1271">
        <v>0</v>
      </c>
      <c r="E28" s="1271">
        <v>23685638</v>
      </c>
    </row>
    <row r="29" spans="1:5" ht="25.5">
      <c r="A29" s="1269" t="s">
        <v>865</v>
      </c>
      <c r="B29" s="1270" t="s">
        <v>866</v>
      </c>
      <c r="C29" s="1271">
        <v>7723123</v>
      </c>
      <c r="D29" s="1271">
        <v>0</v>
      </c>
      <c r="E29" s="1271">
        <v>5829488</v>
      </c>
    </row>
    <row r="30" spans="1:5" ht="51">
      <c r="A30" s="1269" t="s">
        <v>867</v>
      </c>
      <c r="B30" s="1270" t="s">
        <v>868</v>
      </c>
      <c r="C30" s="1271">
        <v>7723123</v>
      </c>
      <c r="D30" s="1271">
        <v>0</v>
      </c>
      <c r="E30" s="1271">
        <v>5829488</v>
      </c>
    </row>
    <row r="31" spans="1:5" ht="25.5">
      <c r="A31" s="1272" t="s">
        <v>869</v>
      </c>
      <c r="B31" s="1273" t="s">
        <v>870</v>
      </c>
      <c r="C31" s="1274">
        <v>38920912</v>
      </c>
      <c r="D31" s="1274">
        <v>0</v>
      </c>
      <c r="E31" s="1274">
        <v>31548256</v>
      </c>
    </row>
    <row r="32" spans="1:5" ht="12.75">
      <c r="A32" s="1272" t="s">
        <v>871</v>
      </c>
      <c r="B32" s="1273" t="s">
        <v>872</v>
      </c>
      <c r="C32" s="1274">
        <v>38920912</v>
      </c>
      <c r="D32" s="1274">
        <v>0</v>
      </c>
      <c r="E32" s="1274">
        <v>31548256</v>
      </c>
    </row>
    <row r="33" spans="1:5" ht="25.5">
      <c r="A33" s="1269" t="s">
        <v>873</v>
      </c>
      <c r="B33" s="1270" t="s">
        <v>874</v>
      </c>
      <c r="C33" s="1271">
        <v>453505</v>
      </c>
      <c r="D33" s="1271">
        <v>0</v>
      </c>
      <c r="E33" s="1271">
        <v>517527</v>
      </c>
    </row>
    <row r="34" spans="1:5" ht="25.5">
      <c r="A34" s="1272" t="s">
        <v>875</v>
      </c>
      <c r="B34" s="1273" t="s">
        <v>876</v>
      </c>
      <c r="C34" s="1274">
        <v>453505</v>
      </c>
      <c r="D34" s="1274">
        <v>0</v>
      </c>
      <c r="E34" s="1274">
        <v>517527</v>
      </c>
    </row>
    <row r="35" spans="1:5" ht="25.5">
      <c r="A35" s="1272" t="s">
        <v>877</v>
      </c>
      <c r="B35" s="1273" t="s">
        <v>878</v>
      </c>
      <c r="C35" s="1274">
        <v>453505</v>
      </c>
      <c r="D35" s="1274">
        <v>0</v>
      </c>
      <c r="E35" s="1274">
        <v>517527</v>
      </c>
    </row>
    <row r="36" spans="1:5" ht="12.75">
      <c r="A36" s="1272" t="s">
        <v>879</v>
      </c>
      <c r="B36" s="1273" t="s">
        <v>880</v>
      </c>
      <c r="C36" s="1274">
        <v>822447958</v>
      </c>
      <c r="D36" s="1274">
        <v>0</v>
      </c>
      <c r="E36" s="1274">
        <v>1245887762</v>
      </c>
    </row>
    <row r="37" spans="1:5" ht="12.75">
      <c r="A37" s="1269" t="s">
        <v>881</v>
      </c>
      <c r="B37" s="1270" t="s">
        <v>882</v>
      </c>
      <c r="C37" s="1271">
        <v>739793391</v>
      </c>
      <c r="D37" s="1271">
        <v>0</v>
      </c>
      <c r="E37" s="1271">
        <v>780295669</v>
      </c>
    </row>
    <row r="38" spans="1:5" ht="12.75">
      <c r="A38" s="1269" t="s">
        <v>883</v>
      </c>
      <c r="B38" s="1270" t="s">
        <v>884</v>
      </c>
      <c r="C38" s="1271">
        <v>40502278</v>
      </c>
      <c r="D38" s="1271">
        <v>0</v>
      </c>
      <c r="E38" s="1271">
        <v>436527813</v>
      </c>
    </row>
    <row r="39" spans="1:5" ht="12.75">
      <c r="A39" s="1272" t="s">
        <v>885</v>
      </c>
      <c r="B39" s="1273" t="s">
        <v>886</v>
      </c>
      <c r="C39" s="1274">
        <v>780295669</v>
      </c>
      <c r="D39" s="1274">
        <v>0</v>
      </c>
      <c r="E39" s="1274">
        <v>1216823482</v>
      </c>
    </row>
    <row r="40" spans="1:5" ht="25.5">
      <c r="A40" s="1269" t="s">
        <v>887</v>
      </c>
      <c r="B40" s="1270" t="s">
        <v>888</v>
      </c>
      <c r="C40" s="1271">
        <v>36110984</v>
      </c>
      <c r="D40" s="1271">
        <v>0</v>
      </c>
      <c r="E40" s="1271">
        <v>22839050</v>
      </c>
    </row>
    <row r="41" spans="1:5" ht="38.25">
      <c r="A41" s="1269" t="s">
        <v>889</v>
      </c>
      <c r="B41" s="1270" t="s">
        <v>890</v>
      </c>
      <c r="C41" s="1271">
        <v>99722</v>
      </c>
      <c r="D41" s="1271">
        <v>0</v>
      </c>
      <c r="E41" s="1271">
        <v>0</v>
      </c>
    </row>
    <row r="42" spans="1:5" ht="25.5">
      <c r="A42" s="1272" t="s">
        <v>891</v>
      </c>
      <c r="B42" s="1273" t="s">
        <v>892</v>
      </c>
      <c r="C42" s="1274">
        <v>36210706</v>
      </c>
      <c r="D42" s="1274">
        <v>0</v>
      </c>
      <c r="E42" s="1274">
        <v>22839050</v>
      </c>
    </row>
    <row r="43" spans="1:5" ht="38.25">
      <c r="A43" s="1269" t="s">
        <v>893</v>
      </c>
      <c r="B43" s="1270" t="s">
        <v>894</v>
      </c>
      <c r="C43" s="1271">
        <v>360787</v>
      </c>
      <c r="D43" s="1271">
        <v>0</v>
      </c>
      <c r="E43" s="1271">
        <v>778648</v>
      </c>
    </row>
    <row r="44" spans="1:5" ht="38.25">
      <c r="A44" s="1269" t="s">
        <v>895</v>
      </c>
      <c r="B44" s="1270" t="s">
        <v>896</v>
      </c>
      <c r="C44" s="1271">
        <v>360787</v>
      </c>
      <c r="D44" s="1271">
        <v>0</v>
      </c>
      <c r="E44" s="1271">
        <v>778648</v>
      </c>
    </row>
    <row r="45" spans="1:5" ht="25.5">
      <c r="A45" s="1272" t="s">
        <v>897</v>
      </c>
      <c r="B45" s="1273" t="s">
        <v>898</v>
      </c>
      <c r="C45" s="1274">
        <v>360787</v>
      </c>
      <c r="D45" s="1274">
        <v>0</v>
      </c>
      <c r="E45" s="1274">
        <v>778648</v>
      </c>
    </row>
    <row r="46" spans="1:5" ht="12.75">
      <c r="A46" s="1269" t="s">
        <v>899</v>
      </c>
      <c r="B46" s="1270" t="s">
        <v>900</v>
      </c>
      <c r="C46" s="1271">
        <v>5580796</v>
      </c>
      <c r="D46" s="1271">
        <v>0</v>
      </c>
      <c r="E46" s="1271">
        <v>5446582</v>
      </c>
    </row>
    <row r="47" spans="1:5" ht="25.5">
      <c r="A47" s="1272" t="s">
        <v>901</v>
      </c>
      <c r="B47" s="1273" t="s">
        <v>902</v>
      </c>
      <c r="C47" s="1274">
        <v>5580796</v>
      </c>
      <c r="D47" s="1274">
        <v>0</v>
      </c>
      <c r="E47" s="1274">
        <v>5446582</v>
      </c>
    </row>
    <row r="48" spans="1:5" ht="12.75">
      <c r="A48" s="1272" t="s">
        <v>903</v>
      </c>
      <c r="B48" s="1273" t="s">
        <v>904</v>
      </c>
      <c r="C48" s="1274">
        <v>42152289</v>
      </c>
      <c r="D48" s="1274">
        <v>0</v>
      </c>
      <c r="E48" s="1274">
        <v>29064280</v>
      </c>
    </row>
    <row r="49" spans="1:5" ht="12.75">
      <c r="A49" s="1272" t="s">
        <v>905</v>
      </c>
      <c r="B49" s="1273" t="s">
        <v>906</v>
      </c>
      <c r="C49" s="1274">
        <v>822447958</v>
      </c>
      <c r="D49" s="1274">
        <v>0</v>
      </c>
      <c r="E49" s="1274">
        <v>1245887762</v>
      </c>
    </row>
  </sheetData>
  <sheetProtection/>
  <mergeCells count="6">
    <mergeCell ref="A1:E1"/>
    <mergeCell ref="A4:A5"/>
    <mergeCell ref="B4:B5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&amp;R&amp;"Times New Roman CE,Félkövér dőlt"&amp;11 20. melléklet a .../2018. (...)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E31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9.50390625" style="1268" customWidth="1"/>
    <col min="2" max="2" width="47.875" style="1268" customWidth="1"/>
    <col min="3" max="3" width="15.375" style="1268" bestFit="1" customWidth="1"/>
    <col min="4" max="4" width="20.375" style="1268" bestFit="1" customWidth="1"/>
    <col min="5" max="5" width="17.00390625" style="1268" bestFit="1" customWidth="1"/>
    <col min="6" max="16384" width="9.375" style="1268" customWidth="1"/>
  </cols>
  <sheetData>
    <row r="1" spans="1:5" ht="24.75" customHeight="1">
      <c r="A1" s="1267" t="s">
        <v>950</v>
      </c>
      <c r="B1" s="1267"/>
      <c r="C1" s="1267"/>
      <c r="D1" s="1267"/>
      <c r="E1" s="1267"/>
    </row>
    <row r="3" ht="15">
      <c r="E3" s="1100" t="s">
        <v>1</v>
      </c>
    </row>
    <row r="4" spans="1:5" s="1275" customFormat="1" ht="31.5">
      <c r="A4" s="1276" t="s">
        <v>534</v>
      </c>
      <c r="B4" s="1276" t="s">
        <v>265</v>
      </c>
      <c r="C4" s="1276" t="s">
        <v>821</v>
      </c>
      <c r="D4" s="1276" t="s">
        <v>822</v>
      </c>
      <c r="E4" s="1276" t="s">
        <v>823</v>
      </c>
    </row>
    <row r="5" spans="1:5" ht="12.75">
      <c r="A5" s="1269" t="s">
        <v>802</v>
      </c>
      <c r="B5" s="1270" t="s">
        <v>908</v>
      </c>
      <c r="C5" s="1271">
        <v>84278530</v>
      </c>
      <c r="D5" s="1271">
        <v>0</v>
      </c>
      <c r="E5" s="1271">
        <v>94350876</v>
      </c>
    </row>
    <row r="6" spans="1:5" ht="25.5">
      <c r="A6" s="1269" t="s">
        <v>803</v>
      </c>
      <c r="B6" s="1270" t="s">
        <v>909</v>
      </c>
      <c r="C6" s="1271">
        <v>10690119</v>
      </c>
      <c r="D6" s="1271">
        <v>0</v>
      </c>
      <c r="E6" s="1271">
        <v>10836730</v>
      </c>
    </row>
    <row r="7" spans="1:5" ht="25.5">
      <c r="A7" s="1272" t="s">
        <v>804</v>
      </c>
      <c r="B7" s="1273" t="s">
        <v>910</v>
      </c>
      <c r="C7" s="1274">
        <v>94968649</v>
      </c>
      <c r="D7" s="1274">
        <v>0</v>
      </c>
      <c r="E7" s="1274">
        <v>105187606</v>
      </c>
    </row>
    <row r="8" spans="1:5" ht="25.5">
      <c r="A8" s="1269" t="s">
        <v>911</v>
      </c>
      <c r="B8" s="1270" t="s">
        <v>912</v>
      </c>
      <c r="C8" s="1271">
        <v>112172504</v>
      </c>
      <c r="D8" s="1271">
        <v>0</v>
      </c>
      <c r="E8" s="1271">
        <v>94154433</v>
      </c>
    </row>
    <row r="9" spans="1:5" ht="25.5">
      <c r="A9" s="1269" t="s">
        <v>913</v>
      </c>
      <c r="B9" s="1270" t="s">
        <v>914</v>
      </c>
      <c r="C9" s="1271">
        <v>22677668</v>
      </c>
      <c r="D9" s="1271">
        <v>0</v>
      </c>
      <c r="E9" s="1271">
        <v>98597272</v>
      </c>
    </row>
    <row r="10" spans="1:5" ht="25.5">
      <c r="A10" s="1269" t="s">
        <v>829</v>
      </c>
      <c r="B10" s="1270" t="s">
        <v>915</v>
      </c>
      <c r="C10" s="1271">
        <v>48954</v>
      </c>
      <c r="D10" s="1271">
        <v>0</v>
      </c>
      <c r="E10" s="1271">
        <v>534886601</v>
      </c>
    </row>
    <row r="11" spans="1:5" ht="25.5">
      <c r="A11" s="1272" t="s">
        <v>916</v>
      </c>
      <c r="B11" s="1273" t="s">
        <v>917</v>
      </c>
      <c r="C11" s="1274">
        <v>134899126</v>
      </c>
      <c r="D11" s="1274">
        <v>0</v>
      </c>
      <c r="E11" s="1274">
        <v>727638306</v>
      </c>
    </row>
    <row r="12" spans="1:5" ht="12.75">
      <c r="A12" s="1269" t="s">
        <v>833</v>
      </c>
      <c r="B12" s="1270" t="s">
        <v>918</v>
      </c>
      <c r="C12" s="1271">
        <v>18514764</v>
      </c>
      <c r="D12" s="1271">
        <v>0</v>
      </c>
      <c r="E12" s="1271">
        <v>16388989</v>
      </c>
    </row>
    <row r="13" spans="1:5" ht="12.75">
      <c r="A13" s="1269" t="s">
        <v>919</v>
      </c>
      <c r="B13" s="1270" t="s">
        <v>920</v>
      </c>
      <c r="C13" s="1271">
        <v>58815015</v>
      </c>
      <c r="D13" s="1271">
        <v>0</v>
      </c>
      <c r="E13" s="1271">
        <v>98727337</v>
      </c>
    </row>
    <row r="14" spans="1:5" ht="12.75">
      <c r="A14" s="1269" t="s">
        <v>807</v>
      </c>
      <c r="B14" s="1270" t="s">
        <v>921</v>
      </c>
      <c r="C14" s="1271">
        <v>0</v>
      </c>
      <c r="D14" s="1271">
        <v>0</v>
      </c>
      <c r="E14" s="1271">
        <v>5772</v>
      </c>
    </row>
    <row r="15" spans="1:5" ht="12.75">
      <c r="A15" s="1269" t="s">
        <v>808</v>
      </c>
      <c r="B15" s="1270" t="s">
        <v>922</v>
      </c>
      <c r="C15" s="1271">
        <v>0</v>
      </c>
      <c r="D15" s="1271">
        <v>0</v>
      </c>
      <c r="E15" s="1271">
        <v>143972</v>
      </c>
    </row>
    <row r="16" spans="1:5" ht="12.75">
      <c r="A16" s="1272" t="s">
        <v>809</v>
      </c>
      <c r="B16" s="1273" t="s">
        <v>923</v>
      </c>
      <c r="C16" s="1274">
        <v>77329779</v>
      </c>
      <c r="D16" s="1274">
        <v>0</v>
      </c>
      <c r="E16" s="1274">
        <v>115266070</v>
      </c>
    </row>
    <row r="17" spans="1:5" ht="12.75">
      <c r="A17" s="1269" t="s">
        <v>924</v>
      </c>
      <c r="B17" s="1270" t="s">
        <v>925</v>
      </c>
      <c r="C17" s="1271">
        <v>50692180</v>
      </c>
      <c r="D17" s="1271">
        <v>0</v>
      </c>
      <c r="E17" s="1271">
        <v>45889595</v>
      </c>
    </row>
    <row r="18" spans="1:5" ht="12.75">
      <c r="A18" s="1269" t="s">
        <v>926</v>
      </c>
      <c r="B18" s="1270" t="s">
        <v>927</v>
      </c>
      <c r="C18" s="1271">
        <v>16929773</v>
      </c>
      <c r="D18" s="1271">
        <v>0</v>
      </c>
      <c r="E18" s="1271">
        <v>16876466</v>
      </c>
    </row>
    <row r="19" spans="1:5" ht="12.75">
      <c r="A19" s="1269" t="s">
        <v>928</v>
      </c>
      <c r="B19" s="1270" t="s">
        <v>929</v>
      </c>
      <c r="C19" s="1271">
        <v>17011831</v>
      </c>
      <c r="D19" s="1271">
        <v>0</v>
      </c>
      <c r="E19" s="1271">
        <v>11530402</v>
      </c>
    </row>
    <row r="20" spans="1:5" ht="12.75">
      <c r="A20" s="1272" t="s">
        <v>835</v>
      </c>
      <c r="B20" s="1273" t="s">
        <v>930</v>
      </c>
      <c r="C20" s="1274">
        <v>84633784</v>
      </c>
      <c r="D20" s="1274">
        <v>0</v>
      </c>
      <c r="E20" s="1274">
        <v>74296463</v>
      </c>
    </row>
    <row r="21" spans="1:5" ht="12.75">
      <c r="A21" s="1272" t="s">
        <v>837</v>
      </c>
      <c r="B21" s="1273" t="s">
        <v>931</v>
      </c>
      <c r="C21" s="1274">
        <v>27931299</v>
      </c>
      <c r="D21" s="1274">
        <v>0</v>
      </c>
      <c r="E21" s="1274">
        <v>62081167</v>
      </c>
    </row>
    <row r="22" spans="1:5" ht="12.75">
      <c r="A22" s="1272" t="s">
        <v>839</v>
      </c>
      <c r="B22" s="1273" t="s">
        <v>932</v>
      </c>
      <c r="C22" s="1274">
        <v>-1333215</v>
      </c>
      <c r="D22" s="1274">
        <v>0</v>
      </c>
      <c r="E22" s="1274">
        <v>140406478</v>
      </c>
    </row>
    <row r="23" spans="1:5" ht="25.5">
      <c r="A23" s="1272" t="s">
        <v>933</v>
      </c>
      <c r="B23" s="1273" t="s">
        <v>934</v>
      </c>
      <c r="C23" s="1274">
        <v>41306128</v>
      </c>
      <c r="D23" s="1274">
        <v>0</v>
      </c>
      <c r="E23" s="1274">
        <v>440775734</v>
      </c>
    </row>
    <row r="24" spans="1:5" ht="12.75">
      <c r="A24" s="1269" t="s">
        <v>935</v>
      </c>
      <c r="B24" s="1270" t="s">
        <v>936</v>
      </c>
      <c r="C24" s="1271">
        <v>584055</v>
      </c>
      <c r="D24" s="1271">
        <v>0</v>
      </c>
      <c r="E24" s="1271">
        <v>0</v>
      </c>
    </row>
    <row r="25" spans="1:5" ht="25.5">
      <c r="A25" s="1269" t="s">
        <v>843</v>
      </c>
      <c r="B25" s="1270" t="s">
        <v>937</v>
      </c>
      <c r="C25" s="1271">
        <v>125</v>
      </c>
      <c r="D25" s="1271">
        <v>0</v>
      </c>
      <c r="E25" s="1271">
        <v>0</v>
      </c>
    </row>
    <row r="26" spans="1:5" ht="25.5">
      <c r="A26" s="1272" t="s">
        <v>938</v>
      </c>
      <c r="B26" s="1273" t="s">
        <v>939</v>
      </c>
      <c r="C26" s="1274">
        <v>584180</v>
      </c>
      <c r="D26" s="1274">
        <v>0</v>
      </c>
      <c r="E26" s="1274">
        <v>0</v>
      </c>
    </row>
    <row r="27" spans="1:5" ht="12.75">
      <c r="A27" s="1269" t="s">
        <v>940</v>
      </c>
      <c r="B27" s="1270" t="s">
        <v>941</v>
      </c>
      <c r="C27" s="1271">
        <v>859</v>
      </c>
      <c r="D27" s="1271">
        <v>0</v>
      </c>
      <c r="E27" s="1271">
        <v>5032</v>
      </c>
    </row>
    <row r="28" spans="1:5" ht="25.5">
      <c r="A28" s="1269" t="s">
        <v>942</v>
      </c>
      <c r="B28" s="1270" t="s">
        <v>943</v>
      </c>
      <c r="C28" s="1271">
        <v>1387171</v>
      </c>
      <c r="D28" s="1271">
        <v>0</v>
      </c>
      <c r="E28" s="1271">
        <v>4242889</v>
      </c>
    </row>
    <row r="29" spans="1:5" ht="25.5">
      <c r="A29" s="1272" t="s">
        <v>944</v>
      </c>
      <c r="B29" s="1273" t="s">
        <v>945</v>
      </c>
      <c r="C29" s="1274">
        <v>1388030</v>
      </c>
      <c r="D29" s="1274">
        <v>0</v>
      </c>
      <c r="E29" s="1274">
        <v>4247921</v>
      </c>
    </row>
    <row r="30" spans="1:5" ht="25.5">
      <c r="A30" s="1272" t="s">
        <v>946</v>
      </c>
      <c r="B30" s="1273" t="s">
        <v>947</v>
      </c>
      <c r="C30" s="1274">
        <v>-803850</v>
      </c>
      <c r="D30" s="1274">
        <v>0</v>
      </c>
      <c r="E30" s="1274">
        <v>-4247921</v>
      </c>
    </row>
    <row r="31" spans="1:5" ht="12.75">
      <c r="A31" s="1272" t="s">
        <v>948</v>
      </c>
      <c r="B31" s="1273" t="s">
        <v>949</v>
      </c>
      <c r="C31" s="1274">
        <v>40502278</v>
      </c>
      <c r="D31" s="1274">
        <v>0</v>
      </c>
      <c r="E31" s="1274">
        <v>436527813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headerFooter>
    <oddHeader>&amp;R&amp;"Times New Roman CE,Félkövér dőlt"&amp;11 21. melléklet a .../2018. (...)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118"/>
  <sheetViews>
    <sheetView zoomScale="110" zoomScaleNormal="110" zoomScaleSheetLayoutView="100" zoomScalePageLayoutView="0" workbookViewId="0" topLeftCell="A1">
      <selection activeCell="G18" sqref="G18"/>
    </sheetView>
  </sheetViews>
  <sheetFormatPr defaultColWidth="9.00390625" defaultRowHeight="12.75"/>
  <cols>
    <col min="1" max="1" width="6.375" style="56" customWidth="1"/>
    <col min="2" max="2" width="76.375" style="56" customWidth="1"/>
    <col min="3" max="3" width="11.875" style="56" bestFit="1" customWidth="1"/>
    <col min="4" max="4" width="18.00390625" style="57" bestFit="1" customWidth="1"/>
    <col min="5" max="7" width="15.875" style="1" customWidth="1"/>
    <col min="8" max="8" width="14.875" style="1" bestFit="1" customWidth="1"/>
    <col min="9" max="16384" width="9.375" style="1" customWidth="1"/>
  </cols>
  <sheetData>
    <row r="1" spans="1:9" ht="60" customHeight="1">
      <c r="A1" s="1133" t="s">
        <v>662</v>
      </c>
      <c r="B1" s="1133"/>
      <c r="C1" s="1133"/>
      <c r="D1" s="1133"/>
      <c r="E1" s="1133"/>
      <c r="F1" s="1133"/>
      <c r="G1" s="1133"/>
      <c r="H1" s="552"/>
      <c r="I1" s="552"/>
    </row>
    <row r="2" spans="1:9" ht="15.75" customHeight="1">
      <c r="A2" s="1132" t="s">
        <v>0</v>
      </c>
      <c r="B2" s="1132"/>
      <c r="C2" s="1132"/>
      <c r="D2" s="1132"/>
      <c r="E2" s="1132"/>
      <c r="F2" s="1132"/>
      <c r="G2" s="1132"/>
      <c r="H2" s="551"/>
      <c r="I2" s="551"/>
    </row>
    <row r="3" spans="1:7" ht="15.75" customHeight="1">
      <c r="A3" s="1139"/>
      <c r="B3" s="1139"/>
      <c r="C3" s="2"/>
      <c r="D3" s="3"/>
      <c r="G3" s="3" t="s">
        <v>1</v>
      </c>
    </row>
    <row r="4" spans="1:7" ht="37.5" customHeight="1">
      <c r="A4" s="4" t="s">
        <v>2</v>
      </c>
      <c r="B4" s="5" t="s">
        <v>3</v>
      </c>
      <c r="C4" s="5" t="s">
        <v>4</v>
      </c>
      <c r="D4" s="485" t="s">
        <v>5</v>
      </c>
      <c r="E4" s="515" t="s">
        <v>743</v>
      </c>
      <c r="F4" s="26" t="s">
        <v>755</v>
      </c>
      <c r="G4" s="789" t="s">
        <v>739</v>
      </c>
    </row>
    <row r="5" spans="1:7" s="7" customFormat="1" ht="12" customHeight="1">
      <c r="A5" s="4" t="s">
        <v>6</v>
      </c>
      <c r="B5" s="5" t="s">
        <v>7</v>
      </c>
      <c r="C5" s="5" t="s">
        <v>8</v>
      </c>
      <c r="D5" s="485" t="s">
        <v>9</v>
      </c>
      <c r="E5" s="485" t="s">
        <v>267</v>
      </c>
      <c r="F5" s="485" t="s">
        <v>466</v>
      </c>
      <c r="G5" s="6" t="s">
        <v>720</v>
      </c>
    </row>
    <row r="6" spans="1:7" s="11" customFormat="1" ht="15" customHeight="1">
      <c r="A6" s="8" t="s">
        <v>10</v>
      </c>
      <c r="B6" s="9" t="s">
        <v>11</v>
      </c>
      <c r="C6" s="10" t="s">
        <v>12</v>
      </c>
      <c r="D6" s="486"/>
      <c r="E6" s="530">
        <v>17780</v>
      </c>
      <c r="F6" s="530">
        <v>17780</v>
      </c>
      <c r="G6" s="772">
        <v>1</v>
      </c>
    </row>
    <row r="7" spans="1:7" s="11" customFormat="1" ht="15" customHeight="1">
      <c r="A7" s="12" t="s">
        <v>13</v>
      </c>
      <c r="B7" s="13" t="s">
        <v>14</v>
      </c>
      <c r="C7" s="14" t="s">
        <v>15</v>
      </c>
      <c r="D7" s="487">
        <v>14248763</v>
      </c>
      <c r="E7" s="530">
        <v>15668917</v>
      </c>
      <c r="F7" s="530">
        <v>15668917</v>
      </c>
      <c r="G7" s="772">
        <v>1</v>
      </c>
    </row>
    <row r="8" spans="1:7" s="11" customFormat="1" ht="15" customHeight="1">
      <c r="A8" s="12" t="s">
        <v>16</v>
      </c>
      <c r="B8" s="13" t="s">
        <v>17</v>
      </c>
      <c r="C8" s="14" t="s">
        <v>18</v>
      </c>
      <c r="D8" s="487">
        <v>5117755</v>
      </c>
      <c r="E8" s="530">
        <v>5381520</v>
      </c>
      <c r="F8" s="530">
        <v>5381520</v>
      </c>
      <c r="G8" s="772">
        <v>1</v>
      </c>
    </row>
    <row r="9" spans="1:7" s="11" customFormat="1" ht="15" customHeight="1">
      <c r="A9" s="12" t="s">
        <v>19</v>
      </c>
      <c r="B9" s="13" t="s">
        <v>20</v>
      </c>
      <c r="C9" s="14" t="s">
        <v>21</v>
      </c>
      <c r="D9" s="487">
        <v>1200000</v>
      </c>
      <c r="E9" s="530">
        <v>1366409</v>
      </c>
      <c r="F9" s="530">
        <v>1366409</v>
      </c>
      <c r="G9" s="772">
        <v>1</v>
      </c>
    </row>
    <row r="10" spans="1:7" s="11" customFormat="1" ht="15" customHeight="1">
      <c r="A10" s="8" t="s">
        <v>22</v>
      </c>
      <c r="B10" s="13" t="s">
        <v>23</v>
      </c>
      <c r="C10" s="14" t="s">
        <v>24</v>
      </c>
      <c r="D10" s="487"/>
      <c r="E10" s="554">
        <v>16174609</v>
      </c>
      <c r="F10" s="554">
        <v>16174609</v>
      </c>
      <c r="G10" s="772">
        <v>1</v>
      </c>
    </row>
    <row r="11" spans="1:7" s="11" customFormat="1" ht="15" customHeight="1">
      <c r="A11" s="12" t="s">
        <v>25</v>
      </c>
      <c r="B11" s="13" t="s">
        <v>26</v>
      </c>
      <c r="C11" s="14" t="s">
        <v>27</v>
      </c>
      <c r="D11" s="487"/>
      <c r="E11" s="554">
        <v>17317049</v>
      </c>
      <c r="F11" s="554">
        <v>17317049</v>
      </c>
      <c r="G11" s="772">
        <v>1</v>
      </c>
    </row>
    <row r="12" spans="1:7" s="11" customFormat="1" ht="15" customHeight="1">
      <c r="A12" s="15" t="s">
        <v>28</v>
      </c>
      <c r="B12" s="16" t="s">
        <v>29</v>
      </c>
      <c r="C12" s="17" t="s">
        <v>30</v>
      </c>
      <c r="D12" s="488">
        <v>20566518</v>
      </c>
      <c r="E12" s="488">
        <v>55926284</v>
      </c>
      <c r="F12" s="771">
        <v>55926284</v>
      </c>
      <c r="G12" s="772">
        <v>1</v>
      </c>
    </row>
    <row r="13" spans="1:7" s="11" customFormat="1" ht="15" customHeight="1">
      <c r="A13" s="12" t="s">
        <v>31</v>
      </c>
      <c r="B13" s="13" t="s">
        <v>738</v>
      </c>
      <c r="C13" s="14" t="s">
        <v>737</v>
      </c>
      <c r="D13" s="487"/>
      <c r="E13" s="554">
        <v>7512151</v>
      </c>
      <c r="F13" s="554"/>
      <c r="G13" s="772">
        <v>0</v>
      </c>
    </row>
    <row r="14" spans="1:7" s="11" customFormat="1" ht="15" customHeight="1">
      <c r="A14" s="8" t="s">
        <v>32</v>
      </c>
      <c r="B14" s="13" t="s">
        <v>33</v>
      </c>
      <c r="C14" s="14" t="s">
        <v>34</v>
      </c>
      <c r="D14" s="487">
        <v>11300000</v>
      </c>
      <c r="E14" s="487">
        <v>30089272</v>
      </c>
      <c r="F14" s="530">
        <v>30089272</v>
      </c>
      <c r="G14" s="772">
        <v>1</v>
      </c>
    </row>
    <row r="15" spans="1:7" s="11" customFormat="1" ht="15" customHeight="1">
      <c r="A15" s="12" t="s">
        <v>35</v>
      </c>
      <c r="B15" s="18" t="s">
        <v>36</v>
      </c>
      <c r="C15" s="14" t="s">
        <v>34</v>
      </c>
      <c r="D15" s="770"/>
      <c r="E15" s="769"/>
      <c r="F15" s="768"/>
      <c r="G15" s="767"/>
    </row>
    <row r="16" spans="1:7" s="11" customFormat="1" ht="15" customHeight="1">
      <c r="A16" s="12" t="s">
        <v>37</v>
      </c>
      <c r="B16" s="18" t="s">
        <v>38</v>
      </c>
      <c r="C16" s="14" t="s">
        <v>34</v>
      </c>
      <c r="D16" s="770"/>
      <c r="E16" s="769"/>
      <c r="F16" s="768"/>
      <c r="G16" s="767"/>
    </row>
    <row r="17" spans="1:7" s="11" customFormat="1" ht="15" customHeight="1">
      <c r="A17" s="8" t="s">
        <v>39</v>
      </c>
      <c r="B17" s="18" t="s">
        <v>46</v>
      </c>
      <c r="C17" s="14" t="s">
        <v>34</v>
      </c>
      <c r="D17" s="770"/>
      <c r="E17" s="583">
        <v>1204730</v>
      </c>
      <c r="F17" s="566">
        <v>1204730</v>
      </c>
      <c r="G17" s="766">
        <v>1</v>
      </c>
    </row>
    <row r="18" spans="1:7" s="11" customFormat="1" ht="15" customHeight="1">
      <c r="A18" s="12" t="s">
        <v>41</v>
      </c>
      <c r="B18" s="18" t="s">
        <v>42</v>
      </c>
      <c r="C18" s="14" t="s">
        <v>34</v>
      </c>
      <c r="D18" s="770"/>
      <c r="E18" s="583">
        <v>41411</v>
      </c>
      <c r="F18" s="566">
        <v>41411</v>
      </c>
      <c r="G18" s="772">
        <v>1</v>
      </c>
    </row>
    <row r="19" spans="1:7" s="11" customFormat="1" ht="15" customHeight="1">
      <c r="A19" s="12" t="s">
        <v>43</v>
      </c>
      <c r="B19" s="18" t="s">
        <v>44</v>
      </c>
      <c r="C19" s="14" t="s">
        <v>34</v>
      </c>
      <c r="D19" s="790">
        <v>11300000</v>
      </c>
      <c r="E19" s="583">
        <v>12090100</v>
      </c>
      <c r="F19" s="566">
        <v>12090100</v>
      </c>
      <c r="G19" s="772">
        <v>1</v>
      </c>
    </row>
    <row r="20" spans="1:7" s="11" customFormat="1" ht="15" customHeight="1">
      <c r="A20" s="8" t="s">
        <v>45</v>
      </c>
      <c r="B20" s="18" t="s">
        <v>722</v>
      </c>
      <c r="C20" s="14" t="s">
        <v>34</v>
      </c>
      <c r="D20" s="770"/>
      <c r="E20" s="583">
        <v>1601360</v>
      </c>
      <c r="F20" s="566">
        <v>1601360</v>
      </c>
      <c r="G20" s="772">
        <v>1</v>
      </c>
    </row>
    <row r="21" spans="1:7" s="11" customFormat="1" ht="15" customHeight="1">
      <c r="A21" s="19" t="s">
        <v>47</v>
      </c>
      <c r="B21" s="18" t="s">
        <v>48</v>
      </c>
      <c r="C21" s="20" t="s">
        <v>34</v>
      </c>
      <c r="D21" s="765"/>
      <c r="E21" s="585">
        <v>15151671</v>
      </c>
      <c r="F21" s="696">
        <v>15151671</v>
      </c>
      <c r="G21" s="772">
        <v>1</v>
      </c>
    </row>
    <row r="22" spans="1:7" s="11" customFormat="1" ht="15" customHeight="1">
      <c r="A22" s="21" t="s">
        <v>49</v>
      </c>
      <c r="B22" s="22" t="s">
        <v>50</v>
      </c>
      <c r="C22" s="23" t="s">
        <v>51</v>
      </c>
      <c r="D22" s="492">
        <v>31866518</v>
      </c>
      <c r="E22" s="492">
        <v>93527707</v>
      </c>
      <c r="F22" s="764">
        <v>86015556</v>
      </c>
      <c r="G22" s="794">
        <v>0.9196799404052534</v>
      </c>
    </row>
    <row r="23" spans="1:7" s="11" customFormat="1" ht="15" customHeight="1">
      <c r="A23" s="8" t="s">
        <v>52</v>
      </c>
      <c r="B23" s="9" t="s">
        <v>53</v>
      </c>
      <c r="C23" s="10" t="s">
        <v>54</v>
      </c>
      <c r="D23" s="486"/>
      <c r="E23" s="763">
        <v>68000000</v>
      </c>
      <c r="F23" s="564">
        <v>68000000</v>
      </c>
      <c r="G23" s="794">
        <v>1</v>
      </c>
    </row>
    <row r="24" spans="1:7" s="11" customFormat="1" ht="15" customHeight="1">
      <c r="A24" s="12" t="s">
        <v>55</v>
      </c>
      <c r="B24" s="13" t="s">
        <v>56</v>
      </c>
      <c r="C24" s="14" t="s">
        <v>57</v>
      </c>
      <c r="D24" s="487">
        <v>0</v>
      </c>
      <c r="E24" s="487">
        <v>534886601</v>
      </c>
      <c r="F24" s="530">
        <v>534886601</v>
      </c>
      <c r="G24" s="772">
        <v>1</v>
      </c>
    </row>
    <row r="25" spans="1:7" s="11" customFormat="1" ht="15" customHeight="1">
      <c r="A25" s="12" t="s">
        <v>58</v>
      </c>
      <c r="B25" s="18" t="s">
        <v>59</v>
      </c>
      <c r="C25" s="14" t="s">
        <v>57</v>
      </c>
      <c r="D25" s="487"/>
      <c r="E25" s="791"/>
      <c r="F25" s="554"/>
      <c r="G25" s="772"/>
    </row>
    <row r="26" spans="1:7" s="11" customFormat="1" ht="15" customHeight="1">
      <c r="A26" s="8" t="s">
        <v>60</v>
      </c>
      <c r="B26" s="18" t="s">
        <v>61</v>
      </c>
      <c r="C26" s="14" t="s">
        <v>57</v>
      </c>
      <c r="D26" s="487"/>
      <c r="E26" s="791">
        <v>534886601</v>
      </c>
      <c r="F26" s="554">
        <v>534886601</v>
      </c>
      <c r="G26" s="772">
        <v>1</v>
      </c>
    </row>
    <row r="27" spans="1:7" s="11" customFormat="1" ht="15" customHeight="1">
      <c r="A27" s="12" t="s">
        <v>62</v>
      </c>
      <c r="B27" s="18" t="s">
        <v>63</v>
      </c>
      <c r="C27" s="14" t="s">
        <v>57</v>
      </c>
      <c r="D27" s="487"/>
      <c r="E27" s="791"/>
      <c r="F27" s="554"/>
      <c r="G27" s="772"/>
    </row>
    <row r="28" spans="1:7" s="11" customFormat="1" ht="15" customHeight="1">
      <c r="A28" s="12" t="s">
        <v>64</v>
      </c>
      <c r="B28" s="18" t="s">
        <v>65</v>
      </c>
      <c r="C28" s="14" t="s">
        <v>57</v>
      </c>
      <c r="D28" s="487"/>
      <c r="E28" s="791"/>
      <c r="F28" s="554"/>
      <c r="G28" s="772"/>
    </row>
    <row r="29" spans="1:7" s="11" customFormat="1" ht="15" customHeight="1">
      <c r="A29" s="8" t="s">
        <v>66</v>
      </c>
      <c r="B29" s="18" t="s">
        <v>67</v>
      </c>
      <c r="C29" s="14" t="s">
        <v>57</v>
      </c>
      <c r="D29" s="487"/>
      <c r="E29" s="791"/>
      <c r="F29" s="554"/>
      <c r="G29" s="772"/>
    </row>
    <row r="30" spans="1:7" s="11" customFormat="1" ht="15" customHeight="1">
      <c r="A30" s="19" t="s">
        <v>68</v>
      </c>
      <c r="B30" s="560" t="s">
        <v>69</v>
      </c>
      <c r="C30" s="20" t="s">
        <v>57</v>
      </c>
      <c r="D30" s="561"/>
      <c r="E30" s="762"/>
      <c r="F30" s="556"/>
      <c r="G30" s="761"/>
    </row>
    <row r="31" spans="1:7" s="11" customFormat="1" ht="15" customHeight="1">
      <c r="A31" s="24" t="s">
        <v>70</v>
      </c>
      <c r="B31" s="25" t="s">
        <v>71</v>
      </c>
      <c r="C31" s="26" t="s">
        <v>72</v>
      </c>
      <c r="D31" s="496">
        <v>0</v>
      </c>
      <c r="E31" s="496">
        <v>602886601</v>
      </c>
      <c r="F31" s="312">
        <v>602886601</v>
      </c>
      <c r="G31" s="794">
        <v>1</v>
      </c>
    </row>
    <row r="32" spans="1:7" s="11" customFormat="1" ht="15" customHeight="1">
      <c r="A32" s="27" t="s">
        <v>73</v>
      </c>
      <c r="B32" s="28" t="s">
        <v>74</v>
      </c>
      <c r="C32" s="29" t="s">
        <v>75</v>
      </c>
      <c r="D32" s="760">
        <v>30000</v>
      </c>
      <c r="E32" s="759">
        <v>30000</v>
      </c>
      <c r="F32" s="564">
        <v>11105</v>
      </c>
      <c r="G32" s="794">
        <v>0.37016666666666664</v>
      </c>
    </row>
    <row r="33" spans="1:7" s="11" customFormat="1" ht="15" customHeight="1">
      <c r="A33" s="12" t="s">
        <v>76</v>
      </c>
      <c r="B33" s="13" t="s">
        <v>77</v>
      </c>
      <c r="C33" s="14" t="s">
        <v>78</v>
      </c>
      <c r="D33" s="487">
        <v>13500000</v>
      </c>
      <c r="E33" s="487">
        <v>13500000</v>
      </c>
      <c r="F33" s="530">
        <v>5283252</v>
      </c>
      <c r="G33" s="772">
        <v>0.391352</v>
      </c>
    </row>
    <row r="34" spans="1:7" s="11" customFormat="1" ht="15" customHeight="1">
      <c r="A34" s="12" t="s">
        <v>79</v>
      </c>
      <c r="B34" s="565" t="s">
        <v>80</v>
      </c>
      <c r="C34" s="30" t="s">
        <v>78</v>
      </c>
      <c r="D34" s="790">
        <v>2500000</v>
      </c>
      <c r="E34" s="508">
        <v>2500000</v>
      </c>
      <c r="F34" s="566">
        <v>3887350</v>
      </c>
      <c r="G34" s="766">
        <v>1.55494</v>
      </c>
    </row>
    <row r="35" spans="1:7" s="11" customFormat="1" ht="15" customHeight="1">
      <c r="A35" s="8" t="s">
        <v>81</v>
      </c>
      <c r="B35" s="567" t="s">
        <v>82</v>
      </c>
      <c r="C35" s="30" t="s">
        <v>78</v>
      </c>
      <c r="D35" s="790">
        <v>10000000</v>
      </c>
      <c r="E35" s="508">
        <v>10000000</v>
      </c>
      <c r="F35" s="566"/>
      <c r="G35" s="766">
        <v>0</v>
      </c>
    </row>
    <row r="36" spans="1:7" s="11" customFormat="1" ht="15" customHeight="1">
      <c r="A36" s="8" t="s">
        <v>83</v>
      </c>
      <c r="B36" s="567" t="s">
        <v>84</v>
      </c>
      <c r="C36" s="30" t="s">
        <v>78</v>
      </c>
      <c r="D36" s="790">
        <v>1000000</v>
      </c>
      <c r="E36" s="508">
        <v>1000000</v>
      </c>
      <c r="F36" s="566">
        <v>1395902</v>
      </c>
      <c r="G36" s="766">
        <v>1.395902</v>
      </c>
    </row>
    <row r="37" spans="1:7" s="11" customFormat="1" ht="15" customHeight="1">
      <c r="A37" s="12" t="s">
        <v>85</v>
      </c>
      <c r="B37" s="568" t="s">
        <v>86</v>
      </c>
      <c r="C37" s="14" t="s">
        <v>87</v>
      </c>
      <c r="D37" s="487">
        <v>40000000</v>
      </c>
      <c r="E37" s="487">
        <v>70613045</v>
      </c>
      <c r="F37" s="530">
        <v>66555765</v>
      </c>
      <c r="G37" s="772">
        <v>0.9425420614562082</v>
      </c>
    </row>
    <row r="38" spans="1:7" s="11" customFormat="1" ht="15" customHeight="1">
      <c r="A38" s="12" t="s">
        <v>88</v>
      </c>
      <c r="B38" s="567" t="s">
        <v>89</v>
      </c>
      <c r="C38" s="30" t="s">
        <v>87</v>
      </c>
      <c r="D38" s="489">
        <v>40000000</v>
      </c>
      <c r="E38" s="758">
        <v>70613045</v>
      </c>
      <c r="F38" s="757">
        <v>66555765</v>
      </c>
      <c r="G38" s="772">
        <v>0.9425420614562082</v>
      </c>
    </row>
    <row r="39" spans="1:7" s="11" customFormat="1" ht="15" customHeight="1">
      <c r="A39" s="8" t="s">
        <v>90</v>
      </c>
      <c r="B39" s="567" t="s">
        <v>91</v>
      </c>
      <c r="C39" s="30" t="s">
        <v>87</v>
      </c>
      <c r="D39" s="489"/>
      <c r="E39" s="756"/>
      <c r="F39" s="554"/>
      <c r="G39" s="772"/>
    </row>
    <row r="40" spans="1:7" s="11" customFormat="1" ht="15" customHeight="1">
      <c r="A40" s="8" t="s">
        <v>92</v>
      </c>
      <c r="B40" s="569" t="s">
        <v>93</v>
      </c>
      <c r="C40" s="14" t="s">
        <v>94</v>
      </c>
      <c r="D40" s="487">
        <v>7200000</v>
      </c>
      <c r="E40" s="791">
        <v>7200000</v>
      </c>
      <c r="F40" s="554">
        <v>3203597</v>
      </c>
      <c r="G40" s="772">
        <v>0.44494402777777775</v>
      </c>
    </row>
    <row r="41" spans="1:7" s="11" customFormat="1" ht="15" customHeight="1">
      <c r="A41" s="12" t="s">
        <v>95</v>
      </c>
      <c r="B41" s="568" t="s">
        <v>96</v>
      </c>
      <c r="C41" s="14" t="s">
        <v>97</v>
      </c>
      <c r="D41" s="487">
        <v>0</v>
      </c>
      <c r="E41" s="791"/>
      <c r="F41" s="554"/>
      <c r="G41" s="772"/>
    </row>
    <row r="42" spans="1:7" s="11" customFormat="1" ht="15" customHeight="1">
      <c r="A42" s="12" t="s">
        <v>98</v>
      </c>
      <c r="B42" s="567" t="s">
        <v>99</v>
      </c>
      <c r="C42" s="30" t="s">
        <v>97</v>
      </c>
      <c r="D42" s="487"/>
      <c r="E42" s="791"/>
      <c r="F42" s="554"/>
      <c r="G42" s="772"/>
    </row>
    <row r="43" spans="1:7" s="11" customFormat="1" ht="15" customHeight="1">
      <c r="A43" s="8" t="s">
        <v>100</v>
      </c>
      <c r="B43" s="567" t="s">
        <v>101</v>
      </c>
      <c r="C43" s="30" t="s">
        <v>97</v>
      </c>
      <c r="D43" s="487"/>
      <c r="E43" s="791"/>
      <c r="F43" s="554"/>
      <c r="G43" s="772"/>
    </row>
    <row r="44" spans="1:7" s="11" customFormat="1" ht="15" customHeight="1">
      <c r="A44" s="31" t="s">
        <v>102</v>
      </c>
      <c r="B44" s="32" t="s">
        <v>103</v>
      </c>
      <c r="C44" s="20" t="s">
        <v>104</v>
      </c>
      <c r="D44" s="561">
        <v>80000</v>
      </c>
      <c r="E44" s="762">
        <v>17264027</v>
      </c>
      <c r="F44" s="556">
        <v>17264027</v>
      </c>
      <c r="G44" s="761">
        <v>1</v>
      </c>
    </row>
    <row r="45" spans="1:7" s="11" customFormat="1" ht="15" customHeight="1">
      <c r="A45" s="24" t="s">
        <v>105</v>
      </c>
      <c r="B45" s="25" t="s">
        <v>106</v>
      </c>
      <c r="C45" s="26" t="s">
        <v>107</v>
      </c>
      <c r="D45" s="563">
        <v>60810000</v>
      </c>
      <c r="E45" s="563">
        <v>108607072</v>
      </c>
      <c r="F45" s="798">
        <v>92317746</v>
      </c>
      <c r="G45" s="794">
        <v>0.8500159731771426</v>
      </c>
    </row>
    <row r="46" spans="1:7" s="11" customFormat="1" ht="15" customHeight="1">
      <c r="A46" s="27" t="s">
        <v>108</v>
      </c>
      <c r="B46" s="35" t="s">
        <v>109</v>
      </c>
      <c r="C46" s="570" t="s">
        <v>110</v>
      </c>
      <c r="D46" s="755">
        <v>1700000</v>
      </c>
      <c r="E46" s="763">
        <v>1700000</v>
      </c>
      <c r="F46" s="564">
        <v>937220</v>
      </c>
      <c r="G46" s="754">
        <v>0.5513058823529412</v>
      </c>
    </row>
    <row r="47" spans="1:7" s="11" customFormat="1" ht="15" customHeight="1">
      <c r="A47" s="12" t="s">
        <v>111</v>
      </c>
      <c r="B47" s="13" t="s">
        <v>112</v>
      </c>
      <c r="C47" s="14" t="s">
        <v>113</v>
      </c>
      <c r="D47" s="487"/>
      <c r="E47" s="791">
        <v>17847</v>
      </c>
      <c r="F47" s="554">
        <v>17847</v>
      </c>
      <c r="G47" s="555">
        <v>1</v>
      </c>
    </row>
    <row r="48" spans="1:7" s="11" customFormat="1" ht="15" customHeight="1">
      <c r="A48" s="12" t="s">
        <v>114</v>
      </c>
      <c r="B48" s="13" t="s">
        <v>115</v>
      </c>
      <c r="C48" s="14" t="s">
        <v>116</v>
      </c>
      <c r="D48" s="487"/>
      <c r="E48" s="791"/>
      <c r="F48" s="554"/>
      <c r="G48" s="772"/>
    </row>
    <row r="49" spans="1:7" s="11" customFormat="1" ht="15" customHeight="1">
      <c r="A49" s="12" t="s">
        <v>117</v>
      </c>
      <c r="B49" s="13" t="s">
        <v>118</v>
      </c>
      <c r="C49" s="14" t="s">
        <v>119</v>
      </c>
      <c r="D49" s="487">
        <v>2900000</v>
      </c>
      <c r="E49" s="791">
        <v>12276223</v>
      </c>
      <c r="F49" s="554">
        <v>12276223</v>
      </c>
      <c r="G49" s="772">
        <v>1</v>
      </c>
    </row>
    <row r="50" spans="1:7" s="11" customFormat="1" ht="15" customHeight="1">
      <c r="A50" s="12" t="s">
        <v>120</v>
      </c>
      <c r="B50" s="13" t="s">
        <v>121</v>
      </c>
      <c r="C50" s="14" t="s">
        <v>122</v>
      </c>
      <c r="D50" s="487">
        <v>3900000</v>
      </c>
      <c r="E50" s="791">
        <v>4997317</v>
      </c>
      <c r="F50" s="554">
        <v>4997317</v>
      </c>
      <c r="G50" s="772">
        <v>1</v>
      </c>
    </row>
    <row r="51" spans="1:7" s="11" customFormat="1" ht="15" customHeight="1">
      <c r="A51" s="12" t="s">
        <v>123</v>
      </c>
      <c r="B51" s="13" t="s">
        <v>124</v>
      </c>
      <c r="C51" s="14" t="s">
        <v>125</v>
      </c>
      <c r="D51" s="487">
        <v>1469000</v>
      </c>
      <c r="E51" s="791">
        <v>3526459</v>
      </c>
      <c r="F51" s="554">
        <v>3526459</v>
      </c>
      <c r="G51" s="772">
        <v>1</v>
      </c>
    </row>
    <row r="52" spans="1:7" s="11" customFormat="1" ht="15" customHeight="1">
      <c r="A52" s="12" t="s">
        <v>126</v>
      </c>
      <c r="B52" s="13" t="s">
        <v>127</v>
      </c>
      <c r="C52" s="14" t="s">
        <v>128</v>
      </c>
      <c r="D52" s="487"/>
      <c r="E52" s="791"/>
      <c r="F52" s="554"/>
      <c r="G52" s="772"/>
    </row>
    <row r="53" spans="1:7" s="11" customFormat="1" ht="15" customHeight="1">
      <c r="A53" s="12" t="s">
        <v>129</v>
      </c>
      <c r="B53" s="13" t="s">
        <v>130</v>
      </c>
      <c r="C53" s="14" t="s">
        <v>131</v>
      </c>
      <c r="D53" s="487"/>
      <c r="E53" s="791"/>
      <c r="F53" s="554"/>
      <c r="G53" s="772"/>
    </row>
    <row r="54" spans="1:7" s="11" customFormat="1" ht="15" customHeight="1">
      <c r="A54" s="12" t="s">
        <v>132</v>
      </c>
      <c r="B54" s="13" t="s">
        <v>133</v>
      </c>
      <c r="C54" s="14" t="s">
        <v>134</v>
      </c>
      <c r="D54" s="487"/>
      <c r="E54" s="791"/>
      <c r="F54" s="554"/>
      <c r="G54" s="772"/>
    </row>
    <row r="55" spans="1:7" s="11" customFormat="1" ht="15" customHeight="1">
      <c r="A55" s="12" t="s">
        <v>135</v>
      </c>
      <c r="B55" s="13" t="s">
        <v>136</v>
      </c>
      <c r="C55" s="14" t="s">
        <v>137</v>
      </c>
      <c r="D55" s="487"/>
      <c r="E55" s="791"/>
      <c r="F55" s="554"/>
      <c r="G55" s="772"/>
    </row>
    <row r="56" spans="1:7" s="11" customFormat="1" ht="15" customHeight="1">
      <c r="A56" s="19" t="s">
        <v>138</v>
      </c>
      <c r="B56" s="32" t="s">
        <v>139</v>
      </c>
      <c r="C56" s="20" t="s">
        <v>140</v>
      </c>
      <c r="D56" s="561"/>
      <c r="E56" s="762">
        <v>508000</v>
      </c>
      <c r="F56" s="556">
        <v>508000</v>
      </c>
      <c r="G56" s="772">
        <v>1</v>
      </c>
    </row>
    <row r="57" spans="1:8" s="11" customFormat="1" ht="15" customHeight="1">
      <c r="A57" s="21" t="s">
        <v>141</v>
      </c>
      <c r="B57" s="33" t="s">
        <v>142</v>
      </c>
      <c r="C57" s="23" t="s">
        <v>143</v>
      </c>
      <c r="D57" s="792">
        <v>9969000</v>
      </c>
      <c r="E57" s="792">
        <v>23025846</v>
      </c>
      <c r="F57" s="793">
        <v>22263066</v>
      </c>
      <c r="G57" s="794">
        <v>0.9668728784167149</v>
      </c>
      <c r="H57" s="550" t="e">
        <f>#REF!/#REF!</f>
        <v>#REF!</v>
      </c>
    </row>
    <row r="58" spans="1:8" s="11" customFormat="1" ht="15" customHeight="1">
      <c r="A58" s="8" t="s">
        <v>144</v>
      </c>
      <c r="B58" s="9" t="s">
        <v>145</v>
      </c>
      <c r="C58" s="10" t="s">
        <v>146</v>
      </c>
      <c r="D58" s="503"/>
      <c r="E58" s="753"/>
      <c r="F58" s="752"/>
      <c r="G58" s="751"/>
      <c r="H58" s="550"/>
    </row>
    <row r="59" spans="1:7" s="11" customFormat="1" ht="15" customHeight="1">
      <c r="A59" s="12" t="s">
        <v>147</v>
      </c>
      <c r="B59" s="13" t="s">
        <v>148</v>
      </c>
      <c r="C59" s="14" t="s">
        <v>149</v>
      </c>
      <c r="D59" s="750"/>
      <c r="E59" s="749"/>
      <c r="F59" s="748"/>
      <c r="G59" s="767"/>
    </row>
    <row r="60" spans="1:7" s="11" customFormat="1" ht="15" customHeight="1">
      <c r="A60" s="12" t="s">
        <v>150</v>
      </c>
      <c r="B60" s="13" t="s">
        <v>151</v>
      </c>
      <c r="C60" s="14" t="s">
        <v>152</v>
      </c>
      <c r="D60" s="750"/>
      <c r="E60" s="749"/>
      <c r="F60" s="748"/>
      <c r="G60" s="767"/>
    </row>
    <row r="61" spans="1:7" s="11" customFormat="1" ht="15" customHeight="1">
      <c r="A61" s="12" t="s">
        <v>153</v>
      </c>
      <c r="B61" s="13" t="s">
        <v>154</v>
      </c>
      <c r="C61" s="14" t="s">
        <v>155</v>
      </c>
      <c r="D61" s="750"/>
      <c r="E61" s="749"/>
      <c r="F61" s="748"/>
      <c r="G61" s="767"/>
    </row>
    <row r="62" spans="1:7" s="11" customFormat="1" ht="15" customHeight="1">
      <c r="A62" s="19" t="s">
        <v>156</v>
      </c>
      <c r="B62" s="32" t="s">
        <v>157</v>
      </c>
      <c r="C62" s="20" t="s">
        <v>158</v>
      </c>
      <c r="D62" s="504"/>
      <c r="E62" s="747"/>
      <c r="F62" s="746"/>
      <c r="G62" s="745"/>
    </row>
    <row r="63" spans="1:7" s="11" customFormat="1" ht="15" customHeight="1">
      <c r="A63" s="24" t="s">
        <v>159</v>
      </c>
      <c r="B63" s="33" t="s">
        <v>160</v>
      </c>
      <c r="C63" s="23" t="s">
        <v>161</v>
      </c>
      <c r="D63" s="492">
        <v>0</v>
      </c>
      <c r="E63" s="744"/>
      <c r="F63" s="743"/>
      <c r="G63" s="742"/>
    </row>
    <row r="64" spans="1:7" s="11" customFormat="1" ht="15" customHeight="1">
      <c r="A64" s="27" t="s">
        <v>162</v>
      </c>
      <c r="B64" s="35" t="s">
        <v>163</v>
      </c>
      <c r="C64" s="36" t="s">
        <v>164</v>
      </c>
      <c r="D64" s="755"/>
      <c r="E64" s="753"/>
      <c r="F64" s="752"/>
      <c r="G64" s="751"/>
    </row>
    <row r="65" spans="1:7" s="11" customFormat="1" ht="15" customHeight="1">
      <c r="A65" s="19" t="s">
        <v>165</v>
      </c>
      <c r="B65" s="32" t="s">
        <v>166</v>
      </c>
      <c r="C65" s="37" t="s">
        <v>167</v>
      </c>
      <c r="D65" s="561"/>
      <c r="E65" s="747"/>
      <c r="F65" s="746"/>
      <c r="G65" s="745"/>
    </row>
    <row r="66" spans="1:7" s="11" customFormat="1" ht="15" customHeight="1">
      <c r="A66" s="24" t="s">
        <v>168</v>
      </c>
      <c r="B66" s="22" t="s">
        <v>169</v>
      </c>
      <c r="C66" s="23" t="s">
        <v>170</v>
      </c>
      <c r="D66" s="492">
        <v>0</v>
      </c>
      <c r="E66" s="741"/>
      <c r="F66" s="740"/>
      <c r="G66" s="751"/>
    </row>
    <row r="67" spans="1:7" s="11" customFormat="1" ht="15" customHeight="1">
      <c r="A67" s="8" t="s">
        <v>171</v>
      </c>
      <c r="B67" s="9" t="s">
        <v>172</v>
      </c>
      <c r="C67" s="10" t="s">
        <v>173</v>
      </c>
      <c r="D67" s="503"/>
      <c r="E67" s="753"/>
      <c r="F67" s="752"/>
      <c r="G67" s="751"/>
    </row>
    <row r="68" spans="1:7" s="11" customFormat="1" ht="15" customHeight="1">
      <c r="A68" s="19" t="s">
        <v>174</v>
      </c>
      <c r="B68" s="32" t="s">
        <v>175</v>
      </c>
      <c r="C68" s="20" t="s">
        <v>176</v>
      </c>
      <c r="D68" s="504"/>
      <c r="E68" s="747"/>
      <c r="F68" s="746"/>
      <c r="G68" s="745"/>
    </row>
    <row r="69" spans="1:7" s="11" customFormat="1" ht="15" customHeight="1">
      <c r="A69" s="19" t="s">
        <v>177</v>
      </c>
      <c r="B69" s="38" t="s">
        <v>178</v>
      </c>
      <c r="C69" s="39" t="s">
        <v>179</v>
      </c>
      <c r="D69" s="505">
        <v>0</v>
      </c>
      <c r="E69" s="741"/>
      <c r="F69" s="740"/>
      <c r="G69" s="751"/>
    </row>
    <row r="70" spans="1:7" s="11" customFormat="1" ht="30" customHeight="1">
      <c r="A70" s="24" t="s">
        <v>180</v>
      </c>
      <c r="B70" s="33" t="s">
        <v>181</v>
      </c>
      <c r="C70" s="5" t="s">
        <v>182</v>
      </c>
      <c r="D70" s="563">
        <v>102645518</v>
      </c>
      <c r="E70" s="563">
        <v>828047226</v>
      </c>
      <c r="F70" s="798">
        <v>803482969</v>
      </c>
      <c r="G70" s="794">
        <v>0.9703347149429373</v>
      </c>
    </row>
    <row r="71" spans="1:7" s="11" customFormat="1" ht="15" customHeight="1">
      <c r="A71" s="8" t="s">
        <v>183</v>
      </c>
      <c r="B71" s="9" t="s">
        <v>184</v>
      </c>
      <c r="C71" s="10" t="s">
        <v>185</v>
      </c>
      <c r="D71" s="739"/>
      <c r="E71" s="763"/>
      <c r="F71" s="564"/>
      <c r="G71" s="794"/>
    </row>
    <row r="72" spans="1:7" s="11" customFormat="1" ht="15" customHeight="1">
      <c r="A72" s="12" t="s">
        <v>186</v>
      </c>
      <c r="B72" s="13" t="s">
        <v>187</v>
      </c>
      <c r="C72" s="14" t="s">
        <v>188</v>
      </c>
      <c r="D72" s="738">
        <v>0</v>
      </c>
      <c r="E72" s="738">
        <v>104658575</v>
      </c>
      <c r="F72" s="737">
        <v>104658575</v>
      </c>
      <c r="G72" s="772">
        <v>1</v>
      </c>
    </row>
    <row r="73" spans="1:7" s="11" customFormat="1" ht="15" customHeight="1">
      <c r="A73" s="12" t="s">
        <v>189</v>
      </c>
      <c r="B73" s="18" t="s">
        <v>190</v>
      </c>
      <c r="C73" s="30" t="s">
        <v>191</v>
      </c>
      <c r="D73" s="489"/>
      <c r="E73" s="757">
        <v>104658575</v>
      </c>
      <c r="F73" s="757">
        <v>104658575</v>
      </c>
      <c r="G73" s="772">
        <v>1</v>
      </c>
    </row>
    <row r="74" spans="1:7" s="11" customFormat="1" ht="15" customHeight="1">
      <c r="A74" s="12" t="s">
        <v>192</v>
      </c>
      <c r="B74" s="9" t="s">
        <v>770</v>
      </c>
      <c r="C74" s="14" t="s">
        <v>771</v>
      </c>
      <c r="D74" s="487"/>
      <c r="E74" s="791">
        <v>778648</v>
      </c>
      <c r="F74" s="554">
        <v>778648</v>
      </c>
      <c r="G74" s="772">
        <v>1</v>
      </c>
    </row>
    <row r="75" spans="1:7" s="11" customFormat="1" ht="15" customHeight="1">
      <c r="A75" s="795" t="s">
        <v>195</v>
      </c>
      <c r="B75" s="796" t="s">
        <v>494</v>
      </c>
      <c r="C75" s="37" t="s">
        <v>495</v>
      </c>
      <c r="D75" s="736">
        <v>26187536</v>
      </c>
      <c r="E75" s="762">
        <v>40152000</v>
      </c>
      <c r="F75" s="556">
        <v>35550480</v>
      </c>
      <c r="G75" s="772">
        <v>0.885397489539749</v>
      </c>
    </row>
    <row r="76" spans="1:7" s="11" customFormat="1" ht="15" customHeight="1">
      <c r="A76" s="24" t="s">
        <v>198</v>
      </c>
      <c r="B76" s="520" t="s">
        <v>640</v>
      </c>
      <c r="C76" s="23" t="s">
        <v>197</v>
      </c>
      <c r="D76" s="563">
        <v>26187536</v>
      </c>
      <c r="E76" s="563">
        <v>145589223</v>
      </c>
      <c r="F76" s="798">
        <v>140987703</v>
      </c>
      <c r="G76" s="794">
        <v>0.9683938144240251</v>
      </c>
    </row>
    <row r="77" spans="1:7" s="11" customFormat="1" ht="30" customHeight="1">
      <c r="A77" s="24" t="s">
        <v>637</v>
      </c>
      <c r="B77" s="520" t="s">
        <v>638</v>
      </c>
      <c r="C77" s="23" t="s">
        <v>639</v>
      </c>
      <c r="D77" s="563">
        <v>128833054</v>
      </c>
      <c r="E77" s="563">
        <v>973636449</v>
      </c>
      <c r="F77" s="798">
        <v>944470672</v>
      </c>
      <c r="G77" s="797">
        <v>0.9700444893677147</v>
      </c>
    </row>
    <row r="78" spans="1:4" ht="17.25" customHeight="1">
      <c r="A78" s="1132"/>
      <c r="B78" s="1132"/>
      <c r="C78" s="1132"/>
      <c r="D78" s="1132"/>
    </row>
    <row r="79" spans="1:9" s="40" customFormat="1" ht="16.5" customHeight="1">
      <c r="A79" s="1134" t="s">
        <v>200</v>
      </c>
      <c r="B79" s="1134"/>
      <c r="C79" s="1134"/>
      <c r="D79" s="1134"/>
      <c r="E79" s="1134"/>
      <c r="F79" s="1134"/>
      <c r="G79" s="1134"/>
      <c r="H79" s="551"/>
      <c r="I79" s="551"/>
    </row>
    <row r="80" spans="1:9" ht="37.5" customHeight="1">
      <c r="A80" s="4" t="s">
        <v>2</v>
      </c>
      <c r="B80" s="5" t="s">
        <v>201</v>
      </c>
      <c r="C80" s="5" t="s">
        <v>4</v>
      </c>
      <c r="D80" s="485" t="s">
        <v>5</v>
      </c>
      <c r="E80" s="515" t="s">
        <v>743</v>
      </c>
      <c r="F80" s="26" t="s">
        <v>755</v>
      </c>
      <c r="G80" s="812" t="s">
        <v>739</v>
      </c>
      <c r="H80" s="573"/>
      <c r="I80" s="574"/>
    </row>
    <row r="81" spans="1:9" s="7" customFormat="1" ht="12" customHeight="1">
      <c r="A81" s="4" t="s">
        <v>6</v>
      </c>
      <c r="B81" s="5" t="s">
        <v>7</v>
      </c>
      <c r="C81" s="5" t="s">
        <v>8</v>
      </c>
      <c r="D81" s="6" t="s">
        <v>9</v>
      </c>
      <c r="E81" s="491" t="s">
        <v>267</v>
      </c>
      <c r="F81" s="535" t="s">
        <v>466</v>
      </c>
      <c r="G81" s="535" t="s">
        <v>720</v>
      </c>
      <c r="H81" s="811"/>
      <c r="I81" s="810"/>
    </row>
    <row r="82" spans="1:7" ht="15" customHeight="1">
      <c r="A82" s="813" t="s">
        <v>10</v>
      </c>
      <c r="B82" s="41" t="s">
        <v>202</v>
      </c>
      <c r="C82" s="42" t="s">
        <v>203</v>
      </c>
      <c r="D82" s="299">
        <v>40375630</v>
      </c>
      <c r="E82" s="831">
        <v>71306353</v>
      </c>
      <c r="F82" s="828">
        <v>60885626</v>
      </c>
      <c r="G82" s="837">
        <v>0.8538597675862065</v>
      </c>
    </row>
    <row r="83" spans="1:7" ht="15" customHeight="1">
      <c r="A83" s="34" t="s">
        <v>13</v>
      </c>
      <c r="B83" s="43" t="s">
        <v>204</v>
      </c>
      <c r="C83" s="44" t="s">
        <v>205</v>
      </c>
      <c r="D83" s="493">
        <v>8882639</v>
      </c>
      <c r="E83" s="832">
        <v>14382639</v>
      </c>
      <c r="F83" s="826">
        <v>11530402</v>
      </c>
      <c r="G83" s="838">
        <v>0.8016888972879038</v>
      </c>
    </row>
    <row r="84" spans="1:7" ht="15" customHeight="1">
      <c r="A84" s="34" t="s">
        <v>16</v>
      </c>
      <c r="B84" s="43" t="s">
        <v>206</v>
      </c>
      <c r="C84" s="44" t="s">
        <v>207</v>
      </c>
      <c r="D84" s="493">
        <v>29442249</v>
      </c>
      <c r="E84" s="832">
        <v>355328161</v>
      </c>
      <c r="F84" s="826">
        <v>198748266</v>
      </c>
      <c r="G84" s="838">
        <v>0.5593372206713444</v>
      </c>
    </row>
    <row r="85" spans="1:7" ht="15" customHeight="1">
      <c r="A85" s="813" t="s">
        <v>19</v>
      </c>
      <c r="B85" s="43" t="s">
        <v>208</v>
      </c>
      <c r="C85" s="44" t="s">
        <v>209</v>
      </c>
      <c r="D85" s="493">
        <v>2945000</v>
      </c>
      <c r="E85" s="832">
        <v>2545000</v>
      </c>
      <c r="F85" s="826">
        <v>2250000</v>
      </c>
      <c r="G85" s="838">
        <v>0.8840864440078585</v>
      </c>
    </row>
    <row r="86" spans="1:7" ht="15" customHeight="1">
      <c r="A86" s="34" t="s">
        <v>22</v>
      </c>
      <c r="B86" s="43" t="s">
        <v>210</v>
      </c>
      <c r="C86" s="44" t="s">
        <v>211</v>
      </c>
      <c r="D86" s="493">
        <v>21000000</v>
      </c>
      <c r="E86" s="493">
        <v>51897866</v>
      </c>
      <c r="F86" s="493">
        <v>22899697</v>
      </c>
      <c r="G86" s="838">
        <v>0.4412454454292976</v>
      </c>
    </row>
    <row r="87" spans="1:7" ht="15" customHeight="1">
      <c r="A87" s="34" t="s">
        <v>25</v>
      </c>
      <c r="B87" s="43" t="s">
        <v>212</v>
      </c>
      <c r="C87" s="45" t="s">
        <v>213</v>
      </c>
      <c r="D87" s="508"/>
      <c r="E87" s="833">
        <v>413697</v>
      </c>
      <c r="F87" s="825">
        <v>413697</v>
      </c>
      <c r="G87" s="838">
        <v>1</v>
      </c>
    </row>
    <row r="88" spans="1:7" ht="15" customHeight="1">
      <c r="A88" s="34" t="s">
        <v>28</v>
      </c>
      <c r="B88" s="815" t="s">
        <v>214</v>
      </c>
      <c r="C88" s="61" t="s">
        <v>215</v>
      </c>
      <c r="D88" s="508"/>
      <c r="E88" s="832"/>
      <c r="F88" s="825"/>
      <c r="G88" s="838"/>
    </row>
    <row r="89" spans="1:7" ht="15" customHeight="1">
      <c r="A89" s="813" t="s">
        <v>31</v>
      </c>
      <c r="B89" s="815" t="s">
        <v>216</v>
      </c>
      <c r="C89" s="61" t="s">
        <v>217</v>
      </c>
      <c r="D89" s="508"/>
      <c r="E89" s="832"/>
      <c r="F89" s="825"/>
      <c r="G89" s="838"/>
    </row>
    <row r="90" spans="1:7" ht="15" customHeight="1">
      <c r="A90" s="34" t="s">
        <v>32</v>
      </c>
      <c r="B90" s="816" t="s">
        <v>218</v>
      </c>
      <c r="C90" s="61" t="s">
        <v>219</v>
      </c>
      <c r="D90" s="509">
        <v>11000000</v>
      </c>
      <c r="E90" s="833"/>
      <c r="F90" s="825"/>
      <c r="G90" s="838"/>
    </row>
    <row r="91" spans="1:7" ht="15" customHeight="1">
      <c r="A91" s="34" t="s">
        <v>35</v>
      </c>
      <c r="B91" s="815" t="s">
        <v>774</v>
      </c>
      <c r="C91" s="61" t="s">
        <v>775</v>
      </c>
      <c r="D91" s="508"/>
      <c r="E91" s="583">
        <v>100000</v>
      </c>
      <c r="F91" s="566"/>
      <c r="G91" s="580">
        <v>0</v>
      </c>
    </row>
    <row r="92" spans="1:7" ht="15" customHeight="1">
      <c r="A92" s="34" t="s">
        <v>37</v>
      </c>
      <c r="B92" s="815" t="s">
        <v>222</v>
      </c>
      <c r="C92" s="61" t="s">
        <v>223</v>
      </c>
      <c r="D92" s="509"/>
      <c r="E92" s="509">
        <v>22486000</v>
      </c>
      <c r="F92" s="825">
        <v>22486000</v>
      </c>
      <c r="G92" s="838">
        <v>1</v>
      </c>
    </row>
    <row r="93" spans="1:7" ht="15" customHeight="1">
      <c r="A93" s="813" t="s">
        <v>39</v>
      </c>
      <c r="B93" s="815" t="s">
        <v>224</v>
      </c>
      <c r="C93" s="61" t="s">
        <v>225</v>
      </c>
      <c r="D93" s="508">
        <v>10000000</v>
      </c>
      <c r="E93" s="508">
        <v>28898169</v>
      </c>
      <c r="F93" s="508">
        <v>0</v>
      </c>
      <c r="G93" s="838">
        <v>0</v>
      </c>
    </row>
    <row r="94" spans="1:7" ht="15" customHeight="1">
      <c r="A94" s="34" t="s">
        <v>41</v>
      </c>
      <c r="B94" s="815" t="s">
        <v>226</v>
      </c>
      <c r="C94" s="45" t="s">
        <v>225</v>
      </c>
      <c r="D94" s="508">
        <v>9000000</v>
      </c>
      <c r="E94" s="833">
        <v>27898169</v>
      </c>
      <c r="F94" s="825"/>
      <c r="G94" s="838">
        <v>0</v>
      </c>
    </row>
    <row r="95" spans="1:7" ht="15" customHeight="1">
      <c r="A95" s="814" t="s">
        <v>43</v>
      </c>
      <c r="B95" s="817" t="s">
        <v>227</v>
      </c>
      <c r="C95" s="46" t="s">
        <v>225</v>
      </c>
      <c r="D95" s="510">
        <v>1000000</v>
      </c>
      <c r="E95" s="835">
        <v>1000000</v>
      </c>
      <c r="F95" s="843"/>
      <c r="G95" s="838">
        <v>0</v>
      </c>
    </row>
    <row r="96" spans="1:7" ht="15" customHeight="1">
      <c r="A96" s="818" t="s">
        <v>45</v>
      </c>
      <c r="B96" s="47" t="s">
        <v>460</v>
      </c>
      <c r="C96" s="26" t="s">
        <v>228</v>
      </c>
      <c r="D96" s="500">
        <v>102645518</v>
      </c>
      <c r="E96" s="500">
        <v>495460019</v>
      </c>
      <c r="F96" s="500">
        <v>296313991</v>
      </c>
      <c r="G96" s="840">
        <v>0.5980583289001973</v>
      </c>
    </row>
    <row r="97" spans="1:7" ht="15" customHeight="1">
      <c r="A97" s="813" t="s">
        <v>47</v>
      </c>
      <c r="B97" s="41" t="s">
        <v>229</v>
      </c>
      <c r="C97" s="42" t="s">
        <v>230</v>
      </c>
      <c r="D97" s="299"/>
      <c r="E97" s="831">
        <v>339432904</v>
      </c>
      <c r="F97" s="828">
        <v>131791439</v>
      </c>
      <c r="G97" s="841">
        <v>0.38826948550633145</v>
      </c>
    </row>
    <row r="98" spans="1:7" ht="15" customHeight="1">
      <c r="A98" s="34" t="s">
        <v>49</v>
      </c>
      <c r="B98" s="43" t="s">
        <v>231</v>
      </c>
      <c r="C98" s="44" t="s">
        <v>232</v>
      </c>
      <c r="D98" s="493"/>
      <c r="E98" s="832">
        <v>98230739</v>
      </c>
      <c r="F98" s="826">
        <v>97066934</v>
      </c>
      <c r="G98" s="838">
        <v>0.9881523338636392</v>
      </c>
    </row>
    <row r="99" spans="1:7" ht="15" customHeight="1">
      <c r="A99" s="813" t="s">
        <v>52</v>
      </c>
      <c r="B99" s="13" t="s">
        <v>233</v>
      </c>
      <c r="C99" s="14" t="s">
        <v>234</v>
      </c>
      <c r="D99" s="493">
        <v>0</v>
      </c>
      <c r="E99" s="498">
        <v>0</v>
      </c>
      <c r="F99" s="498">
        <v>0</v>
      </c>
      <c r="G99" s="838"/>
    </row>
    <row r="100" spans="1:7" ht="15" customHeight="1">
      <c r="A100" s="34" t="s">
        <v>55</v>
      </c>
      <c r="B100" s="43" t="s">
        <v>235</v>
      </c>
      <c r="C100" s="14" t="s">
        <v>236</v>
      </c>
      <c r="D100" s="493"/>
      <c r="E100" s="832"/>
      <c r="F100" s="826"/>
      <c r="G100" s="838"/>
    </row>
    <row r="101" spans="1:7" ht="15" customHeight="1">
      <c r="A101" s="813" t="s">
        <v>58</v>
      </c>
      <c r="B101" s="819" t="s">
        <v>216</v>
      </c>
      <c r="C101" s="14" t="s">
        <v>237</v>
      </c>
      <c r="D101" s="493"/>
      <c r="E101" s="832"/>
      <c r="F101" s="826"/>
      <c r="G101" s="838"/>
    </row>
    <row r="102" spans="1:7" ht="15" customHeight="1">
      <c r="A102" s="34" t="s">
        <v>60</v>
      </c>
      <c r="B102" s="819" t="s">
        <v>238</v>
      </c>
      <c r="C102" s="14" t="s">
        <v>239</v>
      </c>
      <c r="D102" s="493"/>
      <c r="E102" s="832"/>
      <c r="F102" s="826"/>
      <c r="G102" s="838"/>
    </row>
    <row r="103" spans="1:7" ht="15" customHeight="1">
      <c r="A103" s="813" t="s">
        <v>62</v>
      </c>
      <c r="B103" s="819" t="s">
        <v>240</v>
      </c>
      <c r="C103" s="14" t="s">
        <v>241</v>
      </c>
      <c r="D103" s="493"/>
      <c r="E103" s="832"/>
      <c r="F103" s="826"/>
      <c r="G103" s="838"/>
    </row>
    <row r="104" spans="1:7" ht="15" customHeight="1">
      <c r="A104" s="34" t="s">
        <v>64</v>
      </c>
      <c r="B104" s="819" t="s">
        <v>242</v>
      </c>
      <c r="C104" s="14" t="s">
        <v>243</v>
      </c>
      <c r="D104" s="493"/>
      <c r="E104" s="832"/>
      <c r="F104" s="826"/>
      <c r="G104" s="838"/>
    </row>
    <row r="105" spans="1:7" ht="15" customHeight="1">
      <c r="A105" s="820" t="s">
        <v>66</v>
      </c>
      <c r="B105" s="821" t="s">
        <v>244</v>
      </c>
      <c r="C105" s="14" t="s">
        <v>245</v>
      </c>
      <c r="D105" s="495"/>
      <c r="E105" s="834"/>
      <c r="F105" s="827"/>
      <c r="G105" s="839"/>
    </row>
    <row r="106" spans="1:7" ht="15" customHeight="1">
      <c r="A106" s="818" t="s">
        <v>68</v>
      </c>
      <c r="B106" s="47" t="s">
        <v>459</v>
      </c>
      <c r="C106" s="26" t="s">
        <v>246</v>
      </c>
      <c r="D106" s="496">
        <v>0</v>
      </c>
      <c r="E106" s="496">
        <v>437663643</v>
      </c>
      <c r="F106" s="496">
        <v>228858373</v>
      </c>
      <c r="G106" s="840">
        <v>0.522909262993088</v>
      </c>
    </row>
    <row r="107" spans="1:7" ht="15" customHeight="1">
      <c r="A107" s="48" t="s">
        <v>70</v>
      </c>
      <c r="B107" s="33" t="s">
        <v>247</v>
      </c>
      <c r="C107" s="26" t="s">
        <v>248</v>
      </c>
      <c r="D107" s="695">
        <v>102645518</v>
      </c>
      <c r="E107" s="695">
        <v>933123662</v>
      </c>
      <c r="F107" s="695">
        <v>525172364</v>
      </c>
      <c r="G107" s="840">
        <v>0.5628111100241289</v>
      </c>
    </row>
    <row r="108" spans="1:7" ht="15" customHeight="1">
      <c r="A108" s="822" t="s">
        <v>73</v>
      </c>
      <c r="B108" s="49" t="s">
        <v>249</v>
      </c>
      <c r="C108" s="50" t="s">
        <v>250</v>
      </c>
      <c r="D108" s="512"/>
      <c r="E108" s="836"/>
      <c r="F108" s="828"/>
      <c r="G108" s="841"/>
    </row>
    <row r="109" spans="1:7" ht="15" customHeight="1">
      <c r="A109" s="34" t="s">
        <v>76</v>
      </c>
      <c r="B109" s="51" t="s">
        <v>251</v>
      </c>
      <c r="C109" s="44" t="s">
        <v>252</v>
      </c>
      <c r="D109" s="493"/>
      <c r="E109" s="832"/>
      <c r="F109" s="826"/>
      <c r="G109" s="838"/>
    </row>
    <row r="110" spans="1:7" ht="15" customHeight="1">
      <c r="A110" s="52" t="s">
        <v>79</v>
      </c>
      <c r="B110" s="829" t="s">
        <v>253</v>
      </c>
      <c r="C110" s="44" t="s">
        <v>254</v>
      </c>
      <c r="D110" s="493"/>
      <c r="E110" s="830">
        <v>360787</v>
      </c>
      <c r="F110" s="830">
        <v>360787</v>
      </c>
      <c r="G110" s="838">
        <v>1</v>
      </c>
    </row>
    <row r="111" spans="1:7" ht="15" customHeight="1">
      <c r="A111" s="34" t="s">
        <v>81</v>
      </c>
      <c r="B111" s="51" t="s">
        <v>446</v>
      </c>
      <c r="C111" s="44" t="s">
        <v>445</v>
      </c>
      <c r="D111" s="493">
        <v>26187536</v>
      </c>
      <c r="E111" s="834">
        <v>40152000</v>
      </c>
      <c r="F111" s="827">
        <v>35550480</v>
      </c>
      <c r="G111" s="838">
        <v>0.885397489539749</v>
      </c>
    </row>
    <row r="112" spans="1:7" ht="15" customHeight="1">
      <c r="A112" s="823" t="s">
        <v>83</v>
      </c>
      <c r="B112" s="25" t="s">
        <v>257</v>
      </c>
      <c r="C112" s="26" t="s">
        <v>258</v>
      </c>
      <c r="D112" s="513">
        <v>26187536</v>
      </c>
      <c r="E112" s="513">
        <v>40512787</v>
      </c>
      <c r="F112" s="513">
        <v>35911267</v>
      </c>
      <c r="G112" s="840">
        <v>0.886418083258503</v>
      </c>
    </row>
    <row r="113" spans="1:8" s="11" customFormat="1" ht="15" customHeight="1">
      <c r="A113" s="824">
        <v>32</v>
      </c>
      <c r="B113" s="22" t="s">
        <v>259</v>
      </c>
      <c r="C113" s="55" t="s">
        <v>260</v>
      </c>
      <c r="D113" s="513">
        <v>128833054</v>
      </c>
      <c r="E113" s="513">
        <v>973636449</v>
      </c>
      <c r="F113" s="513">
        <v>561083631</v>
      </c>
      <c r="G113" s="842">
        <v>0.5762763211836167</v>
      </c>
      <c r="H113" s="550" t="e">
        <f>#REF!/#REF!</f>
        <v>#REF!</v>
      </c>
    </row>
    <row r="114" ht="16.5" customHeight="1"/>
    <row r="115" spans="1:4" ht="30.75" customHeight="1">
      <c r="A115" s="1140" t="s">
        <v>261</v>
      </c>
      <c r="B115" s="1140"/>
      <c r="C115" s="1140"/>
      <c r="D115" s="1140"/>
    </row>
    <row r="116" spans="1:4" ht="15" customHeight="1">
      <c r="A116" s="1139"/>
      <c r="B116" s="1139"/>
      <c r="C116" s="2"/>
      <c r="D116" s="58"/>
    </row>
    <row r="117" spans="1:8" ht="29.25" customHeight="1">
      <c r="A117" s="59">
        <v>1</v>
      </c>
      <c r="B117" s="1135" t="s">
        <v>262</v>
      </c>
      <c r="C117" s="1136"/>
      <c r="D117" s="522">
        <f>D70-D107</f>
        <v>0</v>
      </c>
      <c r="E117" s="522">
        <f>E70-E107</f>
        <v>-105076436</v>
      </c>
      <c r="F117" s="522">
        <f>F70-F107</f>
        <v>278310605</v>
      </c>
      <c r="G117" s="730">
        <f>G70-G107</f>
        <v>0.40752360491880846</v>
      </c>
      <c r="H117" s="809"/>
    </row>
    <row r="118" spans="1:8" ht="40.5" customHeight="1">
      <c r="A118" s="60" t="s">
        <v>13</v>
      </c>
      <c r="B118" s="1137" t="s">
        <v>773</v>
      </c>
      <c r="C118" s="1138"/>
      <c r="D118" s="521">
        <f>D76-D112</f>
        <v>0</v>
      </c>
      <c r="E118" s="521">
        <f>E76-E112</f>
        <v>105076436</v>
      </c>
      <c r="F118" s="521">
        <f>F76-F112</f>
        <v>105076436</v>
      </c>
      <c r="G118" s="729">
        <f>G76-G112</f>
        <v>0.08197573116552204</v>
      </c>
      <c r="H118" s="808"/>
    </row>
  </sheetData>
  <sheetProtection/>
  <mergeCells count="9">
    <mergeCell ref="A1:G1"/>
    <mergeCell ref="A79:G79"/>
    <mergeCell ref="B117:C117"/>
    <mergeCell ref="B118:C118"/>
    <mergeCell ref="A116:B116"/>
    <mergeCell ref="A3:B3"/>
    <mergeCell ref="A78:D78"/>
    <mergeCell ref="A115:D115"/>
    <mergeCell ref="A2:G2"/>
  </mergeCells>
  <printOptions horizontalCentered="1"/>
  <pageMargins left="0.3937007874015748" right="0.31496062992125984" top="0.5905511811023623" bottom="0.5118110236220472" header="0.35433070866141736" footer="0.31496062992125984"/>
  <pageSetup horizontalDpi="600" verticalDpi="600" orientation="portrait" paperSize="9" scale="55" r:id="rId1"/>
  <headerFooter alignWithMargins="0">
    <oddHeader>&amp;R&amp;"Times New Roman CE,Félkövér dőlt"&amp;11 1.2 melléklet a ..../2018. (.......)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22"/>
  <sheetViews>
    <sheetView zoomScale="80" zoomScaleNormal="80" zoomScaleSheetLayoutView="100" zoomScalePageLayoutView="0" workbookViewId="0" topLeftCell="A1">
      <selection activeCell="J25" sqref="J25"/>
    </sheetView>
  </sheetViews>
  <sheetFormatPr defaultColWidth="9.00390625" defaultRowHeight="12.75"/>
  <cols>
    <col min="1" max="1" width="7.00390625" style="62" customWidth="1"/>
    <col min="2" max="2" width="58.00390625" style="63" customWidth="1"/>
    <col min="3" max="6" width="14.875" style="62" customWidth="1"/>
    <col min="7" max="7" width="64.875" style="62" bestFit="1" customWidth="1"/>
    <col min="8" max="14" width="14.875" style="62" customWidth="1"/>
    <col min="15" max="15" width="10.375" style="62" bestFit="1" customWidth="1"/>
    <col min="16" max="16384" width="9.375" style="62" customWidth="1"/>
  </cols>
  <sheetData>
    <row r="1" spans="1:17" ht="39.75" customHeight="1">
      <c r="A1" s="1145" t="s">
        <v>663</v>
      </c>
      <c r="B1" s="1145"/>
      <c r="C1" s="1145"/>
      <c r="D1" s="1145"/>
      <c r="E1" s="1145"/>
      <c r="F1" s="1145"/>
      <c r="G1" s="1145"/>
      <c r="H1" s="1145"/>
      <c r="I1" s="1145"/>
      <c r="J1" s="1145"/>
      <c r="K1" s="1145"/>
      <c r="L1" s="804"/>
      <c r="M1" s="804"/>
      <c r="N1" s="804"/>
      <c r="O1" s="804"/>
      <c r="P1" s="804"/>
      <c r="Q1" s="804"/>
    </row>
    <row r="2" spans="1:13" ht="12.75">
      <c r="A2"/>
      <c r="B2"/>
      <c r="C2"/>
      <c r="D2"/>
      <c r="E2"/>
      <c r="F2"/>
      <c r="G2" s="844"/>
      <c r="H2"/>
      <c r="I2"/>
      <c r="J2"/>
      <c r="K2" s="844" t="s">
        <v>1</v>
      </c>
      <c r="M2" s="844"/>
    </row>
    <row r="3" spans="1:15" ht="15.75">
      <c r="A3" s="1141" t="s">
        <v>2</v>
      </c>
      <c r="B3" s="1143" t="s">
        <v>263</v>
      </c>
      <c r="C3" s="1144"/>
      <c r="D3" s="1144"/>
      <c r="E3" s="1144"/>
      <c r="F3" s="1144"/>
      <c r="G3" s="1144" t="s">
        <v>264</v>
      </c>
      <c r="H3" s="1144"/>
      <c r="I3" s="1144"/>
      <c r="J3" s="1144"/>
      <c r="K3" s="1144"/>
      <c r="L3" s="805"/>
      <c r="M3" s="806"/>
      <c r="N3" s="806"/>
      <c r="O3" s="806"/>
    </row>
    <row r="4" spans="1:11" ht="39.75" customHeight="1">
      <c r="A4" s="1142"/>
      <c r="B4" s="845" t="s">
        <v>265</v>
      </c>
      <c r="C4" s="726" t="s">
        <v>266</v>
      </c>
      <c r="D4" s="846" t="s">
        <v>743</v>
      </c>
      <c r="E4" s="218" t="s">
        <v>755</v>
      </c>
      <c r="F4" s="789" t="s">
        <v>739</v>
      </c>
      <c r="G4" s="845" t="s">
        <v>265</v>
      </c>
      <c r="H4" s="726" t="s">
        <v>266</v>
      </c>
      <c r="I4" s="846" t="s">
        <v>743</v>
      </c>
      <c r="J4" s="218" t="s">
        <v>755</v>
      </c>
      <c r="K4" s="789" t="s">
        <v>739</v>
      </c>
    </row>
    <row r="5" spans="1:11" ht="12.75">
      <c r="A5" s="846" t="s">
        <v>6</v>
      </c>
      <c r="B5" s="846" t="s">
        <v>7</v>
      </c>
      <c r="C5" s="846" t="s">
        <v>8</v>
      </c>
      <c r="D5" s="846" t="s">
        <v>720</v>
      </c>
      <c r="E5" s="854" t="s">
        <v>719</v>
      </c>
      <c r="F5" s="846" t="s">
        <v>740</v>
      </c>
      <c r="G5" s="846" t="s">
        <v>741</v>
      </c>
      <c r="H5" s="849" t="s">
        <v>742</v>
      </c>
      <c r="I5" s="855" t="s">
        <v>754</v>
      </c>
      <c r="J5" s="847" t="s">
        <v>776</v>
      </c>
      <c r="K5" s="848" t="s">
        <v>777</v>
      </c>
    </row>
    <row r="6" spans="1:11" ht="15" customHeight="1">
      <c r="A6" s="803" t="s">
        <v>10</v>
      </c>
      <c r="B6" s="856" t="s">
        <v>461</v>
      </c>
      <c r="C6" s="857">
        <v>20566518</v>
      </c>
      <c r="D6" s="857">
        <v>55926284</v>
      </c>
      <c r="E6" s="857">
        <v>55926284</v>
      </c>
      <c r="F6" s="878">
        <f>E6/D6</f>
        <v>1</v>
      </c>
      <c r="G6" s="856" t="s">
        <v>202</v>
      </c>
      <c r="H6" s="857">
        <v>40375630</v>
      </c>
      <c r="I6" s="857">
        <v>71306353</v>
      </c>
      <c r="J6" s="857">
        <v>60885626</v>
      </c>
      <c r="K6" s="880">
        <v>0.8538597675862065</v>
      </c>
    </row>
    <row r="7" spans="1:11" ht="15" customHeight="1">
      <c r="A7" s="887" t="s">
        <v>13</v>
      </c>
      <c r="B7" s="858" t="s">
        <v>549</v>
      </c>
      <c r="C7" s="859">
        <v>11300000</v>
      </c>
      <c r="D7" s="859">
        <v>37601423</v>
      </c>
      <c r="E7" s="859">
        <v>30089272</v>
      </c>
      <c r="F7" s="878">
        <f aca="true" t="shared" si="0" ref="F7:F20">E7/D7</f>
        <v>0.8002163109624867</v>
      </c>
      <c r="G7" s="856" t="s">
        <v>204</v>
      </c>
      <c r="H7" s="860">
        <v>8882639</v>
      </c>
      <c r="I7" s="860">
        <v>14382639</v>
      </c>
      <c r="J7" s="860">
        <v>11530402</v>
      </c>
      <c r="K7" s="881">
        <v>0.8016888972879038</v>
      </c>
    </row>
    <row r="8" spans="1:11" ht="15" customHeight="1">
      <c r="A8" s="887" t="s">
        <v>16</v>
      </c>
      <c r="B8" s="858" t="s">
        <v>106</v>
      </c>
      <c r="C8" s="860">
        <v>60810000</v>
      </c>
      <c r="D8" s="860">
        <v>108607072</v>
      </c>
      <c r="E8" s="860">
        <v>92317746</v>
      </c>
      <c r="F8" s="878">
        <f t="shared" si="0"/>
        <v>0.8500159731771426</v>
      </c>
      <c r="G8" s="856" t="s">
        <v>206</v>
      </c>
      <c r="H8" s="860">
        <v>29442249</v>
      </c>
      <c r="I8" s="860">
        <v>355328161</v>
      </c>
      <c r="J8" s="860">
        <v>198748266</v>
      </c>
      <c r="K8" s="881">
        <v>0.5593372206713444</v>
      </c>
    </row>
    <row r="9" spans="1:11" ht="15" customHeight="1">
      <c r="A9" s="887" t="s">
        <v>19</v>
      </c>
      <c r="B9" s="858" t="s">
        <v>450</v>
      </c>
      <c r="C9" s="860">
        <v>9969000</v>
      </c>
      <c r="D9" s="860">
        <v>23025846</v>
      </c>
      <c r="E9" s="860">
        <v>22263066</v>
      </c>
      <c r="F9" s="878">
        <f t="shared" si="0"/>
        <v>0.9668728784167149</v>
      </c>
      <c r="G9" s="856" t="s">
        <v>208</v>
      </c>
      <c r="H9" s="860">
        <v>2945000</v>
      </c>
      <c r="I9" s="860">
        <v>2545000</v>
      </c>
      <c r="J9" s="860">
        <v>2250000</v>
      </c>
      <c r="K9" s="881">
        <v>0.8840864440078585</v>
      </c>
    </row>
    <row r="10" spans="1:11" ht="15" customHeight="1">
      <c r="A10" s="887" t="s">
        <v>22</v>
      </c>
      <c r="B10" s="858" t="s">
        <v>417</v>
      </c>
      <c r="C10" s="860">
        <v>0</v>
      </c>
      <c r="D10" s="861"/>
      <c r="E10" s="861"/>
      <c r="F10" s="878"/>
      <c r="G10" s="856" t="s">
        <v>210</v>
      </c>
      <c r="H10" s="860">
        <v>21000000</v>
      </c>
      <c r="I10" s="860">
        <v>51897866</v>
      </c>
      <c r="J10" s="860">
        <v>22899697</v>
      </c>
      <c r="K10" s="881">
        <v>0.4412454454292976</v>
      </c>
    </row>
    <row r="11" spans="1:11" ht="15" customHeight="1">
      <c r="A11" s="887" t="s">
        <v>25</v>
      </c>
      <c r="B11" s="858"/>
      <c r="C11" s="860"/>
      <c r="D11" s="860"/>
      <c r="E11" s="860"/>
      <c r="F11" s="878"/>
      <c r="G11" s="862" t="s">
        <v>268</v>
      </c>
      <c r="H11" s="860"/>
      <c r="I11" s="850"/>
      <c r="J11" s="860"/>
      <c r="K11" s="882"/>
    </row>
    <row r="12" spans="1:11" ht="15" customHeight="1">
      <c r="A12" s="802" t="s">
        <v>28</v>
      </c>
      <c r="B12" s="863"/>
      <c r="C12" s="864"/>
      <c r="D12" s="865"/>
      <c r="E12" s="865"/>
      <c r="F12" s="894"/>
      <c r="G12" s="862" t="s">
        <v>269</v>
      </c>
      <c r="H12" s="864"/>
      <c r="I12" s="851"/>
      <c r="J12" s="864"/>
      <c r="K12" s="883"/>
    </row>
    <row r="13" spans="1:11" ht="15" customHeight="1">
      <c r="A13" s="801" t="s">
        <v>31</v>
      </c>
      <c r="B13" s="866" t="s">
        <v>641</v>
      </c>
      <c r="C13" s="867">
        <v>102645518</v>
      </c>
      <c r="D13" s="867">
        <v>225160625</v>
      </c>
      <c r="E13" s="867">
        <v>200596368</v>
      </c>
      <c r="F13" s="893">
        <f t="shared" si="0"/>
        <v>0.8909034072897959</v>
      </c>
      <c r="G13" s="866" t="s">
        <v>270</v>
      </c>
      <c r="H13" s="867">
        <v>102645518</v>
      </c>
      <c r="I13" s="867">
        <v>495460019</v>
      </c>
      <c r="J13" s="867">
        <v>296313991</v>
      </c>
      <c r="K13" s="879">
        <v>0.5980583289001973</v>
      </c>
    </row>
    <row r="14" spans="1:11" ht="15" customHeight="1">
      <c r="A14" s="800" t="s">
        <v>32</v>
      </c>
      <c r="B14" s="869" t="s">
        <v>184</v>
      </c>
      <c r="C14" s="870">
        <v>0</v>
      </c>
      <c r="D14" s="872"/>
      <c r="E14" s="871"/>
      <c r="F14" s="892"/>
      <c r="G14" s="868" t="s">
        <v>271</v>
      </c>
      <c r="H14" s="861"/>
      <c r="I14" s="852"/>
      <c r="J14" s="861"/>
      <c r="K14" s="884"/>
    </row>
    <row r="15" spans="1:11" ht="15" customHeight="1">
      <c r="A15" s="800" t="s">
        <v>35</v>
      </c>
      <c r="B15" s="873" t="s">
        <v>187</v>
      </c>
      <c r="C15" s="860">
        <v>0</v>
      </c>
      <c r="D15" s="860">
        <v>104658575</v>
      </c>
      <c r="E15" s="860">
        <v>104658575</v>
      </c>
      <c r="F15" s="878">
        <f t="shared" si="0"/>
        <v>1</v>
      </c>
      <c r="G15" s="874" t="s">
        <v>272</v>
      </c>
      <c r="H15" s="860"/>
      <c r="I15" s="853"/>
      <c r="J15" s="860"/>
      <c r="K15" s="885"/>
    </row>
    <row r="16" spans="1:11" ht="15" customHeight="1">
      <c r="A16" s="799" t="s">
        <v>273</v>
      </c>
      <c r="B16" s="873" t="s">
        <v>190</v>
      </c>
      <c r="C16" s="859">
        <v>0</v>
      </c>
      <c r="D16" s="859">
        <v>104658575</v>
      </c>
      <c r="E16" s="859">
        <v>104658575</v>
      </c>
      <c r="F16" s="878">
        <f t="shared" si="0"/>
        <v>1</v>
      </c>
      <c r="G16" s="874" t="s">
        <v>274</v>
      </c>
      <c r="H16" s="860"/>
      <c r="I16" s="853"/>
      <c r="J16" s="860"/>
      <c r="K16" s="885"/>
    </row>
    <row r="17" spans="1:11" ht="15" customHeight="1">
      <c r="A17" s="799" t="s">
        <v>275</v>
      </c>
      <c r="B17" s="873" t="s">
        <v>770</v>
      </c>
      <c r="C17" s="860">
        <v>0</v>
      </c>
      <c r="D17" s="860">
        <v>778648</v>
      </c>
      <c r="E17" s="860">
        <v>778648</v>
      </c>
      <c r="F17" s="878">
        <f t="shared" si="0"/>
        <v>1</v>
      </c>
      <c r="G17" s="875" t="s">
        <v>253</v>
      </c>
      <c r="H17" s="860">
        <v>0</v>
      </c>
      <c r="I17" s="860">
        <v>360787</v>
      </c>
      <c r="J17" s="860">
        <v>360787</v>
      </c>
      <c r="K17" s="886">
        <v>1</v>
      </c>
    </row>
    <row r="18" spans="1:11" ht="15" customHeight="1">
      <c r="A18" s="800" t="s">
        <v>37</v>
      </c>
      <c r="B18" s="796" t="s">
        <v>494</v>
      </c>
      <c r="C18" s="860">
        <v>26187536</v>
      </c>
      <c r="D18" s="860">
        <v>40152000</v>
      </c>
      <c r="E18" s="860">
        <v>35550480</v>
      </c>
      <c r="F18" s="894">
        <f t="shared" si="0"/>
        <v>0.885397489539749</v>
      </c>
      <c r="G18" s="51" t="s">
        <v>446</v>
      </c>
      <c r="H18" s="860">
        <v>26187536</v>
      </c>
      <c r="I18" s="860">
        <v>40152000</v>
      </c>
      <c r="J18" s="860">
        <v>35550480</v>
      </c>
      <c r="K18" s="886">
        <v>0.885397489539749</v>
      </c>
    </row>
    <row r="19" spans="1:11" ht="15" customHeight="1">
      <c r="A19" s="801" t="s">
        <v>39</v>
      </c>
      <c r="B19" s="866" t="s">
        <v>276</v>
      </c>
      <c r="C19" s="867">
        <v>26187536</v>
      </c>
      <c r="D19" s="867">
        <v>145589223</v>
      </c>
      <c r="E19" s="867">
        <v>140987703</v>
      </c>
      <c r="F19" s="893">
        <f t="shared" si="0"/>
        <v>0.9683938144240251</v>
      </c>
      <c r="G19" s="866" t="s">
        <v>277</v>
      </c>
      <c r="H19" s="867">
        <v>26187536</v>
      </c>
      <c r="I19" s="867">
        <v>40512787</v>
      </c>
      <c r="J19" s="867">
        <v>35911267</v>
      </c>
      <c r="K19" s="879">
        <v>0.886418083258503</v>
      </c>
    </row>
    <row r="20" spans="1:11" ht="15" customHeight="1">
      <c r="A20" s="801" t="s">
        <v>41</v>
      </c>
      <c r="B20" s="866" t="s">
        <v>278</v>
      </c>
      <c r="C20" s="867">
        <v>128833054</v>
      </c>
      <c r="D20" s="867">
        <v>370749848</v>
      </c>
      <c r="E20" s="867">
        <v>341584071</v>
      </c>
      <c r="F20" s="891">
        <f t="shared" si="0"/>
        <v>0.9213330034864909</v>
      </c>
      <c r="G20" s="866" t="s">
        <v>279</v>
      </c>
      <c r="H20" s="867">
        <v>128833054</v>
      </c>
      <c r="I20" s="867">
        <v>535972806</v>
      </c>
      <c r="J20" s="867">
        <v>332225258</v>
      </c>
      <c r="K20" s="879">
        <v>0.6198546909113146</v>
      </c>
    </row>
    <row r="21" spans="1:11" ht="15" customHeight="1">
      <c r="A21" s="849" t="s">
        <v>43</v>
      </c>
      <c r="B21" s="876" t="s">
        <v>645</v>
      </c>
      <c r="C21" s="877" t="s">
        <v>778</v>
      </c>
      <c r="D21" s="877" t="str">
        <f>IF(D13-K13&lt;0,K13-D13,"-")</f>
        <v>-</v>
      </c>
      <c r="E21" s="877" t="str">
        <f>IF(E13-L13&lt;0,L13-E13,"-")</f>
        <v>-</v>
      </c>
      <c r="F21" s="877"/>
      <c r="G21" s="876" t="s">
        <v>646</v>
      </c>
      <c r="H21" s="877" t="s">
        <v>778</v>
      </c>
      <c r="I21" s="877" t="s">
        <v>778</v>
      </c>
      <c r="J21" s="877" t="s">
        <v>778</v>
      </c>
      <c r="K21" s="877"/>
    </row>
    <row r="22" spans="1:11" ht="15" customHeight="1">
      <c r="A22" s="849" t="s">
        <v>45</v>
      </c>
      <c r="B22" s="876" t="s">
        <v>647</v>
      </c>
      <c r="C22" s="877" t="str">
        <f>IF(C13+C19-K20&lt;0,K20-(C13+C19),"-")</f>
        <v>-</v>
      </c>
      <c r="D22" s="877" t="str">
        <f>IF(D13+D19-L20&lt;0,L20-(D13+D19),"-")</f>
        <v>-</v>
      </c>
      <c r="E22" s="877" t="str">
        <f>IF(E13+E19-M20&lt;0,M20-(E13+E19),"-")</f>
        <v>-</v>
      </c>
      <c r="F22" s="877"/>
      <c r="G22" s="876" t="s">
        <v>648</v>
      </c>
      <c r="H22" s="877" t="s">
        <v>778</v>
      </c>
      <c r="I22" s="877" t="s">
        <v>778</v>
      </c>
      <c r="J22" s="877" t="s">
        <v>778</v>
      </c>
      <c r="K22" s="877"/>
    </row>
  </sheetData>
  <sheetProtection/>
  <mergeCells count="4">
    <mergeCell ref="A3:A4"/>
    <mergeCell ref="B3:F3"/>
    <mergeCell ref="G3:K3"/>
    <mergeCell ref="A1:K1"/>
  </mergeCells>
  <printOptions horizontalCentered="1"/>
  <pageMargins left="0.15748031496062992" right="0.15748031496062992" top="0.9055118110236221" bottom="0.7874015748031497" header="0.5905511811023623" footer="0.5511811023622047"/>
  <pageSetup horizontalDpi="600" verticalDpi="600" orientation="landscape" paperSize="9" scale="48" r:id="rId1"/>
  <headerFooter alignWithMargins="0">
    <oddHeader xml:space="preserve">&amp;R&amp;"Times New Roman CE,Félkövér dőlt"&amp;11 2.1. melléklet a …../2018. (….) önkormányzati rendelethez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R20"/>
  <sheetViews>
    <sheetView zoomScale="90" zoomScaleNormal="90" zoomScaleSheetLayoutView="115" zoomScalePageLayoutView="0" workbookViewId="0" topLeftCell="A1">
      <selection activeCell="G23" sqref="G23"/>
    </sheetView>
  </sheetViews>
  <sheetFormatPr defaultColWidth="9.00390625" defaultRowHeight="12.75"/>
  <cols>
    <col min="1" max="1" width="6.875" style="62" customWidth="1"/>
    <col min="2" max="2" width="52.625" style="63" bestFit="1" customWidth="1"/>
    <col min="3" max="6" width="14.875" style="62" customWidth="1"/>
    <col min="7" max="7" width="50.875" style="62" bestFit="1" customWidth="1"/>
    <col min="8" max="14" width="14.875" style="62" customWidth="1"/>
    <col min="15" max="15" width="9.375" style="62" customWidth="1"/>
    <col min="16" max="16384" width="9.375" style="62" customWidth="1"/>
  </cols>
  <sheetData>
    <row r="1" spans="1:18" ht="39.75" customHeight="1">
      <c r="A1" s="1145" t="s">
        <v>664</v>
      </c>
      <c r="B1" s="1145"/>
      <c r="C1" s="1145"/>
      <c r="D1" s="1145"/>
      <c r="E1" s="1145"/>
      <c r="F1" s="1145"/>
      <c r="G1" s="1145"/>
      <c r="H1" s="1145"/>
      <c r="I1" s="1145"/>
      <c r="J1" s="1145"/>
      <c r="K1" s="1145"/>
      <c r="L1" s="804"/>
      <c r="M1" s="804"/>
      <c r="N1" s="804"/>
      <c r="O1" s="804"/>
      <c r="P1" s="804"/>
      <c r="Q1" s="804"/>
      <c r="R1"/>
    </row>
    <row r="2" spans="1:18" ht="12.75">
      <c r="A2"/>
      <c r="B2"/>
      <c r="C2"/>
      <c r="D2"/>
      <c r="E2"/>
      <c r="F2"/>
      <c r="G2" s="844"/>
      <c r="H2"/>
      <c r="I2"/>
      <c r="J2" s="1148" t="s">
        <v>1</v>
      </c>
      <c r="K2" s="1148"/>
      <c r="L2" s="895"/>
      <c r="M2" s="895"/>
      <c r="N2" s="895"/>
      <c r="O2" s="895"/>
      <c r="P2" s="1148"/>
      <c r="Q2" s="1148"/>
      <c r="R2" s="930"/>
    </row>
    <row r="3" spans="1:18" ht="15.75">
      <c r="A3" s="1146" t="s">
        <v>2</v>
      </c>
      <c r="B3" s="1143" t="s">
        <v>263</v>
      </c>
      <c r="C3" s="1144"/>
      <c r="D3" s="1144"/>
      <c r="E3" s="1144"/>
      <c r="F3" s="1144"/>
      <c r="G3" s="1143" t="s">
        <v>264</v>
      </c>
      <c r="H3" s="1144"/>
      <c r="I3" s="1144"/>
      <c r="J3" s="1144"/>
      <c r="K3" s="1144"/>
      <c r="L3" s="807"/>
      <c r="M3" s="806"/>
      <c r="N3" s="806"/>
      <c r="O3" s="806"/>
      <c r="P3" s="806"/>
      <c r="Q3" s="806"/>
      <c r="R3"/>
    </row>
    <row r="4" spans="1:12" ht="39.75" customHeight="1">
      <c r="A4" s="1147"/>
      <c r="B4" s="845" t="s">
        <v>265</v>
      </c>
      <c r="C4" s="726" t="s">
        <v>266</v>
      </c>
      <c r="D4" s="846" t="s">
        <v>743</v>
      </c>
      <c r="E4" s="218" t="s">
        <v>755</v>
      </c>
      <c r="F4" s="789" t="s">
        <v>739</v>
      </c>
      <c r="G4" s="845" t="s">
        <v>265</v>
      </c>
      <c r="H4" s="726" t="s">
        <v>266</v>
      </c>
      <c r="I4" s="846" t="s">
        <v>743</v>
      </c>
      <c r="J4" s="218" t="s">
        <v>755</v>
      </c>
      <c r="K4" s="789" t="s">
        <v>739</v>
      </c>
      <c r="L4" s="896"/>
    </row>
    <row r="5" spans="1:12" ht="15" customHeight="1">
      <c r="A5" s="846" t="s">
        <v>6</v>
      </c>
      <c r="B5" s="846" t="s">
        <v>7</v>
      </c>
      <c r="C5" s="846" t="s">
        <v>8</v>
      </c>
      <c r="D5" s="846" t="s">
        <v>9</v>
      </c>
      <c r="E5" s="854" t="s">
        <v>267</v>
      </c>
      <c r="F5" s="846" t="s">
        <v>466</v>
      </c>
      <c r="G5" s="846" t="s">
        <v>720</v>
      </c>
      <c r="H5" s="849" t="s">
        <v>719</v>
      </c>
      <c r="I5" s="855" t="s">
        <v>740</v>
      </c>
      <c r="J5" s="848" t="s">
        <v>741</v>
      </c>
      <c r="K5" s="855" t="s">
        <v>742</v>
      </c>
      <c r="L5" s="847"/>
    </row>
    <row r="6" spans="1:12" ht="15" customHeight="1">
      <c r="A6" s="902" t="s">
        <v>10</v>
      </c>
      <c r="B6" s="903" t="s">
        <v>550</v>
      </c>
      <c r="C6" s="857">
        <v>0</v>
      </c>
      <c r="D6" s="857">
        <v>602886601</v>
      </c>
      <c r="E6" s="857">
        <v>602886601</v>
      </c>
      <c r="F6" s="899">
        <v>1</v>
      </c>
      <c r="G6" s="903" t="s">
        <v>229</v>
      </c>
      <c r="H6" s="890">
        <v>0</v>
      </c>
      <c r="I6" s="890">
        <v>339432904</v>
      </c>
      <c r="J6" s="890">
        <v>131791439</v>
      </c>
      <c r="K6" s="927">
        <f>J6/I6</f>
        <v>0.38826948550633145</v>
      </c>
      <c r="L6" s="897"/>
    </row>
    <row r="7" spans="1:12" ht="15" customHeight="1">
      <c r="A7" s="887" t="s">
        <v>13</v>
      </c>
      <c r="B7" s="898" t="s">
        <v>642</v>
      </c>
      <c r="C7" s="898"/>
      <c r="D7" s="861"/>
      <c r="E7" s="861"/>
      <c r="F7" s="899"/>
      <c r="G7" s="903" t="s">
        <v>231</v>
      </c>
      <c r="H7" s="860">
        <v>0</v>
      </c>
      <c r="I7" s="860">
        <v>98230739</v>
      </c>
      <c r="J7" s="860">
        <v>97066934</v>
      </c>
      <c r="K7" s="927">
        <f>J7/I7</f>
        <v>0.9881523338636392</v>
      </c>
      <c r="L7" s="897"/>
    </row>
    <row r="8" spans="1:12" ht="15" customHeight="1">
      <c r="A8" s="902" t="s">
        <v>16</v>
      </c>
      <c r="B8" s="898" t="s">
        <v>643</v>
      </c>
      <c r="C8" s="898"/>
      <c r="D8" s="861"/>
      <c r="E8" s="861"/>
      <c r="F8" s="899"/>
      <c r="G8" s="903" t="s">
        <v>233</v>
      </c>
      <c r="H8" s="904"/>
      <c r="I8" s="905"/>
      <c r="J8" s="905"/>
      <c r="K8" s="927"/>
      <c r="L8" s="897"/>
    </row>
    <row r="9" spans="1:12" ht="15" customHeight="1">
      <c r="A9" s="887" t="s">
        <v>19</v>
      </c>
      <c r="B9" s="908"/>
      <c r="C9" s="908"/>
      <c r="D9" s="859"/>
      <c r="E9" s="859"/>
      <c r="F9" s="901"/>
      <c r="G9" s="862" t="s">
        <v>280</v>
      </c>
      <c r="H9" s="918"/>
      <c r="I9" s="909"/>
      <c r="J9" s="905"/>
      <c r="K9" s="927"/>
      <c r="L9" s="897"/>
    </row>
    <row r="10" spans="1:12" ht="15" customHeight="1">
      <c r="A10" s="902" t="s">
        <v>22</v>
      </c>
      <c r="B10" s="898"/>
      <c r="C10" s="898"/>
      <c r="D10" s="865"/>
      <c r="E10" s="865"/>
      <c r="F10" s="900"/>
      <c r="G10" s="910" t="s">
        <v>281</v>
      </c>
      <c r="H10" s="931"/>
      <c r="I10" s="913"/>
      <c r="J10" s="905"/>
      <c r="K10" s="927"/>
      <c r="L10" s="897"/>
    </row>
    <row r="11" spans="1:12" ht="15" customHeight="1">
      <c r="A11" s="911" t="s">
        <v>25</v>
      </c>
      <c r="B11" s="912"/>
      <c r="C11" s="912"/>
      <c r="D11" s="865"/>
      <c r="E11" s="865"/>
      <c r="F11" s="900"/>
      <c r="G11" s="910"/>
      <c r="H11" s="932"/>
      <c r="I11" s="913"/>
      <c r="J11" s="905"/>
      <c r="K11" s="889"/>
      <c r="L11" s="897"/>
    </row>
    <row r="12" spans="1:12" ht="15" customHeight="1">
      <c r="A12" s="849" t="s">
        <v>28</v>
      </c>
      <c r="B12" s="876" t="s">
        <v>644</v>
      </c>
      <c r="C12" s="877">
        <v>0</v>
      </c>
      <c r="D12" s="877">
        <v>602886601</v>
      </c>
      <c r="E12" s="877">
        <v>602886601</v>
      </c>
      <c r="F12" s="879">
        <v>1</v>
      </c>
      <c r="G12" s="876" t="s">
        <v>282</v>
      </c>
      <c r="H12" s="877">
        <v>0</v>
      </c>
      <c r="I12" s="877">
        <v>437663643</v>
      </c>
      <c r="J12" s="877">
        <v>228858373</v>
      </c>
      <c r="K12" s="888">
        <f>J12/I12</f>
        <v>0.522909262993088</v>
      </c>
      <c r="L12" s="914"/>
    </row>
    <row r="13" spans="1:12" ht="15" customHeight="1">
      <c r="A13" s="903" t="s">
        <v>31</v>
      </c>
      <c r="B13" s="915" t="s">
        <v>283</v>
      </c>
      <c r="C13" s="915"/>
      <c r="D13" s="916"/>
      <c r="E13" s="916"/>
      <c r="F13" s="923"/>
      <c r="G13" s="868" t="s">
        <v>271</v>
      </c>
      <c r="H13" s="928"/>
      <c r="I13" s="917"/>
      <c r="J13" s="905"/>
      <c r="K13" s="927"/>
      <c r="L13" s="897"/>
    </row>
    <row r="14" spans="1:12" ht="15" customHeight="1">
      <c r="A14" s="898" t="s">
        <v>32</v>
      </c>
      <c r="B14" s="873" t="s">
        <v>187</v>
      </c>
      <c r="C14" s="873"/>
      <c r="D14" s="919"/>
      <c r="E14" s="919"/>
      <c r="F14" s="924"/>
      <c r="G14" s="874" t="s">
        <v>272</v>
      </c>
      <c r="H14" s="929"/>
      <c r="I14" s="907"/>
      <c r="J14" s="907"/>
      <c r="K14" s="927"/>
      <c r="L14" s="897"/>
    </row>
    <row r="15" spans="1:12" ht="15" customHeight="1">
      <c r="A15" s="920" t="s">
        <v>284</v>
      </c>
      <c r="B15" s="873" t="s">
        <v>285</v>
      </c>
      <c r="C15" s="873"/>
      <c r="D15" s="907"/>
      <c r="E15" s="907"/>
      <c r="F15" s="925"/>
      <c r="G15" s="898"/>
      <c r="H15" s="906"/>
      <c r="I15" s="907"/>
      <c r="J15" s="907"/>
      <c r="K15" s="927"/>
      <c r="L15" s="897"/>
    </row>
    <row r="16" spans="1:12" ht="15" customHeight="1">
      <c r="A16" s="920" t="s">
        <v>286</v>
      </c>
      <c r="B16" s="873" t="s">
        <v>287</v>
      </c>
      <c r="C16" s="873"/>
      <c r="D16" s="907"/>
      <c r="E16" s="907"/>
      <c r="F16" s="925"/>
      <c r="G16" s="898"/>
      <c r="H16" s="906"/>
      <c r="I16" s="907"/>
      <c r="J16" s="907"/>
      <c r="K16" s="927"/>
      <c r="L16" s="897"/>
    </row>
    <row r="17" spans="1:11" ht="15" customHeight="1">
      <c r="A17" s="921" t="s">
        <v>35</v>
      </c>
      <c r="B17" s="921" t="s">
        <v>288</v>
      </c>
      <c r="C17" s="921"/>
      <c r="D17" s="922">
        <v>0</v>
      </c>
      <c r="E17" s="922"/>
      <c r="F17" s="926"/>
      <c r="G17" s="921" t="s">
        <v>289</v>
      </c>
      <c r="H17" s="922"/>
      <c r="I17" s="922">
        <v>0</v>
      </c>
      <c r="J17" s="922">
        <v>0</v>
      </c>
      <c r="K17" s="889"/>
    </row>
    <row r="18" spans="1:11" ht="15" customHeight="1">
      <c r="A18" s="876" t="s">
        <v>37</v>
      </c>
      <c r="B18" s="876" t="s">
        <v>290</v>
      </c>
      <c r="C18" s="877">
        <v>0</v>
      </c>
      <c r="D18" s="877">
        <v>602886601</v>
      </c>
      <c r="E18" s="877">
        <v>602886601</v>
      </c>
      <c r="F18" s="879">
        <v>1</v>
      </c>
      <c r="G18" s="876" t="s">
        <v>291</v>
      </c>
      <c r="H18" s="877">
        <v>0</v>
      </c>
      <c r="I18" s="877">
        <v>437663643</v>
      </c>
      <c r="J18" s="877">
        <v>228858373</v>
      </c>
      <c r="K18" s="888">
        <f>J18/I18</f>
        <v>0.522909262993088</v>
      </c>
    </row>
    <row r="19" spans="1:11" ht="15" customHeight="1">
      <c r="A19" s="849" t="s">
        <v>39</v>
      </c>
      <c r="B19" s="876" t="s">
        <v>645</v>
      </c>
      <c r="C19" s="877" t="s">
        <v>778</v>
      </c>
      <c r="D19" s="877" t="s">
        <v>778</v>
      </c>
      <c r="E19" s="877" t="s">
        <v>778</v>
      </c>
      <c r="F19" s="877"/>
      <c r="G19" s="876" t="s">
        <v>646</v>
      </c>
      <c r="H19" s="877" t="s">
        <v>778</v>
      </c>
      <c r="I19" s="877" t="s">
        <v>778</v>
      </c>
      <c r="J19" s="877" t="s">
        <v>778</v>
      </c>
      <c r="K19" s="877"/>
    </row>
    <row r="20" spans="1:11" ht="15" customHeight="1">
      <c r="A20" s="849" t="s">
        <v>41</v>
      </c>
      <c r="B20" s="876" t="s">
        <v>647</v>
      </c>
      <c r="C20" s="877" t="s">
        <v>778</v>
      </c>
      <c r="D20" s="877">
        <v>437663643</v>
      </c>
      <c r="E20" s="877">
        <v>228858373</v>
      </c>
      <c r="F20" s="877"/>
      <c r="G20" s="876" t="s">
        <v>648</v>
      </c>
      <c r="H20" s="877" t="s">
        <v>778</v>
      </c>
      <c r="I20" s="877" t="s">
        <v>778</v>
      </c>
      <c r="J20" s="877" t="s">
        <v>778</v>
      </c>
      <c r="K20" s="877"/>
    </row>
  </sheetData>
  <sheetProtection/>
  <mergeCells count="6">
    <mergeCell ref="A3:A4"/>
    <mergeCell ref="P2:Q2"/>
    <mergeCell ref="B3:F3"/>
    <mergeCell ref="A1:K1"/>
    <mergeCell ref="G3:K3"/>
    <mergeCell ref="J2:K2"/>
  </mergeCells>
  <printOptions horizontalCentered="1"/>
  <pageMargins left="0.4724409448818898" right="0.4724409448818898" top="0.984251968503937" bottom="0.984251968503937" header="0.5905511811023623" footer="0.7874015748031497"/>
  <pageSetup horizontalDpi="600" verticalDpi="600" orientation="landscape" paperSize="9" scale="48" r:id="rId1"/>
  <headerFooter alignWithMargins="0">
    <oddHeader>&amp;R&amp;"Times New Roman CE,Félkövér dőlt"&amp;12 2.2. melléklet a ………../2018. (……….)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68"/>
  <sheetViews>
    <sheetView zoomScalePageLayoutView="0" workbookViewId="0" topLeftCell="A1">
      <selection activeCell="G6" sqref="G6"/>
    </sheetView>
  </sheetViews>
  <sheetFormatPr defaultColWidth="18.375" defaultRowHeight="12.75"/>
  <cols>
    <col min="1" max="1" width="9.375" style="65" customWidth="1"/>
    <col min="2" max="2" width="61.00390625" style="66" customWidth="1"/>
    <col min="3" max="3" width="16.00390625" style="65" customWidth="1"/>
    <col min="4" max="6" width="13.875" style="67" customWidth="1"/>
    <col min="7" max="16384" width="18.375" style="66" customWidth="1"/>
  </cols>
  <sheetData>
    <row r="1" spans="1:6" ht="43.5" customHeight="1">
      <c r="A1" s="1160" t="s">
        <v>665</v>
      </c>
      <c r="B1" s="1161"/>
      <c r="C1" s="1161"/>
      <c r="D1" s="1161"/>
      <c r="E1" s="1161"/>
      <c r="F1" s="1161"/>
    </row>
    <row r="2" spans="1:6" ht="15.75" customHeight="1">
      <c r="A2" s="1150" t="s">
        <v>1</v>
      </c>
      <c r="B2" s="1150"/>
      <c r="C2" s="1150"/>
      <c r="D2" s="1150"/>
      <c r="E2" s="1150"/>
      <c r="F2" s="1150"/>
    </row>
    <row r="3" spans="1:6" s="68" customFormat="1" ht="22.5" customHeight="1">
      <c r="A3" s="1151" t="s">
        <v>292</v>
      </c>
      <c r="B3" s="1153" t="s">
        <v>293</v>
      </c>
      <c r="C3" s="728"/>
      <c r="D3" s="1155" t="s">
        <v>406</v>
      </c>
      <c r="E3" s="1156"/>
      <c r="F3" s="1157"/>
    </row>
    <row r="4" spans="1:6" s="69" customFormat="1" ht="25.5" customHeight="1">
      <c r="A4" s="1152"/>
      <c r="B4" s="1154"/>
      <c r="C4" s="727" t="s">
        <v>294</v>
      </c>
      <c r="D4" s="1005" t="s">
        <v>295</v>
      </c>
      <c r="E4" s="727" t="s">
        <v>296</v>
      </c>
      <c r="F4" s="935" t="s">
        <v>410</v>
      </c>
    </row>
    <row r="5" spans="1:6" ht="28.5" customHeight="1">
      <c r="A5" s="945" t="s">
        <v>297</v>
      </c>
      <c r="B5" s="946" t="s">
        <v>298</v>
      </c>
      <c r="C5" s="947" t="s">
        <v>299</v>
      </c>
      <c r="D5" s="948"/>
      <c r="E5" s="949"/>
      <c r="F5" s="950"/>
    </row>
    <row r="6" spans="1:6" ht="29.25" customHeight="1">
      <c r="A6" s="951" t="s">
        <v>300</v>
      </c>
      <c r="B6" s="952" t="s">
        <v>301</v>
      </c>
      <c r="C6" s="953"/>
      <c r="D6" s="954"/>
      <c r="E6" s="954"/>
      <c r="F6" s="955">
        <v>6046840</v>
      </c>
    </row>
    <row r="7" spans="1:6" ht="28.5" customHeight="1">
      <c r="A7" s="956" t="s">
        <v>302</v>
      </c>
      <c r="B7" s="957" t="s">
        <v>303</v>
      </c>
      <c r="C7" s="958" t="s">
        <v>304</v>
      </c>
      <c r="D7" s="959"/>
      <c r="E7" s="960">
        <v>22300</v>
      </c>
      <c r="F7" s="961">
        <v>1734940</v>
      </c>
    </row>
    <row r="8" spans="1:6" ht="29.25" customHeight="1">
      <c r="A8" s="956" t="s">
        <v>305</v>
      </c>
      <c r="B8" s="957" t="s">
        <v>306</v>
      </c>
      <c r="C8" s="958" t="s">
        <v>307</v>
      </c>
      <c r="D8" s="959"/>
      <c r="E8" s="959"/>
      <c r="F8" s="962">
        <v>2464000</v>
      </c>
    </row>
    <row r="9" spans="1:6" ht="23.25" customHeight="1">
      <c r="A9" s="956" t="s">
        <v>308</v>
      </c>
      <c r="B9" s="957" t="s">
        <v>309</v>
      </c>
      <c r="C9" s="958" t="s">
        <v>310</v>
      </c>
      <c r="D9" s="959"/>
      <c r="E9" s="959"/>
      <c r="F9" s="962">
        <v>100000</v>
      </c>
    </row>
    <row r="10" spans="1:6" ht="18.75" customHeight="1">
      <c r="A10" s="956" t="s">
        <v>311</v>
      </c>
      <c r="B10" s="957" t="s">
        <v>312</v>
      </c>
      <c r="C10" s="958" t="s">
        <v>307</v>
      </c>
      <c r="D10" s="959"/>
      <c r="E10" s="959"/>
      <c r="F10" s="962">
        <v>1747900</v>
      </c>
    </row>
    <row r="11" spans="1:6" ht="24" customHeight="1">
      <c r="A11" s="963" t="s">
        <v>313</v>
      </c>
      <c r="B11" s="964" t="s">
        <v>314</v>
      </c>
      <c r="C11" s="953" t="s">
        <v>315</v>
      </c>
      <c r="D11" s="954"/>
      <c r="E11" s="965">
        <v>2700</v>
      </c>
      <c r="F11" s="966">
        <v>3500000</v>
      </c>
    </row>
    <row r="12" spans="1:6" ht="35.25" customHeight="1">
      <c r="A12" s="963" t="s">
        <v>316</v>
      </c>
      <c r="B12" s="964" t="s">
        <v>317</v>
      </c>
      <c r="C12" s="967" t="s">
        <v>318</v>
      </c>
      <c r="D12" s="954"/>
      <c r="E12" s="965">
        <v>2550</v>
      </c>
      <c r="F12" s="966">
        <v>351900</v>
      </c>
    </row>
    <row r="13" spans="1:6" ht="24.75" customHeight="1">
      <c r="A13" s="963" t="s">
        <v>319</v>
      </c>
      <c r="B13" s="964" t="s">
        <v>320</v>
      </c>
      <c r="C13" s="967" t="s">
        <v>321</v>
      </c>
      <c r="D13" s="954"/>
      <c r="E13" s="968"/>
      <c r="F13" s="955"/>
    </row>
    <row r="14" spans="1:6" ht="24.75" customHeight="1">
      <c r="A14" s="963"/>
      <c r="B14" s="964" t="s">
        <v>409</v>
      </c>
      <c r="C14" s="967"/>
      <c r="D14" s="954"/>
      <c r="E14" s="968"/>
      <c r="F14" s="966">
        <v>14569089</v>
      </c>
    </row>
    <row r="15" spans="1:6" ht="31.5" customHeight="1">
      <c r="A15" s="942" t="s">
        <v>322</v>
      </c>
      <c r="B15" s="943" t="s">
        <v>323</v>
      </c>
      <c r="C15" s="944" t="s">
        <v>324</v>
      </c>
      <c r="D15" s="969"/>
      <c r="E15" s="969"/>
      <c r="F15" s="970">
        <v>0</v>
      </c>
    </row>
    <row r="16" spans="1:6" ht="18.75" customHeight="1">
      <c r="A16" s="971" t="s">
        <v>325</v>
      </c>
      <c r="B16" s="972" t="s">
        <v>405</v>
      </c>
      <c r="C16" s="973" t="s">
        <v>324</v>
      </c>
      <c r="D16" s="972" t="s">
        <v>326</v>
      </c>
      <c r="E16" s="972" t="s">
        <v>326</v>
      </c>
      <c r="F16" s="974"/>
    </row>
    <row r="17" spans="1:6" s="70" customFormat="1" ht="30" customHeight="1">
      <c r="A17" s="937" t="s">
        <v>327</v>
      </c>
      <c r="B17" s="938" t="s">
        <v>328</v>
      </c>
      <c r="C17" s="939" t="s">
        <v>324</v>
      </c>
      <c r="D17" s="940"/>
      <c r="E17" s="940"/>
      <c r="F17" s="941">
        <v>0</v>
      </c>
    </row>
    <row r="18" spans="1:6" ht="34.5" customHeight="1">
      <c r="A18" s="945" t="s">
        <v>329</v>
      </c>
      <c r="B18" s="946" t="s">
        <v>330</v>
      </c>
      <c r="C18" s="975"/>
      <c r="D18" s="976"/>
      <c r="E18" s="976"/>
      <c r="F18" s="977">
        <v>12168630</v>
      </c>
    </row>
    <row r="19" spans="1:6" ht="18.75" customHeight="1">
      <c r="A19" s="956" t="s">
        <v>331</v>
      </c>
      <c r="B19" s="959" t="s">
        <v>332</v>
      </c>
      <c r="C19" s="958" t="s">
        <v>315</v>
      </c>
      <c r="D19" s="978">
        <v>2.3</v>
      </c>
      <c r="E19" s="960">
        <v>4469900</v>
      </c>
      <c r="F19" s="961">
        <v>6853847</v>
      </c>
    </row>
    <row r="20" spans="1:6" ht="49.5" customHeight="1">
      <c r="A20" s="956" t="s">
        <v>333</v>
      </c>
      <c r="B20" s="957" t="s">
        <v>334</v>
      </c>
      <c r="C20" s="958" t="s">
        <v>315</v>
      </c>
      <c r="D20" s="978">
        <v>1</v>
      </c>
      <c r="E20" s="960">
        <v>1800000</v>
      </c>
      <c r="F20" s="961">
        <v>1200000</v>
      </c>
    </row>
    <row r="21" spans="1:6" ht="45.75" customHeight="1">
      <c r="A21" s="956" t="s">
        <v>335</v>
      </c>
      <c r="B21" s="957" t="s">
        <v>336</v>
      </c>
      <c r="C21" s="958" t="s">
        <v>315</v>
      </c>
      <c r="D21" s="978"/>
      <c r="E21" s="960"/>
      <c r="F21" s="961"/>
    </row>
    <row r="22" spans="1:6" ht="18.75" customHeight="1">
      <c r="A22" s="956" t="s">
        <v>337</v>
      </c>
      <c r="B22" s="959" t="s">
        <v>332</v>
      </c>
      <c r="C22" s="958" t="s">
        <v>315</v>
      </c>
      <c r="D22" s="978">
        <v>2.3</v>
      </c>
      <c r="E22" s="960">
        <v>4469900</v>
      </c>
      <c r="F22" s="961">
        <v>3426923</v>
      </c>
    </row>
    <row r="23" spans="1:6" ht="45" customHeight="1">
      <c r="A23" s="956" t="s">
        <v>338</v>
      </c>
      <c r="B23" s="957" t="s">
        <v>334</v>
      </c>
      <c r="C23" s="958" t="s">
        <v>315</v>
      </c>
      <c r="D23" s="978">
        <v>1</v>
      </c>
      <c r="E23" s="960">
        <v>1800000</v>
      </c>
      <c r="F23" s="961">
        <v>600000</v>
      </c>
    </row>
    <row r="24" spans="1:6" ht="24.75" customHeight="1">
      <c r="A24" s="956" t="s">
        <v>339</v>
      </c>
      <c r="B24" s="957" t="s">
        <v>340</v>
      </c>
      <c r="C24" s="958" t="s">
        <v>315</v>
      </c>
      <c r="D24" s="978">
        <v>2.3</v>
      </c>
      <c r="E24" s="960">
        <v>38200</v>
      </c>
      <c r="F24" s="961">
        <v>87860</v>
      </c>
    </row>
    <row r="25" spans="1:6" ht="18.75" customHeight="1">
      <c r="A25" s="963" t="s">
        <v>341</v>
      </c>
      <c r="B25" s="964" t="s">
        <v>342</v>
      </c>
      <c r="C25" s="953" t="s">
        <v>315</v>
      </c>
      <c r="D25" s="965"/>
      <c r="E25" s="965"/>
      <c r="F25" s="966"/>
    </row>
    <row r="26" spans="1:6" ht="18.75" customHeight="1">
      <c r="A26" s="963" t="s">
        <v>343</v>
      </c>
      <c r="B26" s="964" t="s">
        <v>344</v>
      </c>
      <c r="C26" s="953" t="s">
        <v>315</v>
      </c>
      <c r="D26" s="965">
        <v>20</v>
      </c>
      <c r="E26" s="965">
        <v>81700</v>
      </c>
      <c r="F26" s="966">
        <v>1089333</v>
      </c>
    </row>
    <row r="27" spans="1:6" ht="18.75" customHeight="1">
      <c r="A27" s="963" t="s">
        <v>345</v>
      </c>
      <c r="B27" s="964" t="s">
        <v>342</v>
      </c>
      <c r="C27" s="953" t="s">
        <v>315</v>
      </c>
      <c r="D27" s="965"/>
      <c r="E27" s="965"/>
      <c r="F27" s="966"/>
    </row>
    <row r="28" spans="1:6" ht="18.75" customHeight="1">
      <c r="A28" s="979" t="s">
        <v>346</v>
      </c>
      <c r="B28" s="980" t="s">
        <v>344</v>
      </c>
      <c r="C28" s="981" t="s">
        <v>315</v>
      </c>
      <c r="D28" s="965">
        <v>21</v>
      </c>
      <c r="E28" s="965">
        <v>81700</v>
      </c>
      <c r="F28" s="982">
        <v>571900</v>
      </c>
    </row>
    <row r="29" spans="1:6" ht="18.75" customHeight="1">
      <c r="A29" s="942" t="s">
        <v>347</v>
      </c>
      <c r="B29" s="943" t="s">
        <v>348</v>
      </c>
      <c r="C29" s="944" t="s">
        <v>324</v>
      </c>
      <c r="D29" s="965"/>
      <c r="E29" s="949"/>
      <c r="F29" s="966"/>
    </row>
    <row r="30" spans="1:6" ht="33.75" customHeight="1">
      <c r="A30" s="951" t="s">
        <v>347</v>
      </c>
      <c r="B30" s="980" t="s">
        <v>349</v>
      </c>
      <c r="C30" s="983"/>
      <c r="D30" s="984"/>
      <c r="E30" s="984"/>
      <c r="F30" s="985">
        <v>418900</v>
      </c>
    </row>
    <row r="31" spans="1:6" ht="37.5" customHeight="1">
      <c r="A31" s="963" t="s">
        <v>350</v>
      </c>
      <c r="B31" s="964" t="s">
        <v>351</v>
      </c>
      <c r="C31" s="953" t="s">
        <v>315</v>
      </c>
      <c r="D31" s="965">
        <v>1</v>
      </c>
      <c r="E31" s="965">
        <v>418900</v>
      </c>
      <c r="F31" s="966">
        <v>418900</v>
      </c>
    </row>
    <row r="32" spans="1:6" ht="44.25" customHeight="1">
      <c r="A32" s="963" t="s">
        <v>352</v>
      </c>
      <c r="B32" s="964" t="s">
        <v>353</v>
      </c>
      <c r="C32" s="953" t="s">
        <v>315</v>
      </c>
      <c r="D32" s="965"/>
      <c r="E32" s="965"/>
      <c r="F32" s="966"/>
    </row>
    <row r="33" spans="1:6" ht="30.75" customHeight="1">
      <c r="A33" s="986" t="s">
        <v>354</v>
      </c>
      <c r="B33" s="987" t="s">
        <v>355</v>
      </c>
      <c r="C33" s="988" t="s">
        <v>324</v>
      </c>
      <c r="D33" s="989"/>
      <c r="E33" s="989"/>
      <c r="F33" s="990">
        <v>14248763</v>
      </c>
    </row>
    <row r="34" spans="1:6" ht="29.25" customHeight="1">
      <c r="A34" s="991" t="s">
        <v>356</v>
      </c>
      <c r="B34" s="992" t="s">
        <v>357</v>
      </c>
      <c r="C34" s="993" t="s">
        <v>324</v>
      </c>
      <c r="D34" s="994"/>
      <c r="E34" s="994"/>
      <c r="F34" s="995"/>
    </row>
    <row r="35" spans="1:6" ht="22.5" customHeight="1">
      <c r="A35" s="963" t="s">
        <v>358</v>
      </c>
      <c r="B35" s="964" t="s">
        <v>359</v>
      </c>
      <c r="C35" s="967" t="s">
        <v>360</v>
      </c>
      <c r="D35" s="954"/>
      <c r="E35" s="965"/>
      <c r="F35" s="966"/>
    </row>
    <row r="36" spans="1:6" ht="22.5" customHeight="1">
      <c r="A36" s="963" t="s">
        <v>361</v>
      </c>
      <c r="B36" s="964" t="s">
        <v>362</v>
      </c>
      <c r="C36" s="967" t="s">
        <v>360</v>
      </c>
      <c r="D36" s="954"/>
      <c r="E36" s="965"/>
      <c r="F36" s="966"/>
    </row>
    <row r="37" spans="1:6" ht="18.75" customHeight="1">
      <c r="A37" s="963" t="s">
        <v>363</v>
      </c>
      <c r="B37" s="964" t="s">
        <v>364</v>
      </c>
      <c r="C37" s="953" t="s">
        <v>315</v>
      </c>
      <c r="D37" s="965"/>
      <c r="E37" s="965"/>
      <c r="F37" s="966"/>
    </row>
    <row r="38" spans="1:6" ht="18.75" customHeight="1">
      <c r="A38" s="963" t="s">
        <v>365</v>
      </c>
      <c r="B38" s="964" t="s">
        <v>366</v>
      </c>
      <c r="C38" s="953" t="s">
        <v>315</v>
      </c>
      <c r="D38" s="965"/>
      <c r="E38" s="965"/>
      <c r="F38" s="966"/>
    </row>
    <row r="39" spans="1:6" ht="18.75" customHeight="1">
      <c r="A39" s="963" t="s">
        <v>367</v>
      </c>
      <c r="B39" s="964" t="s">
        <v>368</v>
      </c>
      <c r="C39" s="953" t="s">
        <v>315</v>
      </c>
      <c r="D39" s="965"/>
      <c r="E39" s="965"/>
      <c r="F39" s="966"/>
    </row>
    <row r="40" spans="1:6" ht="18.75" customHeight="1">
      <c r="A40" s="963" t="s">
        <v>369</v>
      </c>
      <c r="B40" s="964" t="s">
        <v>370</v>
      </c>
      <c r="C40" s="953" t="s">
        <v>315</v>
      </c>
      <c r="D40" s="965"/>
      <c r="E40" s="965"/>
      <c r="F40" s="966"/>
    </row>
    <row r="41" spans="1:6" ht="18.75" customHeight="1">
      <c r="A41" s="963" t="s">
        <v>371</v>
      </c>
      <c r="B41" s="964" t="s">
        <v>372</v>
      </c>
      <c r="C41" s="953" t="s">
        <v>315</v>
      </c>
      <c r="D41" s="965"/>
      <c r="E41" s="965"/>
      <c r="F41" s="966"/>
    </row>
    <row r="42" spans="1:6" ht="18.75" customHeight="1">
      <c r="A42" s="963" t="s">
        <v>373</v>
      </c>
      <c r="B42" s="964" t="s">
        <v>374</v>
      </c>
      <c r="C42" s="953" t="s">
        <v>315</v>
      </c>
      <c r="D42" s="965"/>
      <c r="E42" s="965"/>
      <c r="F42" s="966"/>
    </row>
    <row r="43" spans="1:6" ht="25.5" customHeight="1">
      <c r="A43" s="963" t="s">
        <v>375</v>
      </c>
      <c r="B43" s="964" t="s">
        <v>376</v>
      </c>
      <c r="C43" s="953" t="s">
        <v>315</v>
      </c>
      <c r="D43" s="965"/>
      <c r="E43" s="965"/>
      <c r="F43" s="966"/>
    </row>
    <row r="44" spans="1:6" ht="25.5" customHeight="1">
      <c r="A44" s="963" t="s">
        <v>707</v>
      </c>
      <c r="B44" s="964" t="s">
        <v>708</v>
      </c>
      <c r="C44" s="953" t="s">
        <v>709</v>
      </c>
      <c r="D44" s="965">
        <v>12</v>
      </c>
      <c r="E44" s="965">
        <v>2500000</v>
      </c>
      <c r="F44" s="966">
        <v>2500000</v>
      </c>
    </row>
    <row r="45" spans="1:6" ht="30" customHeight="1">
      <c r="A45" s="963" t="s">
        <v>377</v>
      </c>
      <c r="B45" s="964" t="s">
        <v>378</v>
      </c>
      <c r="C45" s="953" t="s">
        <v>315</v>
      </c>
      <c r="D45" s="965"/>
      <c r="E45" s="965"/>
      <c r="F45" s="966"/>
    </row>
    <row r="46" spans="1:6" ht="22.5" customHeight="1">
      <c r="A46" s="963" t="s">
        <v>379</v>
      </c>
      <c r="B46" s="964" t="s">
        <v>380</v>
      </c>
      <c r="C46" s="953" t="s">
        <v>315</v>
      </c>
      <c r="D46" s="965"/>
      <c r="E46" s="965"/>
      <c r="F46" s="966"/>
    </row>
    <row r="47" spans="1:6" ht="33.75" customHeight="1">
      <c r="A47" s="963" t="s">
        <v>381</v>
      </c>
      <c r="B47" s="964" t="s">
        <v>382</v>
      </c>
      <c r="C47" s="953" t="s">
        <v>315</v>
      </c>
      <c r="D47" s="965"/>
      <c r="E47" s="965"/>
      <c r="F47" s="966"/>
    </row>
    <row r="48" spans="1:6" ht="33.75" customHeight="1">
      <c r="A48" s="963" t="s">
        <v>383</v>
      </c>
      <c r="B48" s="964" t="s">
        <v>384</v>
      </c>
      <c r="C48" s="953" t="s">
        <v>315</v>
      </c>
      <c r="D48" s="968"/>
      <c r="E48" s="965"/>
      <c r="F48" s="966"/>
    </row>
    <row r="49" spans="1:6" ht="18.75" customHeight="1">
      <c r="A49" s="963" t="s">
        <v>385</v>
      </c>
      <c r="B49" s="964" t="s">
        <v>386</v>
      </c>
      <c r="C49" s="953" t="s">
        <v>324</v>
      </c>
      <c r="D49" s="954"/>
      <c r="E49" s="965"/>
      <c r="F49" s="966"/>
    </row>
    <row r="50" spans="1:6" ht="27" customHeight="1">
      <c r="A50" s="963" t="s">
        <v>387</v>
      </c>
      <c r="B50" s="964" t="s">
        <v>388</v>
      </c>
      <c r="C50" s="953" t="s">
        <v>315</v>
      </c>
      <c r="D50" s="968">
        <v>0.72</v>
      </c>
      <c r="E50" s="965">
        <v>1632000</v>
      </c>
      <c r="F50" s="996">
        <v>1175040</v>
      </c>
    </row>
    <row r="51" spans="1:6" ht="18.75" customHeight="1">
      <c r="A51" s="963" t="s">
        <v>389</v>
      </c>
      <c r="B51" s="964" t="s">
        <v>390</v>
      </c>
      <c r="C51" s="953" t="s">
        <v>324</v>
      </c>
      <c r="D51" s="965"/>
      <c r="E51" s="954"/>
      <c r="F51" s="996">
        <v>1032030</v>
      </c>
    </row>
    <row r="52" spans="1:6" ht="29.25" customHeight="1">
      <c r="A52" s="963" t="s">
        <v>391</v>
      </c>
      <c r="B52" s="964" t="s">
        <v>392</v>
      </c>
      <c r="C52" s="953" t="s">
        <v>324</v>
      </c>
      <c r="D52" s="965">
        <v>1441</v>
      </c>
      <c r="E52" s="965">
        <v>285</v>
      </c>
      <c r="F52" s="996">
        <v>410685</v>
      </c>
    </row>
    <row r="53" spans="1:6" ht="31.5" customHeight="1">
      <c r="A53" s="942" t="s">
        <v>393</v>
      </c>
      <c r="B53" s="943" t="s">
        <v>394</v>
      </c>
      <c r="C53" s="944" t="s">
        <v>324</v>
      </c>
      <c r="D53" s="969"/>
      <c r="E53" s="969"/>
      <c r="F53" s="997">
        <v>5117755</v>
      </c>
    </row>
    <row r="54" spans="1:6" ht="38.25" customHeight="1">
      <c r="A54" s="963" t="s">
        <v>395</v>
      </c>
      <c r="B54" s="964" t="s">
        <v>396</v>
      </c>
      <c r="C54" s="953" t="s">
        <v>397</v>
      </c>
      <c r="D54" s="965">
        <v>1140</v>
      </c>
      <c r="E54" s="965"/>
      <c r="F54" s="966">
        <v>1200000</v>
      </c>
    </row>
    <row r="55" spans="1:6" ht="37.5" customHeight="1">
      <c r="A55" s="963" t="s">
        <v>398</v>
      </c>
      <c r="B55" s="964" t="s">
        <v>399</v>
      </c>
      <c r="C55" s="953" t="s">
        <v>397</v>
      </c>
      <c r="D55" s="954"/>
      <c r="E55" s="954"/>
      <c r="F55" s="996"/>
    </row>
    <row r="56" spans="1:6" ht="39" customHeight="1">
      <c r="A56" s="963" t="s">
        <v>400</v>
      </c>
      <c r="B56" s="964" t="s">
        <v>401</v>
      </c>
      <c r="C56" s="953" t="s">
        <v>397</v>
      </c>
      <c r="D56" s="954"/>
      <c r="E56" s="954"/>
      <c r="F56" s="966">
        <v>1200000</v>
      </c>
    </row>
    <row r="57" spans="1:6" ht="18" customHeight="1">
      <c r="A57" s="998" t="s">
        <v>402</v>
      </c>
      <c r="B57" s="999" t="s">
        <v>403</v>
      </c>
      <c r="C57" s="1000" t="s">
        <v>397</v>
      </c>
      <c r="D57" s="1001"/>
      <c r="E57" s="1001"/>
      <c r="F57" s="1002">
        <v>1200000</v>
      </c>
    </row>
    <row r="58" spans="1:6" ht="21.75" customHeight="1">
      <c r="A58" s="937"/>
      <c r="B58" s="940" t="s">
        <v>404</v>
      </c>
      <c r="C58" s="1003"/>
      <c r="D58" s="1004"/>
      <c r="E58" s="1004"/>
      <c r="F58" s="941">
        <v>20566518</v>
      </c>
    </row>
    <row r="62" spans="1:6" ht="18.75" customHeight="1">
      <c r="A62"/>
      <c r="B62"/>
      <c r="C62" s="1158"/>
      <c r="D62" s="1158"/>
      <c r="E62" s="1158"/>
      <c r="F62" s="933"/>
    </row>
    <row r="63" spans="1:6" ht="18.75" customHeight="1">
      <c r="A63"/>
      <c r="B63"/>
      <c r="C63" s="1159"/>
      <c r="D63" s="1159"/>
      <c r="E63" s="1159"/>
      <c r="F63" s="936"/>
    </row>
    <row r="64" spans="1:6" ht="18.75" customHeight="1">
      <c r="A64"/>
      <c r="B64"/>
      <c r="C64" s="1158"/>
      <c r="D64" s="1158"/>
      <c r="E64" s="1158"/>
      <c r="F64" s="933"/>
    </row>
    <row r="65" spans="3:6" ht="18.75" customHeight="1">
      <c r="C65" s="1158"/>
      <c r="D65" s="1158"/>
      <c r="E65" s="1158"/>
      <c r="F65" s="933"/>
    </row>
    <row r="66" spans="3:6" ht="18.75" customHeight="1">
      <c r="C66" s="1158"/>
      <c r="D66" s="1158"/>
      <c r="E66" s="1158"/>
      <c r="F66" s="933"/>
    </row>
    <row r="67" spans="3:6" ht="18.75" customHeight="1">
      <c r="C67" s="1149"/>
      <c r="D67" s="1149"/>
      <c r="E67" s="1149"/>
      <c r="F67" s="934"/>
    </row>
    <row r="68" spans="3:6" ht="12.75">
      <c r="C68"/>
      <c r="D68" s="65"/>
      <c r="E68"/>
      <c r="F68"/>
    </row>
  </sheetData>
  <sheetProtection/>
  <mergeCells count="11">
    <mergeCell ref="A1:F1"/>
    <mergeCell ref="C67:E67"/>
    <mergeCell ref="A2:F2"/>
    <mergeCell ref="A3:A4"/>
    <mergeCell ref="B3:B4"/>
    <mergeCell ref="D3:F3"/>
    <mergeCell ref="C65:E65"/>
    <mergeCell ref="C62:E62"/>
    <mergeCell ref="C63:E63"/>
    <mergeCell ref="C64:E64"/>
    <mergeCell ref="C66:E66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75" r:id="rId1"/>
  <headerFooter>
    <oddHeader>&amp;R&amp;"Times New Roman CE,Félkövér dőlt"&amp;11 3. melléklet a .../2018.(....)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N21"/>
  <sheetViews>
    <sheetView zoomScale="91" zoomScaleNormal="91" zoomScalePageLayoutView="0" workbookViewId="0" topLeftCell="A1">
      <selection activeCell="A1" sqref="A1:N1"/>
    </sheetView>
  </sheetViews>
  <sheetFormatPr defaultColWidth="9.00390625" defaultRowHeight="12.75"/>
  <cols>
    <col min="1" max="1" width="6.875" style="346" customWidth="1"/>
    <col min="2" max="2" width="33.625" style="346" customWidth="1"/>
    <col min="3" max="3" width="10.375" style="350" customWidth="1"/>
    <col min="4" max="4" width="10.375" style="346" customWidth="1"/>
    <col min="5" max="5" width="12.375" style="346" customWidth="1"/>
    <col min="6" max="6" width="12.875" style="346" customWidth="1"/>
    <col min="7" max="7" width="14.375" style="346" customWidth="1"/>
    <col min="8" max="11" width="13.125" style="346" customWidth="1"/>
    <col min="12" max="12" width="16.50390625" style="346" customWidth="1"/>
    <col min="13" max="13" width="14.125" style="346" customWidth="1"/>
    <col min="14" max="14" width="16.875" style="346" customWidth="1"/>
    <col min="15" max="16384" width="9.375" style="346" customWidth="1"/>
  </cols>
  <sheetData>
    <row r="1" spans="1:14" ht="37.5" customHeight="1">
      <c r="A1" s="1168" t="s">
        <v>666</v>
      </c>
      <c r="B1" s="1168"/>
      <c r="C1" s="1168"/>
      <c r="D1" s="1168"/>
      <c r="E1" s="1168"/>
      <c r="F1" s="1168"/>
      <c r="G1" s="1168"/>
      <c r="H1" s="1168"/>
      <c r="I1" s="1168"/>
      <c r="J1" s="1168"/>
      <c r="K1" s="1168"/>
      <c r="L1" s="1168"/>
      <c r="M1" s="1168"/>
      <c r="N1" s="1168"/>
    </row>
    <row r="2" spans="13:14" ht="18.75" customHeight="1">
      <c r="M2" s="1169" t="s">
        <v>1</v>
      </c>
      <c r="N2" s="1169"/>
    </row>
    <row r="3" spans="1:14" ht="18" customHeight="1">
      <c r="A3" s="1173" t="s">
        <v>407</v>
      </c>
      <c r="B3" s="1162" t="s">
        <v>265</v>
      </c>
      <c r="C3" s="1162" t="s">
        <v>621</v>
      </c>
      <c r="D3" s="1162" t="s">
        <v>622</v>
      </c>
      <c r="E3" s="1162" t="s">
        <v>623</v>
      </c>
      <c r="F3" s="1162" t="s">
        <v>624</v>
      </c>
      <c r="G3" s="1162"/>
      <c r="H3" s="1162"/>
      <c r="I3" s="1170" t="s">
        <v>625</v>
      </c>
      <c r="J3" s="1171"/>
      <c r="K3" s="1171"/>
      <c r="L3" s="1171"/>
      <c r="M3" s="1171"/>
      <c r="N3" s="1172"/>
    </row>
    <row r="4" spans="1:14" ht="18" customHeight="1">
      <c r="A4" s="1174"/>
      <c r="B4" s="1163"/>
      <c r="C4" s="1163"/>
      <c r="D4" s="1163"/>
      <c r="E4" s="1163"/>
      <c r="F4" s="1163"/>
      <c r="G4" s="1163"/>
      <c r="H4" s="1163"/>
      <c r="I4" s="1163" t="s">
        <v>626</v>
      </c>
      <c r="J4" s="1163"/>
      <c r="K4" s="1163"/>
      <c r="L4" s="1163"/>
      <c r="M4" s="1163" t="s">
        <v>627</v>
      </c>
      <c r="N4" s="1166"/>
    </row>
    <row r="5" spans="1:14" ht="18" customHeight="1">
      <c r="A5" s="1174"/>
      <c r="B5" s="1163"/>
      <c r="C5" s="1163"/>
      <c r="D5" s="1163"/>
      <c r="E5" s="1163"/>
      <c r="F5" s="1163" t="s">
        <v>628</v>
      </c>
      <c r="G5" s="1163" t="s">
        <v>431</v>
      </c>
      <c r="H5" s="1163" t="s">
        <v>629</v>
      </c>
      <c r="I5" s="1163" t="s">
        <v>630</v>
      </c>
      <c r="J5" s="1163"/>
      <c r="K5" s="1164" t="s">
        <v>634</v>
      </c>
      <c r="L5" s="1163" t="s">
        <v>631</v>
      </c>
      <c r="M5" s="1163" t="s">
        <v>630</v>
      </c>
      <c r="N5" s="1166" t="s">
        <v>631</v>
      </c>
    </row>
    <row r="6" spans="1:14" ht="67.5" customHeight="1">
      <c r="A6" s="1175"/>
      <c r="B6" s="1164"/>
      <c r="C6" s="1164" t="s">
        <v>632</v>
      </c>
      <c r="D6" s="1164"/>
      <c r="E6" s="1164"/>
      <c r="F6" s="1164"/>
      <c r="G6" s="1164"/>
      <c r="H6" s="1164"/>
      <c r="I6" s="451" t="s">
        <v>408</v>
      </c>
      <c r="J6" s="451" t="s">
        <v>633</v>
      </c>
      <c r="K6" s="1165"/>
      <c r="L6" s="1164"/>
      <c r="M6" s="1164"/>
      <c r="N6" s="1167"/>
    </row>
    <row r="7" spans="1:14" ht="25.5" customHeight="1">
      <c r="A7" s="454" t="s">
        <v>10</v>
      </c>
      <c r="B7" s="455" t="s">
        <v>723</v>
      </c>
      <c r="C7" s="456" t="s">
        <v>545</v>
      </c>
      <c r="D7" s="456" t="s">
        <v>545</v>
      </c>
      <c r="E7" s="455">
        <v>3051744</v>
      </c>
      <c r="F7" s="455"/>
      <c r="G7" s="455">
        <v>3051744</v>
      </c>
      <c r="H7" s="455"/>
      <c r="I7" s="455">
        <v>3051744</v>
      </c>
      <c r="J7" s="455"/>
      <c r="K7" s="455"/>
      <c r="L7" s="455">
        <v>3051744</v>
      </c>
      <c r="M7" s="455"/>
      <c r="N7" s="457"/>
    </row>
    <row r="8" spans="1:14" ht="25.5" customHeight="1">
      <c r="A8" s="349" t="s">
        <v>13</v>
      </c>
      <c r="B8" s="453" t="s">
        <v>724</v>
      </c>
      <c r="C8" s="464" t="s">
        <v>545</v>
      </c>
      <c r="D8" s="464" t="s">
        <v>545</v>
      </c>
      <c r="E8" s="453">
        <v>233850</v>
      </c>
      <c r="F8" s="453"/>
      <c r="G8" s="453">
        <v>233850</v>
      </c>
      <c r="H8" s="453"/>
      <c r="I8" s="453">
        <v>233850</v>
      </c>
      <c r="J8" s="453"/>
      <c r="K8" s="453"/>
      <c r="L8" s="453">
        <v>233850</v>
      </c>
      <c r="M8" s="453"/>
      <c r="N8" s="458"/>
    </row>
    <row r="9" spans="1:14" ht="25.5" customHeight="1">
      <c r="A9" s="349" t="s">
        <v>16</v>
      </c>
      <c r="B9" s="453" t="s">
        <v>725</v>
      </c>
      <c r="C9" s="464" t="s">
        <v>545</v>
      </c>
      <c r="D9" s="464" t="s">
        <v>545</v>
      </c>
      <c r="E9" s="453">
        <v>2901244</v>
      </c>
      <c r="F9" s="453"/>
      <c r="G9" s="453">
        <v>2901244</v>
      </c>
      <c r="H9" s="453"/>
      <c r="I9" s="453">
        <v>2901244</v>
      </c>
      <c r="J9" s="453">
        <v>401244</v>
      </c>
      <c r="K9" s="453"/>
      <c r="L9" s="453">
        <v>2500000</v>
      </c>
      <c r="M9" s="453"/>
      <c r="N9" s="458"/>
    </row>
    <row r="10" spans="1:14" ht="25.5" customHeight="1">
      <c r="A10" s="349" t="s">
        <v>19</v>
      </c>
      <c r="B10" s="453" t="s">
        <v>726</v>
      </c>
      <c r="C10" s="464" t="s">
        <v>545</v>
      </c>
      <c r="D10" s="464" t="s">
        <v>545</v>
      </c>
      <c r="E10" s="453">
        <v>600908</v>
      </c>
      <c r="F10" s="453"/>
      <c r="G10" s="453">
        <v>600908</v>
      </c>
      <c r="H10" s="453"/>
      <c r="I10" s="453">
        <v>600908</v>
      </c>
      <c r="J10" s="453">
        <v>260508</v>
      </c>
      <c r="K10" s="453"/>
      <c r="L10" s="453">
        <v>340400</v>
      </c>
      <c r="M10" s="453"/>
      <c r="N10" s="458"/>
    </row>
    <row r="11" spans="1:14" ht="25.5" customHeight="1">
      <c r="A11" s="349" t="s">
        <v>22</v>
      </c>
      <c r="B11" s="453" t="s">
        <v>718</v>
      </c>
      <c r="C11" s="464" t="s">
        <v>545</v>
      </c>
      <c r="D11" s="464" t="s">
        <v>545</v>
      </c>
      <c r="E11" s="453">
        <v>1897692</v>
      </c>
      <c r="F11" s="453"/>
      <c r="G11" s="453">
        <v>1897692</v>
      </c>
      <c r="H11" s="453"/>
      <c r="I11" s="453">
        <v>1897692</v>
      </c>
      <c r="J11" s="453"/>
      <c r="K11" s="453"/>
      <c r="L11" s="453">
        <v>1897692</v>
      </c>
      <c r="M11" s="453"/>
      <c r="N11" s="458"/>
    </row>
    <row r="12" spans="1:14" ht="25.5" customHeight="1">
      <c r="A12" s="459" t="s">
        <v>25</v>
      </c>
      <c r="B12" s="460"/>
      <c r="C12" s="461"/>
      <c r="D12" s="460"/>
      <c r="E12" s="460"/>
      <c r="F12" s="460"/>
      <c r="G12" s="460"/>
      <c r="H12" s="460"/>
      <c r="I12" s="460"/>
      <c r="J12" s="460"/>
      <c r="K12" s="460"/>
      <c r="L12" s="460"/>
      <c r="M12" s="460"/>
      <c r="N12" s="462"/>
    </row>
    <row r="13" spans="1:14" ht="25.5" customHeight="1">
      <c r="A13" s="347" t="s">
        <v>28</v>
      </c>
      <c r="B13" s="466" t="s">
        <v>635</v>
      </c>
      <c r="C13" s="176"/>
      <c r="D13" s="466"/>
      <c r="E13" s="466">
        <f>SUM(E7:E11)</f>
        <v>8685438</v>
      </c>
      <c r="F13" s="466"/>
      <c r="G13" s="466">
        <f>SUM(G7:G11)</f>
        <v>8685438</v>
      </c>
      <c r="H13" s="484"/>
      <c r="I13" s="466">
        <f>SUM(I7:I12)</f>
        <v>8685438</v>
      </c>
      <c r="J13" s="466">
        <f>SUM(J7:J12)</f>
        <v>661752</v>
      </c>
      <c r="K13" s="466">
        <f>SUM(K7:K12)</f>
        <v>0</v>
      </c>
      <c r="L13" s="466">
        <f>SUM(L7:L12)</f>
        <v>8023686</v>
      </c>
      <c r="M13" s="466"/>
      <c r="N13" s="467"/>
    </row>
    <row r="14" spans="1:14" ht="25.5" customHeight="1">
      <c r="A14" s="348" t="s">
        <v>31</v>
      </c>
      <c r="B14" s="463" t="s">
        <v>711</v>
      </c>
      <c r="C14" s="464" t="s">
        <v>545</v>
      </c>
      <c r="D14" s="464" t="s">
        <v>545</v>
      </c>
      <c r="E14" s="463">
        <v>8826899</v>
      </c>
      <c r="F14" s="463">
        <v>0</v>
      </c>
      <c r="G14" s="463">
        <v>8826899</v>
      </c>
      <c r="H14" s="463"/>
      <c r="I14" s="463">
        <v>8826899</v>
      </c>
      <c r="J14" s="463">
        <v>8826899</v>
      </c>
      <c r="K14" s="463"/>
      <c r="L14" s="463"/>
      <c r="M14" s="463"/>
      <c r="N14" s="465"/>
    </row>
    <row r="15" spans="1:14" ht="25.5" customHeight="1">
      <c r="A15" s="349" t="s">
        <v>32</v>
      </c>
      <c r="B15" s="453" t="s">
        <v>718</v>
      </c>
      <c r="C15" s="464" t="s">
        <v>545</v>
      </c>
      <c r="D15" s="464" t="s">
        <v>545</v>
      </c>
      <c r="E15" s="453">
        <v>2383263</v>
      </c>
      <c r="F15" s="453">
        <v>0</v>
      </c>
      <c r="G15" s="453">
        <v>2383263</v>
      </c>
      <c r="H15" s="453"/>
      <c r="I15" s="453">
        <v>2383263</v>
      </c>
      <c r="J15" s="453"/>
      <c r="K15" s="453"/>
      <c r="L15" s="453">
        <v>2383263</v>
      </c>
      <c r="M15" s="453"/>
      <c r="N15" s="458"/>
    </row>
    <row r="16" spans="1:14" ht="25.5" customHeight="1">
      <c r="A16" s="349" t="s">
        <v>35</v>
      </c>
      <c r="B16" s="453"/>
      <c r="C16" s="452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8"/>
    </row>
    <row r="17" spans="1:14" ht="25.5" customHeight="1">
      <c r="A17" s="459" t="s">
        <v>37</v>
      </c>
      <c r="B17" s="460"/>
      <c r="C17" s="461"/>
      <c r="D17" s="460"/>
      <c r="E17" s="460"/>
      <c r="F17" s="460"/>
      <c r="G17" s="460"/>
      <c r="H17" s="460"/>
      <c r="I17" s="460"/>
      <c r="J17" s="460"/>
      <c r="K17" s="460"/>
      <c r="L17" s="460"/>
      <c r="M17" s="460"/>
      <c r="N17" s="462"/>
    </row>
    <row r="18" spans="1:14" ht="25.5" customHeight="1">
      <c r="A18" s="347" t="s">
        <v>39</v>
      </c>
      <c r="B18" s="466" t="s">
        <v>636</v>
      </c>
      <c r="C18" s="176"/>
      <c r="D18" s="466"/>
      <c r="E18" s="466">
        <f>E14+E15</f>
        <v>11210162</v>
      </c>
      <c r="F18" s="466">
        <f>F14+F15</f>
        <v>0</v>
      </c>
      <c r="G18" s="466">
        <f>G14+G15</f>
        <v>11210162</v>
      </c>
      <c r="H18" s="466"/>
      <c r="I18" s="466">
        <f>SUM(I14:I17)</f>
        <v>11210162</v>
      </c>
      <c r="J18" s="466">
        <f>SUM(J14:J17)</f>
        <v>8826899</v>
      </c>
      <c r="K18" s="466">
        <f>SUM(K14:K17)</f>
        <v>0</v>
      </c>
      <c r="L18" s="466">
        <f>SUM(L14:L17)</f>
        <v>2383263</v>
      </c>
      <c r="M18" s="466"/>
      <c r="N18" s="467"/>
    </row>
    <row r="19" spans="1:14" ht="25.5" customHeight="1">
      <c r="A19" s="347" t="s">
        <v>41</v>
      </c>
      <c r="B19" s="466" t="s">
        <v>404</v>
      </c>
      <c r="C19" s="176"/>
      <c r="D19" s="466"/>
      <c r="E19" s="466">
        <f>E13+E18</f>
        <v>19895600</v>
      </c>
      <c r="F19" s="466"/>
      <c r="G19" s="466">
        <f>G13+G18</f>
        <v>19895600</v>
      </c>
      <c r="H19" s="466"/>
      <c r="I19" s="466">
        <f>I13+I18</f>
        <v>19895600</v>
      </c>
      <c r="J19" s="466">
        <f>J13+J18</f>
        <v>9488651</v>
      </c>
      <c r="K19" s="466">
        <f>K13+K18</f>
        <v>0</v>
      </c>
      <c r="L19" s="466">
        <f>L13+L18</f>
        <v>10406949</v>
      </c>
      <c r="M19" s="466"/>
      <c r="N19" s="467"/>
    </row>
    <row r="20" ht="17.25" customHeight="1">
      <c r="A20" s="350"/>
    </row>
    <row r="21" ht="17.25" customHeight="1">
      <c r="A21" s="350"/>
    </row>
  </sheetData>
  <sheetProtection/>
  <mergeCells count="20">
    <mergeCell ref="A1:N1"/>
    <mergeCell ref="M2:N2"/>
    <mergeCell ref="I3:N3"/>
    <mergeCell ref="I4:L4"/>
    <mergeCell ref="M4:N4"/>
    <mergeCell ref="A3:A6"/>
    <mergeCell ref="F5:F6"/>
    <mergeCell ref="G5:G6"/>
    <mergeCell ref="L5:L6"/>
    <mergeCell ref="M5:M6"/>
    <mergeCell ref="B3:B6"/>
    <mergeCell ref="C3:C5"/>
    <mergeCell ref="K5:K6"/>
    <mergeCell ref="H5:H6"/>
    <mergeCell ref="I5:J5"/>
    <mergeCell ref="N5:N6"/>
    <mergeCell ref="C6:D6"/>
    <mergeCell ref="D3:D5"/>
    <mergeCell ref="E3:E6"/>
    <mergeCell ref="F3:H4"/>
  </mergeCells>
  <printOptions horizontalCentered="1"/>
  <pageMargins left="0.3937007874015748" right="0.3937007874015748" top="1.1811023622047245" bottom="0.984251968503937" header="0.7874015748031497" footer="0.7874015748031497"/>
  <pageSetup horizontalDpi="300" verticalDpi="300" orientation="landscape" paperSize="9" scale="77" r:id="rId1"/>
  <headerFooter alignWithMargins="0">
    <oddHeader xml:space="preserve">&amp;R&amp;"Times New Roman CE,Félkövér dőlt"&amp;11 4. melléklet a ....../2018. (......) önkormányzati rendelethez
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24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8.50390625" style="71" customWidth="1"/>
    <col min="2" max="2" width="9.375" style="71" customWidth="1"/>
    <col min="3" max="3" width="22.125" style="71" customWidth="1"/>
    <col min="4" max="4" width="40.50390625" style="71" customWidth="1"/>
    <col min="5" max="5" width="30.875" style="73" customWidth="1"/>
    <col min="6" max="6" width="14.375" style="449" customWidth="1"/>
    <col min="7" max="16384" width="9.375" style="71" customWidth="1"/>
  </cols>
  <sheetData>
    <row r="1" spans="1:5" ht="41.25" customHeight="1">
      <c r="A1" s="1194" t="s">
        <v>652</v>
      </c>
      <c r="B1" s="1195"/>
      <c r="C1" s="1195"/>
      <c r="D1" s="1195"/>
      <c r="E1" s="1195"/>
    </row>
    <row r="2" spans="1:5" ht="15">
      <c r="A2" s="1198"/>
      <c r="B2" s="1199"/>
      <c r="C2" s="1199"/>
      <c r="D2" s="1199"/>
      <c r="E2" s="1199"/>
    </row>
    <row r="3" spans="1:5" ht="15">
      <c r="A3" s="72"/>
      <c r="B3" s="72"/>
      <c r="C3" s="72"/>
      <c r="D3" s="72"/>
      <c r="E3" s="74" t="s">
        <v>1</v>
      </c>
    </row>
    <row r="4" spans="1:5" ht="33" customHeight="1">
      <c r="A4" s="441" t="s">
        <v>407</v>
      </c>
      <c r="B4" s="1196" t="s">
        <v>411</v>
      </c>
      <c r="C4" s="1196"/>
      <c r="D4" s="1196"/>
      <c r="E4" s="442" t="s">
        <v>412</v>
      </c>
    </row>
    <row r="5" spans="1:5" ht="21" customHeight="1">
      <c r="A5" s="438" t="s">
        <v>10</v>
      </c>
      <c r="B5" s="1197" t="s">
        <v>712</v>
      </c>
      <c r="C5" s="1197"/>
      <c r="D5" s="1197"/>
      <c r="E5" s="444">
        <v>300000</v>
      </c>
    </row>
    <row r="6" spans="1:5" ht="21" customHeight="1">
      <c r="A6" s="75" t="s">
        <v>13</v>
      </c>
      <c r="B6" s="1179" t="s">
        <v>713</v>
      </c>
      <c r="C6" s="1179"/>
      <c r="D6" s="1179"/>
      <c r="E6" s="445">
        <v>300000</v>
      </c>
    </row>
    <row r="7" spans="1:5" ht="21" customHeight="1">
      <c r="A7" s="75" t="s">
        <v>16</v>
      </c>
      <c r="B7" s="1179" t="s">
        <v>715</v>
      </c>
      <c r="C7" s="1179"/>
      <c r="D7" s="1179"/>
      <c r="E7" s="445">
        <v>21000</v>
      </c>
    </row>
    <row r="8" spans="1:5" ht="21" customHeight="1">
      <c r="A8" s="75" t="s">
        <v>19</v>
      </c>
      <c r="B8" s="1179" t="s">
        <v>714</v>
      </c>
      <c r="C8" s="1179"/>
      <c r="D8" s="1179"/>
      <c r="E8" s="445">
        <v>100000</v>
      </c>
    </row>
    <row r="9" spans="1:5" ht="21" customHeight="1">
      <c r="A9" s="75" t="s">
        <v>22</v>
      </c>
      <c r="B9" s="1179" t="s">
        <v>716</v>
      </c>
      <c r="C9" s="1179"/>
      <c r="D9" s="1179"/>
      <c r="E9" s="445">
        <v>12050000</v>
      </c>
    </row>
    <row r="10" spans="1:5" ht="21" customHeight="1">
      <c r="A10" s="75" t="s">
        <v>25</v>
      </c>
      <c r="B10" s="1179" t="s">
        <v>753</v>
      </c>
      <c r="C10" s="1179"/>
      <c r="D10" s="1179"/>
      <c r="E10" s="445">
        <v>280000</v>
      </c>
    </row>
    <row r="11" spans="1:5" ht="21" customHeight="1">
      <c r="A11" s="75" t="s">
        <v>28</v>
      </c>
      <c r="B11" s="1179" t="s">
        <v>717</v>
      </c>
      <c r="C11" s="1179"/>
      <c r="D11" s="1179"/>
      <c r="E11" s="445">
        <v>50000</v>
      </c>
    </row>
    <row r="12" spans="1:5" ht="21" customHeight="1">
      <c r="A12" s="75" t="s">
        <v>31</v>
      </c>
      <c r="B12" s="1188" t="s">
        <v>752</v>
      </c>
      <c r="C12" s="1189"/>
      <c r="D12" s="1190"/>
      <c r="E12" s="445">
        <v>120000</v>
      </c>
    </row>
    <row r="13" spans="1:5" ht="21" customHeight="1">
      <c r="A13" s="75" t="s">
        <v>32</v>
      </c>
      <c r="B13" s="1191"/>
      <c r="C13" s="1192"/>
      <c r="D13" s="1193"/>
      <c r="E13" s="445"/>
    </row>
    <row r="14" spans="1:5" ht="21" customHeight="1">
      <c r="A14" s="75" t="s">
        <v>35</v>
      </c>
      <c r="B14" s="1179"/>
      <c r="C14" s="1179"/>
      <c r="D14" s="1179"/>
      <c r="E14" s="445"/>
    </row>
    <row r="15" spans="1:5" ht="21" customHeight="1">
      <c r="A15" s="75" t="s">
        <v>37</v>
      </c>
      <c r="B15" s="1179"/>
      <c r="C15" s="1179"/>
      <c r="D15" s="1179"/>
      <c r="E15" s="446"/>
    </row>
    <row r="16" spans="1:5" ht="21" customHeight="1">
      <c r="A16" s="75" t="s">
        <v>39</v>
      </c>
      <c r="B16" s="1179"/>
      <c r="C16" s="1179"/>
      <c r="D16" s="1179"/>
      <c r="E16" s="446"/>
    </row>
    <row r="17" spans="1:5" ht="21" customHeight="1">
      <c r="A17" s="75" t="s">
        <v>41</v>
      </c>
      <c r="B17" s="1179"/>
      <c r="C17" s="1179"/>
      <c r="D17" s="1179"/>
      <c r="E17" s="446"/>
    </row>
    <row r="18" spans="1:5" ht="21" customHeight="1">
      <c r="A18" s="75" t="s">
        <v>43</v>
      </c>
      <c r="B18" s="1183"/>
      <c r="C18" s="1183"/>
      <c r="D18" s="1183"/>
      <c r="E18" s="446"/>
    </row>
    <row r="19" spans="1:5" ht="21" customHeight="1">
      <c r="A19" s="437" t="s">
        <v>45</v>
      </c>
      <c r="B19" s="1185"/>
      <c r="C19" s="1186"/>
      <c r="D19" s="1187"/>
      <c r="E19" s="447"/>
    </row>
    <row r="20" spans="1:5" ht="21" customHeight="1">
      <c r="A20" s="443" t="s">
        <v>47</v>
      </c>
      <c r="B20" s="1181" t="s">
        <v>222</v>
      </c>
      <c r="C20" s="1181"/>
      <c r="D20" s="1181"/>
      <c r="E20" s="440">
        <f>SUM(E5:E19)</f>
        <v>13221000</v>
      </c>
    </row>
    <row r="21" spans="1:5" ht="21" customHeight="1">
      <c r="A21" s="439" t="s">
        <v>49</v>
      </c>
      <c r="B21" s="1184"/>
      <c r="C21" s="1184"/>
      <c r="D21" s="1184"/>
      <c r="E21" s="447"/>
    </row>
    <row r="22" spans="1:5" ht="21" customHeight="1">
      <c r="A22" s="443" t="s">
        <v>52</v>
      </c>
      <c r="B22" s="1182" t="s">
        <v>620</v>
      </c>
      <c r="C22" s="1182"/>
      <c r="D22" s="1182"/>
      <c r="E22" s="440">
        <f>SUM(E21)</f>
        <v>0</v>
      </c>
    </row>
    <row r="23" spans="1:6" s="76" customFormat="1" ht="21" customHeight="1">
      <c r="A23" s="1176" t="s">
        <v>613</v>
      </c>
      <c r="B23" s="1177"/>
      <c r="C23" s="1177"/>
      <c r="D23" s="1178"/>
      <c r="E23" s="448">
        <f>SUM(E20+E22)</f>
        <v>13221000</v>
      </c>
      <c r="F23" s="450"/>
    </row>
    <row r="24" spans="1:5" ht="15">
      <c r="A24" s="77"/>
      <c r="B24" s="1180"/>
      <c r="C24" s="1180"/>
      <c r="D24" s="1180"/>
      <c r="E24" s="78"/>
    </row>
  </sheetData>
  <sheetProtection/>
  <mergeCells count="23">
    <mergeCell ref="A1:E1"/>
    <mergeCell ref="B4:D4"/>
    <mergeCell ref="B5:D5"/>
    <mergeCell ref="B6:D6"/>
    <mergeCell ref="B7:D7"/>
    <mergeCell ref="A2:E2"/>
    <mergeCell ref="B19:D19"/>
    <mergeCell ref="B11:D11"/>
    <mergeCell ref="B12:D12"/>
    <mergeCell ref="B14:D14"/>
    <mergeCell ref="B9:D9"/>
    <mergeCell ref="B10:D10"/>
    <mergeCell ref="B13:D13"/>
    <mergeCell ref="A23:D23"/>
    <mergeCell ref="B8:D8"/>
    <mergeCell ref="B24:D24"/>
    <mergeCell ref="B20:D20"/>
    <mergeCell ref="B15:D15"/>
    <mergeCell ref="B16:D16"/>
    <mergeCell ref="B17:D17"/>
    <mergeCell ref="B22:D22"/>
    <mergeCell ref="B18:D18"/>
    <mergeCell ref="B21:D21"/>
  </mergeCells>
  <printOptions horizontalCentered="1"/>
  <pageMargins left="0.5118110236220472" right="0.5118110236220472" top="1.141732283464567" bottom="0.7480314960629921" header="0.7086614173228347" footer="0.7086614173228347"/>
  <pageSetup orientation="portrait" paperSize="9" scale="90" r:id="rId1"/>
  <headerFooter scaleWithDoc="0" alignWithMargins="0">
    <oddHeader>&amp;R&amp;"Times New Roman,Félkövér dőlt"&amp;11 5. melléklet a ......./2018.(...)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C20"/>
  <sheetViews>
    <sheetView zoomScalePageLayoutView="0" workbookViewId="0" topLeftCell="A1">
      <selection activeCell="C15" sqref="C15"/>
    </sheetView>
  </sheetViews>
  <sheetFormatPr defaultColWidth="16.875" defaultRowHeight="12.75"/>
  <cols>
    <col min="1" max="1" width="11.375" style="414" customWidth="1"/>
    <col min="2" max="2" width="43.375" style="414" customWidth="1"/>
    <col min="3" max="3" width="30.875" style="414" customWidth="1"/>
    <col min="4" max="252" width="10.625" style="414" customWidth="1"/>
    <col min="253" max="253" width="7.00390625" style="414" customWidth="1"/>
    <col min="254" max="254" width="34.50390625" style="414" customWidth="1"/>
    <col min="255" max="255" width="11.00390625" style="414" customWidth="1"/>
    <col min="256" max="16384" width="16.875" style="414" customWidth="1"/>
  </cols>
  <sheetData>
    <row r="1" spans="1:3" ht="40.5" customHeight="1">
      <c r="A1" s="1200" t="s">
        <v>667</v>
      </c>
      <c r="B1" s="1200"/>
      <c r="C1" s="1200"/>
    </row>
    <row r="2" spans="1:3" ht="12.75">
      <c r="A2" s="1006"/>
      <c r="B2" s="1006"/>
      <c r="C2" s="1022" t="s">
        <v>1</v>
      </c>
    </row>
    <row r="3" spans="1:3" s="415" customFormat="1" ht="33.75" customHeight="1">
      <c r="A3" s="1007" t="s">
        <v>534</v>
      </c>
      <c r="B3" s="1008" t="s">
        <v>619</v>
      </c>
      <c r="C3" s="1009" t="s">
        <v>543</v>
      </c>
    </row>
    <row r="4" spans="1:3" s="416" customFormat="1" ht="18.75" customHeight="1">
      <c r="A4" s="1010" t="s">
        <v>10</v>
      </c>
      <c r="B4" s="1011" t="s">
        <v>682</v>
      </c>
      <c r="C4" s="1012">
        <v>2325000</v>
      </c>
    </row>
    <row r="5" spans="1:3" s="416" customFormat="1" ht="18.75" customHeight="1">
      <c r="A5" s="1013" t="s">
        <v>13</v>
      </c>
      <c r="B5" s="1014" t="s">
        <v>683</v>
      </c>
      <c r="C5" s="1015">
        <v>20000</v>
      </c>
    </row>
    <row r="6" spans="1:3" s="416" customFormat="1" ht="18.75" customHeight="1">
      <c r="A6" s="1013" t="s">
        <v>16</v>
      </c>
      <c r="B6" s="1014" t="s">
        <v>684</v>
      </c>
      <c r="C6" s="1015">
        <v>50000</v>
      </c>
    </row>
    <row r="7" spans="1:3" s="416" customFormat="1" ht="18.75" customHeight="1">
      <c r="A7" s="1013" t="s">
        <v>19</v>
      </c>
      <c r="B7" s="1014" t="s">
        <v>685</v>
      </c>
      <c r="C7" s="1015">
        <v>100000</v>
      </c>
    </row>
    <row r="8" spans="1:3" s="416" customFormat="1" ht="18.75" customHeight="1">
      <c r="A8" s="1013" t="s">
        <v>22</v>
      </c>
      <c r="B8" s="1014" t="s">
        <v>686</v>
      </c>
      <c r="C8" s="1015">
        <v>50000</v>
      </c>
    </row>
    <row r="9" spans="1:3" s="416" customFormat="1" ht="18.75" customHeight="1">
      <c r="A9" s="1013" t="s">
        <v>25</v>
      </c>
      <c r="B9" s="1014"/>
      <c r="C9" s="1015"/>
    </row>
    <row r="10" spans="1:3" s="416" customFormat="1" ht="18.75" customHeight="1">
      <c r="A10" s="1016" t="s">
        <v>28</v>
      </c>
      <c r="B10" s="1017"/>
      <c r="C10" s="1018"/>
    </row>
    <row r="11" spans="1:3" s="413" customFormat="1" ht="18.75" customHeight="1">
      <c r="A11" s="1019"/>
      <c r="B11" s="1020" t="s">
        <v>516</v>
      </c>
      <c r="C11" s="1021">
        <v>2545000</v>
      </c>
    </row>
    <row r="12" spans="1:3" s="413" customFormat="1" ht="12.75">
      <c r="A12" s="417"/>
      <c r="B12" s="417"/>
      <c r="C12" s="412"/>
    </row>
    <row r="13" spans="1:3" s="413" customFormat="1" ht="12.75" customHeight="1">
      <c r="A13" s="474"/>
      <c r="B13" s="475"/>
      <c r="C13" s="475"/>
    </row>
    <row r="14" spans="1:3" s="413" customFormat="1" ht="12.75">
      <c r="A14" s="475"/>
      <c r="B14" s="475"/>
      <c r="C14" s="475"/>
    </row>
    <row r="15" spans="1:3" s="413" customFormat="1" ht="12.75">
      <c r="A15" s="475"/>
      <c r="B15" s="475"/>
      <c r="C15" s="475"/>
    </row>
    <row r="16" spans="1:3" s="413" customFormat="1" ht="12.75">
      <c r="A16" s="476"/>
      <c r="B16" s="476"/>
      <c r="C16" s="477"/>
    </row>
    <row r="17" spans="1:3" ht="20.25" customHeight="1">
      <c r="A17" s="478"/>
      <c r="B17" s="478"/>
      <c r="C17" s="478"/>
    </row>
    <row r="18" spans="1:3" ht="18" customHeight="1">
      <c r="A18" s="468"/>
      <c r="B18" s="469"/>
      <c r="C18" s="470"/>
    </row>
    <row r="19" spans="1:3" ht="18" customHeight="1">
      <c r="A19" s="468"/>
      <c r="B19" s="469"/>
      <c r="C19" s="470"/>
    </row>
    <row r="20" spans="1:3" ht="18" customHeight="1">
      <c r="A20" s="471"/>
      <c r="B20" s="472"/>
      <c r="C20" s="473"/>
    </row>
  </sheetData>
  <sheetProtection/>
  <mergeCells count="1">
    <mergeCell ref="A1:C1"/>
  </mergeCells>
  <printOptions horizontalCentered="1"/>
  <pageMargins left="0.5118110236220472" right="0.5118110236220472" top="0.9448818897637796" bottom="0.7480314960629921" header="0.7086614173228347" footer="0.31496062992125984"/>
  <pageSetup horizontalDpi="600" verticalDpi="600" orientation="portrait" paperSize="9" scale="97" r:id="rId1"/>
  <headerFooter>
    <oddHeader>&amp;R&amp;"Times New Roman CE,Félkövér dőlt"&amp;11 6. melléklet a .../2018. (... 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Angyalné Gyetvai Andrea</dc:creator>
  <cp:keywords/>
  <dc:description/>
  <cp:lastModifiedBy>Veronika</cp:lastModifiedBy>
  <cp:lastPrinted>2018-05-27T18:06:25Z</cp:lastPrinted>
  <dcterms:created xsi:type="dcterms:W3CDTF">2017-01-30T13:11:32Z</dcterms:created>
  <dcterms:modified xsi:type="dcterms:W3CDTF">2018-05-27T18:06:46Z</dcterms:modified>
  <cp:category/>
  <cp:version/>
  <cp:contentType/>
  <cp:contentStatus/>
</cp:coreProperties>
</file>