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2430" windowHeight="1170" activeTab="1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externalReferences>
    <externalReference r:id="rId23"/>
  </externalReferences>
  <definedNames>
    <definedName name="_xlnm.Print_Titles" localSheetId="11">'12'!$4:$10</definedName>
    <definedName name="_xlnm.Print_Titles" localSheetId="15">'16'!$3:$8</definedName>
    <definedName name="_xlnm.Print_Titles" localSheetId="19">'20'!$3:$4</definedName>
    <definedName name="_xlnm.Print_Titles" localSheetId="2">'3'!$4:$10</definedName>
    <definedName name="_xlnm.Print_Titles" localSheetId="3">'4'!$4:$9</definedName>
    <definedName name="_xlnm.Print_Titles" localSheetId="4">'5'!$4:$9</definedName>
    <definedName name="_xlnm.Print_Titles" localSheetId="5">'6'!$4:$9</definedName>
    <definedName name="_xlnm.Print_Titles" localSheetId="6">'7'!$4:$10</definedName>
    <definedName name="_xlnm.Print_Titles" localSheetId="8">'9'!$4:$9</definedName>
  </definedNames>
  <calcPr fullCalcOnLoad="1"/>
</workbook>
</file>

<file path=xl/sharedStrings.xml><?xml version="1.0" encoding="utf-8"?>
<sst xmlns="http://schemas.openxmlformats.org/spreadsheetml/2006/main" count="2153" uniqueCount="790">
  <si>
    <t>Önkormányzati vagyonnal való gazdálkodással kapcsolatos feladatok</t>
  </si>
  <si>
    <t>Közvilágítás</t>
  </si>
  <si>
    <t>Háziorvosi alapellátás</t>
  </si>
  <si>
    <t xml:space="preserve">Ifjuság-egészségügyi gondozás </t>
  </si>
  <si>
    <t>Közterület rendjének fenntartása</t>
  </si>
  <si>
    <t>Tartalékok mindösszesen</t>
  </si>
  <si>
    <t>költségvetési intézményeinek</t>
  </si>
  <si>
    <t>Intézmények összesen</t>
  </si>
  <si>
    <t>Intézmények összesen:</t>
  </si>
  <si>
    <t>Cegléd Város Önkormányzata összesen:</t>
  </si>
  <si>
    <t>I. Személyi juttatások</t>
  </si>
  <si>
    <t>III. Dologi kiadások</t>
  </si>
  <si>
    <t xml:space="preserve">Cegléd Város Önkormányzata  </t>
  </si>
  <si>
    <t xml:space="preserve">összesített </t>
  </si>
  <si>
    <t>Általános tartalék</t>
  </si>
  <si>
    <t>Cegléd Város Önkormányzata</t>
  </si>
  <si>
    <t>Kiadások</t>
  </si>
  <si>
    <t>Megnevezés</t>
  </si>
  <si>
    <t>Összesen</t>
  </si>
  <si>
    <t>Dologi kiadások</t>
  </si>
  <si>
    <t>Egyéb felhalmozási célú kiadások</t>
  </si>
  <si>
    <t>Környezetvédelmi alap</t>
  </si>
  <si>
    <t>Széchenyi úti óvoda</t>
  </si>
  <si>
    <t>Pesti úti óvoda</t>
  </si>
  <si>
    <t>Lövész utcai óvoda</t>
  </si>
  <si>
    <t>A. Finanszírozás</t>
  </si>
  <si>
    <t>Bevételek</t>
  </si>
  <si>
    <t>Működési mérleg</t>
  </si>
  <si>
    <t>Felhalmozási mérleg</t>
  </si>
  <si>
    <t xml:space="preserve">Cegléd Város Önkormányzata </t>
  </si>
  <si>
    <t>Cegléd Város Önkormányzata költségvetési intézményeinek</t>
  </si>
  <si>
    <t>Kossuth Múzeum</t>
  </si>
  <si>
    <t>Ceglédi Közös Önkormányzati Hivatal</t>
  </si>
  <si>
    <t>Eredeti előirányzat</t>
  </si>
  <si>
    <t xml:space="preserve">Kötelező </t>
  </si>
  <si>
    <t xml:space="preserve">Önként </t>
  </si>
  <si>
    <t xml:space="preserve">Feladat </t>
  </si>
  <si>
    <t xml:space="preserve">Munkaadókat terhelő járulékok és szociális hozzájárulási adó                                                                            </t>
  </si>
  <si>
    <t>Beruházások</t>
  </si>
  <si>
    <t>Felújítások</t>
  </si>
  <si>
    <t>I. Egyéb működési célú támogatások államháztartáson belülre</t>
  </si>
  <si>
    <t>II. Egyéb működési célú támogatások államháztartáson kívülre</t>
  </si>
  <si>
    <t xml:space="preserve">államháztartáson belülre és kívülre 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</si>
  <si>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</si>
  <si>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</si>
  <si>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</si>
  <si>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Felhalmozási célú önkormányzati támogatások</t>
  </si>
  <si>
    <t>Egyéb felhalmozási célú támogatások bevételei államháztartáson belülről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</si>
  <si>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</si>
  <si>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</si>
  <si>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</si>
  <si>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</si>
  <si>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</si>
  <si>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</si>
  <si>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I. Önkormányzatok működési támogatásai</t>
  </si>
  <si>
    <t>III. Felhalmozási célú támogatások államháztartáson belülről</t>
  </si>
  <si>
    <t>VI.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</si>
  <si>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</si>
  <si>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</si>
  <si>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</si>
  <si>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</si>
  <si>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</si>
  <si>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</si>
  <si>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</si>
  <si>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</si>
  <si>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</si>
  <si>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VII. Felhalmozási bevételek</t>
  </si>
  <si>
    <t>VIII. Működési célú átvett pénzeszközök</t>
  </si>
  <si>
    <t xml:space="preserve">IX. Felhalmozási célú átvett pénzeszközök </t>
  </si>
  <si>
    <t>Egyéb működési célú támogatások bevételei államháztartáson belülről</t>
  </si>
  <si>
    <t>Önkormányzatok elszámolásai a központi költségvetéssel</t>
  </si>
  <si>
    <t xml:space="preserve">Egyéb közhatalmi bevételek </t>
  </si>
  <si>
    <t>II. Működési célú támogatások államháztartáson belülről</t>
  </si>
  <si>
    <t xml:space="preserve">III. Termékek és szolgáltatások adói </t>
  </si>
  <si>
    <t>IV. Közhatalmi bevételek</t>
  </si>
  <si>
    <t>V. Működési bevételek</t>
  </si>
  <si>
    <t>VI. Működési célú átvett pénzeszközök</t>
  </si>
  <si>
    <t>VII. Felhalmozási célú támogatások államháztartáson belülről</t>
  </si>
  <si>
    <t>VIII. Felhalmozási bevételek</t>
  </si>
  <si>
    <t>B.) Felhalmozási bevétel összesen (VII.+VIII.+IX.)</t>
  </si>
  <si>
    <t>D.) Finanszírozási bevételek</t>
  </si>
  <si>
    <t>E.) Bevétel összesen (=C.)+D.))</t>
  </si>
  <si>
    <t>C.) Bevétel főösszege (=A.)+B.))</t>
  </si>
  <si>
    <t>a.) Önkormányzat</t>
  </si>
  <si>
    <t>b.) Intézmények</t>
  </si>
  <si>
    <t xml:space="preserve">XI. Munkaadókat terhelő járulékok és szociális hozzájárulási adó                                                                            </t>
  </si>
  <si>
    <t>XII. Dologi kiadások</t>
  </si>
  <si>
    <t>XIII. Ellátottak pénzbeli juttatásai</t>
  </si>
  <si>
    <t>XIV. Egyéb működési célú kiadások</t>
  </si>
  <si>
    <t>cb.) Általános tartalék</t>
  </si>
  <si>
    <t>ca.) Céltartalék</t>
  </si>
  <si>
    <t>F.) Működési kiadás összesen (=X.+…+XIV.)</t>
  </si>
  <si>
    <t>XV. Beruházások</t>
  </si>
  <si>
    <t>XVI. Felújítások</t>
  </si>
  <si>
    <t>XVII. Egyéb felhalmozási célú kiadások</t>
  </si>
  <si>
    <t>G.) Felhalmozási kiadás összesen (=XV.+XVI.+XVII.)</t>
  </si>
  <si>
    <t>H.) Kiadás főösszege (=F.)+G.))</t>
  </si>
  <si>
    <t>J.) Kiadás összesen (H.)+I.))</t>
  </si>
  <si>
    <t>Üdülői szálláshely-szolgáltatás és étkeztetés</t>
  </si>
  <si>
    <t>Önkormányzatok és önkormányzati hivatalok jogalkotó és általános igazgatási tevékenysége</t>
  </si>
  <si>
    <t>Hulladékgazdálkodási igazgatás</t>
  </si>
  <si>
    <t>Szennyvízcsatorna építése, fenntartása, üzemeltetése</t>
  </si>
  <si>
    <t>Sportlétesítmények, edzőtáborok működtetése és fejlesztése</t>
  </si>
  <si>
    <t>IV. Termékek és szolgáltatások adói</t>
  </si>
  <si>
    <t>V. Közhatalmi bevételek</t>
  </si>
  <si>
    <t>B.) Finanszírozási bevételek</t>
  </si>
  <si>
    <t>C.) Önkormányzat bevételei összesen (=A.)+B.))</t>
  </si>
  <si>
    <t>A.) Költségvetési bevételek (=II.+III.+V.+…+IX.)</t>
  </si>
  <si>
    <t>II. Működési célú támogatások államháztartáson belülről (I.+II.)</t>
  </si>
  <si>
    <t>Gyermekvédelmi pénzbeli és természetbeni ellátások</t>
  </si>
  <si>
    <t>X. Személyi juttatások</t>
  </si>
  <si>
    <t>Személyi juttatások</t>
  </si>
  <si>
    <t xml:space="preserve">II. Munkaadókat terhelő járulékok és szociális hozzájárulási adó                                                                            </t>
  </si>
  <si>
    <t>Zöldterület-kezelés</t>
  </si>
  <si>
    <t>Város-, községgazdálkodási egyéb szolgáltatások</t>
  </si>
  <si>
    <t>Polgári honvédelem ágazati feladatai, a lakosság felkészítése</t>
  </si>
  <si>
    <t>Egyéb szociális pénzbeli és természetbeni ellátások, támogatások</t>
  </si>
  <si>
    <t>IV. Ellátottak pénzbeli juttatásai</t>
  </si>
  <si>
    <t>V. Egyéb működési célú kiadások</t>
  </si>
  <si>
    <t>Versenysport- és utánpótlás-nevelési tevékenység és támogatása</t>
  </si>
  <si>
    <t>Civil szervezetek működési támogatása</t>
  </si>
  <si>
    <t>Civil szervezetek programtámogatása</t>
  </si>
  <si>
    <t>Céltartalék összesen</t>
  </si>
  <si>
    <t>ebből: Céltartalék</t>
  </si>
  <si>
    <t>ebből: Általános tartalék</t>
  </si>
  <si>
    <t>A.) Működési kiadás összesen (=I.+…+V.)</t>
  </si>
  <si>
    <t>VI. Beruházások</t>
  </si>
  <si>
    <t>VII. Felújítások</t>
  </si>
  <si>
    <t>VIII. Egyéb felhalmozási célú kiadások</t>
  </si>
  <si>
    <t>B.) Felhalmozási kiadás összesen (=VI.+VII.+VIII.)</t>
  </si>
  <si>
    <t>C.) Kiadási főösszeg (=A.)+B.))</t>
  </si>
  <si>
    <t>E.) Kiadás összesen</t>
  </si>
  <si>
    <t>I.) Finanszírozási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</si>
  <si>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</si>
  <si>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</si>
  <si>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</si>
  <si>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</si>
  <si>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</si>
  <si>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</si>
  <si>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</si>
  <si>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</si>
  <si>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</si>
  <si>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</si>
  <si>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</si>
  <si>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c.) ebből Tartalékok:</t>
  </si>
  <si>
    <t>Közutak, hidak, alagutak üzemeltetése, fenntartása</t>
  </si>
  <si>
    <t>Belföldi finanszírozás kiadásai</t>
  </si>
  <si>
    <t>D.) Finanszírozási kiadások</t>
  </si>
  <si>
    <t>Működési költségvetési egyenleg (=A.)-F.))</t>
  </si>
  <si>
    <t>Felhalmozási költségvetési egyenleg (=B.)-G.))</t>
  </si>
  <si>
    <t>Cegléd Város Önkormányzata összesen</t>
  </si>
  <si>
    <t>Felújítás összesen</t>
  </si>
  <si>
    <t>Cegléd Város Roma Nemzetiségi Önkormányzata</t>
  </si>
  <si>
    <t>Intézményi OEP támogatás (BÖVI)</t>
  </si>
  <si>
    <t>Alapítványok támogatása</t>
  </si>
  <si>
    <t>Beruházás összesen:</t>
  </si>
  <si>
    <t>A.) Működési bevétel összesen (=II.+IV.+V.+VI.)</t>
  </si>
  <si>
    <t>katasztrófa keret</t>
  </si>
  <si>
    <t>Ceglédi Többcélú Kistérségi Társulás - állami normatíva átadása</t>
  </si>
  <si>
    <t>Ceglédi Többcélú Kistérségi Társulás - Gyermekjóléti Központ bepótlás</t>
  </si>
  <si>
    <t>Polgárőrök támogatása</t>
  </si>
  <si>
    <t>városi tanulmányi ösztöndíj</t>
  </si>
  <si>
    <t>Mezőgazdasági támogatások</t>
  </si>
  <si>
    <t>Szennyvízcsatorna elkülönített fejlesztési alapok</t>
  </si>
  <si>
    <t>Állam-igazgatási</t>
  </si>
  <si>
    <t>Ceglédi Kosárlabda Egyesület</t>
  </si>
  <si>
    <t>Önkormányzatok funkcióra nem sorolható bevételei államháztartáson kívülről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</si>
  <si>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</si>
  <si>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</si>
  <si>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</si>
  <si>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</si>
  <si>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</si>
  <si>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</si>
  <si>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</si>
  <si>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</si>
  <si>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</si>
  <si>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</si>
  <si>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</si>
  <si>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</si>
  <si>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</si>
  <si>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</si>
  <si>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</si>
  <si>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</si>
  <si>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</si>
  <si>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Működési célú támogatások államháztartáson belülről (=07+…+12)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</si>
  <si>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</si>
  <si>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</si>
  <si>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</si>
  <si>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</si>
  <si>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</si>
  <si>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</si>
  <si>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</si>
  <si>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</si>
  <si>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</si>
  <si>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</si>
  <si>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</si>
  <si>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</si>
  <si>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</si>
  <si>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</si>
  <si>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</si>
  <si>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</si>
  <si>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>Közhatalmi bevételek (=22+...+25+31+32)</t>
  </si>
  <si>
    <t>Működési bevételek (=34+…+40+43+46+...+48)</t>
  </si>
  <si>
    <t>Felhalmozási bevételek (=50+…+54)</t>
  </si>
  <si>
    <t>Működési célú garancia- és kezességvállalásból származó megtérülések államháztartáson kívülről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</si>
  <si>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</si>
  <si>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</si>
  <si>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</si>
  <si>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</si>
  <si>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</si>
  <si>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</si>
  <si>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</si>
  <si>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</si>
  <si>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Sorszám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</si>
  <si>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</si>
  <si>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</si>
  <si>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</si>
  <si>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</si>
  <si>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</si>
  <si>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</si>
  <si>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</si>
  <si>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</si>
  <si>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</si>
  <si>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</si>
  <si>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</si>
  <si>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</si>
  <si>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</si>
  <si>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</si>
  <si>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</si>
  <si>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</si>
  <si>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</si>
  <si>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</si>
  <si>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</si>
  <si>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</si>
  <si>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</si>
  <si>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</si>
  <si>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</si>
  <si>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</si>
  <si>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</si>
  <si>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</si>
  <si>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</si>
  <si>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</si>
  <si>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</si>
  <si>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</si>
  <si>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</si>
  <si>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</si>
  <si>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</si>
  <si>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</si>
  <si>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</si>
  <si>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</si>
  <si>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</si>
  <si>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</si>
  <si>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</si>
  <si>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</si>
  <si>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</si>
  <si>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</si>
  <si>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</si>
  <si>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</si>
  <si>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</si>
  <si>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</si>
  <si>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</si>
  <si>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</si>
  <si>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</si>
  <si>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</si>
  <si>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</si>
  <si>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</si>
  <si>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</si>
  <si>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</si>
  <si>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</si>
  <si>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</si>
  <si>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</si>
  <si>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</si>
  <si>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</si>
  <si>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</si>
  <si>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</si>
  <si>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</si>
  <si>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</si>
  <si>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</si>
  <si>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</si>
  <si>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</si>
  <si>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</si>
  <si>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Finanszírozási bevételek</t>
  </si>
  <si>
    <t>Önkormányzat bevételei összesen (=68+69)</t>
  </si>
  <si>
    <t>79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</si>
  <si>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</si>
  <si>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</si>
  <si>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</si>
  <si>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</si>
  <si>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</si>
  <si>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</si>
  <si>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</si>
  <si>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Intézmények költségvetési bevételei összesen (=71+…77)</t>
  </si>
  <si>
    <t>Költségvetési kiadások összesen:</t>
  </si>
  <si>
    <t>1</t>
  </si>
  <si>
    <t>Működési célú támogatások államháztartáson belülről (=02)</t>
  </si>
  <si>
    <t>Közhatalmi bevételek (=04)</t>
  </si>
  <si>
    <t>Működési bevételek (=06+…+12+15+18+19+20)</t>
  </si>
  <si>
    <t>Működési célú átvett pénzeszközök (=22)</t>
  </si>
  <si>
    <t>Működési bevétel összesen (=03+05+21+23)</t>
  </si>
  <si>
    <t>Felhalmozási célú támogatások államháztartáson belülről (=25+26)</t>
  </si>
  <si>
    <t>Felhalmozási bevételek (=28)</t>
  </si>
  <si>
    <t>Felhalmozási célú átvett pénzeszközök (=30)</t>
  </si>
  <si>
    <t>Felhalmozási bevétel összesen (=27+29+31)</t>
  </si>
  <si>
    <t>Bevétel összesen (=01+24+32)</t>
  </si>
  <si>
    <t>2</t>
  </si>
  <si>
    <t>3</t>
  </si>
  <si>
    <t>4</t>
  </si>
  <si>
    <t>5</t>
  </si>
  <si>
    <t>6</t>
  </si>
  <si>
    <t>7</t>
  </si>
  <si>
    <t>8</t>
  </si>
  <si>
    <t>9</t>
  </si>
  <si>
    <t>Kamatbevételek és más nyereségjellegű bevételek (13+14)</t>
  </si>
  <si>
    <t>Egyéb pénzügyi műveletek bevételei (16+17)</t>
  </si>
  <si>
    <t>Ellátottak pénzbeli juttatásai</t>
  </si>
  <si>
    <t>Egyéb működési célú kiadások</t>
  </si>
  <si>
    <t>adatok forintban</t>
  </si>
  <si>
    <t>Ceglédi TV Közhasznú Nonprofit Kft. - pótbefizetés</t>
  </si>
  <si>
    <t>Bizottsági keret - GB</t>
  </si>
  <si>
    <t>Bizottsági keret - JÜP</t>
  </si>
  <si>
    <t>Bizottsági keret - KON</t>
  </si>
  <si>
    <t>Ceglédi Kézilabda Klub Sport Egyesület</t>
  </si>
  <si>
    <t>Ceglédi Termálfürdő Üzemeltető Kft. - pótbefizetés</t>
  </si>
  <si>
    <t>Civil szervezetek támogatása</t>
  </si>
  <si>
    <t>CVSE - szakosztályi támogatás</t>
  </si>
  <si>
    <t>Egyéb egyéni támogatási keret</t>
  </si>
  <si>
    <t>Magyar Máltai Szeretetszolgálat Egesület - Tanyagondnoki szolgálat</t>
  </si>
  <si>
    <t>Ceglédi Sportcsarnok Kft. - pótbefizetés</t>
  </si>
  <si>
    <t>Kossuth Művelődési Központ Nonprofit Kulturális Kft. - pótbefizetés</t>
  </si>
  <si>
    <t>Ceglédi Kosárlabda Egyesület - visszatérítendő támogatás</t>
  </si>
  <si>
    <t>III. Egyéb működési célú visszatérítendő támogatások államháztartáson kívülre</t>
  </si>
  <si>
    <t>Gál József Sportcsarnok bővítés és felújítása - TAO - Ceglédi Kék Cápák SE</t>
  </si>
  <si>
    <t>Gál József Sportcsarnok bővítés és felújítása - TAO - Ceglédi Kosárlabda Egyesület</t>
  </si>
  <si>
    <t>KEHOP-5.2.9-16-2016-00042 Épületenergetikai felújítások Cegléd Város intézményein</t>
  </si>
  <si>
    <t>PM_ONKORMUT_2016 - belterületi utak szilárd burkolattal történő kiépítése, felújítása és korszerűsítése</t>
  </si>
  <si>
    <t>VP6-7.2.1-7.4.1.2-16 - külterületi utak fejlesztése</t>
  </si>
  <si>
    <t>ASP bevezetés</t>
  </si>
  <si>
    <t>Belterületi közvilágítás bővítés</t>
  </si>
  <si>
    <t>térfigyelő kamerarendszer bővítése</t>
  </si>
  <si>
    <t>VEKOP-1.2.2-15-2016-00005 - Ipari területek bővítése az Északi Ipari-Kereskedelmi Övezetben Cegléden</t>
  </si>
  <si>
    <t>VEKOP-5.3.2-15-2016-00026 - Cegléd északi-ipari kereskedelmi övezetének becsatolása a városi kerékpárhálózatba</t>
  </si>
  <si>
    <t>GZR-T-Ö-2016-0007 - Az élhető és zöld Ceglédért (E-töltő)</t>
  </si>
  <si>
    <t>Cegléd 5720 hrsz , természetben Cegléd, Dinnyéshalom utca 1. Cegléd 5724/4 hrsz temetőbővítés</t>
  </si>
  <si>
    <t>műszaki ellenőri keretszerződés</t>
  </si>
  <si>
    <t>Pest Megyei Rendőr-főkapitányság Ceglédi Rendőrkapitányság</t>
  </si>
  <si>
    <t>Pest Megyei Katasztrófavédelmi Igazgatóság Cegléd Kirendeltség</t>
  </si>
  <si>
    <t>Falugondnokok Duna-Tisza Közi Egyesülete</t>
  </si>
  <si>
    <t>HEGE-PRO Kft. - "HegeShow"</t>
  </si>
  <si>
    <t>Ceglédi Városfejlesztési Kft. - támogatás</t>
  </si>
  <si>
    <t>Toldy Ferenc Kórház és Rendelőintézet - támogatás</t>
  </si>
  <si>
    <t>Városháza Dísztermében belső építészeti beruházás</t>
  </si>
  <si>
    <t>Külterületi közvilágítás bővítés</t>
  </si>
  <si>
    <t>Ceglédi Városi Könyvtár</t>
  </si>
  <si>
    <t xml:space="preserve">2018. évi egyéb működési célú támogatásai </t>
  </si>
  <si>
    <t xml:space="preserve">Ceglédi Többcélú Kistérségi Társulás - 36.926 fő x 10 Ft/lakos </t>
  </si>
  <si>
    <t>IRMÁK Közhasznú Nonprofit Kft. - támogató szolgálat</t>
  </si>
  <si>
    <t>Magyar Vöröskereszt Pest Megyei Szervezete - utcai gondozó szolgálat</t>
  </si>
  <si>
    <t>Ceglédi Elefántkölykök Kosárlabda Klub - 2018. év</t>
  </si>
  <si>
    <t>Kisegyesületek sportcélú támogatása</t>
  </si>
  <si>
    <t>bursa hungarica 189/2017. (V. 25.) Ök. határozat</t>
  </si>
  <si>
    <t>III. Tour de Hongrie - VUELTA Kft.</t>
  </si>
  <si>
    <t>VÁRVAG Nonprofit Közhasznú Kft. - támogatás - vezetés irányítás</t>
  </si>
  <si>
    <t>VÁRVAG Nonprofit Közhasznú Kft. - támogatás - közfoglalkoztatás</t>
  </si>
  <si>
    <t>HEGE-PRO Kft. - II. Ceglédi Triál Bajnokság</t>
  </si>
  <si>
    <t>Ceglédi Kék Cápák SE - visszatérítendő támogatás</t>
  </si>
  <si>
    <t>2018. évi összesített egyéb felhalmozási célú kiadásai</t>
  </si>
  <si>
    <t>Kossuth Művelődési Központ Nonprofit Kulturális Kft. - KEHOP-5.2.9-16-2016-00042 pályázattal nem támogatott felújítások (Épületenergetikai felújítások)</t>
  </si>
  <si>
    <t xml:space="preserve">Ceglédi TV Közhasznú Nonprofit Kft. - archiválási rendszer </t>
  </si>
  <si>
    <t>Ceglédi Termálfürdő Üzemeltető Kft. - felhalmozási célú támogatás - értékcsökkenés</t>
  </si>
  <si>
    <t xml:space="preserve">Ceglédi Termálfürdő Üzemeltető Kft. - felhalmozási célú támogatás </t>
  </si>
  <si>
    <t>Malomtó széli sporttelepen (1332/1 hrsz) "birkozócsarnok" felújítása - 245/2017. (VII. 26.) Ök. hat.</t>
  </si>
  <si>
    <t>Egyéb felhalmozási célú kiadások összesen</t>
  </si>
  <si>
    <t>2018. évi  összesített felújítási kiadásai</t>
  </si>
  <si>
    <t>Közétkeztetési feladatok, konyhák felújítása</t>
  </si>
  <si>
    <t>anyakönvyi iroda teljes felújítása</t>
  </si>
  <si>
    <t xml:space="preserve">PM_OVODAFEJLESZTES_2017 </t>
  </si>
  <si>
    <t>Evangélikus bazársor út. és parkoló felújítás</t>
  </si>
  <si>
    <t xml:space="preserve">Pesti út, iskola melletti járda, parkoló felújítás </t>
  </si>
  <si>
    <t>2018. évi  összesített beruházási kiadásai</t>
  </si>
  <si>
    <t>ingatlanvásárlás - Cegléd, belterület 4307/8 hrsz, 4307/10 hrsz - 392/2017. (XII. 14.) Ök. Hat.</t>
  </si>
  <si>
    <t xml:space="preserve">1/2016. (I. 7.) Ök. határozat - aquapark csúszda Ceglédi Termálfürdő </t>
  </si>
  <si>
    <t>Bácsvíz Zrt. - tervezési szerződés - Szabadidő Központ és Kemping - víz- és szennyvízelvezetés tervezés</t>
  </si>
  <si>
    <t xml:space="preserve">Sportparkok kialakítása (204/2016. (VIII. 11.) Ök. hat.) </t>
  </si>
  <si>
    <t>buszmegállók, gyalogátkelő helyek kivitelezése</t>
  </si>
  <si>
    <t>1980/2013. (XII. 29.) Korm. határozat Malomtó széli labdarúgó sportlétesítmény fejlesztés (állami) - 1823/2016. (XII. 22.) Korm. határozat - beruházás</t>
  </si>
  <si>
    <t>1980/2013. (XII. 29.) Korm. határozat Malomtó széli labdarúgó sportlétesítmény fejlesztés (állami) - 1823/2016. (XII. 22.) Korm. határozat - beruházás - pótmunka</t>
  </si>
  <si>
    <t xml:space="preserve">PM_CSAPVIZGAZD_2017 </t>
  </si>
  <si>
    <t>térfigyelő kamerarendszerúj szerver beszerzése</t>
  </si>
  <si>
    <t>KÖFOP-1.2.1-VEKOP-16-2017-00904 ASP bevezetés</t>
  </si>
  <si>
    <t xml:space="preserve">számítástechnikai, informatikai eszközök beszerzése </t>
  </si>
  <si>
    <t>információbiztonsági keret - NAS vásárlása</t>
  </si>
  <si>
    <t>egyéb tárgyi eszközök beszerzése (konyhai eszközök, mobiltelefonok, szekrények, irodabútorok cseréje, beszerzése, kamera, stb.)</t>
  </si>
  <si>
    <t>információbiztonsági keret - szerverszobában tűzvédelmi eszközök</t>
  </si>
  <si>
    <t>mezőőri szolgáltat - új személygépjármű beszerzése</t>
  </si>
  <si>
    <t>1 db mosogatógép - Deák utcai óvoda</t>
  </si>
  <si>
    <t>1 db mosogatógép</t>
  </si>
  <si>
    <t xml:space="preserve">2018. évi tartalékai </t>
  </si>
  <si>
    <t>Tartalék - ingatlan vásárlások/visszavásárlások, ingatlan felújítások (Szent Imre herceg u. 15. orvosi rendelő, Nagykőrös-Cegléd kerékpárút projekt, Felszegi úti kerékpárút, Dinnyéshalom útszélesítés, GULÁG GUPVI Emlékhely, C2, csapadékvíz-elvezetési munkálatok, Bocskai út  közműáthelyezés, Deák tér óvoda felújítása, Balatonszárszói Ifjúsági tábor felújítása, stb.)</t>
  </si>
  <si>
    <t>Tartalék - belvíz elleni védekezés</t>
  </si>
  <si>
    <t>Tartalék - Pályázati keret</t>
  </si>
  <si>
    <t>Tartalék - tervezési keret (kerékpárút, járda, közúti híd, csapadékvízelvezetés, ingatlanokhoz kapcsolódó, vízjogi engedélyes tervek, stb.)</t>
  </si>
  <si>
    <t>Tartalék - sport tartalékkeret</t>
  </si>
  <si>
    <t>Tartalék - "2018. A Családok Éve"</t>
  </si>
  <si>
    <t>2018. évi kiadásai</t>
  </si>
  <si>
    <t>Bölcsődei és Védőnői Igazgatóság</t>
  </si>
  <si>
    <t>2018. évi bevételei</t>
  </si>
  <si>
    <t>2018. évi kiadásai kormányzati funkciónként</t>
  </si>
  <si>
    <t>2018. évi bevételei kormányzati funkciónként</t>
  </si>
  <si>
    <t>2018. évi bevételei forrásonként</t>
  </si>
  <si>
    <t>2018. évi költségvetési mérlege</t>
  </si>
  <si>
    <t>2018. évi összesített költségvetési mérlege</t>
  </si>
  <si>
    <t>2018. évi Eredeti előirányzat</t>
  </si>
  <si>
    <t xml:space="preserve">BMÖGF/107-9/2017. Rákóczi út, Szabadság tér burkolat felújítása </t>
  </si>
  <si>
    <t xml:space="preserve">Posta előtti járda felújítás (Pesti és Szárcsa u. közötti járdaszakasz) Hrsz: 167)  </t>
  </si>
  <si>
    <t>Buzogány utca (Damjanich - Bocskai u. között) burkolat és várakozóhely felújítása</t>
  </si>
  <si>
    <t>Önkormányzati épületek és közterületek felújítási költsége</t>
  </si>
  <si>
    <t>hídjavítások (Kappanhalmi híd)</t>
  </si>
  <si>
    <t xml:space="preserve">Önkormányzati bérlakások felújítási költsége </t>
  </si>
  <si>
    <t>járdák felújítása (Kossuth tér, Városháza előtt, stb.)</t>
  </si>
  <si>
    <t>Településképi követelmények alkalmazásának támogatása - keret</t>
  </si>
  <si>
    <t>Gerje Sport Kft. - (2017/2018.)</t>
  </si>
  <si>
    <t xml:space="preserve">Ceglédi Kék Cápák SE </t>
  </si>
  <si>
    <t xml:space="preserve">ingatlanvásárlás - ceglédi 073/5 hrsz 2877 m2 </t>
  </si>
  <si>
    <t>PM_CSAPVIZGAZD_2017 - pályázathoz kapcsolódó tervezési feladatok</t>
  </si>
  <si>
    <t>Területfejlesztés igazgatása</t>
  </si>
  <si>
    <t>Malomtó széli sporttelepnél közművesítés, tereprendezés, stb.</t>
  </si>
  <si>
    <t>PM_EUALAPELLATAS_2017/40 (Kossuth Ferenc utca 17., Cegléd, belterület 2731/1 hrsz.)</t>
  </si>
  <si>
    <t>Városháza, I. emeleti ablakcserék (pü. iroda)</t>
  </si>
  <si>
    <t>CVSE - 1-2. osztályos általános iskolások úszásoktatása</t>
  </si>
  <si>
    <t>Mindösszesen: (=70+78)</t>
  </si>
  <si>
    <t>Magyar Ütőhangszeres Kultúráért Alapítvány - XXIII. Dobos gála</t>
  </si>
  <si>
    <t>Pro Minoritate Alapítvány - XXIX. Bálványos Nyári Szabadegyetem</t>
  </si>
  <si>
    <t>ingatlanvásárlások</t>
  </si>
  <si>
    <t>Gerje Sport Kft. (2017/2018. és 2018/2019.)-visszatérítendő támogatás</t>
  </si>
  <si>
    <t>Ceglédi Kézilabda Klub Sport Egyesület - visszatérítendő támogatás</t>
  </si>
  <si>
    <t>RELEVÉ Táncművészeti és Tánccsoport Egyesület</t>
  </si>
  <si>
    <t>Ceglédi Református Általános Iskola és Óvoda</t>
  </si>
  <si>
    <t>Kőbánya Sport Klub</t>
  </si>
  <si>
    <t>Egyéb beruházások, tervezések (stb.)</t>
  </si>
  <si>
    <t>kisértékű tárgyi eszközök</t>
  </si>
  <si>
    <t>Felszegi út kerékpárút építése</t>
  </si>
  <si>
    <t>KKETTKK CP-04 - "Ceglédi I. világháborús emlékmű felújítása"</t>
  </si>
  <si>
    <t>Hosszabb időtartamú közfoglalkoztatás</t>
  </si>
  <si>
    <t>2017. évi normatíva visszafizetése</t>
  </si>
  <si>
    <t>Járásszékhely múzeumi pályázat visszafizetése</t>
  </si>
  <si>
    <t>IV. Elvonások befizetések</t>
  </si>
  <si>
    <t>Egyéb működési célú kiadások (=I.+…+IV.)</t>
  </si>
  <si>
    <t>visszatérítendő munkáltatói kölcsön</t>
  </si>
  <si>
    <t>Egyéb felhalmozási célú kiadások államháztartáson kívülre - Cegléd Város Önkormányzata</t>
  </si>
  <si>
    <t>Egyéb felhalmozási célú kiadások államháztartáson kívülre - Intézmények összesen</t>
  </si>
  <si>
    <t>Könyvtári célú érdekeltségnövelő támogatás</t>
  </si>
  <si>
    <t>I. vh. Hadisírok felújítása, gondozása</t>
  </si>
  <si>
    <t>parkolók kialakítása (Malomtó szél, Szárcsa utca, Mozdony utca, Köztársaság utca, Gál József Sportcsarnoknál parkoló és közművesítés, stb)</t>
  </si>
  <si>
    <t xml:space="preserve">BMÖGF/93-5/2018. Összekötő út felújítása </t>
  </si>
  <si>
    <t xml:space="preserve">Kossuth Művelődési Központ előtti járdaszakasz </t>
  </si>
  <si>
    <t>Toldy Ferenc Kórház és Rendelőintézet - Rákóczi úti rendelőben liftek felújítás</t>
  </si>
  <si>
    <t>Intézményi felújítási keret</t>
  </si>
  <si>
    <t>AF/248/2017 tanyaprogram</t>
  </si>
  <si>
    <t>Könyvtári arculat, image kialakítása pályázat</t>
  </si>
  <si>
    <t>gyermekágyak vásárlása</t>
  </si>
  <si>
    <t>mosogatógép, öltözőszekrények</t>
  </si>
  <si>
    <t>irodai eszközök, egyéb eszközök (vérnyomásmérő)</t>
  </si>
  <si>
    <t>Velkey-Guth Ádám (TRAPPANCS Szervátültetettek Gyermekek Rehabilitációs és Sportegyesülete)</t>
  </si>
  <si>
    <t>fúrókészlet, konyhai kézikocsi</t>
  </si>
  <si>
    <t>szűrőaudiométer, doppler</t>
  </si>
  <si>
    <t>Városi Könyvtár, műkő lábazat</t>
  </si>
  <si>
    <t>"Kerékpárutak létesítésének, felújításának és korszerűsítésének támogatása Pest megyében"</t>
  </si>
  <si>
    <t>"Helyi piacok fejlesztése Pest megye területén"</t>
  </si>
  <si>
    <t>Támogatási célú finanszírozási műveletek</t>
  </si>
  <si>
    <t>helyesbítés</t>
  </si>
  <si>
    <t>2017. évi Erzsébet-utalványok visszaküldése</t>
  </si>
  <si>
    <t>porszívó 2 db; favázas ágy 40 db; mikrosütő 3 db; kenyérsütő 1 db)</t>
  </si>
  <si>
    <t>garancia-, és kezességvállalás valamint lekötött betétállományai</t>
  </si>
  <si>
    <t>Bruttó összeg</t>
  </si>
  <si>
    <t>NINCS</t>
  </si>
  <si>
    <t>Összesen:</t>
  </si>
  <si>
    <t xml:space="preserve">                Cegléd Város Önkormányzata</t>
  </si>
  <si>
    <t>adatok főben</t>
  </si>
  <si>
    <t>Cím</t>
  </si>
  <si>
    <t>Alcím</t>
  </si>
  <si>
    <t>Intézmény neve</t>
  </si>
  <si>
    <t>Módosított előirányzat</t>
  </si>
  <si>
    <t>1.</t>
  </si>
  <si>
    <t>Igazgatási ágazat</t>
  </si>
  <si>
    <t>ebből csökkent munkaképességű alkalmazott</t>
  </si>
  <si>
    <t>2.</t>
  </si>
  <si>
    <t>1. cím összesen:</t>
  </si>
  <si>
    <t>Köznevelési ágazat</t>
  </si>
  <si>
    <t>3.</t>
  </si>
  <si>
    <t>4.</t>
  </si>
  <si>
    <t>2. cím összesen:</t>
  </si>
  <si>
    <t>Szociális ágazat</t>
  </si>
  <si>
    <t>Bölcsödei Védőnői Igazgatóság</t>
  </si>
  <si>
    <t>3. cím összesen:</t>
  </si>
  <si>
    <t>Kultúrális ágazat</t>
  </si>
  <si>
    <t>Kossuth Művelődési Központ és Könyvtár</t>
  </si>
  <si>
    <t>4. cím összesen:</t>
  </si>
  <si>
    <t>2-4. cím összesen:</t>
  </si>
  <si>
    <t>1-4 cím összesen:</t>
  </si>
  <si>
    <t>Összeg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</si>
  <si>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</si>
  <si>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</si>
  <si>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</si>
  <si>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finanszírozási bevételei</t>
  </si>
  <si>
    <t>04 Alaptevékenység finanszírozási kiadásai</t>
  </si>
  <si>
    <t>II. Alaptevékenység finanszírozási egyenlege (=03-04)</t>
  </si>
  <si>
    <t>A) Alaptevékenység maradványa (=±I±II)</t>
  </si>
  <si>
    <t>C) Összes maradvány (=A+B)</t>
  </si>
  <si>
    <t>E) Alaptevékenység szabad maradványa (=A-D)</t>
  </si>
  <si>
    <t>könyvviteli mérlege</t>
  </si>
  <si>
    <t>#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</si>
  <si>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</si>
  <si>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</si>
  <si>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</si>
  <si>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</si>
  <si>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</si>
  <si>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</si>
  <si>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</si>
  <si>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</si>
  <si>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</si>
  <si>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</si>
  <si>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</si>
  <si>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</si>
  <si>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</si>
  <si>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</si>
  <si>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</si>
  <si>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</si>
  <si>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</si>
  <si>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</si>
  <si>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</si>
  <si>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</si>
  <si>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</si>
  <si>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</si>
  <si>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</si>
  <si>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</si>
  <si>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</si>
  <si>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</si>
  <si>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</si>
  <si>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</si>
  <si>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</si>
  <si>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</si>
  <si>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</si>
  <si>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</si>
  <si>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</si>
  <si>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</si>
  <si>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</si>
  <si>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</si>
  <si>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</si>
  <si>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</si>
  <si>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</si>
  <si>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</si>
  <si>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</si>
  <si>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</si>
  <si>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117</t>
  </si>
  <si>
    <t>D/II/4d - ebből: költségvetési évet követően esedékes követelések kiszámlázott általános forgalmi adóra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</si>
  <si>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</si>
  <si>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</si>
  <si>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</si>
  <si>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</si>
  <si>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</si>
  <si>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</si>
  <si>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</si>
  <si>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</si>
  <si>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</si>
  <si>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</si>
  <si>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147</t>
  </si>
  <si>
    <t>D/III/1d - ebből: igénybe vett szolgáltatásra adott előlegek</t>
  </si>
  <si>
    <t>148</t>
  </si>
  <si>
    <t>D/III/1e - ebből: foglalkoztatottaknak adott előlegek</t>
  </si>
  <si>
    <t>151</t>
  </si>
  <si>
    <t>D/III/3 Más által beszedett bevételek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</si>
  <si>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</si>
  <si>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</si>
  <si>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</si>
  <si>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</si>
  <si>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</si>
  <si>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</si>
  <si>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</si>
  <si>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</si>
  <si>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</si>
  <si>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</si>
  <si>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</si>
  <si>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</si>
  <si>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</si>
  <si>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</si>
  <si>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</si>
  <si>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</si>
  <si>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</si>
  <si>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</si>
  <si>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</si>
  <si>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</si>
  <si>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</si>
  <si>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</si>
  <si>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</si>
  <si>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</si>
  <si>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</si>
  <si>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</si>
  <si>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</si>
  <si>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</si>
  <si>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</si>
  <si>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</si>
  <si>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</si>
  <si>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</si>
  <si>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</si>
  <si>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</si>
  <si>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</si>
  <si>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</si>
  <si>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182</t>
  </si>
  <si>
    <t>183</t>
  </si>
  <si>
    <t>G/IV Felhalmozott eredmény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</si>
  <si>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</si>
  <si>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</si>
  <si>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</si>
  <si>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</si>
  <si>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</si>
  <si>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</si>
  <si>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</si>
  <si>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</si>
  <si>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H/I/7 Költségvetési évben esedékes kötelezettségek felújításokra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</si>
  <si>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</si>
  <si>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</si>
  <si>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</si>
  <si>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</si>
  <si>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H/II/3 Költségvetési évet követően esedékes kötelezettségek dologi kiadásokra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</si>
  <si>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</si>
  <si>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</si>
  <si>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</si>
  <si>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H/II/7 Költségvetési évet követően esedékes kötelezettségek felújításokra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</si>
  <si>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</si>
  <si>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</si>
  <si>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</si>
  <si>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</si>
  <si>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</si>
  <si>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</si>
  <si>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244</t>
  </si>
  <si>
    <t>H/III/8 Letétre, megőrzésre, fedezetkezelésre átvett pénzeszközök, biztosítékok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</si>
  <si>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</si>
  <si>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</si>
  <si>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</si>
  <si>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</si>
  <si>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</si>
  <si>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</si>
  <si>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</si>
  <si>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</si>
  <si>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</si>
  <si>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</si>
  <si>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</si>
  <si>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</si>
  <si>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</si>
  <si>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</si>
  <si>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</si>
  <si>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</si>
  <si>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</si>
  <si>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</si>
  <si>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</si>
  <si>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</si>
  <si>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</si>
  <si>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</si>
  <si>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</si>
  <si>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</si>
  <si>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</si>
  <si>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</si>
  <si>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</si>
  <si>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</si>
  <si>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</si>
  <si>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</si>
  <si>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</si>
  <si>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</si>
  <si>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</si>
  <si>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</si>
  <si>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</si>
  <si>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 xml:space="preserve">tulajdonában álló gazdálkodó szervezetek működéséből származó </t>
  </si>
  <si>
    <t>kötelezettségek, részesedések alakulása</t>
  </si>
  <si>
    <t>Megnevezése</t>
  </si>
  <si>
    <t>Tulajdoni hányad                         (%-ban)</t>
  </si>
  <si>
    <t>Fennálló kötelezettség                                 (ezer forintban)</t>
  </si>
  <si>
    <t>Ceglédi Sportcsarnok Kft.</t>
  </si>
  <si>
    <t>Ceglédi Termálfürdő Üzemeltető Kft.</t>
  </si>
  <si>
    <t>Ceglédi TV Közhasznú Nonprofit Kft.</t>
  </si>
  <si>
    <t>Ceglédi Városfejlesztési Kft.</t>
  </si>
  <si>
    <t>Duna-Tisza közi Hulladékgazdálkodási Nonprofit Kft.</t>
  </si>
  <si>
    <t>n.a</t>
  </si>
  <si>
    <t>BÁCSVÍZ Víz- és Csatornaszolgáltató Zrt.</t>
  </si>
  <si>
    <t xml:space="preserve">  </t>
  </si>
  <si>
    <t xml:space="preserve">Fizető parkolók üzemeltetés bevételei és kiadásai </t>
  </si>
  <si>
    <t>nettó</t>
  </si>
  <si>
    <t>áfa</t>
  </si>
  <si>
    <t>bruttó</t>
  </si>
  <si>
    <t>parkolási díjak</t>
  </si>
  <si>
    <t>pótdíjak</t>
  </si>
  <si>
    <t>MOBIL parkolási díj</t>
  </si>
  <si>
    <t>Összes bevétel</t>
  </si>
  <si>
    <t>parkolók üzemeltetése</t>
  </si>
  <si>
    <t>Mobil parkolás üzemeltetése</t>
  </si>
  <si>
    <t>Összes üzemeltetési kiadás</t>
  </si>
  <si>
    <t xml:space="preserve"> </t>
  </si>
  <si>
    <t>Ingatlankataszter</t>
  </si>
  <si>
    <t>db</t>
  </si>
  <si>
    <t>Bruttó érték (ezer Ft)</t>
  </si>
  <si>
    <t>Forgalomképes ingatlan</t>
  </si>
  <si>
    <t>Korlátozottan forgalomképes</t>
  </si>
  <si>
    <t>Forgalomképtelen ingatlan</t>
  </si>
  <si>
    <t>Részesedések</t>
  </si>
  <si>
    <t>Nyilvántartási érték (ezer Ft)</t>
  </si>
  <si>
    <t>Nagykőrösi Konzervgyár</t>
  </si>
  <si>
    <t>Forrás Rt. Részvény</t>
  </si>
  <si>
    <t xml:space="preserve">Ceglédi Termálfürdő Üzemeltető Kft. </t>
  </si>
  <si>
    <t>BÁCSVÍZ Víz- és Csatornaszolgáltató Zrt</t>
  </si>
  <si>
    <t>VÁRVAG Városüzemeltetési és Vagyongazdálkodási Nonprofit Kft.</t>
  </si>
  <si>
    <t>Ceglédi Sportcsarnok Kft,</t>
  </si>
  <si>
    <t xml:space="preserve">Ceglédi Városfejlesztési Kft. </t>
  </si>
  <si>
    <t>"Ceglédi Mindennapi Kenyerünk" Szociális Szövetkezet</t>
  </si>
  <si>
    <t xml:space="preserve">Kossuth Művelődési Központ Nonprofit Kulturális Kft. </t>
  </si>
  <si>
    <t>2018. évi vagyonkimutatása</t>
  </si>
  <si>
    <t>2018. évi</t>
  </si>
  <si>
    <t>2018. évi eredménykimutatása</t>
  </si>
  <si>
    <t>2018. december 31.</t>
  </si>
  <si>
    <t xml:space="preserve">           2018. évi létszámadatainak címrendje</t>
  </si>
  <si>
    <t>2018. év</t>
  </si>
  <si>
    <t>Teljesítés</t>
  </si>
  <si>
    <t>VÁRVAG Városüzemeltetési és Vagyongazdálkodási Nonprofit Közhasznú Kft.</t>
  </si>
  <si>
    <t>Kossuth Művelődési Központ Nonprofit Kulturális Kft.</t>
  </si>
  <si>
    <t>Ceglédi Mindennapi Kenyerünk Szociális Szövetkezet</t>
  </si>
  <si>
    <t>Kiemelt állami és önkormányzati rendezvények</t>
  </si>
  <si>
    <t>Határon túli magyarok egyéb támogatása</t>
  </si>
  <si>
    <t>Forgatási és befektetési célú finanszírozási bevételek</t>
  </si>
  <si>
    <t>D) Alaptevékenység kötelezettségvállalással terhelt maradványa</t>
  </si>
  <si>
    <t>C/III/2 Kincstárban vezetett forintszámlák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</si>
  <si>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</si>
  <si>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</si>
  <si>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</si>
  <si>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</si>
  <si>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</si>
  <si>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</si>
  <si>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</si>
  <si>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</si>
  <si>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</si>
  <si>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</si>
  <si>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</si>
  <si>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</si>
  <si>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</si>
  <si>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</si>
  <si>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</si>
  <si>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</si>
  <si>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</si>
  <si>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152</t>
  </si>
  <si>
    <t>D/III/4 Forgótőke elszámolása</t>
  </si>
  <si>
    <t>179</t>
  </si>
  <si>
    <t>G/III Egyéb eszközök induláskori értéke és változásai</t>
  </si>
  <si>
    <t>180</t>
  </si>
  <si>
    <t>184</t>
  </si>
  <si>
    <t>191</t>
  </si>
  <si>
    <t>192</t>
  </si>
  <si>
    <t>209</t>
  </si>
  <si>
    <t>210</t>
  </si>
  <si>
    <t>218</t>
  </si>
  <si>
    <t>222</t>
  </si>
  <si>
    <t>227</t>
  </si>
  <si>
    <t>233</t>
  </si>
  <si>
    <t>234</t>
  </si>
  <si>
    <t>235</t>
  </si>
  <si>
    <t>H/III/2 Továbbadási célból folyósított támogatások, ellátások elszámolása</t>
  </si>
  <si>
    <t>240</t>
  </si>
  <si>
    <t>243</t>
  </si>
  <si>
    <t>249</t>
  </si>
  <si>
    <t>250</t>
  </si>
  <si>
    <t>2018. évi maradványkimutatása</t>
  </si>
  <si>
    <t>%</t>
  </si>
  <si>
    <t>Százalék</t>
  </si>
  <si>
    <t>Eredmény</t>
  </si>
  <si>
    <t>1. melléklet a 17/2019. (V. 30.) önkormányzati rendelethez</t>
  </si>
  <si>
    <t>2. melléklet a 17/2019. (V. 30.) önkormányzati rendelethez</t>
  </si>
  <si>
    <t>3. melléklet a 17/2019. (V. 30.) önkormányzati rendelethez</t>
  </si>
  <si>
    <t>4. melléklet a 17/2019. (V. 30.) önkormányzati rendelethez</t>
  </si>
  <si>
    <t>5. melléklet a 17/2019. (V. 30.) önkormányzati rendelethez</t>
  </si>
  <si>
    <t>6. melléklet a 17/2019. (V. 30.) önkormányzati rendelethez</t>
  </si>
  <si>
    <t>7. melléklet a 17/2019. (V. 30.) önkormányzati rendelethez</t>
  </si>
  <si>
    <t>8. melléklet a 17/2019. (V. 30.) önkormányzati rendelethez</t>
  </si>
  <si>
    <t>9. melléklet a 17/2019. (V. 30.) önkormányzati rendelethez</t>
  </si>
  <si>
    <t>10. melléklet a 17/2019. (V. 30.) önkormányzati rendelethez</t>
  </si>
  <si>
    <t>11. melléklet a 17/2019. (V. 30.) önkormányzati rendelethez</t>
  </si>
  <si>
    <t>12. melléklet a 17/2019. (V. 30.) önkormányzati rendelethez</t>
  </si>
  <si>
    <t>13. melléklet a 17/2019. (V. 30.) önkormányzati rendelethez</t>
  </si>
  <si>
    <t>14. melléklet a 17/2019. (V. 30.) önkormányzati rendelethez</t>
  </si>
  <si>
    <t>15. melléklet a 17/2019. (V. 30.) önkormányzati rendelethez</t>
  </si>
  <si>
    <t>16. melléklet a 17/2019. (V. 30.) önkormányzati rendelethez</t>
  </si>
  <si>
    <t>17. melléklet a 17/2019. (V. 30.) önkormányzati rendelethez</t>
  </si>
  <si>
    <t>18. melléklet a 17/2019. (V. 30.) önkormányzati rendelethez</t>
  </si>
  <si>
    <t>19. melléklet a 17/2019. (V. 30.) önkormányzati rendelethez</t>
  </si>
  <si>
    <t>20. melléklet a 17/2019. (V. 30.) önkormányzati rendelethez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</si>
</sst>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#,##0.0"/>
    <numFmt numFmtId="168" formatCode="0.0%"/>
    <numFmt numFmtId="169" formatCode="#,##0\ &quot;Ft&quot;"/>
    <numFmt numFmtId="170" formatCode="#,##0\ &quot;Ft&quot;;[Red]#,##0\ &quot;Ft&quot;"/>
    <numFmt numFmtId="171" formatCode="#,##0.00\ &quot;Ft&quot;;[Red]#,##0.00\ &quot;Ft&quot;"/>
    <numFmt numFmtId="172" formatCode="0.000"/>
    <numFmt numFmtId="173" formatCode="0.0000"/>
    <numFmt numFmtId="174" formatCode="mmm/yyyy"/>
    <numFmt numFmtId="175" formatCode="0.0"/>
    <numFmt numFmtId="176" formatCode="#&quot; &quot;?/2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\ [$Ft-40E];[Red]#,##0.00\ [$Ft-40E]"/>
    <numFmt numFmtId="186" formatCode="#,##0.00\ &quot;Ft&quot;"/>
    <numFmt numFmtId="187" formatCode="[$-40E]yyyy\.\ mmmm\ d\."/>
    <numFmt numFmtId="188" formatCode="#,##0\ _F_t"/>
    <numFmt numFmtId="189" formatCode="[$-F400]h:mm:ss\ AM/PM"/>
    <numFmt numFmtId="190" formatCode="#,##0&quot;Ft&quot;;\-#,##0&quot;Ft&quot;"/>
    <numFmt numFmtId="191" formatCode="#,##0&quot;Ft&quot;;[Red]\-#,##0&quot;Ft&quot;"/>
    <numFmt numFmtId="192" formatCode="#,##0.00&quot;Ft&quot;;\-#,##0.00&quot;Ft&quot;"/>
    <numFmt numFmtId="193" formatCode="#,##0.00&quot;Ft&quot;;[Red]\-#,##0.00&quot;Ft&quot;"/>
    <numFmt numFmtId="194" formatCode="_-* #,##0&quot;Ft&quot;_-;\-* #,##0&quot;Ft&quot;_-;_-* &quot;-&quot;&quot;Ft&quot;_-;_-@_-"/>
    <numFmt numFmtId="195" formatCode="_-* #,##0_F_t_-;\-* #,##0_F_t_-;_-* &quot;-&quot;_F_t_-;_-@_-"/>
    <numFmt numFmtId="196" formatCode="_-* #,##0.00&quot;Ft&quot;_-;\-* #,##0.00&quot;Ft&quot;_-;_-* &quot;-&quot;??&quot;Ft&quot;_-;_-@_-"/>
    <numFmt numFmtId="197" formatCode="_-* #,##0.00_F_t_-;\-* #,##0.00_F_t_-;_-* &quot;-&quot;??_F_t_-;_-@_-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_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[$€-2]\ #\ ##,000_);[Red]\([$€-2]\ #\ ##,000\)"/>
    <numFmt numFmtId="207" formatCode="00"/>
    <numFmt numFmtId="208" formatCode="\ ##########"/>
    <numFmt numFmtId="209" formatCode="[$¥€-2]\ #\ ##,000_);[Red]\([$€-2]\ #\ ##,000\)"/>
    <numFmt numFmtId="210" formatCode="[$-F800]dddd\,\ mmmm\ dd\,\ yyyy"/>
    <numFmt numFmtId="211" formatCode="[$-40E]yyyy\.\ mmmm\ d\.\,\ dddd"/>
    <numFmt numFmtId="212" formatCode="#,##0_ ;\-#,##0\ "/>
    <numFmt numFmtId="213" formatCode="_-* #,##0\ _F_t_-;\-* #,##0\ _F_t_-;_-* &quot;-&quot;??\ _F_t_-;_-@_-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0"/>
    </font>
    <font>
      <sz val="10"/>
      <color indexed="8"/>
      <name val="MS Sans Serif"/>
      <family val="2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2"/>
      <color indexed="8"/>
      <name val="Times New Roman"/>
      <family val="1"/>
    </font>
    <font>
      <i/>
      <sz val="11.5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1.5"/>
      <name val="Arial"/>
      <family val="2"/>
    </font>
    <font>
      <sz val="11.5"/>
      <name val="Arial CE"/>
      <family val="0"/>
    </font>
    <font>
      <b/>
      <sz val="11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3" fontId="7" fillId="32" borderId="11" xfId="69" applyNumberFormat="1" applyFont="1" applyFill="1" applyBorder="1" applyAlignment="1">
      <alignment wrapText="1"/>
      <protection/>
    </xf>
    <xf numFmtId="3" fontId="7" fillId="32" borderId="10" xfId="0" applyNumberFormat="1" applyFont="1" applyFill="1" applyBorder="1" applyAlignment="1">
      <alignment horizontal="right"/>
    </xf>
    <xf numFmtId="0" fontId="7" fillId="0" borderId="0" xfId="69" applyFont="1" applyAlignment="1">
      <alignment horizontal="center"/>
      <protection/>
    </xf>
    <xf numFmtId="0" fontId="6" fillId="32" borderId="12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6" fillId="0" borderId="0" xfId="69" applyFont="1">
      <alignment/>
      <protection/>
    </xf>
    <xf numFmtId="0" fontId="6" fillId="0" borderId="0" xfId="69" applyFont="1" applyAlignment="1">
      <alignment horizontal="center"/>
      <protection/>
    </xf>
    <xf numFmtId="3" fontId="6" fillId="0" borderId="0" xfId="69" applyNumberFormat="1" applyFont="1">
      <alignment/>
      <protection/>
    </xf>
    <xf numFmtId="3" fontId="6" fillId="0" borderId="0" xfId="69" applyNumberFormat="1" applyFont="1" applyAlignment="1">
      <alignment horizontal="right"/>
      <protection/>
    </xf>
    <xf numFmtId="3" fontId="7" fillId="0" borderId="10" xfId="69" applyNumberFormat="1" applyFont="1" applyBorder="1" applyAlignment="1">
      <alignment wrapText="1"/>
      <protection/>
    </xf>
    <xf numFmtId="0" fontId="6" fillId="0" borderId="0" xfId="69" applyFont="1" applyAlignment="1">
      <alignment wrapText="1"/>
      <protection/>
    </xf>
    <xf numFmtId="0" fontId="7" fillId="0" borderId="10" xfId="69" applyFont="1" applyBorder="1" applyAlignment="1">
      <alignment wrapText="1"/>
      <protection/>
    </xf>
    <xf numFmtId="0" fontId="6" fillId="0" borderId="10" xfId="69" applyFont="1" applyBorder="1" applyAlignment="1">
      <alignment wrapText="1"/>
      <protection/>
    </xf>
    <xf numFmtId="0" fontId="7" fillId="0" borderId="0" xfId="69" applyFont="1">
      <alignment/>
      <protection/>
    </xf>
    <xf numFmtId="3" fontId="7" fillId="0" borderId="0" xfId="69" applyNumberFormat="1" applyFont="1">
      <alignment/>
      <protection/>
    </xf>
    <xf numFmtId="3" fontId="7" fillId="0" borderId="10" xfId="66" applyNumberFormat="1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wrapText="1"/>
    </xf>
    <xf numFmtId="0" fontId="7" fillId="0" borderId="0" xfId="69" applyFont="1" applyAlignment="1">
      <alignment horizontal="center" vertical="center" wrapText="1"/>
      <protection/>
    </xf>
    <xf numFmtId="3" fontId="6" fillId="0" borderId="10" xfId="69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wrapText="1"/>
    </xf>
    <xf numFmtId="0" fontId="7" fillId="0" borderId="0" xfId="69" applyFont="1" applyAlignment="1">
      <alignment wrapText="1"/>
      <protection/>
    </xf>
    <xf numFmtId="3" fontId="7" fillId="0" borderId="13" xfId="69" applyNumberFormat="1" applyFont="1" applyBorder="1" applyAlignment="1">
      <alignment wrapText="1"/>
      <protection/>
    </xf>
    <xf numFmtId="0" fontId="7" fillId="32" borderId="12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3" fontId="6" fillId="0" borderId="10" xfId="68" applyNumberFormat="1" applyFont="1" applyBorder="1">
      <alignment/>
      <protection/>
    </xf>
    <xf numFmtId="3" fontId="7" fillId="0" borderId="10" xfId="69" applyNumberFormat="1" applyFont="1" applyBorder="1" applyAlignment="1">
      <alignment horizontal="right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3" fontId="6" fillId="32" borderId="11" xfId="69" applyNumberFormat="1" applyFont="1" applyFill="1" applyBorder="1" applyAlignment="1">
      <alignment wrapText="1"/>
      <protection/>
    </xf>
    <xf numFmtId="3" fontId="7" fillId="0" borderId="11" xfId="69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68" applyFont="1" applyAlignment="1">
      <alignment horizontal="center" wrapText="1"/>
      <protection/>
    </xf>
    <xf numFmtId="0" fontId="7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68" applyFont="1" applyAlignment="1">
      <alignment horizontal="center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4" xfId="68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7" fillId="0" borderId="0" xfId="0" applyFont="1" applyAlignment="1">
      <alignment horizontal="center" wrapText="1"/>
    </xf>
    <xf numFmtId="3" fontId="7" fillId="0" borderId="10" xfId="0" applyNumberFormat="1" applyFont="1" applyBorder="1" applyAlignment="1">
      <alignment horizontal="left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0" xfId="68" applyFont="1" applyAlignment="1">
      <alignment wrapText="1"/>
      <protection/>
    </xf>
    <xf numFmtId="3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left" wrapText="1"/>
    </xf>
    <xf numFmtId="3" fontId="6" fillId="32" borderId="10" xfId="0" applyNumberFormat="1" applyFont="1" applyFill="1" applyBorder="1" applyAlignment="1">
      <alignment horizontal="right"/>
    </xf>
    <xf numFmtId="3" fontId="6" fillId="0" borderId="10" xfId="66" applyNumberFormat="1" applyFont="1" applyBorder="1" applyAlignment="1">
      <alignment horizontal="right" wrapText="1"/>
      <protection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left" wrapText="1"/>
    </xf>
    <xf numFmtId="3" fontId="6" fillId="0" borderId="10" xfId="69" applyNumberFormat="1" applyFont="1" applyBorder="1" applyAlignment="1">
      <alignment horizontal="right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3" fontId="7" fillId="32" borderId="10" xfId="69" applyNumberFormat="1" applyFont="1" applyFill="1" applyBorder="1" applyAlignment="1">
      <alignment wrapText="1"/>
      <protection/>
    </xf>
    <xf numFmtId="0" fontId="12" fillId="0" borderId="10" xfId="0" applyFont="1" applyBorder="1" applyAlignment="1">
      <alignment wrapText="1"/>
    </xf>
    <xf numFmtId="0" fontId="7" fillId="0" borderId="15" xfId="69" applyFont="1" applyBorder="1" applyAlignment="1">
      <alignment wrapText="1"/>
      <protection/>
    </xf>
    <xf numFmtId="3" fontId="7" fillId="0" borderId="15" xfId="69" applyNumberFormat="1" applyFont="1" applyBorder="1" applyAlignment="1">
      <alignment wrapText="1"/>
      <protection/>
    </xf>
    <xf numFmtId="3" fontId="7" fillId="0" borderId="16" xfId="69" applyNumberFormat="1" applyFont="1" applyBorder="1" applyAlignment="1">
      <alignment wrapText="1"/>
      <protection/>
    </xf>
    <xf numFmtId="0" fontId="7" fillId="0" borderId="10" xfId="66" applyFont="1" applyBorder="1" applyAlignment="1">
      <alignment wrapText="1"/>
      <protection/>
    </xf>
    <xf numFmtId="3" fontId="7" fillId="0" borderId="16" xfId="66" applyNumberFormat="1" applyFont="1" applyBorder="1">
      <alignment/>
      <protection/>
    </xf>
    <xf numFmtId="3" fontId="7" fillId="0" borderId="10" xfId="66" applyNumberFormat="1" applyFont="1" applyBorder="1">
      <alignment/>
      <protection/>
    </xf>
    <xf numFmtId="0" fontId="7" fillId="0" borderId="12" xfId="69" applyFont="1" applyBorder="1" applyAlignment="1">
      <alignment wrapText="1"/>
      <protection/>
    </xf>
    <xf numFmtId="3" fontId="7" fillId="0" borderId="12" xfId="69" applyNumberFormat="1" applyFont="1" applyBorder="1" applyAlignment="1">
      <alignment wrapText="1"/>
      <protection/>
    </xf>
    <xf numFmtId="3" fontId="7" fillId="0" borderId="16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0" fontId="7" fillId="0" borderId="0" xfId="72" applyFont="1" applyAlignment="1">
      <alignment horizontal="center"/>
      <protection/>
    </xf>
    <xf numFmtId="3" fontId="7" fillId="0" borderId="14" xfId="66" applyNumberFormat="1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wrapText="1"/>
      <protection/>
    </xf>
    <xf numFmtId="3" fontId="7" fillId="0" borderId="14" xfId="66" applyNumberFormat="1" applyFont="1" applyBorder="1" applyAlignment="1">
      <alignment horizontal="right" wrapText="1"/>
      <protection/>
    </xf>
    <xf numFmtId="0" fontId="6" fillId="0" borderId="0" xfId="72" applyFont="1">
      <alignment/>
      <protection/>
    </xf>
    <xf numFmtId="3" fontId="6" fillId="0" borderId="0" xfId="72" applyNumberFormat="1" applyFont="1" applyAlignment="1">
      <alignment horizontal="right"/>
      <protection/>
    </xf>
    <xf numFmtId="0" fontId="9" fillId="0" borderId="0" xfId="69" applyFont="1" applyAlignment="1">
      <alignment vertical="center"/>
      <protection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3" fontId="7" fillId="0" borderId="10" xfId="66" applyNumberFormat="1" applyFont="1" applyBorder="1" applyAlignment="1">
      <alignment horizontal="right" wrapText="1"/>
      <protection/>
    </xf>
    <xf numFmtId="0" fontId="6" fillId="32" borderId="12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right" wrapText="1"/>
    </xf>
    <xf numFmtId="3" fontId="12" fillId="0" borderId="10" xfId="57" applyNumberFormat="1" applyFont="1" applyBorder="1">
      <alignment/>
      <protection/>
    </xf>
    <xf numFmtId="3" fontId="7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7" fillId="0" borderId="10" xfId="59" applyFont="1" applyBorder="1">
      <alignment/>
      <protection/>
    </xf>
    <xf numFmtId="0" fontId="6" fillId="0" borderId="10" xfId="59" applyFont="1" applyBorder="1">
      <alignment/>
      <protection/>
    </xf>
    <xf numFmtId="0" fontId="10" fillId="0" borderId="10" xfId="59" applyFont="1" applyBorder="1">
      <alignment/>
      <protection/>
    </xf>
    <xf numFmtId="3" fontId="6" fillId="0" borderId="10" xfId="59" applyNumberFormat="1" applyFont="1" applyBorder="1" applyAlignment="1">
      <alignment horizontal="center"/>
      <protection/>
    </xf>
    <xf numFmtId="0" fontId="11" fillId="0" borderId="12" xfId="59" applyFont="1" applyBorder="1" applyAlignment="1">
      <alignment wrapText="1"/>
      <protection/>
    </xf>
    <xf numFmtId="3" fontId="11" fillId="0" borderId="10" xfId="59" applyNumberFormat="1" applyFont="1" applyBorder="1" applyAlignment="1">
      <alignment wrapText="1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center" wrapText="1"/>
      <protection/>
    </xf>
    <xf numFmtId="3" fontId="7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wrapText="1"/>
      <protection/>
    </xf>
    <xf numFmtId="3" fontId="6" fillId="0" borderId="10" xfId="59" applyNumberFormat="1" applyFont="1" applyBorder="1">
      <alignment/>
      <protection/>
    </xf>
    <xf numFmtId="3" fontId="7" fillId="0" borderId="10" xfId="59" applyNumberFormat="1" applyFont="1" applyBorder="1" applyAlignment="1">
      <alignment horizontal="left" wrapText="1"/>
      <protection/>
    </xf>
    <xf numFmtId="0" fontId="6" fillId="0" borderId="10" xfId="59" applyFont="1" applyBorder="1" applyAlignment="1">
      <alignment wrapText="1"/>
      <protection/>
    </xf>
    <xf numFmtId="0" fontId="6" fillId="0" borderId="10" xfId="59" applyFont="1" applyBorder="1" applyAlignment="1">
      <alignment horizontal="left" wrapText="1"/>
      <protection/>
    </xf>
    <xf numFmtId="3" fontId="7" fillId="0" borderId="10" xfId="59" applyNumberFormat="1" applyFont="1" applyBorder="1">
      <alignment/>
      <protection/>
    </xf>
    <xf numFmtId="0" fontId="7" fillId="0" borderId="10" xfId="59" applyFont="1" applyBorder="1" applyAlignment="1">
      <alignment wrapText="1"/>
      <protection/>
    </xf>
    <xf numFmtId="3" fontId="7" fillId="0" borderId="10" xfId="59" applyNumberFormat="1" applyFont="1" applyBorder="1" applyAlignment="1">
      <alignment horizontal="center" vertical="center"/>
      <protection/>
    </xf>
    <xf numFmtId="3" fontId="6" fillId="0" borderId="10" xfId="59" applyNumberFormat="1" applyFont="1" applyBorder="1" applyAlignment="1">
      <alignment wrapText="1"/>
      <protection/>
    </xf>
    <xf numFmtId="49" fontId="7" fillId="0" borderId="10" xfId="59" applyNumberFormat="1" applyFont="1" applyBorder="1" applyAlignment="1">
      <alignment horizontal="center"/>
      <protection/>
    </xf>
    <xf numFmtId="0" fontId="7" fillId="0" borderId="10" xfId="59" applyFont="1" applyBorder="1" applyAlignment="1">
      <alignment horizontal="left" vertical="center"/>
      <protection/>
    </xf>
    <xf numFmtId="49" fontId="6" fillId="0" borderId="10" xfId="59" applyNumberFormat="1" applyFont="1" applyBorder="1" applyAlignment="1">
      <alignment horizontal="center"/>
      <protection/>
    </xf>
    <xf numFmtId="0" fontId="11" fillId="0" borderId="10" xfId="59" applyFont="1" applyBorder="1">
      <alignment/>
      <protection/>
    </xf>
    <xf numFmtId="0" fontId="7" fillId="0" borderId="10" xfId="0" applyFont="1" applyBorder="1" applyAlignment="1">
      <alignment horizontal="left" vertical="center" wrapText="1"/>
    </xf>
    <xf numFmtId="0" fontId="12" fillId="0" borderId="10" xfId="59" applyFont="1" applyBorder="1" applyAlignment="1">
      <alignment wrapText="1"/>
      <protection/>
    </xf>
    <xf numFmtId="0" fontId="12" fillId="0" borderId="10" xfId="59" applyFont="1" applyBorder="1">
      <alignment/>
      <protection/>
    </xf>
    <xf numFmtId="0" fontId="7" fillId="0" borderId="17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10" fillId="32" borderId="12" xfId="59" applyFont="1" applyFill="1" applyBorder="1" applyAlignment="1">
      <alignment wrapText="1"/>
      <protection/>
    </xf>
    <xf numFmtId="3" fontId="10" fillId="32" borderId="10" xfId="59" applyNumberFormat="1" applyFont="1" applyFill="1" applyBorder="1">
      <alignment/>
      <protection/>
    </xf>
    <xf numFmtId="3" fontId="10" fillId="0" borderId="10" xfId="59" applyNumberFormat="1" applyFont="1" applyBorder="1">
      <alignment/>
      <protection/>
    </xf>
    <xf numFmtId="0" fontId="6" fillId="32" borderId="10" xfId="59" applyFont="1" applyFill="1" applyBorder="1" applyAlignment="1">
      <alignment wrapText="1"/>
      <protection/>
    </xf>
    <xf numFmtId="3" fontId="6" fillId="32" borderId="10" xfId="59" applyNumberFormat="1" applyFont="1" applyFill="1" applyBorder="1">
      <alignment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3" fontId="7" fillId="32" borderId="10" xfId="59" applyNumberFormat="1" applyFont="1" applyFill="1" applyBorder="1">
      <alignment/>
      <protection/>
    </xf>
    <xf numFmtId="0" fontId="12" fillId="0" borderId="12" xfId="59" applyFont="1" applyBorder="1" applyAlignment="1">
      <alignment wrapText="1"/>
      <protection/>
    </xf>
    <xf numFmtId="0" fontId="9" fillId="32" borderId="10" xfId="59" applyFont="1" applyFill="1" applyBorder="1" applyAlignment="1">
      <alignment horizontal="left" wrapText="1"/>
      <protection/>
    </xf>
    <xf numFmtId="3" fontId="9" fillId="32" borderId="10" xfId="59" applyNumberFormat="1" applyFont="1" applyFill="1" applyBorder="1">
      <alignment/>
      <protection/>
    </xf>
    <xf numFmtId="0" fontId="6" fillId="0" borderId="12" xfId="59" applyFont="1" applyBorder="1" applyAlignment="1">
      <alignment vertical="center" wrapText="1"/>
      <protection/>
    </xf>
    <xf numFmtId="0" fontId="7" fillId="0" borderId="12" xfId="59" applyFont="1" applyBorder="1" applyAlignment="1">
      <alignment vertical="center" wrapText="1"/>
      <protection/>
    </xf>
    <xf numFmtId="0" fontId="12" fillId="0" borderId="12" xfId="59" applyFont="1" applyBorder="1" applyAlignment="1">
      <alignment vertical="center" wrapText="1"/>
      <protection/>
    </xf>
    <xf numFmtId="0" fontId="7" fillId="32" borderId="12" xfId="59" applyFont="1" applyFill="1" applyBorder="1" applyAlignment="1">
      <alignment wrapText="1"/>
      <protection/>
    </xf>
    <xf numFmtId="3" fontId="6" fillId="0" borderId="12" xfId="59" applyNumberFormat="1" applyFont="1" applyBorder="1" applyAlignment="1">
      <alignment horizontal="left" vertical="center" wrapText="1"/>
      <protection/>
    </xf>
    <xf numFmtId="3" fontId="7" fillId="0" borderId="12" xfId="59" applyNumberFormat="1" applyFont="1" applyBorder="1" applyAlignment="1">
      <alignment horizontal="left" vertical="center" wrapText="1"/>
      <protection/>
    </xf>
    <xf numFmtId="0" fontId="7" fillId="32" borderId="17" xfId="59" applyFont="1" applyFill="1" applyBorder="1" applyAlignment="1">
      <alignment wrapText="1"/>
      <protection/>
    </xf>
    <xf numFmtId="0" fontId="7" fillId="32" borderId="17" xfId="59" applyFont="1" applyFill="1" applyBorder="1" applyAlignment="1">
      <alignment horizontal="left" vertical="center" wrapText="1"/>
      <protection/>
    </xf>
    <xf numFmtId="3" fontId="15" fillId="0" borderId="10" xfId="59" applyNumberFormat="1" applyFont="1" applyBorder="1" applyAlignment="1">
      <alignment horizontal="center" vertical="center"/>
      <protection/>
    </xf>
    <xf numFmtId="0" fontId="16" fillId="0" borderId="10" xfId="59" applyFont="1" applyBorder="1" applyAlignment="1">
      <alignment wrapText="1"/>
      <protection/>
    </xf>
    <xf numFmtId="3" fontId="16" fillId="0" borderId="10" xfId="59" applyNumberFormat="1" applyFont="1" applyBorder="1" applyAlignment="1">
      <alignment wrapText="1"/>
      <protection/>
    </xf>
    <xf numFmtId="3" fontId="17" fillId="0" borderId="10" xfId="68" applyNumberFormat="1" applyFont="1" applyBorder="1">
      <alignment/>
      <protection/>
    </xf>
    <xf numFmtId="3" fontId="17" fillId="0" borderId="10" xfId="59" applyNumberFormat="1" applyFont="1" applyBorder="1">
      <alignment/>
      <protection/>
    </xf>
    <xf numFmtId="0" fontId="15" fillId="0" borderId="10" xfId="68" applyFont="1" applyBorder="1" applyAlignment="1">
      <alignment wrapText="1"/>
      <protection/>
    </xf>
    <xf numFmtId="3" fontId="15" fillId="0" borderId="10" xfId="68" applyNumberFormat="1" applyFont="1" applyBorder="1">
      <alignment/>
      <protection/>
    </xf>
    <xf numFmtId="0" fontId="15" fillId="0" borderId="17" xfId="59" applyFont="1" applyBorder="1" applyAlignment="1">
      <alignment horizontal="left" vertical="center"/>
      <protection/>
    </xf>
    <xf numFmtId="0" fontId="15" fillId="0" borderId="10" xfId="59" applyFont="1" applyBorder="1">
      <alignment/>
      <protection/>
    </xf>
    <xf numFmtId="0" fontId="15" fillId="0" borderId="10" xfId="68" applyFont="1" applyBorder="1">
      <alignment/>
      <protection/>
    </xf>
    <xf numFmtId="0" fontId="6" fillId="0" borderId="0" xfId="0" applyFont="1" applyAlignment="1">
      <alignment horizontal="center"/>
    </xf>
    <xf numFmtId="3" fontId="12" fillId="0" borderId="10" xfId="59" applyNumberFormat="1" applyFont="1" applyBorder="1" applyAlignment="1">
      <alignment wrapText="1"/>
      <protection/>
    </xf>
    <xf numFmtId="0" fontId="6" fillId="0" borderId="10" xfId="68" applyFont="1" applyBorder="1" applyAlignment="1">
      <alignment wrapText="1"/>
      <protection/>
    </xf>
    <xf numFmtId="0" fontId="17" fillId="0" borderId="10" xfId="59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18" fillId="0" borderId="10" xfId="59" applyFont="1" applyBorder="1" applyAlignment="1">
      <alignment wrapText="1"/>
      <protection/>
    </xf>
    <xf numFmtId="210" fontId="6" fillId="0" borderId="0" xfId="0" applyNumberFormat="1" applyFont="1" applyAlignment="1">
      <alignment/>
    </xf>
    <xf numFmtId="0" fontId="17" fillId="0" borderId="17" xfId="59" applyFont="1" applyBorder="1" applyAlignment="1">
      <alignment horizontal="left" vertical="center"/>
      <protection/>
    </xf>
    <xf numFmtId="0" fontId="9" fillId="0" borderId="0" xfId="70" applyFont="1" applyAlignment="1">
      <alignment horizontal="center"/>
      <protection/>
    </xf>
    <xf numFmtId="0" fontId="9" fillId="0" borderId="0" xfId="70" applyFont="1" applyAlignment="1">
      <alignment/>
      <protection/>
    </xf>
    <xf numFmtId="0" fontId="6" fillId="0" borderId="0" xfId="67" applyFont="1">
      <alignment/>
      <protection/>
    </xf>
    <xf numFmtId="0" fontId="7" fillId="0" borderId="0" xfId="67" applyFont="1" applyAlignment="1">
      <alignment horizontal="center"/>
      <protection/>
    </xf>
    <xf numFmtId="0" fontId="7" fillId="0" borderId="14" xfId="67" applyFont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wrapText="1"/>
      <protection/>
    </xf>
    <xf numFmtId="3" fontId="6" fillId="0" borderId="10" xfId="67" applyNumberFormat="1" applyFont="1" applyFill="1" applyBorder="1" applyAlignment="1">
      <alignment horizontal="right"/>
      <protection/>
    </xf>
    <xf numFmtId="0" fontId="7" fillId="0" borderId="10" xfId="67" applyFont="1" applyBorder="1">
      <alignment/>
      <protection/>
    </xf>
    <xf numFmtId="3" fontId="7" fillId="0" borderId="10" xfId="67" applyNumberFormat="1" applyFont="1" applyBorder="1">
      <alignment/>
      <protection/>
    </xf>
    <xf numFmtId="0" fontId="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66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3" fontId="17" fillId="0" borderId="19" xfId="0" applyNumberFormat="1" applyFont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3" fontId="17" fillId="0" borderId="0" xfId="0" applyNumberFormat="1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 wrapText="1"/>
    </xf>
    <xf numFmtId="0" fontId="9" fillId="0" borderId="0" xfId="69" applyFont="1" applyFill="1" applyAlignment="1">
      <alignment vertical="center"/>
      <protection/>
    </xf>
    <xf numFmtId="3" fontId="3" fillId="0" borderId="0" xfId="73" applyNumberFormat="1">
      <alignment/>
      <protection/>
    </xf>
    <xf numFmtId="0" fontId="3" fillId="0" borderId="0" xfId="73">
      <alignment/>
      <protection/>
    </xf>
    <xf numFmtId="0" fontId="7" fillId="0" borderId="0" xfId="0" applyFont="1" applyAlignment="1">
      <alignment/>
    </xf>
    <xf numFmtId="0" fontId="3" fillId="0" borderId="0" xfId="73" applyAlignment="1">
      <alignment/>
      <protection/>
    </xf>
    <xf numFmtId="0" fontId="6" fillId="0" borderId="0" xfId="73" applyFont="1">
      <alignment/>
      <protection/>
    </xf>
    <xf numFmtId="3" fontId="7" fillId="0" borderId="0" xfId="73" applyNumberFormat="1" applyFont="1">
      <alignment/>
      <protection/>
    </xf>
    <xf numFmtId="3" fontId="6" fillId="0" borderId="0" xfId="73" applyNumberFormat="1" applyFont="1">
      <alignment/>
      <protection/>
    </xf>
    <xf numFmtId="0" fontId="6" fillId="0" borderId="0" xfId="73" applyFont="1" applyAlignment="1">
      <alignment horizontal="center"/>
      <protection/>
    </xf>
    <xf numFmtId="3" fontId="6" fillId="0" borderId="0" xfId="73" applyNumberFormat="1" applyFont="1" applyAlignment="1">
      <alignment horizontal="center"/>
      <protection/>
    </xf>
    <xf numFmtId="3" fontId="6" fillId="0" borderId="0" xfId="73" applyNumberFormat="1" applyFont="1" applyAlignment="1">
      <alignment horizontal="right"/>
      <protection/>
    </xf>
    <xf numFmtId="0" fontId="7" fillId="0" borderId="10" xfId="73" applyFont="1" applyBorder="1" applyAlignment="1">
      <alignment horizontal="center"/>
      <protection/>
    </xf>
    <xf numFmtId="3" fontId="7" fillId="0" borderId="10" xfId="73" applyNumberFormat="1" applyFont="1" applyBorder="1" applyAlignment="1">
      <alignment horizontal="center"/>
      <protection/>
    </xf>
    <xf numFmtId="3" fontId="20" fillId="0" borderId="0" xfId="73" applyNumberFormat="1" applyFont="1">
      <alignment/>
      <protection/>
    </xf>
    <xf numFmtId="0" fontId="20" fillId="0" borderId="0" xfId="73" applyFont="1">
      <alignment/>
      <protection/>
    </xf>
    <xf numFmtId="0" fontId="6" fillId="0" borderId="10" xfId="73" applyFont="1" applyBorder="1">
      <alignment/>
      <protection/>
    </xf>
    <xf numFmtId="3" fontId="6" fillId="0" borderId="10" xfId="73" applyNumberFormat="1" applyFont="1" applyBorder="1">
      <alignment/>
      <protection/>
    </xf>
    <xf numFmtId="0" fontId="7" fillId="0" borderId="10" xfId="73" applyFont="1" applyBorder="1">
      <alignment/>
      <protection/>
    </xf>
    <xf numFmtId="3" fontId="7" fillId="0" borderId="10" xfId="73" applyNumberFormat="1" applyFont="1" applyBorder="1">
      <alignment/>
      <protection/>
    </xf>
    <xf numFmtId="0" fontId="6" fillId="0" borderId="10" xfId="73" applyFont="1" applyFill="1" applyBorder="1">
      <alignment/>
      <protection/>
    </xf>
    <xf numFmtId="3" fontId="6" fillId="0" borderId="10" xfId="73" applyNumberFormat="1" applyFont="1" applyFill="1" applyBorder="1">
      <alignment/>
      <protection/>
    </xf>
    <xf numFmtId="0" fontId="7" fillId="0" borderId="10" xfId="73" applyFont="1" applyFill="1" applyBorder="1">
      <alignment/>
      <protection/>
    </xf>
    <xf numFmtId="3" fontId="7" fillId="0" borderId="10" xfId="73" applyNumberFormat="1" applyFont="1" applyFill="1" applyBorder="1">
      <alignment/>
      <protection/>
    </xf>
    <xf numFmtId="0" fontId="21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5" xfId="69" applyFont="1" applyBorder="1" applyAlignment="1">
      <alignment horizontal="center"/>
      <protection/>
    </xf>
    <xf numFmtId="0" fontId="9" fillId="0" borderId="0" xfId="69" applyFont="1" applyAlignment="1">
      <alignment horizontal="center" vertical="center"/>
      <protection/>
    </xf>
    <xf numFmtId="3" fontId="7" fillId="0" borderId="16" xfId="66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3" fontId="7" fillId="0" borderId="17" xfId="69" applyNumberFormat="1" applyFont="1" applyBorder="1" applyAlignment="1">
      <alignment wrapText="1"/>
      <protection/>
    </xf>
    <xf numFmtId="0" fontId="7" fillId="0" borderId="20" xfId="68" applyFont="1" applyBorder="1" applyAlignment="1">
      <alignment horizontal="center" vertical="center" wrapText="1"/>
      <protection/>
    </xf>
    <xf numFmtId="3" fontId="6" fillId="0" borderId="12" xfId="69" applyNumberFormat="1" applyFont="1" applyBorder="1" applyAlignment="1">
      <alignment wrapText="1"/>
      <protection/>
    </xf>
    <xf numFmtId="3" fontId="7" fillId="0" borderId="0" xfId="69" applyNumberFormat="1" applyFont="1" applyBorder="1" applyAlignment="1">
      <alignment wrapText="1"/>
      <protection/>
    </xf>
    <xf numFmtId="3" fontId="7" fillId="0" borderId="20" xfId="0" applyNumberFormat="1" applyFont="1" applyBorder="1" applyAlignment="1">
      <alignment wrapText="1"/>
    </xf>
    <xf numFmtId="3" fontId="7" fillId="0" borderId="12" xfId="69" applyNumberFormat="1" applyFont="1" applyBorder="1" applyAlignment="1">
      <alignment horizontal="right" wrapText="1"/>
      <protection/>
    </xf>
    <xf numFmtId="0" fontId="7" fillId="0" borderId="16" xfId="69" applyFont="1" applyBorder="1" applyAlignment="1">
      <alignment horizontal="center"/>
      <protection/>
    </xf>
    <xf numFmtId="10" fontId="6" fillId="0" borderId="10" xfId="80" applyNumberFormat="1" applyFont="1" applyBorder="1" applyAlignment="1">
      <alignment wrapText="1"/>
    </xf>
    <xf numFmtId="10" fontId="7" fillId="0" borderId="10" xfId="80" applyNumberFormat="1" applyFont="1" applyBorder="1" applyAlignment="1">
      <alignment wrapText="1"/>
    </xf>
    <xf numFmtId="3" fontId="7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6" fillId="0" borderId="16" xfId="69" applyFont="1" applyBorder="1" applyAlignment="1">
      <alignment wrapText="1"/>
      <protection/>
    </xf>
    <xf numFmtId="0" fontId="7" fillId="0" borderId="15" xfId="0" applyFont="1" applyBorder="1" applyAlignment="1">
      <alignment wrapText="1"/>
    </xf>
    <xf numFmtId="0" fontId="7" fillId="0" borderId="16" xfId="69" applyFont="1" applyBorder="1" applyAlignment="1">
      <alignment wrapText="1"/>
      <protection/>
    </xf>
    <xf numFmtId="0" fontId="12" fillId="0" borderId="19" xfId="0" applyFont="1" applyBorder="1" applyAlignment="1">
      <alignment/>
    </xf>
    <xf numFmtId="0" fontId="7" fillId="0" borderId="16" xfId="0" applyFont="1" applyBorder="1" applyAlignment="1">
      <alignment wrapText="1"/>
    </xf>
    <xf numFmtId="10" fontId="7" fillId="32" borderId="11" xfId="80" applyNumberFormat="1" applyFont="1" applyFill="1" applyBorder="1" applyAlignment="1">
      <alignment wrapText="1"/>
    </xf>
    <xf numFmtId="10" fontId="6" fillId="32" borderId="11" xfId="80" applyNumberFormat="1" applyFont="1" applyFill="1" applyBorder="1" applyAlignment="1">
      <alignment wrapText="1"/>
    </xf>
    <xf numFmtId="10" fontId="7" fillId="32" borderId="10" xfId="80" applyNumberFormat="1" applyFont="1" applyFill="1" applyBorder="1" applyAlignment="1">
      <alignment wrapText="1"/>
    </xf>
    <xf numFmtId="3" fontId="11" fillId="0" borderId="10" xfId="59" applyNumberFormat="1" applyFont="1" applyFill="1" applyBorder="1" applyAlignment="1">
      <alignment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  <xf numFmtId="3" fontId="17" fillId="0" borderId="0" xfId="73" applyNumberFormat="1" applyFont="1" applyAlignment="1">
      <alignment horizontal="right"/>
      <protection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left"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>
      <alignment horizontal="right" wrapText="1"/>
    </xf>
    <xf numFmtId="0" fontId="17" fillId="0" borderId="26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left" wrapText="1"/>
    </xf>
    <xf numFmtId="3" fontId="17" fillId="0" borderId="27" xfId="0" applyNumberFormat="1" applyFont="1" applyBorder="1" applyAlignment="1">
      <alignment horizontal="right" wrapText="1"/>
    </xf>
    <xf numFmtId="0" fontId="15" fillId="0" borderId="26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left" wrapText="1"/>
    </xf>
    <xf numFmtId="3" fontId="15" fillId="0" borderId="27" xfId="0" applyNumberFormat="1" applyFont="1" applyBorder="1" applyAlignment="1">
      <alignment horizontal="right" wrapText="1"/>
    </xf>
    <xf numFmtId="0" fontId="15" fillId="0" borderId="28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left" wrapText="1"/>
    </xf>
    <xf numFmtId="3" fontId="15" fillId="0" borderId="14" xfId="0" applyNumberFormat="1" applyFont="1" applyBorder="1" applyAlignment="1">
      <alignment horizontal="right" wrapText="1"/>
    </xf>
    <xf numFmtId="3" fontId="15" fillId="0" borderId="29" xfId="0" applyNumberFormat="1" applyFont="1" applyBorder="1" applyAlignment="1">
      <alignment horizontal="right" wrapText="1"/>
    </xf>
    <xf numFmtId="0" fontId="15" fillId="0" borderId="21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left" wrapText="1"/>
    </xf>
    <xf numFmtId="3" fontId="15" fillId="0" borderId="22" xfId="0" applyNumberFormat="1" applyFont="1" applyBorder="1" applyAlignment="1">
      <alignment horizontal="right" wrapText="1"/>
    </xf>
    <xf numFmtId="3" fontId="15" fillId="0" borderId="3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14" xfId="66" applyNumberFormat="1" applyFont="1" applyBorder="1" applyAlignment="1">
      <alignment horizontal="center" vertical="center" wrapText="1"/>
      <protection/>
    </xf>
    <xf numFmtId="0" fontId="15" fillId="0" borderId="14" xfId="68" applyFont="1" applyBorder="1" applyAlignment="1">
      <alignment horizontal="center" vertical="center" wrapText="1"/>
      <protection/>
    </xf>
    <xf numFmtId="0" fontId="15" fillId="0" borderId="10" xfId="68" applyFont="1" applyBorder="1" applyAlignment="1">
      <alignment horizontal="center" vertical="center" wrapText="1"/>
      <protection/>
    </xf>
    <xf numFmtId="0" fontId="15" fillId="0" borderId="17" xfId="59" applyFont="1" applyBorder="1" applyAlignment="1">
      <alignment horizontal="left" vertical="center" wrapText="1"/>
      <protection/>
    </xf>
    <xf numFmtId="3" fontId="7" fillId="0" borderId="12" xfId="66" applyNumberFormat="1" applyFont="1" applyBorder="1" applyAlignment="1">
      <alignment horizontal="center" vertical="center" wrapText="1"/>
      <protection/>
    </xf>
    <xf numFmtId="3" fontId="7" fillId="0" borderId="15" xfId="66" applyNumberFormat="1" applyFont="1" applyBorder="1" applyAlignment="1">
      <alignment horizontal="center" vertical="center" wrapText="1"/>
      <protection/>
    </xf>
    <xf numFmtId="0" fontId="7" fillId="0" borderId="12" xfId="69" applyFont="1" applyBorder="1" applyAlignment="1">
      <alignment horizontal="center"/>
      <protection/>
    </xf>
    <xf numFmtId="0" fontId="7" fillId="0" borderId="15" xfId="69" applyFont="1" applyBorder="1" applyAlignment="1">
      <alignment horizontal="center"/>
      <protection/>
    </xf>
    <xf numFmtId="3" fontId="7" fillId="0" borderId="16" xfId="66" applyNumberFormat="1" applyFont="1" applyBorder="1" applyAlignment="1">
      <alignment horizontal="center" vertical="center" wrapText="1"/>
      <protection/>
    </xf>
    <xf numFmtId="3" fontId="7" fillId="0" borderId="10" xfId="66" applyNumberFormat="1" applyFont="1" applyBorder="1" applyAlignment="1">
      <alignment horizontal="center" vertical="center" wrapText="1"/>
      <protection/>
    </xf>
    <xf numFmtId="0" fontId="7" fillId="0" borderId="16" xfId="69" applyFont="1" applyBorder="1" applyAlignment="1">
      <alignment horizontal="center"/>
      <protection/>
    </xf>
    <xf numFmtId="0" fontId="7" fillId="0" borderId="10" xfId="69" applyFont="1" applyBorder="1" applyAlignment="1">
      <alignment horizontal="center"/>
      <protection/>
    </xf>
    <xf numFmtId="0" fontId="7" fillId="0" borderId="0" xfId="69" applyFont="1" applyAlignment="1">
      <alignment horizontal="center"/>
      <protection/>
    </xf>
    <xf numFmtId="0" fontId="9" fillId="0" borderId="0" xfId="69" applyFont="1" applyAlignment="1">
      <alignment horizontal="center" vertical="center"/>
      <protection/>
    </xf>
    <xf numFmtId="0" fontId="9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14" xfId="59" applyNumberFormat="1" applyFont="1" applyBorder="1" applyAlignment="1">
      <alignment horizontal="center" vertical="center" wrapText="1"/>
      <protection/>
    </xf>
    <xf numFmtId="3" fontId="7" fillId="0" borderId="11" xfId="59" applyNumberFormat="1" applyFont="1" applyBorder="1" applyAlignment="1">
      <alignment horizontal="center" vertical="center" wrapText="1"/>
      <protection/>
    </xf>
    <xf numFmtId="3" fontId="7" fillId="0" borderId="10" xfId="59" applyNumberFormat="1" applyFont="1" applyBorder="1" applyAlignment="1">
      <alignment horizontal="center" vertical="center" wrapText="1"/>
      <protection/>
    </xf>
    <xf numFmtId="0" fontId="7" fillId="0" borderId="0" xfId="72" applyFont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3" fontId="15" fillId="0" borderId="12" xfId="66" applyNumberFormat="1" applyFont="1" applyBorder="1" applyAlignment="1">
      <alignment horizontal="center" vertical="center" wrapText="1"/>
      <protection/>
    </xf>
    <xf numFmtId="3" fontId="15" fillId="0" borderId="15" xfId="66" applyNumberFormat="1" applyFont="1" applyBorder="1" applyAlignment="1">
      <alignment horizontal="center" vertical="center" wrapText="1"/>
      <protection/>
    </xf>
    <xf numFmtId="3" fontId="15" fillId="0" borderId="16" xfId="66" applyNumberFormat="1" applyFont="1" applyBorder="1" applyAlignment="1">
      <alignment horizontal="center" vertical="center" wrapText="1"/>
      <protection/>
    </xf>
    <xf numFmtId="0" fontId="7" fillId="0" borderId="0" xfId="68" applyFont="1" applyAlignment="1">
      <alignment horizontal="center" wrapText="1"/>
      <protection/>
    </xf>
    <xf numFmtId="0" fontId="7" fillId="0" borderId="0" xfId="59" applyFont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0" fontId="7" fillId="0" borderId="0" xfId="67" applyFont="1" applyFill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9" fillId="0" borderId="0" xfId="70" applyFont="1" applyAlignment="1">
      <alignment horizontal="center"/>
      <protection/>
    </xf>
    <xf numFmtId="0" fontId="15" fillId="0" borderId="0" xfId="67" applyFont="1" applyFill="1" applyAlignment="1">
      <alignment horizontal="center"/>
      <protection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0" fontId="9" fillId="0" borderId="0" xfId="69" applyFont="1" applyFill="1" applyAlignment="1">
      <alignment horizontal="center" vertical="center"/>
      <protection/>
    </xf>
    <xf numFmtId="0" fontId="6" fillId="0" borderId="10" xfId="0" applyFont="1" applyBorder="1" applyAlignment="1">
      <alignment horizontal="center" vertical="top" wrapText="1"/>
    </xf>
    <xf numFmtId="3" fontId="7" fillId="0" borderId="0" xfId="73" applyNumberFormat="1" applyFont="1" applyAlignment="1">
      <alignment horizontal="center"/>
      <protection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7" fillId="0" borderId="40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40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48" xfId="0" applyFont="1" applyBorder="1" applyAlignment="1">
      <alignment horizontal="left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3" xfId="59"/>
    <cellStyle name="Normál 3" xfId="60"/>
    <cellStyle name="Normál 4" xfId="61"/>
    <cellStyle name="Normál 4 2" xfId="62"/>
    <cellStyle name="Normál 5" xfId="63"/>
    <cellStyle name="Normál 6" xfId="64"/>
    <cellStyle name="Normál 7" xfId="65"/>
    <cellStyle name="Normál_1-22.ktgv.táblák" xfId="66"/>
    <cellStyle name="Normál_17. garancia, kez.váll." xfId="67"/>
    <cellStyle name="Normál_2010Költségvetés" xfId="68"/>
    <cellStyle name="Normál_3 évi mérleg" xfId="69"/>
    <cellStyle name="Normál_adatlap" xfId="70"/>
    <cellStyle name="Normal_KTRSZJ" xfId="71"/>
    <cellStyle name="Normál_tartalék" xfId="72"/>
    <cellStyle name="Normál_várvag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ga%20L&#225;szl&#243;\Desktop\test&#252;leti_anyagok\2018.%20&#233;vi%20k&#246;lts&#233;gvet&#233;si%20el&#337;ir&#225;nyzat-m&#243;dos&#237;t&#225;s\2018.%20&#233;vi%20k&#246;lts&#233;gvet&#233;s%20-%20rendelet%201-12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8">
        <row r="42">
          <cell r="A42" t="str">
            <v>PM-PIAC_2018 Belvárosi Piac korszerűsítés</v>
          </cell>
        </row>
        <row r="43">
          <cell r="A43" t="str">
            <v>Mederlapok térítésmentes átadása</v>
          </cell>
        </row>
        <row r="44">
          <cell r="A44" t="str">
            <v>Családok Éve-EMMI-2018</v>
          </cell>
        </row>
        <row r="45">
          <cell r="A45" t="str">
            <v>Szennyvízcsatorna elkülönített fejlesztési alapok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3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2.125" style="14" customWidth="1"/>
    <col min="2" max="2" width="15.00390625" style="16" customWidth="1"/>
    <col min="3" max="3" width="13.875" style="16" customWidth="1"/>
    <col min="4" max="4" width="12.25390625" style="16" customWidth="1"/>
    <col min="5" max="5" width="15.375" style="16" customWidth="1"/>
    <col min="6" max="6" width="15.375" style="16" bestFit="1" customWidth="1"/>
    <col min="7" max="7" width="12.375" style="16" bestFit="1" customWidth="1"/>
    <col min="8" max="8" width="10.375" style="16" bestFit="1" customWidth="1"/>
    <col min="9" max="9" width="15.375" style="16" bestFit="1" customWidth="1"/>
    <col min="10" max="10" width="14.25390625" style="16" bestFit="1" customWidth="1"/>
    <col min="11" max="11" width="11.25390625" style="16" customWidth="1"/>
    <col min="12" max="12" width="10.375" style="16" bestFit="1" customWidth="1"/>
    <col min="13" max="13" width="15.25390625" style="16" bestFit="1" customWidth="1"/>
    <col min="14" max="14" width="9.625" style="16" bestFit="1" customWidth="1"/>
    <col min="15" max="15" width="38.75390625" style="14" customWidth="1"/>
    <col min="16" max="16" width="14.25390625" style="14" bestFit="1" customWidth="1"/>
    <col min="17" max="17" width="12.375" style="14" bestFit="1" customWidth="1"/>
    <col min="18" max="18" width="10.375" style="14" customWidth="1"/>
    <col min="19" max="19" width="14.25390625" style="14" bestFit="1" customWidth="1"/>
    <col min="20" max="20" width="16.25390625" style="14" customWidth="1"/>
    <col min="21" max="21" width="13.125" style="14" customWidth="1"/>
    <col min="22" max="22" width="11.625" style="14" customWidth="1"/>
    <col min="23" max="23" width="16.125" style="14" customWidth="1"/>
    <col min="24" max="24" width="15.00390625" style="14" customWidth="1"/>
    <col min="25" max="25" width="12.875" style="14" customWidth="1"/>
    <col min="26" max="26" width="10.375" style="14" customWidth="1"/>
    <col min="27" max="27" width="15.25390625" style="14" bestFit="1" customWidth="1"/>
    <col min="28" max="28" width="10.375" style="14" customWidth="1"/>
    <col min="29" max="16384" width="8.00390625" style="14" customWidth="1"/>
  </cols>
  <sheetData>
    <row r="1" spans="1:19" ht="15.75">
      <c r="A1" s="328" t="s">
        <v>770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241"/>
      <c r="O1" s="87"/>
      <c r="P1" s="87"/>
      <c r="Q1" s="87"/>
      <c r="R1" s="87"/>
      <c r="S1" s="87"/>
    </row>
    <row r="2" spans="1:19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87"/>
      <c r="P2" s="87"/>
      <c r="Q2" s="87"/>
      <c r="R2" s="87"/>
      <c r="S2" s="87"/>
    </row>
    <row r="3" spans="1:19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7" ht="15" customHeight="1">
      <c r="A4" s="327" t="s">
        <v>29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11"/>
      <c r="O4" s="327" t="s">
        <v>29</v>
      </c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</row>
    <row r="5" spans="1:27" ht="15.75">
      <c r="A5" s="327" t="s">
        <v>410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11"/>
      <c r="O5" s="327" t="s">
        <v>410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1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3:28" ht="13.5" customHeight="1">
      <c r="M7" s="8"/>
      <c r="N7" s="8" t="s">
        <v>316</v>
      </c>
      <c r="O7" s="17"/>
      <c r="P7" s="5"/>
      <c r="Q7" s="16"/>
      <c r="S7" s="8"/>
      <c r="AA7" s="8"/>
      <c r="AB7" s="8" t="s">
        <v>316</v>
      </c>
    </row>
    <row r="8" spans="1:28" ht="15.75">
      <c r="A8" s="321" t="s">
        <v>26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5"/>
      <c r="O8" s="326" t="s">
        <v>16</v>
      </c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</row>
    <row r="9" spans="1:28" ht="15.75">
      <c r="A9" s="321" t="s">
        <v>27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5"/>
      <c r="O9" s="326" t="s">
        <v>27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</row>
    <row r="10" spans="1:28" s="26" customFormat="1" ht="33.75" customHeight="1">
      <c r="A10" s="65" t="s">
        <v>17</v>
      </c>
      <c r="B10" s="324" t="s">
        <v>411</v>
      </c>
      <c r="C10" s="324"/>
      <c r="D10" s="324"/>
      <c r="E10" s="324"/>
      <c r="F10" s="319" t="s">
        <v>481</v>
      </c>
      <c r="G10" s="320"/>
      <c r="H10" s="320"/>
      <c r="I10" s="323"/>
      <c r="J10" s="319" t="s">
        <v>719</v>
      </c>
      <c r="K10" s="320"/>
      <c r="L10" s="320"/>
      <c r="M10" s="323"/>
      <c r="N10" s="242" t="s">
        <v>768</v>
      </c>
      <c r="O10" s="65" t="s">
        <v>17</v>
      </c>
      <c r="P10" s="319" t="s">
        <v>33</v>
      </c>
      <c r="Q10" s="320"/>
      <c r="R10" s="320"/>
      <c r="S10" s="323"/>
      <c r="T10" s="319" t="s">
        <v>481</v>
      </c>
      <c r="U10" s="320"/>
      <c r="V10" s="320"/>
      <c r="W10" s="323"/>
      <c r="X10" s="319" t="s">
        <v>719</v>
      </c>
      <c r="Y10" s="320"/>
      <c r="Z10" s="320"/>
      <c r="AA10" s="320"/>
      <c r="AB10" s="242" t="s">
        <v>768</v>
      </c>
    </row>
    <row r="11" spans="1:28" s="26" customFormat="1" ht="31.5">
      <c r="A11" s="39" t="s">
        <v>36</v>
      </c>
      <c r="B11" s="24" t="s">
        <v>34</v>
      </c>
      <c r="C11" s="35" t="s">
        <v>35</v>
      </c>
      <c r="D11" s="35" t="s">
        <v>164</v>
      </c>
      <c r="E11" s="35" t="s">
        <v>18</v>
      </c>
      <c r="F11" s="24" t="s">
        <v>34</v>
      </c>
      <c r="G11" s="35" t="s">
        <v>35</v>
      </c>
      <c r="H11" s="35" t="s">
        <v>164</v>
      </c>
      <c r="I11" s="35" t="s">
        <v>18</v>
      </c>
      <c r="J11" s="24" t="s">
        <v>34</v>
      </c>
      <c r="K11" s="35" t="s">
        <v>35</v>
      </c>
      <c r="L11" s="35" t="s">
        <v>164</v>
      </c>
      <c r="M11" s="35" t="s">
        <v>18</v>
      </c>
      <c r="N11" s="35" t="s">
        <v>767</v>
      </c>
      <c r="O11" s="263" t="s">
        <v>36</v>
      </c>
      <c r="P11" s="24" t="s">
        <v>34</v>
      </c>
      <c r="Q11" s="35" t="s">
        <v>35</v>
      </c>
      <c r="R11" s="35" t="s">
        <v>164</v>
      </c>
      <c r="S11" s="45" t="s">
        <v>18</v>
      </c>
      <c r="T11" s="24" t="s">
        <v>34</v>
      </c>
      <c r="U11" s="35" t="s">
        <v>35</v>
      </c>
      <c r="V11" s="35" t="s">
        <v>164</v>
      </c>
      <c r="W11" s="45" t="s">
        <v>18</v>
      </c>
      <c r="X11" s="24" t="s">
        <v>34</v>
      </c>
      <c r="Y11" s="35" t="s">
        <v>35</v>
      </c>
      <c r="Z11" s="35" t="s">
        <v>164</v>
      </c>
      <c r="AA11" s="255" t="s">
        <v>18</v>
      </c>
      <c r="AB11" s="35" t="s">
        <v>767</v>
      </c>
    </row>
    <row r="12" spans="1:28" s="19" customFormat="1" ht="15.75" customHeight="1">
      <c r="A12" s="50" t="s">
        <v>54</v>
      </c>
      <c r="B12" s="9">
        <f aca="true" t="shared" si="0" ref="B12:I12">SUM(B13:B14)</f>
        <v>1850103347</v>
      </c>
      <c r="C12" s="9">
        <f t="shared" si="0"/>
        <v>0</v>
      </c>
      <c r="D12" s="9">
        <f t="shared" si="0"/>
        <v>0</v>
      </c>
      <c r="E12" s="9">
        <f t="shared" si="0"/>
        <v>1850103347</v>
      </c>
      <c r="F12" s="9">
        <f t="shared" si="0"/>
        <v>2048051360</v>
      </c>
      <c r="G12" s="9">
        <f t="shared" si="0"/>
        <v>0</v>
      </c>
      <c r="H12" s="9">
        <f t="shared" si="0"/>
        <v>0</v>
      </c>
      <c r="I12" s="9">
        <f t="shared" si="0"/>
        <v>2048051360</v>
      </c>
      <c r="J12" s="9">
        <f>SUM(J13:J14)</f>
        <v>2048051360</v>
      </c>
      <c r="K12" s="9">
        <f>SUM(K13:K14)</f>
        <v>0</v>
      </c>
      <c r="L12" s="9">
        <f>SUM(L13:L14)</f>
        <v>0</v>
      </c>
      <c r="M12" s="9">
        <f>SUM(M13:M14)</f>
        <v>2048051360</v>
      </c>
      <c r="N12" s="270">
        <f>M12/I12</f>
        <v>1</v>
      </c>
      <c r="O12" s="264" t="s">
        <v>110</v>
      </c>
      <c r="P12" s="18">
        <f aca="true" t="shared" si="1" ref="P12:W12">SUM(P13:P14)</f>
        <v>1348188915</v>
      </c>
      <c r="Q12" s="18">
        <f t="shared" si="1"/>
        <v>5680000</v>
      </c>
      <c r="R12" s="18">
        <f t="shared" si="1"/>
        <v>0</v>
      </c>
      <c r="S12" s="18">
        <f t="shared" si="1"/>
        <v>1353868915</v>
      </c>
      <c r="T12" s="18">
        <f t="shared" si="1"/>
        <v>1432457388</v>
      </c>
      <c r="U12" s="18">
        <f t="shared" si="1"/>
        <v>5680000</v>
      </c>
      <c r="V12" s="18">
        <f t="shared" si="1"/>
        <v>0</v>
      </c>
      <c r="W12" s="18">
        <f t="shared" si="1"/>
        <v>1438137388</v>
      </c>
      <c r="X12" s="18">
        <f>SUM(X13:X14)</f>
        <v>1364555536</v>
      </c>
      <c r="Y12" s="18">
        <f>SUM(Y13:Y14)</f>
        <v>1400000</v>
      </c>
      <c r="Z12" s="18">
        <f>SUM(Z13:Z14)</f>
        <v>0</v>
      </c>
      <c r="AA12" s="75">
        <f>SUM(AA13:AA14)</f>
        <v>1365955536</v>
      </c>
      <c r="AB12" s="262">
        <f>AA12/W12</f>
        <v>0.9498087925379769</v>
      </c>
    </row>
    <row r="13" spans="1:28" s="19" customFormat="1" ht="15.75">
      <c r="A13" s="21" t="s">
        <v>83</v>
      </c>
      <c r="B13" s="27">
        <f>4!B11</f>
        <v>1850103347</v>
      </c>
      <c r="C13" s="27">
        <f>4!C11</f>
        <v>0</v>
      </c>
      <c r="D13" s="27">
        <f>4!D11</f>
        <v>0</v>
      </c>
      <c r="E13" s="27">
        <f>4!E11</f>
        <v>1850103347</v>
      </c>
      <c r="F13" s="27">
        <f>4!F11</f>
        <v>2048051360</v>
      </c>
      <c r="G13" s="27">
        <f>4!G11</f>
        <v>0</v>
      </c>
      <c r="H13" s="27">
        <f>4!H11</f>
        <v>0</v>
      </c>
      <c r="I13" s="27">
        <f>4!I11</f>
        <v>2048051360</v>
      </c>
      <c r="J13" s="27">
        <f>4!J11</f>
        <v>2048051360</v>
      </c>
      <c r="K13" s="27">
        <f>4!K11</f>
        <v>0</v>
      </c>
      <c r="L13" s="27">
        <f>4!L11</f>
        <v>0</v>
      </c>
      <c r="M13" s="27">
        <f>4!M11</f>
        <v>2048051360</v>
      </c>
      <c r="N13" s="271">
        <f aca="true" t="shared" si="2" ref="N13:N30">M13/I13</f>
        <v>1</v>
      </c>
      <c r="O13" s="265" t="s">
        <v>83</v>
      </c>
      <c r="P13" s="27">
        <f>5!B16</f>
        <v>80327636</v>
      </c>
      <c r="Q13" s="27">
        <f>5!C16</f>
        <v>1680000</v>
      </c>
      <c r="R13" s="27">
        <f>5!D16</f>
        <v>0</v>
      </c>
      <c r="S13" s="27">
        <f>SUM(P13:R13)</f>
        <v>82007636</v>
      </c>
      <c r="T13" s="27">
        <f>5!F16</f>
        <v>103985902</v>
      </c>
      <c r="U13" s="27">
        <f>5!G16</f>
        <v>1680000</v>
      </c>
      <c r="V13" s="27">
        <f>5!H16</f>
        <v>0</v>
      </c>
      <c r="W13" s="27">
        <f>SUM(T13:V13)</f>
        <v>105665902</v>
      </c>
      <c r="X13" s="27">
        <f>5!J16</f>
        <v>90069094</v>
      </c>
      <c r="Y13" s="27">
        <f>5!K16</f>
        <v>1400000</v>
      </c>
      <c r="Z13" s="27">
        <f>5!L16</f>
        <v>0</v>
      </c>
      <c r="AA13" s="256">
        <f>SUM(X13:Z13)</f>
        <v>91469094</v>
      </c>
      <c r="AB13" s="261">
        <f aca="true" t="shared" si="3" ref="AB13:AB30">AA13/W13</f>
        <v>0.8656443778807661</v>
      </c>
    </row>
    <row r="14" spans="1:28" s="19" customFormat="1" ht="15.75">
      <c r="A14" s="21" t="s">
        <v>84</v>
      </c>
      <c r="B14" s="27">
        <v>0</v>
      </c>
      <c r="C14" s="27">
        <v>0</v>
      </c>
      <c r="D14" s="27">
        <v>0</v>
      </c>
      <c r="E14" s="37">
        <f>SUM(B14:D14)</f>
        <v>0</v>
      </c>
      <c r="F14" s="27">
        <v>0</v>
      </c>
      <c r="G14" s="27">
        <v>0</v>
      </c>
      <c r="H14" s="27">
        <v>0</v>
      </c>
      <c r="I14" s="37">
        <f>SUM(F14:H14)</f>
        <v>0</v>
      </c>
      <c r="J14" s="27">
        <v>0</v>
      </c>
      <c r="K14" s="27">
        <v>0</v>
      </c>
      <c r="L14" s="27">
        <v>0</v>
      </c>
      <c r="M14" s="37">
        <f>SUM(J14:L14)</f>
        <v>0</v>
      </c>
      <c r="N14" s="271">
        <v>0</v>
      </c>
      <c r="O14" s="265" t="s">
        <v>84</v>
      </c>
      <c r="P14" s="27">
        <f>7!C90</f>
        <v>1267861279</v>
      </c>
      <c r="Q14" s="27">
        <f>7!D90</f>
        <v>4000000</v>
      </c>
      <c r="R14" s="27">
        <f>7!E90</f>
        <v>0</v>
      </c>
      <c r="S14" s="27">
        <f>7!F90</f>
        <v>1271861279</v>
      </c>
      <c r="T14" s="27">
        <f>7!G90</f>
        <v>1328471486</v>
      </c>
      <c r="U14" s="27">
        <f>7!H90</f>
        <v>4000000</v>
      </c>
      <c r="V14" s="27">
        <f>7!I90</f>
        <v>0</v>
      </c>
      <c r="W14" s="27">
        <f>7!J90</f>
        <v>1332471486</v>
      </c>
      <c r="X14" s="27">
        <f>7!K90</f>
        <v>1274486442</v>
      </c>
      <c r="Y14" s="27">
        <f>7!L90</f>
        <v>0</v>
      </c>
      <c r="Z14" s="27">
        <f>7!M90</f>
        <v>0</v>
      </c>
      <c r="AA14" s="256">
        <f>7!N90</f>
        <v>1274486442</v>
      </c>
      <c r="AB14" s="261">
        <f t="shared" si="3"/>
        <v>0.9564830882992719</v>
      </c>
    </row>
    <row r="15" spans="1:28" s="19" customFormat="1" ht="31.5">
      <c r="A15" s="55" t="s">
        <v>72</v>
      </c>
      <c r="B15" s="18">
        <f aca="true" t="shared" si="4" ref="B15:I15">SUM(B16:B17)</f>
        <v>2075490645</v>
      </c>
      <c r="C15" s="18">
        <f t="shared" si="4"/>
        <v>11320777</v>
      </c>
      <c r="D15" s="18">
        <f t="shared" si="4"/>
        <v>0</v>
      </c>
      <c r="E15" s="18">
        <f t="shared" si="4"/>
        <v>2086811422</v>
      </c>
      <c r="F15" s="18">
        <f t="shared" si="4"/>
        <v>2317016247</v>
      </c>
      <c r="G15" s="18">
        <f t="shared" si="4"/>
        <v>11320777</v>
      </c>
      <c r="H15" s="18">
        <f t="shared" si="4"/>
        <v>0</v>
      </c>
      <c r="I15" s="18">
        <f t="shared" si="4"/>
        <v>2328337024</v>
      </c>
      <c r="J15" s="18">
        <f>SUM(J16:J17)</f>
        <v>2324721550</v>
      </c>
      <c r="K15" s="18">
        <f>SUM(K16:K17)</f>
        <v>3527467</v>
      </c>
      <c r="L15" s="18">
        <f>SUM(L16:L17)</f>
        <v>0</v>
      </c>
      <c r="M15" s="18">
        <f>SUM(M16:M17)</f>
        <v>2328249017</v>
      </c>
      <c r="N15" s="270">
        <f t="shared" si="2"/>
        <v>0.9999622017778814</v>
      </c>
      <c r="O15" s="264" t="s">
        <v>85</v>
      </c>
      <c r="P15" s="18">
        <f aca="true" t="shared" si="5" ref="P15:W15">SUM(P16:P17)</f>
        <v>270146592</v>
      </c>
      <c r="Q15" s="18">
        <f t="shared" si="5"/>
        <v>1107600</v>
      </c>
      <c r="R15" s="18">
        <f t="shared" si="5"/>
        <v>0</v>
      </c>
      <c r="S15" s="18">
        <f t="shared" si="5"/>
        <v>271254192</v>
      </c>
      <c r="T15" s="18">
        <f t="shared" si="5"/>
        <v>283044620</v>
      </c>
      <c r="U15" s="18">
        <f t="shared" si="5"/>
        <v>1107600</v>
      </c>
      <c r="V15" s="18">
        <f t="shared" si="5"/>
        <v>0</v>
      </c>
      <c r="W15" s="18">
        <f t="shared" si="5"/>
        <v>284152220</v>
      </c>
      <c r="X15" s="18">
        <f>SUM(X16:X17)</f>
        <v>273854539</v>
      </c>
      <c r="Y15" s="18">
        <f>SUM(Y16:Y17)</f>
        <v>245700</v>
      </c>
      <c r="Z15" s="18">
        <f>SUM(Z16:Z17)</f>
        <v>0</v>
      </c>
      <c r="AA15" s="75">
        <f>SUM(AA16:AA17)</f>
        <v>274100239</v>
      </c>
      <c r="AB15" s="262">
        <f t="shared" si="3"/>
        <v>0.9646246613874775</v>
      </c>
    </row>
    <row r="16" spans="1:28" s="19" customFormat="1" ht="15.75">
      <c r="A16" s="21" t="s">
        <v>83</v>
      </c>
      <c r="B16" s="27">
        <f>4!B23</f>
        <v>1967653545</v>
      </c>
      <c r="C16" s="27">
        <f>4!C23</f>
        <v>11320777</v>
      </c>
      <c r="D16" s="27">
        <f>4!D23</f>
        <v>0</v>
      </c>
      <c r="E16" s="37">
        <f>SUM(B16:D16)</f>
        <v>1978974322</v>
      </c>
      <c r="F16" s="27">
        <f>4!F23</f>
        <v>2199312197</v>
      </c>
      <c r="G16" s="27">
        <f>4!G23</f>
        <v>11320777</v>
      </c>
      <c r="H16" s="27">
        <f>4!H23</f>
        <v>0</v>
      </c>
      <c r="I16" s="37">
        <f>SUM(F16:H16)</f>
        <v>2210632974</v>
      </c>
      <c r="J16" s="27">
        <f>4!J23</f>
        <v>2206417200</v>
      </c>
      <c r="K16" s="27">
        <f>4!K23</f>
        <v>3527467</v>
      </c>
      <c r="L16" s="27">
        <f>4!L23</f>
        <v>0</v>
      </c>
      <c r="M16" s="37">
        <f>SUM(J16:L16)</f>
        <v>2209944667</v>
      </c>
      <c r="N16" s="271">
        <f t="shared" si="2"/>
        <v>0.9996886380470682</v>
      </c>
      <c r="O16" s="265" t="s">
        <v>83</v>
      </c>
      <c r="P16" s="27">
        <f>5!B21</f>
        <v>14118818</v>
      </c>
      <c r="Q16" s="27">
        <f>5!C21</f>
        <v>327600</v>
      </c>
      <c r="R16" s="27">
        <f>5!D21</f>
        <v>0</v>
      </c>
      <c r="S16" s="27">
        <f>SUM(P16:R16)</f>
        <v>14446418</v>
      </c>
      <c r="T16" s="27">
        <f>5!F21</f>
        <v>18630157</v>
      </c>
      <c r="U16" s="27">
        <f>5!G21</f>
        <v>327600</v>
      </c>
      <c r="V16" s="27">
        <f>5!H21</f>
        <v>0</v>
      </c>
      <c r="W16" s="27">
        <f>SUM(T16:V16)</f>
        <v>18957757</v>
      </c>
      <c r="X16" s="27">
        <f>5!J21</f>
        <v>16720546</v>
      </c>
      <c r="Y16" s="27">
        <f>5!K21</f>
        <v>245700</v>
      </c>
      <c r="Z16" s="27">
        <f>5!L21</f>
        <v>0</v>
      </c>
      <c r="AA16" s="256">
        <f>SUM(X16:Z16)</f>
        <v>16966246</v>
      </c>
      <c r="AB16" s="261">
        <f t="shared" si="3"/>
        <v>0.8949500724162673</v>
      </c>
    </row>
    <row r="17" spans="1:28" s="19" customFormat="1" ht="15" customHeight="1">
      <c r="A17" s="21" t="s">
        <v>84</v>
      </c>
      <c r="B17" s="27">
        <f>6!C258</f>
        <v>107837100</v>
      </c>
      <c r="C17" s="27">
        <f>6!D258</f>
        <v>0</v>
      </c>
      <c r="D17" s="27">
        <f>6!E258</f>
        <v>0</v>
      </c>
      <c r="E17" s="27">
        <f>6!F258</f>
        <v>107837100</v>
      </c>
      <c r="F17" s="27">
        <f>6!G258</f>
        <v>117704050</v>
      </c>
      <c r="G17" s="27">
        <f>6!H258</f>
        <v>0</v>
      </c>
      <c r="H17" s="27">
        <f>6!I258</f>
        <v>0</v>
      </c>
      <c r="I17" s="27">
        <f>6!J258</f>
        <v>117704050</v>
      </c>
      <c r="J17" s="27">
        <f>6!K258</f>
        <v>118304350</v>
      </c>
      <c r="K17" s="27">
        <f>6!L258</f>
        <v>0</v>
      </c>
      <c r="L17" s="27">
        <f>6!M258</f>
        <v>0</v>
      </c>
      <c r="M17" s="27">
        <f>6!N258</f>
        <v>118304350</v>
      </c>
      <c r="N17" s="271">
        <f t="shared" si="2"/>
        <v>1.0051000793940394</v>
      </c>
      <c r="O17" s="265" t="s">
        <v>84</v>
      </c>
      <c r="P17" s="27">
        <f>7!C91</f>
        <v>256027774</v>
      </c>
      <c r="Q17" s="27">
        <f>7!D91</f>
        <v>780000</v>
      </c>
      <c r="R17" s="27">
        <f>7!E91</f>
        <v>0</v>
      </c>
      <c r="S17" s="27">
        <f>7!F91</f>
        <v>256807774</v>
      </c>
      <c r="T17" s="27">
        <f>7!G91</f>
        <v>264414463</v>
      </c>
      <c r="U17" s="27">
        <f>7!H91</f>
        <v>780000</v>
      </c>
      <c r="V17" s="27">
        <f>7!I91</f>
        <v>0</v>
      </c>
      <c r="W17" s="27">
        <f>7!J91</f>
        <v>265194463</v>
      </c>
      <c r="X17" s="27">
        <f>7!K91</f>
        <v>257133993</v>
      </c>
      <c r="Y17" s="27">
        <f>7!L91</f>
        <v>0</v>
      </c>
      <c r="Z17" s="27">
        <f>7!M91</f>
        <v>0</v>
      </c>
      <c r="AA17" s="256">
        <f>SUM(X17:Z17)</f>
        <v>257133993</v>
      </c>
      <c r="AB17" s="261">
        <f t="shared" si="3"/>
        <v>0.9696054362944976</v>
      </c>
    </row>
    <row r="18" spans="1:28" s="19" customFormat="1" ht="15.75">
      <c r="A18" s="52" t="s">
        <v>73</v>
      </c>
      <c r="B18" s="18">
        <f aca="true" t="shared" si="6" ref="B18:I18">SUM(B19:B20)</f>
        <v>2109000000</v>
      </c>
      <c r="C18" s="18">
        <f t="shared" si="6"/>
        <v>0</v>
      </c>
      <c r="D18" s="18">
        <f t="shared" si="6"/>
        <v>0</v>
      </c>
      <c r="E18" s="18">
        <f t="shared" si="6"/>
        <v>2109000000</v>
      </c>
      <c r="F18" s="18">
        <f t="shared" si="6"/>
        <v>2410689022</v>
      </c>
      <c r="G18" s="18">
        <f t="shared" si="6"/>
        <v>0</v>
      </c>
      <c r="H18" s="18">
        <f t="shared" si="6"/>
        <v>0</v>
      </c>
      <c r="I18" s="18">
        <f t="shared" si="6"/>
        <v>2410689022</v>
      </c>
      <c r="J18" s="18">
        <f>SUM(J19:J20)</f>
        <v>2310551868</v>
      </c>
      <c r="K18" s="18">
        <f>SUM(K19:K20)</f>
        <v>0</v>
      </c>
      <c r="L18" s="18">
        <f>SUM(L19:L20)</f>
        <v>0</v>
      </c>
      <c r="M18" s="18">
        <f>SUM(M19:M20)</f>
        <v>2310551868</v>
      </c>
      <c r="N18" s="270">
        <f t="shared" si="2"/>
        <v>0.9584611896905216</v>
      </c>
      <c r="O18" s="264" t="s">
        <v>86</v>
      </c>
      <c r="P18" s="18">
        <f aca="true" t="shared" si="7" ref="P18:W18">SUM(P19:P20)</f>
        <v>1648383778</v>
      </c>
      <c r="Q18" s="18">
        <f t="shared" si="7"/>
        <v>34283786</v>
      </c>
      <c r="R18" s="18">
        <f t="shared" si="7"/>
        <v>0</v>
      </c>
      <c r="S18" s="18">
        <f t="shared" si="7"/>
        <v>1682667564</v>
      </c>
      <c r="T18" s="18">
        <f t="shared" si="7"/>
        <v>2033131949</v>
      </c>
      <c r="U18" s="18">
        <f t="shared" si="7"/>
        <v>34783786</v>
      </c>
      <c r="V18" s="18">
        <f t="shared" si="7"/>
        <v>0</v>
      </c>
      <c r="W18" s="18">
        <f t="shared" si="7"/>
        <v>2067915735</v>
      </c>
      <c r="X18" s="18">
        <f>SUM(X19:X20)</f>
        <v>1796407416</v>
      </c>
      <c r="Y18" s="18">
        <f>SUM(Y19:Y20)</f>
        <v>5360325</v>
      </c>
      <c r="Z18" s="18">
        <f>SUM(Z19:Z20)</f>
        <v>0</v>
      </c>
      <c r="AA18" s="75">
        <f>SUM(AA19:AA20)</f>
        <v>1801767741</v>
      </c>
      <c r="AB18" s="262">
        <f t="shared" si="3"/>
        <v>0.8712964994194988</v>
      </c>
    </row>
    <row r="19" spans="1:28" s="19" customFormat="1" ht="15.75">
      <c r="A19" s="21" t="s">
        <v>83</v>
      </c>
      <c r="B19" s="27">
        <f>4!B35</f>
        <v>2109000000</v>
      </c>
      <c r="C19" s="27">
        <f>4!C35</f>
        <v>0</v>
      </c>
      <c r="D19" s="27">
        <f>4!D35</f>
        <v>0</v>
      </c>
      <c r="E19" s="27">
        <f>SUM(B19:D19)</f>
        <v>2109000000</v>
      </c>
      <c r="F19" s="27">
        <f>4!F35</f>
        <v>2410689022</v>
      </c>
      <c r="G19" s="27">
        <f>4!G35</f>
        <v>0</v>
      </c>
      <c r="H19" s="27">
        <f>4!H35</f>
        <v>0</v>
      </c>
      <c r="I19" s="27">
        <f>SUM(F19:H19)</f>
        <v>2410689022</v>
      </c>
      <c r="J19" s="27">
        <f>4!J35</f>
        <v>2310551868</v>
      </c>
      <c r="K19" s="27">
        <f>4!K35</f>
        <v>0</v>
      </c>
      <c r="L19" s="27">
        <f>4!L35</f>
        <v>0</v>
      </c>
      <c r="M19" s="27">
        <f>SUM(J19:L19)</f>
        <v>2310551868</v>
      </c>
      <c r="N19" s="271">
        <f t="shared" si="2"/>
        <v>0.9584611896905216</v>
      </c>
      <c r="O19" s="265" t="s">
        <v>83</v>
      </c>
      <c r="P19" s="27">
        <f>5!B42</f>
        <v>1055067943</v>
      </c>
      <c r="Q19" s="27">
        <f>5!C42</f>
        <v>31805163</v>
      </c>
      <c r="R19" s="27">
        <f>5!D42</f>
        <v>0</v>
      </c>
      <c r="S19" s="27">
        <f>SUM(P19:R19)</f>
        <v>1086873106</v>
      </c>
      <c r="T19" s="27">
        <f>5!F42</f>
        <v>1334466921</v>
      </c>
      <c r="U19" s="27">
        <f>5!G42</f>
        <v>32305163</v>
      </c>
      <c r="V19" s="27">
        <f>5!H42</f>
        <v>0</v>
      </c>
      <c r="W19" s="27">
        <f>SUM(T19:V19)</f>
        <v>1366772084</v>
      </c>
      <c r="X19" s="27">
        <f>5!J42</f>
        <v>1180403607</v>
      </c>
      <c r="Y19" s="27">
        <f>5!K42</f>
        <v>5360325</v>
      </c>
      <c r="Z19" s="27">
        <f>5!L42</f>
        <v>0</v>
      </c>
      <c r="AA19" s="256">
        <f>SUM(X19:Z19)</f>
        <v>1185763932</v>
      </c>
      <c r="AB19" s="261">
        <f t="shared" si="3"/>
        <v>0.867565226039545</v>
      </c>
    </row>
    <row r="20" spans="1:28" s="19" customFormat="1" ht="15.75">
      <c r="A20" s="21" t="s">
        <v>84</v>
      </c>
      <c r="B20" s="27">
        <v>0</v>
      </c>
      <c r="C20" s="27">
        <v>0</v>
      </c>
      <c r="D20" s="27">
        <v>0</v>
      </c>
      <c r="E20" s="27">
        <f>SUM(B20:D20)</f>
        <v>0</v>
      </c>
      <c r="F20" s="27">
        <v>0</v>
      </c>
      <c r="G20" s="27">
        <v>0</v>
      </c>
      <c r="H20" s="27">
        <v>0</v>
      </c>
      <c r="I20" s="27">
        <f>SUM(F20:H20)</f>
        <v>0</v>
      </c>
      <c r="J20" s="27">
        <v>0</v>
      </c>
      <c r="K20" s="27">
        <v>0</v>
      </c>
      <c r="L20" s="27">
        <v>0</v>
      </c>
      <c r="M20" s="27">
        <f>SUM(J20:L20)</f>
        <v>0</v>
      </c>
      <c r="N20" s="271">
        <v>0</v>
      </c>
      <c r="O20" s="265" t="s">
        <v>84</v>
      </c>
      <c r="P20" s="27">
        <f>7!C92</f>
        <v>593315835</v>
      </c>
      <c r="Q20" s="27">
        <f>7!D92</f>
        <v>2478623</v>
      </c>
      <c r="R20" s="27">
        <f>7!E92</f>
        <v>0</v>
      </c>
      <c r="S20" s="27">
        <f>7!F92</f>
        <v>595794458</v>
      </c>
      <c r="T20" s="27">
        <f>7!G92</f>
        <v>698665028</v>
      </c>
      <c r="U20" s="27">
        <f>7!H92</f>
        <v>2478623</v>
      </c>
      <c r="V20" s="27">
        <f>7!I92</f>
        <v>0</v>
      </c>
      <c r="W20" s="27">
        <f>7!J92</f>
        <v>701143651</v>
      </c>
      <c r="X20" s="27">
        <f>7!K92</f>
        <v>616003809</v>
      </c>
      <c r="Y20" s="27">
        <f>7!L92</f>
        <v>0</v>
      </c>
      <c r="Z20" s="27">
        <f>7!M92</f>
        <v>0</v>
      </c>
      <c r="AA20" s="256">
        <f>7!N92</f>
        <v>616003809</v>
      </c>
      <c r="AB20" s="261">
        <f t="shared" si="3"/>
        <v>0.8785700449849756</v>
      </c>
    </row>
    <row r="21" spans="1:28" s="19" customFormat="1" ht="15.75">
      <c r="A21" s="47" t="s">
        <v>74</v>
      </c>
      <c r="B21" s="18">
        <f aca="true" t="shared" si="8" ref="B21:I21">SUM(B22:B23)</f>
        <v>2120050000</v>
      </c>
      <c r="C21" s="18">
        <f t="shared" si="8"/>
        <v>9500000</v>
      </c>
      <c r="D21" s="18">
        <f t="shared" si="8"/>
        <v>0</v>
      </c>
      <c r="E21" s="18">
        <f t="shared" si="8"/>
        <v>2129550000</v>
      </c>
      <c r="F21" s="18">
        <f t="shared" si="8"/>
        <v>2447836971</v>
      </c>
      <c r="G21" s="18">
        <f t="shared" si="8"/>
        <v>9500000</v>
      </c>
      <c r="H21" s="18">
        <f t="shared" si="8"/>
        <v>0</v>
      </c>
      <c r="I21" s="18">
        <f t="shared" si="8"/>
        <v>2457336971</v>
      </c>
      <c r="J21" s="18">
        <f>SUM(J22:J23)</f>
        <v>2326607406</v>
      </c>
      <c r="K21" s="18">
        <f>SUM(K22:K23)</f>
        <v>10101643</v>
      </c>
      <c r="L21" s="18">
        <f>SUM(L22:L23)</f>
        <v>0</v>
      </c>
      <c r="M21" s="18">
        <f>SUM(M22:M23)</f>
        <v>2336709049</v>
      </c>
      <c r="N21" s="270">
        <f t="shared" si="2"/>
        <v>0.950911119059544</v>
      </c>
      <c r="O21" s="266" t="s">
        <v>87</v>
      </c>
      <c r="P21" s="18">
        <f aca="true" t="shared" si="9" ref="P21:W21">SUM(P22:P23)</f>
        <v>48600000</v>
      </c>
      <c r="Q21" s="18">
        <f t="shared" si="9"/>
        <v>8500000</v>
      </c>
      <c r="R21" s="18">
        <f t="shared" si="9"/>
        <v>0</v>
      </c>
      <c r="S21" s="18">
        <f t="shared" si="9"/>
        <v>57100000</v>
      </c>
      <c r="T21" s="18">
        <f t="shared" si="9"/>
        <v>75913000</v>
      </c>
      <c r="U21" s="18">
        <f t="shared" si="9"/>
        <v>8500000</v>
      </c>
      <c r="V21" s="18">
        <f t="shared" si="9"/>
        <v>0</v>
      </c>
      <c r="W21" s="18">
        <f t="shared" si="9"/>
        <v>84413000</v>
      </c>
      <c r="X21" s="18">
        <f>SUM(X22:X23)</f>
        <v>50481643</v>
      </c>
      <c r="Y21" s="18">
        <f>SUM(Y22:Y23)</f>
        <v>0</v>
      </c>
      <c r="Z21" s="18">
        <f>SUM(Z22:Z23)</f>
        <v>0</v>
      </c>
      <c r="AA21" s="75">
        <f>SUM(AA22:AA23)</f>
        <v>50481643</v>
      </c>
      <c r="AB21" s="262">
        <f t="shared" si="3"/>
        <v>0.5980316183526234</v>
      </c>
    </row>
    <row r="22" spans="1:28" s="19" customFormat="1" ht="15.75">
      <c r="A22" s="21" t="s">
        <v>83</v>
      </c>
      <c r="B22" s="27">
        <f>4!B40</f>
        <v>2119200000</v>
      </c>
      <c r="C22" s="27">
        <f>4!C40</f>
        <v>9500000</v>
      </c>
      <c r="D22" s="27">
        <f>4!D40</f>
        <v>0</v>
      </c>
      <c r="E22" s="37">
        <f>SUM(B22:D22)</f>
        <v>2128700000</v>
      </c>
      <c r="F22" s="27">
        <f>4!F40</f>
        <v>2446986971</v>
      </c>
      <c r="G22" s="27">
        <f>4!G40</f>
        <v>9500000</v>
      </c>
      <c r="H22" s="27">
        <f>4!H40</f>
        <v>0</v>
      </c>
      <c r="I22" s="37">
        <f>SUM(F22:H22)</f>
        <v>2456486971</v>
      </c>
      <c r="J22" s="27">
        <f>4!J40</f>
        <v>2326607406</v>
      </c>
      <c r="K22" s="27">
        <f>4!K40</f>
        <v>10101643</v>
      </c>
      <c r="L22" s="27">
        <f>4!L40</f>
        <v>0</v>
      </c>
      <c r="M22" s="37">
        <f>SUM(J22:L22)</f>
        <v>2336709049</v>
      </c>
      <c r="N22" s="271">
        <f t="shared" si="2"/>
        <v>0.9512401557940118</v>
      </c>
      <c r="O22" s="265" t="s">
        <v>83</v>
      </c>
      <c r="P22" s="27">
        <f>5!B46</f>
        <v>48600000</v>
      </c>
      <c r="Q22" s="27">
        <f>5!C46</f>
        <v>8500000</v>
      </c>
      <c r="R22" s="27">
        <f>5!D46</f>
        <v>0</v>
      </c>
      <c r="S22" s="27">
        <f>SUM(P22:R22)</f>
        <v>57100000</v>
      </c>
      <c r="T22" s="27">
        <f>5!F46</f>
        <v>75913000</v>
      </c>
      <c r="U22" s="27">
        <f>5!G46</f>
        <v>8500000</v>
      </c>
      <c r="V22" s="27">
        <f>5!H46</f>
        <v>0</v>
      </c>
      <c r="W22" s="27">
        <f>SUM(T22:V22)</f>
        <v>84413000</v>
      </c>
      <c r="X22" s="27">
        <f>5!J46</f>
        <v>50481643</v>
      </c>
      <c r="Y22" s="27">
        <f>5!K46</f>
        <v>0</v>
      </c>
      <c r="Z22" s="27">
        <f>5!L46</f>
        <v>0</v>
      </c>
      <c r="AA22" s="256">
        <f>SUM(X22:Z22)</f>
        <v>50481643</v>
      </c>
      <c r="AB22" s="261">
        <f t="shared" si="3"/>
        <v>0.5980316183526234</v>
      </c>
    </row>
    <row r="23" spans="1:28" s="19" customFormat="1" ht="15.75">
      <c r="A23" s="21" t="s">
        <v>84</v>
      </c>
      <c r="B23" s="27">
        <f>6!C260</f>
        <v>850000</v>
      </c>
      <c r="C23" s="27">
        <f>6!D260</f>
        <v>0</v>
      </c>
      <c r="D23" s="27">
        <f>6!E260</f>
        <v>0</v>
      </c>
      <c r="E23" s="27">
        <f>6!F260</f>
        <v>850000</v>
      </c>
      <c r="F23" s="27">
        <f>6!G260</f>
        <v>850000</v>
      </c>
      <c r="G23" s="27">
        <f>6!H260</f>
        <v>0</v>
      </c>
      <c r="H23" s="27">
        <f>6!I260</f>
        <v>0</v>
      </c>
      <c r="I23" s="27">
        <f>6!J260</f>
        <v>850000</v>
      </c>
      <c r="J23" s="27">
        <f>6!K260</f>
        <v>0</v>
      </c>
      <c r="K23" s="27">
        <f>6!L260</f>
        <v>0</v>
      </c>
      <c r="L23" s="27">
        <f>6!M260</f>
        <v>0</v>
      </c>
      <c r="M23" s="27">
        <f>6!N260</f>
        <v>0</v>
      </c>
      <c r="N23" s="271">
        <f t="shared" si="2"/>
        <v>0</v>
      </c>
      <c r="O23" s="265" t="s">
        <v>84</v>
      </c>
      <c r="P23" s="27">
        <f>7!C93</f>
        <v>0</v>
      </c>
      <c r="Q23" s="27">
        <f>7!D93</f>
        <v>0</v>
      </c>
      <c r="R23" s="27">
        <f>7!E93</f>
        <v>0</v>
      </c>
      <c r="S23" s="27">
        <f>SUM(P23:R23)</f>
        <v>0</v>
      </c>
      <c r="T23" s="27">
        <f>7!G93</f>
        <v>0</v>
      </c>
      <c r="U23" s="27">
        <f>7!H93</f>
        <v>0</v>
      </c>
      <c r="V23" s="27">
        <f>7!I93</f>
        <v>0</v>
      </c>
      <c r="W23" s="27">
        <f>SUM(T23:V23)</f>
        <v>0</v>
      </c>
      <c r="X23" s="27">
        <f>7!K93</f>
        <v>0</v>
      </c>
      <c r="Y23" s="27">
        <f>7!L93</f>
        <v>0</v>
      </c>
      <c r="Z23" s="27">
        <f>7!M93</f>
        <v>0</v>
      </c>
      <c r="AA23" s="256">
        <f>SUM(X23:Z23)</f>
        <v>0</v>
      </c>
      <c r="AB23" s="261">
        <v>0</v>
      </c>
    </row>
    <row r="24" spans="1:28" s="19" customFormat="1" ht="15.75">
      <c r="A24" s="53" t="s">
        <v>75</v>
      </c>
      <c r="B24" s="18">
        <f aca="true" t="shared" si="10" ref="B24:I24">SUM(B25:B26)</f>
        <v>667296679</v>
      </c>
      <c r="C24" s="18">
        <f t="shared" si="10"/>
        <v>14327586</v>
      </c>
      <c r="D24" s="18">
        <f t="shared" si="10"/>
        <v>0</v>
      </c>
      <c r="E24" s="18">
        <f t="shared" si="10"/>
        <v>681624265</v>
      </c>
      <c r="F24" s="18">
        <f t="shared" si="10"/>
        <v>775632668</v>
      </c>
      <c r="G24" s="18">
        <f t="shared" si="10"/>
        <v>14710263</v>
      </c>
      <c r="H24" s="18">
        <f t="shared" si="10"/>
        <v>0</v>
      </c>
      <c r="I24" s="18">
        <f t="shared" si="10"/>
        <v>790342931</v>
      </c>
      <c r="J24" s="18">
        <f>SUM(J25:J26)</f>
        <v>490202380</v>
      </c>
      <c r="K24" s="18">
        <f>SUM(K25:K26)</f>
        <v>1665227</v>
      </c>
      <c r="L24" s="18">
        <f>SUM(L25:L26)</f>
        <v>0</v>
      </c>
      <c r="M24" s="18">
        <f>SUM(M25:M26)</f>
        <v>491867607</v>
      </c>
      <c r="N24" s="270">
        <f t="shared" si="2"/>
        <v>0.6223470694900161</v>
      </c>
      <c r="O24" s="266" t="s">
        <v>88</v>
      </c>
      <c r="P24" s="18">
        <f aca="true" t="shared" si="11" ref="P24:W24">SUM(P25:P26)</f>
        <v>1265926021</v>
      </c>
      <c r="Q24" s="18">
        <f t="shared" si="11"/>
        <v>85362000</v>
      </c>
      <c r="R24" s="18">
        <f t="shared" si="11"/>
        <v>0</v>
      </c>
      <c r="S24" s="18">
        <f t="shared" si="11"/>
        <v>1351288021</v>
      </c>
      <c r="T24" s="18">
        <f t="shared" si="11"/>
        <v>1624204928</v>
      </c>
      <c r="U24" s="18">
        <f t="shared" si="11"/>
        <v>110109180</v>
      </c>
      <c r="V24" s="18">
        <f t="shared" si="11"/>
        <v>0</v>
      </c>
      <c r="W24" s="18">
        <f t="shared" si="11"/>
        <v>1734314108</v>
      </c>
      <c r="X24" s="18">
        <f>SUM(X25:X26)</f>
        <v>1151123940</v>
      </c>
      <c r="Y24" s="18">
        <f>SUM(Y25:Y26)</f>
        <v>96437810</v>
      </c>
      <c r="Z24" s="18">
        <f>SUM(Z25:Z26)</f>
        <v>0</v>
      </c>
      <c r="AA24" s="75">
        <f>SUM(AA25:AA26)</f>
        <v>1247561750</v>
      </c>
      <c r="AB24" s="262">
        <f t="shared" si="3"/>
        <v>0.7193401381245064</v>
      </c>
    </row>
    <row r="25" spans="1:28" s="19" customFormat="1" ht="15.75">
      <c r="A25" s="21" t="s">
        <v>83</v>
      </c>
      <c r="B25" s="27">
        <f>4!B56</f>
        <v>526656975</v>
      </c>
      <c r="C25" s="27">
        <f>4!C56</f>
        <v>13413186</v>
      </c>
      <c r="D25" s="27">
        <f>4!D56</f>
        <v>0</v>
      </c>
      <c r="E25" s="27">
        <f>SUM(B25:D25)</f>
        <v>540070161</v>
      </c>
      <c r="F25" s="27">
        <f>4!F56</f>
        <v>606767457</v>
      </c>
      <c r="G25" s="27">
        <f>4!G56</f>
        <v>13795863</v>
      </c>
      <c r="H25" s="27">
        <f>4!H56</f>
        <v>0</v>
      </c>
      <c r="I25" s="27">
        <f>SUM(F25:H25)</f>
        <v>620563320</v>
      </c>
      <c r="J25" s="27">
        <f>4!J56</f>
        <v>327343196</v>
      </c>
      <c r="K25" s="27">
        <f>4!K56</f>
        <v>1665227</v>
      </c>
      <c r="L25" s="27">
        <f>4!L56</f>
        <v>0</v>
      </c>
      <c r="M25" s="27">
        <f>SUM(J25:L25)</f>
        <v>329008423</v>
      </c>
      <c r="N25" s="271">
        <f t="shared" si="2"/>
        <v>0.5301770381787954</v>
      </c>
      <c r="O25" s="265" t="s">
        <v>83</v>
      </c>
      <c r="P25" s="27">
        <f>5!B57</f>
        <v>1265926021</v>
      </c>
      <c r="Q25" s="27">
        <f>5!C57</f>
        <v>85362000</v>
      </c>
      <c r="R25" s="27">
        <f>5!D57</f>
        <v>0</v>
      </c>
      <c r="S25" s="27">
        <f>5!E57</f>
        <v>1351288021</v>
      </c>
      <c r="T25" s="27">
        <f>5!F57</f>
        <v>1556094307</v>
      </c>
      <c r="U25" s="27">
        <f>5!G57</f>
        <v>110109180</v>
      </c>
      <c r="V25" s="27">
        <f>5!H57</f>
        <v>0</v>
      </c>
      <c r="W25" s="27">
        <f>5!I57</f>
        <v>1666203487</v>
      </c>
      <c r="X25" s="27">
        <f>5!J57</f>
        <v>1151123940</v>
      </c>
      <c r="Y25" s="27">
        <f>5!K57</f>
        <v>96437810</v>
      </c>
      <c r="Z25" s="27">
        <f>5!L57</f>
        <v>0</v>
      </c>
      <c r="AA25" s="256">
        <f>5!M57</f>
        <v>1247561750</v>
      </c>
      <c r="AB25" s="261">
        <f t="shared" si="3"/>
        <v>0.7487451321124261</v>
      </c>
    </row>
    <row r="26" spans="1:28" s="19" customFormat="1" ht="15.75">
      <c r="A26" s="21" t="s">
        <v>84</v>
      </c>
      <c r="B26" s="27">
        <f>6!C276</f>
        <v>140639704</v>
      </c>
      <c r="C26" s="27">
        <f>6!D276</f>
        <v>914400</v>
      </c>
      <c r="D26" s="27">
        <f>6!E276</f>
        <v>0</v>
      </c>
      <c r="E26" s="27">
        <f>6!F276</f>
        <v>141554104</v>
      </c>
      <c r="F26" s="27">
        <f>6!G276</f>
        <v>168865211</v>
      </c>
      <c r="G26" s="27">
        <f>6!H276</f>
        <v>914400</v>
      </c>
      <c r="H26" s="27">
        <f>6!I276</f>
        <v>0</v>
      </c>
      <c r="I26" s="27">
        <f>6!J276</f>
        <v>169779611</v>
      </c>
      <c r="J26" s="27">
        <f>6!K276</f>
        <v>162859184</v>
      </c>
      <c r="K26" s="27">
        <f>6!L276</f>
        <v>0</v>
      </c>
      <c r="L26" s="27">
        <f>6!M276</f>
        <v>0</v>
      </c>
      <c r="M26" s="27">
        <f>6!N276</f>
        <v>162859184</v>
      </c>
      <c r="N26" s="271">
        <f t="shared" si="2"/>
        <v>0.959238762774642</v>
      </c>
      <c r="O26" s="265" t="s">
        <v>84</v>
      </c>
      <c r="P26" s="27">
        <f>7!C94</f>
        <v>0</v>
      </c>
      <c r="Q26" s="27">
        <f>7!D94</f>
        <v>0</v>
      </c>
      <c r="R26" s="27">
        <f>7!E94</f>
        <v>0</v>
      </c>
      <c r="S26" s="27">
        <f>SUM(P26:R26)</f>
        <v>0</v>
      </c>
      <c r="T26" s="27">
        <f>7!G94</f>
        <v>68110621</v>
      </c>
      <c r="U26" s="27">
        <f>7!H94</f>
        <v>0</v>
      </c>
      <c r="V26" s="27">
        <f>7!I94</f>
        <v>0</v>
      </c>
      <c r="W26" s="27">
        <f>SUM(T26:V26)</f>
        <v>68110621</v>
      </c>
      <c r="X26" s="27">
        <f>7!K94</f>
        <v>0</v>
      </c>
      <c r="Y26" s="27">
        <f>7!L94</f>
        <v>0</v>
      </c>
      <c r="Z26" s="27">
        <f>7!M94</f>
        <v>0</v>
      </c>
      <c r="AA26" s="256">
        <f>SUM(X26:Z26)</f>
        <v>0</v>
      </c>
      <c r="AB26" s="261">
        <f t="shared" si="3"/>
        <v>0</v>
      </c>
    </row>
    <row r="27" spans="1:28" s="19" customFormat="1" ht="15.75">
      <c r="A27" s="52" t="s">
        <v>76</v>
      </c>
      <c r="B27" s="18">
        <f aca="true" t="shared" si="12" ref="B27:I27">SUM(B28:B29)</f>
        <v>0</v>
      </c>
      <c r="C27" s="18">
        <f t="shared" si="12"/>
        <v>65440000</v>
      </c>
      <c r="D27" s="18">
        <f t="shared" si="12"/>
        <v>0</v>
      </c>
      <c r="E27" s="18">
        <f t="shared" si="12"/>
        <v>65440000</v>
      </c>
      <c r="F27" s="18">
        <f t="shared" si="12"/>
        <v>115618989</v>
      </c>
      <c r="G27" s="18">
        <f t="shared" si="12"/>
        <v>89560000</v>
      </c>
      <c r="H27" s="18">
        <f t="shared" si="12"/>
        <v>0</v>
      </c>
      <c r="I27" s="18">
        <f t="shared" si="12"/>
        <v>205178989</v>
      </c>
      <c r="J27" s="18">
        <f>SUM(J28:J29)</f>
        <v>104069916</v>
      </c>
      <c r="K27" s="18">
        <f>SUM(K28:K29)</f>
        <v>20000000</v>
      </c>
      <c r="L27" s="18">
        <f>SUM(L28:L29)</f>
        <v>0</v>
      </c>
      <c r="M27" s="18">
        <f>SUM(M28:M29)</f>
        <v>124069916</v>
      </c>
      <c r="N27" s="270">
        <f t="shared" si="2"/>
        <v>0.6046911362839399</v>
      </c>
      <c r="O27" s="265" t="s">
        <v>144</v>
      </c>
      <c r="P27" s="27">
        <f aca="true" t="shared" si="13" ref="P27:W27">SUM(P28:P29)</f>
        <v>234319047</v>
      </c>
      <c r="Q27" s="27">
        <f t="shared" si="13"/>
        <v>2000000</v>
      </c>
      <c r="R27" s="27">
        <f t="shared" si="13"/>
        <v>0</v>
      </c>
      <c r="S27" s="27">
        <f t="shared" si="13"/>
        <v>236319047</v>
      </c>
      <c r="T27" s="27">
        <f t="shared" si="13"/>
        <v>389301588</v>
      </c>
      <c r="U27" s="27">
        <f t="shared" si="13"/>
        <v>1200000</v>
      </c>
      <c r="V27" s="27">
        <f t="shared" si="13"/>
        <v>0</v>
      </c>
      <c r="W27" s="27">
        <f t="shared" si="13"/>
        <v>390501588</v>
      </c>
      <c r="X27" s="27">
        <f>SUM(X28:X29)</f>
        <v>0</v>
      </c>
      <c r="Y27" s="27">
        <f>SUM(Y28:Y29)</f>
        <v>0</v>
      </c>
      <c r="Z27" s="27">
        <f>SUM(Z28:Z29)</f>
        <v>0</v>
      </c>
      <c r="AA27" s="256">
        <f>SUM(AA28:AA29)</f>
        <v>0</v>
      </c>
      <c r="AB27" s="261">
        <f t="shared" si="3"/>
        <v>0</v>
      </c>
    </row>
    <row r="28" spans="1:28" s="19" customFormat="1" ht="15.75">
      <c r="A28" s="21" t="s">
        <v>83</v>
      </c>
      <c r="B28" s="27">
        <f>4!B63</f>
        <v>0</v>
      </c>
      <c r="C28" s="27">
        <f>4!C63</f>
        <v>65440000</v>
      </c>
      <c r="D28" s="27">
        <f>4!D63</f>
        <v>0</v>
      </c>
      <c r="E28" s="27">
        <f>SUM(B28:D28)</f>
        <v>65440000</v>
      </c>
      <c r="F28" s="27">
        <f>4!F63</f>
        <v>114963989</v>
      </c>
      <c r="G28" s="27">
        <f>4!G63</f>
        <v>89560000</v>
      </c>
      <c r="H28" s="27">
        <f>4!H63</f>
        <v>0</v>
      </c>
      <c r="I28" s="27">
        <f>SUM(F28:H28)</f>
        <v>204523989</v>
      </c>
      <c r="J28" s="27">
        <f>4!J63</f>
        <v>103414916</v>
      </c>
      <c r="K28" s="27">
        <f>4!K63</f>
        <v>20000000</v>
      </c>
      <c r="L28" s="27">
        <f>4!L63</f>
        <v>0</v>
      </c>
      <c r="M28" s="27">
        <f>SUM(J28:L28)</f>
        <v>123414916</v>
      </c>
      <c r="N28" s="271">
        <f t="shared" si="2"/>
        <v>0.6034251365985239</v>
      </c>
      <c r="O28" s="265" t="s">
        <v>90</v>
      </c>
      <c r="P28" s="60">
        <f>8!B16</f>
        <v>137000000</v>
      </c>
      <c r="Q28" s="60">
        <f>8!C16</f>
        <v>2000000</v>
      </c>
      <c r="R28" s="60">
        <f>8!D16</f>
        <v>0</v>
      </c>
      <c r="S28" s="27">
        <f>SUM(P28:R28)</f>
        <v>139000000</v>
      </c>
      <c r="T28" s="60">
        <f>8!F16</f>
        <v>37442369</v>
      </c>
      <c r="U28" s="60">
        <f>8!G16</f>
        <v>1200000</v>
      </c>
      <c r="V28" s="60">
        <f>8!H16</f>
        <v>0</v>
      </c>
      <c r="W28" s="27">
        <f>SUM(T28:V28)</f>
        <v>38642369</v>
      </c>
      <c r="X28" s="60">
        <v>0</v>
      </c>
      <c r="Y28" s="60">
        <v>0</v>
      </c>
      <c r="Z28" s="60">
        <v>0</v>
      </c>
      <c r="AA28" s="256">
        <f>SUM(X28:Z28)</f>
        <v>0</v>
      </c>
      <c r="AB28" s="261">
        <f t="shared" si="3"/>
        <v>0</v>
      </c>
    </row>
    <row r="29" spans="1:28" s="19" customFormat="1" ht="15.75">
      <c r="A29" s="21" t="s">
        <v>84</v>
      </c>
      <c r="B29" s="27">
        <f>6!C278</f>
        <v>0</v>
      </c>
      <c r="C29" s="27">
        <f>6!D278</f>
        <v>0</v>
      </c>
      <c r="D29" s="27">
        <f>6!E278</f>
        <v>0</v>
      </c>
      <c r="E29" s="27">
        <f>SUM(B29:D29)</f>
        <v>0</v>
      </c>
      <c r="F29" s="27">
        <f>6!G278</f>
        <v>655000</v>
      </c>
      <c r="G29" s="27">
        <f>6!H278</f>
        <v>0</v>
      </c>
      <c r="H29" s="27">
        <f>6!I278</f>
        <v>0</v>
      </c>
      <c r="I29" s="27">
        <f>SUM(F29:H29)</f>
        <v>655000</v>
      </c>
      <c r="J29" s="27">
        <f>6!K278</f>
        <v>655000</v>
      </c>
      <c r="K29" s="27">
        <f>6!L278</f>
        <v>0</v>
      </c>
      <c r="L29" s="27">
        <f>6!M278</f>
        <v>0</v>
      </c>
      <c r="M29" s="27">
        <f>SUM(J29:L29)</f>
        <v>655000</v>
      </c>
      <c r="N29" s="271">
        <f t="shared" si="2"/>
        <v>1</v>
      </c>
      <c r="O29" s="265" t="s">
        <v>89</v>
      </c>
      <c r="P29" s="60">
        <f>8!B17</f>
        <v>97319047</v>
      </c>
      <c r="Q29" s="60">
        <f>8!C17</f>
        <v>0</v>
      </c>
      <c r="R29" s="60">
        <f>8!D17</f>
        <v>0</v>
      </c>
      <c r="S29" s="27">
        <f>SUM(P29:R29)</f>
        <v>97319047</v>
      </c>
      <c r="T29" s="60">
        <f>8!F17</f>
        <v>351859219</v>
      </c>
      <c r="U29" s="60">
        <f>8!G17</f>
        <v>0</v>
      </c>
      <c r="V29" s="60">
        <f>8!H17</f>
        <v>0</v>
      </c>
      <c r="W29" s="27">
        <f>SUM(T29:V29)</f>
        <v>351859219</v>
      </c>
      <c r="X29" s="60">
        <v>0</v>
      </c>
      <c r="Y29" s="60">
        <v>0</v>
      </c>
      <c r="Z29" s="60">
        <v>0</v>
      </c>
      <c r="AA29" s="256">
        <f>SUM(X29:Z29)</f>
        <v>0</v>
      </c>
      <c r="AB29" s="261">
        <f t="shared" si="3"/>
        <v>0</v>
      </c>
    </row>
    <row r="30" spans="1:28" s="29" customFormat="1" ht="31.5">
      <c r="A30" s="20" t="s">
        <v>156</v>
      </c>
      <c r="B30" s="18">
        <f aca="true" t="shared" si="14" ref="B30:I30">B15+B21+B24+B27</f>
        <v>4862837324</v>
      </c>
      <c r="C30" s="18">
        <f t="shared" si="14"/>
        <v>100588363</v>
      </c>
      <c r="D30" s="18">
        <f t="shared" si="14"/>
        <v>0</v>
      </c>
      <c r="E30" s="18">
        <f t="shared" si="14"/>
        <v>4963425687</v>
      </c>
      <c r="F30" s="18">
        <f t="shared" si="14"/>
        <v>5656104875</v>
      </c>
      <c r="G30" s="18">
        <f t="shared" si="14"/>
        <v>125091040</v>
      </c>
      <c r="H30" s="18">
        <f t="shared" si="14"/>
        <v>0</v>
      </c>
      <c r="I30" s="18">
        <f t="shared" si="14"/>
        <v>5781195915</v>
      </c>
      <c r="J30" s="18">
        <f>J15+J21+J24+J27</f>
        <v>5245601252</v>
      </c>
      <c r="K30" s="18">
        <f>K15+K21+K24+K27</f>
        <v>35294337</v>
      </c>
      <c r="L30" s="18">
        <f>L15+L21+L24+L27</f>
        <v>0</v>
      </c>
      <c r="M30" s="18">
        <f>M15+M21+M24+M27</f>
        <v>5280895589</v>
      </c>
      <c r="N30" s="270">
        <f t="shared" si="2"/>
        <v>0.9134607556367513</v>
      </c>
      <c r="O30" s="267" t="s">
        <v>91</v>
      </c>
      <c r="P30" s="18">
        <f aca="true" t="shared" si="15" ref="P30:AA30">P12+P15+P18+P21+P24</f>
        <v>4581245306</v>
      </c>
      <c r="Q30" s="18">
        <f t="shared" si="15"/>
        <v>134933386</v>
      </c>
      <c r="R30" s="18">
        <f t="shared" si="15"/>
        <v>0</v>
      </c>
      <c r="S30" s="18">
        <f t="shared" si="15"/>
        <v>4716178692</v>
      </c>
      <c r="T30" s="18">
        <f t="shared" si="15"/>
        <v>5448751885</v>
      </c>
      <c r="U30" s="18">
        <f t="shared" si="15"/>
        <v>160180566</v>
      </c>
      <c r="V30" s="18">
        <f t="shared" si="15"/>
        <v>0</v>
      </c>
      <c r="W30" s="18">
        <f t="shared" si="15"/>
        <v>5608932451</v>
      </c>
      <c r="X30" s="18">
        <f t="shared" si="15"/>
        <v>4636423074</v>
      </c>
      <c r="Y30" s="18">
        <f t="shared" si="15"/>
        <v>103443835</v>
      </c>
      <c r="Z30" s="18">
        <f t="shared" si="15"/>
        <v>0</v>
      </c>
      <c r="AA30" s="75">
        <f t="shared" si="15"/>
        <v>4739866909</v>
      </c>
      <c r="AB30" s="262">
        <f t="shared" si="3"/>
        <v>0.8450568714114115</v>
      </c>
    </row>
    <row r="31" spans="1:28" s="29" customFormat="1" ht="32.25" customHeight="1">
      <c r="A31" s="74" t="s">
        <v>148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68"/>
      <c r="P31" s="75"/>
      <c r="Q31" s="69"/>
      <c r="R31" s="69"/>
      <c r="S31" s="70">
        <f>E30-S30</f>
        <v>247246995</v>
      </c>
      <c r="T31" s="75"/>
      <c r="U31" s="69"/>
      <c r="V31" s="69"/>
      <c r="W31" s="70">
        <f>I30-W30</f>
        <v>172263464</v>
      </c>
      <c r="X31" s="69"/>
      <c r="Y31" s="69"/>
      <c r="Z31" s="69"/>
      <c r="AA31" s="69"/>
      <c r="AB31" s="20"/>
    </row>
    <row r="32" spans="1:28" s="29" customFormat="1" ht="15.75">
      <c r="A32" s="321" t="s">
        <v>28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260"/>
      <c r="O32" s="325" t="s">
        <v>28</v>
      </c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1"/>
      <c r="AB32" s="20"/>
    </row>
    <row r="33" spans="1:28" s="19" customFormat="1" ht="31.5">
      <c r="A33" s="55" t="s">
        <v>77</v>
      </c>
      <c r="B33" s="38">
        <f aca="true" t="shared" si="16" ref="B33:M33">SUM(B34:B35)</f>
        <v>1513219196</v>
      </c>
      <c r="C33" s="38">
        <f t="shared" si="16"/>
        <v>0</v>
      </c>
      <c r="D33" s="38">
        <f t="shared" si="16"/>
        <v>0</v>
      </c>
      <c r="E33" s="38">
        <f t="shared" si="16"/>
        <v>1513219196</v>
      </c>
      <c r="F33" s="38">
        <f t="shared" si="16"/>
        <v>1546219196</v>
      </c>
      <c r="G33" s="38">
        <f t="shared" si="16"/>
        <v>0</v>
      </c>
      <c r="H33" s="38">
        <f t="shared" si="16"/>
        <v>0</v>
      </c>
      <c r="I33" s="38">
        <f t="shared" si="16"/>
        <v>1546219196</v>
      </c>
      <c r="J33" s="38">
        <f t="shared" si="16"/>
        <v>1086242046</v>
      </c>
      <c r="K33" s="38">
        <f t="shared" si="16"/>
        <v>1500000</v>
      </c>
      <c r="L33" s="38">
        <f t="shared" si="16"/>
        <v>0</v>
      </c>
      <c r="M33" s="38">
        <f t="shared" si="16"/>
        <v>1087742046</v>
      </c>
      <c r="N33" s="270">
        <f aca="true" t="shared" si="17" ref="N33:N48">M33/I33</f>
        <v>0.7034850225724399</v>
      </c>
      <c r="O33" s="268" t="s">
        <v>92</v>
      </c>
      <c r="P33" s="38">
        <f aca="true" t="shared" si="18" ref="P33:W33">SUM(P34:P35)</f>
        <v>1406994283</v>
      </c>
      <c r="Q33" s="38">
        <f t="shared" si="18"/>
        <v>4000000</v>
      </c>
      <c r="R33" s="38">
        <f t="shared" si="18"/>
        <v>0</v>
      </c>
      <c r="S33" s="38">
        <f t="shared" si="18"/>
        <v>1410994283</v>
      </c>
      <c r="T33" s="38">
        <f t="shared" si="18"/>
        <v>1453733857</v>
      </c>
      <c r="U33" s="38">
        <f t="shared" si="18"/>
        <v>0</v>
      </c>
      <c r="V33" s="38">
        <f t="shared" si="18"/>
        <v>0</v>
      </c>
      <c r="W33" s="38">
        <f t="shared" si="18"/>
        <v>1453733857</v>
      </c>
      <c r="X33" s="38">
        <f>SUM(X34:X35)</f>
        <v>311641492</v>
      </c>
      <c r="Y33" s="38">
        <f>SUM(Y34:Y35)</f>
        <v>0</v>
      </c>
      <c r="Z33" s="38">
        <f>SUM(Z34:Z35)</f>
        <v>0</v>
      </c>
      <c r="AA33" s="254">
        <f>SUM(AA34:AA35)</f>
        <v>311641492</v>
      </c>
      <c r="AB33" s="262">
        <f aca="true" t="shared" si="19" ref="AB33:AB48">AA33/W33</f>
        <v>0.2143731402411714</v>
      </c>
    </row>
    <row r="34" spans="1:28" s="19" customFormat="1" ht="15.75">
      <c r="A34" s="21" t="s">
        <v>83</v>
      </c>
      <c r="B34" s="27">
        <f>4!B33</f>
        <v>1513219196</v>
      </c>
      <c r="C34" s="27">
        <f>4!C33</f>
        <v>0</v>
      </c>
      <c r="D34" s="27">
        <f>4!D33</f>
        <v>0</v>
      </c>
      <c r="E34" s="27">
        <f>SUM(B34:D34)</f>
        <v>1513219196</v>
      </c>
      <c r="F34" s="27">
        <f>4!F33</f>
        <v>1545719196</v>
      </c>
      <c r="G34" s="27">
        <f>4!G33</f>
        <v>0</v>
      </c>
      <c r="H34" s="27">
        <f>4!H33</f>
        <v>0</v>
      </c>
      <c r="I34" s="27">
        <f>SUM(F34:H34)</f>
        <v>1545719196</v>
      </c>
      <c r="J34" s="27">
        <f>4!J33</f>
        <v>1085742046</v>
      </c>
      <c r="K34" s="27">
        <f>4!K33</f>
        <v>1500000</v>
      </c>
      <c r="L34" s="27">
        <f>4!L33</f>
        <v>0</v>
      </c>
      <c r="M34" s="27">
        <f>SUM(J34:L34)</f>
        <v>1087242046</v>
      </c>
      <c r="N34" s="271">
        <f t="shared" si="17"/>
        <v>0.7033891076811082</v>
      </c>
      <c r="O34" s="265" t="s">
        <v>83</v>
      </c>
      <c r="P34" s="27">
        <f>5!B74</f>
        <v>1391562771</v>
      </c>
      <c r="Q34" s="27">
        <f>5!C74</f>
        <v>0</v>
      </c>
      <c r="R34" s="27">
        <f>5!D74</f>
        <v>0</v>
      </c>
      <c r="S34" s="27">
        <f>SUM(P34:R34)</f>
        <v>1391562771</v>
      </c>
      <c r="T34" s="27">
        <f>5!F74</f>
        <v>1428294078</v>
      </c>
      <c r="U34" s="27">
        <f>5!G74</f>
        <v>0</v>
      </c>
      <c r="V34" s="27">
        <f>5!H74</f>
        <v>0</v>
      </c>
      <c r="W34" s="27">
        <f>SUM(T34:V34)</f>
        <v>1428294078</v>
      </c>
      <c r="X34" s="27">
        <f>5!J74</f>
        <v>286691646</v>
      </c>
      <c r="Y34" s="27">
        <f>5!K74</f>
        <v>0</v>
      </c>
      <c r="Z34" s="27">
        <f>5!L74</f>
        <v>0</v>
      </c>
      <c r="AA34" s="256">
        <f>SUM(X34:Z34)</f>
        <v>286691646</v>
      </c>
      <c r="AB34" s="261">
        <f t="shared" si="19"/>
        <v>0.20072312167074602</v>
      </c>
    </row>
    <row r="35" spans="1:28" s="19" customFormat="1" ht="15.75">
      <c r="A35" s="21" t="s">
        <v>84</v>
      </c>
      <c r="B35" s="27">
        <f>6!C282</f>
        <v>0</v>
      </c>
      <c r="C35" s="27">
        <f>6!D282</f>
        <v>0</v>
      </c>
      <c r="D35" s="27">
        <f>6!E282</f>
        <v>0</v>
      </c>
      <c r="E35" s="27">
        <f>6!F282</f>
        <v>0</v>
      </c>
      <c r="F35" s="27">
        <f>6!G282</f>
        <v>500000</v>
      </c>
      <c r="G35" s="27">
        <f>6!H282</f>
        <v>0</v>
      </c>
      <c r="H35" s="27">
        <f>6!I282</f>
        <v>0</v>
      </c>
      <c r="I35" s="27">
        <f>6!J282</f>
        <v>500000</v>
      </c>
      <c r="J35" s="27">
        <f>6!K282</f>
        <v>500000</v>
      </c>
      <c r="K35" s="27">
        <f>6!L282</f>
        <v>0</v>
      </c>
      <c r="L35" s="27">
        <f>6!M282</f>
        <v>0</v>
      </c>
      <c r="M35" s="27">
        <f>6!N282</f>
        <v>500000</v>
      </c>
      <c r="N35" s="271">
        <f t="shared" si="17"/>
        <v>1</v>
      </c>
      <c r="O35" s="265" t="s">
        <v>84</v>
      </c>
      <c r="P35" s="27">
        <f>7!C95</f>
        <v>15431512</v>
      </c>
      <c r="Q35" s="27">
        <f>7!D95</f>
        <v>4000000</v>
      </c>
      <c r="R35" s="27">
        <f>7!E95</f>
        <v>0</v>
      </c>
      <c r="S35" s="27">
        <f>SUM(P35:R35)</f>
        <v>19431512</v>
      </c>
      <c r="T35" s="27">
        <f>7!G95</f>
        <v>25439779</v>
      </c>
      <c r="U35" s="27">
        <f>7!H95</f>
        <v>0</v>
      </c>
      <c r="V35" s="27">
        <f>7!I95</f>
        <v>0</v>
      </c>
      <c r="W35" s="27">
        <f>SUM(T35:V35)</f>
        <v>25439779</v>
      </c>
      <c r="X35" s="27">
        <f>7!K95</f>
        <v>24949846</v>
      </c>
      <c r="Y35" s="27">
        <f>7!L95</f>
        <v>0</v>
      </c>
      <c r="Z35" s="27">
        <f>7!M95</f>
        <v>0</v>
      </c>
      <c r="AA35" s="256">
        <f>SUM(X35:Z35)</f>
        <v>24949846</v>
      </c>
      <c r="AB35" s="261">
        <f t="shared" si="19"/>
        <v>0.980741460057495</v>
      </c>
    </row>
    <row r="36" spans="1:28" s="19" customFormat="1" ht="15.75">
      <c r="A36" s="52" t="s">
        <v>78</v>
      </c>
      <c r="B36" s="18">
        <f aca="true" t="shared" si="20" ref="B36:M36">SUM(B37:B38)</f>
        <v>499299951</v>
      </c>
      <c r="C36" s="18">
        <f t="shared" si="20"/>
        <v>0</v>
      </c>
      <c r="D36" s="18">
        <f t="shared" si="20"/>
        <v>0</v>
      </c>
      <c r="E36" s="18">
        <f t="shared" si="20"/>
        <v>499299951</v>
      </c>
      <c r="F36" s="18">
        <f t="shared" si="20"/>
        <v>503305834</v>
      </c>
      <c r="G36" s="18">
        <f t="shared" si="20"/>
        <v>0</v>
      </c>
      <c r="H36" s="18">
        <f t="shared" si="20"/>
        <v>0</v>
      </c>
      <c r="I36" s="18">
        <f t="shared" si="20"/>
        <v>503305834</v>
      </c>
      <c r="J36" s="18">
        <f t="shared" si="20"/>
        <v>276328807</v>
      </c>
      <c r="K36" s="18">
        <f t="shared" si="20"/>
        <v>0</v>
      </c>
      <c r="L36" s="18">
        <f t="shared" si="20"/>
        <v>0</v>
      </c>
      <c r="M36" s="18">
        <f t="shared" si="20"/>
        <v>276328807</v>
      </c>
      <c r="N36" s="270">
        <f t="shared" si="17"/>
        <v>0.5490276256165948</v>
      </c>
      <c r="O36" s="269" t="s">
        <v>93</v>
      </c>
      <c r="P36" s="30">
        <f aca="true" t="shared" si="21" ref="P36:W36">SUM(P37:P38)</f>
        <v>1018742153</v>
      </c>
      <c r="Q36" s="30">
        <f t="shared" si="21"/>
        <v>13478662</v>
      </c>
      <c r="R36" s="30">
        <f t="shared" si="21"/>
        <v>0</v>
      </c>
      <c r="S36" s="30">
        <f t="shared" si="21"/>
        <v>1032220815</v>
      </c>
      <c r="T36" s="30">
        <f t="shared" si="21"/>
        <v>1146944422</v>
      </c>
      <c r="U36" s="30">
        <f t="shared" si="21"/>
        <v>13092413</v>
      </c>
      <c r="V36" s="30">
        <f t="shared" si="21"/>
        <v>0</v>
      </c>
      <c r="W36" s="30">
        <f t="shared" si="21"/>
        <v>1160036835</v>
      </c>
      <c r="X36" s="30">
        <f>SUM(X37:X38)</f>
        <v>589138651</v>
      </c>
      <c r="Y36" s="30">
        <f>SUM(Y37:Y38)</f>
        <v>12972722</v>
      </c>
      <c r="Z36" s="30">
        <f>SUM(Z37:Z38)</f>
        <v>0</v>
      </c>
      <c r="AA36" s="257">
        <f>SUM(AA37:AA38)</f>
        <v>602111373</v>
      </c>
      <c r="AB36" s="262">
        <f t="shared" si="19"/>
        <v>0.5190450465307854</v>
      </c>
    </row>
    <row r="37" spans="1:28" s="19" customFormat="1" ht="15.75">
      <c r="A37" s="21" t="s">
        <v>83</v>
      </c>
      <c r="B37" s="27">
        <f>4!B60</f>
        <v>499299951</v>
      </c>
      <c r="C37" s="27">
        <f>4!C60</f>
        <v>0</v>
      </c>
      <c r="D37" s="27">
        <f>4!D60</f>
        <v>0</v>
      </c>
      <c r="E37" s="27">
        <f>SUM(B37:D37)</f>
        <v>499299951</v>
      </c>
      <c r="F37" s="27">
        <f>4!F60</f>
        <v>502917274</v>
      </c>
      <c r="G37" s="27">
        <f>4!G60</f>
        <v>0</v>
      </c>
      <c r="H37" s="27">
        <f>4!H60</f>
        <v>0</v>
      </c>
      <c r="I37" s="27">
        <f>SUM(F37:H37)</f>
        <v>502917274</v>
      </c>
      <c r="J37" s="27">
        <f>4!J60</f>
        <v>275940247</v>
      </c>
      <c r="K37" s="27">
        <f>4!K60</f>
        <v>0</v>
      </c>
      <c r="L37" s="27">
        <f>4!L60</f>
        <v>0</v>
      </c>
      <c r="M37" s="27">
        <f>SUM(J37:L37)</f>
        <v>275940247</v>
      </c>
      <c r="N37" s="271">
        <f t="shared" si="17"/>
        <v>0.5486791988775475</v>
      </c>
      <c r="O37" s="265" t="s">
        <v>83</v>
      </c>
      <c r="P37" s="27">
        <f>5!B80</f>
        <v>1018742153</v>
      </c>
      <c r="Q37" s="27">
        <f>5!C80</f>
        <v>0</v>
      </c>
      <c r="R37" s="27">
        <f>5!D80</f>
        <v>0</v>
      </c>
      <c r="S37" s="27">
        <f>SUM(P37:R37)</f>
        <v>1018742153</v>
      </c>
      <c r="T37" s="27">
        <f>5!F80</f>
        <v>1146944422</v>
      </c>
      <c r="U37" s="27">
        <f>5!G80</f>
        <v>0</v>
      </c>
      <c r="V37" s="27">
        <f>5!H80</f>
        <v>0</v>
      </c>
      <c r="W37" s="27">
        <f>SUM(T37:V37)</f>
        <v>1146944422</v>
      </c>
      <c r="X37" s="27">
        <f>5!J80</f>
        <v>589138651</v>
      </c>
      <c r="Y37" s="27">
        <f>5!K80</f>
        <v>0</v>
      </c>
      <c r="Z37" s="27">
        <f>5!L80</f>
        <v>0</v>
      </c>
      <c r="AA37" s="256">
        <f>SUM(X37:Z37)</f>
        <v>589138651</v>
      </c>
      <c r="AB37" s="261">
        <f t="shared" si="19"/>
        <v>0.5136592843554542</v>
      </c>
    </row>
    <row r="38" spans="1:28" s="19" customFormat="1" ht="15.75">
      <c r="A38" s="21" t="s">
        <v>84</v>
      </c>
      <c r="B38" s="27">
        <f>6!C284</f>
        <v>0</v>
      </c>
      <c r="C38" s="27">
        <f>6!D284</f>
        <v>0</v>
      </c>
      <c r="D38" s="27">
        <f>6!E284</f>
        <v>0</v>
      </c>
      <c r="E38" s="27">
        <f>6!F284</f>
        <v>0</v>
      </c>
      <c r="F38" s="27">
        <f>6!G284</f>
        <v>388560</v>
      </c>
      <c r="G38" s="27">
        <f>6!H284</f>
        <v>0</v>
      </c>
      <c r="H38" s="27">
        <f>6!I284</f>
        <v>0</v>
      </c>
      <c r="I38" s="27">
        <f>6!J284</f>
        <v>388560</v>
      </c>
      <c r="J38" s="27">
        <f>6!K284</f>
        <v>388560</v>
      </c>
      <c r="K38" s="27">
        <f>6!L284</f>
        <v>0</v>
      </c>
      <c r="L38" s="27">
        <f>6!M284</f>
        <v>0</v>
      </c>
      <c r="M38" s="27">
        <f>6!N284</f>
        <v>388560</v>
      </c>
      <c r="N38" s="271">
        <f t="shared" si="17"/>
        <v>1</v>
      </c>
      <c r="O38" s="265" t="s">
        <v>84</v>
      </c>
      <c r="P38" s="27">
        <f>7!C96</f>
        <v>0</v>
      </c>
      <c r="Q38" s="27">
        <f>7!D96</f>
        <v>13478662</v>
      </c>
      <c r="R38" s="27">
        <f>7!E96</f>
        <v>0</v>
      </c>
      <c r="S38" s="27">
        <f>SUM(P38:R38)</f>
        <v>13478662</v>
      </c>
      <c r="T38" s="27">
        <f>7!G96</f>
        <v>0</v>
      </c>
      <c r="U38" s="27">
        <f>7!H96</f>
        <v>13092413</v>
      </c>
      <c r="V38" s="27">
        <f>7!I96</f>
        <v>0</v>
      </c>
      <c r="W38" s="27">
        <f>SUM(T38:V38)</f>
        <v>13092413</v>
      </c>
      <c r="X38" s="27">
        <f>7!K96</f>
        <v>0</v>
      </c>
      <c r="Y38" s="27">
        <f>7!L96</f>
        <v>12972722</v>
      </c>
      <c r="Z38" s="27">
        <f>7!M96</f>
        <v>0</v>
      </c>
      <c r="AA38" s="256">
        <f>SUM(X38:Z38)</f>
        <v>12972722</v>
      </c>
      <c r="AB38" s="261">
        <f t="shared" si="19"/>
        <v>0.9908579877521432</v>
      </c>
    </row>
    <row r="39" spans="1:28" s="19" customFormat="1" ht="31.5">
      <c r="A39" s="47" t="s">
        <v>68</v>
      </c>
      <c r="B39" s="18">
        <f aca="true" t="shared" si="22" ref="B39:M39">SUM(B40:B41)</f>
        <v>3200000</v>
      </c>
      <c r="C39" s="18">
        <f t="shared" si="22"/>
        <v>30000000</v>
      </c>
      <c r="D39" s="18">
        <f t="shared" si="22"/>
        <v>0</v>
      </c>
      <c r="E39" s="18">
        <f t="shared" si="22"/>
        <v>33200000</v>
      </c>
      <c r="F39" s="18">
        <f t="shared" si="22"/>
        <v>8200000</v>
      </c>
      <c r="G39" s="18">
        <f t="shared" si="22"/>
        <v>30000000</v>
      </c>
      <c r="H39" s="18">
        <f t="shared" si="22"/>
        <v>0</v>
      </c>
      <c r="I39" s="18">
        <f t="shared" si="22"/>
        <v>38200000</v>
      </c>
      <c r="J39" s="18">
        <f t="shared" si="22"/>
        <v>466676</v>
      </c>
      <c r="K39" s="18">
        <f t="shared" si="22"/>
        <v>0</v>
      </c>
      <c r="L39" s="18">
        <f t="shared" si="22"/>
        <v>0</v>
      </c>
      <c r="M39" s="18">
        <f t="shared" si="22"/>
        <v>466676</v>
      </c>
      <c r="N39" s="270">
        <f t="shared" si="17"/>
        <v>0.012216649214659685</v>
      </c>
      <c r="O39" s="266" t="s">
        <v>94</v>
      </c>
      <c r="P39" s="18">
        <f aca="true" t="shared" si="23" ref="P39:W39">SUM(P40:P41)</f>
        <v>457351044</v>
      </c>
      <c r="Q39" s="18">
        <f t="shared" si="23"/>
        <v>72400000</v>
      </c>
      <c r="R39" s="18">
        <f t="shared" si="23"/>
        <v>0</v>
      </c>
      <c r="S39" s="18">
        <f t="shared" si="23"/>
        <v>529751044</v>
      </c>
      <c r="T39" s="18">
        <f t="shared" si="23"/>
        <v>350781486</v>
      </c>
      <c r="U39" s="18">
        <f t="shared" si="23"/>
        <v>72400000</v>
      </c>
      <c r="V39" s="18">
        <f t="shared" si="23"/>
        <v>0</v>
      </c>
      <c r="W39" s="18">
        <f t="shared" si="23"/>
        <v>423181486</v>
      </c>
      <c r="X39" s="18">
        <f>SUM(X40:X41)</f>
        <v>35968538</v>
      </c>
      <c r="Y39" s="18">
        <f>SUM(Y40:Y41)</f>
        <v>54070000</v>
      </c>
      <c r="Z39" s="18">
        <f>SUM(Z40:Z41)</f>
        <v>0</v>
      </c>
      <c r="AA39" s="75">
        <f>SUM(AA40:AA41)</f>
        <v>90038538</v>
      </c>
      <c r="AB39" s="262">
        <f t="shared" si="19"/>
        <v>0.21276577775427538</v>
      </c>
    </row>
    <row r="40" spans="1:28" s="19" customFormat="1" ht="15.75">
      <c r="A40" s="21" t="s">
        <v>83</v>
      </c>
      <c r="B40" s="27">
        <f>4!B66</f>
        <v>3200000</v>
      </c>
      <c r="C40" s="27">
        <f>4!C66</f>
        <v>30000000</v>
      </c>
      <c r="D40" s="27">
        <f>4!D66</f>
        <v>0</v>
      </c>
      <c r="E40" s="27">
        <f>SUM(B40:D40)</f>
        <v>33200000</v>
      </c>
      <c r="F40" s="27">
        <f>4!F66</f>
        <v>3200000</v>
      </c>
      <c r="G40" s="27">
        <f>4!G66</f>
        <v>30000000</v>
      </c>
      <c r="H40" s="27">
        <f>4!H66</f>
        <v>0</v>
      </c>
      <c r="I40" s="27">
        <f>SUM(F40:H40)</f>
        <v>33200000</v>
      </c>
      <c r="J40" s="27">
        <f>4!J66</f>
        <v>0</v>
      </c>
      <c r="K40" s="27">
        <f>4!K66</f>
        <v>0</v>
      </c>
      <c r="L40" s="27">
        <f>4!L66</f>
        <v>0</v>
      </c>
      <c r="M40" s="27">
        <f>SUM(J40:L40)</f>
        <v>0</v>
      </c>
      <c r="N40" s="271">
        <f t="shared" si="17"/>
        <v>0</v>
      </c>
      <c r="O40" s="265" t="s">
        <v>83</v>
      </c>
      <c r="P40" s="27">
        <f>5!B85</f>
        <v>457351044</v>
      </c>
      <c r="Q40" s="27">
        <f>5!C85</f>
        <v>72400000</v>
      </c>
      <c r="R40" s="27">
        <f>5!D85</f>
        <v>0</v>
      </c>
      <c r="S40" s="27">
        <f>SUM(P40:R40)</f>
        <v>529751044</v>
      </c>
      <c r="T40" s="27">
        <f>5!F85</f>
        <v>345781486</v>
      </c>
      <c r="U40" s="27">
        <f>5!G85</f>
        <v>72400000</v>
      </c>
      <c r="V40" s="27">
        <f>5!H85</f>
        <v>0</v>
      </c>
      <c r="W40" s="27">
        <f>SUM(T40:V40)</f>
        <v>418181486</v>
      </c>
      <c r="X40" s="27">
        <f>5!J85</f>
        <v>30968538</v>
      </c>
      <c r="Y40" s="27">
        <f>5!K85</f>
        <v>54070000</v>
      </c>
      <c r="Z40" s="27">
        <f>5!L85</f>
        <v>0</v>
      </c>
      <c r="AA40" s="256">
        <f>SUM(X40:Z40)</f>
        <v>85038538</v>
      </c>
      <c r="AB40" s="261">
        <f t="shared" si="19"/>
        <v>0.20335318718533607</v>
      </c>
    </row>
    <row r="41" spans="1:28" s="19" customFormat="1" ht="15.75">
      <c r="A41" s="21" t="s">
        <v>84</v>
      </c>
      <c r="B41" s="27">
        <f>6!C286</f>
        <v>0</v>
      </c>
      <c r="C41" s="27">
        <f>6!D286</f>
        <v>0</v>
      </c>
      <c r="D41" s="27">
        <f>6!E286</f>
        <v>0</v>
      </c>
      <c r="E41" s="27">
        <f>6!F286</f>
        <v>0</v>
      </c>
      <c r="F41" s="27">
        <f>6!G286</f>
        <v>5000000</v>
      </c>
      <c r="G41" s="27">
        <f>6!H286</f>
        <v>0</v>
      </c>
      <c r="H41" s="27">
        <f>6!I286</f>
        <v>0</v>
      </c>
      <c r="I41" s="27">
        <f>6!J286</f>
        <v>5000000</v>
      </c>
      <c r="J41" s="27">
        <f>6!K286</f>
        <v>466676</v>
      </c>
      <c r="K41" s="27">
        <f>6!L286</f>
        <v>0</v>
      </c>
      <c r="L41" s="27">
        <f>6!M286</f>
        <v>0</v>
      </c>
      <c r="M41" s="27">
        <f>6!N286</f>
        <v>466676</v>
      </c>
      <c r="N41" s="271">
        <f t="shared" si="17"/>
        <v>0.0933352</v>
      </c>
      <c r="O41" s="265" t="s">
        <v>84</v>
      </c>
      <c r="P41" s="27">
        <f>7!C97</f>
        <v>0</v>
      </c>
      <c r="Q41" s="27">
        <f>7!D97</f>
        <v>0</v>
      </c>
      <c r="R41" s="27">
        <f>7!E97</f>
        <v>0</v>
      </c>
      <c r="S41" s="27">
        <f>SUM(P41:R41)</f>
        <v>0</v>
      </c>
      <c r="T41" s="27">
        <f>7!G97</f>
        <v>5000000</v>
      </c>
      <c r="U41" s="27">
        <f>7!H97</f>
        <v>0</v>
      </c>
      <c r="V41" s="27">
        <f>7!I97</f>
        <v>0</v>
      </c>
      <c r="W41" s="27">
        <f>SUM(T41:V41)</f>
        <v>5000000</v>
      </c>
      <c r="X41" s="27">
        <f>7!K97</f>
        <v>5000000</v>
      </c>
      <c r="Y41" s="27">
        <f>7!L97</f>
        <v>0</v>
      </c>
      <c r="Z41" s="27">
        <f>7!M97</f>
        <v>0</v>
      </c>
      <c r="AA41" s="256">
        <f>SUM(X41:Z41)</f>
        <v>5000000</v>
      </c>
      <c r="AB41" s="261">
        <f t="shared" si="19"/>
        <v>1</v>
      </c>
    </row>
    <row r="42" spans="1:28" s="19" customFormat="1" ht="31.5">
      <c r="A42" s="20" t="s">
        <v>79</v>
      </c>
      <c r="B42" s="18">
        <f aca="true" t="shared" si="24" ref="B42:M42">B33+B36+B39</f>
        <v>2015719147</v>
      </c>
      <c r="C42" s="18">
        <f t="shared" si="24"/>
        <v>30000000</v>
      </c>
      <c r="D42" s="18">
        <f t="shared" si="24"/>
        <v>0</v>
      </c>
      <c r="E42" s="18">
        <f t="shared" si="24"/>
        <v>2045719147</v>
      </c>
      <c r="F42" s="18">
        <f t="shared" si="24"/>
        <v>2057725030</v>
      </c>
      <c r="G42" s="18">
        <f t="shared" si="24"/>
        <v>30000000</v>
      </c>
      <c r="H42" s="18">
        <f t="shared" si="24"/>
        <v>0</v>
      </c>
      <c r="I42" s="18">
        <f t="shared" si="24"/>
        <v>2087725030</v>
      </c>
      <c r="J42" s="18">
        <f t="shared" si="24"/>
        <v>1363037529</v>
      </c>
      <c r="K42" s="18">
        <f t="shared" si="24"/>
        <v>1500000</v>
      </c>
      <c r="L42" s="18">
        <f t="shared" si="24"/>
        <v>0</v>
      </c>
      <c r="M42" s="18">
        <f t="shared" si="24"/>
        <v>1364537529</v>
      </c>
      <c r="N42" s="270">
        <f t="shared" si="17"/>
        <v>0.6536002152544006</v>
      </c>
      <c r="O42" s="267" t="s">
        <v>95</v>
      </c>
      <c r="P42" s="77">
        <f aca="true" t="shared" si="25" ref="P42:W42">P33+P36+P39</f>
        <v>2883087480</v>
      </c>
      <c r="Q42" s="77">
        <f t="shared" si="25"/>
        <v>89878662</v>
      </c>
      <c r="R42" s="77">
        <f t="shared" si="25"/>
        <v>0</v>
      </c>
      <c r="S42" s="77">
        <f t="shared" si="25"/>
        <v>2972966142</v>
      </c>
      <c r="T42" s="77">
        <f t="shared" si="25"/>
        <v>2951459765</v>
      </c>
      <c r="U42" s="77">
        <f t="shared" si="25"/>
        <v>85492413</v>
      </c>
      <c r="V42" s="77">
        <f t="shared" si="25"/>
        <v>0</v>
      </c>
      <c r="W42" s="77">
        <f t="shared" si="25"/>
        <v>3036952178</v>
      </c>
      <c r="X42" s="77">
        <f>X33+X36+X39</f>
        <v>936748681</v>
      </c>
      <c r="Y42" s="77">
        <f>Y33+Y36+Y39</f>
        <v>67042722</v>
      </c>
      <c r="Z42" s="77">
        <f>Z33+Z36+Z39</f>
        <v>0</v>
      </c>
      <c r="AA42" s="258">
        <f>AA33+AA36+AA39</f>
        <v>1003791403</v>
      </c>
      <c r="AB42" s="262">
        <f t="shared" si="19"/>
        <v>0.3305259168292376</v>
      </c>
    </row>
    <row r="43" spans="1:28" s="19" customFormat="1" ht="31.5">
      <c r="A43" s="74" t="s">
        <v>149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70"/>
      <c r="O43" s="68"/>
      <c r="P43" s="80"/>
      <c r="Q43" s="79"/>
      <c r="R43" s="79"/>
      <c r="S43" s="76">
        <f>E42-S42</f>
        <v>-927246995</v>
      </c>
      <c r="T43" s="80"/>
      <c r="U43" s="79"/>
      <c r="V43" s="79"/>
      <c r="W43" s="76">
        <f>I42-W42</f>
        <v>-949227148</v>
      </c>
      <c r="X43" s="80"/>
      <c r="Y43" s="79"/>
      <c r="Z43" s="79"/>
      <c r="AA43" s="79">
        <f>M42-AA42</f>
        <v>360746126</v>
      </c>
      <c r="AB43" s="262"/>
    </row>
    <row r="44" spans="1:28" s="19" customFormat="1" ht="15.75">
      <c r="A44" s="20" t="s">
        <v>82</v>
      </c>
      <c r="B44" s="18">
        <f aca="true" t="shared" si="26" ref="B44:M44">B30+B42</f>
        <v>6878556471</v>
      </c>
      <c r="C44" s="18">
        <f t="shared" si="26"/>
        <v>130588363</v>
      </c>
      <c r="D44" s="18">
        <f t="shared" si="26"/>
        <v>0</v>
      </c>
      <c r="E44" s="18">
        <f t="shared" si="26"/>
        <v>7009144834</v>
      </c>
      <c r="F44" s="18">
        <f t="shared" si="26"/>
        <v>7713829905</v>
      </c>
      <c r="G44" s="18">
        <f t="shared" si="26"/>
        <v>155091040</v>
      </c>
      <c r="H44" s="18">
        <f t="shared" si="26"/>
        <v>0</v>
      </c>
      <c r="I44" s="18">
        <f t="shared" si="26"/>
        <v>7868920945</v>
      </c>
      <c r="J44" s="18">
        <f t="shared" si="26"/>
        <v>6608638781</v>
      </c>
      <c r="K44" s="18">
        <f t="shared" si="26"/>
        <v>36794337</v>
      </c>
      <c r="L44" s="18">
        <f t="shared" si="26"/>
        <v>0</v>
      </c>
      <c r="M44" s="18">
        <f t="shared" si="26"/>
        <v>6645433118</v>
      </c>
      <c r="N44" s="270">
        <f t="shared" si="17"/>
        <v>0.844516441891894</v>
      </c>
      <c r="O44" s="267" t="s">
        <v>96</v>
      </c>
      <c r="P44" s="78">
        <f>P30+P42</f>
        <v>7464332786</v>
      </c>
      <c r="Q44" s="78">
        <f>Q30+Q42</f>
        <v>224812048</v>
      </c>
      <c r="R44" s="78">
        <f>R30+R42</f>
        <v>0</v>
      </c>
      <c r="S44" s="38">
        <f>SUM(P44:R44)</f>
        <v>7689144834</v>
      </c>
      <c r="T44" s="78">
        <f>T30+T42</f>
        <v>8400211650</v>
      </c>
      <c r="U44" s="78">
        <f>U30+U42</f>
        <v>245672979</v>
      </c>
      <c r="V44" s="78">
        <f>V30+V42</f>
        <v>0</v>
      </c>
      <c r="W44" s="38">
        <f>SUM(T44:V44)</f>
        <v>8645884629</v>
      </c>
      <c r="X44" s="78">
        <f>X30+X42</f>
        <v>5573171755</v>
      </c>
      <c r="Y44" s="78">
        <f>Y30+Y42</f>
        <v>170486557</v>
      </c>
      <c r="Z44" s="78">
        <f>Z30+Z42</f>
        <v>0</v>
      </c>
      <c r="AA44" s="254">
        <f>SUM(X44:Z44)</f>
        <v>5743658312</v>
      </c>
      <c r="AB44" s="262">
        <f t="shared" si="19"/>
        <v>0.6643228030980934</v>
      </c>
    </row>
    <row r="45" spans="1:28" s="19" customFormat="1" ht="15.75">
      <c r="A45" s="25" t="s">
        <v>80</v>
      </c>
      <c r="B45" s="18">
        <f aca="true" t="shared" si="27" ref="B45:M45">SUM(B46:B47)</f>
        <v>2587132481</v>
      </c>
      <c r="C45" s="18">
        <f t="shared" si="27"/>
        <v>0</v>
      </c>
      <c r="D45" s="18">
        <f t="shared" si="27"/>
        <v>0</v>
      </c>
      <c r="E45" s="18">
        <f t="shared" si="27"/>
        <v>2587132481</v>
      </c>
      <c r="F45" s="18">
        <f t="shared" si="27"/>
        <v>2904204646</v>
      </c>
      <c r="G45" s="18">
        <f t="shared" si="27"/>
        <v>0</v>
      </c>
      <c r="H45" s="18">
        <f t="shared" si="27"/>
        <v>0</v>
      </c>
      <c r="I45" s="18">
        <f t="shared" si="27"/>
        <v>2904204646</v>
      </c>
      <c r="J45" s="18">
        <f t="shared" si="27"/>
        <v>2767705819</v>
      </c>
      <c r="K45" s="18">
        <f t="shared" si="27"/>
        <v>0</v>
      </c>
      <c r="L45" s="18">
        <f t="shared" si="27"/>
        <v>0</v>
      </c>
      <c r="M45" s="18">
        <f t="shared" si="27"/>
        <v>2767705819</v>
      </c>
      <c r="N45" s="270">
        <f t="shared" si="17"/>
        <v>0.9529995838316692</v>
      </c>
      <c r="O45" s="267" t="s">
        <v>132</v>
      </c>
      <c r="P45" s="34">
        <f aca="true" t="shared" si="28" ref="P45:V45">SUM(P46:P47)</f>
        <v>1907132481</v>
      </c>
      <c r="Q45" s="34">
        <f t="shared" si="28"/>
        <v>0</v>
      </c>
      <c r="R45" s="34">
        <f t="shared" si="28"/>
        <v>0</v>
      </c>
      <c r="S45" s="34">
        <f t="shared" si="28"/>
        <v>1907132481</v>
      </c>
      <c r="T45" s="34">
        <f t="shared" si="28"/>
        <v>2127240962</v>
      </c>
      <c r="U45" s="34">
        <f t="shared" si="28"/>
        <v>0</v>
      </c>
      <c r="V45" s="34">
        <f t="shared" si="28"/>
        <v>0</v>
      </c>
      <c r="W45" s="34">
        <f>SUM(W46:W47)</f>
        <v>2127240962</v>
      </c>
      <c r="X45" s="34">
        <f>SUM(X46:X47)</f>
        <v>1990742135</v>
      </c>
      <c r="Y45" s="34">
        <f>SUM(Y46:Y47)</f>
        <v>0</v>
      </c>
      <c r="Z45" s="34">
        <f>SUM(Z46:Z47)</f>
        <v>0</v>
      </c>
      <c r="AA45" s="259">
        <f>SUM(AA46:AA47)</f>
        <v>1990742135</v>
      </c>
      <c r="AB45" s="262">
        <f t="shared" si="19"/>
        <v>0.9358329265756213</v>
      </c>
    </row>
    <row r="46" spans="1:28" s="19" customFormat="1" ht="15.75">
      <c r="A46" s="21" t="s">
        <v>83</v>
      </c>
      <c r="B46" s="27">
        <f>4!B68</f>
        <v>680000000</v>
      </c>
      <c r="C46" s="27">
        <f>4!C68</f>
        <v>0</v>
      </c>
      <c r="D46" s="27">
        <f>4!D68</f>
        <v>0</v>
      </c>
      <c r="E46" s="27">
        <f>SUM(B46:D46)</f>
        <v>680000000</v>
      </c>
      <c r="F46" s="27">
        <f>4!F68</f>
        <v>788629454</v>
      </c>
      <c r="G46" s="27">
        <f>4!G68</f>
        <v>0</v>
      </c>
      <c r="H46" s="27">
        <f>4!H68</f>
        <v>0</v>
      </c>
      <c r="I46" s="27">
        <f>SUM(F46:H46)</f>
        <v>788629454</v>
      </c>
      <c r="J46" s="27">
        <f>4!J68</f>
        <v>788629454</v>
      </c>
      <c r="K46" s="27">
        <f>4!K68</f>
        <v>0</v>
      </c>
      <c r="L46" s="27">
        <f>4!L68</f>
        <v>0</v>
      </c>
      <c r="M46" s="27">
        <f>4!M68</f>
        <v>788629454</v>
      </c>
      <c r="N46" s="271">
        <f t="shared" si="17"/>
        <v>1</v>
      </c>
      <c r="O46" s="265" t="s">
        <v>83</v>
      </c>
      <c r="P46" s="64">
        <f>5!B89</f>
        <v>1907132481</v>
      </c>
      <c r="Q46" s="64">
        <f>5!C89</f>
        <v>0</v>
      </c>
      <c r="R46" s="64">
        <f>5!D89</f>
        <v>0</v>
      </c>
      <c r="S46" s="27">
        <f>SUM(P46:R46)</f>
        <v>1907132481</v>
      </c>
      <c r="T46" s="64">
        <f>5!F89</f>
        <v>2127240962</v>
      </c>
      <c r="U46" s="64">
        <f>5!G89</f>
        <v>0</v>
      </c>
      <c r="V46" s="64">
        <f>5!H89</f>
        <v>0</v>
      </c>
      <c r="W46" s="27">
        <f>SUM(T46:V46)</f>
        <v>2127240962</v>
      </c>
      <c r="X46" s="64">
        <f>5!J89</f>
        <v>1990742135</v>
      </c>
      <c r="Y46" s="64">
        <f>5!K89</f>
        <v>0</v>
      </c>
      <c r="Z46" s="64">
        <f>5!L89</f>
        <v>0</v>
      </c>
      <c r="AA46" s="256">
        <f>SUM(X46:Z46)</f>
        <v>1990742135</v>
      </c>
      <c r="AB46" s="261">
        <f t="shared" si="19"/>
        <v>0.9358329265756213</v>
      </c>
    </row>
    <row r="47" spans="1:28" s="19" customFormat="1" ht="15.75">
      <c r="A47" s="21" t="s">
        <v>84</v>
      </c>
      <c r="B47" s="27">
        <f>6!C256</f>
        <v>1907132481</v>
      </c>
      <c r="C47" s="27">
        <f>6!D256</f>
        <v>0</v>
      </c>
      <c r="D47" s="27">
        <f>6!E256</f>
        <v>0</v>
      </c>
      <c r="E47" s="27">
        <f>6!F256</f>
        <v>1907132481</v>
      </c>
      <c r="F47" s="27">
        <f>6!G256</f>
        <v>2115575192</v>
      </c>
      <c r="G47" s="27">
        <f>6!H256</f>
        <v>0</v>
      </c>
      <c r="H47" s="27">
        <f>6!I256</f>
        <v>0</v>
      </c>
      <c r="I47" s="27">
        <f>6!J256</f>
        <v>2115575192</v>
      </c>
      <c r="J47" s="27">
        <f>6!K256</f>
        <v>1979076365</v>
      </c>
      <c r="K47" s="27">
        <f>6!L256</f>
        <v>0</v>
      </c>
      <c r="L47" s="27">
        <f>6!M256</f>
        <v>0</v>
      </c>
      <c r="M47" s="27">
        <f>6!N256</f>
        <v>1979076365</v>
      </c>
      <c r="N47" s="271">
        <f t="shared" si="17"/>
        <v>0.9354790945194634</v>
      </c>
      <c r="O47" s="265" t="s">
        <v>84</v>
      </c>
      <c r="P47" s="64">
        <v>0</v>
      </c>
      <c r="Q47" s="64">
        <v>0</v>
      </c>
      <c r="R47" s="64">
        <v>0</v>
      </c>
      <c r="S47" s="27">
        <f>SUM(P47:R47)</f>
        <v>0</v>
      </c>
      <c r="T47" s="64">
        <v>0</v>
      </c>
      <c r="U47" s="64">
        <v>0</v>
      </c>
      <c r="V47" s="64">
        <v>0</v>
      </c>
      <c r="W47" s="27">
        <f>SUM(T47:V47)</f>
        <v>0</v>
      </c>
      <c r="X47" s="64">
        <v>0</v>
      </c>
      <c r="Y47" s="64">
        <v>0</v>
      </c>
      <c r="Z47" s="64">
        <v>0</v>
      </c>
      <c r="AA47" s="256">
        <f>SUM(X47:Z47)</f>
        <v>0</v>
      </c>
      <c r="AB47" s="261">
        <v>0</v>
      </c>
    </row>
    <row r="48" spans="1:28" s="29" customFormat="1" ht="15.75">
      <c r="A48" s="20" t="s">
        <v>81</v>
      </c>
      <c r="B48" s="18">
        <f aca="true" t="shared" si="29" ref="B48:M48">B44+B45</f>
        <v>9465688952</v>
      </c>
      <c r="C48" s="18">
        <f t="shared" si="29"/>
        <v>130588363</v>
      </c>
      <c r="D48" s="18">
        <f t="shared" si="29"/>
        <v>0</v>
      </c>
      <c r="E48" s="18">
        <f t="shared" si="29"/>
        <v>9596277315</v>
      </c>
      <c r="F48" s="18">
        <f t="shared" si="29"/>
        <v>10618034551</v>
      </c>
      <c r="G48" s="18">
        <f t="shared" si="29"/>
        <v>155091040</v>
      </c>
      <c r="H48" s="18">
        <f t="shared" si="29"/>
        <v>0</v>
      </c>
      <c r="I48" s="18">
        <f t="shared" si="29"/>
        <v>10773125591</v>
      </c>
      <c r="J48" s="18">
        <f t="shared" si="29"/>
        <v>9376344600</v>
      </c>
      <c r="K48" s="18">
        <f t="shared" si="29"/>
        <v>36794337</v>
      </c>
      <c r="L48" s="18">
        <f t="shared" si="29"/>
        <v>0</v>
      </c>
      <c r="M48" s="18">
        <f t="shared" si="29"/>
        <v>9413138937</v>
      </c>
      <c r="N48" s="270">
        <f t="shared" si="17"/>
        <v>0.873761180772259</v>
      </c>
      <c r="O48" s="267" t="s">
        <v>97</v>
      </c>
      <c r="P48" s="18">
        <f aca="true" t="shared" si="30" ref="P48:AA48">P44+P45</f>
        <v>9371465267</v>
      </c>
      <c r="Q48" s="18">
        <f t="shared" si="30"/>
        <v>224812048</v>
      </c>
      <c r="R48" s="18">
        <f t="shared" si="30"/>
        <v>0</v>
      </c>
      <c r="S48" s="18">
        <f t="shared" si="30"/>
        <v>9596277315</v>
      </c>
      <c r="T48" s="18">
        <f t="shared" si="30"/>
        <v>10527452612</v>
      </c>
      <c r="U48" s="18">
        <f t="shared" si="30"/>
        <v>245672979</v>
      </c>
      <c r="V48" s="18">
        <f t="shared" si="30"/>
        <v>0</v>
      </c>
      <c r="W48" s="18">
        <f t="shared" si="30"/>
        <v>10773125591</v>
      </c>
      <c r="X48" s="18">
        <f t="shared" si="30"/>
        <v>7563913890</v>
      </c>
      <c r="Y48" s="18">
        <f t="shared" si="30"/>
        <v>170486557</v>
      </c>
      <c r="Z48" s="18">
        <f t="shared" si="30"/>
        <v>0</v>
      </c>
      <c r="AA48" s="75">
        <f t="shared" si="30"/>
        <v>7734400447</v>
      </c>
      <c r="AB48" s="262">
        <f t="shared" si="19"/>
        <v>0.717934677514705</v>
      </c>
    </row>
    <row r="49" spans="1:14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9" ht="15.75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Q50" s="16"/>
      <c r="S50" s="16"/>
    </row>
    <row r="51" spans="1:19" ht="15.75">
      <c r="A51" s="15"/>
      <c r="B51" s="14"/>
      <c r="C51" s="14"/>
      <c r="D51" s="14"/>
      <c r="S51" s="16"/>
    </row>
    <row r="52" spans="1:19" ht="15.7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S52" s="16"/>
    </row>
    <row r="53" spans="1:14" ht="15.7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.75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.7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.7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.7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.75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.75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.7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.75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.75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.75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.75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.75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.75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.7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.75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.75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.7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.75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.75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.75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.75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.75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.75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.75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.75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.75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.75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.75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.75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.75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.75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.75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.75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.75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.75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.75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.75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.75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.75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.75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.75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.75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.75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.75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.75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.75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.75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>
      <c r="A116" s="1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.75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.75">
      <c r="A118" s="1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.75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.75">
      <c r="A120" s="1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.75">
      <c r="A121" s="1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.75">
      <c r="A122" s="1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.75">
      <c r="A123" s="1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.75">
      <c r="A124" s="1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.75">
      <c r="A125" s="1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>
      <c r="A126" s="1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>
      <c r="A127" s="1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.75">
      <c r="A128" s="1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>
      <c r="A129" s="1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>
      <c r="A130" s="15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.75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.75">
      <c r="A132" s="1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>
      <c r="A133" s="1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>
      <c r="A134" s="15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>
      <c r="A136" s="1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.75">
      <c r="A137" s="1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.75">
      <c r="A138" s="15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>
      <c r="A139" s="15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>
      <c r="A140" s="15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.75">
      <c r="A141" s="15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.75">
      <c r="A142" s="15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.75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>
      <c r="A145" s="15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.75">
      <c r="A146" s="1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.75">
      <c r="A147" s="1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.75">
      <c r="A148" s="1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.75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.75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.75">
      <c r="A151" s="1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.75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.75">
      <c r="A153" s="1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.75">
      <c r="A154" s="1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.75">
      <c r="A155" s="1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.75">
      <c r="A156" s="1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.75">
      <c r="A157" s="1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.75">
      <c r="A158" s="1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.75">
      <c r="A159" s="1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.75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.75">
      <c r="A161" s="1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.75">
      <c r="A162" s="15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.75">
      <c r="A163" s="1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.75">
      <c r="A164" s="15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.75">
      <c r="A165" s="15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.75">
      <c r="A166" s="15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.75">
      <c r="A167" s="15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.75">
      <c r="A168" s="15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.75">
      <c r="A169" s="15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.75">
      <c r="A170" s="15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.75">
      <c r="A171" s="15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.75">
      <c r="A172" s="1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.75">
      <c r="A173" s="15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</sheetData>
  <sheetProtection/>
  <mergeCells count="17">
    <mergeCell ref="O9:AB9"/>
    <mergeCell ref="O4:AA4"/>
    <mergeCell ref="A5:M5"/>
    <mergeCell ref="A4:M4"/>
    <mergeCell ref="A1:M1"/>
    <mergeCell ref="O5:AA5"/>
    <mergeCell ref="A8:N8"/>
    <mergeCell ref="A9:N9"/>
    <mergeCell ref="O8:AB8"/>
    <mergeCell ref="X10:AA10"/>
    <mergeCell ref="A32:M32"/>
    <mergeCell ref="F10:I10"/>
    <mergeCell ref="P10:S10"/>
    <mergeCell ref="B10:E10"/>
    <mergeCell ref="O32:AA32"/>
    <mergeCell ref="T10:W10"/>
    <mergeCell ref="J10:M10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2.00390625" style="7" customWidth="1"/>
    <col min="2" max="2" width="14.25390625" style="7" bestFit="1" customWidth="1"/>
    <col min="3" max="3" width="11.25390625" style="7" bestFit="1" customWidth="1"/>
    <col min="4" max="4" width="10.375" style="7" bestFit="1" customWidth="1"/>
    <col min="5" max="6" width="14.25390625" style="7" bestFit="1" customWidth="1"/>
    <col min="7" max="7" width="11.25390625" style="7" bestFit="1" customWidth="1"/>
    <col min="8" max="8" width="10.375" style="7" bestFit="1" customWidth="1"/>
    <col min="9" max="9" width="14.25390625" style="7" bestFit="1" customWidth="1"/>
    <col min="10" max="10" width="12.375" style="7" bestFit="1" customWidth="1"/>
    <col min="11" max="11" width="11.25390625" style="7" bestFit="1" customWidth="1"/>
    <col min="12" max="12" width="10.375" style="7" bestFit="1" customWidth="1"/>
    <col min="13" max="13" width="12.375" style="7" bestFit="1" customWidth="1"/>
    <col min="14" max="16384" width="9.125" style="7" customWidth="1"/>
  </cols>
  <sheetData>
    <row r="1" spans="1:13" ht="15.75">
      <c r="A1" s="329" t="s">
        <v>779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ht="10.5" customHeight="1"/>
    <row r="4" spans="1:13" ht="15.75">
      <c r="A4" s="337" t="s">
        <v>15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15.75">
      <c r="A5" s="337" t="s">
        <v>372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2" ht="15.75">
      <c r="A6" s="43"/>
      <c r="B6" s="43"/>
    </row>
    <row r="7" spans="2:13" ht="15.75">
      <c r="B7" s="8"/>
      <c r="E7" s="8"/>
      <c r="M7" s="8" t="s">
        <v>316</v>
      </c>
    </row>
    <row r="8" spans="1:13" ht="15.75" customHeight="1">
      <c r="A8" s="144" t="s">
        <v>17</v>
      </c>
      <c r="B8" s="338" t="s">
        <v>33</v>
      </c>
      <c r="C8" s="339"/>
      <c r="D8" s="339"/>
      <c r="E8" s="340"/>
      <c r="F8" s="338" t="s">
        <v>481</v>
      </c>
      <c r="G8" s="339"/>
      <c r="H8" s="339"/>
      <c r="I8" s="340"/>
      <c r="J8" s="338" t="s">
        <v>719</v>
      </c>
      <c r="K8" s="339"/>
      <c r="L8" s="339"/>
      <c r="M8" s="340"/>
    </row>
    <row r="9" spans="1:13" ht="28.5">
      <c r="A9" s="144" t="s">
        <v>36</v>
      </c>
      <c r="B9" s="315" t="s">
        <v>34</v>
      </c>
      <c r="C9" s="316" t="s">
        <v>35</v>
      </c>
      <c r="D9" s="317" t="s">
        <v>164</v>
      </c>
      <c r="E9" s="316" t="s">
        <v>18</v>
      </c>
      <c r="F9" s="315" t="s">
        <v>34</v>
      </c>
      <c r="G9" s="316" t="s">
        <v>35</v>
      </c>
      <c r="H9" s="317" t="s">
        <v>164</v>
      </c>
      <c r="I9" s="316" t="s">
        <v>18</v>
      </c>
      <c r="J9" s="315" t="s">
        <v>34</v>
      </c>
      <c r="K9" s="316" t="s">
        <v>35</v>
      </c>
      <c r="L9" s="317" t="s">
        <v>164</v>
      </c>
      <c r="M9" s="316" t="s">
        <v>18</v>
      </c>
    </row>
    <row r="10" spans="1:13" ht="15.75">
      <c r="A10" s="145" t="s">
        <v>417</v>
      </c>
      <c r="B10" s="147">
        <v>51816000</v>
      </c>
      <c r="C10" s="147">
        <v>0</v>
      </c>
      <c r="D10" s="147">
        <v>0</v>
      </c>
      <c r="E10" s="148">
        <f>SUM(B10:D10)</f>
        <v>51816000</v>
      </c>
      <c r="F10" s="147">
        <v>33734201</v>
      </c>
      <c r="G10" s="147">
        <v>0</v>
      </c>
      <c r="H10" s="147">
        <v>0</v>
      </c>
      <c r="I10" s="148">
        <f>SUM(F10:H10)</f>
        <v>33734201</v>
      </c>
      <c r="J10" s="147">
        <v>33734201</v>
      </c>
      <c r="K10" s="147">
        <v>0</v>
      </c>
      <c r="L10" s="147">
        <v>0</v>
      </c>
      <c r="M10" s="148">
        <f>SUM(J10:L10)</f>
        <v>33734201</v>
      </c>
    </row>
    <row r="11" spans="1:13" ht="30">
      <c r="A11" s="145" t="s">
        <v>333</v>
      </c>
      <c r="B11" s="147">
        <v>134014133</v>
      </c>
      <c r="C11" s="147">
        <v>0</v>
      </c>
      <c r="D11" s="147">
        <v>0</v>
      </c>
      <c r="E11" s="148">
        <f aca="true" t="shared" si="0" ref="E11:E32">SUM(B11:D11)</f>
        <v>134014133</v>
      </c>
      <c r="F11" s="147">
        <v>262369824</v>
      </c>
      <c r="G11" s="147">
        <v>0</v>
      </c>
      <c r="H11" s="147">
        <v>0</v>
      </c>
      <c r="I11" s="148">
        <f aca="true" t="shared" si="1" ref="I11:I32">SUM(F11:H11)</f>
        <v>262369824</v>
      </c>
      <c r="J11" s="147">
        <v>262369824</v>
      </c>
      <c r="K11" s="147">
        <v>0</v>
      </c>
      <c r="L11" s="147">
        <v>0</v>
      </c>
      <c r="M11" s="148">
        <f aca="true" t="shared" si="2" ref="M11:M32">SUM(J11:L11)</f>
        <v>262369824</v>
      </c>
    </row>
    <row r="12" spans="1:13" ht="30">
      <c r="A12" s="145" t="s">
        <v>426</v>
      </c>
      <c r="B12" s="147">
        <v>157894000</v>
      </c>
      <c r="C12" s="147">
        <v>0</v>
      </c>
      <c r="D12" s="147">
        <v>0</v>
      </c>
      <c r="E12" s="148">
        <f t="shared" si="0"/>
        <v>157894000</v>
      </c>
      <c r="F12" s="147">
        <v>154350700</v>
      </c>
      <c r="G12" s="147">
        <v>0</v>
      </c>
      <c r="H12" s="147">
        <v>0</v>
      </c>
      <c r="I12" s="148">
        <f t="shared" si="1"/>
        <v>154350700</v>
      </c>
      <c r="J12" s="147">
        <v>6477000</v>
      </c>
      <c r="K12" s="147">
        <v>0</v>
      </c>
      <c r="L12" s="147">
        <v>0</v>
      </c>
      <c r="M12" s="148">
        <f t="shared" si="2"/>
        <v>6477000</v>
      </c>
    </row>
    <row r="13" spans="1:13" ht="15.75">
      <c r="A13" s="145" t="s">
        <v>375</v>
      </c>
      <c r="B13" s="147">
        <v>176470588</v>
      </c>
      <c r="C13" s="147">
        <v>0</v>
      </c>
      <c r="D13" s="147">
        <v>0</v>
      </c>
      <c r="E13" s="148">
        <f t="shared" si="0"/>
        <v>176470588</v>
      </c>
      <c r="F13" s="147">
        <v>169992083</v>
      </c>
      <c r="G13" s="147">
        <v>0</v>
      </c>
      <c r="H13" s="147">
        <v>0</v>
      </c>
      <c r="I13" s="148">
        <f t="shared" si="1"/>
        <v>169992083</v>
      </c>
      <c r="J13" s="147">
        <v>5524500</v>
      </c>
      <c r="K13" s="147">
        <v>0</v>
      </c>
      <c r="L13" s="147">
        <v>0</v>
      </c>
      <c r="M13" s="148">
        <f t="shared" si="2"/>
        <v>5524500</v>
      </c>
    </row>
    <row r="14" spans="1:13" ht="15.75">
      <c r="A14" s="145" t="s">
        <v>373</v>
      </c>
      <c r="B14" s="147">
        <v>3810000</v>
      </c>
      <c r="C14" s="147">
        <v>0</v>
      </c>
      <c r="D14" s="147">
        <v>0</v>
      </c>
      <c r="E14" s="148">
        <f t="shared" si="0"/>
        <v>3810000</v>
      </c>
      <c r="F14" s="147">
        <v>0</v>
      </c>
      <c r="G14" s="147">
        <v>0</v>
      </c>
      <c r="H14" s="147">
        <v>0</v>
      </c>
      <c r="I14" s="148">
        <f t="shared" si="1"/>
        <v>0</v>
      </c>
      <c r="J14" s="147">
        <v>0</v>
      </c>
      <c r="K14" s="147">
        <v>0</v>
      </c>
      <c r="L14" s="147">
        <v>0</v>
      </c>
      <c r="M14" s="148">
        <f t="shared" si="2"/>
        <v>0</v>
      </c>
    </row>
    <row r="15" spans="1:13" ht="15.75">
      <c r="A15" s="145" t="s">
        <v>376</v>
      </c>
      <c r="B15" s="147">
        <v>6427174</v>
      </c>
      <c r="C15" s="147">
        <v>0</v>
      </c>
      <c r="D15" s="147">
        <v>0</v>
      </c>
      <c r="E15" s="148">
        <f t="shared" si="0"/>
        <v>6427174</v>
      </c>
      <c r="F15" s="147">
        <v>6427174</v>
      </c>
      <c r="G15" s="147">
        <v>0</v>
      </c>
      <c r="H15" s="147">
        <v>0</v>
      </c>
      <c r="I15" s="148">
        <f t="shared" si="1"/>
        <v>6427174</v>
      </c>
      <c r="J15" s="147">
        <v>6427175</v>
      </c>
      <c r="K15" s="147">
        <v>0</v>
      </c>
      <c r="L15" s="147">
        <v>0</v>
      </c>
      <c r="M15" s="148">
        <f t="shared" si="2"/>
        <v>6427175</v>
      </c>
    </row>
    <row r="16" spans="1:13" ht="30">
      <c r="A16" s="145" t="s">
        <v>414</v>
      </c>
      <c r="B16" s="147">
        <v>8409653</v>
      </c>
      <c r="C16" s="147">
        <v>0</v>
      </c>
      <c r="D16" s="147">
        <v>0</v>
      </c>
      <c r="E16" s="148">
        <f t="shared" si="0"/>
        <v>8409653</v>
      </c>
      <c r="F16" s="147">
        <v>8409653</v>
      </c>
      <c r="G16" s="147">
        <v>0</v>
      </c>
      <c r="H16" s="147">
        <v>0</v>
      </c>
      <c r="I16" s="148">
        <f t="shared" si="1"/>
        <v>8409653</v>
      </c>
      <c r="J16" s="147">
        <v>8409653</v>
      </c>
      <c r="K16" s="147">
        <v>0</v>
      </c>
      <c r="L16" s="147">
        <v>0</v>
      </c>
      <c r="M16" s="148">
        <f t="shared" si="2"/>
        <v>8409653</v>
      </c>
    </row>
    <row r="17" spans="1:13" ht="15.75">
      <c r="A17" s="145" t="s">
        <v>377</v>
      </c>
      <c r="B17" s="147">
        <v>481820</v>
      </c>
      <c r="C17" s="147">
        <v>0</v>
      </c>
      <c r="D17" s="147">
        <v>0</v>
      </c>
      <c r="E17" s="148">
        <f t="shared" si="0"/>
        <v>481820</v>
      </c>
      <c r="F17" s="147">
        <v>481820</v>
      </c>
      <c r="G17" s="147">
        <v>0</v>
      </c>
      <c r="H17" s="147">
        <v>0</v>
      </c>
      <c r="I17" s="148">
        <f t="shared" si="1"/>
        <v>481820</v>
      </c>
      <c r="J17" s="147">
        <v>481820</v>
      </c>
      <c r="K17" s="147">
        <v>0</v>
      </c>
      <c r="L17" s="147">
        <v>0</v>
      </c>
      <c r="M17" s="148">
        <f t="shared" si="2"/>
        <v>481820</v>
      </c>
    </row>
    <row r="18" spans="1:13" ht="30">
      <c r="A18" s="145" t="s">
        <v>413</v>
      </c>
      <c r="B18" s="147">
        <v>239794</v>
      </c>
      <c r="C18" s="147">
        <v>0</v>
      </c>
      <c r="D18" s="147">
        <v>0</v>
      </c>
      <c r="E18" s="148">
        <f t="shared" si="0"/>
        <v>239794</v>
      </c>
      <c r="F18" s="147">
        <v>239794</v>
      </c>
      <c r="G18" s="147">
        <v>0</v>
      </c>
      <c r="H18" s="147">
        <v>0</v>
      </c>
      <c r="I18" s="148">
        <f t="shared" si="1"/>
        <v>239794</v>
      </c>
      <c r="J18" s="147">
        <v>239794</v>
      </c>
      <c r="K18" s="147">
        <v>0</v>
      </c>
      <c r="L18" s="147">
        <v>0</v>
      </c>
      <c r="M18" s="148">
        <f t="shared" si="2"/>
        <v>239794</v>
      </c>
    </row>
    <row r="19" spans="1:13" ht="15.75">
      <c r="A19" s="145" t="s">
        <v>415</v>
      </c>
      <c r="B19" s="147">
        <v>100000000</v>
      </c>
      <c r="C19" s="147">
        <v>0</v>
      </c>
      <c r="D19" s="147">
        <v>0</v>
      </c>
      <c r="E19" s="148">
        <f t="shared" si="0"/>
        <v>100000000</v>
      </c>
      <c r="F19" s="147">
        <v>72939397</v>
      </c>
      <c r="G19" s="147">
        <v>0</v>
      </c>
      <c r="H19" s="147">
        <v>0</v>
      </c>
      <c r="I19" s="148">
        <f t="shared" si="1"/>
        <v>72939397</v>
      </c>
      <c r="J19" s="147">
        <v>71269823</v>
      </c>
      <c r="K19" s="147">
        <v>0</v>
      </c>
      <c r="L19" s="147">
        <v>0</v>
      </c>
      <c r="M19" s="148">
        <f t="shared" si="2"/>
        <v>71269823</v>
      </c>
    </row>
    <row r="20" spans="1:13" ht="15.75">
      <c r="A20" s="145" t="s">
        <v>163</v>
      </c>
      <c r="B20" s="147">
        <v>289178991</v>
      </c>
      <c r="C20" s="147">
        <v>0</v>
      </c>
      <c r="D20" s="147">
        <v>0</v>
      </c>
      <c r="E20" s="148">
        <f t="shared" si="0"/>
        <v>289178991</v>
      </c>
      <c r="F20" s="147">
        <v>231492873</v>
      </c>
      <c r="G20" s="147">
        <v>0</v>
      </c>
      <c r="H20" s="147">
        <v>0</v>
      </c>
      <c r="I20" s="148">
        <f t="shared" si="1"/>
        <v>231492873</v>
      </c>
      <c r="J20" s="147">
        <v>55314415</v>
      </c>
      <c r="K20" s="147">
        <v>0</v>
      </c>
      <c r="L20" s="147">
        <v>0</v>
      </c>
      <c r="M20" s="148">
        <f t="shared" si="2"/>
        <v>55314415</v>
      </c>
    </row>
    <row r="21" spans="1:13" ht="15.75">
      <c r="A21" s="145" t="s">
        <v>418</v>
      </c>
      <c r="B21" s="147">
        <v>30000000</v>
      </c>
      <c r="C21" s="147">
        <v>0</v>
      </c>
      <c r="D21" s="147">
        <v>0</v>
      </c>
      <c r="E21" s="148">
        <f t="shared" si="0"/>
        <v>30000000</v>
      </c>
      <c r="F21" s="147">
        <v>41913096</v>
      </c>
      <c r="G21" s="147">
        <v>0</v>
      </c>
      <c r="H21" s="147">
        <v>0</v>
      </c>
      <c r="I21" s="148">
        <f t="shared" si="1"/>
        <v>41913096</v>
      </c>
      <c r="J21" s="147">
        <v>41913096</v>
      </c>
      <c r="K21" s="147">
        <v>0</v>
      </c>
      <c r="L21" s="147">
        <v>0</v>
      </c>
      <c r="M21" s="148">
        <f t="shared" si="2"/>
        <v>41913096</v>
      </c>
    </row>
    <row r="22" spans="1:13" ht="15.75">
      <c r="A22" s="145" t="s">
        <v>416</v>
      </c>
      <c r="B22" s="147">
        <v>5000000</v>
      </c>
      <c r="C22" s="147">
        <v>0</v>
      </c>
      <c r="D22" s="147">
        <v>0</v>
      </c>
      <c r="E22" s="148">
        <f t="shared" si="0"/>
        <v>5000000</v>
      </c>
      <c r="F22" s="147">
        <v>0</v>
      </c>
      <c r="G22" s="147">
        <v>0</v>
      </c>
      <c r="H22" s="147">
        <v>0</v>
      </c>
      <c r="I22" s="148">
        <f t="shared" si="1"/>
        <v>0</v>
      </c>
      <c r="J22" s="147">
        <v>0</v>
      </c>
      <c r="K22" s="147">
        <v>0</v>
      </c>
      <c r="L22" s="147">
        <v>0</v>
      </c>
      <c r="M22" s="148">
        <f t="shared" si="2"/>
        <v>0</v>
      </c>
    </row>
    <row r="23" spans="1:13" ht="15.75">
      <c r="A23" s="145" t="s">
        <v>465</v>
      </c>
      <c r="B23" s="147">
        <v>0</v>
      </c>
      <c r="C23" s="147">
        <v>0</v>
      </c>
      <c r="D23" s="147">
        <v>0</v>
      </c>
      <c r="E23" s="148">
        <f>SUM(B23:D23)</f>
        <v>0</v>
      </c>
      <c r="F23" s="147">
        <v>3069326</v>
      </c>
      <c r="G23" s="147">
        <v>0</v>
      </c>
      <c r="H23" s="147">
        <v>0</v>
      </c>
      <c r="I23" s="148">
        <f>SUM(F23:H23)</f>
        <v>3069326</v>
      </c>
      <c r="J23" s="147">
        <v>3069326</v>
      </c>
      <c r="K23" s="147">
        <v>0</v>
      </c>
      <c r="L23" s="147">
        <v>0</v>
      </c>
      <c r="M23" s="148">
        <f>SUM(J23:L23)</f>
        <v>3069326</v>
      </c>
    </row>
    <row r="24" spans="1:13" ht="15.75">
      <c r="A24" s="145" t="s">
        <v>467</v>
      </c>
      <c r="B24" s="147">
        <v>0</v>
      </c>
      <c r="C24" s="147">
        <v>0</v>
      </c>
      <c r="D24" s="147">
        <v>0</v>
      </c>
      <c r="E24" s="148">
        <f>SUM(B24:D24)</f>
        <v>0</v>
      </c>
      <c r="F24" s="147">
        <v>5080000</v>
      </c>
      <c r="G24" s="147">
        <v>0</v>
      </c>
      <c r="H24" s="147">
        <v>0</v>
      </c>
      <c r="I24" s="148">
        <f>SUM(F24:H24)</f>
        <v>5080000</v>
      </c>
      <c r="J24" s="147">
        <v>0</v>
      </c>
      <c r="K24" s="147">
        <v>0</v>
      </c>
      <c r="L24" s="147">
        <v>0</v>
      </c>
      <c r="M24" s="148">
        <f>SUM(J24:L24)</f>
        <v>0</v>
      </c>
    </row>
    <row r="25" spans="1:13" ht="30">
      <c r="A25" s="145" t="s">
        <v>466</v>
      </c>
      <c r="B25" s="147">
        <v>0</v>
      </c>
      <c r="C25" s="147">
        <v>0</v>
      </c>
      <c r="D25" s="147">
        <v>0</v>
      </c>
      <c r="E25" s="148">
        <f>SUM(B25:D25)</f>
        <v>0</v>
      </c>
      <c r="F25" s="147">
        <v>10526316</v>
      </c>
      <c r="G25" s="147">
        <v>0</v>
      </c>
      <c r="H25" s="147">
        <v>0</v>
      </c>
      <c r="I25" s="148">
        <f>SUM(F25:H25)</f>
        <v>10526316</v>
      </c>
      <c r="J25" s="147">
        <v>0</v>
      </c>
      <c r="K25" s="147">
        <v>0</v>
      </c>
      <c r="L25" s="147">
        <v>0</v>
      </c>
      <c r="M25" s="148">
        <f>SUM(J25:L25)</f>
        <v>0</v>
      </c>
    </row>
    <row r="26" spans="1:13" ht="15.75">
      <c r="A26" s="145" t="s">
        <v>451</v>
      </c>
      <c r="B26" s="147">
        <v>0</v>
      </c>
      <c r="C26" s="147">
        <v>0</v>
      </c>
      <c r="D26" s="147">
        <v>0</v>
      </c>
      <c r="E26" s="148">
        <f aca="true" t="shared" si="3" ref="E26:E31">SUM(B26:D26)</f>
        <v>0</v>
      </c>
      <c r="F26" s="147">
        <v>1890000</v>
      </c>
      <c r="G26" s="147">
        <v>0</v>
      </c>
      <c r="H26" s="147">
        <v>0</v>
      </c>
      <c r="I26" s="148">
        <f t="shared" si="1"/>
        <v>1890000</v>
      </c>
      <c r="J26" s="147">
        <v>1890000</v>
      </c>
      <c r="K26" s="147">
        <v>0</v>
      </c>
      <c r="L26" s="147">
        <v>0</v>
      </c>
      <c r="M26" s="148">
        <f t="shared" si="2"/>
        <v>1890000</v>
      </c>
    </row>
    <row r="27" spans="1:13" ht="30">
      <c r="A27" s="145" t="s">
        <v>441</v>
      </c>
      <c r="B27" s="147">
        <v>0</v>
      </c>
      <c r="C27" s="147">
        <v>0</v>
      </c>
      <c r="D27" s="147">
        <v>0</v>
      </c>
      <c r="E27" s="148">
        <f t="shared" si="3"/>
        <v>0</v>
      </c>
      <c r="F27" s="147">
        <v>3000000</v>
      </c>
      <c r="G27" s="147">
        <v>0</v>
      </c>
      <c r="H27" s="147">
        <v>0</v>
      </c>
      <c r="I27" s="148">
        <f t="shared" si="1"/>
        <v>3000000</v>
      </c>
      <c r="J27" s="147">
        <v>0</v>
      </c>
      <c r="K27" s="147">
        <v>0</v>
      </c>
      <c r="L27" s="147">
        <v>0</v>
      </c>
      <c r="M27" s="148">
        <f t="shared" si="2"/>
        <v>0</v>
      </c>
    </row>
    <row r="28" spans="1:13" ht="15.75">
      <c r="A28" s="145" t="s">
        <v>454</v>
      </c>
      <c r="B28" s="147">
        <v>0</v>
      </c>
      <c r="C28" s="147">
        <v>0</v>
      </c>
      <c r="D28" s="147">
        <v>0</v>
      </c>
      <c r="E28" s="148">
        <f t="shared" si="3"/>
        <v>0</v>
      </c>
      <c r="F28" s="147">
        <v>9084818</v>
      </c>
      <c r="G28" s="147">
        <v>0</v>
      </c>
      <c r="H28" s="147">
        <v>0</v>
      </c>
      <c r="I28" s="148">
        <f>SUM(F28:H28)</f>
        <v>9084818</v>
      </c>
      <c r="J28" s="147">
        <v>9084818</v>
      </c>
      <c r="K28" s="147">
        <v>0</v>
      </c>
      <c r="L28" s="147">
        <v>0</v>
      </c>
      <c r="M28" s="148">
        <f>SUM(J28:L28)</f>
        <v>9084818</v>
      </c>
    </row>
    <row r="29" spans="1:13" ht="15.75">
      <c r="A29" s="145" t="s">
        <v>456</v>
      </c>
      <c r="B29" s="147">
        <v>0</v>
      </c>
      <c r="C29" s="147">
        <v>0</v>
      </c>
      <c r="D29" s="147">
        <v>0</v>
      </c>
      <c r="E29" s="148">
        <f t="shared" si="3"/>
        <v>0</v>
      </c>
      <c r="F29" s="147">
        <v>31750000</v>
      </c>
      <c r="G29" s="147">
        <v>0</v>
      </c>
      <c r="H29" s="147">
        <v>0</v>
      </c>
      <c r="I29" s="148">
        <f>SUM(F29:H29)</f>
        <v>31750000</v>
      </c>
      <c r="J29" s="147">
        <v>27739859</v>
      </c>
      <c r="K29" s="147">
        <v>0</v>
      </c>
      <c r="L29" s="147">
        <v>0</v>
      </c>
      <c r="M29" s="148">
        <f>SUM(J29:L29)</f>
        <v>27739859</v>
      </c>
    </row>
    <row r="30" spans="1:13" ht="15.75">
      <c r="A30" s="145" t="s">
        <v>343</v>
      </c>
      <c r="B30" s="146">
        <v>0</v>
      </c>
      <c r="C30" s="146">
        <v>0</v>
      </c>
      <c r="D30" s="146">
        <v>0</v>
      </c>
      <c r="E30" s="147">
        <f t="shared" si="3"/>
        <v>0</v>
      </c>
      <c r="F30" s="147">
        <v>500000</v>
      </c>
      <c r="G30" s="146">
        <v>0</v>
      </c>
      <c r="H30" s="146">
        <v>0</v>
      </c>
      <c r="I30" s="147">
        <f>SUM(F30:H30)</f>
        <v>500000</v>
      </c>
      <c r="J30" s="147">
        <v>500000</v>
      </c>
      <c r="K30" s="146">
        <v>0</v>
      </c>
      <c r="L30" s="146">
        <v>0</v>
      </c>
      <c r="M30" s="147">
        <f>SUM(J30:L30)</f>
        <v>500000</v>
      </c>
    </row>
    <row r="31" spans="1:13" ht="15.75">
      <c r="A31" s="145" t="s">
        <v>453</v>
      </c>
      <c r="B31" s="147">
        <v>0</v>
      </c>
      <c r="C31" s="147">
        <v>0</v>
      </c>
      <c r="D31" s="147">
        <v>0</v>
      </c>
      <c r="E31" s="148">
        <f t="shared" si="3"/>
        <v>0</v>
      </c>
      <c r="F31" s="147">
        <v>45000000</v>
      </c>
      <c r="G31" s="147">
        <v>0</v>
      </c>
      <c r="H31" s="147">
        <v>0</v>
      </c>
      <c r="I31" s="148">
        <f>SUM(F31:H31)</f>
        <v>45000000</v>
      </c>
      <c r="J31" s="147">
        <v>0</v>
      </c>
      <c r="K31" s="147">
        <v>0</v>
      </c>
      <c r="L31" s="147">
        <v>0</v>
      </c>
      <c r="M31" s="148">
        <f>SUM(J31:L31)</f>
        <v>0</v>
      </c>
    </row>
    <row r="32" spans="1:13" ht="30">
      <c r="A32" s="145" t="s">
        <v>412</v>
      </c>
      <c r="B32" s="147">
        <v>55000000</v>
      </c>
      <c r="C32" s="147">
        <v>0</v>
      </c>
      <c r="D32" s="147">
        <v>0</v>
      </c>
      <c r="E32" s="148">
        <f t="shared" si="0"/>
        <v>55000000</v>
      </c>
      <c r="F32" s="147">
        <v>54693347</v>
      </c>
      <c r="G32" s="147">
        <v>0</v>
      </c>
      <c r="H32" s="147">
        <v>0</v>
      </c>
      <c r="I32" s="148">
        <f t="shared" si="1"/>
        <v>54693347</v>
      </c>
      <c r="J32" s="147">
        <v>54693347</v>
      </c>
      <c r="K32" s="147">
        <v>0</v>
      </c>
      <c r="L32" s="147">
        <v>0</v>
      </c>
      <c r="M32" s="148">
        <f t="shared" si="2"/>
        <v>54693347</v>
      </c>
    </row>
    <row r="33" spans="1:13" ht="15.75">
      <c r="A33" s="149" t="s">
        <v>150</v>
      </c>
      <c r="B33" s="150">
        <f aca="true" t="shared" si="4" ref="B33:M33">SUM(B10:B32)</f>
        <v>1018742153</v>
      </c>
      <c r="C33" s="150">
        <f t="shared" si="4"/>
        <v>0</v>
      </c>
      <c r="D33" s="150">
        <f t="shared" si="4"/>
        <v>0</v>
      </c>
      <c r="E33" s="150">
        <f t="shared" si="4"/>
        <v>1018742153</v>
      </c>
      <c r="F33" s="150">
        <f t="shared" si="4"/>
        <v>1146944422</v>
      </c>
      <c r="G33" s="150">
        <f t="shared" si="4"/>
        <v>0</v>
      </c>
      <c r="H33" s="150">
        <f t="shared" si="4"/>
        <v>0</v>
      </c>
      <c r="I33" s="150">
        <f t="shared" si="4"/>
        <v>1146944422</v>
      </c>
      <c r="J33" s="150">
        <f t="shared" si="4"/>
        <v>589138651</v>
      </c>
      <c r="K33" s="150">
        <f t="shared" si="4"/>
        <v>0</v>
      </c>
      <c r="L33" s="150">
        <f t="shared" si="4"/>
        <v>0</v>
      </c>
      <c r="M33" s="150">
        <f t="shared" si="4"/>
        <v>589138651</v>
      </c>
    </row>
    <row r="34" spans="1:13" ht="15.75">
      <c r="A34" s="145" t="s">
        <v>374</v>
      </c>
      <c r="B34" s="147">
        <v>0</v>
      </c>
      <c r="C34" s="147">
        <v>6350000</v>
      </c>
      <c r="D34" s="147">
        <v>0</v>
      </c>
      <c r="E34" s="148">
        <f>SUM(B34:D34)</f>
        <v>6350000</v>
      </c>
      <c r="F34" s="147">
        <v>0</v>
      </c>
      <c r="G34" s="147">
        <v>5650071</v>
      </c>
      <c r="H34" s="147">
        <v>0</v>
      </c>
      <c r="I34" s="148">
        <f>SUM(F34:H34)</f>
        <v>5650071</v>
      </c>
      <c r="J34" s="147">
        <v>0</v>
      </c>
      <c r="K34" s="147">
        <v>5530380</v>
      </c>
      <c r="L34" s="147">
        <v>0</v>
      </c>
      <c r="M34" s="148">
        <f>SUM(J34:L34)</f>
        <v>5530380</v>
      </c>
    </row>
    <row r="35" spans="1:13" ht="15.75">
      <c r="A35" s="145" t="s">
        <v>427</v>
      </c>
      <c r="B35" s="147">
        <v>0</v>
      </c>
      <c r="C35" s="147">
        <v>7128662</v>
      </c>
      <c r="D35" s="147">
        <v>0</v>
      </c>
      <c r="E35" s="148">
        <f>SUM(B35:D35)</f>
        <v>7128662</v>
      </c>
      <c r="F35" s="147">
        <v>0</v>
      </c>
      <c r="G35" s="147">
        <v>7442342</v>
      </c>
      <c r="H35" s="147">
        <v>0</v>
      </c>
      <c r="I35" s="148">
        <f>SUM(F35:H35)</f>
        <v>7442342</v>
      </c>
      <c r="J35" s="147">
        <v>0</v>
      </c>
      <c r="K35" s="147">
        <v>7442342</v>
      </c>
      <c r="L35" s="147">
        <v>0</v>
      </c>
      <c r="M35" s="148">
        <f>SUM(J35:L35)</f>
        <v>7442342</v>
      </c>
    </row>
    <row r="36" spans="1:13" ht="15.75">
      <c r="A36" s="318" t="s">
        <v>32</v>
      </c>
      <c r="B36" s="150">
        <f aca="true" t="shared" si="5" ref="B36:I36">SUM(B34:B35)</f>
        <v>0</v>
      </c>
      <c r="C36" s="150">
        <f t="shared" si="5"/>
        <v>13478662</v>
      </c>
      <c r="D36" s="150">
        <f t="shared" si="5"/>
        <v>0</v>
      </c>
      <c r="E36" s="150">
        <f t="shared" si="5"/>
        <v>13478662</v>
      </c>
      <c r="F36" s="150">
        <f t="shared" si="5"/>
        <v>0</v>
      </c>
      <c r="G36" s="150">
        <f t="shared" si="5"/>
        <v>13092413</v>
      </c>
      <c r="H36" s="150">
        <f t="shared" si="5"/>
        <v>0</v>
      </c>
      <c r="I36" s="150">
        <f t="shared" si="5"/>
        <v>13092413</v>
      </c>
      <c r="J36" s="150">
        <f>SUM(J34:J35)</f>
        <v>0</v>
      </c>
      <c r="K36" s="150">
        <f>SUM(K34:K35)</f>
        <v>12972722</v>
      </c>
      <c r="L36" s="150">
        <f>SUM(L34:L35)</f>
        <v>0</v>
      </c>
      <c r="M36" s="150">
        <f>SUM(M34:M35)</f>
        <v>12972722</v>
      </c>
    </row>
    <row r="37" spans="1:13" ht="15.75">
      <c r="A37" s="149" t="s">
        <v>7</v>
      </c>
      <c r="B37" s="150">
        <f aca="true" t="shared" si="6" ref="B37:M37">B36</f>
        <v>0</v>
      </c>
      <c r="C37" s="150">
        <f t="shared" si="6"/>
        <v>13478662</v>
      </c>
      <c r="D37" s="150">
        <f t="shared" si="6"/>
        <v>0</v>
      </c>
      <c r="E37" s="150">
        <f t="shared" si="6"/>
        <v>13478662</v>
      </c>
      <c r="F37" s="150">
        <f t="shared" si="6"/>
        <v>0</v>
      </c>
      <c r="G37" s="150">
        <f t="shared" si="6"/>
        <v>13092413</v>
      </c>
      <c r="H37" s="150">
        <f t="shared" si="6"/>
        <v>0</v>
      </c>
      <c r="I37" s="150">
        <f t="shared" si="6"/>
        <v>13092413</v>
      </c>
      <c r="J37" s="150">
        <f t="shared" si="6"/>
        <v>0</v>
      </c>
      <c r="K37" s="150">
        <f t="shared" si="6"/>
        <v>12972722</v>
      </c>
      <c r="L37" s="150">
        <f t="shared" si="6"/>
        <v>0</v>
      </c>
      <c r="M37" s="150">
        <f t="shared" si="6"/>
        <v>12972722</v>
      </c>
    </row>
    <row r="38" spans="1:13" ht="15.75">
      <c r="A38" s="149" t="s">
        <v>151</v>
      </c>
      <c r="B38" s="150">
        <f aca="true" t="shared" si="7" ref="B38:M38">B33+B37</f>
        <v>1018742153</v>
      </c>
      <c r="C38" s="150">
        <f t="shared" si="7"/>
        <v>13478662</v>
      </c>
      <c r="D38" s="150">
        <f t="shared" si="7"/>
        <v>0</v>
      </c>
      <c r="E38" s="150">
        <f t="shared" si="7"/>
        <v>1032220815</v>
      </c>
      <c r="F38" s="150">
        <f t="shared" si="7"/>
        <v>1146944422</v>
      </c>
      <c r="G38" s="150">
        <f t="shared" si="7"/>
        <v>13092413</v>
      </c>
      <c r="H38" s="150">
        <f t="shared" si="7"/>
        <v>0</v>
      </c>
      <c r="I38" s="150">
        <f t="shared" si="7"/>
        <v>1160036835</v>
      </c>
      <c r="J38" s="150">
        <f t="shared" si="7"/>
        <v>589138651</v>
      </c>
      <c r="K38" s="150">
        <f t="shared" si="7"/>
        <v>12972722</v>
      </c>
      <c r="L38" s="150">
        <f t="shared" si="7"/>
        <v>0</v>
      </c>
      <c r="M38" s="150">
        <f t="shared" si="7"/>
        <v>602111373</v>
      </c>
    </row>
  </sheetData>
  <sheetProtection/>
  <mergeCells count="6">
    <mergeCell ref="F8:I8"/>
    <mergeCell ref="A5:M5"/>
    <mergeCell ref="A4:M4"/>
    <mergeCell ref="A1:M1"/>
    <mergeCell ref="B8:E8"/>
    <mergeCell ref="J8:M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4.25390625" style="7" customWidth="1"/>
    <col min="2" max="2" width="12.375" style="7" bestFit="1" customWidth="1"/>
    <col min="3" max="3" width="11.25390625" style="7" customWidth="1"/>
    <col min="4" max="4" width="10.375" style="7" bestFit="1" customWidth="1"/>
    <col min="5" max="5" width="12.375" style="7" bestFit="1" customWidth="1"/>
    <col min="6" max="6" width="13.25390625" style="7" bestFit="1" customWidth="1"/>
    <col min="7" max="7" width="11.25390625" style="7" bestFit="1" customWidth="1"/>
    <col min="8" max="8" width="11.25390625" style="7" customWidth="1"/>
    <col min="9" max="9" width="13.25390625" style="7" bestFit="1" customWidth="1"/>
    <col min="10" max="10" width="12.375" style="7" bestFit="1" customWidth="1"/>
    <col min="11" max="11" width="11.25390625" style="7" bestFit="1" customWidth="1"/>
    <col min="12" max="12" width="10.375" style="7" bestFit="1" customWidth="1"/>
    <col min="13" max="13" width="14.125" style="7" customWidth="1"/>
    <col min="14" max="16384" width="9.125" style="7" customWidth="1"/>
  </cols>
  <sheetData>
    <row r="1" spans="1:13" ht="15.75">
      <c r="A1" s="329" t="s">
        <v>780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4" spans="1:13" ht="15.75">
      <c r="A4" s="341" t="s">
        <v>15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5.75">
      <c r="A5" s="341" t="s">
        <v>365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2" ht="15.75">
      <c r="A6" s="40"/>
      <c r="B6" s="40"/>
    </row>
    <row r="7" spans="2:13" ht="15.75">
      <c r="B7" s="8"/>
      <c r="E7" s="8"/>
      <c r="M7" s="8" t="s">
        <v>316</v>
      </c>
    </row>
    <row r="8" spans="1:13" ht="15.75" customHeight="1">
      <c r="A8" s="115" t="s">
        <v>17</v>
      </c>
      <c r="B8" s="319" t="s">
        <v>33</v>
      </c>
      <c r="C8" s="320"/>
      <c r="D8" s="320"/>
      <c r="E8" s="323"/>
      <c r="F8" s="319" t="s">
        <v>481</v>
      </c>
      <c r="G8" s="320"/>
      <c r="H8" s="320"/>
      <c r="I8" s="323"/>
      <c r="J8" s="319" t="s">
        <v>719</v>
      </c>
      <c r="K8" s="320"/>
      <c r="L8" s="320"/>
      <c r="M8" s="323"/>
    </row>
    <row r="9" spans="1:13" ht="31.5">
      <c r="A9" s="115" t="s">
        <v>36</v>
      </c>
      <c r="B9" s="82" t="s">
        <v>34</v>
      </c>
      <c r="C9" s="45" t="s">
        <v>35</v>
      </c>
      <c r="D9" s="35" t="s">
        <v>164</v>
      </c>
      <c r="E9" s="45" t="s">
        <v>18</v>
      </c>
      <c r="F9" s="82" t="s">
        <v>34</v>
      </c>
      <c r="G9" s="45" t="s">
        <v>35</v>
      </c>
      <c r="H9" s="35" t="s">
        <v>164</v>
      </c>
      <c r="I9" s="45" t="s">
        <v>18</v>
      </c>
      <c r="J9" s="82" t="s">
        <v>34</v>
      </c>
      <c r="K9" s="45" t="s">
        <v>35</v>
      </c>
      <c r="L9" s="35" t="s">
        <v>164</v>
      </c>
      <c r="M9" s="45" t="s">
        <v>18</v>
      </c>
    </row>
    <row r="10" spans="1:13" ht="47.25">
      <c r="A10" s="108" t="s">
        <v>366</v>
      </c>
      <c r="B10" s="33">
        <v>27000000</v>
      </c>
      <c r="C10" s="33">
        <v>0</v>
      </c>
      <c r="D10" s="33">
        <v>0</v>
      </c>
      <c r="E10" s="33">
        <f aca="true" t="shared" si="0" ref="E10:E20">SUM(B10:D10)</f>
        <v>27000000</v>
      </c>
      <c r="F10" s="33">
        <v>27000000</v>
      </c>
      <c r="G10" s="33">
        <v>0</v>
      </c>
      <c r="H10" s="33">
        <v>0</v>
      </c>
      <c r="I10" s="33">
        <f aca="true" t="shared" si="1" ref="I10:I17">SUM(F10:H10)</f>
        <v>27000000</v>
      </c>
      <c r="J10" s="33">
        <v>27000000</v>
      </c>
      <c r="K10" s="33">
        <v>0</v>
      </c>
      <c r="L10" s="33">
        <v>0</v>
      </c>
      <c r="M10" s="33">
        <f aca="true" t="shared" si="2" ref="M10:M20">SUM(J10:L10)</f>
        <v>27000000</v>
      </c>
    </row>
    <row r="11" spans="1:13" ht="15.75">
      <c r="A11" s="108" t="s">
        <v>367</v>
      </c>
      <c r="B11" s="33">
        <v>0</v>
      </c>
      <c r="C11" s="33">
        <v>3000000</v>
      </c>
      <c r="D11" s="33">
        <v>0</v>
      </c>
      <c r="E11" s="33">
        <f t="shared" si="0"/>
        <v>3000000</v>
      </c>
      <c r="F11" s="33">
        <v>0</v>
      </c>
      <c r="G11" s="33">
        <v>3000000</v>
      </c>
      <c r="H11" s="33">
        <v>0</v>
      </c>
      <c r="I11" s="33">
        <f t="shared" si="1"/>
        <v>3000000</v>
      </c>
      <c r="J11" s="33">
        <v>0</v>
      </c>
      <c r="K11" s="33">
        <v>3000000</v>
      </c>
      <c r="L11" s="33">
        <v>0</v>
      </c>
      <c r="M11" s="33">
        <f t="shared" si="2"/>
        <v>3000000</v>
      </c>
    </row>
    <row r="12" spans="1:13" ht="31.5">
      <c r="A12" s="108" t="s">
        <v>368</v>
      </c>
      <c r="B12" s="33">
        <v>0</v>
      </c>
      <c r="C12" s="33">
        <v>9400000</v>
      </c>
      <c r="D12" s="33">
        <v>0</v>
      </c>
      <c r="E12" s="33">
        <f t="shared" si="0"/>
        <v>9400000</v>
      </c>
      <c r="F12" s="33">
        <v>0</v>
      </c>
      <c r="G12" s="33">
        <v>9400000</v>
      </c>
      <c r="H12" s="33">
        <v>0</v>
      </c>
      <c r="I12" s="33">
        <f t="shared" si="1"/>
        <v>9400000</v>
      </c>
      <c r="J12" s="33">
        <v>0</v>
      </c>
      <c r="K12" s="33">
        <v>9400000</v>
      </c>
      <c r="L12" s="33">
        <v>0</v>
      </c>
      <c r="M12" s="33">
        <f t="shared" si="2"/>
        <v>9400000</v>
      </c>
    </row>
    <row r="13" spans="1:13" ht="31.5">
      <c r="A13" s="108" t="s">
        <v>369</v>
      </c>
      <c r="B13" s="33">
        <v>0</v>
      </c>
      <c r="C13" s="33">
        <v>30000000</v>
      </c>
      <c r="D13" s="33">
        <v>0</v>
      </c>
      <c r="E13" s="33">
        <f t="shared" si="0"/>
        <v>30000000</v>
      </c>
      <c r="F13" s="33">
        <v>0</v>
      </c>
      <c r="G13" s="33">
        <v>30000000</v>
      </c>
      <c r="H13" s="33">
        <v>0</v>
      </c>
      <c r="I13" s="33">
        <f t="shared" si="1"/>
        <v>30000000</v>
      </c>
      <c r="J13" s="33">
        <v>0</v>
      </c>
      <c r="K13" s="33">
        <v>30000000</v>
      </c>
      <c r="L13" s="33">
        <v>0</v>
      </c>
      <c r="M13" s="33">
        <f t="shared" si="2"/>
        <v>30000000</v>
      </c>
    </row>
    <row r="14" spans="1:13" ht="31.5">
      <c r="A14" s="108" t="s">
        <v>331</v>
      </c>
      <c r="B14" s="33">
        <v>214175522</v>
      </c>
      <c r="C14" s="33">
        <v>0</v>
      </c>
      <c r="D14" s="33">
        <v>0</v>
      </c>
      <c r="E14" s="33">
        <f t="shared" si="0"/>
        <v>214175522</v>
      </c>
      <c r="F14" s="33">
        <v>147060700</v>
      </c>
      <c r="G14" s="33">
        <v>0</v>
      </c>
      <c r="H14" s="33">
        <v>0</v>
      </c>
      <c r="I14" s="33">
        <f t="shared" si="1"/>
        <v>147060700</v>
      </c>
      <c r="J14" s="33">
        <v>1984268</v>
      </c>
      <c r="K14" s="33">
        <v>0</v>
      </c>
      <c r="L14" s="33">
        <v>0</v>
      </c>
      <c r="M14" s="33">
        <f t="shared" si="2"/>
        <v>1984268</v>
      </c>
    </row>
    <row r="15" spans="1:13" ht="31.5">
      <c r="A15" s="108" t="s">
        <v>332</v>
      </c>
      <c r="B15" s="33">
        <v>214175522</v>
      </c>
      <c r="C15" s="33">
        <v>0</v>
      </c>
      <c r="D15" s="33">
        <v>0</v>
      </c>
      <c r="E15" s="33">
        <f t="shared" si="0"/>
        <v>214175522</v>
      </c>
      <c r="F15" s="33">
        <v>163720786</v>
      </c>
      <c r="G15" s="33">
        <v>0</v>
      </c>
      <c r="H15" s="33">
        <v>0</v>
      </c>
      <c r="I15" s="33">
        <f t="shared" si="1"/>
        <v>163720786</v>
      </c>
      <c r="J15" s="33">
        <v>1984270</v>
      </c>
      <c r="K15" s="33">
        <v>0</v>
      </c>
      <c r="L15" s="33">
        <v>0</v>
      </c>
      <c r="M15" s="33">
        <f t="shared" si="2"/>
        <v>1984270</v>
      </c>
    </row>
    <row r="16" spans="1:13" ht="15.75">
      <c r="A16" s="108" t="s">
        <v>157</v>
      </c>
      <c r="B16" s="33">
        <v>2000000</v>
      </c>
      <c r="C16" s="33">
        <v>0</v>
      </c>
      <c r="D16" s="33">
        <v>0</v>
      </c>
      <c r="E16" s="33">
        <f t="shared" si="0"/>
        <v>2000000</v>
      </c>
      <c r="F16" s="33">
        <v>2000000</v>
      </c>
      <c r="G16" s="33">
        <v>0</v>
      </c>
      <c r="H16" s="33">
        <v>0</v>
      </c>
      <c r="I16" s="33">
        <f t="shared" si="1"/>
        <v>2000000</v>
      </c>
      <c r="J16" s="33">
        <v>670000</v>
      </c>
      <c r="K16" s="33">
        <v>0</v>
      </c>
      <c r="L16" s="33">
        <v>0</v>
      </c>
      <c r="M16" s="33">
        <f t="shared" si="2"/>
        <v>670000</v>
      </c>
    </row>
    <row r="17" spans="1:13" ht="15.75">
      <c r="A17" s="108" t="s">
        <v>349</v>
      </c>
      <c r="B17" s="33">
        <v>0</v>
      </c>
      <c r="C17" s="33">
        <v>10000000</v>
      </c>
      <c r="D17" s="33">
        <v>0</v>
      </c>
      <c r="E17" s="33">
        <f t="shared" si="0"/>
        <v>10000000</v>
      </c>
      <c r="F17" s="33">
        <v>0</v>
      </c>
      <c r="G17" s="33">
        <v>10000000</v>
      </c>
      <c r="H17" s="33">
        <v>0</v>
      </c>
      <c r="I17" s="33">
        <f t="shared" si="1"/>
        <v>10000000</v>
      </c>
      <c r="J17" s="33">
        <v>0</v>
      </c>
      <c r="K17" s="33">
        <v>10000000</v>
      </c>
      <c r="L17" s="33">
        <v>0</v>
      </c>
      <c r="M17" s="33">
        <f t="shared" si="2"/>
        <v>10000000</v>
      </c>
    </row>
    <row r="18" spans="1:13" ht="31.5">
      <c r="A18" s="108" t="s">
        <v>455</v>
      </c>
      <c r="B18" s="33">
        <v>0</v>
      </c>
      <c r="C18" s="33">
        <v>0</v>
      </c>
      <c r="D18" s="33">
        <v>0</v>
      </c>
      <c r="E18" s="33">
        <f>SUM(B18:D18)</f>
        <v>0</v>
      </c>
      <c r="F18" s="33">
        <v>1000000</v>
      </c>
      <c r="G18" s="33">
        <v>0</v>
      </c>
      <c r="H18" s="33">
        <v>0</v>
      </c>
      <c r="I18" s="33">
        <f>SUM(F18:H18)</f>
        <v>1000000</v>
      </c>
      <c r="J18" s="33">
        <v>1000000</v>
      </c>
      <c r="K18" s="33">
        <v>0</v>
      </c>
      <c r="L18" s="33">
        <v>0</v>
      </c>
      <c r="M18" s="33">
        <f>SUM(J18:L18)</f>
        <v>1000000</v>
      </c>
    </row>
    <row r="19" spans="1:13" ht="31.5">
      <c r="A19" s="108" t="s">
        <v>419</v>
      </c>
      <c r="B19" s="104">
        <v>0</v>
      </c>
      <c r="C19" s="104">
        <v>0</v>
      </c>
      <c r="D19" s="104">
        <v>0</v>
      </c>
      <c r="E19" s="104">
        <f>SUM(B19:D19)</f>
        <v>0</v>
      </c>
      <c r="F19" s="104">
        <v>5000000</v>
      </c>
      <c r="G19" s="104">
        <v>0</v>
      </c>
      <c r="H19" s="104">
        <v>0</v>
      </c>
      <c r="I19" s="104">
        <f>SUM(F19:H19)</f>
        <v>5000000</v>
      </c>
      <c r="J19" s="104">
        <v>0</v>
      </c>
      <c r="K19" s="104">
        <v>0</v>
      </c>
      <c r="L19" s="104">
        <v>0</v>
      </c>
      <c r="M19" s="104">
        <f>SUM(J19:L19)</f>
        <v>0</v>
      </c>
    </row>
    <row r="20" spans="1:13" ht="31.5">
      <c r="A20" s="108" t="s">
        <v>370</v>
      </c>
      <c r="B20" s="33">
        <v>0</v>
      </c>
      <c r="C20" s="33">
        <v>20000000</v>
      </c>
      <c r="D20" s="33">
        <v>0</v>
      </c>
      <c r="E20" s="33">
        <f t="shared" si="0"/>
        <v>20000000</v>
      </c>
      <c r="F20" s="33">
        <v>0</v>
      </c>
      <c r="G20" s="33">
        <v>20000000</v>
      </c>
      <c r="H20" s="33">
        <v>0</v>
      </c>
      <c r="I20" s="33">
        <f>SUM(F20:H20)</f>
        <v>20000000</v>
      </c>
      <c r="J20" s="33">
        <v>0</v>
      </c>
      <c r="K20" s="33">
        <v>0</v>
      </c>
      <c r="L20" s="33">
        <v>0</v>
      </c>
      <c r="M20" s="33">
        <f t="shared" si="2"/>
        <v>0</v>
      </c>
    </row>
    <row r="21" spans="1:13" ht="31.5">
      <c r="A21" s="83" t="s">
        <v>448</v>
      </c>
      <c r="B21" s="91">
        <f aca="true" t="shared" si="3" ref="B21:M21">SUM(B10:B20)</f>
        <v>457351044</v>
      </c>
      <c r="C21" s="91">
        <f t="shared" si="3"/>
        <v>72400000</v>
      </c>
      <c r="D21" s="91">
        <f t="shared" si="3"/>
        <v>0</v>
      </c>
      <c r="E21" s="91">
        <f t="shared" si="3"/>
        <v>529751044</v>
      </c>
      <c r="F21" s="91">
        <f t="shared" si="3"/>
        <v>345781486</v>
      </c>
      <c r="G21" s="91">
        <f t="shared" si="3"/>
        <v>72400000</v>
      </c>
      <c r="H21" s="91">
        <f t="shared" si="3"/>
        <v>0</v>
      </c>
      <c r="I21" s="91">
        <f t="shared" si="3"/>
        <v>418181486</v>
      </c>
      <c r="J21" s="91">
        <f t="shared" si="3"/>
        <v>32638538</v>
      </c>
      <c r="K21" s="91">
        <f t="shared" si="3"/>
        <v>52400000</v>
      </c>
      <c r="L21" s="91">
        <f t="shared" si="3"/>
        <v>0</v>
      </c>
      <c r="M21" s="91">
        <f t="shared" si="3"/>
        <v>85038538</v>
      </c>
    </row>
    <row r="22" spans="1:13" ht="15.75">
      <c r="A22" s="156" t="s">
        <v>447</v>
      </c>
      <c r="B22" s="33">
        <v>0</v>
      </c>
      <c r="C22" s="33">
        <v>0</v>
      </c>
      <c r="D22" s="33">
        <v>0</v>
      </c>
      <c r="E22" s="33">
        <f>SUM(B22:D22)</f>
        <v>0</v>
      </c>
      <c r="F22" s="33">
        <v>5000000</v>
      </c>
      <c r="G22" s="33">
        <v>0</v>
      </c>
      <c r="H22" s="33">
        <v>0</v>
      </c>
      <c r="I22" s="33">
        <f>SUM(F22:H22)</f>
        <v>5000000</v>
      </c>
      <c r="J22" s="33">
        <v>5000000</v>
      </c>
      <c r="K22" s="33">
        <v>0</v>
      </c>
      <c r="L22" s="33">
        <v>0</v>
      </c>
      <c r="M22" s="33">
        <f>SUM(J22:L22)</f>
        <v>5000000</v>
      </c>
    </row>
    <row r="23" spans="1:13" ht="15.75">
      <c r="A23" s="124" t="s">
        <v>32</v>
      </c>
      <c r="B23" s="91">
        <f>SUM(B22)</f>
        <v>0</v>
      </c>
      <c r="C23" s="91">
        <f aca="true" t="shared" si="4" ref="C23:M23">SUM(C22)</f>
        <v>0</v>
      </c>
      <c r="D23" s="91">
        <f t="shared" si="4"/>
        <v>0</v>
      </c>
      <c r="E23" s="91">
        <f t="shared" si="4"/>
        <v>0</v>
      </c>
      <c r="F23" s="91">
        <f t="shared" si="4"/>
        <v>5000000</v>
      </c>
      <c r="G23" s="91">
        <f t="shared" si="4"/>
        <v>0</v>
      </c>
      <c r="H23" s="91">
        <f t="shared" si="4"/>
        <v>0</v>
      </c>
      <c r="I23" s="91">
        <f t="shared" si="4"/>
        <v>5000000</v>
      </c>
      <c r="J23" s="91">
        <f t="shared" si="4"/>
        <v>5000000</v>
      </c>
      <c r="K23" s="91">
        <f t="shared" si="4"/>
        <v>0</v>
      </c>
      <c r="L23" s="91">
        <f t="shared" si="4"/>
        <v>0</v>
      </c>
      <c r="M23" s="91">
        <f t="shared" si="4"/>
        <v>5000000</v>
      </c>
    </row>
    <row r="24" spans="1:13" ht="15.75">
      <c r="A24" s="156" t="s">
        <v>458</v>
      </c>
      <c r="B24" s="33">
        <v>0</v>
      </c>
      <c r="C24" s="33">
        <v>0</v>
      </c>
      <c r="D24" s="33">
        <v>0</v>
      </c>
      <c r="E24" s="33">
        <f>SUM(B24:D24)</f>
        <v>0</v>
      </c>
      <c r="F24" s="33">
        <v>0</v>
      </c>
      <c r="G24" s="33">
        <v>0</v>
      </c>
      <c r="H24" s="33">
        <v>0</v>
      </c>
      <c r="I24" s="33">
        <f>SUM(F24:H24)</f>
        <v>0</v>
      </c>
      <c r="J24" s="33">
        <v>0</v>
      </c>
      <c r="K24" s="33">
        <v>0</v>
      </c>
      <c r="L24" s="33">
        <v>0</v>
      </c>
      <c r="M24" s="33">
        <f>SUM(J24:L24)</f>
        <v>0</v>
      </c>
    </row>
    <row r="25" spans="1:13" ht="15.75">
      <c r="A25" s="124" t="s">
        <v>352</v>
      </c>
      <c r="B25" s="91">
        <f>SUM(B24)</f>
        <v>0</v>
      </c>
      <c r="C25" s="91">
        <f aca="true" t="shared" si="5" ref="C25:M25">SUM(C24)</f>
        <v>0</v>
      </c>
      <c r="D25" s="91">
        <f t="shared" si="5"/>
        <v>0</v>
      </c>
      <c r="E25" s="91">
        <f t="shared" si="5"/>
        <v>0</v>
      </c>
      <c r="F25" s="91">
        <f t="shared" si="5"/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</row>
    <row r="26" spans="1:13" ht="31.5">
      <c r="A26" s="83" t="s">
        <v>449</v>
      </c>
      <c r="B26" s="91">
        <f>B23+B25</f>
        <v>0</v>
      </c>
      <c r="C26" s="91">
        <f aca="true" t="shared" si="6" ref="C26:M26">C23+C25</f>
        <v>0</v>
      </c>
      <c r="D26" s="91">
        <f t="shared" si="6"/>
        <v>0</v>
      </c>
      <c r="E26" s="91">
        <f t="shared" si="6"/>
        <v>0</v>
      </c>
      <c r="F26" s="91">
        <f t="shared" si="6"/>
        <v>5000000</v>
      </c>
      <c r="G26" s="91">
        <f t="shared" si="6"/>
        <v>0</v>
      </c>
      <c r="H26" s="91">
        <f t="shared" si="6"/>
        <v>0</v>
      </c>
      <c r="I26" s="91">
        <f t="shared" si="6"/>
        <v>5000000</v>
      </c>
      <c r="J26" s="91">
        <f t="shared" si="6"/>
        <v>5000000</v>
      </c>
      <c r="K26" s="91">
        <f t="shared" si="6"/>
        <v>0</v>
      </c>
      <c r="L26" s="91">
        <f t="shared" si="6"/>
        <v>0</v>
      </c>
      <c r="M26" s="91">
        <f t="shared" si="6"/>
        <v>5000000</v>
      </c>
    </row>
    <row r="27" spans="1:13" ht="15.75">
      <c r="A27" s="83" t="s">
        <v>371</v>
      </c>
      <c r="B27" s="91">
        <f>B26+B21</f>
        <v>457351044</v>
      </c>
      <c r="C27" s="91">
        <f aca="true" t="shared" si="7" ref="C27:M27">C26+C21</f>
        <v>72400000</v>
      </c>
      <c r="D27" s="91">
        <f t="shared" si="7"/>
        <v>0</v>
      </c>
      <c r="E27" s="91">
        <f t="shared" si="7"/>
        <v>529751044</v>
      </c>
      <c r="F27" s="91">
        <f t="shared" si="7"/>
        <v>350781486</v>
      </c>
      <c r="G27" s="91">
        <f t="shared" si="7"/>
        <v>72400000</v>
      </c>
      <c r="H27" s="91">
        <f t="shared" si="7"/>
        <v>0</v>
      </c>
      <c r="I27" s="91">
        <f t="shared" si="7"/>
        <v>423181486</v>
      </c>
      <c r="J27" s="91">
        <f t="shared" si="7"/>
        <v>37638538</v>
      </c>
      <c r="K27" s="91">
        <f t="shared" si="7"/>
        <v>52400000</v>
      </c>
      <c r="L27" s="91">
        <f t="shared" si="7"/>
        <v>0</v>
      </c>
      <c r="M27" s="91">
        <f t="shared" si="7"/>
        <v>90038538</v>
      </c>
    </row>
  </sheetData>
  <sheetProtection/>
  <mergeCells count="6">
    <mergeCell ref="F8:I8"/>
    <mergeCell ref="A1:M1"/>
    <mergeCell ref="A4:M4"/>
    <mergeCell ref="A5:M5"/>
    <mergeCell ref="B8:E8"/>
    <mergeCell ref="J8:M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3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5.375" style="42" customWidth="1"/>
    <col min="2" max="2" width="14.25390625" style="2" bestFit="1" customWidth="1"/>
    <col min="3" max="3" width="11.25390625" style="2" bestFit="1" customWidth="1"/>
    <col min="4" max="4" width="10.375" style="2" bestFit="1" customWidth="1"/>
    <col min="5" max="6" width="14.25390625" style="2" bestFit="1" customWidth="1"/>
    <col min="7" max="7" width="12.375" style="2" bestFit="1" customWidth="1"/>
    <col min="8" max="8" width="10.375" style="2" customWidth="1"/>
    <col min="9" max="10" width="14.25390625" style="2" bestFit="1" customWidth="1"/>
    <col min="11" max="11" width="12.375" style="2" bestFit="1" customWidth="1"/>
    <col min="12" max="12" width="10.375" style="2" bestFit="1" customWidth="1"/>
    <col min="13" max="13" width="14.125" style="2" customWidth="1"/>
    <col min="14" max="16384" width="9.125" style="2" customWidth="1"/>
  </cols>
  <sheetData>
    <row r="1" spans="1:13" ht="15.75">
      <c r="A1" s="329" t="s">
        <v>781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5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56"/>
      <c r="O2" s="56"/>
    </row>
    <row r="3" spans="1:15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3" ht="15.75">
      <c r="A4" s="342" t="s">
        <v>15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15.75">
      <c r="A5" s="342" t="s">
        <v>353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5.75">
      <c r="A6" s="342" t="s">
        <v>42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</row>
    <row r="7" spans="1:5" ht="15.75" customHeight="1">
      <c r="A7" s="106"/>
      <c r="B7" s="105"/>
      <c r="C7" s="105"/>
      <c r="D7" s="105"/>
      <c r="E7" s="105"/>
    </row>
    <row r="8" spans="1:13" ht="15.75">
      <c r="A8" s="106"/>
      <c r="B8" s="8"/>
      <c r="C8" s="7"/>
      <c r="D8" s="7"/>
      <c r="E8" s="8"/>
      <c r="F8" s="7"/>
      <c r="G8" s="7"/>
      <c r="H8" s="7"/>
      <c r="I8" s="7"/>
      <c r="J8" s="7"/>
      <c r="K8" s="7"/>
      <c r="L8" s="7"/>
      <c r="M8" s="8" t="s">
        <v>316</v>
      </c>
    </row>
    <row r="9" spans="1:13" ht="15.75" customHeight="1">
      <c r="A9" s="107" t="s">
        <v>17</v>
      </c>
      <c r="B9" s="319" t="s">
        <v>33</v>
      </c>
      <c r="C9" s="320"/>
      <c r="D9" s="320"/>
      <c r="E9" s="323"/>
      <c r="F9" s="319" t="s">
        <v>481</v>
      </c>
      <c r="G9" s="320"/>
      <c r="H9" s="320"/>
      <c r="I9" s="323"/>
      <c r="J9" s="319" t="s">
        <v>719</v>
      </c>
      <c r="K9" s="320"/>
      <c r="L9" s="320"/>
      <c r="M9" s="323"/>
    </row>
    <row r="10" spans="1:13" s="154" customFormat="1" ht="31.5">
      <c r="A10" s="107" t="s">
        <v>36</v>
      </c>
      <c r="B10" s="82" t="s">
        <v>34</v>
      </c>
      <c r="C10" s="45" t="s">
        <v>35</v>
      </c>
      <c r="D10" s="35" t="s">
        <v>164</v>
      </c>
      <c r="E10" s="45" t="s">
        <v>18</v>
      </c>
      <c r="F10" s="82" t="s">
        <v>34</v>
      </c>
      <c r="G10" s="45" t="s">
        <v>35</v>
      </c>
      <c r="H10" s="35" t="s">
        <v>164</v>
      </c>
      <c r="I10" s="45" t="s">
        <v>18</v>
      </c>
      <c r="J10" s="82" t="s">
        <v>34</v>
      </c>
      <c r="K10" s="45" t="s">
        <v>35</v>
      </c>
      <c r="L10" s="35" t="s">
        <v>164</v>
      </c>
      <c r="M10" s="45" t="s">
        <v>18</v>
      </c>
    </row>
    <row r="11" spans="1:13" ht="15.75">
      <c r="A11" s="108" t="s">
        <v>344</v>
      </c>
      <c r="B11" s="109">
        <v>0</v>
      </c>
      <c r="C11" s="109">
        <v>1500000</v>
      </c>
      <c r="D11" s="109">
        <v>0</v>
      </c>
      <c r="E11" s="109">
        <f aca="true" t="shared" si="0" ref="E11:E19">SUM(B11:D11)</f>
        <v>1500000</v>
      </c>
      <c r="F11" s="109">
        <v>0</v>
      </c>
      <c r="G11" s="109">
        <v>0</v>
      </c>
      <c r="H11" s="109">
        <v>0</v>
      </c>
      <c r="I11" s="109">
        <f aca="true" t="shared" si="1" ref="I11:I19">SUM(F11:H11)</f>
        <v>0</v>
      </c>
      <c r="J11" s="109">
        <v>0</v>
      </c>
      <c r="K11" s="109">
        <v>0</v>
      </c>
      <c r="L11" s="109">
        <v>0</v>
      </c>
      <c r="M11" s="109">
        <f aca="true" t="shared" si="2" ref="M11:M19">SUM(J11:L11)</f>
        <v>0</v>
      </c>
    </row>
    <row r="12" spans="1:13" ht="15.75">
      <c r="A12" s="108" t="s">
        <v>345</v>
      </c>
      <c r="B12" s="109">
        <v>0</v>
      </c>
      <c r="C12" s="109">
        <v>500000</v>
      </c>
      <c r="D12" s="109">
        <v>0</v>
      </c>
      <c r="E12" s="109">
        <f t="shared" si="0"/>
        <v>500000</v>
      </c>
      <c r="F12" s="109">
        <v>0</v>
      </c>
      <c r="G12" s="109">
        <v>500000</v>
      </c>
      <c r="H12" s="109">
        <v>0</v>
      </c>
      <c r="I12" s="109">
        <f t="shared" si="1"/>
        <v>500000</v>
      </c>
      <c r="J12" s="109">
        <v>0</v>
      </c>
      <c r="K12" s="109">
        <v>500000</v>
      </c>
      <c r="L12" s="109">
        <v>0</v>
      </c>
      <c r="M12" s="109">
        <f t="shared" si="2"/>
        <v>500000</v>
      </c>
    </row>
    <row r="13" spans="1:13" ht="15.75">
      <c r="A13" s="108" t="s">
        <v>153</v>
      </c>
      <c r="B13" s="109">
        <v>107837100</v>
      </c>
      <c r="C13" s="109">
        <v>0</v>
      </c>
      <c r="D13" s="109">
        <v>0</v>
      </c>
      <c r="E13" s="109">
        <f t="shared" si="0"/>
        <v>107837100</v>
      </c>
      <c r="F13" s="109">
        <v>107837100</v>
      </c>
      <c r="G13" s="109">
        <v>0</v>
      </c>
      <c r="H13" s="109">
        <v>0</v>
      </c>
      <c r="I13" s="109">
        <f t="shared" si="1"/>
        <v>107837100</v>
      </c>
      <c r="J13" s="109">
        <v>107767400</v>
      </c>
      <c r="K13" s="109">
        <v>0</v>
      </c>
      <c r="L13" s="109">
        <v>0</v>
      </c>
      <c r="M13" s="109">
        <f t="shared" si="2"/>
        <v>107767400</v>
      </c>
    </row>
    <row r="14" spans="1:13" ht="15.75">
      <c r="A14" s="108" t="s">
        <v>359</v>
      </c>
      <c r="B14" s="109">
        <v>0</v>
      </c>
      <c r="C14" s="109">
        <v>0</v>
      </c>
      <c r="D14" s="109">
        <v>0</v>
      </c>
      <c r="E14" s="109">
        <f>SUM(B14:D14)</f>
        <v>0</v>
      </c>
      <c r="F14" s="109">
        <v>2000000</v>
      </c>
      <c r="G14" s="109">
        <v>0</v>
      </c>
      <c r="H14" s="109">
        <v>0</v>
      </c>
      <c r="I14" s="109">
        <f>SUM(F14:H14)</f>
        <v>2000000</v>
      </c>
      <c r="J14" s="109">
        <v>1725000</v>
      </c>
      <c r="K14" s="109">
        <v>0</v>
      </c>
      <c r="L14" s="109">
        <v>0</v>
      </c>
      <c r="M14" s="109">
        <f>SUM(J14:L14)</f>
        <v>1725000</v>
      </c>
    </row>
    <row r="15" spans="1:13" ht="15.75">
      <c r="A15" s="108" t="s">
        <v>354</v>
      </c>
      <c r="B15" s="109">
        <v>369260</v>
      </c>
      <c r="C15" s="109">
        <v>0</v>
      </c>
      <c r="D15" s="109">
        <v>0</v>
      </c>
      <c r="E15" s="109">
        <f t="shared" si="0"/>
        <v>369260</v>
      </c>
      <c r="F15" s="109">
        <v>369260</v>
      </c>
      <c r="G15" s="109">
        <v>0</v>
      </c>
      <c r="H15" s="109">
        <v>0</v>
      </c>
      <c r="I15" s="109">
        <f t="shared" si="1"/>
        <v>369260</v>
      </c>
      <c r="J15" s="109">
        <v>369260</v>
      </c>
      <c r="K15" s="109">
        <v>0</v>
      </c>
      <c r="L15" s="109">
        <v>0</v>
      </c>
      <c r="M15" s="109">
        <f t="shared" si="2"/>
        <v>369260</v>
      </c>
    </row>
    <row r="16" spans="1:13" ht="15.75">
      <c r="A16" s="108" t="s">
        <v>158</v>
      </c>
      <c r="B16" s="109">
        <v>323311036</v>
      </c>
      <c r="C16" s="109">
        <v>0</v>
      </c>
      <c r="D16" s="109">
        <v>0</v>
      </c>
      <c r="E16" s="109">
        <f t="shared" si="0"/>
        <v>323311036</v>
      </c>
      <c r="F16" s="109">
        <v>457469488</v>
      </c>
      <c r="G16" s="109">
        <v>0</v>
      </c>
      <c r="H16" s="109">
        <v>0</v>
      </c>
      <c r="I16" s="109">
        <f t="shared" si="1"/>
        <v>457469488</v>
      </c>
      <c r="J16" s="109">
        <v>435750127</v>
      </c>
      <c r="K16" s="109">
        <v>0</v>
      </c>
      <c r="L16" s="109">
        <v>0</v>
      </c>
      <c r="M16" s="109">
        <f t="shared" si="2"/>
        <v>435750127</v>
      </c>
    </row>
    <row r="17" spans="1:13" ht="15.75">
      <c r="A17" s="108" t="s">
        <v>159</v>
      </c>
      <c r="B17" s="109">
        <v>66857688</v>
      </c>
      <c r="C17" s="109">
        <v>0</v>
      </c>
      <c r="D17" s="109">
        <v>0</v>
      </c>
      <c r="E17" s="109">
        <f t="shared" si="0"/>
        <v>66857688</v>
      </c>
      <c r="F17" s="109">
        <v>66857688</v>
      </c>
      <c r="G17" s="109">
        <v>0</v>
      </c>
      <c r="H17" s="109">
        <v>0</v>
      </c>
      <c r="I17" s="109">
        <f t="shared" si="1"/>
        <v>66857688</v>
      </c>
      <c r="J17" s="109">
        <v>66857688</v>
      </c>
      <c r="K17" s="109">
        <v>0</v>
      </c>
      <c r="L17" s="109">
        <v>0</v>
      </c>
      <c r="M17" s="109">
        <f t="shared" si="2"/>
        <v>66857688</v>
      </c>
    </row>
    <row r="18" spans="1:13" ht="15.75">
      <c r="A18" s="108" t="s">
        <v>470</v>
      </c>
      <c r="B18" s="109">
        <v>0</v>
      </c>
      <c r="C18" s="109">
        <v>0</v>
      </c>
      <c r="D18" s="109">
        <v>0</v>
      </c>
      <c r="E18" s="109">
        <f>SUM(B18:D18)</f>
        <v>0</v>
      </c>
      <c r="F18" s="109">
        <v>100000</v>
      </c>
      <c r="G18" s="109">
        <v>0</v>
      </c>
      <c r="H18" s="109">
        <v>0</v>
      </c>
      <c r="I18" s="109">
        <f>SUM(F18:H18)</f>
        <v>100000</v>
      </c>
      <c r="J18" s="109">
        <v>100000</v>
      </c>
      <c r="K18" s="109">
        <v>0</v>
      </c>
      <c r="L18" s="109">
        <v>0</v>
      </c>
      <c r="M18" s="109">
        <f>SUM(J18:L18)</f>
        <v>100000</v>
      </c>
    </row>
    <row r="19" spans="1:13" ht="15.75">
      <c r="A19" s="108" t="s">
        <v>152</v>
      </c>
      <c r="B19" s="109">
        <v>0</v>
      </c>
      <c r="C19" s="109">
        <v>6000000</v>
      </c>
      <c r="D19" s="109">
        <v>0</v>
      </c>
      <c r="E19" s="109">
        <f t="shared" si="0"/>
        <v>6000000</v>
      </c>
      <c r="F19" s="109">
        <v>0</v>
      </c>
      <c r="G19" s="109">
        <v>6000000</v>
      </c>
      <c r="H19" s="109">
        <v>0</v>
      </c>
      <c r="I19" s="109">
        <f t="shared" si="1"/>
        <v>6000000</v>
      </c>
      <c r="J19" s="109">
        <v>0</v>
      </c>
      <c r="K19" s="109">
        <v>6000000</v>
      </c>
      <c r="L19" s="109">
        <v>0</v>
      </c>
      <c r="M19" s="109">
        <f t="shared" si="2"/>
        <v>6000000</v>
      </c>
    </row>
    <row r="20" spans="1:13" ht="15.75">
      <c r="A20" s="110" t="s">
        <v>40</v>
      </c>
      <c r="B20" s="84">
        <f aca="true" t="shared" si="3" ref="B20:M20">SUM(B11:B19)</f>
        <v>498375084</v>
      </c>
      <c r="C20" s="84">
        <f t="shared" si="3"/>
        <v>8000000</v>
      </c>
      <c r="D20" s="84">
        <f t="shared" si="3"/>
        <v>0</v>
      </c>
      <c r="E20" s="84">
        <f t="shared" si="3"/>
        <v>506375084</v>
      </c>
      <c r="F20" s="84">
        <f t="shared" si="3"/>
        <v>634633536</v>
      </c>
      <c r="G20" s="84">
        <f t="shared" si="3"/>
        <v>6500000</v>
      </c>
      <c r="H20" s="84">
        <f t="shared" si="3"/>
        <v>0</v>
      </c>
      <c r="I20" s="84">
        <f t="shared" si="3"/>
        <v>641133536</v>
      </c>
      <c r="J20" s="84">
        <f t="shared" si="3"/>
        <v>612569475</v>
      </c>
      <c r="K20" s="84">
        <f t="shared" si="3"/>
        <v>6500000</v>
      </c>
      <c r="L20" s="84">
        <f t="shared" si="3"/>
        <v>0</v>
      </c>
      <c r="M20" s="84">
        <f t="shared" si="3"/>
        <v>619069475</v>
      </c>
    </row>
    <row r="21" spans="1:13" ht="15.75">
      <c r="A21" s="108" t="s">
        <v>154</v>
      </c>
      <c r="B21" s="104">
        <v>1200000</v>
      </c>
      <c r="C21" s="104">
        <v>0</v>
      </c>
      <c r="D21" s="104">
        <v>0</v>
      </c>
      <c r="E21" s="104">
        <f aca="true" t="shared" si="4" ref="E21:E29">SUM(B21:D21)</f>
        <v>1200000</v>
      </c>
      <c r="F21" s="104">
        <v>1200000</v>
      </c>
      <c r="G21" s="104">
        <v>0</v>
      </c>
      <c r="H21" s="104">
        <v>0</v>
      </c>
      <c r="I21" s="104">
        <f aca="true" t="shared" si="5" ref="I21:I29">SUM(F21:H21)</f>
        <v>1200000</v>
      </c>
      <c r="J21" s="104">
        <v>1200000</v>
      </c>
      <c r="K21" s="104">
        <v>0</v>
      </c>
      <c r="L21" s="104">
        <v>0</v>
      </c>
      <c r="M21" s="104">
        <f>SUM(J21:L21)</f>
        <v>1200000</v>
      </c>
    </row>
    <row r="22" spans="1:13" ht="15.75">
      <c r="A22" s="108" t="s">
        <v>346</v>
      </c>
      <c r="B22" s="104">
        <v>0</v>
      </c>
      <c r="C22" s="104">
        <v>42000</v>
      </c>
      <c r="D22" s="104">
        <v>0</v>
      </c>
      <c r="E22" s="104">
        <f t="shared" si="4"/>
        <v>42000</v>
      </c>
      <c r="F22" s="104">
        <v>0</v>
      </c>
      <c r="G22" s="104">
        <v>42000</v>
      </c>
      <c r="H22" s="104">
        <v>0</v>
      </c>
      <c r="I22" s="104">
        <f t="shared" si="5"/>
        <v>42000</v>
      </c>
      <c r="J22" s="104">
        <v>0</v>
      </c>
      <c r="K22" s="104">
        <v>42000</v>
      </c>
      <c r="L22" s="104">
        <v>0</v>
      </c>
      <c r="M22" s="104">
        <f>SUM(J22:L22)</f>
        <v>42000</v>
      </c>
    </row>
    <row r="23" spans="1:13" ht="15.75">
      <c r="A23" s="57" t="s">
        <v>3</v>
      </c>
      <c r="B23" s="104">
        <v>0</v>
      </c>
      <c r="C23" s="104">
        <v>0</v>
      </c>
      <c r="D23" s="104">
        <v>0</v>
      </c>
      <c r="E23" s="104">
        <f t="shared" si="4"/>
        <v>0</v>
      </c>
      <c r="F23" s="104">
        <v>1717358</v>
      </c>
      <c r="G23" s="104">
        <v>0</v>
      </c>
      <c r="H23" s="104">
        <v>0</v>
      </c>
      <c r="I23" s="104">
        <f>SUM(F23:H23)</f>
        <v>1717358</v>
      </c>
      <c r="J23" s="104">
        <v>1718240</v>
      </c>
      <c r="K23" s="104">
        <v>0</v>
      </c>
      <c r="L23" s="104">
        <v>0</v>
      </c>
      <c r="M23" s="104">
        <f>SUM(J23:L23)</f>
        <v>1718240</v>
      </c>
    </row>
    <row r="24" spans="1:13" ht="15.75">
      <c r="A24" s="108" t="s">
        <v>355</v>
      </c>
      <c r="B24" s="104">
        <v>1990000</v>
      </c>
      <c r="C24" s="104">
        <v>0</v>
      </c>
      <c r="D24" s="104">
        <v>0</v>
      </c>
      <c r="E24" s="104">
        <f t="shared" si="4"/>
        <v>1990000</v>
      </c>
      <c r="F24" s="104">
        <v>1990000</v>
      </c>
      <c r="G24" s="104">
        <v>0</v>
      </c>
      <c r="H24" s="104">
        <v>0</v>
      </c>
      <c r="I24" s="104">
        <f t="shared" si="5"/>
        <v>1990000</v>
      </c>
      <c r="J24" s="104">
        <v>1990000</v>
      </c>
      <c r="K24" s="104">
        <v>0</v>
      </c>
      <c r="L24" s="104">
        <v>0</v>
      </c>
      <c r="M24" s="104">
        <f aca="true" t="shared" si="6" ref="M24:M38">SUM(J24:L24)</f>
        <v>1990000</v>
      </c>
    </row>
    <row r="25" spans="1:13" ht="15.75">
      <c r="A25" s="108" t="s">
        <v>326</v>
      </c>
      <c r="B25" s="104">
        <v>2500000</v>
      </c>
      <c r="C25" s="104">
        <v>0</v>
      </c>
      <c r="D25" s="104">
        <v>0</v>
      </c>
      <c r="E25" s="104">
        <f t="shared" si="4"/>
        <v>2500000</v>
      </c>
      <c r="F25" s="104">
        <v>2500000</v>
      </c>
      <c r="G25" s="104">
        <v>0</v>
      </c>
      <c r="H25" s="104">
        <v>0</v>
      </c>
      <c r="I25" s="104">
        <f t="shared" si="5"/>
        <v>2500000</v>
      </c>
      <c r="J25" s="104">
        <v>2500000</v>
      </c>
      <c r="K25" s="104">
        <v>0</v>
      </c>
      <c r="L25" s="104">
        <v>0</v>
      </c>
      <c r="M25" s="104">
        <f t="shared" si="6"/>
        <v>2500000</v>
      </c>
    </row>
    <row r="26" spans="1:13" ht="15.75">
      <c r="A26" s="108" t="s">
        <v>356</v>
      </c>
      <c r="B26" s="104">
        <v>648000</v>
      </c>
      <c r="C26" s="104">
        <v>0</v>
      </c>
      <c r="D26" s="104">
        <v>0</v>
      </c>
      <c r="E26" s="104">
        <f t="shared" si="4"/>
        <v>648000</v>
      </c>
      <c r="F26" s="104">
        <v>648000</v>
      </c>
      <c r="G26" s="104">
        <v>0</v>
      </c>
      <c r="H26" s="104">
        <v>0</v>
      </c>
      <c r="I26" s="104">
        <f t="shared" si="5"/>
        <v>648000</v>
      </c>
      <c r="J26" s="104">
        <v>648000</v>
      </c>
      <c r="K26" s="104">
        <v>0</v>
      </c>
      <c r="L26" s="104">
        <v>0</v>
      </c>
      <c r="M26" s="104">
        <f t="shared" si="6"/>
        <v>648000</v>
      </c>
    </row>
    <row r="27" spans="1:13" ht="15.75">
      <c r="A27" s="108" t="s">
        <v>419</v>
      </c>
      <c r="B27" s="104">
        <v>5000000</v>
      </c>
      <c r="C27" s="104">
        <v>0</v>
      </c>
      <c r="D27" s="104">
        <v>0</v>
      </c>
      <c r="E27" s="104">
        <f t="shared" si="4"/>
        <v>5000000</v>
      </c>
      <c r="F27" s="104">
        <v>0</v>
      </c>
      <c r="G27" s="104">
        <v>0</v>
      </c>
      <c r="H27" s="104">
        <v>0</v>
      </c>
      <c r="I27" s="104">
        <f t="shared" si="5"/>
        <v>0</v>
      </c>
      <c r="J27" s="104">
        <v>0</v>
      </c>
      <c r="K27" s="104">
        <v>0</v>
      </c>
      <c r="L27" s="104">
        <v>0</v>
      </c>
      <c r="M27" s="104">
        <f t="shared" si="6"/>
        <v>0</v>
      </c>
    </row>
    <row r="28" spans="1:13" ht="15.75">
      <c r="A28" s="108" t="s">
        <v>325</v>
      </c>
      <c r="B28" s="104">
        <v>0</v>
      </c>
      <c r="C28" s="104">
        <v>1500000</v>
      </c>
      <c r="D28" s="104">
        <v>0</v>
      </c>
      <c r="E28" s="104">
        <f t="shared" si="4"/>
        <v>1500000</v>
      </c>
      <c r="F28" s="104">
        <v>0</v>
      </c>
      <c r="G28" s="104">
        <v>2927640</v>
      </c>
      <c r="H28" s="104">
        <v>0</v>
      </c>
      <c r="I28" s="104">
        <f t="shared" si="5"/>
        <v>2927640</v>
      </c>
      <c r="J28" s="104">
        <v>0</v>
      </c>
      <c r="K28" s="104">
        <v>0</v>
      </c>
      <c r="L28" s="104">
        <v>0</v>
      </c>
      <c r="M28" s="104">
        <f t="shared" si="6"/>
        <v>0</v>
      </c>
    </row>
    <row r="29" spans="1:13" ht="15.75">
      <c r="A29" s="108" t="s">
        <v>21</v>
      </c>
      <c r="B29" s="104">
        <v>1000000</v>
      </c>
      <c r="C29" s="104">
        <v>0</v>
      </c>
      <c r="D29" s="104">
        <v>0</v>
      </c>
      <c r="E29" s="104">
        <f t="shared" si="4"/>
        <v>1000000</v>
      </c>
      <c r="F29" s="104">
        <v>791951</v>
      </c>
      <c r="G29" s="104">
        <v>0</v>
      </c>
      <c r="H29" s="104">
        <v>0</v>
      </c>
      <c r="I29" s="104">
        <f t="shared" si="5"/>
        <v>791951</v>
      </c>
      <c r="J29" s="104">
        <v>0</v>
      </c>
      <c r="K29" s="104">
        <v>0</v>
      </c>
      <c r="L29" s="104">
        <v>0</v>
      </c>
      <c r="M29" s="104">
        <f t="shared" si="6"/>
        <v>0</v>
      </c>
    </row>
    <row r="30" spans="1:13" ht="15.75">
      <c r="A30" s="108" t="s">
        <v>357</v>
      </c>
      <c r="B30" s="104">
        <v>0</v>
      </c>
      <c r="C30" s="104">
        <v>2000000</v>
      </c>
      <c r="D30" s="104">
        <v>0</v>
      </c>
      <c r="E30" s="104">
        <f aca="true" t="shared" si="7" ref="E30:E46">SUM(B30:D30)</f>
        <v>2000000</v>
      </c>
      <c r="F30" s="104">
        <v>0</v>
      </c>
      <c r="G30" s="104">
        <v>2000000</v>
      </c>
      <c r="H30" s="104">
        <v>0</v>
      </c>
      <c r="I30" s="104">
        <f aca="true" t="shared" si="8" ref="I30:I44">SUM(F30:H30)</f>
        <v>2000000</v>
      </c>
      <c r="J30" s="104">
        <v>0</v>
      </c>
      <c r="K30" s="104">
        <v>2000000</v>
      </c>
      <c r="L30" s="104">
        <v>0</v>
      </c>
      <c r="M30" s="104">
        <f t="shared" si="6"/>
        <v>2000000</v>
      </c>
    </row>
    <row r="31" spans="1:13" ht="15.75">
      <c r="A31" s="108" t="s">
        <v>165</v>
      </c>
      <c r="B31" s="104">
        <v>0</v>
      </c>
      <c r="C31" s="104">
        <v>1000000</v>
      </c>
      <c r="D31" s="104">
        <v>0</v>
      </c>
      <c r="E31" s="104">
        <f t="shared" si="7"/>
        <v>1000000</v>
      </c>
      <c r="F31" s="104">
        <v>0</v>
      </c>
      <c r="G31" s="104">
        <v>1000000</v>
      </c>
      <c r="H31" s="104">
        <v>0</v>
      </c>
      <c r="I31" s="104">
        <f t="shared" si="8"/>
        <v>1000000</v>
      </c>
      <c r="J31" s="104">
        <v>0</v>
      </c>
      <c r="K31" s="104">
        <v>1000000</v>
      </c>
      <c r="L31" s="104">
        <v>0</v>
      </c>
      <c r="M31" s="104">
        <f t="shared" si="6"/>
        <v>1000000</v>
      </c>
    </row>
    <row r="32" spans="1:13" ht="15.75">
      <c r="A32" s="108" t="s">
        <v>358</v>
      </c>
      <c r="B32" s="104">
        <v>0</v>
      </c>
      <c r="C32" s="104">
        <v>500000</v>
      </c>
      <c r="D32" s="104">
        <v>0</v>
      </c>
      <c r="E32" s="104">
        <f t="shared" si="7"/>
        <v>500000</v>
      </c>
      <c r="F32" s="104">
        <v>0</v>
      </c>
      <c r="G32" s="104">
        <v>150000</v>
      </c>
      <c r="H32" s="104">
        <v>0</v>
      </c>
      <c r="I32" s="104">
        <f t="shared" si="8"/>
        <v>150000</v>
      </c>
      <c r="J32" s="104">
        <v>0</v>
      </c>
      <c r="K32" s="104">
        <v>0</v>
      </c>
      <c r="L32" s="104">
        <v>0</v>
      </c>
      <c r="M32" s="104">
        <f t="shared" si="6"/>
        <v>0</v>
      </c>
    </row>
    <row r="33" spans="1:13" ht="15.75">
      <c r="A33" s="108" t="s">
        <v>421</v>
      </c>
      <c r="B33" s="104">
        <v>0</v>
      </c>
      <c r="C33" s="104">
        <v>2000000</v>
      </c>
      <c r="D33" s="104">
        <v>0</v>
      </c>
      <c r="E33" s="104">
        <f t="shared" si="7"/>
        <v>2000000</v>
      </c>
      <c r="F33" s="104">
        <v>0</v>
      </c>
      <c r="G33" s="104">
        <v>2000000</v>
      </c>
      <c r="H33" s="104">
        <v>0</v>
      </c>
      <c r="I33" s="104">
        <f t="shared" si="8"/>
        <v>2000000</v>
      </c>
      <c r="J33" s="104">
        <v>0</v>
      </c>
      <c r="K33" s="104">
        <v>2000000</v>
      </c>
      <c r="L33" s="104">
        <v>0</v>
      </c>
      <c r="M33" s="104">
        <f t="shared" si="6"/>
        <v>2000000</v>
      </c>
    </row>
    <row r="34" spans="1:13" ht="15.75">
      <c r="A34" s="108" t="s">
        <v>321</v>
      </c>
      <c r="B34" s="104">
        <v>0</v>
      </c>
      <c r="C34" s="104">
        <v>15000000</v>
      </c>
      <c r="D34" s="104">
        <v>0</v>
      </c>
      <c r="E34" s="104">
        <f t="shared" si="7"/>
        <v>15000000</v>
      </c>
      <c r="F34" s="104">
        <v>0</v>
      </c>
      <c r="G34" s="104">
        <v>17147570</v>
      </c>
      <c r="H34" s="104">
        <v>0</v>
      </c>
      <c r="I34" s="104">
        <f t="shared" si="8"/>
        <v>17147570</v>
      </c>
      <c r="J34" s="104">
        <v>0</v>
      </c>
      <c r="K34" s="104">
        <v>17147570</v>
      </c>
      <c r="L34" s="104">
        <v>0</v>
      </c>
      <c r="M34" s="104">
        <f t="shared" si="6"/>
        <v>17147570</v>
      </c>
    </row>
    <row r="35" spans="1:13" ht="15.75">
      <c r="A35" s="108" t="s">
        <v>318</v>
      </c>
      <c r="B35" s="104">
        <v>0</v>
      </c>
      <c r="C35" s="104">
        <v>4500000</v>
      </c>
      <c r="D35" s="104">
        <v>0</v>
      </c>
      <c r="E35" s="104">
        <f t="shared" si="7"/>
        <v>4500000</v>
      </c>
      <c r="F35" s="104">
        <v>0</v>
      </c>
      <c r="G35" s="104">
        <v>4500000</v>
      </c>
      <c r="H35" s="104">
        <v>0</v>
      </c>
      <c r="I35" s="104">
        <f t="shared" si="8"/>
        <v>4500000</v>
      </c>
      <c r="J35" s="104">
        <v>0</v>
      </c>
      <c r="K35" s="273">
        <v>3850000</v>
      </c>
      <c r="L35" s="104">
        <v>0</v>
      </c>
      <c r="M35" s="104">
        <f t="shared" si="6"/>
        <v>3850000</v>
      </c>
    </row>
    <row r="36" spans="1:13" ht="15.75">
      <c r="A36" s="108" t="s">
        <v>319</v>
      </c>
      <c r="B36" s="104">
        <v>0</v>
      </c>
      <c r="C36" s="104">
        <v>1000000</v>
      </c>
      <c r="D36" s="104">
        <v>0</v>
      </c>
      <c r="E36" s="104">
        <f t="shared" si="7"/>
        <v>1000000</v>
      </c>
      <c r="F36" s="104">
        <v>0</v>
      </c>
      <c r="G36" s="104">
        <v>1000000</v>
      </c>
      <c r="H36" s="104">
        <v>0</v>
      </c>
      <c r="I36" s="104">
        <f t="shared" si="8"/>
        <v>1000000</v>
      </c>
      <c r="J36" s="104">
        <v>0</v>
      </c>
      <c r="K36" s="273">
        <v>500000</v>
      </c>
      <c r="L36" s="104">
        <v>0</v>
      </c>
      <c r="M36" s="104">
        <f t="shared" si="6"/>
        <v>500000</v>
      </c>
    </row>
    <row r="37" spans="1:13" ht="15.75">
      <c r="A37" s="108" t="s">
        <v>320</v>
      </c>
      <c r="B37" s="104">
        <v>0</v>
      </c>
      <c r="C37" s="104">
        <v>6000000</v>
      </c>
      <c r="D37" s="104">
        <v>0</v>
      </c>
      <c r="E37" s="104">
        <f t="shared" si="7"/>
        <v>6000000</v>
      </c>
      <c r="F37" s="104">
        <v>0</v>
      </c>
      <c r="G37" s="104">
        <v>6000000</v>
      </c>
      <c r="H37" s="104">
        <v>0</v>
      </c>
      <c r="I37" s="104">
        <f t="shared" si="8"/>
        <v>6000000</v>
      </c>
      <c r="J37" s="104">
        <v>0</v>
      </c>
      <c r="K37" s="273">
        <v>5840000</v>
      </c>
      <c r="L37" s="104">
        <v>0</v>
      </c>
      <c r="M37" s="104">
        <f t="shared" si="6"/>
        <v>5840000</v>
      </c>
    </row>
    <row r="38" spans="1:13" ht="15.75">
      <c r="A38" s="108" t="s">
        <v>323</v>
      </c>
      <c r="B38" s="104">
        <v>0</v>
      </c>
      <c r="C38" s="104">
        <v>2000000</v>
      </c>
      <c r="D38" s="104">
        <v>0</v>
      </c>
      <c r="E38" s="104">
        <f t="shared" si="7"/>
        <v>2000000</v>
      </c>
      <c r="F38" s="104">
        <v>0</v>
      </c>
      <c r="G38" s="104">
        <v>2401970</v>
      </c>
      <c r="H38" s="104">
        <v>0</v>
      </c>
      <c r="I38" s="104">
        <f t="shared" si="8"/>
        <v>2401970</v>
      </c>
      <c r="J38" s="104">
        <v>0</v>
      </c>
      <c r="K38" s="273">
        <v>1787640</v>
      </c>
      <c r="L38" s="104">
        <v>0</v>
      </c>
      <c r="M38" s="104">
        <f t="shared" si="6"/>
        <v>1787640</v>
      </c>
    </row>
    <row r="39" spans="1:13" ht="15.75">
      <c r="A39" s="108" t="s">
        <v>431</v>
      </c>
      <c r="B39" s="104">
        <v>0</v>
      </c>
      <c r="C39" s="104">
        <v>0</v>
      </c>
      <c r="D39" s="104">
        <v>0</v>
      </c>
      <c r="E39" s="104">
        <f>SUM(B39:D39)</f>
        <v>0</v>
      </c>
      <c r="F39" s="104">
        <v>200000</v>
      </c>
      <c r="G39" s="104"/>
      <c r="H39" s="104">
        <v>0</v>
      </c>
      <c r="I39" s="104">
        <f>SUM(F39:H39)</f>
        <v>200000</v>
      </c>
      <c r="J39" s="104">
        <v>200000</v>
      </c>
      <c r="K39" s="104">
        <v>0</v>
      </c>
      <c r="L39" s="104">
        <v>0</v>
      </c>
      <c r="M39" s="104">
        <f aca="true" t="shared" si="9" ref="M39:M45">SUM(J39:L39)</f>
        <v>200000</v>
      </c>
    </row>
    <row r="40" spans="1:13" ht="15.75">
      <c r="A40" s="108" t="s">
        <v>430</v>
      </c>
      <c r="B40" s="104">
        <v>0</v>
      </c>
      <c r="C40" s="104">
        <v>0</v>
      </c>
      <c r="D40" s="104">
        <v>0</v>
      </c>
      <c r="E40" s="104">
        <f>SUM(B40:D40)</f>
        <v>0</v>
      </c>
      <c r="F40" s="104">
        <v>900000</v>
      </c>
      <c r="G40" s="104">
        <v>0</v>
      </c>
      <c r="H40" s="104">
        <v>0</v>
      </c>
      <c r="I40" s="104">
        <f>SUM(F40:H40)</f>
        <v>900000</v>
      </c>
      <c r="J40" s="104">
        <v>900000</v>
      </c>
      <c r="K40" s="104">
        <v>0</v>
      </c>
      <c r="L40" s="104">
        <v>0</v>
      </c>
      <c r="M40" s="104">
        <f t="shared" si="9"/>
        <v>900000</v>
      </c>
    </row>
    <row r="41" spans="1:13" ht="15.75">
      <c r="A41" s="108" t="s">
        <v>435</v>
      </c>
      <c r="B41" s="104">
        <v>0</v>
      </c>
      <c r="C41" s="104">
        <v>0</v>
      </c>
      <c r="D41" s="104">
        <v>0</v>
      </c>
      <c r="E41" s="104">
        <f>SUM(B41:D41)</f>
        <v>0</v>
      </c>
      <c r="F41" s="104">
        <v>0</v>
      </c>
      <c r="G41" s="104">
        <v>200000</v>
      </c>
      <c r="H41" s="104">
        <v>0</v>
      </c>
      <c r="I41" s="104">
        <f>SUM(F41:H41)</f>
        <v>200000</v>
      </c>
      <c r="J41" s="104">
        <v>0</v>
      </c>
      <c r="K41" s="104">
        <v>200000</v>
      </c>
      <c r="L41" s="104">
        <v>0</v>
      </c>
      <c r="M41" s="104">
        <f t="shared" si="9"/>
        <v>200000</v>
      </c>
    </row>
    <row r="42" spans="1:13" ht="15.75">
      <c r="A42" s="108" t="s">
        <v>436</v>
      </c>
      <c r="B42" s="104">
        <v>0</v>
      </c>
      <c r="C42" s="104">
        <v>0</v>
      </c>
      <c r="D42" s="104">
        <v>0</v>
      </c>
      <c r="E42" s="104">
        <f>SUM(B42:D42)</f>
        <v>0</v>
      </c>
      <c r="F42" s="104">
        <v>0</v>
      </c>
      <c r="G42" s="104">
        <v>150000</v>
      </c>
      <c r="H42" s="104">
        <v>0</v>
      </c>
      <c r="I42" s="104">
        <f>SUM(F42:H42)</f>
        <v>150000</v>
      </c>
      <c r="J42" s="104">
        <v>0</v>
      </c>
      <c r="K42" s="104">
        <v>150000</v>
      </c>
      <c r="L42" s="104">
        <v>0</v>
      </c>
      <c r="M42" s="104">
        <f t="shared" si="9"/>
        <v>150000</v>
      </c>
    </row>
    <row r="43" spans="1:13" ht="15.75">
      <c r="A43" s="108" t="s">
        <v>437</v>
      </c>
      <c r="B43" s="104">
        <v>0</v>
      </c>
      <c r="C43" s="104">
        <v>0</v>
      </c>
      <c r="D43" s="104">
        <v>0</v>
      </c>
      <c r="E43" s="104">
        <f>SUM(B43:D43)</f>
        <v>0</v>
      </c>
      <c r="F43" s="104">
        <v>0</v>
      </c>
      <c r="G43" s="104">
        <v>150000</v>
      </c>
      <c r="H43" s="104">
        <v>0</v>
      </c>
      <c r="I43" s="104">
        <f>SUM(F43:H43)</f>
        <v>150000</v>
      </c>
      <c r="J43" s="104">
        <v>0</v>
      </c>
      <c r="K43" s="104">
        <v>150000</v>
      </c>
      <c r="L43" s="104">
        <v>0</v>
      </c>
      <c r="M43" s="104">
        <f t="shared" si="9"/>
        <v>150000</v>
      </c>
    </row>
    <row r="44" spans="1:13" ht="15.75">
      <c r="A44" s="108" t="s">
        <v>324</v>
      </c>
      <c r="B44" s="104">
        <v>0</v>
      </c>
      <c r="C44" s="104">
        <v>9000000</v>
      </c>
      <c r="D44" s="104">
        <v>0</v>
      </c>
      <c r="E44" s="104">
        <f t="shared" si="7"/>
        <v>9000000</v>
      </c>
      <c r="F44" s="104">
        <v>0</v>
      </c>
      <c r="G44" s="104">
        <v>9300000</v>
      </c>
      <c r="H44" s="104">
        <v>0</v>
      </c>
      <c r="I44" s="104">
        <f t="shared" si="8"/>
        <v>9300000</v>
      </c>
      <c r="J44" s="104">
        <v>0</v>
      </c>
      <c r="K44" s="104">
        <v>9300000</v>
      </c>
      <c r="L44" s="104">
        <v>0</v>
      </c>
      <c r="M44" s="104">
        <f t="shared" si="9"/>
        <v>9300000</v>
      </c>
    </row>
    <row r="45" spans="1:13" ht="15.75">
      <c r="A45" s="108" t="s">
        <v>428</v>
      </c>
      <c r="B45" s="104">
        <v>0</v>
      </c>
      <c r="C45" s="104">
        <v>1000000</v>
      </c>
      <c r="D45" s="104">
        <v>0</v>
      </c>
      <c r="E45" s="104">
        <f>SUM(B45:D45)</f>
        <v>1000000</v>
      </c>
      <c r="F45" s="104">
        <v>0</v>
      </c>
      <c r="G45" s="104">
        <v>1000000</v>
      </c>
      <c r="H45" s="104">
        <v>0</v>
      </c>
      <c r="I45" s="104">
        <f>SUM(F45:H45)</f>
        <v>1000000</v>
      </c>
      <c r="J45" s="104">
        <v>0</v>
      </c>
      <c r="K45" s="104">
        <v>1000000</v>
      </c>
      <c r="L45" s="104">
        <v>0</v>
      </c>
      <c r="M45" s="104">
        <f t="shared" si="9"/>
        <v>1000000</v>
      </c>
    </row>
    <row r="46" spans="1:13" ht="15.75">
      <c r="A46" s="108" t="s">
        <v>160</v>
      </c>
      <c r="B46" s="104">
        <v>0</v>
      </c>
      <c r="C46" s="104">
        <v>3000000</v>
      </c>
      <c r="D46" s="104">
        <v>0</v>
      </c>
      <c r="E46" s="104">
        <f t="shared" si="7"/>
        <v>3000000</v>
      </c>
      <c r="F46" s="104">
        <v>0</v>
      </c>
      <c r="G46" s="104">
        <v>3000000</v>
      </c>
      <c r="H46" s="104">
        <v>0</v>
      </c>
      <c r="I46" s="104">
        <f aca="true" t="shared" si="10" ref="I46:I56">SUM(F46:H46)</f>
        <v>3000000</v>
      </c>
      <c r="J46" s="104">
        <v>0</v>
      </c>
      <c r="K46" s="104">
        <v>3000000</v>
      </c>
      <c r="L46" s="104">
        <v>0</v>
      </c>
      <c r="M46" s="104">
        <f aca="true" t="shared" si="11" ref="M46:M56">SUM(J46:L46)</f>
        <v>3000000</v>
      </c>
    </row>
    <row r="47" spans="1:13" ht="31.5">
      <c r="A47" s="108" t="s">
        <v>462</v>
      </c>
      <c r="B47" s="104">
        <v>0</v>
      </c>
      <c r="C47" s="104">
        <v>600000</v>
      </c>
      <c r="D47" s="104">
        <v>0</v>
      </c>
      <c r="E47" s="104">
        <f aca="true" t="shared" si="12" ref="E47:E60">SUM(B47:D47)</f>
        <v>600000</v>
      </c>
      <c r="F47" s="104">
        <v>0</v>
      </c>
      <c r="G47" s="104">
        <v>600000</v>
      </c>
      <c r="H47" s="104">
        <v>0</v>
      </c>
      <c r="I47" s="104">
        <f t="shared" si="10"/>
        <v>600000</v>
      </c>
      <c r="J47" s="104">
        <v>0</v>
      </c>
      <c r="K47" s="104">
        <v>600000</v>
      </c>
      <c r="L47" s="104">
        <v>0</v>
      </c>
      <c r="M47" s="104">
        <f t="shared" si="11"/>
        <v>600000</v>
      </c>
    </row>
    <row r="48" spans="1:13" ht="15.75">
      <c r="A48" s="108" t="s">
        <v>161</v>
      </c>
      <c r="B48" s="104">
        <v>420000</v>
      </c>
      <c r="C48" s="104">
        <v>0</v>
      </c>
      <c r="D48" s="104">
        <v>0</v>
      </c>
      <c r="E48" s="104">
        <f t="shared" si="12"/>
        <v>420000</v>
      </c>
      <c r="F48" s="104">
        <v>420000</v>
      </c>
      <c r="G48" s="104">
        <v>0</v>
      </c>
      <c r="H48" s="104">
        <v>0</v>
      </c>
      <c r="I48" s="104">
        <f t="shared" si="10"/>
        <v>420000</v>
      </c>
      <c r="J48" s="104">
        <v>345000</v>
      </c>
      <c r="K48" s="104">
        <v>0</v>
      </c>
      <c r="L48" s="104">
        <v>0</v>
      </c>
      <c r="M48" s="104">
        <f t="shared" si="11"/>
        <v>345000</v>
      </c>
    </row>
    <row r="49" spans="1:13" ht="15.75">
      <c r="A49" s="108" t="s">
        <v>359</v>
      </c>
      <c r="B49" s="104">
        <v>2000000</v>
      </c>
      <c r="C49" s="104">
        <v>0</v>
      </c>
      <c r="D49" s="104">
        <v>0</v>
      </c>
      <c r="E49" s="104">
        <f t="shared" si="12"/>
        <v>2000000</v>
      </c>
      <c r="F49" s="104">
        <v>0</v>
      </c>
      <c r="G49" s="104">
        <v>0</v>
      </c>
      <c r="H49" s="104">
        <v>0</v>
      </c>
      <c r="I49" s="104">
        <f t="shared" si="10"/>
        <v>0</v>
      </c>
      <c r="J49" s="104">
        <v>0</v>
      </c>
      <c r="K49" s="104">
        <v>0</v>
      </c>
      <c r="L49" s="104">
        <v>0</v>
      </c>
      <c r="M49" s="104">
        <f t="shared" si="11"/>
        <v>0</v>
      </c>
    </row>
    <row r="50" spans="1:13" ht="15.75">
      <c r="A50" s="108" t="s">
        <v>360</v>
      </c>
      <c r="B50" s="104">
        <v>0</v>
      </c>
      <c r="C50" s="104">
        <v>2000000</v>
      </c>
      <c r="D50" s="104">
        <v>0</v>
      </c>
      <c r="E50" s="104">
        <f t="shared" si="12"/>
        <v>2000000</v>
      </c>
      <c r="F50" s="104">
        <v>0</v>
      </c>
      <c r="G50" s="104">
        <v>2000000</v>
      </c>
      <c r="H50" s="104">
        <v>0</v>
      </c>
      <c r="I50" s="104">
        <f t="shared" si="10"/>
        <v>2000000</v>
      </c>
      <c r="J50" s="104">
        <v>2000000</v>
      </c>
      <c r="K50" s="104">
        <v>0</v>
      </c>
      <c r="L50" s="104">
        <v>0</v>
      </c>
      <c r="M50" s="104">
        <f t="shared" si="11"/>
        <v>2000000</v>
      </c>
    </row>
    <row r="51" spans="1:13" ht="15.75">
      <c r="A51" s="108" t="s">
        <v>361</v>
      </c>
      <c r="B51" s="104">
        <v>154000000</v>
      </c>
      <c r="C51" s="104">
        <v>0</v>
      </c>
      <c r="D51" s="104">
        <v>0</v>
      </c>
      <c r="E51" s="104">
        <f t="shared" si="12"/>
        <v>154000000</v>
      </c>
      <c r="F51" s="104">
        <v>154000000</v>
      </c>
      <c r="G51" s="104">
        <v>0</v>
      </c>
      <c r="H51" s="104">
        <v>0</v>
      </c>
      <c r="I51" s="104">
        <f t="shared" si="10"/>
        <v>154000000</v>
      </c>
      <c r="J51" s="104">
        <v>154000000</v>
      </c>
      <c r="K51" s="104">
        <v>0</v>
      </c>
      <c r="L51" s="104">
        <v>0</v>
      </c>
      <c r="M51" s="104">
        <f t="shared" si="11"/>
        <v>154000000</v>
      </c>
    </row>
    <row r="52" spans="1:13" ht="15.75">
      <c r="A52" s="111" t="s">
        <v>362</v>
      </c>
      <c r="B52" s="104">
        <v>3500000</v>
      </c>
      <c r="C52" s="104">
        <v>0</v>
      </c>
      <c r="D52" s="104">
        <v>0</v>
      </c>
      <c r="E52" s="104">
        <f t="shared" si="12"/>
        <v>3500000</v>
      </c>
      <c r="F52" s="104">
        <v>3500000</v>
      </c>
      <c r="G52" s="104">
        <v>0</v>
      </c>
      <c r="H52" s="104">
        <v>0</v>
      </c>
      <c r="I52" s="104">
        <f t="shared" si="10"/>
        <v>3500000</v>
      </c>
      <c r="J52" s="104">
        <v>3500000</v>
      </c>
      <c r="K52" s="104">
        <v>0</v>
      </c>
      <c r="L52" s="104">
        <v>0</v>
      </c>
      <c r="M52" s="104">
        <f t="shared" si="11"/>
        <v>3500000</v>
      </c>
    </row>
    <row r="53" spans="1:13" ht="15.75">
      <c r="A53" s="111" t="s">
        <v>317</v>
      </c>
      <c r="B53" s="104">
        <v>64000000</v>
      </c>
      <c r="C53" s="104">
        <v>0</v>
      </c>
      <c r="D53" s="104">
        <v>0</v>
      </c>
      <c r="E53" s="104">
        <f t="shared" si="12"/>
        <v>64000000</v>
      </c>
      <c r="F53" s="104">
        <v>64000000</v>
      </c>
      <c r="G53" s="104">
        <v>0</v>
      </c>
      <c r="H53" s="104">
        <v>0</v>
      </c>
      <c r="I53" s="104">
        <f t="shared" si="10"/>
        <v>64000000</v>
      </c>
      <c r="J53" s="104">
        <v>64000000</v>
      </c>
      <c r="K53" s="104">
        <v>0</v>
      </c>
      <c r="L53" s="104">
        <v>0</v>
      </c>
      <c r="M53" s="104">
        <f t="shared" si="11"/>
        <v>64000000</v>
      </c>
    </row>
    <row r="54" spans="1:13" ht="15.75">
      <c r="A54" s="111" t="s">
        <v>328</v>
      </c>
      <c r="B54" s="104">
        <v>157308000</v>
      </c>
      <c r="C54" s="104">
        <v>0</v>
      </c>
      <c r="D54" s="104">
        <v>0</v>
      </c>
      <c r="E54" s="104">
        <f t="shared" si="12"/>
        <v>157308000</v>
      </c>
      <c r="F54" s="104">
        <v>157308000</v>
      </c>
      <c r="G54" s="104">
        <v>0</v>
      </c>
      <c r="H54" s="104">
        <v>0</v>
      </c>
      <c r="I54" s="104">
        <f t="shared" si="10"/>
        <v>157308000</v>
      </c>
      <c r="J54" s="104">
        <v>157308000</v>
      </c>
      <c r="K54" s="104">
        <v>0</v>
      </c>
      <c r="L54" s="104">
        <v>0</v>
      </c>
      <c r="M54" s="104">
        <f t="shared" si="11"/>
        <v>157308000</v>
      </c>
    </row>
    <row r="55" spans="1:13" ht="15.75">
      <c r="A55" s="111" t="s">
        <v>327</v>
      </c>
      <c r="B55" s="104">
        <v>80000000</v>
      </c>
      <c r="C55" s="104">
        <v>0</v>
      </c>
      <c r="D55" s="104">
        <v>0</v>
      </c>
      <c r="E55" s="104">
        <f t="shared" si="12"/>
        <v>80000000</v>
      </c>
      <c r="F55" s="104">
        <v>77852430</v>
      </c>
      <c r="G55" s="104">
        <v>0</v>
      </c>
      <c r="H55" s="104">
        <v>0</v>
      </c>
      <c r="I55" s="104">
        <f t="shared" si="10"/>
        <v>77852430</v>
      </c>
      <c r="J55" s="104">
        <v>77852430</v>
      </c>
      <c r="K55" s="104">
        <v>0</v>
      </c>
      <c r="L55" s="104">
        <v>0</v>
      </c>
      <c r="M55" s="104">
        <f t="shared" si="11"/>
        <v>77852430</v>
      </c>
    </row>
    <row r="56" spans="1:13" ht="15.75">
      <c r="A56" s="112" t="s">
        <v>322</v>
      </c>
      <c r="B56" s="104">
        <v>30600000</v>
      </c>
      <c r="C56" s="104">
        <v>0</v>
      </c>
      <c r="D56" s="104">
        <v>0</v>
      </c>
      <c r="E56" s="104">
        <f t="shared" si="12"/>
        <v>30600000</v>
      </c>
      <c r="F56" s="104">
        <v>30600000</v>
      </c>
      <c r="G56" s="104">
        <v>0</v>
      </c>
      <c r="H56" s="104">
        <v>0</v>
      </c>
      <c r="I56" s="104">
        <f t="shared" si="10"/>
        <v>30600000</v>
      </c>
      <c r="J56" s="104">
        <v>30600000</v>
      </c>
      <c r="K56" s="104">
        <v>0</v>
      </c>
      <c r="L56" s="104">
        <v>0</v>
      </c>
      <c r="M56" s="104">
        <f t="shared" si="11"/>
        <v>30600000</v>
      </c>
    </row>
    <row r="57" spans="1:13" ht="15.75">
      <c r="A57" s="112" t="s">
        <v>348</v>
      </c>
      <c r="B57" s="104">
        <v>29065890</v>
      </c>
      <c r="C57" s="104">
        <v>0</v>
      </c>
      <c r="D57" s="104">
        <v>0</v>
      </c>
      <c r="E57" s="104">
        <f t="shared" si="12"/>
        <v>29065890</v>
      </c>
      <c r="F57" s="104">
        <v>30446536</v>
      </c>
      <c r="G57" s="104">
        <v>0</v>
      </c>
      <c r="H57" s="104">
        <v>0</v>
      </c>
      <c r="I57" s="104">
        <f>SUM(F57:H57)</f>
        <v>30446536</v>
      </c>
      <c r="J57" s="104">
        <v>30446536</v>
      </c>
      <c r="K57" s="104">
        <v>0</v>
      </c>
      <c r="L57" s="104">
        <v>0</v>
      </c>
      <c r="M57" s="104">
        <f>SUM(J57:L57)</f>
        <v>30446536</v>
      </c>
    </row>
    <row r="58" spans="1:13" ht="15.75">
      <c r="A58" s="108" t="s">
        <v>347</v>
      </c>
      <c r="B58" s="104">
        <v>0</v>
      </c>
      <c r="C58" s="104">
        <v>600000</v>
      </c>
      <c r="D58" s="104">
        <v>0</v>
      </c>
      <c r="E58" s="104">
        <f t="shared" si="12"/>
        <v>600000</v>
      </c>
      <c r="F58" s="104">
        <v>0</v>
      </c>
      <c r="G58" s="104">
        <v>600000</v>
      </c>
      <c r="H58" s="104">
        <v>0</v>
      </c>
      <c r="I58" s="104">
        <f>SUM(F58:H58)</f>
        <v>600000</v>
      </c>
      <c r="J58" s="104">
        <v>0</v>
      </c>
      <c r="K58" s="104">
        <v>600000</v>
      </c>
      <c r="L58" s="104">
        <v>0</v>
      </c>
      <c r="M58" s="104">
        <f>SUM(J58:L58)</f>
        <v>600000</v>
      </c>
    </row>
    <row r="59" spans="1:13" ht="15.75">
      <c r="A59" s="108" t="s">
        <v>363</v>
      </c>
      <c r="B59" s="104">
        <v>0</v>
      </c>
      <c r="C59" s="104">
        <v>1500000</v>
      </c>
      <c r="D59" s="104">
        <v>0</v>
      </c>
      <c r="E59" s="104">
        <f t="shared" si="12"/>
        <v>1500000</v>
      </c>
      <c r="F59" s="104">
        <v>0</v>
      </c>
      <c r="G59" s="104">
        <v>0</v>
      </c>
      <c r="H59" s="104">
        <v>0</v>
      </c>
      <c r="I59" s="104">
        <f>SUM(F59:H59)</f>
        <v>0</v>
      </c>
      <c r="J59" s="104">
        <v>0</v>
      </c>
      <c r="K59" s="104">
        <v>0</v>
      </c>
      <c r="L59" s="104">
        <v>0</v>
      </c>
      <c r="M59" s="104">
        <f>SUM(J59:L59)</f>
        <v>0</v>
      </c>
    </row>
    <row r="60" spans="1:13" ht="15.75">
      <c r="A60" s="108" t="s">
        <v>420</v>
      </c>
      <c r="B60" s="104">
        <v>0</v>
      </c>
      <c r="C60" s="104">
        <v>10000000</v>
      </c>
      <c r="D60" s="104">
        <v>0</v>
      </c>
      <c r="E60" s="104">
        <f t="shared" si="12"/>
        <v>10000000</v>
      </c>
      <c r="F60" s="104">
        <v>0</v>
      </c>
      <c r="G60" s="104">
        <v>10000000</v>
      </c>
      <c r="H60" s="104">
        <v>0</v>
      </c>
      <c r="I60" s="104">
        <f>SUM(F60:H60)</f>
        <v>10000000</v>
      </c>
      <c r="J60" s="104">
        <v>0</v>
      </c>
      <c r="K60" s="104">
        <v>12000000</v>
      </c>
      <c r="L60" s="104">
        <v>0</v>
      </c>
      <c r="M60" s="104">
        <f>SUM(J60:L60)</f>
        <v>12000000</v>
      </c>
    </row>
    <row r="61" spans="1:13" ht="15.75">
      <c r="A61" s="110" t="s">
        <v>41</v>
      </c>
      <c r="B61" s="113">
        <f aca="true" t="shared" si="13" ref="B61:M61">SUM(B21:B60)</f>
        <v>533231890</v>
      </c>
      <c r="C61" s="113">
        <f t="shared" si="13"/>
        <v>63242000</v>
      </c>
      <c r="D61" s="113">
        <f t="shared" si="13"/>
        <v>0</v>
      </c>
      <c r="E61" s="113">
        <f t="shared" si="13"/>
        <v>596473890</v>
      </c>
      <c r="F61" s="113">
        <f t="shared" si="13"/>
        <v>528074275</v>
      </c>
      <c r="G61" s="113">
        <f t="shared" si="13"/>
        <v>66169180</v>
      </c>
      <c r="H61" s="113">
        <f t="shared" si="13"/>
        <v>0</v>
      </c>
      <c r="I61" s="113">
        <f t="shared" si="13"/>
        <v>594243455</v>
      </c>
      <c r="J61" s="113">
        <f t="shared" si="13"/>
        <v>529208206</v>
      </c>
      <c r="K61" s="113">
        <f t="shared" si="13"/>
        <v>61167210</v>
      </c>
      <c r="L61" s="113">
        <f t="shared" si="13"/>
        <v>0</v>
      </c>
      <c r="M61" s="113">
        <f t="shared" si="13"/>
        <v>590375416</v>
      </c>
    </row>
    <row r="62" spans="1:13" ht="15.75">
      <c r="A62" s="108" t="s">
        <v>329</v>
      </c>
      <c r="B62" s="104">
        <v>0</v>
      </c>
      <c r="C62" s="104">
        <v>6120000</v>
      </c>
      <c r="D62" s="104">
        <v>0</v>
      </c>
      <c r="E62" s="104">
        <f>SUM(B62:D62)</f>
        <v>6120000</v>
      </c>
      <c r="F62" s="104">
        <v>0</v>
      </c>
      <c r="G62" s="104">
        <v>12240000</v>
      </c>
      <c r="H62" s="104">
        <v>0</v>
      </c>
      <c r="I62" s="104">
        <f>SUM(F62:H62)</f>
        <v>12240000</v>
      </c>
      <c r="J62" s="104">
        <v>0</v>
      </c>
      <c r="K62" s="104">
        <v>12240000</v>
      </c>
      <c r="L62" s="104">
        <v>0</v>
      </c>
      <c r="M62" s="104">
        <f>SUM(J62:L62)</f>
        <v>12240000</v>
      </c>
    </row>
    <row r="63" spans="1:13" ht="15.75">
      <c r="A63" s="108" t="s">
        <v>364</v>
      </c>
      <c r="B63" s="104">
        <v>0</v>
      </c>
      <c r="C63" s="104">
        <v>6000000</v>
      </c>
      <c r="D63" s="104">
        <v>0</v>
      </c>
      <c r="E63" s="104">
        <f>SUM(B63:D63)</f>
        <v>6000000</v>
      </c>
      <c r="F63" s="104">
        <v>0</v>
      </c>
      <c r="G63" s="104">
        <v>12000000</v>
      </c>
      <c r="H63" s="104">
        <v>0</v>
      </c>
      <c r="I63" s="104">
        <f>SUM(F63:H63)</f>
        <v>12000000</v>
      </c>
      <c r="J63" s="104">
        <v>0</v>
      </c>
      <c r="K63" s="104">
        <v>12000000</v>
      </c>
      <c r="L63" s="104">
        <v>0</v>
      </c>
      <c r="M63" s="104">
        <f>SUM(J63:L63)</f>
        <v>12000000</v>
      </c>
    </row>
    <row r="64" spans="1:13" ht="15.75">
      <c r="A64" s="108" t="s">
        <v>434</v>
      </c>
      <c r="B64" s="104">
        <v>0</v>
      </c>
      <c r="C64" s="104">
        <v>0</v>
      </c>
      <c r="D64" s="104">
        <v>0</v>
      </c>
      <c r="E64" s="104">
        <f>SUM(B64:D64)</f>
        <v>0</v>
      </c>
      <c r="F64" s="104">
        <v>0</v>
      </c>
      <c r="G64" s="104">
        <v>10000000</v>
      </c>
      <c r="H64" s="104">
        <v>0</v>
      </c>
      <c r="I64" s="104">
        <f>SUM(F64:H64)</f>
        <v>10000000</v>
      </c>
      <c r="J64" s="104">
        <v>0</v>
      </c>
      <c r="K64" s="104">
        <v>10000000</v>
      </c>
      <c r="L64" s="104">
        <v>0</v>
      </c>
      <c r="M64" s="104">
        <f>SUM(J64:L64)</f>
        <v>10000000</v>
      </c>
    </row>
    <row r="65" spans="1:13" ht="15.75">
      <c r="A65" s="108" t="s">
        <v>433</v>
      </c>
      <c r="B65" s="104">
        <v>0</v>
      </c>
      <c r="C65" s="104">
        <v>0</v>
      </c>
      <c r="D65" s="104">
        <v>0</v>
      </c>
      <c r="E65" s="104">
        <f>SUM(B65:D65)</f>
        <v>0</v>
      </c>
      <c r="F65" s="104">
        <v>0</v>
      </c>
      <c r="G65" s="104">
        <v>2000000</v>
      </c>
      <c r="H65" s="104">
        <v>0</v>
      </c>
      <c r="I65" s="104">
        <f>SUM(F65:H65)</f>
        <v>2000000</v>
      </c>
      <c r="J65" s="104">
        <v>0</v>
      </c>
      <c r="K65" s="104">
        <v>0</v>
      </c>
      <c r="L65" s="104">
        <v>0</v>
      </c>
      <c r="M65" s="104">
        <f>SUM(J65:L65)</f>
        <v>0</v>
      </c>
    </row>
    <row r="66" spans="1:13" ht="15.75">
      <c r="A66" s="162" t="s">
        <v>469</v>
      </c>
      <c r="B66" s="104">
        <v>0</v>
      </c>
      <c r="C66" s="104">
        <v>0</v>
      </c>
      <c r="D66" s="104">
        <v>0</v>
      </c>
      <c r="E66" s="104">
        <f>SUM(B66:D66)</f>
        <v>0</v>
      </c>
      <c r="F66" s="104">
        <v>4000000</v>
      </c>
      <c r="G66" s="104">
        <v>0</v>
      </c>
      <c r="H66" s="104">
        <v>0</v>
      </c>
      <c r="I66" s="104">
        <f>SUM(F66:H66)</f>
        <v>4000000</v>
      </c>
      <c r="J66" s="104">
        <v>0</v>
      </c>
      <c r="K66" s="104">
        <v>0</v>
      </c>
      <c r="L66" s="104">
        <v>0</v>
      </c>
      <c r="M66" s="104">
        <f>SUM(J66:L66)</f>
        <v>0</v>
      </c>
    </row>
    <row r="67" spans="1:13" ht="31.5">
      <c r="A67" s="110" t="s">
        <v>330</v>
      </c>
      <c r="B67" s="113">
        <f>SUM(B62:B66)</f>
        <v>0</v>
      </c>
      <c r="C67" s="113">
        <f aca="true" t="shared" si="14" ref="C67:M67">SUM(C62:C66)</f>
        <v>12120000</v>
      </c>
      <c r="D67" s="113">
        <f t="shared" si="14"/>
        <v>0</v>
      </c>
      <c r="E67" s="113">
        <f t="shared" si="14"/>
        <v>12120000</v>
      </c>
      <c r="F67" s="113">
        <f t="shared" si="14"/>
        <v>4000000</v>
      </c>
      <c r="G67" s="113">
        <f t="shared" si="14"/>
        <v>36240000</v>
      </c>
      <c r="H67" s="113">
        <f t="shared" si="14"/>
        <v>0</v>
      </c>
      <c r="I67" s="113">
        <f t="shared" si="14"/>
        <v>40240000</v>
      </c>
      <c r="J67" s="113">
        <f t="shared" si="14"/>
        <v>0</v>
      </c>
      <c r="K67" s="113">
        <f t="shared" si="14"/>
        <v>34240000</v>
      </c>
      <c r="L67" s="113">
        <f t="shared" si="14"/>
        <v>0</v>
      </c>
      <c r="M67" s="113">
        <f t="shared" si="14"/>
        <v>34240000</v>
      </c>
    </row>
    <row r="68" spans="1:13" ht="15.75">
      <c r="A68" s="108" t="s">
        <v>444</v>
      </c>
      <c r="B68" s="104">
        <v>0</v>
      </c>
      <c r="C68" s="104">
        <v>0</v>
      </c>
      <c r="D68" s="104">
        <v>0</v>
      </c>
      <c r="E68" s="104">
        <f>SUM(B68:D68)</f>
        <v>0</v>
      </c>
      <c r="F68" s="104">
        <v>1000</v>
      </c>
      <c r="G68" s="104">
        <v>0</v>
      </c>
      <c r="H68" s="104">
        <v>0</v>
      </c>
      <c r="I68" s="104">
        <f>SUM(F68:H68)</f>
        <v>1000</v>
      </c>
      <c r="J68" s="104">
        <v>1000</v>
      </c>
      <c r="K68" s="104">
        <v>0</v>
      </c>
      <c r="L68" s="104">
        <v>0</v>
      </c>
      <c r="M68" s="104">
        <f>SUM(J68:L68)</f>
        <v>1000</v>
      </c>
    </row>
    <row r="69" spans="1:13" ht="15.75">
      <c r="A69" s="108" t="s">
        <v>443</v>
      </c>
      <c r="B69" s="104">
        <v>0</v>
      </c>
      <c r="C69" s="104">
        <v>0</v>
      </c>
      <c r="D69" s="104">
        <v>0</v>
      </c>
      <c r="E69" s="104">
        <f>SUM(B69:D69)</f>
        <v>0</v>
      </c>
      <c r="F69" s="104">
        <v>3875859</v>
      </c>
      <c r="G69" s="104">
        <v>0</v>
      </c>
      <c r="H69" s="104">
        <v>0</v>
      </c>
      <c r="I69" s="104">
        <f>SUM(F69:H69)</f>
        <v>3875859</v>
      </c>
      <c r="J69" s="104">
        <v>3875859</v>
      </c>
      <c r="K69" s="104">
        <v>0</v>
      </c>
      <c r="L69" s="104">
        <v>0</v>
      </c>
      <c r="M69" s="104">
        <f>SUM(J69:L69)</f>
        <v>3875859</v>
      </c>
    </row>
    <row r="70" spans="1:13" ht="15.75">
      <c r="A70" s="122" t="s">
        <v>445</v>
      </c>
      <c r="B70" s="155">
        <f>SUM(B68:B69)</f>
        <v>0</v>
      </c>
      <c r="C70" s="155">
        <f aca="true" t="shared" si="15" ref="C70:M70">SUM(C68:C69)</f>
        <v>0</v>
      </c>
      <c r="D70" s="155">
        <f t="shared" si="15"/>
        <v>0</v>
      </c>
      <c r="E70" s="155">
        <f t="shared" si="15"/>
        <v>0</v>
      </c>
      <c r="F70" s="155">
        <f t="shared" si="15"/>
        <v>3876859</v>
      </c>
      <c r="G70" s="155">
        <f t="shared" si="15"/>
        <v>0</v>
      </c>
      <c r="H70" s="155">
        <f t="shared" si="15"/>
        <v>0</v>
      </c>
      <c r="I70" s="155">
        <f t="shared" si="15"/>
        <v>3876859</v>
      </c>
      <c r="J70" s="155">
        <f t="shared" si="15"/>
        <v>3876859</v>
      </c>
      <c r="K70" s="155">
        <f t="shared" si="15"/>
        <v>0</v>
      </c>
      <c r="L70" s="155">
        <f t="shared" si="15"/>
        <v>0</v>
      </c>
      <c r="M70" s="155">
        <f t="shared" si="15"/>
        <v>3876859</v>
      </c>
    </row>
    <row r="71" spans="1:13" ht="15.75">
      <c r="A71" s="114" t="s">
        <v>446</v>
      </c>
      <c r="B71" s="113">
        <f>B61+B20+B67+B70</f>
        <v>1031606974</v>
      </c>
      <c r="C71" s="113">
        <f aca="true" t="shared" si="16" ref="C71:M71">C61+C20+C67+C70</f>
        <v>83362000</v>
      </c>
      <c r="D71" s="113">
        <f t="shared" si="16"/>
        <v>0</v>
      </c>
      <c r="E71" s="113">
        <f t="shared" si="16"/>
        <v>1114968974</v>
      </c>
      <c r="F71" s="113">
        <f t="shared" si="16"/>
        <v>1170584670</v>
      </c>
      <c r="G71" s="113">
        <f t="shared" si="16"/>
        <v>108909180</v>
      </c>
      <c r="H71" s="113">
        <f t="shared" si="16"/>
        <v>0</v>
      </c>
      <c r="I71" s="113">
        <f t="shared" si="16"/>
        <v>1279493850</v>
      </c>
      <c r="J71" s="113">
        <f t="shared" si="16"/>
        <v>1145654540</v>
      </c>
      <c r="K71" s="113">
        <f t="shared" si="16"/>
        <v>101907210</v>
      </c>
      <c r="L71" s="113">
        <f t="shared" si="16"/>
        <v>0</v>
      </c>
      <c r="M71" s="113">
        <f t="shared" si="16"/>
        <v>1247561750</v>
      </c>
    </row>
    <row r="73" spans="1:13" ht="15.75">
      <c r="A73" s="16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ht="15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6" spans="6:13" ht="15.75">
      <c r="F76" s="6"/>
      <c r="I76" s="6"/>
      <c r="J76" s="6"/>
      <c r="K76" s="6"/>
      <c r="L76" s="6"/>
      <c r="M76" s="6"/>
    </row>
    <row r="83" ht="15.75">
      <c r="D83" s="163"/>
    </row>
  </sheetData>
  <sheetProtection/>
  <mergeCells count="7">
    <mergeCell ref="B9:E9"/>
    <mergeCell ref="F9:I9"/>
    <mergeCell ref="A1:M1"/>
    <mergeCell ref="A4:M4"/>
    <mergeCell ref="A5:M5"/>
    <mergeCell ref="A6:M6"/>
    <mergeCell ref="J9:M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7.75390625" style="167" customWidth="1"/>
    <col min="2" max="2" width="16.125" style="167" customWidth="1"/>
    <col min="3" max="16384" width="9.125" style="167" customWidth="1"/>
  </cols>
  <sheetData>
    <row r="1" spans="1:5" ht="15.75">
      <c r="A1" s="343" t="s">
        <v>782</v>
      </c>
      <c r="B1" s="343"/>
      <c r="C1" s="166"/>
      <c r="D1" s="166"/>
      <c r="E1" s="166"/>
    </row>
    <row r="3" spans="1:2" ht="15.75">
      <c r="A3" s="344" t="s">
        <v>15</v>
      </c>
      <c r="B3" s="344"/>
    </row>
    <row r="4" spans="1:2" ht="15.75">
      <c r="A4" s="344" t="s">
        <v>472</v>
      </c>
      <c r="B4" s="344"/>
    </row>
    <row r="5" spans="1:2" ht="15.75">
      <c r="A5" s="344" t="s">
        <v>718</v>
      </c>
      <c r="B5" s="344"/>
    </row>
    <row r="6" spans="1:2" ht="15.75">
      <c r="A6" s="168"/>
      <c r="B6" s="168"/>
    </row>
    <row r="7" ht="15.75">
      <c r="B7" s="8" t="s">
        <v>316</v>
      </c>
    </row>
    <row r="8" spans="1:2" ht="15.75">
      <c r="A8" s="169" t="s">
        <v>17</v>
      </c>
      <c r="B8" s="169" t="s">
        <v>473</v>
      </c>
    </row>
    <row r="9" spans="1:2" ht="15.75">
      <c r="A9" s="170" t="s">
        <v>474</v>
      </c>
      <c r="B9" s="171">
        <v>0</v>
      </c>
    </row>
    <row r="10" spans="1:2" ht="15.75">
      <c r="A10" s="172" t="s">
        <v>475</v>
      </c>
      <c r="B10" s="173">
        <f>SUM(B9:B9)</f>
        <v>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2" customWidth="1"/>
    <col min="2" max="2" width="8.625" style="2" customWidth="1"/>
    <col min="3" max="3" width="41.00390625" style="2" customWidth="1"/>
    <col min="4" max="5" width="12.375" style="2" customWidth="1"/>
    <col min="6" max="16384" width="9.125" style="2" customWidth="1"/>
  </cols>
  <sheetData>
    <row r="1" spans="1:5" ht="15.75">
      <c r="A1" s="348" t="s">
        <v>783</v>
      </c>
      <c r="B1" s="348"/>
      <c r="C1" s="348"/>
      <c r="D1" s="348"/>
      <c r="E1" s="348"/>
    </row>
    <row r="2" spans="1:5" ht="15.75">
      <c r="A2" s="174"/>
      <c r="B2" s="174"/>
      <c r="C2" s="174"/>
      <c r="D2" s="174"/>
      <c r="E2" s="174"/>
    </row>
    <row r="3" spans="1:5" ht="15.75">
      <c r="A3" s="154"/>
      <c r="B3" s="154"/>
      <c r="C3" s="154"/>
      <c r="D3" s="154"/>
      <c r="E3" s="154"/>
    </row>
    <row r="4" spans="1:5" ht="15.75">
      <c r="A4" s="332" t="s">
        <v>476</v>
      </c>
      <c r="B4" s="332"/>
      <c r="C4" s="332"/>
      <c r="D4" s="332"/>
      <c r="E4" s="332"/>
    </row>
    <row r="5" spans="1:5" ht="15.75">
      <c r="A5" s="332" t="s">
        <v>717</v>
      </c>
      <c r="B5" s="332"/>
      <c r="C5" s="332"/>
      <c r="D5" s="332"/>
      <c r="E5" s="332"/>
    </row>
    <row r="6" spans="4:5" ht="15.75">
      <c r="D6" s="5"/>
      <c r="E6" s="5" t="s">
        <v>477</v>
      </c>
    </row>
    <row r="7" spans="1:5" ht="33.75" customHeight="1">
      <c r="A7" s="175" t="s">
        <v>478</v>
      </c>
      <c r="B7" s="175" t="s">
        <v>479</v>
      </c>
      <c r="C7" s="175" t="s">
        <v>480</v>
      </c>
      <c r="D7" s="176" t="s">
        <v>33</v>
      </c>
      <c r="E7" s="176" t="s">
        <v>481</v>
      </c>
    </row>
    <row r="8" spans="1:5" ht="15.75">
      <c r="A8" s="349" t="s">
        <v>482</v>
      </c>
      <c r="B8" s="175"/>
      <c r="C8" s="178" t="s">
        <v>483</v>
      </c>
      <c r="D8" s="97"/>
      <c r="E8" s="97"/>
    </row>
    <row r="9" spans="1:5" ht="15.75">
      <c r="A9" s="349"/>
      <c r="B9" s="175" t="s">
        <v>482</v>
      </c>
      <c r="C9" s="97" t="s">
        <v>15</v>
      </c>
      <c r="D9" s="179">
        <v>4</v>
      </c>
      <c r="E9" s="180">
        <v>5</v>
      </c>
    </row>
    <row r="10" spans="1:5" ht="15.75">
      <c r="A10" s="349"/>
      <c r="B10" s="175"/>
      <c r="C10" s="97" t="s">
        <v>484</v>
      </c>
      <c r="D10" s="179">
        <v>0</v>
      </c>
      <c r="E10" s="180">
        <v>0</v>
      </c>
    </row>
    <row r="11" spans="1:5" ht="15.75">
      <c r="A11" s="349"/>
      <c r="B11" s="175" t="s">
        <v>485</v>
      </c>
      <c r="C11" s="2" t="s">
        <v>32</v>
      </c>
      <c r="D11" s="179">
        <v>101</v>
      </c>
      <c r="E11" s="179">
        <v>101</v>
      </c>
    </row>
    <row r="12" spans="1:5" ht="15.75">
      <c r="A12" s="349"/>
      <c r="B12" s="175"/>
      <c r="C12" s="97" t="s">
        <v>484</v>
      </c>
      <c r="D12" s="179">
        <v>5</v>
      </c>
      <c r="E12" s="179">
        <v>5</v>
      </c>
    </row>
    <row r="13" spans="1:5" ht="15.75">
      <c r="A13" s="181"/>
      <c r="B13" s="175"/>
      <c r="C13" s="178" t="s">
        <v>486</v>
      </c>
      <c r="D13" s="182">
        <f>D9+D11</f>
        <v>105</v>
      </c>
      <c r="E13" s="182">
        <f>E9+E11</f>
        <v>106</v>
      </c>
    </row>
    <row r="14" spans="1:5" ht="15.75">
      <c r="A14" s="177"/>
      <c r="B14" s="175"/>
      <c r="C14" s="97" t="s">
        <v>484</v>
      </c>
      <c r="D14" s="179">
        <f>D12+D10</f>
        <v>5</v>
      </c>
      <c r="E14" s="179">
        <v>5</v>
      </c>
    </row>
    <row r="15" spans="1:5" ht="15.75">
      <c r="A15" s="183"/>
      <c r="B15" s="175"/>
      <c r="C15" s="97"/>
      <c r="D15" s="179"/>
      <c r="E15" s="179"/>
    </row>
    <row r="16" spans="1:5" ht="15.75">
      <c r="A16" s="349" t="s">
        <v>485</v>
      </c>
      <c r="B16" s="175"/>
      <c r="C16" s="178" t="s">
        <v>487</v>
      </c>
      <c r="D16" s="179"/>
      <c r="E16" s="179"/>
    </row>
    <row r="17" spans="1:5" ht="15.75">
      <c r="A17" s="349"/>
      <c r="B17" s="175" t="s">
        <v>482</v>
      </c>
      <c r="C17" s="97" t="s">
        <v>22</v>
      </c>
      <c r="D17" s="179">
        <v>63</v>
      </c>
      <c r="E17" s="184">
        <v>63</v>
      </c>
    </row>
    <row r="18" spans="1:5" ht="15.75">
      <c r="A18" s="349"/>
      <c r="B18" s="175"/>
      <c r="C18" s="97" t="s">
        <v>484</v>
      </c>
      <c r="D18" s="179">
        <v>3</v>
      </c>
      <c r="E18" s="184">
        <v>3</v>
      </c>
    </row>
    <row r="19" spans="1:5" ht="15.75">
      <c r="A19" s="349"/>
      <c r="B19" s="175" t="s">
        <v>485</v>
      </c>
      <c r="C19" s="97" t="s">
        <v>23</v>
      </c>
      <c r="D19" s="179">
        <v>55</v>
      </c>
      <c r="E19" s="184">
        <v>54</v>
      </c>
    </row>
    <row r="20" spans="1:5" ht="15.75">
      <c r="A20" s="349"/>
      <c r="B20" s="175"/>
      <c r="C20" s="97" t="s">
        <v>484</v>
      </c>
      <c r="D20" s="179">
        <v>3</v>
      </c>
      <c r="E20" s="184">
        <v>3</v>
      </c>
    </row>
    <row r="21" spans="1:5" ht="15.75">
      <c r="A21" s="349"/>
      <c r="B21" s="175" t="s">
        <v>488</v>
      </c>
      <c r="C21" s="97" t="s">
        <v>24</v>
      </c>
      <c r="D21" s="179">
        <v>57</v>
      </c>
      <c r="E21" s="184">
        <v>57</v>
      </c>
    </row>
    <row r="22" spans="1:5" ht="15.75">
      <c r="A22" s="349"/>
      <c r="B22" s="175"/>
      <c r="C22" s="97" t="s">
        <v>484</v>
      </c>
      <c r="D22" s="179">
        <v>3</v>
      </c>
      <c r="E22" s="184">
        <v>3</v>
      </c>
    </row>
    <row r="23" spans="1:5" ht="15.75">
      <c r="A23" s="181"/>
      <c r="B23" s="175"/>
      <c r="C23" s="178" t="s">
        <v>490</v>
      </c>
      <c r="D23" s="182">
        <f>SUM(D17+D19+D21)</f>
        <v>175</v>
      </c>
      <c r="E23" s="182">
        <f>SUM(E17+E19+E21)</f>
        <v>174</v>
      </c>
    </row>
    <row r="24" spans="1:5" ht="15.75">
      <c r="A24" s="177"/>
      <c r="B24" s="175"/>
      <c r="C24" s="97" t="s">
        <v>484</v>
      </c>
      <c r="D24" s="179">
        <f>D18+D20+D22</f>
        <v>9</v>
      </c>
      <c r="E24" s="179">
        <f>E18+E20+E22</f>
        <v>9</v>
      </c>
    </row>
    <row r="25" spans="1:5" ht="15.75">
      <c r="A25" s="183"/>
      <c r="B25" s="175"/>
      <c r="C25" s="178"/>
      <c r="D25" s="182"/>
      <c r="E25" s="182"/>
    </row>
    <row r="26" spans="1:5" ht="15.75">
      <c r="A26" s="349" t="s">
        <v>488</v>
      </c>
      <c r="B26" s="175"/>
      <c r="C26" s="178" t="s">
        <v>491</v>
      </c>
      <c r="D26" s="185"/>
      <c r="E26" s="185"/>
    </row>
    <row r="27" spans="1:5" ht="15.75">
      <c r="A27" s="349"/>
      <c r="B27" s="175" t="s">
        <v>482</v>
      </c>
      <c r="C27" s="97" t="s">
        <v>492</v>
      </c>
      <c r="D27" s="179">
        <v>68</v>
      </c>
      <c r="E27" s="180">
        <v>68</v>
      </c>
    </row>
    <row r="28" spans="1:5" ht="15.75">
      <c r="A28" s="349"/>
      <c r="B28" s="175"/>
      <c r="C28" s="97" t="s">
        <v>484</v>
      </c>
      <c r="D28" s="179">
        <v>3</v>
      </c>
      <c r="E28" s="180">
        <v>3</v>
      </c>
    </row>
    <row r="29" spans="1:5" ht="15.75">
      <c r="A29" s="177"/>
      <c r="B29" s="175"/>
      <c r="C29" s="178" t="s">
        <v>493</v>
      </c>
      <c r="D29" s="182">
        <f>SUM(D27)</f>
        <v>68</v>
      </c>
      <c r="E29" s="182">
        <v>68</v>
      </c>
    </row>
    <row r="30" spans="1:5" ht="15.75">
      <c r="A30" s="177"/>
      <c r="B30" s="175"/>
      <c r="C30" s="97" t="s">
        <v>484</v>
      </c>
      <c r="D30" s="179">
        <f>D28</f>
        <v>3</v>
      </c>
      <c r="E30" s="179">
        <f>E28</f>
        <v>3</v>
      </c>
    </row>
    <row r="31" spans="1:5" ht="15.75">
      <c r="A31" s="177"/>
      <c r="B31" s="175"/>
      <c r="C31" s="97"/>
      <c r="D31" s="179"/>
      <c r="E31" s="179"/>
    </row>
    <row r="32" spans="1:5" ht="15.75">
      <c r="A32" s="345" t="s">
        <v>489</v>
      </c>
      <c r="B32" s="175"/>
      <c r="C32" s="178" t="s">
        <v>494</v>
      </c>
      <c r="D32" s="179"/>
      <c r="E32" s="179"/>
    </row>
    <row r="33" spans="1:5" ht="15.75">
      <c r="A33" s="346"/>
      <c r="B33" s="175" t="s">
        <v>482</v>
      </c>
      <c r="C33" s="97" t="s">
        <v>495</v>
      </c>
      <c r="D33" s="179">
        <v>19</v>
      </c>
      <c r="E33" s="180">
        <v>19</v>
      </c>
    </row>
    <row r="34" spans="1:5" ht="15.75">
      <c r="A34" s="346"/>
      <c r="B34" s="175"/>
      <c r="C34" s="97" t="s">
        <v>484</v>
      </c>
      <c r="D34" s="179">
        <v>0</v>
      </c>
      <c r="E34" s="180">
        <v>0</v>
      </c>
    </row>
    <row r="35" spans="1:5" ht="15.75">
      <c r="A35" s="346"/>
      <c r="B35" s="175" t="s">
        <v>485</v>
      </c>
      <c r="C35" s="97" t="s">
        <v>31</v>
      </c>
      <c r="D35" s="179">
        <v>10</v>
      </c>
      <c r="E35" s="180">
        <v>10</v>
      </c>
    </row>
    <row r="36" spans="1:5" ht="15.75">
      <c r="A36" s="347"/>
      <c r="B36" s="175"/>
      <c r="C36" s="97" t="s">
        <v>484</v>
      </c>
      <c r="D36" s="179">
        <v>0</v>
      </c>
      <c r="E36" s="180">
        <v>0</v>
      </c>
    </row>
    <row r="37" spans="1:5" ht="15.75">
      <c r="A37" s="177"/>
      <c r="B37" s="175"/>
      <c r="C37" s="178" t="s">
        <v>496</v>
      </c>
      <c r="D37" s="182">
        <f>D33+D35</f>
        <v>29</v>
      </c>
      <c r="E37" s="182">
        <v>29</v>
      </c>
    </row>
    <row r="38" spans="1:5" ht="15.75">
      <c r="A38" s="177"/>
      <c r="B38" s="175"/>
      <c r="C38" s="97" t="s">
        <v>484</v>
      </c>
      <c r="D38" s="179">
        <f>D34+D36</f>
        <v>0</v>
      </c>
      <c r="E38" s="179">
        <f>E34+E36</f>
        <v>0</v>
      </c>
    </row>
    <row r="39" spans="1:5" ht="15.75">
      <c r="A39" s="177"/>
      <c r="B39" s="175"/>
      <c r="C39" s="97"/>
      <c r="D39" s="179"/>
      <c r="E39" s="179"/>
    </row>
    <row r="40" spans="1:5" ht="15.75">
      <c r="A40" s="177"/>
      <c r="B40" s="175"/>
      <c r="C40" s="186" t="s">
        <v>486</v>
      </c>
      <c r="D40" s="182">
        <f>SUM(D13)</f>
        <v>105</v>
      </c>
      <c r="E40" s="182">
        <f>SUM(E13)</f>
        <v>106</v>
      </c>
    </row>
    <row r="41" spans="1:5" ht="15.75">
      <c r="A41" s="177"/>
      <c r="B41" s="175"/>
      <c r="C41" s="97" t="s">
        <v>484</v>
      </c>
      <c r="D41" s="179">
        <f>D14</f>
        <v>5</v>
      </c>
      <c r="E41" s="179">
        <v>5</v>
      </c>
    </row>
    <row r="42" spans="1:5" ht="15.75">
      <c r="A42" s="177"/>
      <c r="B42" s="175"/>
      <c r="C42" s="186" t="s">
        <v>497</v>
      </c>
      <c r="D42" s="187">
        <f>SUM(D23+D29+D37)</f>
        <v>272</v>
      </c>
      <c r="E42" s="187">
        <f>SUM(E23+E29+E37)</f>
        <v>271</v>
      </c>
    </row>
    <row r="43" spans="1:5" ht="15.75">
      <c r="A43" s="177"/>
      <c r="B43" s="175"/>
      <c r="C43" s="97" t="s">
        <v>484</v>
      </c>
      <c r="D43" s="188">
        <f>D24+D30+D38</f>
        <v>12</v>
      </c>
      <c r="E43" s="188">
        <f>E24+E30+E38</f>
        <v>12</v>
      </c>
    </row>
    <row r="44" spans="1:5" ht="15.75">
      <c r="A44" s="189"/>
      <c r="B44" s="97"/>
      <c r="C44" s="186" t="s">
        <v>498</v>
      </c>
      <c r="D44" s="187">
        <f>D40+D42</f>
        <v>377</v>
      </c>
      <c r="E44" s="187">
        <f>E40+E42</f>
        <v>377</v>
      </c>
    </row>
    <row r="45" spans="1:5" ht="15.75">
      <c r="A45" s="97"/>
      <c r="B45" s="97"/>
      <c r="C45" s="97" t="s">
        <v>484</v>
      </c>
      <c r="D45" s="188">
        <f>D41+D43</f>
        <v>17</v>
      </c>
      <c r="E45" s="190">
        <v>17</v>
      </c>
    </row>
  </sheetData>
  <sheetProtection/>
  <mergeCells count="7">
    <mergeCell ref="A32:A36"/>
    <mergeCell ref="A1:E1"/>
    <mergeCell ref="A4:E4"/>
    <mergeCell ref="A5:E5"/>
    <mergeCell ref="A8:A12"/>
    <mergeCell ref="A16:A22"/>
    <mergeCell ref="A26:A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6.25390625" style="0" customWidth="1"/>
    <col min="2" max="2" width="15.875" style="0" customWidth="1"/>
  </cols>
  <sheetData>
    <row r="1" spans="1:2" ht="15.75">
      <c r="A1" s="343" t="s">
        <v>784</v>
      </c>
      <c r="B1" s="343"/>
    </row>
    <row r="2" spans="1:2" ht="15.75">
      <c r="A2" s="165"/>
      <c r="B2" s="165"/>
    </row>
    <row r="3" spans="1:2" ht="15.75">
      <c r="A3" s="344" t="s">
        <v>15</v>
      </c>
      <c r="B3" s="344"/>
    </row>
    <row r="4" spans="1:2" ht="15.75" customHeight="1">
      <c r="A4" s="350" t="s">
        <v>766</v>
      </c>
      <c r="B4" s="350"/>
    </row>
    <row r="8" ht="15.75">
      <c r="B8" s="191" t="s">
        <v>316</v>
      </c>
    </row>
    <row r="9" spans="1:2" ht="15.75">
      <c r="A9" s="192" t="s">
        <v>17</v>
      </c>
      <c r="B9" s="193" t="s">
        <v>499</v>
      </c>
    </row>
    <row r="10" spans="1:2" ht="15.75">
      <c r="A10" s="194" t="s">
        <v>500</v>
      </c>
      <c r="B10" s="195">
        <v>6645433118</v>
      </c>
    </row>
    <row r="11" spans="1:2" ht="15.75">
      <c r="A11" s="194" t="s">
        <v>501</v>
      </c>
      <c r="B11" s="195">
        <v>5743658312</v>
      </c>
    </row>
    <row r="12" spans="1:2" ht="15.75">
      <c r="A12" s="196" t="s">
        <v>502</v>
      </c>
      <c r="B12" s="197">
        <f>B10-B11</f>
        <v>901774806</v>
      </c>
    </row>
    <row r="13" spans="1:2" ht="15.75">
      <c r="A13" s="194" t="s">
        <v>503</v>
      </c>
      <c r="B13" s="195">
        <v>2767705819</v>
      </c>
    </row>
    <row r="14" spans="1:2" ht="15.75">
      <c r="A14" s="194" t="s">
        <v>504</v>
      </c>
      <c r="B14" s="195">
        <v>1990742135</v>
      </c>
    </row>
    <row r="15" spans="1:2" ht="15.75">
      <c r="A15" s="196" t="s">
        <v>505</v>
      </c>
      <c r="B15" s="197">
        <f>B13-B14</f>
        <v>776963684</v>
      </c>
    </row>
    <row r="16" spans="1:2" ht="15.75">
      <c r="A16" s="196" t="s">
        <v>506</v>
      </c>
      <c r="B16" s="197">
        <f>B12+B15</f>
        <v>1678738490</v>
      </c>
    </row>
    <row r="17" spans="1:2" ht="15.75">
      <c r="A17" s="196" t="s">
        <v>507</v>
      </c>
      <c r="B17" s="197">
        <f>B16</f>
        <v>1678738490</v>
      </c>
    </row>
    <row r="18" spans="1:2" ht="31.5">
      <c r="A18" s="239" t="s">
        <v>726</v>
      </c>
      <c r="B18" s="94">
        <v>1607035167</v>
      </c>
    </row>
    <row r="19" spans="1:2" ht="15.75">
      <c r="A19" s="196" t="s">
        <v>508</v>
      </c>
      <c r="B19" s="197">
        <f>B16-B18</f>
        <v>71703323</v>
      </c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7"/>
  <sheetViews>
    <sheetView zoomScalePageLayoutView="0" workbookViewId="0" topLeftCell="A1">
      <pane ySplit="8" topLeftCell="A76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65.375" style="0" customWidth="1"/>
    <col min="3" max="3" width="15.375" style="0" bestFit="1" customWidth="1"/>
    <col min="4" max="4" width="18.25390625" style="0" bestFit="1" customWidth="1"/>
    <col min="5" max="5" width="15.375" style="0" bestFit="1" customWidth="1"/>
  </cols>
  <sheetData>
    <row r="1" spans="1:5" ht="15">
      <c r="A1" s="351" t="s">
        <v>785</v>
      </c>
      <c r="B1" s="351"/>
      <c r="C1" s="351"/>
      <c r="D1" s="351"/>
      <c r="E1" s="351"/>
    </row>
    <row r="2" spans="1:5" ht="15">
      <c r="A2" s="198"/>
      <c r="B2" s="198"/>
      <c r="C2" s="198"/>
      <c r="D2" s="198"/>
      <c r="E2" s="198"/>
    </row>
    <row r="3" spans="1:5" ht="14.25">
      <c r="A3" s="352" t="s">
        <v>15</v>
      </c>
      <c r="B3" s="352"/>
      <c r="C3" s="352"/>
      <c r="D3" s="352"/>
      <c r="E3" s="352"/>
    </row>
    <row r="4" spans="1:5" ht="14.25">
      <c r="A4" s="353" t="s">
        <v>509</v>
      </c>
      <c r="B4" s="354"/>
      <c r="C4" s="354"/>
      <c r="D4" s="354"/>
      <c r="E4" s="354"/>
    </row>
    <row r="5" spans="1:5" ht="14.25">
      <c r="A5" s="353" t="s">
        <v>716</v>
      </c>
      <c r="B5" s="354"/>
      <c r="C5" s="354"/>
      <c r="D5" s="354"/>
      <c r="E5" s="354"/>
    </row>
    <row r="7" spans="1:5" ht="15">
      <c r="A7" s="198"/>
      <c r="B7" s="198"/>
      <c r="C7" s="198"/>
      <c r="D7" s="198"/>
      <c r="E7" s="199" t="s">
        <v>316</v>
      </c>
    </row>
    <row r="8" spans="1:5" ht="14.25">
      <c r="A8" s="200" t="s">
        <v>510</v>
      </c>
      <c r="B8" s="200" t="s">
        <v>17</v>
      </c>
      <c r="C8" s="200" t="s">
        <v>511</v>
      </c>
      <c r="D8" s="201" t="s">
        <v>512</v>
      </c>
      <c r="E8" s="200" t="s">
        <v>513</v>
      </c>
    </row>
    <row r="9" spans="1:5" ht="15">
      <c r="A9" s="243" t="s">
        <v>133</v>
      </c>
      <c r="B9" s="244" t="s">
        <v>514</v>
      </c>
      <c r="C9" s="245">
        <v>1713739</v>
      </c>
      <c r="D9" s="245">
        <v>0</v>
      </c>
      <c r="E9" s="245">
        <v>1132869</v>
      </c>
    </row>
    <row r="10" spans="1:5" ht="15">
      <c r="A10" s="243" t="s">
        <v>134</v>
      </c>
      <c r="B10" s="244" t="s">
        <v>515</v>
      </c>
      <c r="C10" s="245">
        <v>1384507</v>
      </c>
      <c r="D10" s="245">
        <v>0</v>
      </c>
      <c r="E10" s="245">
        <v>891888</v>
      </c>
    </row>
    <row r="11" spans="1:5" ht="14.25">
      <c r="A11" s="246" t="s">
        <v>136</v>
      </c>
      <c r="B11" s="247" t="s">
        <v>516</v>
      </c>
      <c r="C11" s="248">
        <v>3098246</v>
      </c>
      <c r="D11" s="248">
        <v>0</v>
      </c>
      <c r="E11" s="248">
        <v>2024757</v>
      </c>
    </row>
    <row r="12" spans="1:5" ht="15">
      <c r="A12" s="243" t="s">
        <v>137</v>
      </c>
      <c r="B12" s="244" t="s">
        <v>517</v>
      </c>
      <c r="C12" s="245">
        <v>20802492267</v>
      </c>
      <c r="D12" s="245">
        <v>0</v>
      </c>
      <c r="E12" s="245">
        <v>20707829599</v>
      </c>
    </row>
    <row r="13" spans="1:5" ht="15">
      <c r="A13" s="243" t="s">
        <v>138</v>
      </c>
      <c r="B13" s="244" t="s">
        <v>518</v>
      </c>
      <c r="C13" s="245">
        <v>273937440</v>
      </c>
      <c r="D13" s="245">
        <v>0</v>
      </c>
      <c r="E13" s="245">
        <v>250516780</v>
      </c>
    </row>
    <row r="14" spans="1:5" ht="15">
      <c r="A14" s="243" t="s">
        <v>140</v>
      </c>
      <c r="B14" s="244" t="s">
        <v>519</v>
      </c>
      <c r="C14" s="245">
        <v>441021805</v>
      </c>
      <c r="D14" s="245">
        <v>0</v>
      </c>
      <c r="E14" s="245">
        <v>481119083</v>
      </c>
    </row>
    <row r="15" spans="1:5" ht="14.25">
      <c r="A15" s="246" t="s">
        <v>142</v>
      </c>
      <c r="B15" s="247" t="s">
        <v>520</v>
      </c>
      <c r="C15" s="248">
        <v>21517451512</v>
      </c>
      <c r="D15" s="248">
        <v>0</v>
      </c>
      <c r="E15" s="248">
        <v>21439465462</v>
      </c>
    </row>
    <row r="16" spans="1:5" ht="15">
      <c r="A16" s="243" t="s">
        <v>143</v>
      </c>
      <c r="B16" s="244" t="s">
        <v>521</v>
      </c>
      <c r="C16" s="245">
        <v>249317458</v>
      </c>
      <c r="D16" s="245">
        <v>0</v>
      </c>
      <c r="E16" s="245">
        <v>245317458</v>
      </c>
    </row>
    <row r="17" spans="1:5" ht="15">
      <c r="A17" s="243" t="s">
        <v>215</v>
      </c>
      <c r="B17" s="244" t="s">
        <v>522</v>
      </c>
      <c r="C17" s="245">
        <v>249317458</v>
      </c>
      <c r="D17" s="245">
        <v>0</v>
      </c>
      <c r="E17" s="245">
        <v>245317458</v>
      </c>
    </row>
    <row r="18" spans="1:5" ht="14.25">
      <c r="A18" s="246" t="s">
        <v>223</v>
      </c>
      <c r="B18" s="247" t="s">
        <v>523</v>
      </c>
      <c r="C18" s="248">
        <v>249317458</v>
      </c>
      <c r="D18" s="248">
        <v>0</v>
      </c>
      <c r="E18" s="248">
        <v>245317458</v>
      </c>
    </row>
    <row r="19" spans="1:5" ht="28.5">
      <c r="A19" s="246" t="s">
        <v>230</v>
      </c>
      <c r="B19" s="247" t="s">
        <v>524</v>
      </c>
      <c r="C19" s="248">
        <v>21769867216</v>
      </c>
      <c r="D19" s="248">
        <v>0</v>
      </c>
      <c r="E19" s="248">
        <v>21686807677</v>
      </c>
    </row>
    <row r="20" spans="1:5" ht="15">
      <c r="A20" s="243" t="s">
        <v>249</v>
      </c>
      <c r="B20" s="244" t="s">
        <v>525</v>
      </c>
      <c r="C20" s="245">
        <v>846735</v>
      </c>
      <c r="D20" s="245">
        <v>0</v>
      </c>
      <c r="E20" s="245">
        <v>360415</v>
      </c>
    </row>
    <row r="21" spans="1:5" ht="14.25">
      <c r="A21" s="246" t="s">
        <v>252</v>
      </c>
      <c r="B21" s="247" t="s">
        <v>526</v>
      </c>
      <c r="C21" s="248">
        <v>846735</v>
      </c>
      <c r="D21" s="248">
        <v>0</v>
      </c>
      <c r="E21" s="248">
        <v>360415</v>
      </c>
    </row>
    <row r="22" spans="1:5" ht="15">
      <c r="A22" s="243" t="s">
        <v>253</v>
      </c>
      <c r="B22" s="244" t="s">
        <v>527</v>
      </c>
      <c r="C22" s="245">
        <v>748309580</v>
      </c>
      <c r="D22" s="245">
        <v>0</v>
      </c>
      <c r="E22" s="245">
        <v>1161239577</v>
      </c>
    </row>
    <row r="23" spans="1:5" ht="15">
      <c r="A23" s="243" t="s">
        <v>254</v>
      </c>
      <c r="B23" s="244" t="s">
        <v>727</v>
      </c>
      <c r="C23" s="245">
        <v>0</v>
      </c>
      <c r="D23" s="245">
        <v>0</v>
      </c>
      <c r="E23" s="245">
        <v>633298437</v>
      </c>
    </row>
    <row r="24" spans="1:5" ht="14.25">
      <c r="A24" s="246" t="s">
        <v>255</v>
      </c>
      <c r="B24" s="247" t="s">
        <v>528</v>
      </c>
      <c r="C24" s="248">
        <v>748309580</v>
      </c>
      <c r="D24" s="248">
        <v>0</v>
      </c>
      <c r="E24" s="248">
        <v>1794538014</v>
      </c>
    </row>
    <row r="25" spans="1:5" ht="14.25">
      <c r="A25" s="246" t="s">
        <v>259</v>
      </c>
      <c r="B25" s="247" t="s">
        <v>529</v>
      </c>
      <c r="C25" s="248">
        <v>749156315</v>
      </c>
      <c r="D25" s="248">
        <v>0</v>
      </c>
      <c r="E25" s="248">
        <v>1794898429</v>
      </c>
    </row>
    <row r="26" spans="1:5" ht="30">
      <c r="A26" s="243" t="s">
        <v>260</v>
      </c>
      <c r="B26" s="244" t="s">
        <v>530</v>
      </c>
      <c r="C26" s="245">
        <v>0</v>
      </c>
      <c r="D26" s="245">
        <v>0</v>
      </c>
      <c r="E26" s="245">
        <v>688307</v>
      </c>
    </row>
    <row r="27" spans="1:5" ht="30">
      <c r="A27" s="243" t="s">
        <v>264</v>
      </c>
      <c r="B27" s="244" t="s">
        <v>531</v>
      </c>
      <c r="C27" s="245">
        <v>123214708</v>
      </c>
      <c r="D27" s="245">
        <v>0</v>
      </c>
      <c r="E27" s="245">
        <v>119777922</v>
      </c>
    </row>
    <row r="28" spans="1:5" ht="30">
      <c r="A28" s="243" t="s">
        <v>268</v>
      </c>
      <c r="B28" s="244" t="s">
        <v>532</v>
      </c>
      <c r="C28" s="245">
        <v>30310611</v>
      </c>
      <c r="D28" s="245">
        <v>0</v>
      </c>
      <c r="E28" s="245">
        <v>31116231</v>
      </c>
    </row>
    <row r="29" spans="1:5" ht="30">
      <c r="A29" s="243" t="s">
        <v>269</v>
      </c>
      <c r="B29" s="244" t="s">
        <v>533</v>
      </c>
      <c r="C29" s="245">
        <v>73222790</v>
      </c>
      <c r="D29" s="245">
        <v>0</v>
      </c>
      <c r="E29" s="245">
        <v>69020923</v>
      </c>
    </row>
    <row r="30" spans="1:5" ht="30">
      <c r="A30" s="243" t="s">
        <v>270</v>
      </c>
      <c r="B30" s="244" t="s">
        <v>534</v>
      </c>
      <c r="C30" s="245">
        <v>19681307</v>
      </c>
      <c r="D30" s="245">
        <v>0</v>
      </c>
      <c r="E30" s="245">
        <v>19640768</v>
      </c>
    </row>
    <row r="31" spans="1:5" ht="30">
      <c r="A31" s="243" t="s">
        <v>271</v>
      </c>
      <c r="B31" s="244" t="s">
        <v>535</v>
      </c>
      <c r="C31" s="245">
        <v>54810550</v>
      </c>
      <c r="D31" s="245">
        <v>0</v>
      </c>
      <c r="E31" s="245">
        <v>181664043</v>
      </c>
    </row>
    <row r="32" spans="1:5" ht="45">
      <c r="A32" s="243" t="s">
        <v>272</v>
      </c>
      <c r="B32" s="244" t="s">
        <v>536</v>
      </c>
      <c r="C32" s="245">
        <v>2725651</v>
      </c>
      <c r="D32" s="245">
        <v>0</v>
      </c>
      <c r="E32" s="245">
        <v>10682939</v>
      </c>
    </row>
    <row r="33" spans="1:5" ht="30">
      <c r="A33" s="243" t="s">
        <v>273</v>
      </c>
      <c r="B33" s="244" t="s">
        <v>537</v>
      </c>
      <c r="C33" s="245">
        <v>19147270</v>
      </c>
      <c r="D33" s="245">
        <v>0</v>
      </c>
      <c r="E33" s="245">
        <v>110122489</v>
      </c>
    </row>
    <row r="34" spans="1:5" ht="15">
      <c r="A34" s="243" t="s">
        <v>274</v>
      </c>
      <c r="B34" s="244" t="s">
        <v>538</v>
      </c>
      <c r="C34" s="245">
        <v>53836</v>
      </c>
      <c r="D34" s="245">
        <v>0</v>
      </c>
      <c r="E34" s="245">
        <v>1733034</v>
      </c>
    </row>
    <row r="35" spans="1:5" ht="30">
      <c r="A35" s="243" t="s">
        <v>275</v>
      </c>
      <c r="B35" s="244" t="s">
        <v>539</v>
      </c>
      <c r="C35" s="245">
        <v>5763412</v>
      </c>
      <c r="D35" s="245">
        <v>0</v>
      </c>
      <c r="E35" s="245">
        <v>33049457</v>
      </c>
    </row>
    <row r="36" spans="1:5" ht="30">
      <c r="A36" s="243" t="s">
        <v>280</v>
      </c>
      <c r="B36" s="244" t="s">
        <v>540</v>
      </c>
      <c r="C36" s="245">
        <v>27120381</v>
      </c>
      <c r="D36" s="245">
        <v>0</v>
      </c>
      <c r="E36" s="245">
        <v>26076124</v>
      </c>
    </row>
    <row r="37" spans="1:5" ht="30">
      <c r="A37" s="243" t="s">
        <v>283</v>
      </c>
      <c r="B37" s="244" t="s">
        <v>728</v>
      </c>
      <c r="C37" s="245">
        <v>0</v>
      </c>
      <c r="D37" s="245">
        <v>0</v>
      </c>
      <c r="E37" s="245">
        <v>128756797</v>
      </c>
    </row>
    <row r="38" spans="1:5" ht="30">
      <c r="A38" s="243" t="s">
        <v>729</v>
      </c>
      <c r="B38" s="244" t="s">
        <v>730</v>
      </c>
      <c r="C38" s="245">
        <v>0</v>
      </c>
      <c r="D38" s="245">
        <v>0</v>
      </c>
      <c r="E38" s="245">
        <v>126556797</v>
      </c>
    </row>
    <row r="39" spans="1:5" ht="30">
      <c r="A39" s="243" t="s">
        <v>731</v>
      </c>
      <c r="B39" s="244" t="s">
        <v>732</v>
      </c>
      <c r="C39" s="245">
        <v>0</v>
      </c>
      <c r="D39" s="245">
        <v>0</v>
      </c>
      <c r="E39" s="245">
        <v>2200000</v>
      </c>
    </row>
    <row r="40" spans="1:5" ht="30">
      <c r="A40" s="243" t="s">
        <v>733</v>
      </c>
      <c r="B40" s="244" t="s">
        <v>734</v>
      </c>
      <c r="C40" s="245">
        <v>0</v>
      </c>
      <c r="D40" s="245">
        <v>0</v>
      </c>
      <c r="E40" s="245">
        <v>45789073</v>
      </c>
    </row>
    <row r="41" spans="1:5" ht="45">
      <c r="A41" s="243" t="s">
        <v>735</v>
      </c>
      <c r="B41" s="244" t="s">
        <v>736</v>
      </c>
      <c r="C41" s="245">
        <v>0</v>
      </c>
      <c r="D41" s="245">
        <v>0</v>
      </c>
      <c r="E41" s="245">
        <v>34240000</v>
      </c>
    </row>
    <row r="42" spans="1:5" ht="30">
      <c r="A42" s="243" t="s">
        <v>541</v>
      </c>
      <c r="B42" s="244" t="s">
        <v>542</v>
      </c>
      <c r="C42" s="245">
        <v>15000000</v>
      </c>
      <c r="D42" s="245">
        <v>0</v>
      </c>
      <c r="E42" s="245">
        <v>19533324</v>
      </c>
    </row>
    <row r="43" spans="1:5" ht="45">
      <c r="A43" s="243" t="s">
        <v>543</v>
      </c>
      <c r="B43" s="244" t="s">
        <v>544</v>
      </c>
      <c r="C43" s="245">
        <v>15000000</v>
      </c>
      <c r="D43" s="245">
        <v>0</v>
      </c>
      <c r="E43" s="245">
        <v>19533324</v>
      </c>
    </row>
    <row r="44" spans="1:5" ht="14.25">
      <c r="A44" s="246" t="s">
        <v>545</v>
      </c>
      <c r="B44" s="247" t="s">
        <v>546</v>
      </c>
      <c r="C44" s="248">
        <v>193025258</v>
      </c>
      <c r="D44" s="248">
        <v>0</v>
      </c>
      <c r="E44" s="248">
        <v>496209466</v>
      </c>
    </row>
    <row r="45" spans="1:5" ht="30">
      <c r="A45" s="243" t="s">
        <v>737</v>
      </c>
      <c r="B45" s="244" t="s">
        <v>738</v>
      </c>
      <c r="C45" s="245">
        <v>0</v>
      </c>
      <c r="D45" s="245">
        <v>0</v>
      </c>
      <c r="E45" s="245">
        <v>608653881</v>
      </c>
    </row>
    <row r="46" spans="1:5" ht="30">
      <c r="A46" s="243" t="s">
        <v>739</v>
      </c>
      <c r="B46" s="244" t="s">
        <v>740</v>
      </c>
      <c r="C46" s="245">
        <v>0</v>
      </c>
      <c r="D46" s="245">
        <v>0</v>
      </c>
      <c r="E46" s="245">
        <v>1893917</v>
      </c>
    </row>
    <row r="47" spans="1:5" ht="30">
      <c r="A47" s="243" t="s">
        <v>741</v>
      </c>
      <c r="B47" s="244" t="s">
        <v>742</v>
      </c>
      <c r="C47" s="245">
        <v>0</v>
      </c>
      <c r="D47" s="245">
        <v>0</v>
      </c>
      <c r="E47" s="245">
        <v>606712097</v>
      </c>
    </row>
    <row r="48" spans="1:5" ht="30">
      <c r="A48" s="243" t="s">
        <v>743</v>
      </c>
      <c r="B48" s="244" t="s">
        <v>744</v>
      </c>
      <c r="C48" s="245">
        <v>0</v>
      </c>
      <c r="D48" s="245">
        <v>0</v>
      </c>
      <c r="E48" s="245">
        <v>47867</v>
      </c>
    </row>
    <row r="49" spans="1:5" ht="30">
      <c r="A49" s="243" t="s">
        <v>547</v>
      </c>
      <c r="B49" s="244" t="s">
        <v>548</v>
      </c>
      <c r="C49" s="245">
        <v>152204292</v>
      </c>
      <c r="D49" s="245">
        <v>0</v>
      </c>
      <c r="E49" s="245">
        <v>0</v>
      </c>
    </row>
    <row r="50" spans="1:5" ht="45">
      <c r="A50" s="243" t="s">
        <v>549</v>
      </c>
      <c r="B50" s="244" t="s">
        <v>550</v>
      </c>
      <c r="C50" s="245">
        <v>4917894</v>
      </c>
      <c r="D50" s="245">
        <v>0</v>
      </c>
      <c r="E50" s="245">
        <v>0</v>
      </c>
    </row>
    <row r="51" spans="1:5" ht="30">
      <c r="A51" s="243" t="s">
        <v>551</v>
      </c>
      <c r="B51" s="244" t="s">
        <v>552</v>
      </c>
      <c r="C51" s="245">
        <v>114928007</v>
      </c>
      <c r="D51" s="245">
        <v>0</v>
      </c>
      <c r="E51" s="245">
        <v>0</v>
      </c>
    </row>
    <row r="52" spans="1:5" ht="30">
      <c r="A52" s="243" t="s">
        <v>553</v>
      </c>
      <c r="B52" s="244" t="s">
        <v>554</v>
      </c>
      <c r="C52" s="245">
        <v>32358391</v>
      </c>
      <c r="D52" s="245">
        <v>0</v>
      </c>
      <c r="E52" s="245">
        <v>0</v>
      </c>
    </row>
    <row r="53" spans="1:5" ht="30">
      <c r="A53" s="243" t="s">
        <v>555</v>
      </c>
      <c r="B53" s="244" t="s">
        <v>556</v>
      </c>
      <c r="C53" s="245">
        <v>147161074</v>
      </c>
      <c r="D53" s="245">
        <v>0</v>
      </c>
      <c r="E53" s="245">
        <v>0</v>
      </c>
    </row>
    <row r="54" spans="1:5" ht="30">
      <c r="A54" s="243" t="s">
        <v>557</v>
      </c>
      <c r="B54" s="244" t="s">
        <v>558</v>
      </c>
      <c r="C54" s="245">
        <v>147161074</v>
      </c>
      <c r="D54" s="245">
        <v>0</v>
      </c>
      <c r="E54" s="245">
        <v>0</v>
      </c>
    </row>
    <row r="55" spans="1:5" ht="28.5">
      <c r="A55" s="246" t="s">
        <v>559</v>
      </c>
      <c r="B55" s="247" t="s">
        <v>560</v>
      </c>
      <c r="C55" s="248">
        <v>299365366</v>
      </c>
      <c r="D55" s="248">
        <v>0</v>
      </c>
      <c r="E55" s="248">
        <v>608653881</v>
      </c>
    </row>
    <row r="56" spans="1:5" ht="15">
      <c r="A56" s="243" t="s">
        <v>561</v>
      </c>
      <c r="B56" s="244" t="s">
        <v>562</v>
      </c>
      <c r="C56" s="245">
        <v>123381109</v>
      </c>
      <c r="D56" s="245">
        <v>0</v>
      </c>
      <c r="E56" s="245">
        <v>49351016</v>
      </c>
    </row>
    <row r="57" spans="1:5" ht="15">
      <c r="A57" s="243" t="s">
        <v>563</v>
      </c>
      <c r="B57" s="244" t="s">
        <v>564</v>
      </c>
      <c r="C57" s="245">
        <v>119073609</v>
      </c>
      <c r="D57" s="245">
        <v>0</v>
      </c>
      <c r="E57" s="245">
        <v>42500017</v>
      </c>
    </row>
    <row r="58" spans="1:5" ht="15">
      <c r="A58" s="243" t="s">
        <v>565</v>
      </c>
      <c r="B58" s="244" t="s">
        <v>566</v>
      </c>
      <c r="C58" s="245">
        <v>3500000</v>
      </c>
      <c r="D58" s="245">
        <v>0</v>
      </c>
      <c r="E58" s="245">
        <v>5300000</v>
      </c>
    </row>
    <row r="59" spans="1:5" ht="15">
      <c r="A59" s="243" t="s">
        <v>567</v>
      </c>
      <c r="B59" s="244" t="s">
        <v>568</v>
      </c>
      <c r="C59" s="245">
        <v>807500</v>
      </c>
      <c r="D59" s="245">
        <v>0</v>
      </c>
      <c r="E59" s="245">
        <v>1550999</v>
      </c>
    </row>
    <row r="60" spans="1:5" ht="15">
      <c r="A60" s="243" t="s">
        <v>569</v>
      </c>
      <c r="B60" s="244" t="s">
        <v>570</v>
      </c>
      <c r="C60" s="245">
        <v>255640</v>
      </c>
      <c r="D60" s="245">
        <v>0</v>
      </c>
      <c r="E60" s="245">
        <v>0</v>
      </c>
    </row>
    <row r="61" spans="1:5" ht="15">
      <c r="A61" s="243" t="s">
        <v>745</v>
      </c>
      <c r="B61" s="244" t="s">
        <v>746</v>
      </c>
      <c r="C61" s="245">
        <v>0</v>
      </c>
      <c r="D61" s="245">
        <v>0</v>
      </c>
      <c r="E61" s="245">
        <v>1600000</v>
      </c>
    </row>
    <row r="62" spans="1:5" ht="30">
      <c r="A62" s="243" t="s">
        <v>571</v>
      </c>
      <c r="B62" s="244" t="s">
        <v>572</v>
      </c>
      <c r="C62" s="245">
        <v>10348734</v>
      </c>
      <c r="D62" s="245">
        <v>0</v>
      </c>
      <c r="E62" s="245">
        <v>11641196</v>
      </c>
    </row>
    <row r="63" spans="1:5" ht="28.5">
      <c r="A63" s="246" t="s">
        <v>573</v>
      </c>
      <c r="B63" s="247" t="s">
        <v>574</v>
      </c>
      <c r="C63" s="248">
        <v>133985483</v>
      </c>
      <c r="D63" s="248">
        <v>0</v>
      </c>
      <c r="E63" s="248">
        <v>62592212</v>
      </c>
    </row>
    <row r="64" spans="1:5" ht="14.25">
      <c r="A64" s="246" t="s">
        <v>575</v>
      </c>
      <c r="B64" s="247" t="s">
        <v>576</v>
      </c>
      <c r="C64" s="248">
        <v>626376107</v>
      </c>
      <c r="D64" s="248">
        <v>0</v>
      </c>
      <c r="E64" s="248">
        <v>1167455559</v>
      </c>
    </row>
    <row r="65" spans="1:5" ht="30">
      <c r="A65" s="243" t="s">
        <v>577</v>
      </c>
      <c r="B65" s="244" t="s">
        <v>578</v>
      </c>
      <c r="C65" s="245">
        <v>288119</v>
      </c>
      <c r="D65" s="245">
        <v>0</v>
      </c>
      <c r="E65" s="245">
        <v>0</v>
      </c>
    </row>
    <row r="66" spans="1:5" ht="15">
      <c r="A66" s="243" t="s">
        <v>579</v>
      </c>
      <c r="B66" s="244" t="s">
        <v>580</v>
      </c>
      <c r="C66" s="245">
        <v>7764132</v>
      </c>
      <c r="D66" s="245">
        <v>0</v>
      </c>
      <c r="E66" s="245">
        <v>21128000</v>
      </c>
    </row>
    <row r="67" spans="1:5" ht="30">
      <c r="A67" s="243" t="s">
        <v>581</v>
      </c>
      <c r="B67" s="244" t="s">
        <v>582</v>
      </c>
      <c r="C67" s="245">
        <v>39882253</v>
      </c>
      <c r="D67" s="245">
        <v>0</v>
      </c>
      <c r="E67" s="245">
        <v>12906005</v>
      </c>
    </row>
    <row r="68" spans="1:5" ht="15">
      <c r="A68" s="243" t="s">
        <v>583</v>
      </c>
      <c r="B68" s="244" t="s">
        <v>584</v>
      </c>
      <c r="C68" s="245">
        <v>10679120</v>
      </c>
      <c r="D68" s="245">
        <v>0</v>
      </c>
      <c r="E68" s="245">
        <v>-12906005</v>
      </c>
    </row>
    <row r="69" spans="1:5" ht="28.5">
      <c r="A69" s="246" t="s">
        <v>585</v>
      </c>
      <c r="B69" s="247" t="s">
        <v>586</v>
      </c>
      <c r="C69" s="248">
        <v>58613624</v>
      </c>
      <c r="D69" s="248">
        <v>0</v>
      </c>
      <c r="E69" s="248">
        <v>21128000</v>
      </c>
    </row>
    <row r="70" spans="1:5" ht="15">
      <c r="A70" s="243" t="s">
        <v>587</v>
      </c>
      <c r="B70" s="244" t="s">
        <v>588</v>
      </c>
      <c r="C70" s="245">
        <v>-400151</v>
      </c>
      <c r="D70" s="245">
        <v>0</v>
      </c>
      <c r="E70" s="245">
        <v>0</v>
      </c>
    </row>
    <row r="71" spans="1:5" ht="15">
      <c r="A71" s="243" t="s">
        <v>589</v>
      </c>
      <c r="B71" s="244" t="s">
        <v>590</v>
      </c>
      <c r="C71" s="245">
        <v>372807</v>
      </c>
      <c r="D71" s="245">
        <v>0</v>
      </c>
      <c r="E71" s="245">
        <v>-388000</v>
      </c>
    </row>
    <row r="72" spans="1:5" ht="14.25">
      <c r="A72" s="246" t="s">
        <v>591</v>
      </c>
      <c r="B72" s="247" t="s">
        <v>592</v>
      </c>
      <c r="C72" s="248">
        <v>-27344</v>
      </c>
      <c r="D72" s="248">
        <v>0</v>
      </c>
      <c r="E72" s="248">
        <v>-388000</v>
      </c>
    </row>
    <row r="73" spans="1:5" ht="15">
      <c r="A73" s="243" t="s">
        <v>593</v>
      </c>
      <c r="B73" s="244" t="s">
        <v>594</v>
      </c>
      <c r="C73" s="245">
        <v>273078</v>
      </c>
      <c r="D73" s="245">
        <v>0</v>
      </c>
      <c r="E73" s="245">
        <v>0</v>
      </c>
    </row>
    <row r="74" spans="1:5" ht="30">
      <c r="A74" s="243" t="s">
        <v>595</v>
      </c>
      <c r="B74" s="244" t="s">
        <v>596</v>
      </c>
      <c r="C74" s="245">
        <v>0</v>
      </c>
      <c r="D74" s="245">
        <v>0</v>
      </c>
      <c r="E74" s="245">
        <v>43500</v>
      </c>
    </row>
    <row r="75" spans="1:5" ht="14.25">
      <c r="A75" s="246" t="s">
        <v>597</v>
      </c>
      <c r="B75" s="247" t="s">
        <v>598</v>
      </c>
      <c r="C75" s="248">
        <v>273078</v>
      </c>
      <c r="D75" s="248">
        <v>0</v>
      </c>
      <c r="E75" s="248">
        <v>43500</v>
      </c>
    </row>
    <row r="76" spans="1:5" ht="14.25">
      <c r="A76" s="246" t="s">
        <v>599</v>
      </c>
      <c r="B76" s="247" t="s">
        <v>600</v>
      </c>
      <c r="C76" s="248">
        <v>58859358</v>
      </c>
      <c r="D76" s="248">
        <v>0</v>
      </c>
      <c r="E76" s="248">
        <v>20783500</v>
      </c>
    </row>
    <row r="77" spans="1:5" ht="14.25">
      <c r="A77" s="246" t="s">
        <v>601</v>
      </c>
      <c r="B77" s="247" t="s">
        <v>602</v>
      </c>
      <c r="C77" s="248">
        <v>23204258996</v>
      </c>
      <c r="D77" s="248">
        <v>0</v>
      </c>
      <c r="E77" s="248">
        <v>24669945165</v>
      </c>
    </row>
    <row r="78" spans="1:5" ht="15">
      <c r="A78" s="243" t="s">
        <v>603</v>
      </c>
      <c r="B78" s="244" t="s">
        <v>604</v>
      </c>
      <c r="C78" s="245">
        <v>9014390149</v>
      </c>
      <c r="D78" s="245">
        <v>0</v>
      </c>
      <c r="E78" s="245">
        <v>9431006825</v>
      </c>
    </row>
    <row r="79" spans="1:5" ht="15">
      <c r="A79" s="243" t="s">
        <v>605</v>
      </c>
      <c r="B79" s="244" t="s">
        <v>606</v>
      </c>
      <c r="C79" s="245">
        <v>-856426976</v>
      </c>
      <c r="D79" s="245">
        <v>0</v>
      </c>
      <c r="E79" s="245">
        <v>-917901659</v>
      </c>
    </row>
    <row r="80" spans="1:5" ht="15">
      <c r="A80" s="243" t="s">
        <v>747</v>
      </c>
      <c r="B80" s="244" t="s">
        <v>748</v>
      </c>
      <c r="C80" s="245">
        <v>566325669</v>
      </c>
      <c r="D80" s="245">
        <v>0</v>
      </c>
      <c r="E80" s="245">
        <v>566751309</v>
      </c>
    </row>
    <row r="81" spans="1:5" ht="15">
      <c r="A81" s="243" t="s">
        <v>749</v>
      </c>
      <c r="B81" s="244" t="s">
        <v>609</v>
      </c>
      <c r="C81" s="245">
        <v>11344646626</v>
      </c>
      <c r="D81" s="245">
        <v>0</v>
      </c>
      <c r="E81" s="245">
        <v>10385947221</v>
      </c>
    </row>
    <row r="82" spans="1:5" ht="15">
      <c r="A82" s="243" t="s">
        <v>607</v>
      </c>
      <c r="B82" s="244" t="s">
        <v>610</v>
      </c>
      <c r="C82" s="245">
        <v>-543198941</v>
      </c>
      <c r="D82" s="245">
        <v>0</v>
      </c>
      <c r="E82" s="245">
        <v>129717953</v>
      </c>
    </row>
    <row r="83" spans="1:5" ht="14.25">
      <c r="A83" s="246" t="s">
        <v>608</v>
      </c>
      <c r="B83" s="247" t="s">
        <v>612</v>
      </c>
      <c r="C83" s="248">
        <v>19525736527</v>
      </c>
      <c r="D83" s="248">
        <v>0</v>
      </c>
      <c r="E83" s="248">
        <v>19595521649</v>
      </c>
    </row>
    <row r="84" spans="1:5" ht="15">
      <c r="A84" s="243" t="s">
        <v>750</v>
      </c>
      <c r="B84" s="244" t="s">
        <v>614</v>
      </c>
      <c r="C84" s="245">
        <v>82173</v>
      </c>
      <c r="D84" s="245">
        <v>0</v>
      </c>
      <c r="E84" s="245">
        <v>282828</v>
      </c>
    </row>
    <row r="85" spans="1:5" ht="15">
      <c r="A85" s="243" t="s">
        <v>611</v>
      </c>
      <c r="B85" s="244" t="s">
        <v>615</v>
      </c>
      <c r="C85" s="245">
        <v>3900347</v>
      </c>
      <c r="D85" s="245">
        <v>0</v>
      </c>
      <c r="E85" s="245">
        <v>16225507</v>
      </c>
    </row>
    <row r="86" spans="1:5" ht="30">
      <c r="A86" s="243" t="s">
        <v>613</v>
      </c>
      <c r="B86" s="244" t="s">
        <v>616</v>
      </c>
      <c r="C86" s="245">
        <v>57513</v>
      </c>
      <c r="D86" s="245">
        <v>0</v>
      </c>
      <c r="E86" s="245">
        <v>0</v>
      </c>
    </row>
    <row r="87" spans="1:5" ht="15">
      <c r="A87" s="243" t="s">
        <v>751</v>
      </c>
      <c r="B87" s="244" t="s">
        <v>617</v>
      </c>
      <c r="C87" s="245">
        <v>3682271</v>
      </c>
      <c r="D87" s="245">
        <v>0</v>
      </c>
      <c r="E87" s="245">
        <v>22834302</v>
      </c>
    </row>
    <row r="88" spans="1:5" ht="15">
      <c r="A88" s="243" t="s">
        <v>752</v>
      </c>
      <c r="B88" s="244" t="s">
        <v>618</v>
      </c>
      <c r="C88" s="245">
        <v>1270000</v>
      </c>
      <c r="D88" s="245">
        <v>0</v>
      </c>
      <c r="E88" s="245">
        <v>8829487</v>
      </c>
    </row>
    <row r="89" spans="1:5" ht="28.5">
      <c r="A89" s="246" t="s">
        <v>753</v>
      </c>
      <c r="B89" s="247" t="s">
        <v>620</v>
      </c>
      <c r="C89" s="248">
        <v>8992304</v>
      </c>
      <c r="D89" s="248">
        <v>0</v>
      </c>
      <c r="E89" s="248">
        <v>48172124</v>
      </c>
    </row>
    <row r="90" spans="1:5" ht="30">
      <c r="A90" s="243" t="s">
        <v>754</v>
      </c>
      <c r="B90" s="244" t="s">
        <v>622</v>
      </c>
      <c r="C90" s="245">
        <v>96317</v>
      </c>
      <c r="D90" s="245">
        <v>0</v>
      </c>
      <c r="E90" s="245">
        <v>0</v>
      </c>
    </row>
    <row r="91" spans="1:5" ht="30">
      <c r="A91" s="243" t="s">
        <v>619</v>
      </c>
      <c r="B91" s="244" t="s">
        <v>623</v>
      </c>
      <c r="C91" s="245">
        <v>99891517</v>
      </c>
      <c r="D91" s="245">
        <v>0</v>
      </c>
      <c r="E91" s="245">
        <v>62018415</v>
      </c>
    </row>
    <row r="92" spans="1:5" ht="30">
      <c r="A92" s="243" t="s">
        <v>621</v>
      </c>
      <c r="B92" s="244" t="s">
        <v>624</v>
      </c>
      <c r="C92" s="245">
        <v>2243927</v>
      </c>
      <c r="D92" s="245">
        <v>0</v>
      </c>
      <c r="E92" s="245">
        <v>720396</v>
      </c>
    </row>
    <row r="93" spans="1:5" ht="30">
      <c r="A93" s="243" t="s">
        <v>625</v>
      </c>
      <c r="B93" s="244" t="s">
        <v>626</v>
      </c>
      <c r="C93" s="245">
        <v>14774511</v>
      </c>
      <c r="D93" s="245">
        <v>0</v>
      </c>
      <c r="E93" s="245">
        <v>0</v>
      </c>
    </row>
    <row r="94" spans="1:5" ht="15">
      <c r="A94" s="243" t="s">
        <v>755</v>
      </c>
      <c r="B94" s="244" t="s">
        <v>627</v>
      </c>
      <c r="C94" s="245">
        <v>22495744</v>
      </c>
      <c r="D94" s="245">
        <v>0</v>
      </c>
      <c r="E94" s="245">
        <v>0</v>
      </c>
    </row>
    <row r="95" spans="1:5" ht="30">
      <c r="A95" s="243" t="s">
        <v>756</v>
      </c>
      <c r="B95" s="244" t="s">
        <v>628</v>
      </c>
      <c r="C95" s="245">
        <v>63786529</v>
      </c>
      <c r="D95" s="245">
        <v>0</v>
      </c>
      <c r="E95" s="245">
        <v>71004693</v>
      </c>
    </row>
    <row r="96" spans="1:5" ht="30">
      <c r="A96" s="243" t="s">
        <v>757</v>
      </c>
      <c r="B96" s="244" t="s">
        <v>629</v>
      </c>
      <c r="C96" s="245">
        <v>63786529</v>
      </c>
      <c r="D96" s="245">
        <v>0</v>
      </c>
      <c r="E96" s="245">
        <v>71004693</v>
      </c>
    </row>
    <row r="97" spans="1:5" ht="28.5">
      <c r="A97" s="246" t="s">
        <v>758</v>
      </c>
      <c r="B97" s="247" t="s">
        <v>631</v>
      </c>
      <c r="C97" s="248">
        <v>203288545</v>
      </c>
      <c r="D97" s="248">
        <v>0</v>
      </c>
      <c r="E97" s="248">
        <v>133743504</v>
      </c>
    </row>
    <row r="98" spans="1:5" ht="15">
      <c r="A98" s="243" t="s">
        <v>759</v>
      </c>
      <c r="B98" s="244" t="s">
        <v>632</v>
      </c>
      <c r="C98" s="245">
        <v>116200</v>
      </c>
      <c r="D98" s="245">
        <v>0</v>
      </c>
      <c r="E98" s="245">
        <v>119136312</v>
      </c>
    </row>
    <row r="99" spans="1:5" ht="15">
      <c r="A99" s="243" t="s">
        <v>760</v>
      </c>
      <c r="B99" s="244" t="s">
        <v>761</v>
      </c>
      <c r="C99" s="245">
        <v>0</v>
      </c>
      <c r="D99" s="245">
        <v>0</v>
      </c>
      <c r="E99" s="245">
        <v>11628926</v>
      </c>
    </row>
    <row r="100" spans="1:5" ht="15">
      <c r="A100" s="243" t="s">
        <v>630</v>
      </c>
      <c r="B100" s="244" t="s">
        <v>633</v>
      </c>
      <c r="C100" s="245">
        <v>104823656</v>
      </c>
      <c r="D100" s="245">
        <v>0</v>
      </c>
      <c r="E100" s="245">
        <v>9936697</v>
      </c>
    </row>
    <row r="101" spans="1:5" ht="30">
      <c r="A101" s="243" t="s">
        <v>762</v>
      </c>
      <c r="B101" s="244" t="s">
        <v>635</v>
      </c>
      <c r="C101" s="245">
        <v>16351737</v>
      </c>
      <c r="D101" s="245">
        <v>0</v>
      </c>
      <c r="E101" s="245">
        <v>18851737</v>
      </c>
    </row>
    <row r="102" spans="1:5" ht="28.5">
      <c r="A102" s="246" t="s">
        <v>763</v>
      </c>
      <c r="B102" s="247" t="s">
        <v>637</v>
      </c>
      <c r="C102" s="248">
        <v>121291593</v>
      </c>
      <c r="D102" s="248">
        <v>0</v>
      </c>
      <c r="E102" s="248">
        <v>159553672</v>
      </c>
    </row>
    <row r="103" spans="1:5" ht="14.25">
      <c r="A103" s="246" t="s">
        <v>634</v>
      </c>
      <c r="B103" s="247" t="s">
        <v>639</v>
      </c>
      <c r="C103" s="248">
        <v>333572442</v>
      </c>
      <c r="D103" s="248">
        <v>0</v>
      </c>
      <c r="E103" s="248">
        <v>341469300</v>
      </c>
    </row>
    <row r="104" spans="1:5" ht="15">
      <c r="A104" s="243" t="s">
        <v>636</v>
      </c>
      <c r="B104" s="244" t="s">
        <v>640</v>
      </c>
      <c r="C104" s="245">
        <v>81339133</v>
      </c>
      <c r="D104" s="245">
        <v>0</v>
      </c>
      <c r="E104" s="245">
        <v>140861584</v>
      </c>
    </row>
    <row r="105" spans="1:5" ht="15">
      <c r="A105" s="243" t="s">
        <v>638</v>
      </c>
      <c r="B105" s="244" t="s">
        <v>641</v>
      </c>
      <c r="C105" s="245">
        <v>3263610894</v>
      </c>
      <c r="D105" s="245">
        <v>0</v>
      </c>
      <c r="E105" s="245">
        <v>4592092632</v>
      </c>
    </row>
    <row r="106" spans="1:5" ht="14.25">
      <c r="A106" s="246" t="s">
        <v>764</v>
      </c>
      <c r="B106" s="247" t="s">
        <v>642</v>
      </c>
      <c r="C106" s="248">
        <v>3344950027</v>
      </c>
      <c r="D106" s="248">
        <v>0</v>
      </c>
      <c r="E106" s="248">
        <v>4732954216</v>
      </c>
    </row>
    <row r="107" spans="1:5" ht="14.25">
      <c r="A107" s="246" t="s">
        <v>765</v>
      </c>
      <c r="B107" s="247" t="s">
        <v>643</v>
      </c>
      <c r="C107" s="248">
        <v>23204258996</v>
      </c>
      <c r="D107" s="248">
        <v>0</v>
      </c>
      <c r="E107" s="248">
        <v>24669945165</v>
      </c>
    </row>
  </sheetData>
  <sheetProtection/>
  <mergeCells count="4">
    <mergeCell ref="A1:E1"/>
    <mergeCell ref="A3:E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64.875" style="0" customWidth="1"/>
    <col min="3" max="3" width="14.25390625" style="0" bestFit="1" customWidth="1"/>
    <col min="4" max="4" width="18.375" style="0" bestFit="1" customWidth="1"/>
    <col min="5" max="5" width="15.125" style="0" bestFit="1" customWidth="1"/>
  </cols>
  <sheetData>
    <row r="1" spans="1:5" ht="15.75">
      <c r="A1" s="343" t="s">
        <v>786</v>
      </c>
      <c r="B1" s="343"/>
      <c r="C1" s="343"/>
      <c r="D1" s="343"/>
      <c r="E1" s="343"/>
    </row>
    <row r="2" spans="1:5" ht="15.75">
      <c r="A2" s="160"/>
      <c r="B2" s="202"/>
      <c r="C2" s="160"/>
      <c r="D2" s="160"/>
      <c r="E2" s="160"/>
    </row>
    <row r="3" spans="1:5" ht="15.75">
      <c r="A3" s="344" t="s">
        <v>15</v>
      </c>
      <c r="B3" s="344"/>
      <c r="C3" s="344"/>
      <c r="D3" s="344"/>
      <c r="E3" s="344"/>
    </row>
    <row r="4" spans="1:5" ht="15.75">
      <c r="A4" s="355" t="s">
        <v>715</v>
      </c>
      <c r="B4" s="356"/>
      <c r="C4" s="356"/>
      <c r="D4" s="356"/>
      <c r="E4" s="356"/>
    </row>
    <row r="8" ht="15">
      <c r="E8" s="203" t="s">
        <v>316</v>
      </c>
    </row>
    <row r="9" spans="1:5" ht="15.75">
      <c r="A9" s="249" t="s">
        <v>510</v>
      </c>
      <c r="B9" s="249" t="s">
        <v>17</v>
      </c>
      <c r="C9" s="249" t="s">
        <v>511</v>
      </c>
      <c r="D9" s="249" t="s">
        <v>512</v>
      </c>
      <c r="E9" s="249" t="s">
        <v>513</v>
      </c>
    </row>
    <row r="10" spans="1:5" ht="15.75">
      <c r="A10" s="250" t="s">
        <v>133</v>
      </c>
      <c r="B10" s="251" t="s">
        <v>644</v>
      </c>
      <c r="C10" s="90">
        <v>1895779488</v>
      </c>
      <c r="D10" s="90">
        <v>0</v>
      </c>
      <c r="E10" s="90">
        <v>2907449114</v>
      </c>
    </row>
    <row r="11" spans="1:5" ht="31.5">
      <c r="A11" s="250" t="s">
        <v>134</v>
      </c>
      <c r="B11" s="251" t="s">
        <v>645</v>
      </c>
      <c r="C11" s="90">
        <v>246149840</v>
      </c>
      <c r="D11" s="90">
        <v>0</v>
      </c>
      <c r="E11" s="90">
        <v>151898462</v>
      </c>
    </row>
    <row r="12" spans="1:5" ht="15.75">
      <c r="A12" s="250" t="s">
        <v>135</v>
      </c>
      <c r="B12" s="251" t="s">
        <v>646</v>
      </c>
      <c r="C12" s="90">
        <v>127437749</v>
      </c>
      <c r="D12" s="90">
        <v>0</v>
      </c>
      <c r="E12" s="90">
        <v>148367170</v>
      </c>
    </row>
    <row r="13" spans="1:5" ht="15.75">
      <c r="A13" s="252" t="s">
        <v>136</v>
      </c>
      <c r="B13" s="239" t="s">
        <v>647</v>
      </c>
      <c r="C13" s="94">
        <v>2269367077</v>
      </c>
      <c r="D13" s="94">
        <v>0</v>
      </c>
      <c r="E13" s="94">
        <v>3207714746</v>
      </c>
    </row>
    <row r="14" spans="1:5" ht="15.75">
      <c r="A14" s="250" t="s">
        <v>140</v>
      </c>
      <c r="B14" s="251" t="s">
        <v>648</v>
      </c>
      <c r="C14" s="90">
        <v>3523761648</v>
      </c>
      <c r="D14" s="90">
        <v>0</v>
      </c>
      <c r="E14" s="90">
        <v>3959045074</v>
      </c>
    </row>
    <row r="15" spans="1:5" ht="15.75">
      <c r="A15" s="250" t="s">
        <v>141</v>
      </c>
      <c r="B15" s="251" t="s">
        <v>649</v>
      </c>
      <c r="C15" s="90">
        <v>266510659</v>
      </c>
      <c r="D15" s="90">
        <v>0</v>
      </c>
      <c r="E15" s="90">
        <v>396504953</v>
      </c>
    </row>
    <row r="16" spans="1:5" ht="15.75">
      <c r="A16" s="250" t="s">
        <v>142</v>
      </c>
      <c r="B16" s="251" t="s">
        <v>650</v>
      </c>
      <c r="C16" s="90">
        <v>112178262</v>
      </c>
      <c r="D16" s="90">
        <v>0</v>
      </c>
      <c r="E16" s="90">
        <v>153611480</v>
      </c>
    </row>
    <row r="17" spans="1:5" ht="15.75">
      <c r="A17" s="250" t="s">
        <v>143</v>
      </c>
      <c r="B17" s="251" t="s">
        <v>651</v>
      </c>
      <c r="C17" s="90">
        <v>393169838</v>
      </c>
      <c r="D17" s="90">
        <v>0</v>
      </c>
      <c r="E17" s="90">
        <v>398753808</v>
      </c>
    </row>
    <row r="18" spans="1:5" ht="15.75">
      <c r="A18" s="252" t="s">
        <v>214</v>
      </c>
      <c r="B18" s="239" t="s">
        <v>652</v>
      </c>
      <c r="C18" s="94">
        <v>4295620407</v>
      </c>
      <c r="D18" s="94">
        <v>0</v>
      </c>
      <c r="E18" s="94">
        <v>4907915315</v>
      </c>
    </row>
    <row r="19" spans="1:5" ht="15.75">
      <c r="A19" s="250" t="s">
        <v>215</v>
      </c>
      <c r="B19" s="251" t="s">
        <v>653</v>
      </c>
      <c r="C19" s="90">
        <v>49493695</v>
      </c>
      <c r="D19" s="90">
        <v>0</v>
      </c>
      <c r="E19" s="90">
        <v>42586157</v>
      </c>
    </row>
    <row r="20" spans="1:5" ht="15.75">
      <c r="A20" s="250" t="s">
        <v>216</v>
      </c>
      <c r="B20" s="251" t="s">
        <v>654</v>
      </c>
      <c r="C20" s="90">
        <v>854751091</v>
      </c>
      <c r="D20" s="90">
        <v>0</v>
      </c>
      <c r="E20" s="90">
        <v>1220270522</v>
      </c>
    </row>
    <row r="21" spans="1:5" ht="15.75">
      <c r="A21" s="250" t="s">
        <v>218</v>
      </c>
      <c r="B21" s="251" t="s">
        <v>655</v>
      </c>
      <c r="C21" s="90">
        <v>20587116</v>
      </c>
      <c r="D21" s="90">
        <v>0</v>
      </c>
      <c r="E21" s="90">
        <v>16615969</v>
      </c>
    </row>
    <row r="22" spans="1:5" ht="15.75">
      <c r="A22" s="252" t="s">
        <v>219</v>
      </c>
      <c r="B22" s="239" t="s">
        <v>656</v>
      </c>
      <c r="C22" s="94">
        <v>924831902</v>
      </c>
      <c r="D22" s="94">
        <v>0</v>
      </c>
      <c r="E22" s="94">
        <v>1279472648</v>
      </c>
    </row>
    <row r="23" spans="1:5" ht="15.75">
      <c r="A23" s="250" t="s">
        <v>220</v>
      </c>
      <c r="B23" s="251" t="s">
        <v>657</v>
      </c>
      <c r="C23" s="90">
        <v>1023953249</v>
      </c>
      <c r="D23" s="90">
        <v>0</v>
      </c>
      <c r="E23" s="90">
        <v>1200854261</v>
      </c>
    </row>
    <row r="24" spans="1:5" ht="15.75">
      <c r="A24" s="250" t="s">
        <v>221</v>
      </c>
      <c r="B24" s="251" t="s">
        <v>658</v>
      </c>
      <c r="C24" s="90">
        <v>190650783</v>
      </c>
      <c r="D24" s="90">
        <v>0</v>
      </c>
      <c r="E24" s="90">
        <v>207276200</v>
      </c>
    </row>
    <row r="25" spans="1:5" ht="15.75">
      <c r="A25" s="250" t="s">
        <v>222</v>
      </c>
      <c r="B25" s="251" t="s">
        <v>659</v>
      </c>
      <c r="C25" s="90">
        <v>266098506</v>
      </c>
      <c r="D25" s="90">
        <v>0</v>
      </c>
      <c r="E25" s="90">
        <v>291059877</v>
      </c>
    </row>
    <row r="26" spans="1:5" ht="15.75">
      <c r="A26" s="252" t="s">
        <v>223</v>
      </c>
      <c r="B26" s="239" t="s">
        <v>660</v>
      </c>
      <c r="C26" s="94">
        <v>1480702538</v>
      </c>
      <c r="D26" s="94">
        <v>0</v>
      </c>
      <c r="E26" s="94">
        <v>1699190338</v>
      </c>
    </row>
    <row r="27" spans="1:5" ht="15.75">
      <c r="A27" s="252" t="s">
        <v>224</v>
      </c>
      <c r="B27" s="239" t="s">
        <v>661</v>
      </c>
      <c r="C27" s="94">
        <v>930240705</v>
      </c>
      <c r="D27" s="94">
        <v>0</v>
      </c>
      <c r="E27" s="94">
        <v>651782149</v>
      </c>
    </row>
    <row r="28" spans="1:5" ht="15.75">
      <c r="A28" s="252" t="s">
        <v>225</v>
      </c>
      <c r="B28" s="239" t="s">
        <v>662</v>
      </c>
      <c r="C28" s="94">
        <v>3766857715</v>
      </c>
      <c r="D28" s="94">
        <v>0</v>
      </c>
      <c r="E28" s="94">
        <v>4351468312</v>
      </c>
    </row>
    <row r="29" spans="1:5" ht="15.75">
      <c r="A29" s="252" t="s">
        <v>226</v>
      </c>
      <c r="B29" s="239" t="s">
        <v>663</v>
      </c>
      <c r="C29" s="94">
        <v>-537645376</v>
      </c>
      <c r="D29" s="94">
        <v>0</v>
      </c>
      <c r="E29" s="94">
        <v>133716614</v>
      </c>
    </row>
    <row r="30" spans="1:5" ht="31.5">
      <c r="A30" s="250" t="s">
        <v>229</v>
      </c>
      <c r="B30" s="251" t="s">
        <v>664</v>
      </c>
      <c r="C30" s="90">
        <v>0</v>
      </c>
      <c r="D30" s="90">
        <v>0</v>
      </c>
      <c r="E30" s="90">
        <v>34</v>
      </c>
    </row>
    <row r="31" spans="1:5" ht="31.5">
      <c r="A31" s="250" t="s">
        <v>230</v>
      </c>
      <c r="B31" s="251" t="s">
        <v>665</v>
      </c>
      <c r="C31" s="90">
        <v>26435</v>
      </c>
      <c r="D31" s="90">
        <v>0</v>
      </c>
      <c r="E31" s="90">
        <v>1305</v>
      </c>
    </row>
    <row r="32" spans="1:5" ht="31.5">
      <c r="A32" s="252" t="s">
        <v>234</v>
      </c>
      <c r="B32" s="239" t="s">
        <v>666</v>
      </c>
      <c r="C32" s="94">
        <v>26435</v>
      </c>
      <c r="D32" s="94">
        <v>0</v>
      </c>
      <c r="E32" s="94">
        <v>1339</v>
      </c>
    </row>
    <row r="33" spans="1:5" ht="31.5">
      <c r="A33" s="250" t="s">
        <v>238</v>
      </c>
      <c r="B33" s="251" t="s">
        <v>667</v>
      </c>
      <c r="C33" s="90">
        <v>5580000</v>
      </c>
      <c r="D33" s="90">
        <v>0</v>
      </c>
      <c r="E33" s="90">
        <v>4000000</v>
      </c>
    </row>
    <row r="34" spans="1:5" ht="15.75">
      <c r="A34" s="252" t="s">
        <v>244</v>
      </c>
      <c r="B34" s="239" t="s">
        <v>668</v>
      </c>
      <c r="C34" s="94">
        <v>5580000</v>
      </c>
      <c r="D34" s="94">
        <v>0</v>
      </c>
      <c r="E34" s="94">
        <v>4000000</v>
      </c>
    </row>
    <row r="35" spans="1:5" ht="15.75">
      <c r="A35" s="252" t="s">
        <v>245</v>
      </c>
      <c r="B35" s="239" t="s">
        <v>669</v>
      </c>
      <c r="C35" s="94">
        <v>-5553565</v>
      </c>
      <c r="D35" s="94">
        <v>0</v>
      </c>
      <c r="E35" s="94">
        <v>-3998661</v>
      </c>
    </row>
    <row r="36" spans="1:5" ht="15.75">
      <c r="A36" s="252" t="s">
        <v>246</v>
      </c>
      <c r="B36" s="239" t="s">
        <v>670</v>
      </c>
      <c r="C36" s="94">
        <v>-543198941</v>
      </c>
      <c r="D36" s="94">
        <v>0</v>
      </c>
      <c r="E36" s="94">
        <v>129717953</v>
      </c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0" fitToWidth="1" horizontalDpi="300" verticalDpi="30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4.375" style="2" customWidth="1"/>
    <col min="2" max="4" width="11.25390625" style="2" bestFit="1" customWidth="1"/>
    <col min="5" max="5" width="12.875" style="2" customWidth="1"/>
    <col min="6" max="16384" width="9.125" style="2" customWidth="1"/>
  </cols>
  <sheetData>
    <row r="1" spans="1:5" ht="15.75">
      <c r="A1" s="357" t="s">
        <v>787</v>
      </c>
      <c r="B1" s="357"/>
      <c r="C1" s="357"/>
      <c r="D1" s="357"/>
      <c r="E1" s="357"/>
    </row>
    <row r="3" spans="1:5" ht="15.75">
      <c r="A3" s="332" t="s">
        <v>15</v>
      </c>
      <c r="B3" s="332"/>
      <c r="C3" s="332"/>
      <c r="D3" s="332"/>
      <c r="E3" s="332"/>
    </row>
    <row r="4" spans="1:5" ht="15.75">
      <c r="A4" s="332" t="s">
        <v>671</v>
      </c>
      <c r="B4" s="332"/>
      <c r="C4" s="332"/>
      <c r="D4" s="332"/>
      <c r="E4" s="332"/>
    </row>
    <row r="5" spans="1:5" ht="15.75">
      <c r="A5" s="332" t="s">
        <v>672</v>
      </c>
      <c r="B5" s="332"/>
      <c r="C5" s="332"/>
      <c r="D5" s="332"/>
      <c r="E5" s="332"/>
    </row>
    <row r="6" spans="1:5" ht="15.75">
      <c r="A6" s="154"/>
      <c r="B6" s="154"/>
      <c r="C6" s="154"/>
      <c r="D6" s="154"/>
      <c r="E6" s="154"/>
    </row>
    <row r="7" spans="1:5" ht="32.25" customHeight="1">
      <c r="A7" s="358" t="s">
        <v>673</v>
      </c>
      <c r="B7" s="358" t="s">
        <v>674</v>
      </c>
      <c r="C7" s="358"/>
      <c r="D7" s="358" t="s">
        <v>675</v>
      </c>
      <c r="E7" s="358"/>
    </row>
    <row r="8" spans="1:5" ht="15.75">
      <c r="A8" s="358"/>
      <c r="B8" s="204">
        <v>43101</v>
      </c>
      <c r="C8" s="204">
        <v>43465</v>
      </c>
      <c r="D8" s="204">
        <v>43101</v>
      </c>
      <c r="E8" s="204">
        <v>43465</v>
      </c>
    </row>
    <row r="9" spans="1:5" ht="15.75">
      <c r="A9" s="205" t="s">
        <v>676</v>
      </c>
      <c r="B9" s="206">
        <v>100</v>
      </c>
      <c r="C9" s="206">
        <v>100</v>
      </c>
      <c r="D9" s="207">
        <v>9608</v>
      </c>
      <c r="E9" s="207">
        <v>9621</v>
      </c>
    </row>
    <row r="10" spans="1:5" ht="15.75">
      <c r="A10" s="208" t="s">
        <v>677</v>
      </c>
      <c r="B10" s="206">
        <v>100</v>
      </c>
      <c r="C10" s="206">
        <v>100</v>
      </c>
      <c r="D10" s="207">
        <v>37368</v>
      </c>
      <c r="E10" s="207">
        <v>37868</v>
      </c>
    </row>
    <row r="11" spans="1:5" ht="31.5">
      <c r="A11" s="205" t="s">
        <v>720</v>
      </c>
      <c r="B11" s="206">
        <v>100</v>
      </c>
      <c r="C11" s="206">
        <v>100</v>
      </c>
      <c r="D11" s="207">
        <v>114170</v>
      </c>
      <c r="E11" s="207">
        <v>115914</v>
      </c>
    </row>
    <row r="12" spans="1:5" ht="15.75">
      <c r="A12" s="205" t="s">
        <v>678</v>
      </c>
      <c r="B12" s="206">
        <v>100</v>
      </c>
      <c r="C12" s="206">
        <v>100</v>
      </c>
      <c r="D12" s="207">
        <v>10109</v>
      </c>
      <c r="E12" s="207">
        <v>7995</v>
      </c>
    </row>
    <row r="13" spans="1:5" ht="15.75">
      <c r="A13" s="209" t="s">
        <v>679</v>
      </c>
      <c r="B13" s="206">
        <v>100</v>
      </c>
      <c r="C13" s="206">
        <v>100</v>
      </c>
      <c r="D13" s="207">
        <v>43049</v>
      </c>
      <c r="E13" s="207">
        <v>10160</v>
      </c>
    </row>
    <row r="14" spans="1:5" ht="31.5">
      <c r="A14" s="111" t="s">
        <v>721</v>
      </c>
      <c r="B14" s="206">
        <v>100</v>
      </c>
      <c r="C14" s="206">
        <v>100</v>
      </c>
      <c r="D14" s="207">
        <v>11897</v>
      </c>
      <c r="E14" s="207">
        <v>11564</v>
      </c>
    </row>
    <row r="15" spans="1:5" ht="31.5">
      <c r="A15" s="205" t="s">
        <v>680</v>
      </c>
      <c r="B15" s="206">
        <v>1.1</v>
      </c>
      <c r="C15" s="206">
        <v>0.69</v>
      </c>
      <c r="D15" s="207">
        <v>2606832</v>
      </c>
      <c r="E15" s="207" t="s">
        <v>681</v>
      </c>
    </row>
    <row r="16" spans="1:5" ht="31.5">
      <c r="A16" s="205" t="s">
        <v>722</v>
      </c>
      <c r="B16" s="206">
        <v>12.5</v>
      </c>
      <c r="C16" s="206">
        <v>12.5</v>
      </c>
      <c r="D16" s="207">
        <v>0</v>
      </c>
      <c r="E16" s="207" t="s">
        <v>681</v>
      </c>
    </row>
    <row r="17" spans="1:5" ht="15.75">
      <c r="A17" s="205" t="s">
        <v>682</v>
      </c>
      <c r="B17" s="210">
        <v>0.003</v>
      </c>
      <c r="C17" s="211">
        <v>0.003</v>
      </c>
      <c r="D17" s="207">
        <v>888462</v>
      </c>
      <c r="E17" s="207" t="s">
        <v>681</v>
      </c>
    </row>
    <row r="18" spans="1:5" ht="15.75">
      <c r="A18" s="212" t="s">
        <v>475</v>
      </c>
      <c r="B18" s="213"/>
      <c r="C18" s="213"/>
      <c r="D18" s="214">
        <f>SUM(D9:D13,D17)</f>
        <v>1102766</v>
      </c>
      <c r="E18" s="214">
        <f>SUM(E9:E13,E17)</f>
        <v>181558</v>
      </c>
    </row>
    <row r="23" ht="15.75">
      <c r="K23" s="2" t="s">
        <v>683</v>
      </c>
    </row>
  </sheetData>
  <sheetProtection/>
  <mergeCells count="7">
    <mergeCell ref="A1:E1"/>
    <mergeCell ref="A3:E3"/>
    <mergeCell ref="A4:E4"/>
    <mergeCell ref="A5:E5"/>
    <mergeCell ref="A7:A8"/>
    <mergeCell ref="B7:C7"/>
    <mergeCell ref="D7:E7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5.25390625" style="217" customWidth="1"/>
    <col min="2" max="2" width="14.375" style="217" bestFit="1" customWidth="1"/>
    <col min="3" max="3" width="12.875" style="217" customWidth="1"/>
    <col min="4" max="4" width="14.875" style="217" customWidth="1"/>
    <col min="5" max="5" width="12.625" style="217" customWidth="1"/>
    <col min="6" max="6" width="11.25390625" style="217" customWidth="1"/>
    <col min="7" max="7" width="10.625" style="217" customWidth="1"/>
    <col min="8" max="8" width="10.75390625" style="217" customWidth="1"/>
    <col min="9" max="16384" width="9.125" style="217" customWidth="1"/>
  </cols>
  <sheetData>
    <row r="1" spans="1:9" ht="15.75">
      <c r="A1" s="357" t="s">
        <v>788</v>
      </c>
      <c r="B1" s="357"/>
      <c r="C1" s="357"/>
      <c r="D1" s="357"/>
      <c r="E1" s="215"/>
      <c r="F1" s="216"/>
      <c r="G1" s="216"/>
      <c r="H1" s="216"/>
      <c r="I1" s="216"/>
    </row>
    <row r="2" spans="1:9" ht="15.75">
      <c r="A2" s="2"/>
      <c r="B2" s="2"/>
      <c r="C2" s="2"/>
      <c r="D2" s="2"/>
      <c r="E2" s="2"/>
      <c r="F2" s="216"/>
      <c r="G2" s="216"/>
      <c r="H2" s="216"/>
      <c r="I2" s="216"/>
    </row>
    <row r="3" spans="1:9" ht="15.75">
      <c r="A3" s="332" t="s">
        <v>15</v>
      </c>
      <c r="B3" s="332"/>
      <c r="C3" s="332"/>
      <c r="D3" s="332"/>
      <c r="E3" s="218"/>
      <c r="F3" s="216"/>
      <c r="G3" s="216"/>
      <c r="H3" s="216"/>
      <c r="I3" s="216"/>
    </row>
    <row r="4" spans="1:9" ht="15.75">
      <c r="A4" s="4"/>
      <c r="B4" s="4"/>
      <c r="C4" s="4"/>
      <c r="D4" s="4"/>
      <c r="E4" s="218"/>
      <c r="F4" s="216"/>
      <c r="G4" s="216"/>
      <c r="H4" s="216"/>
      <c r="I4" s="216"/>
    </row>
    <row r="5" spans="1:9" ht="15.75">
      <c r="A5" s="332" t="s">
        <v>714</v>
      </c>
      <c r="B5" s="332"/>
      <c r="C5" s="332"/>
      <c r="D5" s="332"/>
      <c r="E5" s="218"/>
      <c r="F5" s="216"/>
      <c r="G5" s="216"/>
      <c r="H5" s="216"/>
      <c r="I5" s="216"/>
    </row>
    <row r="6" spans="1:9" ht="15.75">
      <c r="A6" s="359" t="s">
        <v>684</v>
      </c>
      <c r="B6" s="359"/>
      <c r="C6" s="359"/>
      <c r="D6" s="359"/>
      <c r="E6" s="219"/>
      <c r="F6" s="216"/>
      <c r="G6" s="216"/>
      <c r="H6" s="216"/>
      <c r="I6" s="216"/>
    </row>
    <row r="7" spans="1:9" ht="15.75">
      <c r="A7" s="220"/>
      <c r="B7" s="221"/>
      <c r="C7" s="222"/>
      <c r="D7" s="222"/>
      <c r="E7" s="222"/>
      <c r="F7" s="216"/>
      <c r="G7" s="216"/>
      <c r="H7" s="216"/>
      <c r="I7" s="216"/>
    </row>
    <row r="8" spans="1:9" ht="15.75">
      <c r="A8" s="223"/>
      <c r="B8" s="224"/>
      <c r="C8" s="224"/>
      <c r="D8" s="225" t="s">
        <v>316</v>
      </c>
      <c r="E8" s="222"/>
      <c r="F8" s="216"/>
      <c r="G8" s="216"/>
      <c r="H8" s="216"/>
      <c r="I8" s="216"/>
    </row>
    <row r="9" spans="1:9" s="229" customFormat="1" ht="15.75">
      <c r="A9" s="226" t="s">
        <v>17</v>
      </c>
      <c r="B9" s="227" t="s">
        <v>685</v>
      </c>
      <c r="C9" s="227" t="s">
        <v>686</v>
      </c>
      <c r="D9" s="227" t="s">
        <v>687</v>
      </c>
      <c r="E9" s="221"/>
      <c r="F9" s="228"/>
      <c r="G9" s="228"/>
      <c r="H9" s="228"/>
      <c r="I9" s="228"/>
    </row>
    <row r="10" spans="1:9" s="229" customFormat="1" ht="15.75">
      <c r="A10" s="230" t="s">
        <v>688</v>
      </c>
      <c r="B10" s="231">
        <v>29092290</v>
      </c>
      <c r="C10" s="231">
        <v>7854918</v>
      </c>
      <c r="D10" s="231">
        <f>SUM(B10:C10)</f>
        <v>36947208</v>
      </c>
      <c r="E10" s="221"/>
      <c r="F10" s="228"/>
      <c r="G10" s="228"/>
      <c r="H10" s="228"/>
      <c r="I10" s="228"/>
    </row>
    <row r="11" spans="1:9" s="229" customFormat="1" ht="15.75">
      <c r="A11" s="230" t="s">
        <v>689</v>
      </c>
      <c r="B11" s="231">
        <v>1997349</v>
      </c>
      <c r="C11" s="231">
        <v>1924</v>
      </c>
      <c r="D11" s="231">
        <f>SUM(B11:C11)</f>
        <v>1999273</v>
      </c>
      <c r="E11" s="221"/>
      <c r="F11" s="228"/>
      <c r="G11" s="228"/>
      <c r="H11" s="228"/>
      <c r="I11" s="228"/>
    </row>
    <row r="12" spans="1:9" s="229" customFormat="1" ht="15.75">
      <c r="A12" s="230" t="s">
        <v>690</v>
      </c>
      <c r="B12" s="231">
        <v>5120183</v>
      </c>
      <c r="C12" s="231">
        <v>1382449</v>
      </c>
      <c r="D12" s="231">
        <f>SUM(B12:C12)</f>
        <v>6502632</v>
      </c>
      <c r="E12" s="221"/>
      <c r="F12" s="228"/>
      <c r="G12" s="228"/>
      <c r="H12" s="228"/>
      <c r="I12" s="228"/>
    </row>
    <row r="13" spans="1:9" s="229" customFormat="1" ht="15.75">
      <c r="A13" s="232" t="s">
        <v>691</v>
      </c>
      <c r="B13" s="233">
        <f>SUM(B10:B12)</f>
        <v>36209822</v>
      </c>
      <c r="C13" s="233">
        <f>SUM(C10:C12)</f>
        <v>9239291</v>
      </c>
      <c r="D13" s="233">
        <f>SUM(D10:D12)</f>
        <v>45449113</v>
      </c>
      <c r="E13" s="221"/>
      <c r="F13" s="228"/>
      <c r="G13" s="228"/>
      <c r="H13" s="228"/>
      <c r="I13" s="228"/>
    </row>
    <row r="14" spans="1:9" ht="15.75">
      <c r="A14" s="234" t="s">
        <v>692</v>
      </c>
      <c r="B14" s="235">
        <v>19570954</v>
      </c>
      <c r="C14" s="235">
        <v>5284157</v>
      </c>
      <c r="D14" s="235">
        <f>SUM(B14:C14)</f>
        <v>24855111</v>
      </c>
      <c r="E14" s="222"/>
      <c r="F14" s="216"/>
      <c r="G14" s="216"/>
      <c r="H14" s="216"/>
      <c r="I14" s="216"/>
    </row>
    <row r="15" spans="1:9" ht="15.75">
      <c r="A15" s="234" t="s">
        <v>693</v>
      </c>
      <c r="B15" s="235">
        <v>1119207</v>
      </c>
      <c r="C15" s="235">
        <v>302186</v>
      </c>
      <c r="D15" s="235">
        <f>SUM(B15:C15)</f>
        <v>1421393</v>
      </c>
      <c r="E15" s="222"/>
      <c r="F15" s="216"/>
      <c r="G15" s="216"/>
      <c r="H15" s="216"/>
      <c r="I15" s="216"/>
    </row>
    <row r="16" spans="1:9" s="229" customFormat="1" ht="15.75">
      <c r="A16" s="236" t="s">
        <v>694</v>
      </c>
      <c r="B16" s="237">
        <f>SUM(B14:B15)</f>
        <v>20690161</v>
      </c>
      <c r="C16" s="237">
        <f>SUM(C14:C15)</f>
        <v>5586343</v>
      </c>
      <c r="D16" s="237">
        <f>SUM(D14:D15)</f>
        <v>26276504</v>
      </c>
      <c r="E16" s="221"/>
      <c r="F16" s="228"/>
      <c r="G16" s="228"/>
      <c r="H16" s="228"/>
      <c r="I16" s="228"/>
    </row>
    <row r="17" spans="1:9" s="229" customFormat="1" ht="15.75">
      <c r="A17" s="232" t="s">
        <v>769</v>
      </c>
      <c r="B17" s="233">
        <f>B13-B16</f>
        <v>15519661</v>
      </c>
      <c r="C17" s="233">
        <f>C13-C16</f>
        <v>3652948</v>
      </c>
      <c r="D17" s="233">
        <f>D13-D16</f>
        <v>19172609</v>
      </c>
      <c r="E17" s="221"/>
      <c r="F17" s="228"/>
      <c r="G17" s="228"/>
      <c r="H17" s="228"/>
      <c r="I17" s="228"/>
    </row>
    <row r="18" spans="1:9" ht="15.75">
      <c r="A18" s="220"/>
      <c r="B18" s="222"/>
      <c r="C18" s="222"/>
      <c r="D18" s="222"/>
      <c r="E18" s="222"/>
      <c r="F18" s="216"/>
      <c r="G18" s="216"/>
      <c r="H18" s="216"/>
      <c r="I18" s="216"/>
    </row>
    <row r="19" spans="2:4" ht="12.75">
      <c r="B19" s="216"/>
      <c r="C19" s="216"/>
      <c r="D19" s="216"/>
    </row>
    <row r="26" ht="12.75">
      <c r="F26" s="217" t="s">
        <v>695</v>
      </c>
    </row>
  </sheetData>
  <sheetProtection/>
  <mergeCells count="4">
    <mergeCell ref="A1:D1"/>
    <mergeCell ref="A3:D3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54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1.75390625" style="14" customWidth="1"/>
    <col min="2" max="2" width="14.25390625" style="16" bestFit="1" customWidth="1"/>
    <col min="3" max="3" width="12.375" style="16" bestFit="1" customWidth="1"/>
    <col min="4" max="4" width="10.375" style="16" bestFit="1" customWidth="1"/>
    <col min="5" max="6" width="14.25390625" style="16" bestFit="1" customWidth="1"/>
    <col min="7" max="7" width="12.375" style="16" bestFit="1" customWidth="1"/>
    <col min="8" max="8" width="10.375" style="16" bestFit="1" customWidth="1"/>
    <col min="9" max="10" width="14.25390625" style="16" bestFit="1" customWidth="1"/>
    <col min="11" max="11" width="11.25390625" style="16" bestFit="1" customWidth="1"/>
    <col min="12" max="12" width="10.375" style="16" bestFit="1" customWidth="1"/>
    <col min="13" max="13" width="15.25390625" style="16" bestFit="1" customWidth="1"/>
    <col min="14" max="14" width="11.875" style="16" customWidth="1"/>
    <col min="15" max="15" width="36.375" style="14" bestFit="1" customWidth="1"/>
    <col min="16" max="16" width="14.25390625" style="14" bestFit="1" customWidth="1"/>
    <col min="17" max="17" width="12.375" style="14" bestFit="1" customWidth="1"/>
    <col min="18" max="18" width="10.375" style="14" bestFit="1" customWidth="1"/>
    <col min="19" max="20" width="14.25390625" style="14" bestFit="1" customWidth="1"/>
    <col min="21" max="21" width="12.375" style="14" bestFit="1" customWidth="1"/>
    <col min="22" max="22" width="10.375" style="14" customWidth="1"/>
    <col min="23" max="24" width="14.25390625" style="14" bestFit="1" customWidth="1"/>
    <col min="25" max="25" width="12.375" style="14" bestFit="1" customWidth="1"/>
    <col min="26" max="26" width="10.375" style="14" bestFit="1" customWidth="1"/>
    <col min="27" max="27" width="14.25390625" style="14" bestFit="1" customWidth="1"/>
    <col min="28" max="28" width="10.375" style="14" customWidth="1"/>
    <col min="29" max="16384" width="8.00390625" style="14" customWidth="1"/>
  </cols>
  <sheetData>
    <row r="1" spans="1:19" ht="15.75">
      <c r="A1" s="328" t="s">
        <v>771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241"/>
      <c r="O1" s="87"/>
      <c r="P1" s="87"/>
      <c r="Q1" s="87"/>
      <c r="R1" s="87"/>
      <c r="S1" s="87"/>
    </row>
    <row r="2" spans="1:19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56"/>
      <c r="P2" s="87"/>
      <c r="Q2" s="87"/>
      <c r="R2" s="87"/>
      <c r="S2" s="87"/>
    </row>
    <row r="3" spans="1:19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327" t="s">
        <v>29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11"/>
      <c r="O4" s="22"/>
      <c r="P4" s="22"/>
      <c r="Q4" s="22"/>
      <c r="R4" s="22"/>
      <c r="S4" s="22"/>
    </row>
    <row r="5" spans="1:19" ht="15.75">
      <c r="A5" s="327" t="s">
        <v>409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11"/>
      <c r="O5" s="22"/>
      <c r="P5" s="22"/>
      <c r="Q5" s="22"/>
      <c r="R5" s="22"/>
      <c r="S5" s="22"/>
    </row>
    <row r="6" spans="1:1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3:28" ht="13.5" customHeight="1">
      <c r="M7" s="8"/>
      <c r="N7" s="8" t="s">
        <v>316</v>
      </c>
      <c r="O7" s="17"/>
      <c r="P7" s="5"/>
      <c r="Q7" s="16"/>
      <c r="S7" s="8"/>
      <c r="AA7" s="8"/>
      <c r="AB7" s="8" t="s">
        <v>316</v>
      </c>
    </row>
    <row r="8" spans="1:28" ht="15.75">
      <c r="A8" s="326" t="s">
        <v>26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 t="s">
        <v>16</v>
      </c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</row>
    <row r="9" spans="1:28" ht="15.75">
      <c r="A9" s="326" t="s">
        <v>27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</row>
    <row r="10" spans="1:28" s="26" customFormat="1" ht="15.75" customHeight="1">
      <c r="A10" s="65" t="s">
        <v>17</v>
      </c>
      <c r="B10" s="319" t="s">
        <v>33</v>
      </c>
      <c r="C10" s="320"/>
      <c r="D10" s="320"/>
      <c r="E10" s="323"/>
      <c r="F10" s="319" t="s">
        <v>481</v>
      </c>
      <c r="G10" s="320"/>
      <c r="H10" s="320"/>
      <c r="I10" s="323"/>
      <c r="J10" s="319" t="s">
        <v>719</v>
      </c>
      <c r="K10" s="320"/>
      <c r="L10" s="320"/>
      <c r="M10" s="323"/>
      <c r="N10" s="242" t="s">
        <v>768</v>
      </c>
      <c r="O10" s="65" t="s">
        <v>17</v>
      </c>
      <c r="P10" s="319" t="s">
        <v>33</v>
      </c>
      <c r="Q10" s="320"/>
      <c r="R10" s="320"/>
      <c r="S10" s="323"/>
      <c r="T10" s="319" t="s">
        <v>481</v>
      </c>
      <c r="U10" s="320"/>
      <c r="V10" s="320"/>
      <c r="W10" s="323"/>
      <c r="X10" s="319" t="s">
        <v>719</v>
      </c>
      <c r="Y10" s="320"/>
      <c r="Z10" s="320"/>
      <c r="AA10" s="323"/>
      <c r="AB10" s="242" t="s">
        <v>768</v>
      </c>
    </row>
    <row r="11" spans="1:28" s="26" customFormat="1" ht="31.5">
      <c r="A11" s="39" t="s">
        <v>36</v>
      </c>
      <c r="B11" s="24" t="s">
        <v>34</v>
      </c>
      <c r="C11" s="35" t="s">
        <v>35</v>
      </c>
      <c r="D11" s="35" t="s">
        <v>164</v>
      </c>
      <c r="E11" s="35" t="s">
        <v>18</v>
      </c>
      <c r="F11" s="24" t="s">
        <v>34</v>
      </c>
      <c r="G11" s="35" t="s">
        <v>35</v>
      </c>
      <c r="H11" s="35" t="s">
        <v>164</v>
      </c>
      <c r="I11" s="35" t="s">
        <v>18</v>
      </c>
      <c r="J11" s="24" t="s">
        <v>34</v>
      </c>
      <c r="K11" s="35" t="s">
        <v>35</v>
      </c>
      <c r="L11" s="35" t="s">
        <v>164</v>
      </c>
      <c r="M11" s="35" t="s">
        <v>18</v>
      </c>
      <c r="N11" s="35" t="s">
        <v>767</v>
      </c>
      <c r="O11" s="39" t="s">
        <v>36</v>
      </c>
      <c r="P11" s="24" t="s">
        <v>34</v>
      </c>
      <c r="Q11" s="35" t="s">
        <v>35</v>
      </c>
      <c r="R11" s="35" t="s">
        <v>164</v>
      </c>
      <c r="S11" s="35" t="s">
        <v>18</v>
      </c>
      <c r="T11" s="24" t="s">
        <v>34</v>
      </c>
      <c r="U11" s="35" t="s">
        <v>35</v>
      </c>
      <c r="V11" s="35" t="s">
        <v>164</v>
      </c>
      <c r="W11" s="35" t="s">
        <v>18</v>
      </c>
      <c r="X11" s="24" t="s">
        <v>34</v>
      </c>
      <c r="Y11" s="35" t="s">
        <v>35</v>
      </c>
      <c r="Z11" s="35" t="s">
        <v>164</v>
      </c>
      <c r="AA11" s="35" t="s">
        <v>18</v>
      </c>
      <c r="AB11" s="35" t="s">
        <v>767</v>
      </c>
    </row>
    <row r="12" spans="1:28" s="19" customFormat="1" ht="15.75" customHeight="1">
      <c r="A12" s="50" t="s">
        <v>54</v>
      </c>
      <c r="B12" s="66">
        <f>1!B13</f>
        <v>1850103347</v>
      </c>
      <c r="C12" s="66">
        <f>1!C13</f>
        <v>0</v>
      </c>
      <c r="D12" s="66">
        <f>1!D13</f>
        <v>0</v>
      </c>
      <c r="E12" s="66">
        <f aca="true" t="shared" si="0" ref="E12:E17">SUM(B12:D12)</f>
        <v>1850103347</v>
      </c>
      <c r="F12" s="66">
        <f>1!F13</f>
        <v>2048051360</v>
      </c>
      <c r="G12" s="66">
        <f>1!G13</f>
        <v>0</v>
      </c>
      <c r="H12" s="66">
        <f>1!H13</f>
        <v>0</v>
      </c>
      <c r="I12" s="66">
        <f>1!I13</f>
        <v>2048051360</v>
      </c>
      <c r="J12" s="66">
        <f>1!J13</f>
        <v>2048051360</v>
      </c>
      <c r="K12" s="66">
        <f>1!K13</f>
        <v>0</v>
      </c>
      <c r="L12" s="66">
        <f>1!L13</f>
        <v>0</v>
      </c>
      <c r="M12" s="66">
        <f>1!M13</f>
        <v>2048051360</v>
      </c>
      <c r="N12" s="272">
        <f>M12/I12</f>
        <v>1</v>
      </c>
      <c r="O12" s="67" t="s">
        <v>110</v>
      </c>
      <c r="P12" s="18">
        <f>1!P13</f>
        <v>80327636</v>
      </c>
      <c r="Q12" s="18">
        <f>1!Q13</f>
        <v>1680000</v>
      </c>
      <c r="R12" s="18">
        <f>1!R13</f>
        <v>0</v>
      </c>
      <c r="S12" s="18">
        <f>1!S13</f>
        <v>82007636</v>
      </c>
      <c r="T12" s="18">
        <f>1!T13</f>
        <v>103985902</v>
      </c>
      <c r="U12" s="18">
        <f>1!U13</f>
        <v>1680000</v>
      </c>
      <c r="V12" s="18">
        <f>1!V13</f>
        <v>0</v>
      </c>
      <c r="W12" s="18">
        <f>1!W13</f>
        <v>105665902</v>
      </c>
      <c r="X12" s="18">
        <f>1!X13</f>
        <v>90069094</v>
      </c>
      <c r="Y12" s="18">
        <f>1!Y13</f>
        <v>1400000</v>
      </c>
      <c r="Z12" s="18">
        <f>1!Z13</f>
        <v>0</v>
      </c>
      <c r="AA12" s="18">
        <f>1!AA13</f>
        <v>91469094</v>
      </c>
      <c r="AB12" s="262">
        <f>AA12/W12</f>
        <v>0.8656443778807661</v>
      </c>
    </row>
    <row r="13" spans="1:28" s="19" customFormat="1" ht="33" customHeight="1">
      <c r="A13" s="50" t="s">
        <v>72</v>
      </c>
      <c r="B13" s="18">
        <f>1!B16</f>
        <v>1967653545</v>
      </c>
      <c r="C13" s="18">
        <f>1!C16</f>
        <v>11320777</v>
      </c>
      <c r="D13" s="18">
        <f>1!D16</f>
        <v>0</v>
      </c>
      <c r="E13" s="66">
        <f t="shared" si="0"/>
        <v>1978974322</v>
      </c>
      <c r="F13" s="18">
        <f>1!F16</f>
        <v>2199312197</v>
      </c>
      <c r="G13" s="18">
        <f>1!G16</f>
        <v>11320777</v>
      </c>
      <c r="H13" s="18">
        <f>1!H16</f>
        <v>0</v>
      </c>
      <c r="I13" s="66">
        <f>SUM(F13:H13)</f>
        <v>2210632974</v>
      </c>
      <c r="J13" s="18">
        <f>1!J16</f>
        <v>2206417200</v>
      </c>
      <c r="K13" s="18">
        <f>1!K16</f>
        <v>3527467</v>
      </c>
      <c r="L13" s="18">
        <f>1!L16</f>
        <v>0</v>
      </c>
      <c r="M13" s="66">
        <f>SUM(J13:L13)</f>
        <v>2209944667</v>
      </c>
      <c r="N13" s="272">
        <f aca="true" t="shared" si="1" ref="N13:N20">M13/I13</f>
        <v>0.9996886380470682</v>
      </c>
      <c r="O13" s="67" t="s">
        <v>85</v>
      </c>
      <c r="P13" s="18">
        <f>1!P16</f>
        <v>14118818</v>
      </c>
      <c r="Q13" s="18">
        <f>1!Q16</f>
        <v>327600</v>
      </c>
      <c r="R13" s="18">
        <f>1!R16</f>
        <v>0</v>
      </c>
      <c r="S13" s="18">
        <f aca="true" t="shared" si="2" ref="S13:S19">SUM(P13:R13)</f>
        <v>14446418</v>
      </c>
      <c r="T13" s="18">
        <f>1!T16</f>
        <v>18630157</v>
      </c>
      <c r="U13" s="18">
        <f>1!U16</f>
        <v>327600</v>
      </c>
      <c r="V13" s="18">
        <f>1!V16</f>
        <v>0</v>
      </c>
      <c r="W13" s="18">
        <f aca="true" t="shared" si="3" ref="W13:W19">SUM(T13:V13)</f>
        <v>18957757</v>
      </c>
      <c r="X13" s="18">
        <f>1!X16</f>
        <v>16720546</v>
      </c>
      <c r="Y13" s="18">
        <f>1!Y16</f>
        <v>245700</v>
      </c>
      <c r="Z13" s="18">
        <f>1!Z16</f>
        <v>0</v>
      </c>
      <c r="AA13" s="18">
        <f aca="true" t="shared" si="4" ref="AA13:AA19">SUM(X13:Z13)</f>
        <v>16966246</v>
      </c>
      <c r="AB13" s="262">
        <f aca="true" t="shared" si="5" ref="AB13:AB30">AA13/W13</f>
        <v>0.8949500724162673</v>
      </c>
    </row>
    <row r="14" spans="1:28" s="19" customFormat="1" ht="15.75">
      <c r="A14" s="67" t="s">
        <v>73</v>
      </c>
      <c r="B14" s="18">
        <f>1!B19</f>
        <v>2109000000</v>
      </c>
      <c r="C14" s="18">
        <f>1!C19</f>
        <v>0</v>
      </c>
      <c r="D14" s="18">
        <f>1!D19</f>
        <v>0</v>
      </c>
      <c r="E14" s="66">
        <f t="shared" si="0"/>
        <v>2109000000</v>
      </c>
      <c r="F14" s="18">
        <f>1!F19</f>
        <v>2410689022</v>
      </c>
      <c r="G14" s="18">
        <f>1!G19</f>
        <v>0</v>
      </c>
      <c r="H14" s="18">
        <f>1!H19</f>
        <v>0</v>
      </c>
      <c r="I14" s="66">
        <f>SUM(F14:H14)</f>
        <v>2410689022</v>
      </c>
      <c r="J14" s="18">
        <f>1!J19</f>
        <v>2310551868</v>
      </c>
      <c r="K14" s="18">
        <f>1!K19</f>
        <v>0</v>
      </c>
      <c r="L14" s="18">
        <f>1!L19</f>
        <v>0</v>
      </c>
      <c r="M14" s="66">
        <f>SUM(J14:L14)</f>
        <v>2310551868</v>
      </c>
      <c r="N14" s="272">
        <f t="shared" si="1"/>
        <v>0.9584611896905216</v>
      </c>
      <c r="O14" s="67" t="s">
        <v>86</v>
      </c>
      <c r="P14" s="18">
        <f>1!P19</f>
        <v>1055067943</v>
      </c>
      <c r="Q14" s="18">
        <f>1!Q19</f>
        <v>31805163</v>
      </c>
      <c r="R14" s="18">
        <f>1!R19</f>
        <v>0</v>
      </c>
      <c r="S14" s="18">
        <f t="shared" si="2"/>
        <v>1086873106</v>
      </c>
      <c r="T14" s="18">
        <f>1!T19</f>
        <v>1334466921</v>
      </c>
      <c r="U14" s="18">
        <f>1!U19</f>
        <v>32305163</v>
      </c>
      <c r="V14" s="18">
        <f>1!V19</f>
        <v>0</v>
      </c>
      <c r="W14" s="18">
        <f t="shared" si="3"/>
        <v>1366772084</v>
      </c>
      <c r="X14" s="18">
        <f>1!X19</f>
        <v>1180403607</v>
      </c>
      <c r="Y14" s="18">
        <f>1!Y19</f>
        <v>5360325</v>
      </c>
      <c r="Z14" s="18">
        <f>1!Z19</f>
        <v>0</v>
      </c>
      <c r="AA14" s="18">
        <f t="shared" si="4"/>
        <v>1185763932</v>
      </c>
      <c r="AB14" s="262">
        <f t="shared" si="5"/>
        <v>0.867565226039545</v>
      </c>
    </row>
    <row r="15" spans="1:28" s="19" customFormat="1" ht="15.75">
      <c r="A15" s="47" t="s">
        <v>74</v>
      </c>
      <c r="B15" s="18">
        <f>1!B22</f>
        <v>2119200000</v>
      </c>
      <c r="C15" s="18">
        <f>1!C22</f>
        <v>9500000</v>
      </c>
      <c r="D15" s="18">
        <f>1!D22</f>
        <v>0</v>
      </c>
      <c r="E15" s="9">
        <f t="shared" si="0"/>
        <v>2128700000</v>
      </c>
      <c r="F15" s="18">
        <f>1!F22</f>
        <v>2446986971</v>
      </c>
      <c r="G15" s="18">
        <f>1!G22</f>
        <v>9500000</v>
      </c>
      <c r="H15" s="18">
        <f>1!H22</f>
        <v>0</v>
      </c>
      <c r="I15" s="9">
        <f>SUM(F15:H15)</f>
        <v>2456486971</v>
      </c>
      <c r="J15" s="18">
        <f>1!J22</f>
        <v>2326607406</v>
      </c>
      <c r="K15" s="18">
        <f>1!K22</f>
        <v>10101643</v>
      </c>
      <c r="L15" s="18">
        <f>1!L22</f>
        <v>0</v>
      </c>
      <c r="M15" s="9">
        <f>SUM(J15:L15)</f>
        <v>2336709049</v>
      </c>
      <c r="N15" s="272">
        <f t="shared" si="1"/>
        <v>0.9512401557940118</v>
      </c>
      <c r="O15" s="41" t="s">
        <v>87</v>
      </c>
      <c r="P15" s="18">
        <f>1!P22</f>
        <v>48600000</v>
      </c>
      <c r="Q15" s="18">
        <f>1!Q22</f>
        <v>8500000</v>
      </c>
      <c r="R15" s="18">
        <f>1!R22</f>
        <v>0</v>
      </c>
      <c r="S15" s="18">
        <f t="shared" si="2"/>
        <v>57100000</v>
      </c>
      <c r="T15" s="18">
        <f>1!T22</f>
        <v>75913000</v>
      </c>
      <c r="U15" s="18">
        <f>1!U22</f>
        <v>8500000</v>
      </c>
      <c r="V15" s="18">
        <f>1!V22</f>
        <v>0</v>
      </c>
      <c r="W15" s="18">
        <f t="shared" si="3"/>
        <v>84413000</v>
      </c>
      <c r="X15" s="18">
        <f>1!X22</f>
        <v>50481643</v>
      </c>
      <c r="Y15" s="18">
        <f>1!Y22</f>
        <v>0</v>
      </c>
      <c r="Z15" s="18">
        <f>1!Z22</f>
        <v>0</v>
      </c>
      <c r="AA15" s="18">
        <f t="shared" si="4"/>
        <v>50481643</v>
      </c>
      <c r="AB15" s="262">
        <f t="shared" si="5"/>
        <v>0.5980316183526234</v>
      </c>
    </row>
    <row r="16" spans="1:28" s="19" customFormat="1" ht="15.75" customHeight="1">
      <c r="A16" s="41" t="s">
        <v>75</v>
      </c>
      <c r="B16" s="18">
        <f>1!B25</f>
        <v>526656975</v>
      </c>
      <c r="C16" s="18">
        <f>1!C25</f>
        <v>13413186</v>
      </c>
      <c r="D16" s="18">
        <f>1!D25</f>
        <v>0</v>
      </c>
      <c r="E16" s="9">
        <f t="shared" si="0"/>
        <v>540070161</v>
      </c>
      <c r="F16" s="18">
        <f>1!F25</f>
        <v>606767457</v>
      </c>
      <c r="G16" s="18">
        <f>1!G25</f>
        <v>13795863</v>
      </c>
      <c r="H16" s="18">
        <f>1!H25</f>
        <v>0</v>
      </c>
      <c r="I16" s="9">
        <f>SUM(F16:H16)</f>
        <v>620563320</v>
      </c>
      <c r="J16" s="18">
        <f>1!J25</f>
        <v>327343196</v>
      </c>
      <c r="K16" s="18">
        <f>1!K25</f>
        <v>1665227</v>
      </c>
      <c r="L16" s="18">
        <f>1!L25</f>
        <v>0</v>
      </c>
      <c r="M16" s="9">
        <f>SUM(J16:L16)</f>
        <v>329008423</v>
      </c>
      <c r="N16" s="272">
        <f t="shared" si="1"/>
        <v>0.5301770381787954</v>
      </c>
      <c r="O16" s="41" t="s">
        <v>88</v>
      </c>
      <c r="P16" s="18">
        <f>1!P25</f>
        <v>1265926021</v>
      </c>
      <c r="Q16" s="18">
        <f>1!Q25</f>
        <v>85362000</v>
      </c>
      <c r="R16" s="18">
        <f>1!R25</f>
        <v>0</v>
      </c>
      <c r="S16" s="18">
        <f t="shared" si="2"/>
        <v>1351288021</v>
      </c>
      <c r="T16" s="18">
        <f>1!T25</f>
        <v>1556094307</v>
      </c>
      <c r="U16" s="18">
        <f>1!U25</f>
        <v>110109180</v>
      </c>
      <c r="V16" s="18">
        <f>1!V25</f>
        <v>0</v>
      </c>
      <c r="W16" s="18">
        <f t="shared" si="3"/>
        <v>1666203487</v>
      </c>
      <c r="X16" s="18">
        <f>1!X25</f>
        <v>1151123940</v>
      </c>
      <c r="Y16" s="18">
        <f>1!Y25</f>
        <v>96437810</v>
      </c>
      <c r="Z16" s="18">
        <f>1!Z25</f>
        <v>0</v>
      </c>
      <c r="AA16" s="18">
        <f t="shared" si="4"/>
        <v>1247561750</v>
      </c>
      <c r="AB16" s="262">
        <f t="shared" si="5"/>
        <v>0.7487451321124261</v>
      </c>
    </row>
    <row r="17" spans="1:28" s="19" customFormat="1" ht="15.75">
      <c r="A17" s="47" t="s">
        <v>76</v>
      </c>
      <c r="B17" s="18">
        <f>1!B28</f>
        <v>0</v>
      </c>
      <c r="C17" s="18">
        <f>1!C28</f>
        <v>65440000</v>
      </c>
      <c r="D17" s="18">
        <f>1!D28</f>
        <v>0</v>
      </c>
      <c r="E17" s="9">
        <f t="shared" si="0"/>
        <v>65440000</v>
      </c>
      <c r="F17" s="18">
        <f>1!F28</f>
        <v>114963989</v>
      </c>
      <c r="G17" s="18">
        <f>1!G28</f>
        <v>89560000</v>
      </c>
      <c r="H17" s="18">
        <f>1!H28</f>
        <v>0</v>
      </c>
      <c r="I17" s="9">
        <f>SUM(F17:H17)</f>
        <v>204523989</v>
      </c>
      <c r="J17" s="18">
        <f>1!J28</f>
        <v>103414916</v>
      </c>
      <c r="K17" s="18">
        <f>1!K28</f>
        <v>20000000</v>
      </c>
      <c r="L17" s="18">
        <f>1!L28</f>
        <v>0</v>
      </c>
      <c r="M17" s="9">
        <f>SUM(J17:L17)</f>
        <v>123414916</v>
      </c>
      <c r="N17" s="272">
        <f t="shared" si="1"/>
        <v>0.6034251365985239</v>
      </c>
      <c r="O17" s="21" t="s">
        <v>144</v>
      </c>
      <c r="P17" s="27">
        <f>1!P27</f>
        <v>234319047</v>
      </c>
      <c r="Q17" s="27">
        <f>1!Q27</f>
        <v>2000000</v>
      </c>
      <c r="R17" s="27">
        <f>1!R27</f>
        <v>0</v>
      </c>
      <c r="S17" s="27">
        <f t="shared" si="2"/>
        <v>236319047</v>
      </c>
      <c r="T17" s="27">
        <f>1!T27</f>
        <v>389301588</v>
      </c>
      <c r="U17" s="27">
        <f>1!U27</f>
        <v>1200000</v>
      </c>
      <c r="V17" s="27">
        <f>1!V27</f>
        <v>0</v>
      </c>
      <c r="W17" s="27">
        <f t="shared" si="3"/>
        <v>390501588</v>
      </c>
      <c r="X17" s="27">
        <f>1!X27</f>
        <v>0</v>
      </c>
      <c r="Y17" s="27">
        <f>1!Y27</f>
        <v>0</v>
      </c>
      <c r="Z17" s="27">
        <f>1!Z27</f>
        <v>0</v>
      </c>
      <c r="AA17" s="27">
        <f t="shared" si="4"/>
        <v>0</v>
      </c>
      <c r="AB17" s="262">
        <f t="shared" si="5"/>
        <v>0</v>
      </c>
    </row>
    <row r="18" spans="1:28" s="19" customFormat="1" ht="15.75">
      <c r="A18" s="21"/>
      <c r="B18" s="27"/>
      <c r="C18" s="27"/>
      <c r="D18" s="27"/>
      <c r="E18" s="9"/>
      <c r="F18" s="27"/>
      <c r="G18" s="27"/>
      <c r="H18" s="27"/>
      <c r="I18" s="9"/>
      <c r="J18" s="27"/>
      <c r="K18" s="27"/>
      <c r="L18" s="27"/>
      <c r="M18" s="9"/>
      <c r="N18" s="272"/>
      <c r="O18" s="21" t="s">
        <v>90</v>
      </c>
      <c r="P18" s="60">
        <f>1!P28</f>
        <v>137000000</v>
      </c>
      <c r="Q18" s="60">
        <f>1!Q28</f>
        <v>2000000</v>
      </c>
      <c r="R18" s="60">
        <f>1!R28</f>
        <v>0</v>
      </c>
      <c r="S18" s="27">
        <f t="shared" si="2"/>
        <v>139000000</v>
      </c>
      <c r="T18" s="60">
        <f>1!T28</f>
        <v>37442369</v>
      </c>
      <c r="U18" s="60">
        <f>1!U28</f>
        <v>1200000</v>
      </c>
      <c r="V18" s="60">
        <f>1!V28</f>
        <v>0</v>
      </c>
      <c r="W18" s="27">
        <f t="shared" si="3"/>
        <v>38642369</v>
      </c>
      <c r="X18" s="60">
        <f>1!X28</f>
        <v>0</v>
      </c>
      <c r="Y18" s="60">
        <f>1!Y28</f>
        <v>0</v>
      </c>
      <c r="Z18" s="60">
        <f>1!Z28</f>
        <v>0</v>
      </c>
      <c r="AA18" s="27">
        <f t="shared" si="4"/>
        <v>0</v>
      </c>
      <c r="AB18" s="262">
        <f t="shared" si="5"/>
        <v>0</v>
      </c>
    </row>
    <row r="19" spans="1:28" s="19" customFormat="1" ht="15.75">
      <c r="A19" s="21"/>
      <c r="B19" s="18"/>
      <c r="C19" s="18"/>
      <c r="D19" s="18"/>
      <c r="E19" s="9"/>
      <c r="F19" s="18"/>
      <c r="G19" s="18"/>
      <c r="H19" s="18"/>
      <c r="I19" s="9"/>
      <c r="J19" s="18"/>
      <c r="K19" s="18"/>
      <c r="L19" s="18"/>
      <c r="M19" s="9"/>
      <c r="N19" s="272"/>
      <c r="O19" s="21" t="s">
        <v>89</v>
      </c>
      <c r="P19" s="60">
        <f>1!P29</f>
        <v>97319047</v>
      </c>
      <c r="Q19" s="60">
        <f>1!Q29</f>
        <v>0</v>
      </c>
      <c r="R19" s="60">
        <f>1!R29</f>
        <v>0</v>
      </c>
      <c r="S19" s="27">
        <f t="shared" si="2"/>
        <v>97319047</v>
      </c>
      <c r="T19" s="60">
        <f>1!T29</f>
        <v>351859219</v>
      </c>
      <c r="U19" s="60">
        <f>1!U29</f>
        <v>0</v>
      </c>
      <c r="V19" s="60">
        <f>1!V29</f>
        <v>0</v>
      </c>
      <c r="W19" s="27">
        <f t="shared" si="3"/>
        <v>351859219</v>
      </c>
      <c r="X19" s="60">
        <f>1!X29</f>
        <v>0</v>
      </c>
      <c r="Y19" s="60">
        <f>1!Y29</f>
        <v>0</v>
      </c>
      <c r="Z19" s="60">
        <f>1!Z29</f>
        <v>0</v>
      </c>
      <c r="AA19" s="27">
        <f t="shared" si="4"/>
        <v>0</v>
      </c>
      <c r="AB19" s="262">
        <f t="shared" si="5"/>
        <v>0</v>
      </c>
    </row>
    <row r="20" spans="1:28" s="29" customFormat="1" ht="31.5">
      <c r="A20" s="20" t="s">
        <v>156</v>
      </c>
      <c r="B20" s="18">
        <f aca="true" t="shared" si="6" ref="B20:I20">B13+B15+B16+B17</f>
        <v>4613510520</v>
      </c>
      <c r="C20" s="18">
        <f t="shared" si="6"/>
        <v>99673963</v>
      </c>
      <c r="D20" s="18">
        <f t="shared" si="6"/>
        <v>0</v>
      </c>
      <c r="E20" s="18">
        <f t="shared" si="6"/>
        <v>4713184483</v>
      </c>
      <c r="F20" s="18">
        <f t="shared" si="6"/>
        <v>5368030614</v>
      </c>
      <c r="G20" s="18">
        <f t="shared" si="6"/>
        <v>124176640</v>
      </c>
      <c r="H20" s="18">
        <f t="shared" si="6"/>
        <v>0</v>
      </c>
      <c r="I20" s="18">
        <f t="shared" si="6"/>
        <v>5492207254</v>
      </c>
      <c r="J20" s="18">
        <f>J13+J15+J16+J17</f>
        <v>4963782718</v>
      </c>
      <c r="K20" s="18">
        <f>K13+K15+K16+K17</f>
        <v>35294337</v>
      </c>
      <c r="L20" s="18">
        <f>L13+L15+L16+L17</f>
        <v>0</v>
      </c>
      <c r="M20" s="18">
        <f>M13+M15+M16+M17</f>
        <v>4999077055</v>
      </c>
      <c r="N20" s="272">
        <f t="shared" si="1"/>
        <v>0.9102127475905336</v>
      </c>
      <c r="O20" s="20" t="s">
        <v>91</v>
      </c>
      <c r="P20" s="18">
        <f aca="true" t="shared" si="7" ref="P20:AA20">P12+P13+P14+P15+P16</f>
        <v>2464040418</v>
      </c>
      <c r="Q20" s="18">
        <f t="shared" si="7"/>
        <v>127674763</v>
      </c>
      <c r="R20" s="18">
        <f t="shared" si="7"/>
        <v>0</v>
      </c>
      <c r="S20" s="18">
        <f t="shared" si="7"/>
        <v>2591715181</v>
      </c>
      <c r="T20" s="18">
        <f t="shared" si="7"/>
        <v>3089090287</v>
      </c>
      <c r="U20" s="18">
        <f t="shared" si="7"/>
        <v>152921943</v>
      </c>
      <c r="V20" s="18">
        <f t="shared" si="7"/>
        <v>0</v>
      </c>
      <c r="W20" s="18">
        <f t="shared" si="7"/>
        <v>3242012230</v>
      </c>
      <c r="X20" s="18">
        <f t="shared" si="7"/>
        <v>2488798830</v>
      </c>
      <c r="Y20" s="18">
        <f t="shared" si="7"/>
        <v>103443835</v>
      </c>
      <c r="Z20" s="18">
        <f t="shared" si="7"/>
        <v>0</v>
      </c>
      <c r="AA20" s="18">
        <f t="shared" si="7"/>
        <v>2592242665</v>
      </c>
      <c r="AB20" s="262">
        <f t="shared" si="5"/>
        <v>0.7995783115845926</v>
      </c>
    </row>
    <row r="21" spans="1:28" s="29" customFormat="1" ht="31.5">
      <c r="A21" s="74" t="s">
        <v>148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8"/>
      <c r="P21" s="69"/>
      <c r="Q21" s="69"/>
      <c r="R21" s="69"/>
      <c r="S21" s="70">
        <f>E20-S20</f>
        <v>2121469302</v>
      </c>
      <c r="T21" s="69"/>
      <c r="U21" s="69"/>
      <c r="V21" s="69"/>
      <c r="W21" s="70">
        <f>I20-W20</f>
        <v>2250195024</v>
      </c>
      <c r="X21" s="69"/>
      <c r="Y21" s="69"/>
      <c r="Z21" s="69"/>
      <c r="AA21" s="70">
        <f>M20-AA20</f>
        <v>2406834390</v>
      </c>
      <c r="AB21" s="262"/>
    </row>
    <row r="22" spans="1:28" s="29" customFormat="1" ht="15.75">
      <c r="A22" s="321" t="s">
        <v>28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240"/>
      <c r="O22" s="326" t="s">
        <v>28</v>
      </c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20"/>
    </row>
    <row r="23" spans="1:28" s="19" customFormat="1" ht="31.5">
      <c r="A23" s="55" t="s">
        <v>77</v>
      </c>
      <c r="B23" s="38">
        <f>1!B34</f>
        <v>1513219196</v>
      </c>
      <c r="C23" s="38">
        <f>1!C34</f>
        <v>0</v>
      </c>
      <c r="D23" s="38">
        <f>1!D34</f>
        <v>0</v>
      </c>
      <c r="E23" s="38">
        <f>SUM(B23:D23)</f>
        <v>1513219196</v>
      </c>
      <c r="F23" s="38">
        <f>1!F34</f>
        <v>1545719196</v>
      </c>
      <c r="G23" s="38">
        <f>1!G34</f>
        <v>0</v>
      </c>
      <c r="H23" s="38">
        <f>1!H34</f>
        <v>0</v>
      </c>
      <c r="I23" s="38">
        <f>SUM(F23:H23)</f>
        <v>1545719196</v>
      </c>
      <c r="J23" s="38">
        <f>1!J34</f>
        <v>1085742046</v>
      </c>
      <c r="K23" s="38">
        <f>1!K34</f>
        <v>1500000</v>
      </c>
      <c r="L23" s="38">
        <f>1!L34</f>
        <v>0</v>
      </c>
      <c r="M23" s="38">
        <f>SUM(J23:L23)</f>
        <v>1087242046</v>
      </c>
      <c r="N23" s="272">
        <f aca="true" t="shared" si="8" ref="N23:N30">M23/I23</f>
        <v>0.7033891076811082</v>
      </c>
      <c r="O23" s="48" t="s">
        <v>92</v>
      </c>
      <c r="P23" s="38">
        <f>1!P34</f>
        <v>1391562771</v>
      </c>
      <c r="Q23" s="38">
        <f>1!Q34</f>
        <v>0</v>
      </c>
      <c r="R23" s="38">
        <f>1!R34</f>
        <v>0</v>
      </c>
      <c r="S23" s="38">
        <f>SUM(P23:R23)</f>
        <v>1391562771</v>
      </c>
      <c r="T23" s="38">
        <f>1!T34</f>
        <v>1428294078</v>
      </c>
      <c r="U23" s="38">
        <f>1!U34</f>
        <v>0</v>
      </c>
      <c r="V23" s="38">
        <f>1!V34</f>
        <v>0</v>
      </c>
      <c r="W23" s="38">
        <f>SUM(T23:V23)</f>
        <v>1428294078</v>
      </c>
      <c r="X23" s="38">
        <f>1!X34</f>
        <v>286691646</v>
      </c>
      <c r="Y23" s="38">
        <f>1!Y34</f>
        <v>0</v>
      </c>
      <c r="Z23" s="38">
        <f>1!Z34</f>
        <v>0</v>
      </c>
      <c r="AA23" s="38">
        <f>SUM(X23:Z23)</f>
        <v>286691646</v>
      </c>
      <c r="AB23" s="262">
        <f t="shared" si="5"/>
        <v>0.20072312167074602</v>
      </c>
    </row>
    <row r="24" spans="1:28" s="19" customFormat="1" ht="15.75">
      <c r="A24" s="52" t="s">
        <v>78</v>
      </c>
      <c r="B24" s="18">
        <f>1!B37</f>
        <v>499299951</v>
      </c>
      <c r="C24" s="18">
        <f>1!C37</f>
        <v>0</v>
      </c>
      <c r="D24" s="18">
        <f>1!D37</f>
        <v>0</v>
      </c>
      <c r="E24" s="38">
        <f aca="true" t="shared" si="9" ref="E24:E30">SUM(B24:D24)</f>
        <v>499299951</v>
      </c>
      <c r="F24" s="18">
        <f>1!F37</f>
        <v>502917274</v>
      </c>
      <c r="G24" s="18">
        <f>1!G37</f>
        <v>0</v>
      </c>
      <c r="H24" s="18">
        <f>1!H37</f>
        <v>0</v>
      </c>
      <c r="I24" s="38">
        <f>SUM(F24:H24)</f>
        <v>502917274</v>
      </c>
      <c r="J24" s="18">
        <f>1!J37</f>
        <v>275940247</v>
      </c>
      <c r="K24" s="18">
        <f>1!K37</f>
        <v>0</v>
      </c>
      <c r="L24" s="18">
        <f>1!L37</f>
        <v>0</v>
      </c>
      <c r="M24" s="38">
        <f>SUM(J24:L24)</f>
        <v>275940247</v>
      </c>
      <c r="N24" s="272">
        <f t="shared" si="8"/>
        <v>0.5486791988775475</v>
      </c>
      <c r="O24" s="36" t="s">
        <v>93</v>
      </c>
      <c r="P24" s="30">
        <f>1!P37</f>
        <v>1018742153</v>
      </c>
      <c r="Q24" s="30">
        <f>1!Q37</f>
        <v>0</v>
      </c>
      <c r="R24" s="30">
        <f>1!R37</f>
        <v>0</v>
      </c>
      <c r="S24" s="38">
        <f aca="true" t="shared" si="10" ref="S24:S29">SUM(P24:R24)</f>
        <v>1018742153</v>
      </c>
      <c r="T24" s="30">
        <f>1!T37</f>
        <v>1146944422</v>
      </c>
      <c r="U24" s="30">
        <f>1!U37</f>
        <v>0</v>
      </c>
      <c r="V24" s="30">
        <f>1!V37</f>
        <v>0</v>
      </c>
      <c r="W24" s="38">
        <f>SUM(T24:V24)</f>
        <v>1146944422</v>
      </c>
      <c r="X24" s="30">
        <f>1!X37</f>
        <v>589138651</v>
      </c>
      <c r="Y24" s="30">
        <f>1!Y37</f>
        <v>0</v>
      </c>
      <c r="Z24" s="30">
        <f>1!Z37</f>
        <v>0</v>
      </c>
      <c r="AA24" s="38">
        <f>SUM(X24:Z24)</f>
        <v>589138651</v>
      </c>
      <c r="AB24" s="262">
        <f t="shared" si="5"/>
        <v>0.5136592843554542</v>
      </c>
    </row>
    <row r="25" spans="1:28" s="19" customFormat="1" ht="31.5">
      <c r="A25" s="47" t="s">
        <v>68</v>
      </c>
      <c r="B25" s="18">
        <f>1!B40</f>
        <v>3200000</v>
      </c>
      <c r="C25" s="18">
        <f>1!C40</f>
        <v>30000000</v>
      </c>
      <c r="D25" s="18">
        <f>1!D40</f>
        <v>0</v>
      </c>
      <c r="E25" s="38">
        <f t="shared" si="9"/>
        <v>33200000</v>
      </c>
      <c r="F25" s="18">
        <f>1!F40</f>
        <v>3200000</v>
      </c>
      <c r="G25" s="18">
        <f>1!G40</f>
        <v>30000000</v>
      </c>
      <c r="H25" s="18">
        <f>1!H40</f>
        <v>0</v>
      </c>
      <c r="I25" s="38">
        <f>SUM(F25:H25)</f>
        <v>33200000</v>
      </c>
      <c r="J25" s="18">
        <f>1!J40</f>
        <v>0</v>
      </c>
      <c r="K25" s="18">
        <f>1!K40</f>
        <v>0</v>
      </c>
      <c r="L25" s="18">
        <f>1!L40</f>
        <v>0</v>
      </c>
      <c r="M25" s="38">
        <f>SUM(J25:L25)</f>
        <v>0</v>
      </c>
      <c r="N25" s="272">
        <f t="shared" si="8"/>
        <v>0</v>
      </c>
      <c r="O25" s="41" t="s">
        <v>94</v>
      </c>
      <c r="P25" s="18">
        <f>1!P40</f>
        <v>457351044</v>
      </c>
      <c r="Q25" s="18">
        <f>1!Q40</f>
        <v>72400000</v>
      </c>
      <c r="R25" s="18">
        <f>1!R40</f>
        <v>0</v>
      </c>
      <c r="S25" s="38">
        <f t="shared" si="10"/>
        <v>529751044</v>
      </c>
      <c r="T25" s="18">
        <f>1!T40</f>
        <v>345781486</v>
      </c>
      <c r="U25" s="18">
        <f>1!U40</f>
        <v>72400000</v>
      </c>
      <c r="V25" s="18">
        <f>1!V40</f>
        <v>0</v>
      </c>
      <c r="W25" s="38">
        <f>SUM(T25:V25)</f>
        <v>418181486</v>
      </c>
      <c r="X25" s="18">
        <f>1!X40</f>
        <v>30968538</v>
      </c>
      <c r="Y25" s="18">
        <f>1!Y40</f>
        <v>54070000</v>
      </c>
      <c r="Z25" s="18">
        <f>1!Z40</f>
        <v>0</v>
      </c>
      <c r="AA25" s="38">
        <f>SUM(X25:Z25)</f>
        <v>85038538</v>
      </c>
      <c r="AB25" s="262">
        <f t="shared" si="5"/>
        <v>0.20335318718533607</v>
      </c>
    </row>
    <row r="26" spans="1:28" s="19" customFormat="1" ht="31.5">
      <c r="A26" s="20" t="s">
        <v>79</v>
      </c>
      <c r="B26" s="18">
        <f aca="true" t="shared" si="11" ref="B26:I26">B23+B24+B25</f>
        <v>2015719147</v>
      </c>
      <c r="C26" s="18">
        <f t="shared" si="11"/>
        <v>30000000</v>
      </c>
      <c r="D26" s="18">
        <f t="shared" si="11"/>
        <v>0</v>
      </c>
      <c r="E26" s="18">
        <f t="shared" si="11"/>
        <v>2045719147</v>
      </c>
      <c r="F26" s="18">
        <f t="shared" si="11"/>
        <v>2051836470</v>
      </c>
      <c r="G26" s="18">
        <f t="shared" si="11"/>
        <v>30000000</v>
      </c>
      <c r="H26" s="18">
        <f t="shared" si="11"/>
        <v>0</v>
      </c>
      <c r="I26" s="18">
        <f t="shared" si="11"/>
        <v>2081836470</v>
      </c>
      <c r="J26" s="18">
        <f>J23+J24+J25</f>
        <v>1361682293</v>
      </c>
      <c r="K26" s="18">
        <f>K23+K24+K25</f>
        <v>1500000</v>
      </c>
      <c r="L26" s="18">
        <f>L23+L24+L25</f>
        <v>0</v>
      </c>
      <c r="M26" s="18">
        <f>M23+M24+M25</f>
        <v>1363182293</v>
      </c>
      <c r="N26" s="272">
        <f t="shared" si="8"/>
        <v>0.6547979693140835</v>
      </c>
      <c r="O26" s="20" t="s">
        <v>95</v>
      </c>
      <c r="P26" s="28">
        <f>P23+P24+P25</f>
        <v>2867655968</v>
      </c>
      <c r="Q26" s="28">
        <f>Q23+Q24+Q25</f>
        <v>72400000</v>
      </c>
      <c r="R26" s="28">
        <f>R23+R24+R25</f>
        <v>0</v>
      </c>
      <c r="S26" s="38">
        <f t="shared" si="10"/>
        <v>2940055968</v>
      </c>
      <c r="T26" s="28">
        <f>T23+T24+T25</f>
        <v>2921019986</v>
      </c>
      <c r="U26" s="28">
        <f>U23+U24+U25</f>
        <v>72400000</v>
      </c>
      <c r="V26" s="28">
        <f>V23+V24+V25</f>
        <v>0</v>
      </c>
      <c r="W26" s="38">
        <f>SUM(T26:V26)</f>
        <v>2993419986</v>
      </c>
      <c r="X26" s="28">
        <f>X23+X24+X25</f>
        <v>906798835</v>
      </c>
      <c r="Y26" s="28">
        <f>Y23+Y24+Y25</f>
        <v>54070000</v>
      </c>
      <c r="Z26" s="28">
        <f>Z23+Z24+Z25</f>
        <v>0</v>
      </c>
      <c r="AA26" s="38">
        <f>SUM(X26:Z26)</f>
        <v>960868835</v>
      </c>
      <c r="AB26" s="262">
        <f t="shared" si="5"/>
        <v>0.3209936592572747</v>
      </c>
    </row>
    <row r="27" spans="1:28" s="19" customFormat="1" ht="31.5">
      <c r="A27" s="74" t="s">
        <v>149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2"/>
      <c r="O27" s="20"/>
      <c r="P27" s="28"/>
      <c r="Q27" s="28"/>
      <c r="R27" s="28"/>
      <c r="S27" s="28">
        <f>E26-S26</f>
        <v>-894336821</v>
      </c>
      <c r="T27" s="28"/>
      <c r="U27" s="28"/>
      <c r="V27" s="28"/>
      <c r="W27" s="28">
        <f>I26-W26</f>
        <v>-911583516</v>
      </c>
      <c r="X27" s="28"/>
      <c r="Y27" s="28"/>
      <c r="Z27" s="28"/>
      <c r="AA27" s="28">
        <f>M26-AA26</f>
        <v>402313458</v>
      </c>
      <c r="AB27" s="262">
        <f t="shared" si="5"/>
        <v>-0.4413347224238311</v>
      </c>
    </row>
    <row r="28" spans="1:28" s="19" customFormat="1" ht="15.75">
      <c r="A28" s="20" t="s">
        <v>82</v>
      </c>
      <c r="B28" s="18">
        <f>B20+B26</f>
        <v>6629229667</v>
      </c>
      <c r="C28" s="18">
        <f>C20+C26</f>
        <v>129673963</v>
      </c>
      <c r="D28" s="18">
        <f>D20+D26</f>
        <v>0</v>
      </c>
      <c r="E28" s="38">
        <f t="shared" si="9"/>
        <v>6758903630</v>
      </c>
      <c r="F28" s="18">
        <f>F20+F26</f>
        <v>7419867084</v>
      </c>
      <c r="G28" s="18">
        <f>G20+G26</f>
        <v>154176640</v>
      </c>
      <c r="H28" s="18">
        <f>H20+H26</f>
        <v>0</v>
      </c>
      <c r="I28" s="38">
        <f>SUM(F28:H28)</f>
        <v>7574043724</v>
      </c>
      <c r="J28" s="18">
        <f>J20+J26</f>
        <v>6325465011</v>
      </c>
      <c r="K28" s="18">
        <f>K20+K26</f>
        <v>36794337</v>
      </c>
      <c r="L28" s="18">
        <f>L20+L26</f>
        <v>0</v>
      </c>
      <c r="M28" s="38">
        <f>SUM(J28:L28)</f>
        <v>6362259348</v>
      </c>
      <c r="N28" s="272">
        <f t="shared" si="8"/>
        <v>0.8400082676892664</v>
      </c>
      <c r="O28" s="20" t="s">
        <v>96</v>
      </c>
      <c r="P28" s="28">
        <f>P20+P26</f>
        <v>5331696386</v>
      </c>
      <c r="Q28" s="28">
        <f aca="true" t="shared" si="12" ref="Q28:W28">Q20+Q26</f>
        <v>200074763</v>
      </c>
      <c r="R28" s="28">
        <f t="shared" si="12"/>
        <v>0</v>
      </c>
      <c r="S28" s="28">
        <f t="shared" si="12"/>
        <v>5531771149</v>
      </c>
      <c r="T28" s="28">
        <f t="shared" si="12"/>
        <v>6010110273</v>
      </c>
      <c r="U28" s="28">
        <f t="shared" si="12"/>
        <v>225321943</v>
      </c>
      <c r="V28" s="28">
        <f t="shared" si="12"/>
        <v>0</v>
      </c>
      <c r="W28" s="28">
        <f t="shared" si="12"/>
        <v>6235432216</v>
      </c>
      <c r="X28" s="28">
        <f>X20+X26</f>
        <v>3395597665</v>
      </c>
      <c r="Y28" s="28">
        <f>Y20+Y26</f>
        <v>157513835</v>
      </c>
      <c r="Z28" s="28">
        <f>Z20+Z26</f>
        <v>0</v>
      </c>
      <c r="AA28" s="28">
        <f>AA20+AA26</f>
        <v>3553111500</v>
      </c>
      <c r="AB28" s="262">
        <f t="shared" si="5"/>
        <v>0.5698260163718537</v>
      </c>
    </row>
    <row r="29" spans="1:28" s="19" customFormat="1" ht="15.75">
      <c r="A29" s="25" t="s">
        <v>80</v>
      </c>
      <c r="B29" s="18">
        <f>1!B46</f>
        <v>680000000</v>
      </c>
      <c r="C29" s="18">
        <f>1!C46</f>
        <v>0</v>
      </c>
      <c r="D29" s="18">
        <f>1!D46</f>
        <v>0</v>
      </c>
      <c r="E29" s="38">
        <f t="shared" si="9"/>
        <v>680000000</v>
      </c>
      <c r="F29" s="18">
        <f>1!F46</f>
        <v>788629454</v>
      </c>
      <c r="G29" s="18">
        <f>1!G46</f>
        <v>0</v>
      </c>
      <c r="H29" s="18">
        <f>1!H46</f>
        <v>0</v>
      </c>
      <c r="I29" s="38">
        <f>SUM(F29:H29)</f>
        <v>788629454</v>
      </c>
      <c r="J29" s="18">
        <f>1!J46</f>
        <v>788629454</v>
      </c>
      <c r="K29" s="18">
        <f>1!K46</f>
        <v>0</v>
      </c>
      <c r="L29" s="18">
        <f>1!L46</f>
        <v>0</v>
      </c>
      <c r="M29" s="38">
        <f>SUM(J29:L29)</f>
        <v>788629454</v>
      </c>
      <c r="N29" s="272">
        <f t="shared" si="8"/>
        <v>1</v>
      </c>
      <c r="O29" s="20" t="s">
        <v>132</v>
      </c>
      <c r="P29" s="34">
        <f>1!P46</f>
        <v>1907132481</v>
      </c>
      <c r="Q29" s="34">
        <f>1!Q46</f>
        <v>0</v>
      </c>
      <c r="R29" s="34">
        <f>1!R46</f>
        <v>0</v>
      </c>
      <c r="S29" s="38">
        <f t="shared" si="10"/>
        <v>1907132481</v>
      </c>
      <c r="T29" s="34">
        <f>1!T46</f>
        <v>2127240962</v>
      </c>
      <c r="U29" s="34">
        <f>1!U46</f>
        <v>0</v>
      </c>
      <c r="V29" s="34">
        <f>1!V46</f>
        <v>0</v>
      </c>
      <c r="W29" s="38">
        <f>SUM(T29:V29)</f>
        <v>2127240962</v>
      </c>
      <c r="X29" s="34">
        <f>1!X46</f>
        <v>1990742135</v>
      </c>
      <c r="Y29" s="34">
        <f>1!Y46</f>
        <v>0</v>
      </c>
      <c r="Z29" s="34">
        <f>1!Z46</f>
        <v>0</v>
      </c>
      <c r="AA29" s="38">
        <f>SUM(X29:Z29)</f>
        <v>1990742135</v>
      </c>
      <c r="AB29" s="262">
        <f t="shared" si="5"/>
        <v>0.9358329265756213</v>
      </c>
    </row>
    <row r="30" spans="1:28" s="29" customFormat="1" ht="15.75">
      <c r="A30" s="20" t="s">
        <v>81</v>
      </c>
      <c r="B30" s="18">
        <f>B28+B29</f>
        <v>7309229667</v>
      </c>
      <c r="C30" s="18">
        <f>C28+C29</f>
        <v>129673963</v>
      </c>
      <c r="D30" s="18">
        <f>D28+D29</f>
        <v>0</v>
      </c>
      <c r="E30" s="38">
        <f t="shared" si="9"/>
        <v>7438903630</v>
      </c>
      <c r="F30" s="18">
        <f>F28+F29</f>
        <v>8208496538</v>
      </c>
      <c r="G30" s="18">
        <f>G28+G29</f>
        <v>154176640</v>
      </c>
      <c r="H30" s="18">
        <f>H28+H29</f>
        <v>0</v>
      </c>
      <c r="I30" s="38">
        <f>SUM(F30:H30)</f>
        <v>8362673178</v>
      </c>
      <c r="J30" s="18">
        <f>J28+J29</f>
        <v>7114094465</v>
      </c>
      <c r="K30" s="18">
        <f>K28+K29</f>
        <v>36794337</v>
      </c>
      <c r="L30" s="18">
        <f>L28+L29</f>
        <v>0</v>
      </c>
      <c r="M30" s="38">
        <f>SUM(J30:L30)</f>
        <v>7150888802</v>
      </c>
      <c r="N30" s="272">
        <f t="shared" si="8"/>
        <v>0.8550960500061288</v>
      </c>
      <c r="O30" s="20" t="s">
        <v>97</v>
      </c>
      <c r="P30" s="18">
        <f>P28+P29</f>
        <v>7238828867</v>
      </c>
      <c r="Q30" s="18">
        <f aca="true" t="shared" si="13" ref="Q30:AA30">Q28+Q29</f>
        <v>200074763</v>
      </c>
      <c r="R30" s="18">
        <f t="shared" si="13"/>
        <v>0</v>
      </c>
      <c r="S30" s="18">
        <f t="shared" si="13"/>
        <v>7438903630</v>
      </c>
      <c r="T30" s="18">
        <f t="shared" si="13"/>
        <v>8137351235</v>
      </c>
      <c r="U30" s="18">
        <f t="shared" si="13"/>
        <v>225321943</v>
      </c>
      <c r="V30" s="18">
        <f t="shared" si="13"/>
        <v>0</v>
      </c>
      <c r="W30" s="18">
        <f t="shared" si="13"/>
        <v>8362673178</v>
      </c>
      <c r="X30" s="18">
        <f t="shared" si="13"/>
        <v>5386339800</v>
      </c>
      <c r="Y30" s="18">
        <f t="shared" si="13"/>
        <v>157513835</v>
      </c>
      <c r="Z30" s="18">
        <f t="shared" si="13"/>
        <v>0</v>
      </c>
      <c r="AA30" s="18">
        <f t="shared" si="13"/>
        <v>5543853635</v>
      </c>
      <c r="AB30" s="262">
        <f t="shared" si="5"/>
        <v>0.6629284102103171</v>
      </c>
    </row>
    <row r="31" spans="1:17" ht="15.75">
      <c r="A31" s="15"/>
      <c r="B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Q31" s="16"/>
    </row>
    <row r="32" spans="1:19" ht="15.75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S32" s="16"/>
    </row>
    <row r="33" spans="1:14" ht="15.75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.75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.7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.75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.75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.75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.75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.7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.75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.75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.75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.75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.75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.75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.75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.75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.7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.7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.75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.7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.7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.7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.75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.75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.7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.75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.75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.75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.75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.75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.75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.7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.75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.75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.7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.75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.75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.75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.75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.75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.75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.75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.75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.75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.75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.75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.75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.75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.75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.75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.75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.75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.75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.75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.75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.75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.75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.75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.75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.75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.75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.75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.75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.75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.75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>
      <c r="A116" s="1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.75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.75">
      <c r="A118" s="1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.75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.75">
      <c r="A120" s="1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.75">
      <c r="A121" s="1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.75">
      <c r="A122" s="1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.75">
      <c r="A123" s="1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.75">
      <c r="A124" s="1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.75">
      <c r="A125" s="1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>
      <c r="A126" s="1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>
      <c r="A127" s="1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.75">
      <c r="A128" s="1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>
      <c r="A129" s="1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>
      <c r="A130" s="15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.75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.75">
      <c r="A132" s="1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>
      <c r="A133" s="1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>
      <c r="A134" s="15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>
      <c r="A136" s="1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.75">
      <c r="A137" s="1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.75">
      <c r="A138" s="15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>
      <c r="A139" s="15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>
      <c r="A140" s="15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.75">
      <c r="A141" s="15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.75">
      <c r="A142" s="15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.75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>
      <c r="A145" s="15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.75">
      <c r="A146" s="1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.75">
      <c r="A147" s="1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.75">
      <c r="A148" s="1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.75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.75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.75">
      <c r="A151" s="1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.75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.75">
      <c r="A153" s="1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.75">
      <c r="A154" s="1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</sheetData>
  <sheetProtection/>
  <mergeCells count="15">
    <mergeCell ref="A9:N9"/>
    <mergeCell ref="O8:AB8"/>
    <mergeCell ref="T10:W10"/>
    <mergeCell ref="B10:E10"/>
    <mergeCell ref="P10:S10"/>
    <mergeCell ref="J10:M10"/>
    <mergeCell ref="O9:AB9"/>
    <mergeCell ref="A8:N8"/>
    <mergeCell ref="A22:M22"/>
    <mergeCell ref="O22:AA22"/>
    <mergeCell ref="A1:M1"/>
    <mergeCell ref="A4:M4"/>
    <mergeCell ref="A5:M5"/>
    <mergeCell ref="X10:AA10"/>
    <mergeCell ref="F10:I10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5.375" style="0" bestFit="1" customWidth="1"/>
    <col min="4" max="4" width="15.00390625" style="0" customWidth="1"/>
    <col min="5" max="5" width="15.375" style="0" bestFit="1" customWidth="1"/>
  </cols>
  <sheetData>
    <row r="1" spans="1:5" ht="15.75">
      <c r="A1" s="357" t="s">
        <v>789</v>
      </c>
      <c r="B1" s="357"/>
      <c r="C1" s="357"/>
      <c r="D1" s="357"/>
      <c r="E1" s="357"/>
    </row>
    <row r="2" spans="1:4" ht="15.75">
      <c r="A2" s="2"/>
      <c r="B2" s="2"/>
      <c r="C2" s="2"/>
      <c r="D2" s="2"/>
    </row>
    <row r="3" spans="1:5" ht="14.25">
      <c r="A3" s="367" t="s">
        <v>15</v>
      </c>
      <c r="B3" s="367"/>
      <c r="C3" s="367"/>
      <c r="D3" s="367"/>
      <c r="E3" s="367"/>
    </row>
    <row r="4" spans="1:5" ht="14.25">
      <c r="A4" s="367" t="s">
        <v>713</v>
      </c>
      <c r="B4" s="367"/>
      <c r="C4" s="367"/>
      <c r="D4" s="367"/>
      <c r="E4" s="367"/>
    </row>
    <row r="5" spans="1:5" ht="14.25">
      <c r="A5" s="274"/>
      <c r="B5" s="274"/>
      <c r="C5" s="274"/>
      <c r="D5" s="274"/>
      <c r="E5" s="275"/>
    </row>
    <row r="6" spans="1:5" ht="14.25">
      <c r="A6" s="274"/>
      <c r="B6" s="274"/>
      <c r="C6" s="274"/>
      <c r="D6" s="274"/>
      <c r="E6" s="275"/>
    </row>
    <row r="7" spans="1:5" ht="15.75" thickBot="1">
      <c r="A7" s="276"/>
      <c r="B7" s="277"/>
      <c r="C7" s="277"/>
      <c r="D7" s="277"/>
      <c r="E7" s="278" t="s">
        <v>316</v>
      </c>
    </row>
    <row r="8" spans="1:5" ht="30.75" thickBot="1">
      <c r="A8" s="279" t="s">
        <v>510</v>
      </c>
      <c r="B8" s="280" t="s">
        <v>17</v>
      </c>
      <c r="C8" s="280" t="s">
        <v>511</v>
      </c>
      <c r="D8" s="280" t="s">
        <v>512</v>
      </c>
      <c r="E8" s="281" t="s">
        <v>513</v>
      </c>
    </row>
    <row r="9" spans="1:5" ht="15">
      <c r="A9" s="282" t="s">
        <v>133</v>
      </c>
      <c r="B9" s="283" t="s">
        <v>514</v>
      </c>
      <c r="C9" s="284">
        <v>1713739</v>
      </c>
      <c r="D9" s="284">
        <v>0</v>
      </c>
      <c r="E9" s="285">
        <v>1132869</v>
      </c>
    </row>
    <row r="10" spans="1:5" ht="15">
      <c r="A10" s="286" t="s">
        <v>134</v>
      </c>
      <c r="B10" s="287" t="s">
        <v>515</v>
      </c>
      <c r="C10" s="245">
        <v>1384507</v>
      </c>
      <c r="D10" s="245">
        <v>0</v>
      </c>
      <c r="E10" s="288">
        <v>891888</v>
      </c>
    </row>
    <row r="11" spans="1:5" ht="14.25">
      <c r="A11" s="289" t="s">
        <v>136</v>
      </c>
      <c r="B11" s="290" t="s">
        <v>516</v>
      </c>
      <c r="C11" s="248">
        <v>3098246</v>
      </c>
      <c r="D11" s="248">
        <v>0</v>
      </c>
      <c r="E11" s="291">
        <v>2024757</v>
      </c>
    </row>
    <row r="12" spans="1:5" ht="30">
      <c r="A12" s="286" t="s">
        <v>137</v>
      </c>
      <c r="B12" s="287" t="s">
        <v>517</v>
      </c>
      <c r="C12" s="245">
        <v>20802492267</v>
      </c>
      <c r="D12" s="245">
        <v>0</v>
      </c>
      <c r="E12" s="288">
        <v>20707829599</v>
      </c>
    </row>
    <row r="13" spans="1:5" ht="30">
      <c r="A13" s="286" t="s">
        <v>138</v>
      </c>
      <c r="B13" s="287" t="s">
        <v>518</v>
      </c>
      <c r="C13" s="245">
        <v>273937440</v>
      </c>
      <c r="D13" s="245">
        <v>0</v>
      </c>
      <c r="E13" s="288">
        <v>250516780</v>
      </c>
    </row>
    <row r="14" spans="1:5" ht="15">
      <c r="A14" s="286" t="s">
        <v>140</v>
      </c>
      <c r="B14" s="287" t="s">
        <v>519</v>
      </c>
      <c r="C14" s="245">
        <v>441021805</v>
      </c>
      <c r="D14" s="245">
        <v>0</v>
      </c>
      <c r="E14" s="288">
        <v>481119083</v>
      </c>
    </row>
    <row r="15" spans="1:5" ht="14.25">
      <c r="A15" s="289" t="s">
        <v>142</v>
      </c>
      <c r="B15" s="290" t="s">
        <v>520</v>
      </c>
      <c r="C15" s="248">
        <v>21517451512</v>
      </c>
      <c r="D15" s="248">
        <v>0</v>
      </c>
      <c r="E15" s="291">
        <v>21439465462</v>
      </c>
    </row>
    <row r="16" spans="1:5" ht="30">
      <c r="A16" s="286" t="s">
        <v>143</v>
      </c>
      <c r="B16" s="287" t="s">
        <v>521</v>
      </c>
      <c r="C16" s="245">
        <v>249317458</v>
      </c>
      <c r="D16" s="245">
        <v>0</v>
      </c>
      <c r="E16" s="288">
        <v>245317458</v>
      </c>
    </row>
    <row r="17" spans="1:5" ht="30">
      <c r="A17" s="286" t="s">
        <v>215</v>
      </c>
      <c r="B17" s="287" t="s">
        <v>522</v>
      </c>
      <c r="C17" s="245">
        <v>249317458</v>
      </c>
      <c r="D17" s="245">
        <v>0</v>
      </c>
      <c r="E17" s="288">
        <v>245317458</v>
      </c>
    </row>
    <row r="18" spans="1:5" ht="28.5">
      <c r="A18" s="289" t="s">
        <v>223</v>
      </c>
      <c r="B18" s="290" t="s">
        <v>523</v>
      </c>
      <c r="C18" s="248">
        <v>249317458</v>
      </c>
      <c r="D18" s="248">
        <v>0</v>
      </c>
      <c r="E18" s="291">
        <v>245317458</v>
      </c>
    </row>
    <row r="19" spans="1:5" ht="42.75">
      <c r="A19" s="289" t="s">
        <v>230</v>
      </c>
      <c r="B19" s="290" t="s">
        <v>524</v>
      </c>
      <c r="C19" s="248">
        <v>21769867216</v>
      </c>
      <c r="D19" s="248">
        <v>0</v>
      </c>
      <c r="E19" s="291">
        <v>21686807677</v>
      </c>
    </row>
    <row r="20" spans="1:5" ht="15">
      <c r="A20" s="286" t="s">
        <v>249</v>
      </c>
      <c r="B20" s="287" t="s">
        <v>525</v>
      </c>
      <c r="C20" s="245">
        <v>846735</v>
      </c>
      <c r="D20" s="245">
        <v>0</v>
      </c>
      <c r="E20" s="288">
        <v>360415</v>
      </c>
    </row>
    <row r="21" spans="1:5" ht="28.5">
      <c r="A21" s="289" t="s">
        <v>252</v>
      </c>
      <c r="B21" s="290" t="s">
        <v>526</v>
      </c>
      <c r="C21" s="248">
        <v>846735</v>
      </c>
      <c r="D21" s="248">
        <v>0</v>
      </c>
      <c r="E21" s="291">
        <v>360415</v>
      </c>
    </row>
    <row r="22" spans="1:5" ht="15">
      <c r="A22" s="286" t="s">
        <v>253</v>
      </c>
      <c r="B22" s="287" t="s">
        <v>527</v>
      </c>
      <c r="C22" s="245">
        <v>748309580</v>
      </c>
      <c r="D22" s="245">
        <v>0</v>
      </c>
      <c r="E22" s="288">
        <v>1161239577</v>
      </c>
    </row>
    <row r="23" spans="1:5" ht="15">
      <c r="A23" s="286" t="s">
        <v>254</v>
      </c>
      <c r="B23" s="287" t="s">
        <v>727</v>
      </c>
      <c r="C23" s="245">
        <v>0</v>
      </c>
      <c r="D23" s="245">
        <v>0</v>
      </c>
      <c r="E23" s="288">
        <v>633298437</v>
      </c>
    </row>
    <row r="24" spans="1:5" ht="14.25">
      <c r="A24" s="289" t="s">
        <v>255</v>
      </c>
      <c r="B24" s="290" t="s">
        <v>528</v>
      </c>
      <c r="C24" s="248">
        <v>748309580</v>
      </c>
      <c r="D24" s="248">
        <v>0</v>
      </c>
      <c r="E24" s="291">
        <v>1794538014</v>
      </c>
    </row>
    <row r="25" spans="1:5" ht="14.25">
      <c r="A25" s="289" t="s">
        <v>259</v>
      </c>
      <c r="B25" s="290" t="s">
        <v>529</v>
      </c>
      <c r="C25" s="248">
        <v>749156315</v>
      </c>
      <c r="D25" s="248">
        <v>0</v>
      </c>
      <c r="E25" s="291">
        <v>1794898429</v>
      </c>
    </row>
    <row r="26" spans="1:5" ht="45">
      <c r="A26" s="286" t="s">
        <v>260</v>
      </c>
      <c r="B26" s="287" t="s">
        <v>530</v>
      </c>
      <c r="C26" s="245">
        <v>0</v>
      </c>
      <c r="D26" s="245">
        <v>0</v>
      </c>
      <c r="E26" s="288">
        <v>688307</v>
      </c>
    </row>
    <row r="27" spans="1:5" ht="30">
      <c r="A27" s="286" t="s">
        <v>264</v>
      </c>
      <c r="B27" s="287" t="s">
        <v>531</v>
      </c>
      <c r="C27" s="245">
        <v>123214708</v>
      </c>
      <c r="D27" s="245">
        <v>0</v>
      </c>
      <c r="E27" s="288">
        <v>119777922</v>
      </c>
    </row>
    <row r="28" spans="1:5" ht="30">
      <c r="A28" s="286" t="s">
        <v>268</v>
      </c>
      <c r="B28" s="287" t="s">
        <v>532</v>
      </c>
      <c r="C28" s="245">
        <v>30310611</v>
      </c>
      <c r="D28" s="245">
        <v>0</v>
      </c>
      <c r="E28" s="288">
        <v>31116231</v>
      </c>
    </row>
    <row r="29" spans="1:5" ht="30">
      <c r="A29" s="286" t="s">
        <v>269</v>
      </c>
      <c r="B29" s="287" t="s">
        <v>533</v>
      </c>
      <c r="C29" s="245">
        <v>73222790</v>
      </c>
      <c r="D29" s="245">
        <v>0</v>
      </c>
      <c r="E29" s="288">
        <v>69020923</v>
      </c>
    </row>
    <row r="30" spans="1:5" ht="30">
      <c r="A30" s="286" t="s">
        <v>270</v>
      </c>
      <c r="B30" s="287" t="s">
        <v>534</v>
      </c>
      <c r="C30" s="245">
        <v>19681307</v>
      </c>
      <c r="D30" s="245">
        <v>0</v>
      </c>
      <c r="E30" s="288">
        <v>19640768</v>
      </c>
    </row>
    <row r="31" spans="1:5" ht="30">
      <c r="A31" s="286" t="s">
        <v>271</v>
      </c>
      <c r="B31" s="287" t="s">
        <v>535</v>
      </c>
      <c r="C31" s="245">
        <v>54810550</v>
      </c>
      <c r="D31" s="245">
        <v>0</v>
      </c>
      <c r="E31" s="288">
        <v>181664043</v>
      </c>
    </row>
    <row r="32" spans="1:5" ht="60">
      <c r="A32" s="286" t="s">
        <v>272</v>
      </c>
      <c r="B32" s="287" t="s">
        <v>536</v>
      </c>
      <c r="C32" s="245">
        <v>2725651</v>
      </c>
      <c r="D32" s="245">
        <v>0</v>
      </c>
      <c r="E32" s="288">
        <v>10682939</v>
      </c>
    </row>
    <row r="33" spans="1:5" ht="30">
      <c r="A33" s="286" t="s">
        <v>273</v>
      </c>
      <c r="B33" s="287" t="s">
        <v>537</v>
      </c>
      <c r="C33" s="245">
        <v>19147270</v>
      </c>
      <c r="D33" s="245">
        <v>0</v>
      </c>
      <c r="E33" s="288">
        <v>110122489</v>
      </c>
    </row>
    <row r="34" spans="1:5" ht="30">
      <c r="A34" s="286" t="s">
        <v>274</v>
      </c>
      <c r="B34" s="287" t="s">
        <v>538</v>
      </c>
      <c r="C34" s="245">
        <v>53836</v>
      </c>
      <c r="D34" s="245">
        <v>0</v>
      </c>
      <c r="E34" s="288">
        <v>1733034</v>
      </c>
    </row>
    <row r="35" spans="1:5" ht="30">
      <c r="A35" s="286" t="s">
        <v>275</v>
      </c>
      <c r="B35" s="287" t="s">
        <v>539</v>
      </c>
      <c r="C35" s="245">
        <v>5763412</v>
      </c>
      <c r="D35" s="245">
        <v>0</v>
      </c>
      <c r="E35" s="288">
        <v>33049457</v>
      </c>
    </row>
    <row r="36" spans="1:5" ht="30">
      <c r="A36" s="286" t="s">
        <v>280</v>
      </c>
      <c r="B36" s="287" t="s">
        <v>540</v>
      </c>
      <c r="C36" s="245">
        <v>27120381</v>
      </c>
      <c r="D36" s="245">
        <v>0</v>
      </c>
      <c r="E36" s="288">
        <v>26076124</v>
      </c>
    </row>
    <row r="37" spans="1:5" ht="30">
      <c r="A37" s="286" t="s">
        <v>283</v>
      </c>
      <c r="B37" s="287" t="s">
        <v>728</v>
      </c>
      <c r="C37" s="245">
        <v>0</v>
      </c>
      <c r="D37" s="245">
        <v>0</v>
      </c>
      <c r="E37" s="288">
        <v>128756797</v>
      </c>
    </row>
    <row r="38" spans="1:5" ht="30">
      <c r="A38" s="286" t="s">
        <v>729</v>
      </c>
      <c r="B38" s="287" t="s">
        <v>730</v>
      </c>
      <c r="C38" s="245">
        <v>0</v>
      </c>
      <c r="D38" s="245">
        <v>0</v>
      </c>
      <c r="E38" s="288">
        <v>126556797</v>
      </c>
    </row>
    <row r="39" spans="1:5" ht="30">
      <c r="A39" s="286" t="s">
        <v>731</v>
      </c>
      <c r="B39" s="287" t="s">
        <v>732</v>
      </c>
      <c r="C39" s="245">
        <v>0</v>
      </c>
      <c r="D39" s="245">
        <v>0</v>
      </c>
      <c r="E39" s="288">
        <v>2200000</v>
      </c>
    </row>
    <row r="40" spans="1:5" ht="45">
      <c r="A40" s="286" t="s">
        <v>733</v>
      </c>
      <c r="B40" s="287" t="s">
        <v>734</v>
      </c>
      <c r="C40" s="245">
        <v>0</v>
      </c>
      <c r="D40" s="245">
        <v>0</v>
      </c>
      <c r="E40" s="288">
        <v>45789073</v>
      </c>
    </row>
    <row r="41" spans="1:5" ht="60">
      <c r="A41" s="286" t="s">
        <v>735</v>
      </c>
      <c r="B41" s="287" t="s">
        <v>736</v>
      </c>
      <c r="C41" s="245">
        <v>0</v>
      </c>
      <c r="D41" s="245">
        <v>0</v>
      </c>
      <c r="E41" s="288">
        <v>34240000</v>
      </c>
    </row>
    <row r="42" spans="1:5" ht="45">
      <c r="A42" s="286" t="s">
        <v>541</v>
      </c>
      <c r="B42" s="287" t="s">
        <v>542</v>
      </c>
      <c r="C42" s="245">
        <v>15000000</v>
      </c>
      <c r="D42" s="245">
        <v>0</v>
      </c>
      <c r="E42" s="288">
        <v>19533324</v>
      </c>
    </row>
    <row r="43" spans="1:5" ht="60">
      <c r="A43" s="286" t="s">
        <v>543</v>
      </c>
      <c r="B43" s="287" t="s">
        <v>544</v>
      </c>
      <c r="C43" s="245">
        <v>15000000</v>
      </c>
      <c r="D43" s="245">
        <v>0</v>
      </c>
      <c r="E43" s="288">
        <v>19533324</v>
      </c>
    </row>
    <row r="44" spans="1:5" ht="28.5">
      <c r="A44" s="289" t="s">
        <v>545</v>
      </c>
      <c r="B44" s="290" t="s">
        <v>546</v>
      </c>
      <c r="C44" s="248">
        <v>193025258</v>
      </c>
      <c r="D44" s="248">
        <v>0</v>
      </c>
      <c r="E44" s="291">
        <v>496209466</v>
      </c>
    </row>
    <row r="45" spans="1:5" ht="45">
      <c r="A45" s="286" t="s">
        <v>737</v>
      </c>
      <c r="B45" s="287" t="s">
        <v>738</v>
      </c>
      <c r="C45" s="245">
        <v>0</v>
      </c>
      <c r="D45" s="245">
        <v>0</v>
      </c>
      <c r="E45" s="288">
        <v>608653881</v>
      </c>
    </row>
    <row r="46" spans="1:5" ht="30">
      <c r="A46" s="286" t="s">
        <v>739</v>
      </c>
      <c r="B46" s="287" t="s">
        <v>740</v>
      </c>
      <c r="C46" s="245">
        <v>0</v>
      </c>
      <c r="D46" s="245">
        <v>0</v>
      </c>
      <c r="E46" s="288">
        <v>1893917</v>
      </c>
    </row>
    <row r="47" spans="1:5" ht="45">
      <c r="A47" s="286" t="s">
        <v>741</v>
      </c>
      <c r="B47" s="287" t="s">
        <v>742</v>
      </c>
      <c r="C47" s="245">
        <v>0</v>
      </c>
      <c r="D47" s="245">
        <v>0</v>
      </c>
      <c r="E47" s="288">
        <v>606712097</v>
      </c>
    </row>
    <row r="48" spans="1:5" ht="45">
      <c r="A48" s="286" t="s">
        <v>743</v>
      </c>
      <c r="B48" s="287" t="s">
        <v>744</v>
      </c>
      <c r="C48" s="245">
        <v>0</v>
      </c>
      <c r="D48" s="245">
        <v>0</v>
      </c>
      <c r="E48" s="288">
        <v>47867</v>
      </c>
    </row>
    <row r="49" spans="1:5" ht="45">
      <c r="A49" s="286" t="s">
        <v>547</v>
      </c>
      <c r="B49" s="287" t="s">
        <v>548</v>
      </c>
      <c r="C49" s="245">
        <v>152204292</v>
      </c>
      <c r="D49" s="245">
        <v>0</v>
      </c>
      <c r="E49" s="288">
        <v>0</v>
      </c>
    </row>
    <row r="50" spans="1:5" ht="60">
      <c r="A50" s="286" t="s">
        <v>549</v>
      </c>
      <c r="B50" s="287" t="s">
        <v>550</v>
      </c>
      <c r="C50" s="245">
        <v>4917894</v>
      </c>
      <c r="D50" s="245">
        <v>0</v>
      </c>
      <c r="E50" s="288">
        <v>0</v>
      </c>
    </row>
    <row r="51" spans="1:5" ht="30">
      <c r="A51" s="286" t="s">
        <v>551</v>
      </c>
      <c r="B51" s="287" t="s">
        <v>552</v>
      </c>
      <c r="C51" s="245">
        <v>114928007</v>
      </c>
      <c r="D51" s="245">
        <v>0</v>
      </c>
      <c r="E51" s="288">
        <v>0</v>
      </c>
    </row>
    <row r="52" spans="1:5" ht="45">
      <c r="A52" s="286" t="s">
        <v>553</v>
      </c>
      <c r="B52" s="287" t="s">
        <v>554</v>
      </c>
      <c r="C52" s="245">
        <v>32358391</v>
      </c>
      <c r="D52" s="245">
        <v>0</v>
      </c>
      <c r="E52" s="288">
        <v>0</v>
      </c>
    </row>
    <row r="53" spans="1:5" ht="45">
      <c r="A53" s="286" t="s">
        <v>555</v>
      </c>
      <c r="B53" s="287" t="s">
        <v>556</v>
      </c>
      <c r="C53" s="245">
        <v>147161074</v>
      </c>
      <c r="D53" s="245">
        <v>0</v>
      </c>
      <c r="E53" s="288">
        <v>0</v>
      </c>
    </row>
    <row r="54" spans="1:5" ht="30">
      <c r="A54" s="286" t="s">
        <v>557</v>
      </c>
      <c r="B54" s="287" t="s">
        <v>558</v>
      </c>
      <c r="C54" s="245">
        <v>147161074</v>
      </c>
      <c r="D54" s="245">
        <v>0</v>
      </c>
      <c r="E54" s="288">
        <v>0</v>
      </c>
    </row>
    <row r="55" spans="1:5" ht="28.5">
      <c r="A55" s="289" t="s">
        <v>559</v>
      </c>
      <c r="B55" s="290" t="s">
        <v>560</v>
      </c>
      <c r="C55" s="248">
        <v>299365366</v>
      </c>
      <c r="D55" s="248">
        <v>0</v>
      </c>
      <c r="E55" s="291">
        <v>608653881</v>
      </c>
    </row>
    <row r="56" spans="1:5" ht="15">
      <c r="A56" s="286" t="s">
        <v>561</v>
      </c>
      <c r="B56" s="287" t="s">
        <v>562</v>
      </c>
      <c r="C56" s="245">
        <v>123381109</v>
      </c>
      <c r="D56" s="245">
        <v>0</v>
      </c>
      <c r="E56" s="288">
        <v>49351016</v>
      </c>
    </row>
    <row r="57" spans="1:5" ht="30">
      <c r="A57" s="286" t="s">
        <v>563</v>
      </c>
      <c r="B57" s="287" t="s">
        <v>564</v>
      </c>
      <c r="C57" s="245">
        <v>119073609</v>
      </c>
      <c r="D57" s="245">
        <v>0</v>
      </c>
      <c r="E57" s="288">
        <v>42500017</v>
      </c>
    </row>
    <row r="58" spans="1:5" ht="30">
      <c r="A58" s="286" t="s">
        <v>565</v>
      </c>
      <c r="B58" s="287" t="s">
        <v>566</v>
      </c>
      <c r="C58" s="245">
        <v>3500000</v>
      </c>
      <c r="D58" s="245">
        <v>0</v>
      </c>
      <c r="E58" s="288">
        <v>5300000</v>
      </c>
    </row>
    <row r="59" spans="1:5" ht="30">
      <c r="A59" s="286" t="s">
        <v>567</v>
      </c>
      <c r="B59" s="287" t="s">
        <v>568</v>
      </c>
      <c r="C59" s="245">
        <v>807500</v>
      </c>
      <c r="D59" s="245">
        <v>0</v>
      </c>
      <c r="E59" s="288">
        <v>1550999</v>
      </c>
    </row>
    <row r="60" spans="1:5" ht="15">
      <c r="A60" s="286" t="s">
        <v>569</v>
      </c>
      <c r="B60" s="287" t="s">
        <v>570</v>
      </c>
      <c r="C60" s="245">
        <v>255640</v>
      </c>
      <c r="D60" s="245">
        <v>0</v>
      </c>
      <c r="E60" s="288">
        <v>0</v>
      </c>
    </row>
    <row r="61" spans="1:5" ht="15">
      <c r="A61" s="286" t="s">
        <v>745</v>
      </c>
      <c r="B61" s="287" t="s">
        <v>746</v>
      </c>
      <c r="C61" s="245">
        <v>0</v>
      </c>
      <c r="D61" s="245">
        <v>0</v>
      </c>
      <c r="E61" s="288">
        <v>1600000</v>
      </c>
    </row>
    <row r="62" spans="1:5" ht="45">
      <c r="A62" s="286" t="s">
        <v>571</v>
      </c>
      <c r="B62" s="287" t="s">
        <v>572</v>
      </c>
      <c r="C62" s="245">
        <v>10348734</v>
      </c>
      <c r="D62" s="245">
        <v>0</v>
      </c>
      <c r="E62" s="288">
        <v>11641196</v>
      </c>
    </row>
    <row r="63" spans="1:5" ht="28.5">
      <c r="A63" s="289" t="s">
        <v>573</v>
      </c>
      <c r="B63" s="290" t="s">
        <v>574</v>
      </c>
      <c r="C63" s="248">
        <v>133985483</v>
      </c>
      <c r="D63" s="248">
        <v>0</v>
      </c>
      <c r="E63" s="291">
        <v>62592212</v>
      </c>
    </row>
    <row r="64" spans="1:5" ht="14.25">
      <c r="A64" s="289" t="s">
        <v>575</v>
      </c>
      <c r="B64" s="290" t="s">
        <v>576</v>
      </c>
      <c r="C64" s="248">
        <v>626376107</v>
      </c>
      <c r="D64" s="248">
        <v>0</v>
      </c>
      <c r="E64" s="291">
        <v>1167455559</v>
      </c>
    </row>
    <row r="65" spans="1:5" ht="30">
      <c r="A65" s="286" t="s">
        <v>577</v>
      </c>
      <c r="B65" s="287" t="s">
        <v>578</v>
      </c>
      <c r="C65" s="245">
        <v>288119</v>
      </c>
      <c r="D65" s="245">
        <v>0</v>
      </c>
      <c r="E65" s="288">
        <v>0</v>
      </c>
    </row>
    <row r="66" spans="1:5" ht="30">
      <c r="A66" s="286" t="s">
        <v>579</v>
      </c>
      <c r="B66" s="287" t="s">
        <v>580</v>
      </c>
      <c r="C66" s="245">
        <v>7764132</v>
      </c>
      <c r="D66" s="245">
        <v>0</v>
      </c>
      <c r="E66" s="288">
        <v>21128000</v>
      </c>
    </row>
    <row r="67" spans="1:5" ht="30">
      <c r="A67" s="286" t="s">
        <v>581</v>
      </c>
      <c r="B67" s="287" t="s">
        <v>582</v>
      </c>
      <c r="C67" s="245">
        <v>39882253</v>
      </c>
      <c r="D67" s="245">
        <v>0</v>
      </c>
      <c r="E67" s="288">
        <v>12906005</v>
      </c>
    </row>
    <row r="68" spans="1:5" ht="30">
      <c r="A68" s="286" t="s">
        <v>583</v>
      </c>
      <c r="B68" s="287" t="s">
        <v>584</v>
      </c>
      <c r="C68" s="245">
        <v>10679120</v>
      </c>
      <c r="D68" s="245">
        <v>0</v>
      </c>
      <c r="E68" s="288">
        <v>-12906005</v>
      </c>
    </row>
    <row r="69" spans="1:5" ht="28.5">
      <c r="A69" s="289" t="s">
        <v>585</v>
      </c>
      <c r="B69" s="290" t="s">
        <v>586</v>
      </c>
      <c r="C69" s="248">
        <v>58613624</v>
      </c>
      <c r="D69" s="248">
        <v>0</v>
      </c>
      <c r="E69" s="291">
        <v>21128000</v>
      </c>
    </row>
    <row r="70" spans="1:5" ht="30">
      <c r="A70" s="286" t="s">
        <v>587</v>
      </c>
      <c r="B70" s="287" t="s">
        <v>588</v>
      </c>
      <c r="C70" s="245">
        <v>-400151</v>
      </c>
      <c r="D70" s="245">
        <v>0</v>
      </c>
      <c r="E70" s="288">
        <v>0</v>
      </c>
    </row>
    <row r="71" spans="1:5" ht="15">
      <c r="A71" s="286" t="s">
        <v>589</v>
      </c>
      <c r="B71" s="287" t="s">
        <v>590</v>
      </c>
      <c r="C71" s="245">
        <v>372807</v>
      </c>
      <c r="D71" s="245">
        <v>0</v>
      </c>
      <c r="E71" s="288">
        <v>-388000</v>
      </c>
    </row>
    <row r="72" spans="1:5" ht="28.5">
      <c r="A72" s="289" t="s">
        <v>591</v>
      </c>
      <c r="B72" s="290" t="s">
        <v>592</v>
      </c>
      <c r="C72" s="248">
        <v>-27344</v>
      </c>
      <c r="D72" s="248">
        <v>0</v>
      </c>
      <c r="E72" s="291">
        <v>-388000</v>
      </c>
    </row>
    <row r="73" spans="1:5" ht="30">
      <c r="A73" s="286" t="s">
        <v>593</v>
      </c>
      <c r="B73" s="287" t="s">
        <v>594</v>
      </c>
      <c r="C73" s="245">
        <v>273078</v>
      </c>
      <c r="D73" s="245">
        <v>0</v>
      </c>
      <c r="E73" s="288">
        <v>0</v>
      </c>
    </row>
    <row r="74" spans="1:5" ht="45">
      <c r="A74" s="286" t="s">
        <v>595</v>
      </c>
      <c r="B74" s="287" t="s">
        <v>596</v>
      </c>
      <c r="C74" s="245">
        <v>0</v>
      </c>
      <c r="D74" s="245">
        <v>0</v>
      </c>
      <c r="E74" s="288">
        <v>43500</v>
      </c>
    </row>
    <row r="75" spans="1:5" ht="28.5">
      <c r="A75" s="289" t="s">
        <v>597</v>
      </c>
      <c r="B75" s="290" t="s">
        <v>598</v>
      </c>
      <c r="C75" s="248">
        <v>273078</v>
      </c>
      <c r="D75" s="248">
        <v>0</v>
      </c>
      <c r="E75" s="291">
        <v>43500</v>
      </c>
    </row>
    <row r="76" spans="1:5" ht="29.25" thickBot="1">
      <c r="A76" s="292" t="s">
        <v>599</v>
      </c>
      <c r="B76" s="293" t="s">
        <v>600</v>
      </c>
      <c r="C76" s="294">
        <v>58859358</v>
      </c>
      <c r="D76" s="294">
        <v>0</v>
      </c>
      <c r="E76" s="295">
        <v>20783500</v>
      </c>
    </row>
    <row r="77" spans="1:5" ht="15" thickBot="1">
      <c r="A77" s="296" t="s">
        <v>601</v>
      </c>
      <c r="B77" s="297" t="s">
        <v>602</v>
      </c>
      <c r="C77" s="298">
        <v>23204258996</v>
      </c>
      <c r="D77" s="298">
        <v>0</v>
      </c>
      <c r="E77" s="299">
        <v>24669945165</v>
      </c>
    </row>
    <row r="78" spans="1:5" ht="15">
      <c r="A78" s="198"/>
      <c r="B78" s="198"/>
      <c r="C78" s="198"/>
      <c r="D78" s="198"/>
      <c r="E78" s="300"/>
    </row>
    <row r="79" spans="1:5" ht="15">
      <c r="A79" s="198"/>
      <c r="B79" s="198"/>
      <c r="C79" s="198"/>
      <c r="D79" s="198"/>
      <c r="E79" s="300"/>
    </row>
    <row r="80" spans="1:5" ht="15">
      <c r="A80" s="198"/>
      <c r="B80" s="198"/>
      <c r="C80" s="198"/>
      <c r="D80" s="198"/>
      <c r="E80" s="300"/>
    </row>
    <row r="81" spans="1:5" ht="15">
      <c r="A81" s="198"/>
      <c r="B81" s="198"/>
      <c r="C81" s="198"/>
      <c r="D81" s="198"/>
      <c r="E81" s="300"/>
    </row>
    <row r="82" spans="1:5" ht="15">
      <c r="A82" s="198"/>
      <c r="B82" s="198"/>
      <c r="C82" s="198"/>
      <c r="D82" s="198"/>
      <c r="E82" s="300"/>
    </row>
    <row r="83" spans="1:5" ht="15">
      <c r="A83" s="198"/>
      <c r="B83" s="198"/>
      <c r="C83" s="198"/>
      <c r="D83" s="198"/>
      <c r="E83" s="300"/>
    </row>
    <row r="84" spans="1:5" ht="15">
      <c r="A84" s="198"/>
      <c r="B84" s="198"/>
      <c r="C84" s="198"/>
      <c r="D84" s="198"/>
      <c r="E84" s="300"/>
    </row>
    <row r="85" spans="1:5" ht="15">
      <c r="A85" s="198"/>
      <c r="B85" s="198"/>
      <c r="C85" s="198"/>
      <c r="D85" s="198"/>
      <c r="E85" s="300"/>
    </row>
    <row r="86" spans="1:5" ht="15">
      <c r="A86" s="198"/>
      <c r="B86" s="198"/>
      <c r="C86" s="198"/>
      <c r="D86" s="198"/>
      <c r="E86" s="300"/>
    </row>
    <row r="87" spans="1:5" ht="15">
      <c r="A87" s="198"/>
      <c r="B87" s="198"/>
      <c r="C87" s="198"/>
      <c r="D87" s="198"/>
      <c r="E87" s="300"/>
    </row>
    <row r="88" spans="1:5" ht="14.25">
      <c r="A88" s="300"/>
      <c r="B88" s="300"/>
      <c r="C88" s="300"/>
      <c r="D88" s="300"/>
      <c r="E88" s="300"/>
    </row>
    <row r="89" spans="1:5" ht="15" thickBot="1">
      <c r="A89" s="300"/>
      <c r="B89" s="300"/>
      <c r="C89" s="300"/>
      <c r="D89" s="300"/>
      <c r="E89" s="300"/>
    </row>
    <row r="90" spans="1:5" ht="15" thickBot="1">
      <c r="A90" s="360" t="s">
        <v>696</v>
      </c>
      <c r="B90" s="361"/>
      <c r="C90" s="361"/>
      <c r="D90" s="362"/>
      <c r="E90" s="300"/>
    </row>
    <row r="91" spans="1:5" s="238" customFormat="1" ht="29.25" thickBot="1">
      <c r="A91" s="363" t="s">
        <v>17</v>
      </c>
      <c r="B91" s="364"/>
      <c r="C91" s="301" t="s">
        <v>697</v>
      </c>
      <c r="D91" s="302" t="s">
        <v>698</v>
      </c>
      <c r="E91" s="303"/>
    </row>
    <row r="92" spans="1:5" ht="15">
      <c r="A92" s="365" t="s">
        <v>699</v>
      </c>
      <c r="B92" s="366"/>
      <c r="C92" s="304">
        <v>497</v>
      </c>
      <c r="D92" s="305">
        <v>8307592</v>
      </c>
      <c r="E92" s="300"/>
    </row>
    <row r="93" spans="1:5" ht="15">
      <c r="A93" s="371" t="s">
        <v>700</v>
      </c>
      <c r="B93" s="372"/>
      <c r="C93" s="306">
        <v>129</v>
      </c>
      <c r="D93" s="307">
        <v>11722320</v>
      </c>
      <c r="E93" s="300"/>
    </row>
    <row r="94" spans="1:5" ht="15.75" thickBot="1">
      <c r="A94" s="373" t="s">
        <v>701</v>
      </c>
      <c r="B94" s="374"/>
      <c r="C94" s="308">
        <v>1301</v>
      </c>
      <c r="D94" s="309">
        <v>9627388</v>
      </c>
      <c r="E94" s="300"/>
    </row>
    <row r="95" spans="1:5" ht="15" thickBot="1">
      <c r="A95" s="360" t="s">
        <v>18</v>
      </c>
      <c r="B95" s="375"/>
      <c r="C95" s="310">
        <f>SUM(C92:C94)</f>
        <v>1927</v>
      </c>
      <c r="D95" s="311">
        <f>SUM(D92:D94)</f>
        <v>29657300</v>
      </c>
      <c r="E95" s="300"/>
    </row>
    <row r="96" spans="1:5" ht="15">
      <c r="A96" s="198"/>
      <c r="B96" s="198"/>
      <c r="C96" s="198"/>
      <c r="D96" s="198" t="s">
        <v>695</v>
      </c>
      <c r="E96" s="300"/>
    </row>
    <row r="97" spans="1:5" ht="15" thickBot="1">
      <c r="A97" s="300"/>
      <c r="B97" s="300"/>
      <c r="C97" s="300"/>
      <c r="D97" s="300"/>
      <c r="E97" s="300"/>
    </row>
    <row r="98" spans="1:5" ht="15" thickBot="1">
      <c r="A98" s="360" t="s">
        <v>702</v>
      </c>
      <c r="B98" s="361"/>
      <c r="C98" s="361"/>
      <c r="D98" s="362"/>
      <c r="E98" s="300"/>
    </row>
    <row r="99" spans="1:5" ht="44.25" customHeight="1" thickBot="1">
      <c r="A99" s="363" t="s">
        <v>17</v>
      </c>
      <c r="B99" s="376"/>
      <c r="C99" s="364"/>
      <c r="D99" s="302" t="s">
        <v>703</v>
      </c>
      <c r="E99" s="300"/>
    </row>
    <row r="100" spans="1:5" ht="15">
      <c r="A100" s="365" t="s">
        <v>704</v>
      </c>
      <c r="B100" s="377"/>
      <c r="C100" s="366"/>
      <c r="D100" s="312">
        <v>2693</v>
      </c>
      <c r="E100" s="300"/>
    </row>
    <row r="101" spans="1:5" ht="15">
      <c r="A101" s="371" t="s">
        <v>705</v>
      </c>
      <c r="B101" s="378"/>
      <c r="C101" s="372"/>
      <c r="D101" s="313">
        <v>94</v>
      </c>
      <c r="E101" s="300"/>
    </row>
    <row r="102" spans="1:5" ht="15">
      <c r="A102" s="371" t="s">
        <v>678</v>
      </c>
      <c r="B102" s="378"/>
      <c r="C102" s="372"/>
      <c r="D102" s="313">
        <v>3000</v>
      </c>
      <c r="E102" s="300"/>
    </row>
    <row r="103" spans="1:5" ht="15">
      <c r="A103" s="382" t="s">
        <v>706</v>
      </c>
      <c r="B103" s="383"/>
      <c r="C103" s="384"/>
      <c r="D103" s="313">
        <v>78620</v>
      </c>
      <c r="E103" s="300"/>
    </row>
    <row r="104" spans="1:5" ht="15">
      <c r="A104" s="371" t="s">
        <v>680</v>
      </c>
      <c r="B104" s="378"/>
      <c r="C104" s="372"/>
      <c r="D104" s="313">
        <v>300</v>
      </c>
      <c r="E104" s="300"/>
    </row>
    <row r="105" spans="1:5" ht="15">
      <c r="A105" s="371" t="s">
        <v>707</v>
      </c>
      <c r="B105" s="378"/>
      <c r="C105" s="372"/>
      <c r="D105" s="313">
        <v>100</v>
      </c>
      <c r="E105" s="300"/>
    </row>
    <row r="106" spans="1:5" ht="15.75" customHeight="1">
      <c r="A106" s="368" t="s">
        <v>708</v>
      </c>
      <c r="B106" s="369"/>
      <c r="C106" s="370"/>
      <c r="D106" s="313">
        <v>150500</v>
      </c>
      <c r="E106" s="300"/>
    </row>
    <row r="107" spans="1:5" ht="15">
      <c r="A107" s="371" t="s">
        <v>709</v>
      </c>
      <c r="B107" s="378"/>
      <c r="C107" s="372"/>
      <c r="D107" s="313">
        <v>3000</v>
      </c>
      <c r="E107" s="300"/>
    </row>
    <row r="108" spans="1:5" ht="15">
      <c r="A108" s="371" t="s">
        <v>710</v>
      </c>
      <c r="B108" s="378"/>
      <c r="C108" s="372"/>
      <c r="D108" s="313">
        <v>4000</v>
      </c>
      <c r="E108" s="300"/>
    </row>
    <row r="109" spans="1:5" ht="15">
      <c r="A109" s="371" t="s">
        <v>711</v>
      </c>
      <c r="B109" s="378"/>
      <c r="C109" s="372"/>
      <c r="D109" s="313">
        <v>10</v>
      </c>
      <c r="E109" s="300"/>
    </row>
    <row r="110" spans="1:5" ht="15.75" thickBot="1">
      <c r="A110" s="379" t="s">
        <v>712</v>
      </c>
      <c r="B110" s="380"/>
      <c r="C110" s="381"/>
      <c r="D110" s="313">
        <v>3000</v>
      </c>
      <c r="E110" s="300"/>
    </row>
    <row r="111" spans="1:5" ht="15" thickBot="1">
      <c r="A111" s="360" t="s">
        <v>18</v>
      </c>
      <c r="B111" s="361"/>
      <c r="C111" s="375"/>
      <c r="D111" s="314">
        <f>SUM(D100:D110)</f>
        <v>245317</v>
      </c>
      <c r="E111" s="300"/>
    </row>
  </sheetData>
  <sheetProtection/>
  <mergeCells count="23">
    <mergeCell ref="A107:C107"/>
    <mergeCell ref="A108:C108"/>
    <mergeCell ref="A109:C109"/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93:B93"/>
    <mergeCell ref="A94:B94"/>
    <mergeCell ref="A95:B95"/>
    <mergeCell ref="A98:D98"/>
    <mergeCell ref="A99:C99"/>
    <mergeCell ref="A100:C100"/>
    <mergeCell ref="A90:D90"/>
    <mergeCell ref="A91:B91"/>
    <mergeCell ref="A92:B92"/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9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125" style="2" customWidth="1"/>
    <col min="2" max="2" width="49.75390625" style="42" customWidth="1"/>
    <col min="3" max="3" width="14.25390625" style="2" bestFit="1" customWidth="1"/>
    <col min="4" max="4" width="12.375" style="2" bestFit="1" customWidth="1"/>
    <col min="5" max="5" width="10.375" style="2" customWidth="1"/>
    <col min="6" max="7" width="14.25390625" style="2" bestFit="1" customWidth="1"/>
    <col min="8" max="8" width="12.375" style="2" bestFit="1" customWidth="1"/>
    <col min="9" max="9" width="10.375" style="2" bestFit="1" customWidth="1"/>
    <col min="10" max="11" width="14.25390625" style="2" bestFit="1" customWidth="1"/>
    <col min="12" max="12" width="11.25390625" style="2" bestFit="1" customWidth="1"/>
    <col min="13" max="13" width="10.375" style="2" bestFit="1" customWidth="1"/>
    <col min="14" max="14" width="15.25390625" style="2" bestFit="1" customWidth="1"/>
    <col min="15" max="16384" width="9.125" style="2" customWidth="1"/>
  </cols>
  <sheetData>
    <row r="1" spans="1:14" ht="15.75">
      <c r="A1" s="329" t="s">
        <v>772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2:3" ht="15.75">
      <c r="B3" s="329"/>
      <c r="C3" s="329"/>
    </row>
    <row r="4" spans="1:14" ht="15.75">
      <c r="A4" s="332" t="s">
        <v>12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5.75">
      <c r="A5" s="332" t="s">
        <v>13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5.75">
      <c r="A6" s="332" t="s">
        <v>408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2:3" ht="15.75">
      <c r="B7" s="49"/>
      <c r="C7" s="4"/>
    </row>
    <row r="8" spans="2:14" ht="15.75">
      <c r="B8" s="54"/>
      <c r="C8" s="8"/>
      <c r="D8" s="7"/>
      <c r="E8" s="7"/>
      <c r="F8" s="8"/>
      <c r="G8" s="7"/>
      <c r="H8" s="7"/>
      <c r="I8" s="7"/>
      <c r="J8" s="7"/>
      <c r="K8" s="7"/>
      <c r="L8" s="7"/>
      <c r="M8" s="7"/>
      <c r="N8" s="8" t="s">
        <v>316</v>
      </c>
    </row>
    <row r="9" spans="1:14" ht="17.25" customHeight="1">
      <c r="A9" s="330" t="s">
        <v>213</v>
      </c>
      <c r="B9" s="44" t="s">
        <v>17</v>
      </c>
      <c r="C9" s="319" t="s">
        <v>33</v>
      </c>
      <c r="D9" s="320"/>
      <c r="E9" s="320"/>
      <c r="F9" s="323"/>
      <c r="G9" s="319" t="s">
        <v>481</v>
      </c>
      <c r="H9" s="320"/>
      <c r="I9" s="320"/>
      <c r="J9" s="323"/>
      <c r="K9" s="319" t="s">
        <v>719</v>
      </c>
      <c r="L9" s="320"/>
      <c r="M9" s="320"/>
      <c r="N9" s="323"/>
    </row>
    <row r="10" spans="1:14" ht="31.5">
      <c r="A10" s="331"/>
      <c r="B10" s="44" t="s">
        <v>36</v>
      </c>
      <c r="C10" s="82" t="s">
        <v>34</v>
      </c>
      <c r="D10" s="45" t="s">
        <v>35</v>
      </c>
      <c r="E10" s="35" t="s">
        <v>164</v>
      </c>
      <c r="F10" s="45" t="s">
        <v>18</v>
      </c>
      <c r="G10" s="82" t="s">
        <v>34</v>
      </c>
      <c r="H10" s="45" t="s">
        <v>35</v>
      </c>
      <c r="I10" s="35" t="s">
        <v>164</v>
      </c>
      <c r="J10" s="45" t="s">
        <v>18</v>
      </c>
      <c r="K10" s="82" t="s">
        <v>34</v>
      </c>
      <c r="L10" s="45" t="s">
        <v>35</v>
      </c>
      <c r="M10" s="35" t="s">
        <v>164</v>
      </c>
      <c r="N10" s="45" t="s">
        <v>18</v>
      </c>
    </row>
    <row r="11" spans="1:14" ht="31.5">
      <c r="A11" s="88" t="s">
        <v>133</v>
      </c>
      <c r="B11" s="93" t="s">
        <v>43</v>
      </c>
      <c r="C11" s="90">
        <v>433777215</v>
      </c>
      <c r="D11" s="90">
        <v>0</v>
      </c>
      <c r="E11" s="90">
        <v>0</v>
      </c>
      <c r="F11" s="90">
        <f>SUM(C11:E11)</f>
        <v>433777215</v>
      </c>
      <c r="G11" s="90">
        <v>435491771</v>
      </c>
      <c r="H11" s="90">
        <v>0</v>
      </c>
      <c r="I11" s="90">
        <v>0</v>
      </c>
      <c r="J11" s="90">
        <f aca="true" t="shared" si="0" ref="J11:J16">SUM(G11:I11)</f>
        <v>435491771</v>
      </c>
      <c r="K11" s="90">
        <v>435491771</v>
      </c>
      <c r="L11" s="90">
        <v>0</v>
      </c>
      <c r="M11" s="90">
        <v>0</v>
      </c>
      <c r="N11" s="90">
        <f aca="true" t="shared" si="1" ref="N11:N39">SUM(K11:M11)</f>
        <v>435491771</v>
      </c>
    </row>
    <row r="12" spans="1:14" ht="31.5">
      <c r="A12" s="88" t="s">
        <v>134</v>
      </c>
      <c r="B12" s="93" t="s">
        <v>44</v>
      </c>
      <c r="C12" s="90">
        <v>620657119</v>
      </c>
      <c r="D12" s="90">
        <v>0</v>
      </c>
      <c r="E12" s="90">
        <v>0</v>
      </c>
      <c r="F12" s="90">
        <f aca="true" t="shared" si="2" ref="F12:F22">SUM(C12:E12)</f>
        <v>620657119</v>
      </c>
      <c r="G12" s="90">
        <v>619021470</v>
      </c>
      <c r="H12" s="90">
        <v>0</v>
      </c>
      <c r="I12" s="90">
        <v>0</v>
      </c>
      <c r="J12" s="90">
        <f t="shared" si="0"/>
        <v>619021470</v>
      </c>
      <c r="K12" s="90">
        <v>619021470</v>
      </c>
      <c r="L12" s="90">
        <v>0</v>
      </c>
      <c r="M12" s="90">
        <v>0</v>
      </c>
      <c r="N12" s="90">
        <f t="shared" si="1"/>
        <v>619021470</v>
      </c>
    </row>
    <row r="13" spans="1:14" ht="31.5">
      <c r="A13" s="88" t="s">
        <v>135</v>
      </c>
      <c r="B13" s="93" t="s">
        <v>176</v>
      </c>
      <c r="C13" s="90">
        <v>718236553</v>
      </c>
      <c r="D13" s="90">
        <v>0</v>
      </c>
      <c r="E13" s="90">
        <v>0</v>
      </c>
      <c r="F13" s="90">
        <f t="shared" si="2"/>
        <v>718236553</v>
      </c>
      <c r="G13" s="90">
        <v>867057594</v>
      </c>
      <c r="H13" s="90">
        <v>0</v>
      </c>
      <c r="I13" s="90">
        <v>0</v>
      </c>
      <c r="J13" s="90">
        <f t="shared" si="0"/>
        <v>867057594</v>
      </c>
      <c r="K13" s="90">
        <v>867057594</v>
      </c>
      <c r="L13" s="90">
        <v>0</v>
      </c>
      <c r="M13" s="90">
        <v>0</v>
      </c>
      <c r="N13" s="90">
        <f t="shared" si="1"/>
        <v>867057594</v>
      </c>
    </row>
    <row r="14" spans="1:14" ht="31.5">
      <c r="A14" s="88" t="s">
        <v>136</v>
      </c>
      <c r="B14" s="93" t="s">
        <v>45</v>
      </c>
      <c r="C14" s="90">
        <v>77432460</v>
      </c>
      <c r="D14" s="90">
        <v>0</v>
      </c>
      <c r="E14" s="90">
        <v>0</v>
      </c>
      <c r="F14" s="90">
        <f t="shared" si="2"/>
        <v>77432460</v>
      </c>
      <c r="G14" s="90">
        <v>87466254</v>
      </c>
      <c r="H14" s="90">
        <v>0</v>
      </c>
      <c r="I14" s="90">
        <v>0</v>
      </c>
      <c r="J14" s="90">
        <f t="shared" si="0"/>
        <v>87466254</v>
      </c>
      <c r="K14" s="90">
        <v>87466254</v>
      </c>
      <c r="L14" s="90">
        <v>0</v>
      </c>
      <c r="M14" s="90">
        <v>0</v>
      </c>
      <c r="N14" s="90">
        <f t="shared" si="1"/>
        <v>87466254</v>
      </c>
    </row>
    <row r="15" spans="1:14" ht="31.5">
      <c r="A15" s="88" t="s">
        <v>137</v>
      </c>
      <c r="B15" s="93" t="s">
        <v>177</v>
      </c>
      <c r="C15" s="90">
        <v>0</v>
      </c>
      <c r="D15" s="90">
        <v>0</v>
      </c>
      <c r="E15" s="90">
        <v>0</v>
      </c>
      <c r="F15" s="90">
        <f t="shared" si="2"/>
        <v>0</v>
      </c>
      <c r="G15" s="90">
        <v>30445668</v>
      </c>
      <c r="H15" s="90">
        <v>0</v>
      </c>
      <c r="I15" s="90">
        <v>0</v>
      </c>
      <c r="J15" s="90">
        <f t="shared" si="0"/>
        <v>30445668</v>
      </c>
      <c r="K15" s="90">
        <v>30445668</v>
      </c>
      <c r="L15" s="90">
        <v>0</v>
      </c>
      <c r="M15" s="90">
        <v>0</v>
      </c>
      <c r="N15" s="90">
        <f t="shared" si="1"/>
        <v>30445668</v>
      </c>
    </row>
    <row r="16" spans="1:14" ht="15.75">
      <c r="A16" s="88" t="s">
        <v>138</v>
      </c>
      <c r="B16" s="93" t="s">
        <v>178</v>
      </c>
      <c r="C16" s="90">
        <v>0</v>
      </c>
      <c r="D16" s="90">
        <v>0</v>
      </c>
      <c r="E16" s="90">
        <v>0</v>
      </c>
      <c r="F16" s="90">
        <f t="shared" si="2"/>
        <v>0</v>
      </c>
      <c r="G16" s="90">
        <v>8568603</v>
      </c>
      <c r="H16" s="90">
        <v>0</v>
      </c>
      <c r="I16" s="90">
        <v>0</v>
      </c>
      <c r="J16" s="90">
        <f t="shared" si="0"/>
        <v>8568603</v>
      </c>
      <c r="K16" s="90">
        <v>8568603</v>
      </c>
      <c r="L16" s="90">
        <v>0</v>
      </c>
      <c r="M16" s="90">
        <v>0</v>
      </c>
      <c r="N16" s="90">
        <f t="shared" si="1"/>
        <v>8568603</v>
      </c>
    </row>
    <row r="17" spans="1:14" ht="15.75">
      <c r="A17" s="88" t="s">
        <v>139</v>
      </c>
      <c r="B17" s="93" t="s">
        <v>179</v>
      </c>
      <c r="C17" s="90">
        <f>SUM(C11:C16)</f>
        <v>1850103347</v>
      </c>
      <c r="D17" s="90">
        <f aca="true" t="shared" si="3" ref="D17:J17">SUM(D11:D16)</f>
        <v>0</v>
      </c>
      <c r="E17" s="90">
        <f t="shared" si="3"/>
        <v>0</v>
      </c>
      <c r="F17" s="90">
        <f t="shared" si="3"/>
        <v>1850103347</v>
      </c>
      <c r="G17" s="90">
        <f t="shared" si="3"/>
        <v>2048051360</v>
      </c>
      <c r="H17" s="90">
        <f t="shared" si="3"/>
        <v>0</v>
      </c>
      <c r="I17" s="90">
        <f t="shared" si="3"/>
        <v>0</v>
      </c>
      <c r="J17" s="90">
        <f t="shared" si="3"/>
        <v>2048051360</v>
      </c>
      <c r="K17" s="90">
        <f>SUM(K11:K16)</f>
        <v>2048051360</v>
      </c>
      <c r="L17" s="90">
        <f>SUM(L11:L16)</f>
        <v>0</v>
      </c>
      <c r="M17" s="90">
        <f>SUM(M11:M16)</f>
        <v>0</v>
      </c>
      <c r="N17" s="90">
        <f>SUM(N11:N16)</f>
        <v>2048051360</v>
      </c>
    </row>
    <row r="18" spans="1:14" ht="15.75">
      <c r="A18" s="88" t="s">
        <v>140</v>
      </c>
      <c r="B18" s="93" t="s">
        <v>180</v>
      </c>
      <c r="C18" s="90">
        <v>0</v>
      </c>
      <c r="D18" s="90">
        <v>0</v>
      </c>
      <c r="E18" s="90">
        <v>0</v>
      </c>
      <c r="F18" s="90">
        <f t="shared" si="2"/>
        <v>0</v>
      </c>
      <c r="G18" s="90">
        <v>0</v>
      </c>
      <c r="H18" s="90">
        <v>0</v>
      </c>
      <c r="I18" s="90">
        <v>0</v>
      </c>
      <c r="J18" s="90">
        <f aca="true" t="shared" si="4" ref="J18:J39">SUM(G18:I18)</f>
        <v>0</v>
      </c>
      <c r="K18" s="90">
        <v>0</v>
      </c>
      <c r="L18" s="90">
        <v>0</v>
      </c>
      <c r="M18" s="90">
        <v>0</v>
      </c>
      <c r="N18" s="90">
        <f t="shared" si="1"/>
        <v>0</v>
      </c>
    </row>
    <row r="19" spans="1:14" ht="31.5">
      <c r="A19" s="88" t="s">
        <v>141</v>
      </c>
      <c r="B19" s="93" t="s">
        <v>181</v>
      </c>
      <c r="C19" s="90">
        <v>0</v>
      </c>
      <c r="D19" s="90">
        <v>0</v>
      </c>
      <c r="E19" s="90">
        <v>0</v>
      </c>
      <c r="F19" s="90">
        <f t="shared" si="2"/>
        <v>0</v>
      </c>
      <c r="G19" s="90">
        <v>0</v>
      </c>
      <c r="H19" s="90">
        <v>0</v>
      </c>
      <c r="I19" s="90">
        <v>0</v>
      </c>
      <c r="J19" s="90">
        <f t="shared" si="4"/>
        <v>0</v>
      </c>
      <c r="K19" s="90">
        <v>0</v>
      </c>
      <c r="L19" s="90">
        <v>0</v>
      </c>
      <c r="M19" s="90">
        <v>0</v>
      </c>
      <c r="N19" s="90">
        <f t="shared" si="1"/>
        <v>0</v>
      </c>
    </row>
    <row r="20" spans="1:14" ht="31.5">
      <c r="A20" s="88" t="s">
        <v>142</v>
      </c>
      <c r="B20" s="93" t="s">
        <v>182</v>
      </c>
      <c r="C20" s="90">
        <v>0</v>
      </c>
      <c r="D20" s="90">
        <v>0</v>
      </c>
      <c r="E20" s="90">
        <v>0</v>
      </c>
      <c r="F20" s="90">
        <f t="shared" si="2"/>
        <v>0</v>
      </c>
      <c r="G20" s="90">
        <v>0</v>
      </c>
      <c r="H20" s="90">
        <v>0</v>
      </c>
      <c r="I20" s="90">
        <v>0</v>
      </c>
      <c r="J20" s="90">
        <f t="shared" si="4"/>
        <v>0</v>
      </c>
      <c r="K20" s="90">
        <v>0</v>
      </c>
      <c r="L20" s="90">
        <v>0</v>
      </c>
      <c r="M20" s="90">
        <v>0</v>
      </c>
      <c r="N20" s="90">
        <f t="shared" si="1"/>
        <v>0</v>
      </c>
    </row>
    <row r="21" spans="1:14" ht="31.5">
      <c r="A21" s="88" t="s">
        <v>143</v>
      </c>
      <c r="B21" s="93" t="s">
        <v>183</v>
      </c>
      <c r="C21" s="90">
        <v>0</v>
      </c>
      <c r="D21" s="90">
        <v>0</v>
      </c>
      <c r="E21" s="90">
        <v>0</v>
      </c>
      <c r="F21" s="90">
        <f t="shared" si="2"/>
        <v>0</v>
      </c>
      <c r="G21" s="90">
        <v>0</v>
      </c>
      <c r="H21" s="90">
        <v>0</v>
      </c>
      <c r="I21" s="90">
        <v>0</v>
      </c>
      <c r="J21" s="90">
        <f t="shared" si="4"/>
        <v>0</v>
      </c>
      <c r="K21" s="90">
        <v>0</v>
      </c>
      <c r="L21" s="90">
        <v>0</v>
      </c>
      <c r="M21" s="90">
        <v>0</v>
      </c>
      <c r="N21" s="90">
        <f t="shared" si="1"/>
        <v>0</v>
      </c>
    </row>
    <row r="22" spans="1:14" ht="31.5">
      <c r="A22" s="88" t="s">
        <v>214</v>
      </c>
      <c r="B22" s="93" t="s">
        <v>69</v>
      </c>
      <c r="C22" s="90">
        <v>117550198</v>
      </c>
      <c r="D22" s="90">
        <v>11320777</v>
      </c>
      <c r="E22" s="90">
        <v>0</v>
      </c>
      <c r="F22" s="90">
        <f t="shared" si="2"/>
        <v>128870975</v>
      </c>
      <c r="G22" s="90">
        <v>151260837</v>
      </c>
      <c r="H22" s="90">
        <v>11320777</v>
      </c>
      <c r="I22" s="90">
        <v>0</v>
      </c>
      <c r="J22" s="90">
        <f t="shared" si="4"/>
        <v>162581614</v>
      </c>
      <c r="K22" s="90">
        <v>161893307</v>
      </c>
      <c r="L22" s="90">
        <v>0</v>
      </c>
      <c r="M22" s="90">
        <v>0</v>
      </c>
      <c r="N22" s="90">
        <f t="shared" si="1"/>
        <v>161893307</v>
      </c>
    </row>
    <row r="23" spans="1:14" ht="31.5">
      <c r="A23" s="89" t="s">
        <v>215</v>
      </c>
      <c r="B23" s="50" t="s">
        <v>184</v>
      </c>
      <c r="C23" s="94">
        <f>SUM(C17:C22)</f>
        <v>1967653545</v>
      </c>
      <c r="D23" s="94">
        <f>SUM(D17:D22)</f>
        <v>11320777</v>
      </c>
      <c r="E23" s="94">
        <f>SUM(E17:E22)</f>
        <v>0</v>
      </c>
      <c r="F23" s="94">
        <f aca="true" t="shared" si="5" ref="F23:F31">SUM(C23:E23)</f>
        <v>1978974322</v>
      </c>
      <c r="G23" s="94">
        <f>SUM(G17:G22)</f>
        <v>2199312197</v>
      </c>
      <c r="H23" s="94">
        <f>SUM(H17:H22)</f>
        <v>11320777</v>
      </c>
      <c r="I23" s="94">
        <f>SUM(I17:I22)</f>
        <v>0</v>
      </c>
      <c r="J23" s="94">
        <f t="shared" si="4"/>
        <v>2210632974</v>
      </c>
      <c r="K23" s="94">
        <f>SUM(K17:K22)</f>
        <v>2209944667</v>
      </c>
      <c r="L23" s="94">
        <f>SUM(L17:L22)</f>
        <v>0</v>
      </c>
      <c r="M23" s="94">
        <f>SUM(M17:M22)</f>
        <v>0</v>
      </c>
      <c r="N23" s="94">
        <f t="shared" si="1"/>
        <v>2209944667</v>
      </c>
    </row>
    <row r="24" spans="1:14" ht="15.75">
      <c r="A24" s="88" t="s">
        <v>216</v>
      </c>
      <c r="B24" s="93" t="s">
        <v>46</v>
      </c>
      <c r="C24" s="90">
        <v>0</v>
      </c>
      <c r="D24" s="90">
        <v>0</v>
      </c>
      <c r="E24" s="90">
        <v>0</v>
      </c>
      <c r="F24" s="90">
        <f t="shared" si="5"/>
        <v>0</v>
      </c>
      <c r="G24" s="90">
        <v>530000000</v>
      </c>
      <c r="H24" s="90">
        <v>0</v>
      </c>
      <c r="I24" s="90">
        <v>0</v>
      </c>
      <c r="J24" s="90">
        <f t="shared" si="4"/>
        <v>530000000</v>
      </c>
      <c r="K24" s="90">
        <v>530000000</v>
      </c>
      <c r="L24" s="90">
        <v>0</v>
      </c>
      <c r="M24" s="90">
        <v>0</v>
      </c>
      <c r="N24" s="90">
        <f t="shared" si="1"/>
        <v>530000000</v>
      </c>
    </row>
    <row r="25" spans="1:14" ht="31.5">
      <c r="A25" s="88" t="s">
        <v>217</v>
      </c>
      <c r="B25" s="93" t="s">
        <v>185</v>
      </c>
      <c r="C25" s="90">
        <v>0</v>
      </c>
      <c r="D25" s="90">
        <v>0</v>
      </c>
      <c r="E25" s="90">
        <v>0</v>
      </c>
      <c r="F25" s="90">
        <f t="shared" si="5"/>
        <v>0</v>
      </c>
      <c r="G25" s="90">
        <v>0</v>
      </c>
      <c r="H25" s="90">
        <v>0</v>
      </c>
      <c r="I25" s="90">
        <v>0</v>
      </c>
      <c r="J25" s="90">
        <f t="shared" si="4"/>
        <v>0</v>
      </c>
      <c r="K25" s="90">
        <v>0</v>
      </c>
      <c r="L25" s="90">
        <v>0</v>
      </c>
      <c r="M25" s="90">
        <v>0</v>
      </c>
      <c r="N25" s="90">
        <f t="shared" si="1"/>
        <v>0</v>
      </c>
    </row>
    <row r="26" spans="1:14" ht="31.5">
      <c r="A26" s="88" t="s">
        <v>218</v>
      </c>
      <c r="B26" s="93" t="s">
        <v>186</v>
      </c>
      <c r="C26" s="90">
        <v>0</v>
      </c>
      <c r="D26" s="90">
        <v>0</v>
      </c>
      <c r="E26" s="90">
        <v>0</v>
      </c>
      <c r="F26" s="90">
        <f t="shared" si="5"/>
        <v>0</v>
      </c>
      <c r="G26" s="90">
        <v>0</v>
      </c>
      <c r="H26" s="90">
        <v>0</v>
      </c>
      <c r="I26" s="90">
        <v>0</v>
      </c>
      <c r="J26" s="90">
        <f t="shared" si="4"/>
        <v>0</v>
      </c>
      <c r="K26" s="90">
        <v>0</v>
      </c>
      <c r="L26" s="90">
        <v>0</v>
      </c>
      <c r="M26" s="90">
        <v>0</v>
      </c>
      <c r="N26" s="90">
        <f t="shared" si="1"/>
        <v>0</v>
      </c>
    </row>
    <row r="27" spans="1:14" ht="31.5">
      <c r="A27" s="88" t="s">
        <v>219</v>
      </c>
      <c r="B27" s="93" t="s">
        <v>187</v>
      </c>
      <c r="C27" s="90">
        <v>0</v>
      </c>
      <c r="D27" s="90">
        <v>0</v>
      </c>
      <c r="E27" s="90">
        <v>0</v>
      </c>
      <c r="F27" s="90">
        <f t="shared" si="5"/>
        <v>0</v>
      </c>
      <c r="G27" s="90">
        <v>0</v>
      </c>
      <c r="H27" s="90">
        <v>0</v>
      </c>
      <c r="I27" s="90">
        <v>0</v>
      </c>
      <c r="J27" s="90">
        <f t="shared" si="4"/>
        <v>0</v>
      </c>
      <c r="K27" s="90">
        <v>0</v>
      </c>
      <c r="L27" s="90">
        <v>0</v>
      </c>
      <c r="M27" s="90">
        <v>0</v>
      </c>
      <c r="N27" s="90">
        <f t="shared" si="1"/>
        <v>0</v>
      </c>
    </row>
    <row r="28" spans="1:14" ht="31.5">
      <c r="A28" s="88" t="s">
        <v>220</v>
      </c>
      <c r="B28" s="93" t="s">
        <v>47</v>
      </c>
      <c r="C28" s="90">
        <v>1513219196</v>
      </c>
      <c r="D28" s="90">
        <v>0</v>
      </c>
      <c r="E28" s="90">
        <v>0</v>
      </c>
      <c r="F28" s="90">
        <f t="shared" si="5"/>
        <v>1513219196</v>
      </c>
      <c r="G28" s="90">
        <v>1015719196</v>
      </c>
      <c r="H28" s="90"/>
      <c r="I28" s="90">
        <v>0</v>
      </c>
      <c r="J28" s="90">
        <f t="shared" si="4"/>
        <v>1015719196</v>
      </c>
      <c r="K28" s="90">
        <v>557242046</v>
      </c>
      <c r="L28" s="90">
        <v>0</v>
      </c>
      <c r="M28" s="90">
        <v>0</v>
      </c>
      <c r="N28" s="90">
        <f t="shared" si="1"/>
        <v>557242046</v>
      </c>
    </row>
    <row r="29" spans="1:14" ht="31.5">
      <c r="A29" s="89" t="s">
        <v>221</v>
      </c>
      <c r="B29" s="50" t="s">
        <v>188</v>
      </c>
      <c r="C29" s="95">
        <f>SUM(C24:C28)</f>
        <v>1513219196</v>
      </c>
      <c r="D29" s="95">
        <f>SUM(D24:D28)</f>
        <v>0</v>
      </c>
      <c r="E29" s="95">
        <f>SUM(E24:E28)</f>
        <v>0</v>
      </c>
      <c r="F29" s="95">
        <f t="shared" si="5"/>
        <v>1513219196</v>
      </c>
      <c r="G29" s="95">
        <f>SUM(G24:G28)</f>
        <v>1545719196</v>
      </c>
      <c r="H29" s="95">
        <f>SUM(H24:H28)</f>
        <v>0</v>
      </c>
      <c r="I29" s="95">
        <f>SUM(I24:I28)</f>
        <v>0</v>
      </c>
      <c r="J29" s="95">
        <f t="shared" si="4"/>
        <v>1545719196</v>
      </c>
      <c r="K29" s="95">
        <f>SUM(K24:K28)</f>
        <v>1087242046</v>
      </c>
      <c r="L29" s="95">
        <f>SUM(L24:L28)</f>
        <v>0</v>
      </c>
      <c r="M29" s="95">
        <f>SUM(M24:M28)</f>
        <v>0</v>
      </c>
      <c r="N29" s="95">
        <f t="shared" si="1"/>
        <v>1087242046</v>
      </c>
    </row>
    <row r="30" spans="1:14" ht="15.75">
      <c r="A30" s="88" t="s">
        <v>222</v>
      </c>
      <c r="B30" s="93" t="s">
        <v>189</v>
      </c>
      <c r="C30" s="90">
        <v>0</v>
      </c>
      <c r="D30" s="90">
        <v>0</v>
      </c>
      <c r="E30" s="90">
        <v>0</v>
      </c>
      <c r="F30" s="90">
        <f t="shared" si="5"/>
        <v>0</v>
      </c>
      <c r="G30" s="90">
        <v>0</v>
      </c>
      <c r="H30" s="90">
        <v>0</v>
      </c>
      <c r="I30" s="90">
        <v>0</v>
      </c>
      <c r="J30" s="90">
        <f t="shared" si="4"/>
        <v>0</v>
      </c>
      <c r="K30" s="90">
        <v>0</v>
      </c>
      <c r="L30" s="90">
        <v>0</v>
      </c>
      <c r="M30" s="90">
        <v>0</v>
      </c>
      <c r="N30" s="90">
        <f t="shared" si="1"/>
        <v>0</v>
      </c>
    </row>
    <row r="31" spans="1:14" ht="15.75">
      <c r="A31" s="88" t="s">
        <v>223</v>
      </c>
      <c r="B31" s="93" t="s">
        <v>190</v>
      </c>
      <c r="C31" s="90">
        <v>0</v>
      </c>
      <c r="D31" s="90">
        <v>0</v>
      </c>
      <c r="E31" s="90">
        <v>0</v>
      </c>
      <c r="F31" s="90">
        <f t="shared" si="5"/>
        <v>0</v>
      </c>
      <c r="G31" s="90">
        <v>0</v>
      </c>
      <c r="H31" s="90">
        <v>0</v>
      </c>
      <c r="I31" s="90">
        <v>0</v>
      </c>
      <c r="J31" s="90">
        <f t="shared" si="4"/>
        <v>0</v>
      </c>
      <c r="K31" s="90">
        <v>0</v>
      </c>
      <c r="L31" s="90">
        <v>0</v>
      </c>
      <c r="M31" s="90">
        <v>0</v>
      </c>
      <c r="N31" s="90">
        <f t="shared" si="1"/>
        <v>0</v>
      </c>
    </row>
    <row r="32" spans="1:14" ht="15.75">
      <c r="A32" s="88" t="s">
        <v>224</v>
      </c>
      <c r="B32" s="93" t="s">
        <v>191</v>
      </c>
      <c r="C32" s="90">
        <f>SUM(C30:C31)</f>
        <v>0</v>
      </c>
      <c r="D32" s="90">
        <f aca="true" t="shared" si="6" ref="D32:N32">SUM(D30:D31)</f>
        <v>0</v>
      </c>
      <c r="E32" s="90">
        <f t="shared" si="6"/>
        <v>0</v>
      </c>
      <c r="F32" s="90">
        <f t="shared" si="6"/>
        <v>0</v>
      </c>
      <c r="G32" s="90">
        <f t="shared" si="6"/>
        <v>0</v>
      </c>
      <c r="H32" s="90">
        <f t="shared" si="6"/>
        <v>0</v>
      </c>
      <c r="I32" s="90">
        <f t="shared" si="6"/>
        <v>0</v>
      </c>
      <c r="J32" s="90">
        <f t="shared" si="6"/>
        <v>0</v>
      </c>
      <c r="K32" s="90">
        <f t="shared" si="6"/>
        <v>0</v>
      </c>
      <c r="L32" s="90">
        <f t="shared" si="6"/>
        <v>0</v>
      </c>
      <c r="M32" s="90">
        <f t="shared" si="6"/>
        <v>0</v>
      </c>
      <c r="N32" s="90">
        <f t="shared" si="6"/>
        <v>0</v>
      </c>
    </row>
    <row r="33" spans="1:14" ht="15.75">
      <c r="A33" s="88" t="s">
        <v>225</v>
      </c>
      <c r="B33" s="93" t="s">
        <v>192</v>
      </c>
      <c r="C33" s="90">
        <v>0</v>
      </c>
      <c r="D33" s="90">
        <v>0</v>
      </c>
      <c r="E33" s="90">
        <v>0</v>
      </c>
      <c r="F33" s="90">
        <f aca="true" t="shared" si="7" ref="F33:F39">SUM(C33:E33)</f>
        <v>0</v>
      </c>
      <c r="G33" s="90">
        <v>0</v>
      </c>
      <c r="H33" s="90">
        <v>0</v>
      </c>
      <c r="I33" s="90">
        <v>0</v>
      </c>
      <c r="J33" s="90">
        <f t="shared" si="4"/>
        <v>0</v>
      </c>
      <c r="K33" s="90">
        <v>0</v>
      </c>
      <c r="L33" s="90">
        <v>0</v>
      </c>
      <c r="M33" s="90">
        <v>0</v>
      </c>
      <c r="N33" s="90">
        <f t="shared" si="1"/>
        <v>0</v>
      </c>
    </row>
    <row r="34" spans="1:14" ht="15.75">
      <c r="A34" s="88" t="s">
        <v>226</v>
      </c>
      <c r="B34" s="93" t="s">
        <v>193</v>
      </c>
      <c r="C34" s="90">
        <v>0</v>
      </c>
      <c r="D34" s="90">
        <v>0</v>
      </c>
      <c r="E34" s="90">
        <v>0</v>
      </c>
      <c r="F34" s="90">
        <f t="shared" si="7"/>
        <v>0</v>
      </c>
      <c r="G34" s="90">
        <v>0</v>
      </c>
      <c r="H34" s="90">
        <v>0</v>
      </c>
      <c r="I34" s="90">
        <v>0</v>
      </c>
      <c r="J34" s="90">
        <f t="shared" si="4"/>
        <v>0</v>
      </c>
      <c r="K34" s="90">
        <v>0</v>
      </c>
      <c r="L34" s="90">
        <v>0</v>
      </c>
      <c r="M34" s="90">
        <v>0</v>
      </c>
      <c r="N34" s="90">
        <f t="shared" si="1"/>
        <v>0</v>
      </c>
    </row>
    <row r="35" spans="1:14" ht="15.75">
      <c r="A35" s="88" t="s">
        <v>227</v>
      </c>
      <c r="B35" s="93" t="s">
        <v>194</v>
      </c>
      <c r="C35" s="90">
        <v>322000000</v>
      </c>
      <c r="D35" s="90">
        <v>0</v>
      </c>
      <c r="E35" s="90">
        <v>0</v>
      </c>
      <c r="F35" s="90">
        <f t="shared" si="7"/>
        <v>322000000</v>
      </c>
      <c r="G35" s="90">
        <v>367898450</v>
      </c>
      <c r="H35" s="90">
        <v>0</v>
      </c>
      <c r="I35" s="90">
        <v>0</v>
      </c>
      <c r="J35" s="90">
        <f t="shared" si="4"/>
        <v>367898450</v>
      </c>
      <c r="K35" s="90">
        <v>336782219</v>
      </c>
      <c r="L35" s="90">
        <v>0</v>
      </c>
      <c r="M35" s="90">
        <v>0</v>
      </c>
      <c r="N35" s="90">
        <f t="shared" si="1"/>
        <v>336782219</v>
      </c>
    </row>
    <row r="36" spans="1:14" ht="15.75">
      <c r="A36" s="88" t="s">
        <v>228</v>
      </c>
      <c r="B36" s="93" t="s">
        <v>195</v>
      </c>
      <c r="C36" s="90">
        <v>1650000000</v>
      </c>
      <c r="D36" s="90">
        <v>0</v>
      </c>
      <c r="E36" s="90">
        <v>0</v>
      </c>
      <c r="F36" s="90">
        <f t="shared" si="7"/>
        <v>1650000000</v>
      </c>
      <c r="G36" s="90">
        <v>1880628711</v>
      </c>
      <c r="H36" s="90">
        <v>0</v>
      </c>
      <c r="I36" s="90">
        <v>0</v>
      </c>
      <c r="J36" s="90">
        <f t="shared" si="4"/>
        <v>1880628711</v>
      </c>
      <c r="K36" s="90">
        <v>1824664923</v>
      </c>
      <c r="L36" s="90">
        <v>0</v>
      </c>
      <c r="M36" s="90">
        <v>0</v>
      </c>
      <c r="N36" s="90">
        <f t="shared" si="1"/>
        <v>1824664923</v>
      </c>
    </row>
    <row r="37" spans="1:14" ht="15.75">
      <c r="A37" s="88" t="s">
        <v>229</v>
      </c>
      <c r="B37" s="93" t="s">
        <v>196</v>
      </c>
      <c r="C37" s="90">
        <v>0</v>
      </c>
      <c r="D37" s="90">
        <v>0</v>
      </c>
      <c r="E37" s="90">
        <v>0</v>
      </c>
      <c r="F37" s="90">
        <f t="shared" si="7"/>
        <v>0</v>
      </c>
      <c r="G37" s="90">
        <v>0</v>
      </c>
      <c r="H37" s="90">
        <v>0</v>
      </c>
      <c r="I37" s="90">
        <v>0</v>
      </c>
      <c r="J37" s="90">
        <f t="shared" si="4"/>
        <v>0</v>
      </c>
      <c r="K37" s="90">
        <v>0</v>
      </c>
      <c r="L37" s="90">
        <v>0</v>
      </c>
      <c r="M37" s="90">
        <v>0</v>
      </c>
      <c r="N37" s="90">
        <f t="shared" si="1"/>
        <v>0</v>
      </c>
    </row>
    <row r="38" spans="1:14" ht="15.75">
      <c r="A38" s="88" t="s">
        <v>230</v>
      </c>
      <c r="B38" s="93" t="s">
        <v>197</v>
      </c>
      <c r="C38" s="90">
        <v>0</v>
      </c>
      <c r="D38" s="90">
        <v>0</v>
      </c>
      <c r="E38" s="90">
        <v>0</v>
      </c>
      <c r="F38" s="90">
        <f t="shared" si="7"/>
        <v>0</v>
      </c>
      <c r="G38" s="90">
        <v>0</v>
      </c>
      <c r="H38" s="90">
        <v>0</v>
      </c>
      <c r="I38" s="90">
        <v>0</v>
      </c>
      <c r="J38" s="90">
        <f t="shared" si="4"/>
        <v>0</v>
      </c>
      <c r="K38" s="90">
        <v>0</v>
      </c>
      <c r="L38" s="90">
        <v>0</v>
      </c>
      <c r="M38" s="90">
        <v>0</v>
      </c>
      <c r="N38" s="90">
        <f t="shared" si="1"/>
        <v>0</v>
      </c>
    </row>
    <row r="39" spans="1:14" ht="15.75">
      <c r="A39" s="88" t="s">
        <v>231</v>
      </c>
      <c r="B39" s="93" t="s">
        <v>198</v>
      </c>
      <c r="C39" s="90">
        <v>115000000</v>
      </c>
      <c r="D39" s="90">
        <v>0</v>
      </c>
      <c r="E39" s="90">
        <v>0</v>
      </c>
      <c r="F39" s="90">
        <f t="shared" si="7"/>
        <v>115000000</v>
      </c>
      <c r="G39" s="90">
        <v>135381771</v>
      </c>
      <c r="H39" s="90">
        <v>0</v>
      </c>
      <c r="I39" s="90">
        <v>0</v>
      </c>
      <c r="J39" s="90">
        <f t="shared" si="4"/>
        <v>135381771</v>
      </c>
      <c r="K39" s="90">
        <v>124377030</v>
      </c>
      <c r="L39" s="90">
        <v>0</v>
      </c>
      <c r="M39" s="90">
        <v>0</v>
      </c>
      <c r="N39" s="90">
        <f t="shared" si="1"/>
        <v>124377030</v>
      </c>
    </row>
    <row r="40" spans="1:14" ht="15.75">
      <c r="A40" s="88" t="s">
        <v>232</v>
      </c>
      <c r="B40" s="93" t="s">
        <v>199</v>
      </c>
      <c r="C40" s="90">
        <v>22000000</v>
      </c>
      <c r="D40" s="90">
        <v>0</v>
      </c>
      <c r="E40" s="90">
        <v>0</v>
      </c>
      <c r="F40" s="90">
        <f>SUM(C40:E40)</f>
        <v>22000000</v>
      </c>
      <c r="G40" s="90">
        <v>26780090</v>
      </c>
      <c r="H40" s="90">
        <v>0</v>
      </c>
      <c r="I40" s="90">
        <v>0</v>
      </c>
      <c r="J40" s="90">
        <f>SUM(G40:I40)</f>
        <v>26780090</v>
      </c>
      <c r="K40" s="90">
        <v>24727696</v>
      </c>
      <c r="L40" s="90">
        <v>0</v>
      </c>
      <c r="M40" s="90">
        <v>0</v>
      </c>
      <c r="N40" s="90">
        <f>SUM(K40:M40)</f>
        <v>24727696</v>
      </c>
    </row>
    <row r="41" spans="1:14" ht="15.75">
      <c r="A41" s="88" t="s">
        <v>233</v>
      </c>
      <c r="B41" s="93" t="s">
        <v>200</v>
      </c>
      <c r="C41" s="90">
        <f>SUM(C36:C40)</f>
        <v>1787000000</v>
      </c>
      <c r="D41" s="90">
        <f aca="true" t="shared" si="8" ref="D41:N41">SUM(D36:D40)</f>
        <v>0</v>
      </c>
      <c r="E41" s="90">
        <f t="shared" si="8"/>
        <v>0</v>
      </c>
      <c r="F41" s="90">
        <f t="shared" si="8"/>
        <v>1787000000</v>
      </c>
      <c r="G41" s="90">
        <f t="shared" si="8"/>
        <v>2042790572</v>
      </c>
      <c r="H41" s="90">
        <f t="shared" si="8"/>
        <v>0</v>
      </c>
      <c r="I41" s="90">
        <f t="shared" si="8"/>
        <v>0</v>
      </c>
      <c r="J41" s="90">
        <f t="shared" si="8"/>
        <v>2042790572</v>
      </c>
      <c r="K41" s="90">
        <f t="shared" si="8"/>
        <v>1973769649</v>
      </c>
      <c r="L41" s="90">
        <f t="shared" si="8"/>
        <v>0</v>
      </c>
      <c r="M41" s="90">
        <f t="shared" si="8"/>
        <v>0</v>
      </c>
      <c r="N41" s="90">
        <f t="shared" si="8"/>
        <v>1973769649</v>
      </c>
    </row>
    <row r="42" spans="1:14" ht="15.75">
      <c r="A42" s="88" t="s">
        <v>234</v>
      </c>
      <c r="B42" s="93" t="s">
        <v>71</v>
      </c>
      <c r="C42" s="90">
        <v>10200000</v>
      </c>
      <c r="D42" s="90">
        <v>9500000</v>
      </c>
      <c r="E42" s="90">
        <v>0</v>
      </c>
      <c r="F42" s="90">
        <f>SUM(C42:E42)</f>
        <v>19700000</v>
      </c>
      <c r="G42" s="90">
        <v>36297949</v>
      </c>
      <c r="H42" s="90">
        <v>9500000</v>
      </c>
      <c r="I42" s="90">
        <v>0</v>
      </c>
      <c r="J42" s="90">
        <f>SUM(G42:I42)</f>
        <v>45797949</v>
      </c>
      <c r="K42" s="90">
        <v>26157181</v>
      </c>
      <c r="L42" s="90">
        <v>0</v>
      </c>
      <c r="M42" s="90">
        <v>0</v>
      </c>
      <c r="N42" s="90">
        <f>SUM(K42:M42)</f>
        <v>26157181</v>
      </c>
    </row>
    <row r="43" spans="1:14" ht="15.75">
      <c r="A43" s="89" t="s">
        <v>235</v>
      </c>
      <c r="B43" s="50" t="s">
        <v>201</v>
      </c>
      <c r="C43" s="94">
        <f>C32+C33+C34+C35+C41+C42</f>
        <v>2119200000</v>
      </c>
      <c r="D43" s="94">
        <f aca="true" t="shared" si="9" ref="D43:N43">D32+D33+D34+D35+D41+D42</f>
        <v>9500000</v>
      </c>
      <c r="E43" s="94">
        <f t="shared" si="9"/>
        <v>0</v>
      </c>
      <c r="F43" s="94">
        <f t="shared" si="9"/>
        <v>2128700000</v>
      </c>
      <c r="G43" s="94">
        <f t="shared" si="9"/>
        <v>2446986971</v>
      </c>
      <c r="H43" s="94">
        <f t="shared" si="9"/>
        <v>9500000</v>
      </c>
      <c r="I43" s="94">
        <f t="shared" si="9"/>
        <v>0</v>
      </c>
      <c r="J43" s="94">
        <f t="shared" si="9"/>
        <v>2456486971</v>
      </c>
      <c r="K43" s="94">
        <f>K32+K33+K34+K35+K41+K42</f>
        <v>2336709049</v>
      </c>
      <c r="L43" s="94">
        <f t="shared" si="9"/>
        <v>0</v>
      </c>
      <c r="M43" s="94">
        <f t="shared" si="9"/>
        <v>0</v>
      </c>
      <c r="N43" s="94">
        <f t="shared" si="9"/>
        <v>2336709049</v>
      </c>
    </row>
    <row r="44" spans="1:14" ht="15.75">
      <c r="A44" s="88" t="s">
        <v>236</v>
      </c>
      <c r="B44" s="93" t="s">
        <v>167</v>
      </c>
      <c r="C44" s="90">
        <v>0</v>
      </c>
      <c r="D44" s="90">
        <v>0</v>
      </c>
      <c r="E44" s="90">
        <v>0</v>
      </c>
      <c r="F44" s="90">
        <f aca="true" t="shared" si="10" ref="F44:F58">SUM(C44:E44)</f>
        <v>0</v>
      </c>
      <c r="G44" s="90">
        <v>0</v>
      </c>
      <c r="H44" s="90">
        <v>0</v>
      </c>
      <c r="I44" s="90">
        <v>0</v>
      </c>
      <c r="J44" s="90">
        <f aca="true" t="shared" si="11" ref="J44:J52">SUM(G44:I44)</f>
        <v>0</v>
      </c>
      <c r="K44" s="90">
        <v>0</v>
      </c>
      <c r="L44" s="90">
        <v>0</v>
      </c>
      <c r="M44" s="90">
        <v>0</v>
      </c>
      <c r="N44" s="90">
        <f aca="true" t="shared" si="12" ref="N44:N52">SUM(K44:M44)</f>
        <v>0</v>
      </c>
    </row>
    <row r="45" spans="1:14" ht="15.75">
      <c r="A45" s="88" t="s">
        <v>237</v>
      </c>
      <c r="B45" s="93" t="s">
        <v>48</v>
      </c>
      <c r="C45" s="90">
        <v>37900000</v>
      </c>
      <c r="D45" s="90">
        <v>300000</v>
      </c>
      <c r="E45" s="90">
        <v>0</v>
      </c>
      <c r="F45" s="90">
        <f t="shared" si="10"/>
        <v>38200000</v>
      </c>
      <c r="G45" s="90">
        <v>62807180</v>
      </c>
      <c r="H45" s="90">
        <v>300000</v>
      </c>
      <c r="I45" s="90">
        <v>0</v>
      </c>
      <c r="J45" s="90">
        <f t="shared" si="11"/>
        <v>63107180</v>
      </c>
      <c r="K45" s="90">
        <v>46595039</v>
      </c>
      <c r="L45" s="90">
        <v>0</v>
      </c>
      <c r="M45" s="90">
        <v>0</v>
      </c>
      <c r="N45" s="90">
        <f t="shared" si="12"/>
        <v>46595039</v>
      </c>
    </row>
    <row r="46" spans="1:14" ht="15.75">
      <c r="A46" s="88" t="s">
        <v>238</v>
      </c>
      <c r="B46" s="93" t="s">
        <v>168</v>
      </c>
      <c r="C46" s="90">
        <v>16051892</v>
      </c>
      <c r="D46" s="90">
        <v>0</v>
      </c>
      <c r="E46" s="90">
        <v>0</v>
      </c>
      <c r="F46" s="90">
        <f t="shared" si="10"/>
        <v>16051892</v>
      </c>
      <c r="G46" s="90">
        <v>18775079</v>
      </c>
      <c r="H46" s="90">
        <v>0</v>
      </c>
      <c r="I46" s="90">
        <v>0</v>
      </c>
      <c r="J46" s="90">
        <f t="shared" si="11"/>
        <v>18775079</v>
      </c>
      <c r="K46" s="90">
        <v>8736508</v>
      </c>
      <c r="L46" s="90">
        <v>0</v>
      </c>
      <c r="M46" s="90">
        <v>0</v>
      </c>
      <c r="N46" s="90">
        <f t="shared" si="12"/>
        <v>8736508</v>
      </c>
    </row>
    <row r="47" spans="1:14" ht="15.75">
      <c r="A47" s="88" t="s">
        <v>239</v>
      </c>
      <c r="B47" s="93" t="s">
        <v>49</v>
      </c>
      <c r="C47" s="90">
        <v>137389826</v>
      </c>
      <c r="D47" s="90">
        <v>12934986</v>
      </c>
      <c r="E47" s="90">
        <v>0</v>
      </c>
      <c r="F47" s="90">
        <f t="shared" si="10"/>
        <v>150324812</v>
      </c>
      <c r="G47" s="90">
        <v>269507461</v>
      </c>
      <c r="H47" s="90">
        <v>12934986</v>
      </c>
      <c r="I47" s="90">
        <v>0</v>
      </c>
      <c r="J47" s="90">
        <f t="shared" si="11"/>
        <v>282442447</v>
      </c>
      <c r="K47" s="90">
        <v>172319958</v>
      </c>
      <c r="L47" s="90">
        <v>0</v>
      </c>
      <c r="M47" s="90">
        <v>0</v>
      </c>
      <c r="N47" s="90">
        <f t="shared" si="12"/>
        <v>172319958</v>
      </c>
    </row>
    <row r="48" spans="1:14" ht="15.75">
      <c r="A48" s="88" t="s">
        <v>240</v>
      </c>
      <c r="B48" s="93" t="s">
        <v>50</v>
      </c>
      <c r="C48" s="90">
        <v>0</v>
      </c>
      <c r="D48" s="90">
        <v>0</v>
      </c>
      <c r="E48" s="90">
        <v>0</v>
      </c>
      <c r="F48" s="90">
        <f t="shared" si="10"/>
        <v>0</v>
      </c>
      <c r="G48" s="90">
        <v>0</v>
      </c>
      <c r="H48" s="90">
        <v>0</v>
      </c>
      <c r="I48" s="90">
        <v>0</v>
      </c>
      <c r="J48" s="90">
        <f t="shared" si="11"/>
        <v>0</v>
      </c>
      <c r="K48" s="90">
        <v>0</v>
      </c>
      <c r="L48" s="90">
        <v>0</v>
      </c>
      <c r="M48" s="90">
        <v>0</v>
      </c>
      <c r="N48" s="90">
        <f t="shared" si="12"/>
        <v>0</v>
      </c>
    </row>
    <row r="49" spans="1:14" ht="15.75">
      <c r="A49" s="88" t="s">
        <v>241</v>
      </c>
      <c r="B49" s="93" t="s">
        <v>51</v>
      </c>
      <c r="C49" s="90">
        <v>49904747</v>
      </c>
      <c r="D49" s="90">
        <v>178200</v>
      </c>
      <c r="E49" s="90">
        <v>0</v>
      </c>
      <c r="F49" s="90">
        <f t="shared" si="10"/>
        <v>50082947</v>
      </c>
      <c r="G49" s="90">
        <v>89427632</v>
      </c>
      <c r="H49" s="90">
        <v>178200</v>
      </c>
      <c r="I49" s="90">
        <v>0</v>
      </c>
      <c r="J49" s="90">
        <f t="shared" si="11"/>
        <v>89605832</v>
      </c>
      <c r="K49" s="90">
        <v>56709456</v>
      </c>
      <c r="L49" s="90">
        <v>0</v>
      </c>
      <c r="M49" s="90">
        <v>0</v>
      </c>
      <c r="N49" s="90">
        <f t="shared" si="12"/>
        <v>56709456</v>
      </c>
    </row>
    <row r="50" spans="1:14" ht="15.75">
      <c r="A50" s="88" t="s">
        <v>242</v>
      </c>
      <c r="B50" s="93" t="s">
        <v>52</v>
      </c>
      <c r="C50" s="90">
        <v>61478998</v>
      </c>
      <c r="D50" s="90">
        <v>0</v>
      </c>
      <c r="E50" s="90">
        <v>0</v>
      </c>
      <c r="F50" s="90">
        <f t="shared" si="10"/>
        <v>61478998</v>
      </c>
      <c r="G50" s="90">
        <v>0</v>
      </c>
      <c r="H50" s="90">
        <v>0</v>
      </c>
      <c r="I50" s="90">
        <v>0</v>
      </c>
      <c r="J50" s="90">
        <f t="shared" si="11"/>
        <v>0</v>
      </c>
      <c r="K50" s="90">
        <v>0</v>
      </c>
      <c r="L50" s="90">
        <v>0</v>
      </c>
      <c r="M50" s="90">
        <v>0</v>
      </c>
      <c r="N50" s="90">
        <f t="shared" si="12"/>
        <v>0</v>
      </c>
    </row>
    <row r="51" spans="1:14" ht="15.75">
      <c r="A51" s="88" t="s">
        <v>243</v>
      </c>
      <c r="B51" s="93" t="s">
        <v>169</v>
      </c>
      <c r="C51" s="90">
        <v>0</v>
      </c>
      <c r="D51" s="90">
        <v>0</v>
      </c>
      <c r="E51" s="90">
        <v>0</v>
      </c>
      <c r="F51" s="90">
        <f t="shared" si="10"/>
        <v>0</v>
      </c>
      <c r="G51" s="90">
        <v>0</v>
      </c>
      <c r="H51" s="90">
        <v>0</v>
      </c>
      <c r="I51" s="90">
        <v>0</v>
      </c>
      <c r="J51" s="90">
        <f t="shared" si="11"/>
        <v>0</v>
      </c>
      <c r="K51" s="90">
        <v>34</v>
      </c>
      <c r="L51" s="90">
        <v>0</v>
      </c>
      <c r="M51" s="90">
        <v>0</v>
      </c>
      <c r="N51" s="90">
        <f t="shared" si="12"/>
        <v>34</v>
      </c>
    </row>
    <row r="52" spans="1:14" ht="31.5">
      <c r="A52" s="88" t="s">
        <v>244</v>
      </c>
      <c r="B52" s="93" t="s">
        <v>170</v>
      </c>
      <c r="C52" s="90">
        <v>100000</v>
      </c>
      <c r="D52" s="90">
        <v>0</v>
      </c>
      <c r="E52" s="90">
        <v>0</v>
      </c>
      <c r="F52" s="90">
        <f t="shared" si="10"/>
        <v>100000</v>
      </c>
      <c r="G52" s="90">
        <v>100000</v>
      </c>
      <c r="H52" s="90">
        <v>0</v>
      </c>
      <c r="I52" s="90">
        <v>0</v>
      </c>
      <c r="J52" s="90">
        <f t="shared" si="11"/>
        <v>100000</v>
      </c>
      <c r="K52" s="90">
        <v>1304</v>
      </c>
      <c r="L52" s="90">
        <v>0</v>
      </c>
      <c r="M52" s="90">
        <v>0</v>
      </c>
      <c r="N52" s="90">
        <f t="shared" si="12"/>
        <v>1304</v>
      </c>
    </row>
    <row r="53" spans="1:14" ht="31.5">
      <c r="A53" s="88" t="s">
        <v>245</v>
      </c>
      <c r="B53" s="93" t="s">
        <v>171</v>
      </c>
      <c r="C53" s="90">
        <f aca="true" t="shared" si="13" ref="C53:N53">SUM(C51:C52)</f>
        <v>100000</v>
      </c>
      <c r="D53" s="90">
        <f t="shared" si="13"/>
        <v>0</v>
      </c>
      <c r="E53" s="90">
        <f t="shared" si="13"/>
        <v>0</v>
      </c>
      <c r="F53" s="90">
        <f t="shared" si="13"/>
        <v>100000</v>
      </c>
      <c r="G53" s="90">
        <f t="shared" si="13"/>
        <v>100000</v>
      </c>
      <c r="H53" s="90">
        <f t="shared" si="13"/>
        <v>0</v>
      </c>
      <c r="I53" s="90">
        <f t="shared" si="13"/>
        <v>0</v>
      </c>
      <c r="J53" s="90">
        <f t="shared" si="13"/>
        <v>100000</v>
      </c>
      <c r="K53" s="90">
        <f t="shared" si="13"/>
        <v>1338</v>
      </c>
      <c r="L53" s="90">
        <f t="shared" si="13"/>
        <v>0</v>
      </c>
      <c r="M53" s="90">
        <f t="shared" si="13"/>
        <v>0</v>
      </c>
      <c r="N53" s="90">
        <f t="shared" si="13"/>
        <v>1338</v>
      </c>
    </row>
    <row r="54" spans="1:14" ht="31.5">
      <c r="A54" s="88" t="s">
        <v>246</v>
      </c>
      <c r="B54" s="93" t="s">
        <v>172</v>
      </c>
      <c r="C54" s="90">
        <v>0</v>
      </c>
      <c r="D54" s="90">
        <v>0</v>
      </c>
      <c r="E54" s="90">
        <v>0</v>
      </c>
      <c r="F54" s="90">
        <f t="shared" si="10"/>
        <v>0</v>
      </c>
      <c r="G54" s="90">
        <v>0</v>
      </c>
      <c r="H54" s="90">
        <v>0</v>
      </c>
      <c r="I54" s="90">
        <v>0</v>
      </c>
      <c r="J54" s="90">
        <f>SUM(G54:I54)</f>
        <v>0</v>
      </c>
      <c r="K54" s="90">
        <v>0</v>
      </c>
      <c r="L54" s="90">
        <v>0</v>
      </c>
      <c r="M54" s="90">
        <v>0</v>
      </c>
      <c r="N54" s="90">
        <f>SUM(K54:M54)</f>
        <v>0</v>
      </c>
    </row>
    <row r="55" spans="1:14" ht="15.75">
      <c r="A55" s="88" t="s">
        <v>247</v>
      </c>
      <c r="B55" s="93" t="s">
        <v>173</v>
      </c>
      <c r="C55" s="90">
        <v>0</v>
      </c>
      <c r="D55" s="90">
        <v>0</v>
      </c>
      <c r="E55" s="90">
        <v>0</v>
      </c>
      <c r="F55" s="90">
        <f t="shared" si="10"/>
        <v>0</v>
      </c>
      <c r="G55" s="90">
        <v>0</v>
      </c>
      <c r="H55" s="90">
        <v>0</v>
      </c>
      <c r="I55" s="90">
        <v>0</v>
      </c>
      <c r="J55" s="90">
        <f>SUM(G55:I55)</f>
        <v>0</v>
      </c>
      <c r="K55" s="90">
        <v>0</v>
      </c>
      <c r="L55" s="90">
        <v>0</v>
      </c>
      <c r="M55" s="90">
        <v>0</v>
      </c>
      <c r="N55" s="90">
        <f>SUM(K55:M55)</f>
        <v>0</v>
      </c>
    </row>
    <row r="56" spans="1:14" ht="15.75">
      <c r="A56" s="88" t="s">
        <v>248</v>
      </c>
      <c r="B56" s="93" t="s">
        <v>174</v>
      </c>
      <c r="C56" s="90">
        <f>SUM(C54:C55)</f>
        <v>0</v>
      </c>
      <c r="D56" s="90">
        <f aca="true" t="shared" si="14" ref="D56:N56">SUM(D54:D55)</f>
        <v>0</v>
      </c>
      <c r="E56" s="90">
        <f t="shared" si="14"/>
        <v>0</v>
      </c>
      <c r="F56" s="90">
        <f t="shared" si="14"/>
        <v>0</v>
      </c>
      <c r="G56" s="90">
        <f t="shared" si="14"/>
        <v>0</v>
      </c>
      <c r="H56" s="90">
        <f t="shared" si="14"/>
        <v>0</v>
      </c>
      <c r="I56" s="90">
        <f t="shared" si="14"/>
        <v>0</v>
      </c>
      <c r="J56" s="90">
        <f t="shared" si="14"/>
        <v>0</v>
      </c>
      <c r="K56" s="90">
        <f t="shared" si="14"/>
        <v>0</v>
      </c>
      <c r="L56" s="90">
        <f t="shared" si="14"/>
        <v>0</v>
      </c>
      <c r="M56" s="90">
        <f t="shared" si="14"/>
        <v>0</v>
      </c>
      <c r="N56" s="90">
        <f t="shared" si="14"/>
        <v>0</v>
      </c>
    </row>
    <row r="57" spans="1:14" ht="15.75">
      <c r="A57" s="88" t="s">
        <v>249</v>
      </c>
      <c r="B57" s="93" t="s">
        <v>175</v>
      </c>
      <c r="C57" s="90">
        <v>0</v>
      </c>
      <c r="D57" s="90">
        <v>0</v>
      </c>
      <c r="E57" s="90">
        <v>0</v>
      </c>
      <c r="F57" s="90">
        <f t="shared" si="10"/>
        <v>0</v>
      </c>
      <c r="G57" s="90">
        <v>892573</v>
      </c>
      <c r="H57" s="90">
        <v>0</v>
      </c>
      <c r="I57" s="90">
        <v>0</v>
      </c>
      <c r="J57" s="90">
        <f aca="true" t="shared" si="15" ref="J57:J79">SUM(G57:I57)</f>
        <v>892573</v>
      </c>
      <c r="K57" s="90">
        <v>892573</v>
      </c>
      <c r="L57" s="90">
        <v>0</v>
      </c>
      <c r="M57" s="90">
        <v>0</v>
      </c>
      <c r="N57" s="90">
        <f aca="true" t="shared" si="16" ref="N57:N79">SUM(K57:M57)</f>
        <v>892573</v>
      </c>
    </row>
    <row r="58" spans="1:14" ht="15.75">
      <c r="A58" s="88" t="s">
        <v>250</v>
      </c>
      <c r="B58" s="93" t="s">
        <v>53</v>
      </c>
      <c r="C58" s="90">
        <v>223831512</v>
      </c>
      <c r="D58" s="90">
        <v>0</v>
      </c>
      <c r="E58" s="90">
        <v>0</v>
      </c>
      <c r="F58" s="90">
        <f t="shared" si="10"/>
        <v>223831512</v>
      </c>
      <c r="G58" s="90">
        <v>165640209</v>
      </c>
      <c r="H58" s="90">
        <v>0</v>
      </c>
      <c r="I58" s="90">
        <v>0</v>
      </c>
      <c r="J58" s="90">
        <f t="shared" si="15"/>
        <v>165640209</v>
      </c>
      <c r="K58" s="90">
        <v>43753551</v>
      </c>
      <c r="L58" s="90">
        <v>0</v>
      </c>
      <c r="M58" s="90">
        <v>0</v>
      </c>
      <c r="N58" s="90">
        <f t="shared" si="16"/>
        <v>43753551</v>
      </c>
    </row>
    <row r="59" spans="1:14" ht="15.75">
      <c r="A59" s="89" t="s">
        <v>251</v>
      </c>
      <c r="B59" s="50" t="s">
        <v>202</v>
      </c>
      <c r="C59" s="94">
        <f>C44+C45+C46+C47+C48+C49+C50+C53+C56+C57+C58</f>
        <v>526656975</v>
      </c>
      <c r="D59" s="94">
        <f aca="true" t="shared" si="17" ref="D59:N59">D44+D45+D46+D47+D48+D49+D50+D53+D56+D57+D58</f>
        <v>13413186</v>
      </c>
      <c r="E59" s="94">
        <f t="shared" si="17"/>
        <v>0</v>
      </c>
      <c r="F59" s="94">
        <f t="shared" si="17"/>
        <v>540070161</v>
      </c>
      <c r="G59" s="94">
        <f t="shared" si="17"/>
        <v>607150134</v>
      </c>
      <c r="H59" s="94">
        <f t="shared" si="17"/>
        <v>13413186</v>
      </c>
      <c r="I59" s="94">
        <f t="shared" si="17"/>
        <v>0</v>
      </c>
      <c r="J59" s="94">
        <f t="shared" si="17"/>
        <v>620563320</v>
      </c>
      <c r="K59" s="94">
        <f>K44+K45+K46+K47+K48+K49+K50+K53+K56+K57+K58</f>
        <v>329008423</v>
      </c>
      <c r="L59" s="94">
        <f t="shared" si="17"/>
        <v>0</v>
      </c>
      <c r="M59" s="94">
        <f t="shared" si="17"/>
        <v>0</v>
      </c>
      <c r="N59" s="94">
        <f t="shared" si="17"/>
        <v>329008423</v>
      </c>
    </row>
    <row r="60" spans="1:14" ht="15.75">
      <c r="A60" s="88" t="s">
        <v>252</v>
      </c>
      <c r="B60" s="93" t="s">
        <v>57</v>
      </c>
      <c r="C60" s="90">
        <v>0</v>
      </c>
      <c r="D60" s="90">
        <v>0</v>
      </c>
      <c r="E60" s="90">
        <v>0</v>
      </c>
      <c r="F60" s="90">
        <f aca="true" t="shared" si="18" ref="F60:F79">SUM(C60:E60)</f>
        <v>0</v>
      </c>
      <c r="G60" s="90">
        <v>0</v>
      </c>
      <c r="H60" s="90">
        <v>0</v>
      </c>
      <c r="I60" s="90">
        <v>0</v>
      </c>
      <c r="J60" s="90">
        <f t="shared" si="15"/>
        <v>0</v>
      </c>
      <c r="K60" s="90">
        <v>0</v>
      </c>
      <c r="L60" s="90">
        <v>0</v>
      </c>
      <c r="M60" s="90">
        <v>0</v>
      </c>
      <c r="N60" s="90">
        <f t="shared" si="16"/>
        <v>0</v>
      </c>
    </row>
    <row r="61" spans="1:14" ht="15.75">
      <c r="A61" s="88" t="s">
        <v>253</v>
      </c>
      <c r="B61" s="93" t="s">
        <v>58</v>
      </c>
      <c r="C61" s="90">
        <v>499299951</v>
      </c>
      <c r="D61" s="90">
        <v>0</v>
      </c>
      <c r="E61" s="90">
        <v>0</v>
      </c>
      <c r="F61" s="90">
        <f t="shared" si="18"/>
        <v>499299951</v>
      </c>
      <c r="G61" s="90">
        <v>499299951</v>
      </c>
      <c r="H61" s="90">
        <v>0</v>
      </c>
      <c r="I61" s="90">
        <v>0</v>
      </c>
      <c r="J61" s="90">
        <f t="shared" si="15"/>
        <v>499299951</v>
      </c>
      <c r="K61" s="90">
        <v>274522924</v>
      </c>
      <c r="L61" s="90">
        <v>0</v>
      </c>
      <c r="M61" s="90">
        <v>0</v>
      </c>
      <c r="N61" s="90">
        <f t="shared" si="16"/>
        <v>274522924</v>
      </c>
    </row>
    <row r="62" spans="1:14" ht="15.75">
      <c r="A62" s="88" t="s">
        <v>254</v>
      </c>
      <c r="B62" s="93" t="s">
        <v>59</v>
      </c>
      <c r="C62" s="90">
        <v>0</v>
      </c>
      <c r="D62" s="90">
        <v>0</v>
      </c>
      <c r="E62" s="90">
        <v>0</v>
      </c>
      <c r="F62" s="90">
        <f t="shared" si="18"/>
        <v>0</v>
      </c>
      <c r="G62" s="90">
        <v>3617323</v>
      </c>
      <c r="H62" s="90">
        <v>0</v>
      </c>
      <c r="I62" s="90">
        <v>0</v>
      </c>
      <c r="J62" s="90">
        <f t="shared" si="15"/>
        <v>3617323</v>
      </c>
      <c r="K62" s="90">
        <v>1417323</v>
      </c>
      <c r="L62" s="90">
        <v>0</v>
      </c>
      <c r="M62" s="90">
        <v>0</v>
      </c>
      <c r="N62" s="90">
        <f t="shared" si="16"/>
        <v>1417323</v>
      </c>
    </row>
    <row r="63" spans="1:14" ht="15.75">
      <c r="A63" s="88" t="s">
        <v>255</v>
      </c>
      <c r="B63" s="93" t="s">
        <v>60</v>
      </c>
      <c r="C63" s="90">
        <v>0</v>
      </c>
      <c r="D63" s="90">
        <v>0</v>
      </c>
      <c r="E63" s="90">
        <v>0</v>
      </c>
      <c r="F63" s="90">
        <f t="shared" si="18"/>
        <v>0</v>
      </c>
      <c r="G63" s="90">
        <v>0</v>
      </c>
      <c r="H63" s="90">
        <v>0</v>
      </c>
      <c r="I63" s="90">
        <v>0</v>
      </c>
      <c r="J63" s="90">
        <f t="shared" si="15"/>
        <v>0</v>
      </c>
      <c r="K63" s="90">
        <v>0</v>
      </c>
      <c r="L63" s="90">
        <v>0</v>
      </c>
      <c r="M63" s="90">
        <v>0</v>
      </c>
      <c r="N63" s="90">
        <f t="shared" si="16"/>
        <v>0</v>
      </c>
    </row>
    <row r="64" spans="1:14" ht="15.75">
      <c r="A64" s="88" t="s">
        <v>256</v>
      </c>
      <c r="B64" s="93" t="s">
        <v>61</v>
      </c>
      <c r="C64" s="90">
        <v>0</v>
      </c>
      <c r="D64" s="90">
        <v>0</v>
      </c>
      <c r="E64" s="90">
        <v>0</v>
      </c>
      <c r="F64" s="90">
        <f t="shared" si="18"/>
        <v>0</v>
      </c>
      <c r="G64" s="90">
        <v>0</v>
      </c>
      <c r="H64" s="90">
        <v>0</v>
      </c>
      <c r="I64" s="90">
        <v>0</v>
      </c>
      <c r="J64" s="90">
        <f t="shared" si="15"/>
        <v>0</v>
      </c>
      <c r="K64" s="90">
        <v>0</v>
      </c>
      <c r="L64" s="90">
        <v>0</v>
      </c>
      <c r="M64" s="90">
        <v>0</v>
      </c>
      <c r="N64" s="90">
        <f t="shared" si="16"/>
        <v>0</v>
      </c>
    </row>
    <row r="65" spans="1:14" ht="15.75">
      <c r="A65" s="89" t="s">
        <v>257</v>
      </c>
      <c r="B65" s="50" t="s">
        <v>203</v>
      </c>
      <c r="C65" s="94">
        <f>SUM(C60:C64)</f>
        <v>499299951</v>
      </c>
      <c r="D65" s="94">
        <f aca="true" t="shared" si="19" ref="D65:N65">SUM(D60:D64)</f>
        <v>0</v>
      </c>
      <c r="E65" s="94">
        <f t="shared" si="19"/>
        <v>0</v>
      </c>
      <c r="F65" s="94">
        <f t="shared" si="19"/>
        <v>499299951</v>
      </c>
      <c r="G65" s="94">
        <f t="shared" si="19"/>
        <v>502917274</v>
      </c>
      <c r="H65" s="94">
        <f t="shared" si="19"/>
        <v>0</v>
      </c>
      <c r="I65" s="94">
        <f t="shared" si="19"/>
        <v>0</v>
      </c>
      <c r="J65" s="94">
        <f t="shared" si="19"/>
        <v>502917274</v>
      </c>
      <c r="K65" s="94">
        <f t="shared" si="19"/>
        <v>275940247</v>
      </c>
      <c r="L65" s="94">
        <f t="shared" si="19"/>
        <v>0</v>
      </c>
      <c r="M65" s="94">
        <f t="shared" si="19"/>
        <v>0</v>
      </c>
      <c r="N65" s="94">
        <f t="shared" si="19"/>
        <v>275940247</v>
      </c>
    </row>
    <row r="66" spans="1:14" ht="31.5">
      <c r="A66" s="88" t="s">
        <v>258</v>
      </c>
      <c r="B66" s="93" t="s">
        <v>204</v>
      </c>
      <c r="C66" s="90">
        <v>0</v>
      </c>
      <c r="D66" s="90">
        <v>0</v>
      </c>
      <c r="E66" s="90">
        <v>0</v>
      </c>
      <c r="F66" s="90">
        <f t="shared" si="18"/>
        <v>0</v>
      </c>
      <c r="G66" s="90">
        <v>0</v>
      </c>
      <c r="H66" s="90">
        <v>0</v>
      </c>
      <c r="I66" s="90">
        <v>0</v>
      </c>
      <c r="J66" s="90">
        <f t="shared" si="15"/>
        <v>0</v>
      </c>
      <c r="K66" s="90">
        <v>0</v>
      </c>
      <c r="L66" s="90">
        <v>0</v>
      </c>
      <c r="M66" s="90">
        <v>0</v>
      </c>
      <c r="N66" s="90">
        <f t="shared" si="16"/>
        <v>0</v>
      </c>
    </row>
    <row r="67" spans="1:14" ht="31.5">
      <c r="A67" s="88" t="s">
        <v>259</v>
      </c>
      <c r="B67" s="93" t="s">
        <v>205</v>
      </c>
      <c r="C67" s="90">
        <v>0</v>
      </c>
      <c r="D67" s="90">
        <v>0</v>
      </c>
      <c r="E67" s="90">
        <v>0</v>
      </c>
      <c r="F67" s="90">
        <f t="shared" si="18"/>
        <v>0</v>
      </c>
      <c r="G67" s="90">
        <v>0</v>
      </c>
      <c r="H67" s="90">
        <v>0</v>
      </c>
      <c r="I67" s="90">
        <v>0</v>
      </c>
      <c r="J67" s="90">
        <f t="shared" si="15"/>
        <v>0</v>
      </c>
      <c r="K67" s="90">
        <v>0</v>
      </c>
      <c r="L67" s="90">
        <v>0</v>
      </c>
      <c r="M67" s="90">
        <v>0</v>
      </c>
      <c r="N67" s="90">
        <f t="shared" si="16"/>
        <v>0</v>
      </c>
    </row>
    <row r="68" spans="1:14" ht="47.25">
      <c r="A68" s="88" t="s">
        <v>260</v>
      </c>
      <c r="B68" s="93" t="s">
        <v>206</v>
      </c>
      <c r="C68" s="90">
        <v>0</v>
      </c>
      <c r="D68" s="90">
        <v>0</v>
      </c>
      <c r="E68" s="90">
        <v>0</v>
      </c>
      <c r="F68" s="90">
        <f t="shared" si="18"/>
        <v>0</v>
      </c>
      <c r="G68" s="90">
        <v>0</v>
      </c>
      <c r="H68" s="90">
        <v>0</v>
      </c>
      <c r="I68" s="90">
        <v>0</v>
      </c>
      <c r="J68" s="90">
        <f t="shared" si="15"/>
        <v>0</v>
      </c>
      <c r="K68" s="90">
        <v>0</v>
      </c>
      <c r="L68" s="90">
        <v>0</v>
      </c>
      <c r="M68" s="90">
        <v>0</v>
      </c>
      <c r="N68" s="90">
        <f t="shared" si="16"/>
        <v>0</v>
      </c>
    </row>
    <row r="69" spans="1:14" ht="31.5">
      <c r="A69" s="88" t="s">
        <v>261</v>
      </c>
      <c r="B69" s="93" t="s">
        <v>207</v>
      </c>
      <c r="C69" s="90">
        <v>0</v>
      </c>
      <c r="D69" s="90">
        <v>65440000</v>
      </c>
      <c r="E69" s="90">
        <v>0</v>
      </c>
      <c r="F69" s="90">
        <f t="shared" si="18"/>
        <v>65440000</v>
      </c>
      <c r="G69" s="90">
        <v>0</v>
      </c>
      <c r="H69" s="90">
        <v>89560000</v>
      </c>
      <c r="I69" s="90">
        <v>0</v>
      </c>
      <c r="J69" s="90">
        <f t="shared" si="15"/>
        <v>89560000</v>
      </c>
      <c r="K69" s="90">
        <v>0</v>
      </c>
      <c r="L69" s="90">
        <v>20000000</v>
      </c>
      <c r="M69" s="90">
        <v>0</v>
      </c>
      <c r="N69" s="90">
        <f t="shared" si="16"/>
        <v>20000000</v>
      </c>
    </row>
    <row r="70" spans="1:14" ht="15.75">
      <c r="A70" s="88" t="s">
        <v>262</v>
      </c>
      <c r="B70" s="93" t="s">
        <v>62</v>
      </c>
      <c r="C70" s="90">
        <v>0</v>
      </c>
      <c r="D70" s="90">
        <v>0</v>
      </c>
      <c r="E70" s="90">
        <v>0</v>
      </c>
      <c r="F70" s="90">
        <f t="shared" si="18"/>
        <v>0</v>
      </c>
      <c r="G70" s="90">
        <v>114963989</v>
      </c>
      <c r="H70" s="90">
        <v>0</v>
      </c>
      <c r="I70" s="90">
        <v>0</v>
      </c>
      <c r="J70" s="90">
        <f t="shared" si="15"/>
        <v>114963989</v>
      </c>
      <c r="K70" s="90">
        <v>103414916</v>
      </c>
      <c r="L70" s="90">
        <v>0</v>
      </c>
      <c r="M70" s="90">
        <v>0</v>
      </c>
      <c r="N70" s="90">
        <f t="shared" si="16"/>
        <v>103414916</v>
      </c>
    </row>
    <row r="71" spans="1:14" ht="15.75">
      <c r="A71" s="89" t="s">
        <v>263</v>
      </c>
      <c r="B71" s="50" t="s">
        <v>208</v>
      </c>
      <c r="C71" s="94">
        <f>SUM(C66:C70)</f>
        <v>0</v>
      </c>
      <c r="D71" s="94">
        <f aca="true" t="shared" si="20" ref="D71:N71">SUM(D66:D70)</f>
        <v>65440000</v>
      </c>
      <c r="E71" s="94">
        <f t="shared" si="20"/>
        <v>0</v>
      </c>
      <c r="F71" s="94">
        <f t="shared" si="20"/>
        <v>65440000</v>
      </c>
      <c r="G71" s="94">
        <f t="shared" si="20"/>
        <v>114963989</v>
      </c>
      <c r="H71" s="94">
        <f t="shared" si="20"/>
        <v>89560000</v>
      </c>
      <c r="I71" s="94">
        <f t="shared" si="20"/>
        <v>0</v>
      </c>
      <c r="J71" s="94">
        <f t="shared" si="20"/>
        <v>204523989</v>
      </c>
      <c r="K71" s="94">
        <f t="shared" si="20"/>
        <v>103414916</v>
      </c>
      <c r="L71" s="94">
        <f t="shared" si="20"/>
        <v>20000000</v>
      </c>
      <c r="M71" s="94">
        <f t="shared" si="20"/>
        <v>0</v>
      </c>
      <c r="N71" s="94">
        <f t="shared" si="20"/>
        <v>123414916</v>
      </c>
    </row>
    <row r="72" spans="1:14" ht="31.5">
      <c r="A72" s="88" t="s">
        <v>264</v>
      </c>
      <c r="B72" s="93" t="s">
        <v>63</v>
      </c>
      <c r="C72" s="90">
        <v>0</v>
      </c>
      <c r="D72" s="90">
        <v>0</v>
      </c>
      <c r="E72" s="90">
        <v>0</v>
      </c>
      <c r="F72" s="90">
        <f t="shared" si="18"/>
        <v>0</v>
      </c>
      <c r="G72" s="90">
        <v>0</v>
      </c>
      <c r="H72" s="90">
        <v>0</v>
      </c>
      <c r="I72" s="90">
        <v>0</v>
      </c>
      <c r="J72" s="90">
        <f t="shared" si="15"/>
        <v>0</v>
      </c>
      <c r="K72" s="90">
        <v>0</v>
      </c>
      <c r="L72" s="90">
        <v>0</v>
      </c>
      <c r="M72" s="90">
        <v>0</v>
      </c>
      <c r="N72" s="90">
        <f t="shared" si="16"/>
        <v>0</v>
      </c>
    </row>
    <row r="73" spans="1:14" ht="31.5">
      <c r="A73" s="88" t="s">
        <v>265</v>
      </c>
      <c r="B73" s="93" t="s">
        <v>209</v>
      </c>
      <c r="C73" s="90">
        <v>0</v>
      </c>
      <c r="D73" s="90">
        <v>0</v>
      </c>
      <c r="E73" s="90">
        <v>0</v>
      </c>
      <c r="F73" s="90">
        <f t="shared" si="18"/>
        <v>0</v>
      </c>
      <c r="G73" s="90">
        <v>0</v>
      </c>
      <c r="H73" s="90">
        <v>0</v>
      </c>
      <c r="I73" s="90">
        <v>0</v>
      </c>
      <c r="J73" s="90">
        <f t="shared" si="15"/>
        <v>0</v>
      </c>
      <c r="K73" s="90">
        <v>0</v>
      </c>
      <c r="L73" s="90">
        <v>0</v>
      </c>
      <c r="M73" s="90">
        <v>0</v>
      </c>
      <c r="N73" s="90">
        <f t="shared" si="16"/>
        <v>0</v>
      </c>
    </row>
    <row r="74" spans="1:14" ht="47.25">
      <c r="A74" s="88" t="s">
        <v>266</v>
      </c>
      <c r="B74" s="93" t="s">
        <v>210</v>
      </c>
      <c r="C74" s="90">
        <v>0</v>
      </c>
      <c r="D74" s="90">
        <v>0</v>
      </c>
      <c r="E74" s="90">
        <v>0</v>
      </c>
      <c r="F74" s="90">
        <f t="shared" si="18"/>
        <v>0</v>
      </c>
      <c r="G74" s="90">
        <v>0</v>
      </c>
      <c r="H74" s="90">
        <v>0</v>
      </c>
      <c r="I74" s="90">
        <v>0</v>
      </c>
      <c r="J74" s="90">
        <f t="shared" si="15"/>
        <v>0</v>
      </c>
      <c r="K74" s="90">
        <v>0</v>
      </c>
      <c r="L74" s="90">
        <v>0</v>
      </c>
      <c r="M74" s="90">
        <v>0</v>
      </c>
      <c r="N74" s="90">
        <f t="shared" si="16"/>
        <v>0</v>
      </c>
    </row>
    <row r="75" spans="1:14" ht="31.5">
      <c r="A75" s="88" t="s">
        <v>267</v>
      </c>
      <c r="B75" s="93" t="s">
        <v>64</v>
      </c>
      <c r="C75" s="90">
        <v>3200000</v>
      </c>
      <c r="D75" s="90">
        <v>30000000</v>
      </c>
      <c r="E75" s="90">
        <v>0</v>
      </c>
      <c r="F75" s="90">
        <f t="shared" si="18"/>
        <v>33200000</v>
      </c>
      <c r="G75" s="90">
        <v>3200000</v>
      </c>
      <c r="H75" s="90">
        <v>30000000</v>
      </c>
      <c r="I75" s="90">
        <v>0</v>
      </c>
      <c r="J75" s="90">
        <f t="shared" si="15"/>
        <v>33200000</v>
      </c>
      <c r="K75" s="90">
        <v>0</v>
      </c>
      <c r="L75" s="90">
        <v>0</v>
      </c>
      <c r="M75" s="90">
        <v>0</v>
      </c>
      <c r="N75" s="90">
        <f t="shared" si="16"/>
        <v>0</v>
      </c>
    </row>
    <row r="76" spans="1:14" ht="15.75">
      <c r="A76" s="88" t="s">
        <v>268</v>
      </c>
      <c r="B76" s="93" t="s">
        <v>65</v>
      </c>
      <c r="C76" s="90">
        <v>0</v>
      </c>
      <c r="D76" s="90">
        <v>0</v>
      </c>
      <c r="E76" s="90">
        <v>0</v>
      </c>
      <c r="F76" s="90">
        <f t="shared" si="18"/>
        <v>0</v>
      </c>
      <c r="G76" s="90">
        <v>0</v>
      </c>
      <c r="H76" s="90">
        <v>0</v>
      </c>
      <c r="I76" s="90">
        <v>0</v>
      </c>
      <c r="J76" s="90">
        <f t="shared" si="15"/>
        <v>0</v>
      </c>
      <c r="K76" s="90">
        <v>0</v>
      </c>
      <c r="L76" s="90">
        <v>0</v>
      </c>
      <c r="M76" s="90">
        <v>0</v>
      </c>
      <c r="N76" s="90">
        <f t="shared" si="16"/>
        <v>0</v>
      </c>
    </row>
    <row r="77" spans="1:14" ht="31.5">
      <c r="A77" s="89" t="s">
        <v>269</v>
      </c>
      <c r="B77" s="50" t="s">
        <v>211</v>
      </c>
      <c r="C77" s="94">
        <f>SUM(C72:C76)</f>
        <v>3200000</v>
      </c>
      <c r="D77" s="94">
        <f aca="true" t="shared" si="21" ref="D77:N77">SUM(D72:D76)</f>
        <v>30000000</v>
      </c>
      <c r="E77" s="94">
        <f t="shared" si="21"/>
        <v>0</v>
      </c>
      <c r="F77" s="94">
        <f t="shared" si="21"/>
        <v>33200000</v>
      </c>
      <c r="G77" s="94">
        <f t="shared" si="21"/>
        <v>3200000</v>
      </c>
      <c r="H77" s="94">
        <f t="shared" si="21"/>
        <v>30000000</v>
      </c>
      <c r="I77" s="94">
        <f t="shared" si="21"/>
        <v>0</v>
      </c>
      <c r="J77" s="94">
        <f t="shared" si="21"/>
        <v>33200000</v>
      </c>
      <c r="K77" s="94">
        <f t="shared" si="21"/>
        <v>0</v>
      </c>
      <c r="L77" s="94">
        <f t="shared" si="21"/>
        <v>0</v>
      </c>
      <c r="M77" s="94">
        <f t="shared" si="21"/>
        <v>0</v>
      </c>
      <c r="N77" s="94">
        <f t="shared" si="21"/>
        <v>0</v>
      </c>
    </row>
    <row r="78" spans="1:14" ht="31.5">
      <c r="A78" s="89" t="s">
        <v>270</v>
      </c>
      <c r="B78" s="50" t="s">
        <v>212</v>
      </c>
      <c r="C78" s="94">
        <f>C23+C29+C43+C59+C65+C71+C77</f>
        <v>6629229667</v>
      </c>
      <c r="D78" s="94">
        <f aca="true" t="shared" si="22" ref="D78:N78">D23+D29+D43+D59+D65+D71+D77</f>
        <v>129673963</v>
      </c>
      <c r="E78" s="94">
        <f t="shared" si="22"/>
        <v>0</v>
      </c>
      <c r="F78" s="94">
        <f t="shared" si="22"/>
        <v>6758903630</v>
      </c>
      <c r="G78" s="94">
        <f t="shared" si="22"/>
        <v>7420249761</v>
      </c>
      <c r="H78" s="94">
        <f t="shared" si="22"/>
        <v>153793963</v>
      </c>
      <c r="I78" s="94">
        <f t="shared" si="22"/>
        <v>0</v>
      </c>
      <c r="J78" s="94">
        <f t="shared" si="22"/>
        <v>7574043724</v>
      </c>
      <c r="K78" s="94">
        <f t="shared" si="22"/>
        <v>6342259348</v>
      </c>
      <c r="L78" s="94">
        <f t="shared" si="22"/>
        <v>20000000</v>
      </c>
      <c r="M78" s="94">
        <f t="shared" si="22"/>
        <v>0</v>
      </c>
      <c r="N78" s="94">
        <f t="shared" si="22"/>
        <v>6362259348</v>
      </c>
    </row>
    <row r="79" spans="1:14" ht="15.75">
      <c r="A79" s="89" t="s">
        <v>271</v>
      </c>
      <c r="B79" s="25" t="s">
        <v>281</v>
      </c>
      <c r="C79" s="96">
        <v>680000000</v>
      </c>
      <c r="D79" s="96">
        <v>0</v>
      </c>
      <c r="E79" s="96">
        <v>0</v>
      </c>
      <c r="F79" s="96">
        <f t="shared" si="18"/>
        <v>680000000</v>
      </c>
      <c r="G79" s="96">
        <v>788629454</v>
      </c>
      <c r="H79" s="96">
        <v>0</v>
      </c>
      <c r="I79" s="96">
        <v>0</v>
      </c>
      <c r="J79" s="96">
        <f t="shared" si="15"/>
        <v>788629454</v>
      </c>
      <c r="K79" s="96">
        <v>788629454</v>
      </c>
      <c r="L79" s="96">
        <v>0</v>
      </c>
      <c r="M79" s="96">
        <v>0</v>
      </c>
      <c r="N79" s="96">
        <f t="shared" si="16"/>
        <v>788629454</v>
      </c>
    </row>
    <row r="80" spans="1:14" ht="15.75">
      <c r="A80" s="89" t="s">
        <v>272</v>
      </c>
      <c r="B80" s="25" t="s">
        <v>282</v>
      </c>
      <c r="C80" s="96">
        <f aca="true" t="shared" si="23" ref="C80:N80">SUM(C78:C79)</f>
        <v>7309229667</v>
      </c>
      <c r="D80" s="96">
        <f t="shared" si="23"/>
        <v>129673963</v>
      </c>
      <c r="E80" s="96">
        <f t="shared" si="23"/>
        <v>0</v>
      </c>
      <c r="F80" s="96">
        <f t="shared" si="23"/>
        <v>7438903630</v>
      </c>
      <c r="G80" s="96">
        <f t="shared" si="23"/>
        <v>8208879215</v>
      </c>
      <c r="H80" s="96">
        <f t="shared" si="23"/>
        <v>153793963</v>
      </c>
      <c r="I80" s="96">
        <f t="shared" si="23"/>
        <v>0</v>
      </c>
      <c r="J80" s="96">
        <f t="shared" si="23"/>
        <v>8362673178</v>
      </c>
      <c r="K80" s="96">
        <f t="shared" si="23"/>
        <v>7130888802</v>
      </c>
      <c r="L80" s="96">
        <f t="shared" si="23"/>
        <v>20000000</v>
      </c>
      <c r="M80" s="96">
        <f t="shared" si="23"/>
        <v>0</v>
      </c>
      <c r="N80" s="96">
        <f t="shared" si="23"/>
        <v>7150888802</v>
      </c>
    </row>
    <row r="81" spans="1:14" ht="15.75">
      <c r="A81" s="88" t="s">
        <v>273</v>
      </c>
      <c r="B81" s="93" t="s">
        <v>284</v>
      </c>
      <c r="C81" s="59">
        <f>6!C258</f>
        <v>107837100</v>
      </c>
      <c r="D81" s="59">
        <f>6!D258</f>
        <v>0</v>
      </c>
      <c r="E81" s="59">
        <f>6!E258</f>
        <v>0</v>
      </c>
      <c r="F81" s="1">
        <f aca="true" t="shared" si="24" ref="F81:F87">SUM(C81:E81)</f>
        <v>107837100</v>
      </c>
      <c r="G81" s="59">
        <f>6!G258</f>
        <v>117704050</v>
      </c>
      <c r="H81" s="59">
        <f>6!H258</f>
        <v>0</v>
      </c>
      <c r="I81" s="59">
        <f>6!I258</f>
        <v>0</v>
      </c>
      <c r="J81" s="1">
        <f aca="true" t="shared" si="25" ref="J81:J87">SUM(G81:I81)</f>
        <v>117704050</v>
      </c>
      <c r="K81" s="59">
        <f>6!K258</f>
        <v>118304350</v>
      </c>
      <c r="L81" s="59">
        <f>6!L258</f>
        <v>0</v>
      </c>
      <c r="M81" s="59">
        <f>6!M258</f>
        <v>0</v>
      </c>
      <c r="N81" s="1">
        <f aca="true" t="shared" si="26" ref="N81:N87">SUM(K81:M81)</f>
        <v>118304350</v>
      </c>
    </row>
    <row r="82" spans="1:14" ht="31.5">
      <c r="A82" s="88" t="s">
        <v>274</v>
      </c>
      <c r="B82" s="93" t="s">
        <v>285</v>
      </c>
      <c r="C82" s="59">
        <f>6!C282</f>
        <v>0</v>
      </c>
      <c r="D82" s="59">
        <f>6!D282</f>
        <v>0</v>
      </c>
      <c r="E82" s="59">
        <f>6!E282</f>
        <v>0</v>
      </c>
      <c r="F82" s="1">
        <f t="shared" si="24"/>
        <v>0</v>
      </c>
      <c r="G82" s="59">
        <f>6!G282</f>
        <v>500000</v>
      </c>
      <c r="H82" s="59">
        <f>6!H282</f>
        <v>0</v>
      </c>
      <c r="I82" s="59">
        <f>6!I282</f>
        <v>0</v>
      </c>
      <c r="J82" s="1">
        <f t="shared" si="25"/>
        <v>500000</v>
      </c>
      <c r="K82" s="59">
        <f>6!K282</f>
        <v>500000</v>
      </c>
      <c r="L82" s="59">
        <f>6!L282</f>
        <v>0</v>
      </c>
      <c r="M82" s="59">
        <f>6!M282</f>
        <v>0</v>
      </c>
      <c r="N82" s="1">
        <f t="shared" si="26"/>
        <v>500000</v>
      </c>
    </row>
    <row r="83" spans="1:14" ht="15.75">
      <c r="A83" s="88" t="s">
        <v>275</v>
      </c>
      <c r="B83" s="93" t="s">
        <v>286</v>
      </c>
      <c r="C83" s="59">
        <f>6!C260</f>
        <v>850000</v>
      </c>
      <c r="D83" s="59">
        <f>6!D260</f>
        <v>0</v>
      </c>
      <c r="E83" s="59">
        <f>6!E260</f>
        <v>0</v>
      </c>
      <c r="F83" s="1">
        <f t="shared" si="24"/>
        <v>850000</v>
      </c>
      <c r="G83" s="59">
        <f>6!G260</f>
        <v>850000</v>
      </c>
      <c r="H83" s="59">
        <f>6!H260</f>
        <v>0</v>
      </c>
      <c r="I83" s="59">
        <f>6!I260</f>
        <v>0</v>
      </c>
      <c r="J83" s="1">
        <f t="shared" si="25"/>
        <v>850000</v>
      </c>
      <c r="K83" s="59">
        <f>6!K260</f>
        <v>0</v>
      </c>
      <c r="L83" s="59">
        <f>6!L260</f>
        <v>0</v>
      </c>
      <c r="M83" s="59">
        <f>6!M260</f>
        <v>0</v>
      </c>
      <c r="N83" s="1">
        <f t="shared" si="26"/>
        <v>0</v>
      </c>
    </row>
    <row r="84" spans="1:14" ht="15.75">
      <c r="A84" s="88" t="s">
        <v>276</v>
      </c>
      <c r="B84" s="93" t="s">
        <v>287</v>
      </c>
      <c r="C84" s="59">
        <f>6!C276</f>
        <v>140639704</v>
      </c>
      <c r="D84" s="59">
        <f>6!D276</f>
        <v>914400</v>
      </c>
      <c r="E84" s="59">
        <f>6!E276</f>
        <v>0</v>
      </c>
      <c r="F84" s="1">
        <f t="shared" si="24"/>
        <v>141554104</v>
      </c>
      <c r="G84" s="59">
        <f>6!G276</f>
        <v>168865211</v>
      </c>
      <c r="H84" s="59">
        <f>6!H276</f>
        <v>914400</v>
      </c>
      <c r="I84" s="59">
        <f>6!I276</f>
        <v>0</v>
      </c>
      <c r="J84" s="1">
        <f t="shared" si="25"/>
        <v>169779611</v>
      </c>
      <c r="K84" s="59">
        <f>6!K276</f>
        <v>162859184</v>
      </c>
      <c r="L84" s="59">
        <f>6!L276</f>
        <v>0</v>
      </c>
      <c r="M84" s="59">
        <f>6!M276</f>
        <v>0</v>
      </c>
      <c r="N84" s="1">
        <f t="shared" si="26"/>
        <v>162859184</v>
      </c>
    </row>
    <row r="85" spans="1:14" ht="15.75">
      <c r="A85" s="88" t="s">
        <v>277</v>
      </c>
      <c r="B85" s="93" t="s">
        <v>288</v>
      </c>
      <c r="C85" s="59">
        <f>6!C284</f>
        <v>0</v>
      </c>
      <c r="D85" s="59">
        <f>6!D284</f>
        <v>0</v>
      </c>
      <c r="E85" s="59">
        <f>6!E284</f>
        <v>0</v>
      </c>
      <c r="F85" s="1">
        <f t="shared" si="24"/>
        <v>0</v>
      </c>
      <c r="G85" s="59">
        <f>6!G284</f>
        <v>388560</v>
      </c>
      <c r="H85" s="59">
        <f>6!H284</f>
        <v>0</v>
      </c>
      <c r="I85" s="59">
        <f>6!I284</f>
        <v>0</v>
      </c>
      <c r="J85" s="1">
        <f t="shared" si="25"/>
        <v>388560</v>
      </c>
      <c r="K85" s="59">
        <f>6!K284</f>
        <v>388560</v>
      </c>
      <c r="L85" s="59">
        <f>6!L284</f>
        <v>0</v>
      </c>
      <c r="M85" s="59">
        <f>6!M284</f>
        <v>0</v>
      </c>
      <c r="N85" s="1">
        <f t="shared" si="26"/>
        <v>388560</v>
      </c>
    </row>
    <row r="86" spans="1:14" ht="15.75">
      <c r="A86" s="88" t="s">
        <v>278</v>
      </c>
      <c r="B86" s="93" t="s">
        <v>289</v>
      </c>
      <c r="C86" s="59">
        <f>6!C278</f>
        <v>0</v>
      </c>
      <c r="D86" s="59">
        <f>6!D278</f>
        <v>0</v>
      </c>
      <c r="E86" s="59">
        <f>6!E278</f>
        <v>0</v>
      </c>
      <c r="F86" s="1">
        <f t="shared" si="24"/>
        <v>0</v>
      </c>
      <c r="G86" s="59">
        <f>6!G278</f>
        <v>655000</v>
      </c>
      <c r="H86" s="59">
        <f>6!H278</f>
        <v>0</v>
      </c>
      <c r="I86" s="59">
        <f>6!I278</f>
        <v>0</v>
      </c>
      <c r="J86" s="1">
        <f t="shared" si="25"/>
        <v>655000</v>
      </c>
      <c r="K86" s="59">
        <f>6!K278</f>
        <v>655000</v>
      </c>
      <c r="L86" s="59">
        <f>6!L278</f>
        <v>0</v>
      </c>
      <c r="M86" s="59">
        <f>6!M278</f>
        <v>0</v>
      </c>
      <c r="N86" s="1">
        <f t="shared" si="26"/>
        <v>655000</v>
      </c>
    </row>
    <row r="87" spans="1:14" ht="15.75">
      <c r="A87" s="88" t="s">
        <v>279</v>
      </c>
      <c r="B87" s="93" t="s">
        <v>290</v>
      </c>
      <c r="C87" s="59">
        <f>6!C286</f>
        <v>0</v>
      </c>
      <c r="D87" s="59">
        <f>6!D286</f>
        <v>0</v>
      </c>
      <c r="E87" s="59">
        <f>6!E286</f>
        <v>0</v>
      </c>
      <c r="F87" s="1">
        <f t="shared" si="24"/>
        <v>0</v>
      </c>
      <c r="G87" s="59">
        <f>6!G286</f>
        <v>5000000</v>
      </c>
      <c r="H87" s="59">
        <f>6!H286</f>
        <v>0</v>
      </c>
      <c r="I87" s="59">
        <f>6!I286</f>
        <v>0</v>
      </c>
      <c r="J87" s="1">
        <f t="shared" si="25"/>
        <v>5000000</v>
      </c>
      <c r="K87" s="59">
        <f>6!K286</f>
        <v>466676</v>
      </c>
      <c r="L87" s="59">
        <f>6!L286</f>
        <v>0</v>
      </c>
      <c r="M87" s="59">
        <f>6!M286</f>
        <v>0</v>
      </c>
      <c r="N87" s="1">
        <f t="shared" si="26"/>
        <v>466676</v>
      </c>
    </row>
    <row r="88" spans="1:14" ht="31.5">
      <c r="A88" s="89" t="s">
        <v>280</v>
      </c>
      <c r="B88" s="25" t="s">
        <v>291</v>
      </c>
      <c r="C88" s="96">
        <f>SUM(C81:C87)</f>
        <v>249326804</v>
      </c>
      <c r="D88" s="96">
        <f aca="true" t="shared" si="27" ref="D88:N88">SUM(D81:D87)</f>
        <v>914400</v>
      </c>
      <c r="E88" s="96">
        <f t="shared" si="27"/>
        <v>0</v>
      </c>
      <c r="F88" s="96">
        <f t="shared" si="27"/>
        <v>250241204</v>
      </c>
      <c r="G88" s="96">
        <f t="shared" si="27"/>
        <v>293962821</v>
      </c>
      <c r="H88" s="96">
        <f t="shared" si="27"/>
        <v>914400</v>
      </c>
      <c r="I88" s="96">
        <f t="shared" si="27"/>
        <v>0</v>
      </c>
      <c r="J88" s="96">
        <f t="shared" si="27"/>
        <v>294877221</v>
      </c>
      <c r="K88" s="96">
        <f t="shared" si="27"/>
        <v>283173770</v>
      </c>
      <c r="L88" s="96">
        <f t="shared" si="27"/>
        <v>0</v>
      </c>
      <c r="M88" s="96">
        <f t="shared" si="27"/>
        <v>0</v>
      </c>
      <c r="N88" s="96">
        <f t="shared" si="27"/>
        <v>283173770</v>
      </c>
    </row>
    <row r="89" spans="1:14" ht="15.75">
      <c r="A89" s="89" t="s">
        <v>283</v>
      </c>
      <c r="B89" s="25" t="s">
        <v>429</v>
      </c>
      <c r="C89" s="96">
        <f>C80+C88</f>
        <v>7558556471</v>
      </c>
      <c r="D89" s="96">
        <f aca="true" t="shared" si="28" ref="D89:N89">D80+D88</f>
        <v>130588363</v>
      </c>
      <c r="E89" s="96">
        <f t="shared" si="28"/>
        <v>0</v>
      </c>
      <c r="F89" s="96">
        <f t="shared" si="28"/>
        <v>7689144834</v>
      </c>
      <c r="G89" s="96">
        <f t="shared" si="28"/>
        <v>8502842036</v>
      </c>
      <c r="H89" s="96">
        <f t="shared" si="28"/>
        <v>154708363</v>
      </c>
      <c r="I89" s="96">
        <f t="shared" si="28"/>
        <v>0</v>
      </c>
      <c r="J89" s="96">
        <f t="shared" si="28"/>
        <v>8657550399</v>
      </c>
      <c r="K89" s="96">
        <f t="shared" si="28"/>
        <v>7414062572</v>
      </c>
      <c r="L89" s="96">
        <f t="shared" si="28"/>
        <v>20000000</v>
      </c>
      <c r="M89" s="96">
        <f t="shared" si="28"/>
        <v>0</v>
      </c>
      <c r="N89" s="96">
        <f t="shared" si="28"/>
        <v>7434062572</v>
      </c>
    </row>
  </sheetData>
  <sheetProtection/>
  <mergeCells count="9">
    <mergeCell ref="A1:N1"/>
    <mergeCell ref="A9:A10"/>
    <mergeCell ref="B3:C3"/>
    <mergeCell ref="C9:F9"/>
    <mergeCell ref="K9:N9"/>
    <mergeCell ref="G9:J9"/>
    <mergeCell ref="A6:N6"/>
    <mergeCell ref="A5:N5"/>
    <mergeCell ref="A4:N4"/>
  </mergeCells>
  <printOptions horizontalCentered="1"/>
  <pageMargins left="0.984251968503937" right="0.984251968503937" top="0.984251968503937" bottom="0.7874015748031497" header="0.5118110236220472" footer="0.5118110236220472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9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9.625" style="42" customWidth="1"/>
    <col min="2" max="2" width="14.25390625" style="2" bestFit="1" customWidth="1"/>
    <col min="3" max="3" width="12.375" style="2" bestFit="1" customWidth="1"/>
    <col min="4" max="4" width="10.375" style="2" customWidth="1"/>
    <col min="5" max="6" width="14.25390625" style="2" bestFit="1" customWidth="1"/>
    <col min="7" max="7" width="12.375" style="2" bestFit="1" customWidth="1"/>
    <col min="8" max="8" width="10.375" style="2" bestFit="1" customWidth="1"/>
    <col min="9" max="10" width="14.25390625" style="2" bestFit="1" customWidth="1"/>
    <col min="11" max="11" width="11.25390625" style="2" bestFit="1" customWidth="1"/>
    <col min="12" max="12" width="10.375" style="2" bestFit="1" customWidth="1"/>
    <col min="13" max="13" width="15.25390625" style="2" bestFit="1" customWidth="1"/>
    <col min="14" max="16384" width="9.125" style="2" customWidth="1"/>
  </cols>
  <sheetData>
    <row r="1" spans="1:13" ht="15.75">
      <c r="A1" s="329" t="s">
        <v>773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2" ht="15.75">
      <c r="A3" s="329"/>
      <c r="B3" s="329"/>
    </row>
    <row r="4" spans="1:13" ht="15.75">
      <c r="A4" s="332" t="s">
        <v>15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5.75">
      <c r="A5" s="332" t="s">
        <v>407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2" ht="15.75">
      <c r="A6" s="49"/>
      <c r="B6" s="4"/>
    </row>
    <row r="7" spans="1:13" ht="15.75">
      <c r="A7" s="54"/>
      <c r="B7" s="8"/>
      <c r="C7" s="7"/>
      <c r="D7" s="7"/>
      <c r="E7" s="8"/>
      <c r="F7" s="7"/>
      <c r="G7" s="7"/>
      <c r="H7" s="7"/>
      <c r="I7" s="7"/>
      <c r="J7" s="7"/>
      <c r="K7" s="7"/>
      <c r="L7" s="7"/>
      <c r="M7" s="8" t="s">
        <v>316</v>
      </c>
    </row>
    <row r="8" spans="1:13" ht="15.75" customHeight="1">
      <c r="A8" s="44" t="s">
        <v>17</v>
      </c>
      <c r="B8" s="319" t="s">
        <v>33</v>
      </c>
      <c r="C8" s="320"/>
      <c r="D8" s="320"/>
      <c r="E8" s="323"/>
      <c r="F8" s="319" t="s">
        <v>481</v>
      </c>
      <c r="G8" s="320"/>
      <c r="H8" s="320"/>
      <c r="I8" s="323"/>
      <c r="J8" s="319" t="s">
        <v>719</v>
      </c>
      <c r="K8" s="320"/>
      <c r="L8" s="320"/>
      <c r="M8" s="323"/>
    </row>
    <row r="9" spans="1:13" ht="31.5">
      <c r="A9" s="44" t="s">
        <v>36</v>
      </c>
      <c r="B9" s="82" t="s">
        <v>34</v>
      </c>
      <c r="C9" s="45" t="s">
        <v>35</v>
      </c>
      <c r="D9" s="35" t="s">
        <v>164</v>
      </c>
      <c r="E9" s="45" t="s">
        <v>18</v>
      </c>
      <c r="F9" s="82" t="s">
        <v>34</v>
      </c>
      <c r="G9" s="45" t="s">
        <v>35</v>
      </c>
      <c r="H9" s="35" t="s">
        <v>164</v>
      </c>
      <c r="I9" s="45" t="s">
        <v>18</v>
      </c>
      <c r="J9" s="82" t="s">
        <v>34</v>
      </c>
      <c r="K9" s="45" t="s">
        <v>35</v>
      </c>
      <c r="L9" s="35" t="s">
        <v>164</v>
      </c>
      <c r="M9" s="45" t="s">
        <v>18</v>
      </c>
    </row>
    <row r="10" spans="1:13" ht="15.75">
      <c r="A10" s="57" t="s">
        <v>70</v>
      </c>
      <c r="B10" s="13">
        <f>3!C17</f>
        <v>1850103347</v>
      </c>
      <c r="C10" s="13">
        <f>3!D17</f>
        <v>0</v>
      </c>
      <c r="D10" s="13">
        <f>3!E17</f>
        <v>0</v>
      </c>
      <c r="E10" s="1">
        <f>SUM(B10:D10)</f>
        <v>1850103347</v>
      </c>
      <c r="F10" s="13">
        <f>3!G17</f>
        <v>2048051360</v>
      </c>
      <c r="G10" s="13">
        <f>3!H17</f>
        <v>0</v>
      </c>
      <c r="H10" s="13">
        <f>3!I17</f>
        <v>0</v>
      </c>
      <c r="I10" s="1">
        <f>SUM(F10:H10)</f>
        <v>2048051360</v>
      </c>
      <c r="J10" s="13">
        <v>2048051360</v>
      </c>
      <c r="K10" s="13">
        <f>3!L17</f>
        <v>0</v>
      </c>
      <c r="L10" s="13">
        <f>3!M17</f>
        <v>0</v>
      </c>
      <c r="M10" s="1">
        <f>SUM(J10:L10)</f>
        <v>2048051360</v>
      </c>
    </row>
    <row r="11" spans="1:13" ht="15.75">
      <c r="A11" s="50" t="s">
        <v>54</v>
      </c>
      <c r="B11" s="32">
        <f aca="true" t="shared" si="0" ref="B11:M11">SUM(B10:B10)</f>
        <v>1850103347</v>
      </c>
      <c r="C11" s="32">
        <f t="shared" si="0"/>
        <v>0</v>
      </c>
      <c r="D11" s="32">
        <f t="shared" si="0"/>
        <v>0</v>
      </c>
      <c r="E11" s="32">
        <f t="shared" si="0"/>
        <v>1850103347</v>
      </c>
      <c r="F11" s="32">
        <f t="shared" si="0"/>
        <v>2048051360</v>
      </c>
      <c r="G11" s="32">
        <f t="shared" si="0"/>
        <v>0</v>
      </c>
      <c r="H11" s="32">
        <f t="shared" si="0"/>
        <v>0</v>
      </c>
      <c r="I11" s="32">
        <f t="shared" si="0"/>
        <v>2048051360</v>
      </c>
      <c r="J11" s="32">
        <f t="shared" si="0"/>
        <v>2048051360</v>
      </c>
      <c r="K11" s="32">
        <f t="shared" si="0"/>
        <v>0</v>
      </c>
      <c r="L11" s="32">
        <f t="shared" si="0"/>
        <v>0</v>
      </c>
      <c r="M11" s="32">
        <f t="shared" si="0"/>
        <v>2048051360</v>
      </c>
    </row>
    <row r="12" spans="1:13" ht="31.5">
      <c r="A12" s="57" t="s">
        <v>99</v>
      </c>
      <c r="B12" s="13">
        <v>107837100</v>
      </c>
      <c r="C12" s="13">
        <v>0</v>
      </c>
      <c r="D12" s="97">
        <v>0</v>
      </c>
      <c r="E12" s="1">
        <f>SUM(B12:D12)</f>
        <v>107837100</v>
      </c>
      <c r="F12" s="13">
        <v>115753263</v>
      </c>
      <c r="G12" s="13">
        <v>0</v>
      </c>
      <c r="H12" s="97">
        <v>0</v>
      </c>
      <c r="I12" s="1">
        <f aca="true" t="shared" si="1" ref="I12:I22">SUM(F12:H12)</f>
        <v>115753263</v>
      </c>
      <c r="J12" s="158">
        <v>116151200</v>
      </c>
      <c r="K12" s="13">
        <v>0</v>
      </c>
      <c r="L12" s="97">
        <v>0</v>
      </c>
      <c r="M12" s="1">
        <f aca="true" t="shared" si="2" ref="M12:M18">SUM(J12:L12)</f>
        <v>116151200</v>
      </c>
    </row>
    <row r="13" spans="1:13" ht="31.5">
      <c r="A13" s="57" t="s">
        <v>0</v>
      </c>
      <c r="B13" s="13">
        <v>1300000</v>
      </c>
      <c r="C13" s="13">
        <v>0</v>
      </c>
      <c r="D13" s="97">
        <v>0</v>
      </c>
      <c r="E13" s="1">
        <f aca="true" t="shared" si="3" ref="E13:E22">SUM(B13:D13)</f>
        <v>1300000</v>
      </c>
      <c r="F13" s="13">
        <v>1300000</v>
      </c>
      <c r="G13" s="13">
        <v>0</v>
      </c>
      <c r="H13" s="97">
        <v>0</v>
      </c>
      <c r="I13" s="1">
        <f t="shared" si="1"/>
        <v>1300000</v>
      </c>
      <c r="J13" s="158">
        <v>2197841</v>
      </c>
      <c r="K13" s="13">
        <v>0</v>
      </c>
      <c r="L13" s="97">
        <v>0</v>
      </c>
      <c r="M13" s="1">
        <f t="shared" si="2"/>
        <v>2197841</v>
      </c>
    </row>
    <row r="14" spans="1:13" ht="15.75">
      <c r="A14" s="57" t="s">
        <v>162</v>
      </c>
      <c r="B14" s="13">
        <v>3680000</v>
      </c>
      <c r="C14" s="13">
        <v>0</v>
      </c>
      <c r="D14" s="97">
        <v>0</v>
      </c>
      <c r="E14" s="1">
        <f t="shared" si="3"/>
        <v>3680000</v>
      </c>
      <c r="F14" s="13">
        <v>3680000</v>
      </c>
      <c r="G14" s="13">
        <v>0</v>
      </c>
      <c r="H14" s="97">
        <v>0</v>
      </c>
      <c r="I14" s="1">
        <f t="shared" si="1"/>
        <v>3680000</v>
      </c>
      <c r="J14" s="158">
        <v>0</v>
      </c>
      <c r="K14" s="13">
        <v>0</v>
      </c>
      <c r="L14" s="97">
        <v>0</v>
      </c>
      <c r="M14" s="1">
        <f t="shared" si="2"/>
        <v>0</v>
      </c>
    </row>
    <row r="15" spans="1:13" ht="15.75">
      <c r="A15" s="12" t="s">
        <v>114</v>
      </c>
      <c r="B15" s="13">
        <v>0</v>
      </c>
      <c r="C15" s="13">
        <v>7560000</v>
      </c>
      <c r="D15" s="97">
        <v>0</v>
      </c>
      <c r="E15" s="1">
        <f t="shared" si="3"/>
        <v>7560000</v>
      </c>
      <c r="F15" s="13">
        <v>0</v>
      </c>
      <c r="G15" s="13">
        <v>7560000</v>
      </c>
      <c r="H15" s="97">
        <v>0</v>
      </c>
      <c r="I15" s="1">
        <f t="shared" si="1"/>
        <v>7560000</v>
      </c>
      <c r="J15" s="158">
        <v>7110000</v>
      </c>
      <c r="K15" s="13">
        <v>0</v>
      </c>
      <c r="L15" s="97">
        <v>0</v>
      </c>
      <c r="M15" s="1">
        <f t="shared" si="2"/>
        <v>7110000</v>
      </c>
    </row>
    <row r="16" spans="1:13" ht="15.75">
      <c r="A16" s="12" t="s">
        <v>3</v>
      </c>
      <c r="B16" s="13">
        <v>1717358</v>
      </c>
      <c r="C16" s="13">
        <v>0</v>
      </c>
      <c r="D16" s="97">
        <v>0</v>
      </c>
      <c r="E16" s="1">
        <f t="shared" si="3"/>
        <v>1717358</v>
      </c>
      <c r="F16" s="13">
        <v>1717358</v>
      </c>
      <c r="G16" s="13">
        <v>0</v>
      </c>
      <c r="H16" s="97">
        <v>0</v>
      </c>
      <c r="I16" s="1">
        <f t="shared" si="1"/>
        <v>1717358</v>
      </c>
      <c r="J16" s="158">
        <v>0</v>
      </c>
      <c r="K16" s="13">
        <v>0</v>
      </c>
      <c r="L16" s="97">
        <v>0</v>
      </c>
      <c r="M16" s="1">
        <f t="shared" si="2"/>
        <v>0</v>
      </c>
    </row>
    <row r="17" spans="1:13" ht="15.75">
      <c r="A17" s="12" t="s">
        <v>98</v>
      </c>
      <c r="B17" s="13">
        <v>0</v>
      </c>
      <c r="C17" s="13">
        <v>3760777</v>
      </c>
      <c r="D17" s="97">
        <v>0</v>
      </c>
      <c r="E17" s="1">
        <f t="shared" si="3"/>
        <v>3760777</v>
      </c>
      <c r="F17" s="13">
        <v>0</v>
      </c>
      <c r="G17" s="13">
        <v>3760777</v>
      </c>
      <c r="H17" s="97">
        <v>0</v>
      </c>
      <c r="I17" s="1">
        <f t="shared" si="1"/>
        <v>3760777</v>
      </c>
      <c r="J17" s="158">
        <v>0</v>
      </c>
      <c r="K17" s="13">
        <v>2027467</v>
      </c>
      <c r="L17" s="97">
        <v>0</v>
      </c>
      <c r="M17" s="1">
        <f t="shared" si="2"/>
        <v>2027467</v>
      </c>
    </row>
    <row r="18" spans="1:13" ht="15.75">
      <c r="A18" s="12" t="s">
        <v>109</v>
      </c>
      <c r="B18" s="13">
        <v>1015740</v>
      </c>
      <c r="C18" s="13">
        <v>0</v>
      </c>
      <c r="D18" s="97">
        <v>0</v>
      </c>
      <c r="E18" s="1">
        <f t="shared" si="3"/>
        <v>1015740</v>
      </c>
      <c r="F18" s="13">
        <v>8738240</v>
      </c>
      <c r="G18" s="13">
        <v>0</v>
      </c>
      <c r="H18" s="97">
        <v>0</v>
      </c>
      <c r="I18" s="1">
        <f t="shared" si="1"/>
        <v>8738240</v>
      </c>
      <c r="J18" s="158">
        <v>16089890</v>
      </c>
      <c r="K18" s="13">
        <v>0</v>
      </c>
      <c r="L18" s="97">
        <v>0</v>
      </c>
      <c r="M18" s="1">
        <f t="shared" si="2"/>
        <v>16089890</v>
      </c>
    </row>
    <row r="19" spans="1:13" ht="15.75">
      <c r="A19" s="12" t="s">
        <v>724</v>
      </c>
      <c r="B19" s="13">
        <v>0</v>
      </c>
      <c r="C19" s="13">
        <v>0</v>
      </c>
      <c r="D19" s="97">
        <v>0</v>
      </c>
      <c r="E19" s="1">
        <f t="shared" si="3"/>
        <v>0</v>
      </c>
      <c r="F19" s="13">
        <v>0</v>
      </c>
      <c r="G19" s="13">
        <v>0</v>
      </c>
      <c r="H19" s="97">
        <v>0</v>
      </c>
      <c r="I19" s="1">
        <f>SUM(F19:H19)</f>
        <v>0</v>
      </c>
      <c r="J19" s="158">
        <v>1891215</v>
      </c>
      <c r="K19" s="13">
        <v>0</v>
      </c>
      <c r="L19" s="97">
        <v>0</v>
      </c>
      <c r="M19" s="1">
        <f>SUM(J19:L19)</f>
        <v>1891215</v>
      </c>
    </row>
    <row r="20" spans="1:13" ht="15.75">
      <c r="A20" s="12" t="s">
        <v>121</v>
      </c>
      <c r="B20" s="13">
        <v>0</v>
      </c>
      <c r="C20" s="13">
        <v>0</v>
      </c>
      <c r="D20" s="97">
        <v>0</v>
      </c>
      <c r="E20" s="1">
        <f>SUM(B20:D20)</f>
        <v>0</v>
      </c>
      <c r="F20" s="13">
        <v>0</v>
      </c>
      <c r="G20" s="13">
        <v>0</v>
      </c>
      <c r="H20" s="97">
        <v>0</v>
      </c>
      <c r="I20" s="1">
        <f>SUM(F20:H20)</f>
        <v>0</v>
      </c>
      <c r="J20" s="158">
        <v>0</v>
      </c>
      <c r="K20" s="13">
        <v>1500000</v>
      </c>
      <c r="L20" s="97">
        <v>0</v>
      </c>
      <c r="M20" s="1">
        <f>SUM(J20:L20)</f>
        <v>1500000</v>
      </c>
    </row>
    <row r="21" spans="1:13" ht="15.75">
      <c r="A21" s="12" t="s">
        <v>442</v>
      </c>
      <c r="B21" s="13">
        <v>0</v>
      </c>
      <c r="C21" s="13">
        <v>0</v>
      </c>
      <c r="D21" s="97">
        <v>0</v>
      </c>
      <c r="E21" s="1">
        <f t="shared" si="3"/>
        <v>0</v>
      </c>
      <c r="F21" s="13">
        <v>9907476</v>
      </c>
      <c r="G21" s="13">
        <v>0</v>
      </c>
      <c r="H21" s="97">
        <v>0</v>
      </c>
      <c r="I21" s="1">
        <f>SUM(F21:H21)</f>
        <v>9907476</v>
      </c>
      <c r="J21" s="158">
        <v>11082638</v>
      </c>
      <c r="K21" s="13">
        <v>0</v>
      </c>
      <c r="L21" s="97">
        <v>0</v>
      </c>
      <c r="M21" s="1">
        <f>SUM(J21:L21)</f>
        <v>11082638</v>
      </c>
    </row>
    <row r="22" spans="1:13" ht="15.75">
      <c r="A22" s="12" t="s">
        <v>116</v>
      </c>
      <c r="B22" s="13">
        <v>2000000</v>
      </c>
      <c r="C22" s="13">
        <v>0</v>
      </c>
      <c r="D22" s="97">
        <v>0</v>
      </c>
      <c r="E22" s="1">
        <f t="shared" si="3"/>
        <v>2000000</v>
      </c>
      <c r="F22" s="13">
        <v>10164500</v>
      </c>
      <c r="G22" s="13">
        <v>0</v>
      </c>
      <c r="H22" s="97">
        <v>0</v>
      </c>
      <c r="I22" s="1">
        <f t="shared" si="1"/>
        <v>10164500</v>
      </c>
      <c r="J22" s="158">
        <v>3843056</v>
      </c>
      <c r="K22" s="13">
        <v>0</v>
      </c>
      <c r="L22" s="97">
        <v>0</v>
      </c>
      <c r="M22" s="1">
        <f>SUM(J22:L22)</f>
        <v>3843056</v>
      </c>
    </row>
    <row r="23" spans="1:13" ht="31.5">
      <c r="A23" s="50" t="s">
        <v>108</v>
      </c>
      <c r="B23" s="32">
        <f aca="true" t="shared" si="4" ref="B23:M23">SUM(B11:B22)</f>
        <v>1967653545</v>
      </c>
      <c r="C23" s="32">
        <f t="shared" si="4"/>
        <v>11320777</v>
      </c>
      <c r="D23" s="32">
        <f t="shared" si="4"/>
        <v>0</v>
      </c>
      <c r="E23" s="32">
        <f t="shared" si="4"/>
        <v>1978974322</v>
      </c>
      <c r="F23" s="32">
        <f t="shared" si="4"/>
        <v>2199312197</v>
      </c>
      <c r="G23" s="32">
        <f t="shared" si="4"/>
        <v>11320777</v>
      </c>
      <c r="H23" s="32">
        <f t="shared" si="4"/>
        <v>0</v>
      </c>
      <c r="I23" s="32">
        <f t="shared" si="4"/>
        <v>2210632974</v>
      </c>
      <c r="J23" s="159">
        <f t="shared" si="4"/>
        <v>2206417200</v>
      </c>
      <c r="K23" s="32">
        <f t="shared" si="4"/>
        <v>3527467</v>
      </c>
      <c r="L23" s="32">
        <f t="shared" si="4"/>
        <v>0</v>
      </c>
      <c r="M23" s="32">
        <f t="shared" si="4"/>
        <v>2209944667</v>
      </c>
    </row>
    <row r="24" spans="1:13" ht="31.5">
      <c r="A24" s="12" t="s">
        <v>0</v>
      </c>
      <c r="B24" s="13">
        <v>490481985</v>
      </c>
      <c r="C24" s="97">
        <v>0</v>
      </c>
      <c r="D24" s="97">
        <v>0</v>
      </c>
      <c r="E24" s="1">
        <f>SUM(B24:D24)</f>
        <v>490481985</v>
      </c>
      <c r="F24" s="13">
        <v>492981985</v>
      </c>
      <c r="G24" s="97">
        <v>0</v>
      </c>
      <c r="H24" s="97">
        <v>0</v>
      </c>
      <c r="I24" s="1">
        <f>SUM(F24:H24)</f>
        <v>492981985</v>
      </c>
      <c r="J24" s="158">
        <v>224341290</v>
      </c>
      <c r="K24" s="97">
        <v>0</v>
      </c>
      <c r="L24" s="97">
        <v>0</v>
      </c>
      <c r="M24" s="1">
        <f>SUM(J24:L24)</f>
        <v>224341290</v>
      </c>
    </row>
    <row r="25" spans="1:13" ht="15.75">
      <c r="A25" s="57" t="s">
        <v>70</v>
      </c>
      <c r="B25" s="13">
        <v>0</v>
      </c>
      <c r="C25" s="13">
        <v>0</v>
      </c>
      <c r="D25" s="97">
        <v>0</v>
      </c>
      <c r="E25" s="1">
        <f>SUM(B25:D25)</f>
        <v>0</v>
      </c>
      <c r="F25" s="13">
        <v>0</v>
      </c>
      <c r="G25" s="13">
        <v>0</v>
      </c>
      <c r="H25" s="97">
        <v>0</v>
      </c>
      <c r="I25" s="1">
        <f>SUM(F25:H25)</f>
        <v>0</v>
      </c>
      <c r="J25" s="158">
        <v>530000000</v>
      </c>
      <c r="K25" s="13">
        <v>0</v>
      </c>
      <c r="L25" s="97">
        <v>0</v>
      </c>
      <c r="M25" s="1">
        <f>SUM(J25:L25)</f>
        <v>530000000</v>
      </c>
    </row>
    <row r="26" spans="1:13" ht="15.75">
      <c r="A26" s="12" t="s">
        <v>424</v>
      </c>
      <c r="B26" s="13">
        <v>35089341</v>
      </c>
      <c r="C26" s="97">
        <v>0</v>
      </c>
      <c r="D26" s="97">
        <v>0</v>
      </c>
      <c r="E26" s="1">
        <f aca="true" t="shared" si="5" ref="E26:E32">SUM(B26:D26)</f>
        <v>35089341</v>
      </c>
      <c r="F26" s="13">
        <v>65089341</v>
      </c>
      <c r="G26" s="97">
        <v>0</v>
      </c>
      <c r="H26" s="97">
        <v>0</v>
      </c>
      <c r="I26" s="1">
        <f aca="true" t="shared" si="6" ref="I26:I32">SUM(F26:H26)</f>
        <v>65089341</v>
      </c>
      <c r="J26" s="158">
        <v>35089341</v>
      </c>
      <c r="K26" s="97">
        <v>0</v>
      </c>
      <c r="L26" s="97">
        <v>0</v>
      </c>
      <c r="M26" s="1">
        <f aca="true" t="shared" si="7" ref="M26:M32">SUM(J26:L26)</f>
        <v>35089341</v>
      </c>
    </row>
    <row r="27" spans="1:13" ht="15.75">
      <c r="A27" s="12" t="s">
        <v>100</v>
      </c>
      <c r="B27" s="13">
        <v>289845</v>
      </c>
      <c r="C27" s="97">
        <v>0</v>
      </c>
      <c r="D27" s="97">
        <v>0</v>
      </c>
      <c r="E27" s="1">
        <f t="shared" si="5"/>
        <v>289845</v>
      </c>
      <c r="F27" s="13">
        <v>289845</v>
      </c>
      <c r="G27" s="97">
        <v>0</v>
      </c>
      <c r="H27" s="97">
        <v>0</v>
      </c>
      <c r="I27" s="1">
        <f t="shared" si="6"/>
        <v>289845</v>
      </c>
      <c r="J27" s="158">
        <v>0</v>
      </c>
      <c r="K27" s="97">
        <v>0</v>
      </c>
      <c r="L27" s="97">
        <v>0</v>
      </c>
      <c r="M27" s="1">
        <f t="shared" si="7"/>
        <v>0</v>
      </c>
    </row>
    <row r="28" spans="1:13" ht="15.75">
      <c r="A28" s="12" t="s">
        <v>114</v>
      </c>
      <c r="B28" s="13">
        <v>119815725</v>
      </c>
      <c r="C28" s="97">
        <v>0</v>
      </c>
      <c r="D28" s="97">
        <v>0</v>
      </c>
      <c r="E28" s="1">
        <f t="shared" si="5"/>
        <v>119815725</v>
      </c>
      <c r="F28" s="13">
        <v>119815725</v>
      </c>
      <c r="G28" s="97">
        <v>0</v>
      </c>
      <c r="H28" s="97">
        <v>0</v>
      </c>
      <c r="I28" s="1">
        <f t="shared" si="6"/>
        <v>119815725</v>
      </c>
      <c r="J28" s="158">
        <v>89861793</v>
      </c>
      <c r="K28" s="97">
        <v>0</v>
      </c>
      <c r="L28" s="97">
        <v>0</v>
      </c>
      <c r="M28" s="1">
        <f t="shared" si="7"/>
        <v>89861793</v>
      </c>
    </row>
    <row r="29" spans="1:13" ht="15.75">
      <c r="A29" s="12" t="s">
        <v>145</v>
      </c>
      <c r="B29" s="13">
        <v>100000000</v>
      </c>
      <c r="C29" s="97">
        <v>0</v>
      </c>
      <c r="D29" s="97">
        <v>0</v>
      </c>
      <c r="E29" s="1">
        <f t="shared" si="5"/>
        <v>100000000</v>
      </c>
      <c r="F29" s="13">
        <v>100000000</v>
      </c>
      <c r="G29" s="97">
        <v>0</v>
      </c>
      <c r="H29" s="97">
        <v>0</v>
      </c>
      <c r="I29" s="1">
        <f t="shared" si="6"/>
        <v>100000000</v>
      </c>
      <c r="J29" s="158">
        <v>49950147</v>
      </c>
      <c r="K29" s="97">
        <v>0</v>
      </c>
      <c r="L29" s="97">
        <v>0</v>
      </c>
      <c r="M29" s="1">
        <f t="shared" si="7"/>
        <v>49950147</v>
      </c>
    </row>
    <row r="30" spans="1:13" ht="15.75">
      <c r="A30" s="12" t="s">
        <v>2</v>
      </c>
      <c r="B30" s="13">
        <v>149999300</v>
      </c>
      <c r="C30" s="97">
        <v>0</v>
      </c>
      <c r="D30" s="97">
        <v>0</v>
      </c>
      <c r="E30" s="1">
        <f t="shared" si="5"/>
        <v>149999300</v>
      </c>
      <c r="F30" s="13">
        <v>149999300</v>
      </c>
      <c r="G30" s="97">
        <v>0</v>
      </c>
      <c r="H30" s="97">
        <v>0</v>
      </c>
      <c r="I30" s="1">
        <f t="shared" si="6"/>
        <v>149999300</v>
      </c>
      <c r="J30" s="158">
        <v>112499475</v>
      </c>
      <c r="K30" s="97">
        <v>0</v>
      </c>
      <c r="L30" s="97">
        <v>0</v>
      </c>
      <c r="M30" s="1">
        <f t="shared" si="7"/>
        <v>112499475</v>
      </c>
    </row>
    <row r="31" spans="1:13" ht="15.75">
      <c r="A31" s="12" t="s">
        <v>121</v>
      </c>
      <c r="B31" s="13">
        <v>0</v>
      </c>
      <c r="C31" s="13">
        <v>0</v>
      </c>
      <c r="D31" s="97">
        <v>0</v>
      </c>
      <c r="E31" s="1">
        <f>SUM(B31:D31)</f>
        <v>0</v>
      </c>
      <c r="F31" s="13">
        <v>0</v>
      </c>
      <c r="G31" s="13">
        <v>0</v>
      </c>
      <c r="H31" s="97">
        <v>0</v>
      </c>
      <c r="I31" s="1">
        <f>SUM(F31:H31)</f>
        <v>0</v>
      </c>
      <c r="J31" s="158">
        <v>0</v>
      </c>
      <c r="K31" s="13">
        <v>1500000</v>
      </c>
      <c r="L31" s="97">
        <v>0</v>
      </c>
      <c r="M31" s="1">
        <f>SUM(J31:L31)</f>
        <v>1500000</v>
      </c>
    </row>
    <row r="32" spans="1:13" ht="15.75">
      <c r="A32" s="12" t="s">
        <v>102</v>
      </c>
      <c r="B32" s="13">
        <v>617543000</v>
      </c>
      <c r="C32" s="97">
        <v>0</v>
      </c>
      <c r="D32" s="97">
        <v>0</v>
      </c>
      <c r="E32" s="1">
        <f t="shared" si="5"/>
        <v>617543000</v>
      </c>
      <c r="F32" s="13">
        <v>617543000</v>
      </c>
      <c r="G32" s="97">
        <v>0</v>
      </c>
      <c r="H32" s="97">
        <v>0</v>
      </c>
      <c r="I32" s="1">
        <f t="shared" si="6"/>
        <v>617543000</v>
      </c>
      <c r="J32" s="158">
        <v>44000000</v>
      </c>
      <c r="K32" s="97">
        <v>0</v>
      </c>
      <c r="L32" s="97">
        <v>0</v>
      </c>
      <c r="M32" s="1">
        <f t="shared" si="7"/>
        <v>44000000</v>
      </c>
    </row>
    <row r="33" spans="1:13" ht="31.5">
      <c r="A33" s="50" t="s">
        <v>55</v>
      </c>
      <c r="B33" s="32">
        <f aca="true" t="shared" si="8" ref="B33:M33">SUM(B24:B32)</f>
        <v>1513219196</v>
      </c>
      <c r="C33" s="32">
        <f t="shared" si="8"/>
        <v>0</v>
      </c>
      <c r="D33" s="32">
        <f t="shared" si="8"/>
        <v>0</v>
      </c>
      <c r="E33" s="32">
        <f t="shared" si="8"/>
        <v>1513219196</v>
      </c>
      <c r="F33" s="32">
        <f t="shared" si="8"/>
        <v>1545719196</v>
      </c>
      <c r="G33" s="32">
        <f t="shared" si="8"/>
        <v>0</v>
      </c>
      <c r="H33" s="32">
        <f t="shared" si="8"/>
        <v>0</v>
      </c>
      <c r="I33" s="32">
        <f t="shared" si="8"/>
        <v>1545719196</v>
      </c>
      <c r="J33" s="159">
        <f t="shared" si="8"/>
        <v>1085742046</v>
      </c>
      <c r="K33" s="32">
        <f t="shared" si="8"/>
        <v>1500000</v>
      </c>
      <c r="L33" s="32">
        <f t="shared" si="8"/>
        <v>0</v>
      </c>
      <c r="M33" s="32">
        <f t="shared" si="8"/>
        <v>1087242046</v>
      </c>
    </row>
    <row r="34" spans="1:13" ht="31.5">
      <c r="A34" s="12" t="s">
        <v>166</v>
      </c>
      <c r="B34" s="13">
        <v>2109000000</v>
      </c>
      <c r="C34" s="13">
        <v>0</v>
      </c>
      <c r="D34" s="97">
        <v>0</v>
      </c>
      <c r="E34" s="1">
        <f>SUM(B34:D34)</f>
        <v>2109000000</v>
      </c>
      <c r="F34" s="13">
        <v>2410689022</v>
      </c>
      <c r="G34" s="13">
        <v>0</v>
      </c>
      <c r="H34" s="97">
        <v>0</v>
      </c>
      <c r="I34" s="1">
        <f>SUM(F34:H34)</f>
        <v>2410689022</v>
      </c>
      <c r="J34" s="158">
        <v>2310551868</v>
      </c>
      <c r="K34" s="13">
        <v>0</v>
      </c>
      <c r="L34" s="97">
        <v>0</v>
      </c>
      <c r="M34" s="1">
        <f>SUM(J34:L34)</f>
        <v>2310551868</v>
      </c>
    </row>
    <row r="35" spans="1:13" ht="15.75">
      <c r="A35" s="47" t="s">
        <v>103</v>
      </c>
      <c r="B35" s="32">
        <f aca="true" t="shared" si="9" ref="B35:M35">SUM(B34:B34)</f>
        <v>2109000000</v>
      </c>
      <c r="C35" s="32">
        <f t="shared" si="9"/>
        <v>0</v>
      </c>
      <c r="D35" s="32">
        <f t="shared" si="9"/>
        <v>0</v>
      </c>
      <c r="E35" s="32">
        <f t="shared" si="9"/>
        <v>2109000000</v>
      </c>
      <c r="F35" s="32">
        <f t="shared" si="9"/>
        <v>2410689022</v>
      </c>
      <c r="G35" s="32">
        <f t="shared" si="9"/>
        <v>0</v>
      </c>
      <c r="H35" s="32">
        <f t="shared" si="9"/>
        <v>0</v>
      </c>
      <c r="I35" s="32">
        <f t="shared" si="9"/>
        <v>2410689022</v>
      </c>
      <c r="J35" s="159">
        <f t="shared" si="9"/>
        <v>2310551868</v>
      </c>
      <c r="K35" s="32">
        <f t="shared" si="9"/>
        <v>0</v>
      </c>
      <c r="L35" s="32">
        <f t="shared" si="9"/>
        <v>0</v>
      </c>
      <c r="M35" s="32">
        <f t="shared" si="9"/>
        <v>2310551868</v>
      </c>
    </row>
    <row r="36" spans="1:13" ht="15.75">
      <c r="A36" s="46" t="s">
        <v>4</v>
      </c>
      <c r="B36" s="13">
        <v>700000</v>
      </c>
      <c r="C36" s="13">
        <v>0</v>
      </c>
      <c r="D36" s="97">
        <v>0</v>
      </c>
      <c r="E36" s="13">
        <f>SUM(B36:D36)</f>
        <v>700000</v>
      </c>
      <c r="F36" s="13">
        <v>700000</v>
      </c>
      <c r="G36" s="13">
        <v>0</v>
      </c>
      <c r="H36" s="97">
        <v>0</v>
      </c>
      <c r="I36" s="13">
        <f>SUM(F36:H36)</f>
        <v>700000</v>
      </c>
      <c r="J36" s="158">
        <v>0</v>
      </c>
      <c r="K36" s="13">
        <v>0</v>
      </c>
      <c r="L36" s="97">
        <v>0</v>
      </c>
      <c r="M36" s="13">
        <f>SUM(J36:L36)</f>
        <v>0</v>
      </c>
    </row>
    <row r="37" spans="1:13" ht="15.75">
      <c r="A37" s="46" t="s">
        <v>114</v>
      </c>
      <c r="B37" s="13">
        <v>0</v>
      </c>
      <c r="C37" s="13">
        <v>9500000</v>
      </c>
      <c r="D37" s="97">
        <v>0</v>
      </c>
      <c r="E37" s="13">
        <f>SUM(B37:D37)</f>
        <v>9500000</v>
      </c>
      <c r="F37" s="13">
        <v>0</v>
      </c>
      <c r="G37" s="13">
        <v>9500000</v>
      </c>
      <c r="H37" s="97">
        <v>0</v>
      </c>
      <c r="I37" s="1">
        <f>SUM(F37:H37)</f>
        <v>9500000</v>
      </c>
      <c r="J37" s="158">
        <v>0</v>
      </c>
      <c r="K37" s="13">
        <v>10101643</v>
      </c>
      <c r="L37" s="97">
        <v>0</v>
      </c>
      <c r="M37" s="1">
        <f>SUM(J37:L37)</f>
        <v>10101643</v>
      </c>
    </row>
    <row r="38" spans="1:13" ht="31.5">
      <c r="A38" s="57" t="s">
        <v>99</v>
      </c>
      <c r="B38" s="13">
        <v>0</v>
      </c>
      <c r="C38" s="13">
        <v>0</v>
      </c>
      <c r="D38" s="97">
        <v>0</v>
      </c>
      <c r="E38" s="13">
        <f>SUM(B38:D38)</f>
        <v>0</v>
      </c>
      <c r="F38" s="13">
        <v>0</v>
      </c>
      <c r="G38" s="97">
        <v>0</v>
      </c>
      <c r="H38" s="97">
        <v>0</v>
      </c>
      <c r="I38" s="1">
        <f>SUM(F38:H38)</f>
        <v>0</v>
      </c>
      <c r="J38" s="158">
        <v>512100</v>
      </c>
      <c r="K38" s="97">
        <v>0</v>
      </c>
      <c r="L38" s="97">
        <v>0</v>
      </c>
      <c r="M38" s="1">
        <f>SUM(J38:L38)</f>
        <v>512100</v>
      </c>
    </row>
    <row r="39" spans="1:13" ht="31.5">
      <c r="A39" s="12" t="s">
        <v>166</v>
      </c>
      <c r="B39" s="13">
        <v>9500000</v>
      </c>
      <c r="C39" s="13">
        <v>0</v>
      </c>
      <c r="D39" s="97">
        <v>0</v>
      </c>
      <c r="E39" s="13">
        <f>SUM(B39:D39)</f>
        <v>9500000</v>
      </c>
      <c r="F39" s="13">
        <v>35597949</v>
      </c>
      <c r="G39" s="13">
        <v>0</v>
      </c>
      <c r="H39" s="97">
        <v>0</v>
      </c>
      <c r="I39" s="1">
        <f>SUM(F39:H39)</f>
        <v>35597949</v>
      </c>
      <c r="J39" s="158">
        <v>15543438</v>
      </c>
      <c r="K39" s="13">
        <v>0</v>
      </c>
      <c r="L39" s="97">
        <v>0</v>
      </c>
      <c r="M39" s="1">
        <f>SUM(J39:L39)</f>
        <v>15543438</v>
      </c>
    </row>
    <row r="40" spans="1:13" ht="15.75">
      <c r="A40" s="47" t="s">
        <v>104</v>
      </c>
      <c r="B40" s="32">
        <f aca="true" t="shared" si="10" ref="B40:M40">SUM(B35:B39)</f>
        <v>2119200000</v>
      </c>
      <c r="C40" s="32">
        <f t="shared" si="10"/>
        <v>9500000</v>
      </c>
      <c r="D40" s="32">
        <f t="shared" si="10"/>
        <v>0</v>
      </c>
      <c r="E40" s="32">
        <f t="shared" si="10"/>
        <v>2128700000</v>
      </c>
      <c r="F40" s="32">
        <f t="shared" si="10"/>
        <v>2446986971</v>
      </c>
      <c r="G40" s="32">
        <f t="shared" si="10"/>
        <v>9500000</v>
      </c>
      <c r="H40" s="32">
        <f t="shared" si="10"/>
        <v>0</v>
      </c>
      <c r="I40" s="32">
        <f t="shared" si="10"/>
        <v>2456486971</v>
      </c>
      <c r="J40" s="159">
        <f t="shared" si="10"/>
        <v>2326607406</v>
      </c>
      <c r="K40" s="32">
        <f t="shared" si="10"/>
        <v>10101643</v>
      </c>
      <c r="L40" s="32">
        <f t="shared" si="10"/>
        <v>0</v>
      </c>
      <c r="M40" s="32">
        <f t="shared" si="10"/>
        <v>2336709049</v>
      </c>
    </row>
    <row r="41" spans="1:13" ht="31.5">
      <c r="A41" s="57" t="s">
        <v>99</v>
      </c>
      <c r="B41" s="13">
        <v>223795657</v>
      </c>
      <c r="C41" s="13">
        <v>0</v>
      </c>
      <c r="D41" s="13">
        <v>0</v>
      </c>
      <c r="E41" s="13">
        <f>SUM(B41:D41)</f>
        <v>223795657</v>
      </c>
      <c r="F41" s="13">
        <v>165211688</v>
      </c>
      <c r="G41" s="13">
        <v>0</v>
      </c>
      <c r="H41" s="13">
        <v>0</v>
      </c>
      <c r="I41" s="13">
        <f>SUM(F41:H41)</f>
        <v>165211688</v>
      </c>
      <c r="J41" s="158">
        <v>42246347</v>
      </c>
      <c r="K41" s="13">
        <v>0</v>
      </c>
      <c r="L41" s="13">
        <v>0</v>
      </c>
      <c r="M41" s="13">
        <f>SUM(J41:L41)</f>
        <v>42246347</v>
      </c>
    </row>
    <row r="42" spans="1:13" ht="31.5">
      <c r="A42" s="12" t="s">
        <v>0</v>
      </c>
      <c r="B42" s="13">
        <v>153024613</v>
      </c>
      <c r="C42" s="13">
        <v>0</v>
      </c>
      <c r="D42" s="13">
        <v>0</v>
      </c>
      <c r="E42" s="13">
        <f aca="true" t="shared" si="11" ref="E42:E55">SUM(B42:D42)</f>
        <v>153024613</v>
      </c>
      <c r="F42" s="13">
        <v>286572727</v>
      </c>
      <c r="G42" s="13">
        <v>0</v>
      </c>
      <c r="H42" s="13">
        <v>0</v>
      </c>
      <c r="I42" s="13">
        <f aca="true" t="shared" si="12" ref="I42:I55">SUM(F42:H42)</f>
        <v>286572727</v>
      </c>
      <c r="J42" s="158">
        <v>191705582</v>
      </c>
      <c r="K42" s="13">
        <v>0</v>
      </c>
      <c r="L42" s="13">
        <v>0</v>
      </c>
      <c r="M42" s="13">
        <f aca="true" t="shared" si="13" ref="M42:M55">SUM(J42:L42)</f>
        <v>191705582</v>
      </c>
    </row>
    <row r="43" spans="1:13" ht="15.75">
      <c r="A43" s="46" t="s">
        <v>4</v>
      </c>
      <c r="B43" s="13">
        <v>6000000</v>
      </c>
      <c r="C43" s="13">
        <v>0</v>
      </c>
      <c r="D43" s="13">
        <v>0</v>
      </c>
      <c r="E43" s="13">
        <f t="shared" si="11"/>
        <v>6000000</v>
      </c>
      <c r="F43" s="13">
        <v>22447741</v>
      </c>
      <c r="G43" s="13">
        <v>0</v>
      </c>
      <c r="H43" s="13">
        <v>0</v>
      </c>
      <c r="I43" s="13">
        <f t="shared" si="12"/>
        <v>22447741</v>
      </c>
      <c r="J43" s="158">
        <v>4634400</v>
      </c>
      <c r="K43" s="13">
        <v>0</v>
      </c>
      <c r="L43" s="13">
        <v>0</v>
      </c>
      <c r="M43" s="13">
        <f t="shared" si="13"/>
        <v>4634400</v>
      </c>
    </row>
    <row r="44" spans="1:13" ht="15.75">
      <c r="A44" s="12" t="s">
        <v>145</v>
      </c>
      <c r="B44" s="13">
        <v>40453824</v>
      </c>
      <c r="C44" s="13">
        <v>457200</v>
      </c>
      <c r="D44" s="13">
        <v>0</v>
      </c>
      <c r="E44" s="13">
        <f t="shared" si="11"/>
        <v>40911024</v>
      </c>
      <c r="F44" s="13">
        <v>48913263</v>
      </c>
      <c r="G44" s="13">
        <v>457200</v>
      </c>
      <c r="H44" s="13">
        <v>0</v>
      </c>
      <c r="I44" s="13">
        <f t="shared" si="12"/>
        <v>49370463</v>
      </c>
      <c r="J44" s="158">
        <v>49831669</v>
      </c>
      <c r="K44" s="13">
        <v>0</v>
      </c>
      <c r="L44" s="13">
        <v>0</v>
      </c>
      <c r="M44" s="13">
        <f t="shared" si="13"/>
        <v>49831669</v>
      </c>
    </row>
    <row r="45" spans="1:13" ht="15.75">
      <c r="A45" s="12" t="s">
        <v>100</v>
      </c>
      <c r="B45" s="13">
        <v>14616270</v>
      </c>
      <c r="C45" s="13">
        <v>0</v>
      </c>
      <c r="D45" s="13">
        <v>0</v>
      </c>
      <c r="E45" s="13">
        <f t="shared" si="11"/>
        <v>14616270</v>
      </c>
      <c r="F45" s="13">
        <v>14616270</v>
      </c>
      <c r="G45" s="13">
        <v>0</v>
      </c>
      <c r="H45" s="13">
        <v>0</v>
      </c>
      <c r="I45" s="13">
        <f t="shared" si="12"/>
        <v>14616270</v>
      </c>
      <c r="J45" s="158">
        <v>12741490</v>
      </c>
      <c r="K45" s="13">
        <v>0</v>
      </c>
      <c r="L45" s="13">
        <v>0</v>
      </c>
      <c r="M45" s="13">
        <f t="shared" si="13"/>
        <v>12741490</v>
      </c>
    </row>
    <row r="46" spans="1:13" ht="15.75">
      <c r="A46" s="12" t="s">
        <v>101</v>
      </c>
      <c r="B46" s="13">
        <v>61478998</v>
      </c>
      <c r="C46" s="13">
        <v>0</v>
      </c>
      <c r="D46" s="13">
        <v>0</v>
      </c>
      <c r="E46" s="13">
        <f t="shared" si="11"/>
        <v>61478998</v>
      </c>
      <c r="F46" s="13">
        <v>0</v>
      </c>
      <c r="G46" s="13">
        <v>0</v>
      </c>
      <c r="H46" s="13">
        <v>0</v>
      </c>
      <c r="I46" s="13">
        <f t="shared" si="12"/>
        <v>0</v>
      </c>
      <c r="J46" s="158">
        <v>0</v>
      </c>
      <c r="K46" s="13">
        <v>0</v>
      </c>
      <c r="L46" s="13">
        <v>0</v>
      </c>
      <c r="M46" s="13">
        <f t="shared" si="13"/>
        <v>0</v>
      </c>
    </row>
    <row r="47" spans="1:13" ht="15.75">
      <c r="A47" s="57" t="s">
        <v>162</v>
      </c>
      <c r="B47" s="13">
        <v>0</v>
      </c>
      <c r="C47" s="13">
        <v>0</v>
      </c>
      <c r="D47" s="13">
        <v>0</v>
      </c>
      <c r="E47" s="13">
        <f>SUM(B47:D47)</f>
        <v>0</v>
      </c>
      <c r="F47" s="13">
        <v>448760</v>
      </c>
      <c r="G47" s="13">
        <v>0</v>
      </c>
      <c r="H47" s="13">
        <v>0</v>
      </c>
      <c r="I47" s="13">
        <f>SUM(F47:H47)</f>
        <v>448760</v>
      </c>
      <c r="J47" s="158">
        <v>0</v>
      </c>
      <c r="K47" s="13">
        <v>0</v>
      </c>
      <c r="L47" s="13">
        <v>0</v>
      </c>
      <c r="M47" s="13">
        <f>SUM(J47:L47)</f>
        <v>0</v>
      </c>
    </row>
    <row r="48" spans="1:13" ht="15.75">
      <c r="A48" s="12" t="s">
        <v>114</v>
      </c>
      <c r="B48" s="13">
        <v>0</v>
      </c>
      <c r="C48" s="13">
        <v>12574986</v>
      </c>
      <c r="D48" s="13">
        <v>0</v>
      </c>
      <c r="E48" s="13">
        <f t="shared" si="11"/>
        <v>12574986</v>
      </c>
      <c r="F48" s="13">
        <v>0</v>
      </c>
      <c r="G48" s="13">
        <v>12957663</v>
      </c>
      <c r="H48" s="13">
        <v>0</v>
      </c>
      <c r="I48" s="13">
        <f t="shared" si="12"/>
        <v>12957663</v>
      </c>
      <c r="J48" s="158">
        <v>15718781</v>
      </c>
      <c r="K48" s="158">
        <v>0</v>
      </c>
      <c r="L48" s="13">
        <v>0</v>
      </c>
      <c r="M48" s="13">
        <f t="shared" si="13"/>
        <v>15718781</v>
      </c>
    </row>
    <row r="49" spans="1:13" ht="15.75">
      <c r="A49" s="12" t="s">
        <v>2</v>
      </c>
      <c r="B49" s="13">
        <v>4608377</v>
      </c>
      <c r="C49" s="13">
        <v>0</v>
      </c>
      <c r="D49" s="13">
        <v>0</v>
      </c>
      <c r="E49" s="13">
        <f t="shared" si="11"/>
        <v>4608377</v>
      </c>
      <c r="F49" s="13">
        <v>45877772</v>
      </c>
      <c r="G49" s="13">
        <v>0</v>
      </c>
      <c r="H49" s="13">
        <v>0</v>
      </c>
      <c r="I49" s="13">
        <f t="shared" si="12"/>
        <v>45877772</v>
      </c>
      <c r="J49" s="158">
        <v>3573008</v>
      </c>
      <c r="K49" s="13">
        <v>0</v>
      </c>
      <c r="L49" s="13">
        <v>0</v>
      </c>
      <c r="M49" s="13">
        <f t="shared" si="13"/>
        <v>3573008</v>
      </c>
    </row>
    <row r="50" spans="1:13" ht="15.75">
      <c r="A50" s="12" t="s">
        <v>119</v>
      </c>
      <c r="B50" s="13">
        <v>0</v>
      </c>
      <c r="C50" s="13">
        <v>0</v>
      </c>
      <c r="D50" s="13">
        <v>0</v>
      </c>
      <c r="E50" s="13">
        <f>SUM(B50:D50)</f>
        <v>0</v>
      </c>
      <c r="F50" s="13">
        <v>0</v>
      </c>
      <c r="G50" s="13">
        <v>0</v>
      </c>
      <c r="H50" s="13">
        <v>0</v>
      </c>
      <c r="I50" s="13">
        <f>SUM(F50:H50)</f>
        <v>0</v>
      </c>
      <c r="J50" s="158">
        <v>0</v>
      </c>
      <c r="K50" s="13">
        <v>672616</v>
      </c>
      <c r="L50" s="13">
        <v>0</v>
      </c>
      <c r="M50" s="13">
        <f>SUM(J50:L50)</f>
        <v>672616</v>
      </c>
    </row>
    <row r="51" spans="1:13" ht="15.75">
      <c r="A51" s="12" t="s">
        <v>102</v>
      </c>
      <c r="B51" s="13">
        <v>22679236</v>
      </c>
      <c r="C51" s="13">
        <v>0</v>
      </c>
      <c r="D51" s="13">
        <v>0</v>
      </c>
      <c r="E51" s="13">
        <f t="shared" si="11"/>
        <v>22679236</v>
      </c>
      <c r="F51" s="13">
        <v>22679236</v>
      </c>
      <c r="G51" s="13">
        <v>0</v>
      </c>
      <c r="H51" s="13">
        <v>0</v>
      </c>
      <c r="I51" s="13">
        <f t="shared" si="12"/>
        <v>22679236</v>
      </c>
      <c r="J51" s="158">
        <v>6043032</v>
      </c>
      <c r="K51" s="13">
        <v>0</v>
      </c>
      <c r="L51" s="13">
        <v>0</v>
      </c>
      <c r="M51" s="13">
        <f t="shared" si="13"/>
        <v>6043032</v>
      </c>
    </row>
    <row r="52" spans="1:13" ht="15.75">
      <c r="A52" s="12" t="s">
        <v>120</v>
      </c>
      <c r="B52" s="13">
        <v>0</v>
      </c>
      <c r="C52" s="13">
        <v>0</v>
      </c>
      <c r="D52" s="13">
        <v>0</v>
      </c>
      <c r="E52" s="13">
        <f t="shared" si="11"/>
        <v>0</v>
      </c>
      <c r="F52" s="13">
        <v>0</v>
      </c>
      <c r="G52" s="13">
        <v>0</v>
      </c>
      <c r="H52" s="13">
        <v>0</v>
      </c>
      <c r="I52" s="13">
        <f t="shared" si="12"/>
        <v>0</v>
      </c>
      <c r="J52" s="158">
        <v>179000</v>
      </c>
      <c r="K52" s="13">
        <v>0</v>
      </c>
      <c r="L52" s="13">
        <v>0</v>
      </c>
      <c r="M52" s="13">
        <f t="shared" si="13"/>
        <v>179000</v>
      </c>
    </row>
    <row r="53" spans="1:13" ht="15.75">
      <c r="A53" s="12" t="s">
        <v>116</v>
      </c>
      <c r="B53" s="13">
        <v>0</v>
      </c>
      <c r="C53" s="13">
        <v>0</v>
      </c>
      <c r="D53" s="13">
        <v>0</v>
      </c>
      <c r="E53" s="13">
        <f>SUM(B53:D53)</f>
        <v>0</v>
      </c>
      <c r="F53" s="13">
        <v>0</v>
      </c>
      <c r="G53" s="13">
        <v>0</v>
      </c>
      <c r="H53" s="13">
        <v>0</v>
      </c>
      <c r="I53" s="13">
        <f>SUM(F53:H53)</f>
        <v>0</v>
      </c>
      <c r="J53" s="158">
        <v>669853</v>
      </c>
      <c r="K53" s="13">
        <v>0</v>
      </c>
      <c r="L53" s="13">
        <v>0</v>
      </c>
      <c r="M53" s="13">
        <f>SUM(J53:L53)</f>
        <v>669853</v>
      </c>
    </row>
    <row r="54" spans="1:13" ht="15.75">
      <c r="A54" s="12" t="s">
        <v>725</v>
      </c>
      <c r="B54" s="13">
        <v>0</v>
      </c>
      <c r="C54" s="13">
        <v>0</v>
      </c>
      <c r="D54" s="13">
        <v>0</v>
      </c>
      <c r="E54" s="13">
        <f>SUM(B54:D54)</f>
        <v>0</v>
      </c>
      <c r="F54" s="13">
        <v>0</v>
      </c>
      <c r="G54" s="13">
        <v>0</v>
      </c>
      <c r="H54" s="13">
        <v>0</v>
      </c>
      <c r="I54" s="13">
        <f>SUM(F54:H54)</f>
        <v>0</v>
      </c>
      <c r="J54" s="158">
        <v>34</v>
      </c>
      <c r="K54" s="13">
        <v>0</v>
      </c>
      <c r="L54" s="13">
        <v>0</v>
      </c>
      <c r="M54" s="13">
        <f>SUM(J54:L54)</f>
        <v>34</v>
      </c>
    </row>
    <row r="55" spans="1:13" ht="15.75">
      <c r="A55" s="12" t="s">
        <v>98</v>
      </c>
      <c r="B55" s="13">
        <v>0</v>
      </c>
      <c r="C55" s="13">
        <v>381000</v>
      </c>
      <c r="D55" s="13">
        <v>0</v>
      </c>
      <c r="E55" s="13">
        <f t="shared" si="11"/>
        <v>381000</v>
      </c>
      <c r="F55" s="13">
        <v>0</v>
      </c>
      <c r="G55" s="13">
        <v>381000</v>
      </c>
      <c r="H55" s="13">
        <v>0</v>
      </c>
      <c r="I55" s="13">
        <f t="shared" si="12"/>
        <v>381000</v>
      </c>
      <c r="J55" s="158">
        <v>0</v>
      </c>
      <c r="K55" s="13">
        <v>992611</v>
      </c>
      <c r="L55" s="13">
        <v>0</v>
      </c>
      <c r="M55" s="13">
        <f t="shared" si="13"/>
        <v>992611</v>
      </c>
    </row>
    <row r="56" spans="1:13" ht="15.75">
      <c r="A56" s="41" t="s">
        <v>56</v>
      </c>
      <c r="B56" s="32">
        <f aca="true" t="shared" si="14" ref="B56:M56">SUM(B41:B55)</f>
        <v>526656975</v>
      </c>
      <c r="C56" s="32">
        <f t="shared" si="14"/>
        <v>13413186</v>
      </c>
      <c r="D56" s="32">
        <f t="shared" si="14"/>
        <v>0</v>
      </c>
      <c r="E56" s="32">
        <f t="shared" si="14"/>
        <v>540070161</v>
      </c>
      <c r="F56" s="32">
        <f t="shared" si="14"/>
        <v>606767457</v>
      </c>
      <c r="G56" s="32">
        <f t="shared" si="14"/>
        <v>13795863</v>
      </c>
      <c r="H56" s="32">
        <f t="shared" si="14"/>
        <v>0</v>
      </c>
      <c r="I56" s="32">
        <f t="shared" si="14"/>
        <v>620563320</v>
      </c>
      <c r="J56" s="159">
        <f t="shared" si="14"/>
        <v>327343196</v>
      </c>
      <c r="K56" s="32">
        <f t="shared" si="14"/>
        <v>1665227</v>
      </c>
      <c r="L56" s="32">
        <f t="shared" si="14"/>
        <v>0</v>
      </c>
      <c r="M56" s="32">
        <f t="shared" si="14"/>
        <v>329008423</v>
      </c>
    </row>
    <row r="57" spans="1:13" ht="31.5">
      <c r="A57" s="57" t="s">
        <v>99</v>
      </c>
      <c r="B57" s="13">
        <v>0</v>
      </c>
      <c r="C57" s="13">
        <v>0</v>
      </c>
      <c r="D57" s="13">
        <v>0</v>
      </c>
      <c r="E57" s="13">
        <f>SUM(B57:D57)</f>
        <v>0</v>
      </c>
      <c r="F57" s="13">
        <v>0</v>
      </c>
      <c r="G57" s="13">
        <v>0</v>
      </c>
      <c r="H57" s="13">
        <v>0</v>
      </c>
      <c r="I57" s="13">
        <f>SUM(F57:H57)</f>
        <v>0</v>
      </c>
      <c r="J57" s="158">
        <v>0</v>
      </c>
      <c r="K57" s="13">
        <v>0</v>
      </c>
      <c r="L57" s="13">
        <v>0</v>
      </c>
      <c r="M57" s="13">
        <f>SUM(J57:L57)</f>
        <v>0</v>
      </c>
    </row>
    <row r="58" spans="1:13" ht="15.75">
      <c r="A58" s="12" t="s">
        <v>114</v>
      </c>
      <c r="B58" s="13">
        <v>0</v>
      </c>
      <c r="C58" s="13">
        <v>0</v>
      </c>
      <c r="D58" s="13">
        <v>0</v>
      </c>
      <c r="E58" s="13">
        <f>SUM(B58:D58)</f>
        <v>0</v>
      </c>
      <c r="F58" s="13">
        <v>1417323</v>
      </c>
      <c r="G58" s="13">
        <v>0</v>
      </c>
      <c r="H58" s="13">
        <v>0</v>
      </c>
      <c r="I58" s="13">
        <f>SUM(F58:H58)</f>
        <v>1417323</v>
      </c>
      <c r="J58" s="158">
        <v>1417323</v>
      </c>
      <c r="K58" s="13">
        <v>0</v>
      </c>
      <c r="L58" s="13">
        <v>0</v>
      </c>
      <c r="M58" s="13">
        <f>SUM(J58:L58)</f>
        <v>1417323</v>
      </c>
    </row>
    <row r="59" spans="1:13" ht="31.5">
      <c r="A59" s="12" t="s">
        <v>0</v>
      </c>
      <c r="B59" s="13">
        <v>499299951</v>
      </c>
      <c r="C59" s="13">
        <v>0</v>
      </c>
      <c r="D59" s="13">
        <v>0</v>
      </c>
      <c r="E59" s="13">
        <f>SUM(B59:D59)</f>
        <v>499299951</v>
      </c>
      <c r="F59" s="13">
        <v>501499951</v>
      </c>
      <c r="G59" s="13">
        <v>0</v>
      </c>
      <c r="H59" s="13">
        <v>0</v>
      </c>
      <c r="I59" s="13">
        <f>SUM(F59:H59)</f>
        <v>501499951</v>
      </c>
      <c r="J59" s="158">
        <v>274522924</v>
      </c>
      <c r="K59" s="13">
        <v>0</v>
      </c>
      <c r="L59" s="13">
        <v>0</v>
      </c>
      <c r="M59" s="13">
        <f>SUM(J59:L59)</f>
        <v>274522924</v>
      </c>
    </row>
    <row r="60" spans="1:13" ht="15.75">
      <c r="A60" s="47" t="s">
        <v>66</v>
      </c>
      <c r="B60" s="32">
        <f>SUM(B57:B59)</f>
        <v>499299951</v>
      </c>
      <c r="C60" s="32">
        <f aca="true" t="shared" si="15" ref="C60:M60">SUM(C57:C59)</f>
        <v>0</v>
      </c>
      <c r="D60" s="32">
        <f t="shared" si="15"/>
        <v>0</v>
      </c>
      <c r="E60" s="32">
        <f t="shared" si="15"/>
        <v>499299951</v>
      </c>
      <c r="F60" s="32">
        <f t="shared" si="15"/>
        <v>502917274</v>
      </c>
      <c r="G60" s="32">
        <f t="shared" si="15"/>
        <v>0</v>
      </c>
      <c r="H60" s="32">
        <f t="shared" si="15"/>
        <v>0</v>
      </c>
      <c r="I60" s="32">
        <f t="shared" si="15"/>
        <v>502917274</v>
      </c>
      <c r="J60" s="159">
        <f t="shared" si="15"/>
        <v>275940247</v>
      </c>
      <c r="K60" s="32">
        <f t="shared" si="15"/>
        <v>0</v>
      </c>
      <c r="L60" s="32">
        <f t="shared" si="15"/>
        <v>0</v>
      </c>
      <c r="M60" s="32">
        <f t="shared" si="15"/>
        <v>275940247</v>
      </c>
    </row>
    <row r="61" spans="1:13" ht="31.5">
      <c r="A61" s="57" t="s">
        <v>99</v>
      </c>
      <c r="B61" s="13">
        <v>0</v>
      </c>
      <c r="C61" s="13">
        <v>0</v>
      </c>
      <c r="D61" s="13">
        <v>0</v>
      </c>
      <c r="E61" s="13">
        <f>SUM(B61:D61)</f>
        <v>0</v>
      </c>
      <c r="F61" s="13">
        <v>114963989</v>
      </c>
      <c r="G61" s="13">
        <v>0</v>
      </c>
      <c r="H61" s="13">
        <v>0</v>
      </c>
      <c r="I61" s="13">
        <f>SUM(F61:H61)</f>
        <v>114963989</v>
      </c>
      <c r="J61" s="158">
        <v>103414916</v>
      </c>
      <c r="K61" s="13">
        <v>0</v>
      </c>
      <c r="L61" s="13">
        <v>0</v>
      </c>
      <c r="M61" s="13">
        <f>SUM(J61:L61)</f>
        <v>103414916</v>
      </c>
    </row>
    <row r="62" spans="1:13" ht="15.75">
      <c r="A62" s="92" t="s">
        <v>119</v>
      </c>
      <c r="B62" s="13">
        <v>0</v>
      </c>
      <c r="C62" s="13">
        <v>65440000</v>
      </c>
      <c r="D62" s="13">
        <v>0</v>
      </c>
      <c r="E62" s="13">
        <f>SUM(B62:D62)</f>
        <v>65440000</v>
      </c>
      <c r="F62" s="13">
        <v>0</v>
      </c>
      <c r="G62" s="13">
        <v>89560000</v>
      </c>
      <c r="H62" s="13">
        <v>0</v>
      </c>
      <c r="I62" s="13">
        <f>SUM(F62:H62)</f>
        <v>89560000</v>
      </c>
      <c r="J62" s="158">
        <v>0</v>
      </c>
      <c r="K62" s="13">
        <v>20000000</v>
      </c>
      <c r="L62" s="13">
        <v>0</v>
      </c>
      <c r="M62" s="13">
        <f>SUM(J62:L62)</f>
        <v>20000000</v>
      </c>
    </row>
    <row r="63" spans="1:13" ht="15.75" customHeight="1">
      <c r="A63" s="47" t="s">
        <v>67</v>
      </c>
      <c r="B63" s="32">
        <f>SUM(B61:B62)</f>
        <v>0</v>
      </c>
      <c r="C63" s="32">
        <f aca="true" t="shared" si="16" ref="C63:M63">SUM(C61:C62)</f>
        <v>65440000</v>
      </c>
      <c r="D63" s="32">
        <f t="shared" si="16"/>
        <v>0</v>
      </c>
      <c r="E63" s="32">
        <f t="shared" si="16"/>
        <v>65440000</v>
      </c>
      <c r="F63" s="32">
        <f t="shared" si="16"/>
        <v>114963989</v>
      </c>
      <c r="G63" s="32">
        <f t="shared" si="16"/>
        <v>89560000</v>
      </c>
      <c r="H63" s="32">
        <f t="shared" si="16"/>
        <v>0</v>
      </c>
      <c r="I63" s="32">
        <f t="shared" si="16"/>
        <v>204523989</v>
      </c>
      <c r="J63" s="32">
        <f t="shared" si="16"/>
        <v>103414916</v>
      </c>
      <c r="K63" s="32">
        <f t="shared" si="16"/>
        <v>20000000</v>
      </c>
      <c r="L63" s="32">
        <f t="shared" si="16"/>
        <v>0</v>
      </c>
      <c r="M63" s="32">
        <f t="shared" si="16"/>
        <v>123414916</v>
      </c>
    </row>
    <row r="64" spans="1:13" ht="15.75" customHeight="1">
      <c r="A64" s="46" t="s">
        <v>145</v>
      </c>
      <c r="B64" s="13">
        <v>3200000</v>
      </c>
      <c r="C64" s="13">
        <v>0</v>
      </c>
      <c r="D64" s="13">
        <v>0</v>
      </c>
      <c r="E64" s="13">
        <f>SUM(B64:D64)</f>
        <v>3200000</v>
      </c>
      <c r="F64" s="13">
        <v>3200000</v>
      </c>
      <c r="G64" s="13">
        <v>0</v>
      </c>
      <c r="H64" s="13">
        <v>0</v>
      </c>
      <c r="I64" s="13">
        <f>SUM(F64:H64)</f>
        <v>3200000</v>
      </c>
      <c r="J64" s="158">
        <v>0</v>
      </c>
      <c r="K64" s="13">
        <v>0</v>
      </c>
      <c r="L64" s="13">
        <v>0</v>
      </c>
      <c r="M64" s="13">
        <f>SUM(J64:L64)</f>
        <v>0</v>
      </c>
    </row>
    <row r="65" spans="1:13" ht="15.75" customHeight="1">
      <c r="A65" s="46" t="s">
        <v>102</v>
      </c>
      <c r="B65" s="13">
        <v>0</v>
      </c>
      <c r="C65" s="13">
        <v>30000000</v>
      </c>
      <c r="D65" s="13">
        <v>0</v>
      </c>
      <c r="E65" s="13">
        <f>SUM(B65:D65)</f>
        <v>30000000</v>
      </c>
      <c r="F65" s="13">
        <v>0</v>
      </c>
      <c r="G65" s="13">
        <v>30000000</v>
      </c>
      <c r="H65" s="13">
        <v>0</v>
      </c>
      <c r="I65" s="13">
        <f>SUM(F65:H65)</f>
        <v>30000000</v>
      </c>
      <c r="J65" s="158">
        <v>0</v>
      </c>
      <c r="K65" s="13">
        <v>0</v>
      </c>
      <c r="L65" s="13">
        <v>0</v>
      </c>
      <c r="M65" s="13">
        <f>SUM(J65:L65)</f>
        <v>0</v>
      </c>
    </row>
    <row r="66" spans="1:13" ht="15.75">
      <c r="A66" s="47" t="s">
        <v>68</v>
      </c>
      <c r="B66" s="32">
        <f aca="true" t="shared" si="17" ref="B66:M66">SUM(B64:B65)</f>
        <v>3200000</v>
      </c>
      <c r="C66" s="32">
        <f t="shared" si="17"/>
        <v>30000000</v>
      </c>
      <c r="D66" s="32">
        <f t="shared" si="17"/>
        <v>0</v>
      </c>
      <c r="E66" s="32">
        <f t="shared" si="17"/>
        <v>33200000</v>
      </c>
      <c r="F66" s="32">
        <f t="shared" si="17"/>
        <v>3200000</v>
      </c>
      <c r="G66" s="32">
        <f t="shared" si="17"/>
        <v>30000000</v>
      </c>
      <c r="H66" s="32">
        <f t="shared" si="17"/>
        <v>0</v>
      </c>
      <c r="I66" s="32">
        <f t="shared" si="17"/>
        <v>33200000</v>
      </c>
      <c r="J66" s="159">
        <f t="shared" si="17"/>
        <v>0</v>
      </c>
      <c r="K66" s="32">
        <f t="shared" si="17"/>
        <v>0</v>
      </c>
      <c r="L66" s="32">
        <f t="shared" si="17"/>
        <v>0</v>
      </c>
      <c r="M66" s="32">
        <f t="shared" si="17"/>
        <v>0</v>
      </c>
    </row>
    <row r="67" spans="1:13" ht="15.75">
      <c r="A67" s="41" t="s">
        <v>107</v>
      </c>
      <c r="B67" s="32">
        <f aca="true" t="shared" si="18" ref="B67:M67">B23+B33+B40+B56+B60+B63+B66</f>
        <v>6629229667</v>
      </c>
      <c r="C67" s="32">
        <f t="shared" si="18"/>
        <v>129673963</v>
      </c>
      <c r="D67" s="32">
        <f t="shared" si="18"/>
        <v>0</v>
      </c>
      <c r="E67" s="32">
        <f t="shared" si="18"/>
        <v>6758903630</v>
      </c>
      <c r="F67" s="32">
        <f t="shared" si="18"/>
        <v>7419867084</v>
      </c>
      <c r="G67" s="32">
        <f t="shared" si="18"/>
        <v>154176640</v>
      </c>
      <c r="H67" s="32">
        <f t="shared" si="18"/>
        <v>0</v>
      </c>
      <c r="I67" s="32">
        <f t="shared" si="18"/>
        <v>7574043724</v>
      </c>
      <c r="J67" s="159">
        <f t="shared" si="18"/>
        <v>6325465011</v>
      </c>
      <c r="K67" s="32">
        <f t="shared" si="18"/>
        <v>36794337</v>
      </c>
      <c r="L67" s="32">
        <f t="shared" si="18"/>
        <v>0</v>
      </c>
      <c r="M67" s="32">
        <f t="shared" si="18"/>
        <v>6362259348</v>
      </c>
    </row>
    <row r="68" spans="1:13" ht="15.75">
      <c r="A68" s="25" t="s">
        <v>105</v>
      </c>
      <c r="B68" s="32">
        <f>3!C79</f>
        <v>680000000</v>
      </c>
      <c r="C68" s="32">
        <f>3!D79</f>
        <v>0</v>
      </c>
      <c r="D68" s="32">
        <f>3!E79</f>
        <v>0</v>
      </c>
      <c r="E68" s="32">
        <f>SUM(B68:D68)</f>
        <v>680000000</v>
      </c>
      <c r="F68" s="32">
        <f>3!G79</f>
        <v>788629454</v>
      </c>
      <c r="G68" s="32">
        <f>3!H79</f>
        <v>0</v>
      </c>
      <c r="H68" s="32">
        <f>3!I79</f>
        <v>0</v>
      </c>
      <c r="I68" s="32">
        <f>SUM(F68:H68)</f>
        <v>788629454</v>
      </c>
      <c r="J68" s="32">
        <v>788629454</v>
      </c>
      <c r="K68" s="32">
        <f>3!L79</f>
        <v>0</v>
      </c>
      <c r="L68" s="32">
        <f>3!M79</f>
        <v>0</v>
      </c>
      <c r="M68" s="32">
        <f>SUM(J68:L68)</f>
        <v>788629454</v>
      </c>
    </row>
    <row r="69" spans="1:13" ht="15.75">
      <c r="A69" s="25" t="s">
        <v>106</v>
      </c>
      <c r="B69" s="32">
        <f aca="true" t="shared" si="19" ref="B69:I69">B67+B68</f>
        <v>7309229667</v>
      </c>
      <c r="C69" s="32">
        <f t="shared" si="19"/>
        <v>129673963</v>
      </c>
      <c r="D69" s="32">
        <f t="shared" si="19"/>
        <v>0</v>
      </c>
      <c r="E69" s="32">
        <f t="shared" si="19"/>
        <v>7438903630</v>
      </c>
      <c r="F69" s="32">
        <f t="shared" si="19"/>
        <v>8208496538</v>
      </c>
      <c r="G69" s="32">
        <f t="shared" si="19"/>
        <v>154176640</v>
      </c>
      <c r="H69" s="32">
        <f t="shared" si="19"/>
        <v>0</v>
      </c>
      <c r="I69" s="32">
        <f t="shared" si="19"/>
        <v>8362673178</v>
      </c>
      <c r="J69" s="159">
        <f>J67+J68</f>
        <v>7114094465</v>
      </c>
      <c r="K69" s="32">
        <f>K67+K68</f>
        <v>36794337</v>
      </c>
      <c r="L69" s="32">
        <f>L67+L68</f>
        <v>0</v>
      </c>
      <c r="M69" s="32">
        <f>M67+M68</f>
        <v>7150888802</v>
      </c>
    </row>
  </sheetData>
  <sheetProtection/>
  <mergeCells count="7">
    <mergeCell ref="F8:I8"/>
    <mergeCell ref="A4:M4"/>
    <mergeCell ref="A5:M5"/>
    <mergeCell ref="A1:M1"/>
    <mergeCell ref="A3:B3"/>
    <mergeCell ref="B8:E8"/>
    <mergeCell ref="J8:M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94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5.375" style="2" customWidth="1"/>
    <col min="2" max="2" width="14.25390625" style="2" bestFit="1" customWidth="1"/>
    <col min="3" max="3" width="12.375" style="2" bestFit="1" customWidth="1"/>
    <col min="4" max="4" width="10.375" style="2" bestFit="1" customWidth="1"/>
    <col min="5" max="6" width="14.25390625" style="2" bestFit="1" customWidth="1"/>
    <col min="7" max="7" width="12.375" style="2" bestFit="1" customWidth="1"/>
    <col min="8" max="8" width="10.375" style="2" bestFit="1" customWidth="1"/>
    <col min="9" max="10" width="14.25390625" style="2" bestFit="1" customWidth="1"/>
    <col min="11" max="11" width="12.375" style="2" bestFit="1" customWidth="1"/>
    <col min="12" max="12" width="10.375" style="2" bestFit="1" customWidth="1"/>
    <col min="13" max="13" width="15.25390625" style="2" bestFit="1" customWidth="1"/>
    <col min="14" max="16384" width="9.125" style="2" customWidth="1"/>
  </cols>
  <sheetData>
    <row r="1" spans="1:13" ht="15.75">
      <c r="A1" s="329" t="s">
        <v>774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4" spans="1:13" ht="15.75">
      <c r="A4" s="332" t="s">
        <v>15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5.75">
      <c r="A5" s="332" t="s">
        <v>406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7" spans="2:13" ht="15.75">
      <c r="B7" s="8"/>
      <c r="C7" s="7"/>
      <c r="D7" s="7"/>
      <c r="E7" s="8"/>
      <c r="F7" s="7"/>
      <c r="G7" s="7"/>
      <c r="H7" s="7"/>
      <c r="I7" s="7"/>
      <c r="J7" s="7"/>
      <c r="K7" s="7"/>
      <c r="L7" s="7"/>
      <c r="M7" s="8" t="s">
        <v>316</v>
      </c>
    </row>
    <row r="8" spans="1:13" ht="15.75" customHeight="1">
      <c r="A8" s="39" t="s">
        <v>17</v>
      </c>
      <c r="B8" s="319" t="s">
        <v>33</v>
      </c>
      <c r="C8" s="320"/>
      <c r="D8" s="320"/>
      <c r="E8" s="323"/>
      <c r="F8" s="319" t="s">
        <v>481</v>
      </c>
      <c r="G8" s="320"/>
      <c r="H8" s="320"/>
      <c r="I8" s="323"/>
      <c r="J8" s="319" t="s">
        <v>719</v>
      </c>
      <c r="K8" s="320"/>
      <c r="L8" s="320"/>
      <c r="M8" s="323"/>
    </row>
    <row r="9" spans="1:13" ht="31.5">
      <c r="A9" s="39" t="s">
        <v>36</v>
      </c>
      <c r="B9" s="82" t="s">
        <v>34</v>
      </c>
      <c r="C9" s="45" t="s">
        <v>35</v>
      </c>
      <c r="D9" s="35" t="s">
        <v>164</v>
      </c>
      <c r="E9" s="45" t="s">
        <v>18</v>
      </c>
      <c r="F9" s="82" t="s">
        <v>34</v>
      </c>
      <c r="G9" s="45" t="s">
        <v>35</v>
      </c>
      <c r="H9" s="35" t="s">
        <v>164</v>
      </c>
      <c r="I9" s="45" t="s">
        <v>18</v>
      </c>
      <c r="J9" s="82" t="s">
        <v>34</v>
      </c>
      <c r="K9" s="45" t="s">
        <v>35</v>
      </c>
      <c r="L9" s="35" t="s">
        <v>164</v>
      </c>
      <c r="M9" s="45" t="s">
        <v>18</v>
      </c>
    </row>
    <row r="10" spans="1:13" ht="31.5">
      <c r="A10" s="57" t="s">
        <v>99</v>
      </c>
      <c r="B10" s="13">
        <v>80327636</v>
      </c>
      <c r="C10" s="13">
        <v>0</v>
      </c>
      <c r="D10" s="13">
        <v>0</v>
      </c>
      <c r="E10" s="13">
        <f aca="true" t="shared" si="0" ref="E10:E15">SUM(B10:D10)</f>
        <v>80327636</v>
      </c>
      <c r="F10" s="13">
        <v>95095127</v>
      </c>
      <c r="G10" s="13">
        <v>0</v>
      </c>
      <c r="H10" s="13">
        <v>0</v>
      </c>
      <c r="I10" s="13">
        <f aca="true" t="shared" si="1" ref="I10:I15">SUM(F10:H10)</f>
        <v>95095127</v>
      </c>
      <c r="J10" s="158">
        <v>83943860</v>
      </c>
      <c r="K10" s="13">
        <v>0</v>
      </c>
      <c r="L10" s="13">
        <v>0</v>
      </c>
      <c r="M10" s="13">
        <f aca="true" t="shared" si="2" ref="M10:M15">SUM(J10:L10)</f>
        <v>83943860</v>
      </c>
    </row>
    <row r="11" spans="1:13" ht="15.75">
      <c r="A11" s="92" t="s">
        <v>723</v>
      </c>
      <c r="B11" s="13">
        <v>0</v>
      </c>
      <c r="C11" s="13">
        <v>0</v>
      </c>
      <c r="D11" s="97">
        <v>0</v>
      </c>
      <c r="E11" s="1">
        <f t="shared" si="0"/>
        <v>0</v>
      </c>
      <c r="F11" s="13">
        <v>0</v>
      </c>
      <c r="G11" s="13">
        <v>0</v>
      </c>
      <c r="H11" s="97">
        <v>0</v>
      </c>
      <c r="I11" s="1">
        <f t="shared" si="1"/>
        <v>0</v>
      </c>
      <c r="J11" s="158">
        <v>1357263</v>
      </c>
      <c r="K11" s="13">
        <v>0</v>
      </c>
      <c r="L11" s="97">
        <v>0</v>
      </c>
      <c r="M11" s="1">
        <f t="shared" si="2"/>
        <v>1357263</v>
      </c>
    </row>
    <row r="12" spans="1:13" ht="15.75">
      <c r="A12" s="12" t="s">
        <v>442</v>
      </c>
      <c r="B12" s="13">
        <v>0</v>
      </c>
      <c r="C12" s="13">
        <v>0</v>
      </c>
      <c r="D12" s="97">
        <v>0</v>
      </c>
      <c r="E12" s="1">
        <f t="shared" si="0"/>
        <v>0</v>
      </c>
      <c r="F12" s="13">
        <v>8290775</v>
      </c>
      <c r="G12" s="13">
        <v>0</v>
      </c>
      <c r="H12" s="97">
        <v>0</v>
      </c>
      <c r="I12" s="1">
        <f t="shared" si="1"/>
        <v>8290775</v>
      </c>
      <c r="J12" s="158">
        <v>4677632</v>
      </c>
      <c r="K12" s="13">
        <v>0</v>
      </c>
      <c r="L12" s="97">
        <v>0</v>
      </c>
      <c r="M12" s="1">
        <f t="shared" si="2"/>
        <v>4677632</v>
      </c>
    </row>
    <row r="13" spans="1:13" ht="15.75">
      <c r="A13" s="12" t="s">
        <v>119</v>
      </c>
      <c r="B13" s="13">
        <v>0</v>
      </c>
      <c r="C13" s="13">
        <v>0</v>
      </c>
      <c r="D13" s="97">
        <v>0</v>
      </c>
      <c r="E13" s="1">
        <f t="shared" si="0"/>
        <v>0</v>
      </c>
      <c r="F13" s="13">
        <v>0</v>
      </c>
      <c r="G13" s="13">
        <v>0</v>
      </c>
      <c r="H13" s="97">
        <v>0</v>
      </c>
      <c r="I13" s="1">
        <f t="shared" si="1"/>
        <v>0</v>
      </c>
      <c r="J13" s="158">
        <v>90339</v>
      </c>
      <c r="K13" s="13">
        <v>0</v>
      </c>
      <c r="L13" s="97">
        <v>0</v>
      </c>
      <c r="M13" s="1">
        <f t="shared" si="2"/>
        <v>90339</v>
      </c>
    </row>
    <row r="14" spans="1:13" ht="15.75">
      <c r="A14" s="57" t="s">
        <v>162</v>
      </c>
      <c r="B14" s="13">
        <v>0</v>
      </c>
      <c r="C14" s="13">
        <v>0</v>
      </c>
      <c r="D14" s="97">
        <v>0</v>
      </c>
      <c r="E14" s="1">
        <f t="shared" si="0"/>
        <v>0</v>
      </c>
      <c r="F14" s="13">
        <v>600000</v>
      </c>
      <c r="G14" s="13">
        <v>0</v>
      </c>
      <c r="H14" s="97">
        <v>0</v>
      </c>
      <c r="I14" s="1">
        <f t="shared" si="1"/>
        <v>600000</v>
      </c>
      <c r="J14" s="158">
        <v>0</v>
      </c>
      <c r="K14" s="13">
        <v>0</v>
      </c>
      <c r="L14" s="97">
        <v>0</v>
      </c>
      <c r="M14" s="1">
        <f t="shared" si="2"/>
        <v>0</v>
      </c>
    </row>
    <row r="15" spans="1:13" ht="15.75">
      <c r="A15" s="61" t="s">
        <v>98</v>
      </c>
      <c r="B15" s="13">
        <v>0</v>
      </c>
      <c r="C15" s="13">
        <v>1680000</v>
      </c>
      <c r="D15" s="13">
        <v>0</v>
      </c>
      <c r="E15" s="13">
        <f t="shared" si="0"/>
        <v>1680000</v>
      </c>
      <c r="F15" s="13">
        <v>0</v>
      </c>
      <c r="G15" s="13">
        <v>1680000</v>
      </c>
      <c r="H15" s="13">
        <v>0</v>
      </c>
      <c r="I15" s="13">
        <f t="shared" si="1"/>
        <v>1680000</v>
      </c>
      <c r="J15" s="158">
        <v>0</v>
      </c>
      <c r="K15" s="13">
        <v>1400000</v>
      </c>
      <c r="L15" s="13">
        <v>0</v>
      </c>
      <c r="M15" s="13">
        <f t="shared" si="2"/>
        <v>1400000</v>
      </c>
    </row>
    <row r="16" spans="1:13" ht="15.75">
      <c r="A16" s="47" t="s">
        <v>10</v>
      </c>
      <c r="B16" s="32">
        <f aca="true" t="shared" si="3" ref="B16:M16">SUM(B10:B15)</f>
        <v>80327636</v>
      </c>
      <c r="C16" s="32">
        <f t="shared" si="3"/>
        <v>1680000</v>
      </c>
      <c r="D16" s="32">
        <f t="shared" si="3"/>
        <v>0</v>
      </c>
      <c r="E16" s="32">
        <f t="shared" si="3"/>
        <v>82007636</v>
      </c>
      <c r="F16" s="32">
        <f t="shared" si="3"/>
        <v>103985902</v>
      </c>
      <c r="G16" s="32">
        <f t="shared" si="3"/>
        <v>1680000</v>
      </c>
      <c r="H16" s="32">
        <f t="shared" si="3"/>
        <v>0</v>
      </c>
      <c r="I16" s="32">
        <f t="shared" si="3"/>
        <v>105665902</v>
      </c>
      <c r="J16" s="159">
        <f t="shared" si="3"/>
        <v>90069094</v>
      </c>
      <c r="K16" s="32">
        <f t="shared" si="3"/>
        <v>1400000</v>
      </c>
      <c r="L16" s="32">
        <f t="shared" si="3"/>
        <v>0</v>
      </c>
      <c r="M16" s="32">
        <f t="shared" si="3"/>
        <v>91469094</v>
      </c>
    </row>
    <row r="17" spans="1:13" ht="31.5">
      <c r="A17" s="57" t="s">
        <v>99</v>
      </c>
      <c r="B17" s="13">
        <v>14118818</v>
      </c>
      <c r="C17" s="13">
        <v>0</v>
      </c>
      <c r="D17" s="13">
        <v>0</v>
      </c>
      <c r="E17" s="13">
        <f>SUM(B17:D17)</f>
        <v>14118818</v>
      </c>
      <c r="F17" s="13">
        <v>16863156</v>
      </c>
      <c r="G17" s="13">
        <v>0</v>
      </c>
      <c r="H17" s="13">
        <v>0</v>
      </c>
      <c r="I17" s="13">
        <f>SUM(F17:H17)</f>
        <v>16863156</v>
      </c>
      <c r="J17" s="158">
        <v>16259574</v>
      </c>
      <c r="K17" s="13">
        <v>0</v>
      </c>
      <c r="L17" s="13">
        <v>0</v>
      </c>
      <c r="M17" s="13">
        <f>SUM(J17:L17)</f>
        <v>16259574</v>
      </c>
    </row>
    <row r="18" spans="1:13" ht="15.75">
      <c r="A18" s="12" t="s">
        <v>442</v>
      </c>
      <c r="B18" s="13">
        <v>0</v>
      </c>
      <c r="C18" s="13">
        <v>0</v>
      </c>
      <c r="D18" s="97">
        <v>0</v>
      </c>
      <c r="E18" s="1">
        <f>SUM(B18:D18)</f>
        <v>0</v>
      </c>
      <c r="F18" s="13">
        <v>1616701</v>
      </c>
      <c r="G18" s="13">
        <v>0</v>
      </c>
      <c r="H18" s="97">
        <v>0</v>
      </c>
      <c r="I18" s="1">
        <f>SUM(F18:H18)</f>
        <v>1616701</v>
      </c>
      <c r="J18" s="158">
        <v>460972</v>
      </c>
      <c r="K18" s="13">
        <v>0</v>
      </c>
      <c r="L18" s="97">
        <v>0</v>
      </c>
      <c r="M18" s="1">
        <f>SUM(J18:L18)</f>
        <v>460972</v>
      </c>
    </row>
    <row r="19" spans="1:13" ht="15.75">
      <c r="A19" s="57" t="s">
        <v>162</v>
      </c>
      <c r="B19" s="13">
        <v>0</v>
      </c>
      <c r="C19" s="13">
        <v>0</v>
      </c>
      <c r="D19" s="97">
        <v>0</v>
      </c>
      <c r="E19" s="1">
        <f>SUM(B19:D19)</f>
        <v>0</v>
      </c>
      <c r="F19" s="13">
        <v>150300</v>
      </c>
      <c r="G19" s="13">
        <v>0</v>
      </c>
      <c r="H19" s="97">
        <v>0</v>
      </c>
      <c r="I19" s="1">
        <f>SUM(F19:H19)</f>
        <v>150300</v>
      </c>
      <c r="J19" s="158">
        <v>0</v>
      </c>
      <c r="K19" s="13">
        <v>0</v>
      </c>
      <c r="L19" s="97">
        <v>0</v>
      </c>
      <c r="M19" s="1">
        <f>SUM(J19:L19)</f>
        <v>0</v>
      </c>
    </row>
    <row r="20" spans="1:13" ht="15.75">
      <c r="A20" s="61" t="s">
        <v>98</v>
      </c>
      <c r="B20" s="13">
        <v>0</v>
      </c>
      <c r="C20" s="13">
        <v>327600</v>
      </c>
      <c r="D20" s="13">
        <v>0</v>
      </c>
      <c r="E20" s="13">
        <f>SUM(B20:D20)</f>
        <v>327600</v>
      </c>
      <c r="F20" s="13">
        <v>0</v>
      </c>
      <c r="G20" s="13">
        <v>327600</v>
      </c>
      <c r="H20" s="13">
        <v>0</v>
      </c>
      <c r="I20" s="13">
        <f>SUM(F20:H20)</f>
        <v>327600</v>
      </c>
      <c r="J20" s="158">
        <v>0</v>
      </c>
      <c r="K20" s="13">
        <v>245700</v>
      </c>
      <c r="L20" s="13">
        <v>0</v>
      </c>
      <c r="M20" s="13">
        <f>SUM(J20:L20)</f>
        <v>245700</v>
      </c>
    </row>
    <row r="21" spans="1:13" ht="15.75">
      <c r="A21" s="47" t="s">
        <v>112</v>
      </c>
      <c r="B21" s="32">
        <f aca="true" t="shared" si="4" ref="B21:M21">SUM(B17:B20)</f>
        <v>14118818</v>
      </c>
      <c r="C21" s="32">
        <f t="shared" si="4"/>
        <v>327600</v>
      </c>
      <c r="D21" s="32">
        <f t="shared" si="4"/>
        <v>0</v>
      </c>
      <c r="E21" s="32">
        <f t="shared" si="4"/>
        <v>14446418</v>
      </c>
      <c r="F21" s="32">
        <f t="shared" si="4"/>
        <v>18630157</v>
      </c>
      <c r="G21" s="32">
        <f t="shared" si="4"/>
        <v>327600</v>
      </c>
      <c r="H21" s="32">
        <f t="shared" si="4"/>
        <v>0</v>
      </c>
      <c r="I21" s="32">
        <f t="shared" si="4"/>
        <v>18957757</v>
      </c>
      <c r="J21" s="159">
        <f t="shared" si="4"/>
        <v>16720546</v>
      </c>
      <c r="K21" s="32">
        <f t="shared" si="4"/>
        <v>245700</v>
      </c>
      <c r="L21" s="32">
        <f t="shared" si="4"/>
        <v>0</v>
      </c>
      <c r="M21" s="32">
        <f t="shared" si="4"/>
        <v>16966246</v>
      </c>
    </row>
    <row r="22" spans="1:13" ht="31.5">
      <c r="A22" s="57" t="s">
        <v>99</v>
      </c>
      <c r="B22" s="13">
        <v>299855795</v>
      </c>
      <c r="C22" s="13">
        <v>9564000</v>
      </c>
      <c r="D22" s="13">
        <v>0</v>
      </c>
      <c r="E22" s="13">
        <f aca="true" t="shared" si="5" ref="E22:E31">SUM(B22:D22)</f>
        <v>309419795</v>
      </c>
      <c r="F22" s="13">
        <v>528910204</v>
      </c>
      <c r="G22" s="13">
        <v>9564000</v>
      </c>
      <c r="H22" s="13">
        <v>0</v>
      </c>
      <c r="I22" s="13">
        <f aca="true" t="shared" si="6" ref="I22:I40">SUM(F22:H22)</f>
        <v>538474204</v>
      </c>
      <c r="J22" s="158">
        <v>520556614</v>
      </c>
      <c r="K22" s="13">
        <v>0</v>
      </c>
      <c r="L22" s="13">
        <v>0</v>
      </c>
      <c r="M22" s="13">
        <f aca="true" t="shared" si="7" ref="M22:M40">SUM(J22:L22)</f>
        <v>520556614</v>
      </c>
    </row>
    <row r="23" spans="1:13" ht="15.75">
      <c r="A23" s="12" t="s">
        <v>0</v>
      </c>
      <c r="B23" s="13">
        <v>65785470</v>
      </c>
      <c r="C23" s="13">
        <v>283500</v>
      </c>
      <c r="D23" s="13">
        <v>0</v>
      </c>
      <c r="E23" s="13">
        <f t="shared" si="5"/>
        <v>66068970</v>
      </c>
      <c r="F23" s="13">
        <v>76208472</v>
      </c>
      <c r="G23" s="13">
        <v>283500</v>
      </c>
      <c r="H23" s="13">
        <v>0</v>
      </c>
      <c r="I23" s="13">
        <f t="shared" si="6"/>
        <v>76491972</v>
      </c>
      <c r="J23" s="158">
        <v>73068884</v>
      </c>
      <c r="K23" s="13">
        <v>0</v>
      </c>
      <c r="L23" s="13">
        <v>0</v>
      </c>
      <c r="M23" s="13">
        <f t="shared" si="7"/>
        <v>73068884</v>
      </c>
    </row>
    <row r="24" spans="1:13" ht="15.75">
      <c r="A24" s="92" t="s">
        <v>723</v>
      </c>
      <c r="B24" s="13">
        <v>0</v>
      </c>
      <c r="C24" s="13">
        <v>0</v>
      </c>
      <c r="D24" s="97">
        <v>0</v>
      </c>
      <c r="E24" s="1">
        <f>SUM(B24:D24)</f>
        <v>0</v>
      </c>
      <c r="F24" s="13">
        <v>0</v>
      </c>
      <c r="G24" s="13">
        <v>0</v>
      </c>
      <c r="H24" s="97">
        <v>0</v>
      </c>
      <c r="I24" s="1">
        <f>SUM(F24:H24)</f>
        <v>0</v>
      </c>
      <c r="J24" s="158">
        <v>354402</v>
      </c>
      <c r="K24" s="13">
        <v>0</v>
      </c>
      <c r="L24" s="97">
        <v>0</v>
      </c>
      <c r="M24" s="1">
        <f>SUM(J24:L24)</f>
        <v>354402</v>
      </c>
    </row>
    <row r="25" spans="1:13" ht="15.75">
      <c r="A25" s="57" t="s">
        <v>70</v>
      </c>
      <c r="B25" s="13">
        <v>0</v>
      </c>
      <c r="C25" s="13">
        <v>0</v>
      </c>
      <c r="D25" s="97">
        <v>0</v>
      </c>
      <c r="E25" s="1">
        <f>SUM(B25:D25)</f>
        <v>0</v>
      </c>
      <c r="F25" s="13">
        <v>0</v>
      </c>
      <c r="G25" s="13">
        <v>0</v>
      </c>
      <c r="H25" s="97">
        <v>0</v>
      </c>
      <c r="I25" s="1">
        <f>SUM(F25:H25)</f>
        <v>0</v>
      </c>
      <c r="J25" s="158">
        <v>20</v>
      </c>
      <c r="K25" s="13">
        <v>0</v>
      </c>
      <c r="L25" s="97">
        <v>0</v>
      </c>
      <c r="M25" s="1">
        <f>SUM(J25:L25)</f>
        <v>20</v>
      </c>
    </row>
    <row r="26" spans="1:13" ht="15.75">
      <c r="A26" s="12" t="s">
        <v>115</v>
      </c>
      <c r="B26" s="13">
        <v>3000000</v>
      </c>
      <c r="C26" s="13">
        <v>0</v>
      </c>
      <c r="D26" s="13">
        <v>0</v>
      </c>
      <c r="E26" s="13">
        <f t="shared" si="5"/>
        <v>3000000</v>
      </c>
      <c r="F26" s="13">
        <v>-139736</v>
      </c>
      <c r="G26" s="13">
        <v>0</v>
      </c>
      <c r="H26" s="13">
        <v>0</v>
      </c>
      <c r="I26" s="13">
        <f t="shared" si="6"/>
        <v>-139736</v>
      </c>
      <c r="J26" s="158">
        <v>0</v>
      </c>
      <c r="K26" s="13">
        <v>0</v>
      </c>
      <c r="L26" s="13">
        <v>0</v>
      </c>
      <c r="M26" s="13">
        <f t="shared" si="7"/>
        <v>0</v>
      </c>
    </row>
    <row r="27" spans="1:13" ht="15.75">
      <c r="A27" s="12" t="s">
        <v>4</v>
      </c>
      <c r="B27" s="13">
        <v>1900510</v>
      </c>
      <c r="C27" s="13">
        <v>0</v>
      </c>
      <c r="D27" s="13">
        <v>0</v>
      </c>
      <c r="E27" s="13">
        <f t="shared" si="5"/>
        <v>1900510</v>
      </c>
      <c r="F27" s="13">
        <v>1600510</v>
      </c>
      <c r="G27" s="13">
        <v>0</v>
      </c>
      <c r="H27" s="13">
        <v>0</v>
      </c>
      <c r="I27" s="13">
        <f t="shared" si="6"/>
        <v>1600510</v>
      </c>
      <c r="J27" s="158">
        <v>465032</v>
      </c>
      <c r="K27" s="13">
        <v>0</v>
      </c>
      <c r="L27" s="13">
        <v>0</v>
      </c>
      <c r="M27" s="13">
        <f t="shared" si="7"/>
        <v>465032</v>
      </c>
    </row>
    <row r="28" spans="1:13" ht="15.75">
      <c r="A28" s="12" t="s">
        <v>424</v>
      </c>
      <c r="B28" s="13">
        <v>6245202</v>
      </c>
      <c r="C28" s="13">
        <v>0</v>
      </c>
      <c r="D28" s="13">
        <v>0</v>
      </c>
      <c r="E28" s="13">
        <f t="shared" si="5"/>
        <v>6245202</v>
      </c>
      <c r="F28" s="13">
        <v>6245202</v>
      </c>
      <c r="G28" s="13">
        <v>0</v>
      </c>
      <c r="H28" s="13">
        <v>0</v>
      </c>
      <c r="I28" s="13">
        <f t="shared" si="6"/>
        <v>6245202</v>
      </c>
      <c r="J28" s="158">
        <v>2066257</v>
      </c>
      <c r="K28" s="13">
        <v>0</v>
      </c>
      <c r="L28" s="13">
        <v>0</v>
      </c>
      <c r="M28" s="13">
        <f t="shared" si="7"/>
        <v>2066257</v>
      </c>
    </row>
    <row r="29" spans="1:13" ht="15.75">
      <c r="A29" s="12" t="s">
        <v>442</v>
      </c>
      <c r="B29" s="13">
        <v>0</v>
      </c>
      <c r="C29" s="13">
        <v>0</v>
      </c>
      <c r="D29" s="13">
        <v>0</v>
      </c>
      <c r="E29" s="13">
        <f>SUM(B29:D29)</f>
        <v>0</v>
      </c>
      <c r="F29" s="13">
        <v>381000</v>
      </c>
      <c r="G29" s="13">
        <v>0</v>
      </c>
      <c r="H29" s="13">
        <v>0</v>
      </c>
      <c r="I29" s="13">
        <f>SUM(F29:H29)</f>
        <v>381000</v>
      </c>
      <c r="J29" s="158">
        <v>320027</v>
      </c>
      <c r="K29" s="13">
        <v>0</v>
      </c>
      <c r="L29" s="13">
        <v>0</v>
      </c>
      <c r="M29" s="13">
        <f>SUM(J29:L29)</f>
        <v>320027</v>
      </c>
    </row>
    <row r="30" spans="1:13" ht="15.75">
      <c r="A30" s="57" t="s">
        <v>162</v>
      </c>
      <c r="B30" s="13">
        <v>9857400</v>
      </c>
      <c r="C30" s="13">
        <v>0</v>
      </c>
      <c r="D30" s="13">
        <v>0</v>
      </c>
      <c r="E30" s="13">
        <f t="shared" si="5"/>
        <v>9857400</v>
      </c>
      <c r="F30" s="13">
        <v>5320772</v>
      </c>
      <c r="G30" s="13">
        <v>0</v>
      </c>
      <c r="H30" s="13">
        <v>0</v>
      </c>
      <c r="I30" s="13">
        <f t="shared" si="6"/>
        <v>5320772</v>
      </c>
      <c r="J30" s="158">
        <v>5137189</v>
      </c>
      <c r="K30" s="13">
        <v>0</v>
      </c>
      <c r="L30" s="13">
        <v>0</v>
      </c>
      <c r="M30" s="13">
        <f t="shared" si="7"/>
        <v>5137189</v>
      </c>
    </row>
    <row r="31" spans="1:13" ht="15.75">
      <c r="A31" s="12" t="s">
        <v>145</v>
      </c>
      <c r="B31" s="13">
        <v>166269451</v>
      </c>
      <c r="C31" s="13">
        <v>0</v>
      </c>
      <c r="D31" s="13">
        <v>0</v>
      </c>
      <c r="E31" s="13">
        <f t="shared" si="5"/>
        <v>166269451</v>
      </c>
      <c r="F31" s="13">
        <v>191105320</v>
      </c>
      <c r="G31" s="13">
        <v>0</v>
      </c>
      <c r="H31" s="13">
        <v>0</v>
      </c>
      <c r="I31" s="13">
        <f t="shared" si="6"/>
        <v>191105320</v>
      </c>
      <c r="J31" s="158">
        <v>109863585</v>
      </c>
      <c r="K31" s="13">
        <v>0</v>
      </c>
      <c r="L31" s="13">
        <v>0</v>
      </c>
      <c r="M31" s="13">
        <f t="shared" si="7"/>
        <v>109863585</v>
      </c>
    </row>
    <row r="32" spans="1:13" ht="15.75">
      <c r="A32" s="12" t="s">
        <v>100</v>
      </c>
      <c r="B32" s="13">
        <v>5077200</v>
      </c>
      <c r="C32" s="13">
        <v>0</v>
      </c>
      <c r="D32" s="13">
        <v>0</v>
      </c>
      <c r="E32" s="13">
        <v>5077200</v>
      </c>
      <c r="F32" s="13">
        <v>7027200</v>
      </c>
      <c r="G32" s="13">
        <v>0</v>
      </c>
      <c r="H32" s="13">
        <v>0</v>
      </c>
      <c r="I32" s="13">
        <f t="shared" si="6"/>
        <v>7027200</v>
      </c>
      <c r="J32" s="158">
        <v>6173360</v>
      </c>
      <c r="K32" s="13">
        <v>0</v>
      </c>
      <c r="L32" s="13">
        <v>0</v>
      </c>
      <c r="M32" s="13">
        <f t="shared" si="7"/>
        <v>6173360</v>
      </c>
    </row>
    <row r="33" spans="1:13" ht="15.75">
      <c r="A33" s="12" t="s">
        <v>1</v>
      </c>
      <c r="B33" s="13">
        <v>48743474</v>
      </c>
      <c r="C33" s="13">
        <v>0</v>
      </c>
      <c r="D33" s="13">
        <v>0</v>
      </c>
      <c r="E33" s="13">
        <f aca="true" t="shared" si="8" ref="E33:E39">SUM(B33:D33)</f>
        <v>48743474</v>
      </c>
      <c r="F33" s="13">
        <v>68195826</v>
      </c>
      <c r="G33" s="13">
        <v>0</v>
      </c>
      <c r="H33" s="13">
        <v>0</v>
      </c>
      <c r="I33" s="13">
        <f t="shared" si="6"/>
        <v>68195826</v>
      </c>
      <c r="J33" s="158">
        <v>55450750</v>
      </c>
      <c r="K33" s="13">
        <v>0</v>
      </c>
      <c r="L33" s="13">
        <v>0</v>
      </c>
      <c r="M33" s="13">
        <f t="shared" si="7"/>
        <v>55450750</v>
      </c>
    </row>
    <row r="34" spans="1:13" ht="15.75">
      <c r="A34" s="12" t="s">
        <v>113</v>
      </c>
      <c r="B34" s="13">
        <v>235460488</v>
      </c>
      <c r="C34" s="13">
        <v>0</v>
      </c>
      <c r="D34" s="13">
        <v>0</v>
      </c>
      <c r="E34" s="13">
        <f t="shared" si="8"/>
        <v>235460488</v>
      </c>
      <c r="F34" s="13">
        <v>235460488</v>
      </c>
      <c r="G34" s="13">
        <v>0</v>
      </c>
      <c r="H34" s="13">
        <v>0</v>
      </c>
      <c r="I34" s="13">
        <f t="shared" si="6"/>
        <v>235460488</v>
      </c>
      <c r="J34" s="158">
        <v>220834994</v>
      </c>
      <c r="K34" s="13">
        <v>0</v>
      </c>
      <c r="L34" s="13">
        <v>0</v>
      </c>
      <c r="M34" s="13">
        <f t="shared" si="7"/>
        <v>220834994</v>
      </c>
    </row>
    <row r="35" spans="1:13" ht="15.75">
      <c r="A35" s="12" t="s">
        <v>114</v>
      </c>
      <c r="B35" s="13">
        <v>150526728</v>
      </c>
      <c r="C35" s="13">
        <v>17311687</v>
      </c>
      <c r="D35" s="13">
        <v>0</v>
      </c>
      <c r="E35" s="13">
        <f t="shared" si="8"/>
        <v>167838415</v>
      </c>
      <c r="F35" s="13">
        <v>143563224</v>
      </c>
      <c r="G35" s="13">
        <v>17311687</v>
      </c>
      <c r="H35" s="13">
        <v>0</v>
      </c>
      <c r="I35" s="13">
        <f t="shared" si="6"/>
        <v>160874911</v>
      </c>
      <c r="J35" s="158">
        <v>147812359</v>
      </c>
      <c r="K35" s="13">
        <v>0</v>
      </c>
      <c r="L35" s="13">
        <v>0</v>
      </c>
      <c r="M35" s="13">
        <f t="shared" si="7"/>
        <v>147812359</v>
      </c>
    </row>
    <row r="36" spans="1:13" ht="15.75">
      <c r="A36" s="57" t="s">
        <v>2</v>
      </c>
      <c r="B36" s="13">
        <v>12349819</v>
      </c>
      <c r="C36" s="13">
        <v>0</v>
      </c>
      <c r="D36" s="13">
        <v>0</v>
      </c>
      <c r="E36" s="13">
        <f t="shared" si="8"/>
        <v>12349819</v>
      </c>
      <c r="F36" s="13">
        <v>14954577</v>
      </c>
      <c r="G36" s="13">
        <v>0</v>
      </c>
      <c r="H36" s="13">
        <v>0</v>
      </c>
      <c r="I36" s="13">
        <f t="shared" si="6"/>
        <v>14954577</v>
      </c>
      <c r="J36" s="158">
        <v>9348498</v>
      </c>
      <c r="K36" s="13">
        <v>0</v>
      </c>
      <c r="L36" s="13">
        <v>0</v>
      </c>
      <c r="M36" s="13">
        <f t="shared" si="7"/>
        <v>9348498</v>
      </c>
    </row>
    <row r="37" spans="1:13" ht="15.75">
      <c r="A37" s="57" t="s">
        <v>3</v>
      </c>
      <c r="B37" s="13">
        <v>1717358</v>
      </c>
      <c r="C37" s="13">
        <v>0</v>
      </c>
      <c r="D37" s="13">
        <v>0</v>
      </c>
      <c r="E37" s="13">
        <f t="shared" si="8"/>
        <v>1717358</v>
      </c>
      <c r="F37" s="13">
        <v>0</v>
      </c>
      <c r="G37" s="13">
        <v>0</v>
      </c>
      <c r="H37" s="13">
        <v>0</v>
      </c>
      <c r="I37" s="13">
        <f t="shared" si="6"/>
        <v>0</v>
      </c>
      <c r="J37" s="158">
        <v>0</v>
      </c>
      <c r="K37" s="13">
        <v>0</v>
      </c>
      <c r="L37" s="13">
        <v>0</v>
      </c>
      <c r="M37" s="13">
        <f t="shared" si="7"/>
        <v>0</v>
      </c>
    </row>
    <row r="38" spans="1:13" ht="15.75">
      <c r="A38" s="12" t="s">
        <v>102</v>
      </c>
      <c r="B38" s="13">
        <v>27701000</v>
      </c>
      <c r="C38" s="13">
        <v>0</v>
      </c>
      <c r="D38" s="13">
        <v>0</v>
      </c>
      <c r="E38" s="13">
        <f t="shared" si="8"/>
        <v>27701000</v>
      </c>
      <c r="F38" s="13">
        <v>26782884</v>
      </c>
      <c r="G38" s="13">
        <v>0</v>
      </c>
      <c r="H38" s="13">
        <v>0</v>
      </c>
      <c r="I38" s="13">
        <f t="shared" si="6"/>
        <v>26782884</v>
      </c>
      <c r="J38" s="158">
        <v>9919278</v>
      </c>
      <c r="K38" s="13">
        <v>0</v>
      </c>
      <c r="L38" s="13">
        <v>0</v>
      </c>
      <c r="M38" s="13">
        <f t="shared" si="7"/>
        <v>9919278</v>
      </c>
    </row>
    <row r="39" spans="1:13" ht="15.75">
      <c r="A39" s="12" t="s">
        <v>119</v>
      </c>
      <c r="B39" s="13">
        <v>0</v>
      </c>
      <c r="C39" s="13">
        <v>1335000</v>
      </c>
      <c r="D39" s="13">
        <v>0</v>
      </c>
      <c r="E39" s="13">
        <f t="shared" si="8"/>
        <v>1335000</v>
      </c>
      <c r="F39" s="13">
        <v>0</v>
      </c>
      <c r="G39" s="13">
        <v>1335000</v>
      </c>
      <c r="H39" s="13">
        <v>0</v>
      </c>
      <c r="I39" s="13">
        <f t="shared" si="6"/>
        <v>1335000</v>
      </c>
      <c r="J39" s="158">
        <v>0</v>
      </c>
      <c r="K39" s="13">
        <v>2011868</v>
      </c>
      <c r="L39" s="13">
        <v>0</v>
      </c>
      <c r="M39" s="13">
        <f t="shared" si="7"/>
        <v>2011868</v>
      </c>
    </row>
    <row r="40" spans="1:13" ht="15.75">
      <c r="A40" s="12" t="s">
        <v>98</v>
      </c>
      <c r="B40" s="13">
        <v>0</v>
      </c>
      <c r="C40" s="13">
        <v>3310976</v>
      </c>
      <c r="D40" s="13">
        <v>0</v>
      </c>
      <c r="E40" s="13">
        <v>3310976</v>
      </c>
      <c r="F40" s="13">
        <v>4502930</v>
      </c>
      <c r="G40" s="13">
        <v>3810976</v>
      </c>
      <c r="H40" s="13">
        <v>0</v>
      </c>
      <c r="I40" s="13">
        <f t="shared" si="6"/>
        <v>8313906</v>
      </c>
      <c r="J40" s="158">
        <v>0</v>
      </c>
      <c r="K40" s="13">
        <v>3348457</v>
      </c>
      <c r="L40" s="13">
        <v>0</v>
      </c>
      <c r="M40" s="13">
        <f t="shared" si="7"/>
        <v>3348457</v>
      </c>
    </row>
    <row r="41" spans="1:13" ht="15.75">
      <c r="A41" s="12" t="s">
        <v>116</v>
      </c>
      <c r="B41" s="13">
        <v>20578048</v>
      </c>
      <c r="C41" s="13">
        <v>0</v>
      </c>
      <c r="D41" s="13">
        <v>0</v>
      </c>
      <c r="E41" s="13">
        <f>SUM(B41:D41)</f>
        <v>20578048</v>
      </c>
      <c r="F41" s="13">
        <v>24348048</v>
      </c>
      <c r="G41" s="13">
        <v>0</v>
      </c>
      <c r="H41" s="13">
        <v>0</v>
      </c>
      <c r="I41" s="13">
        <f>SUM(F41:H41)</f>
        <v>24348048</v>
      </c>
      <c r="J41" s="158">
        <v>19032358</v>
      </c>
      <c r="K41" s="13">
        <v>0</v>
      </c>
      <c r="L41" s="13">
        <v>0</v>
      </c>
      <c r="M41" s="13">
        <f>SUM(J41:L41)</f>
        <v>19032358</v>
      </c>
    </row>
    <row r="42" spans="1:13" ht="15.75">
      <c r="A42" s="47" t="s">
        <v>11</v>
      </c>
      <c r="B42" s="32">
        <f aca="true" t="shared" si="9" ref="B42:M42">SUM(B22:B41)</f>
        <v>1055067943</v>
      </c>
      <c r="C42" s="32">
        <f t="shared" si="9"/>
        <v>31805163</v>
      </c>
      <c r="D42" s="32">
        <f t="shared" si="9"/>
        <v>0</v>
      </c>
      <c r="E42" s="32">
        <f t="shared" si="9"/>
        <v>1086873106</v>
      </c>
      <c r="F42" s="32">
        <f t="shared" si="9"/>
        <v>1334466921</v>
      </c>
      <c r="G42" s="32">
        <f t="shared" si="9"/>
        <v>32305163</v>
      </c>
      <c r="H42" s="32">
        <f t="shared" si="9"/>
        <v>0</v>
      </c>
      <c r="I42" s="32">
        <f t="shared" si="9"/>
        <v>1366772084</v>
      </c>
      <c r="J42" s="159">
        <f t="shared" si="9"/>
        <v>1180403607</v>
      </c>
      <c r="K42" s="32">
        <f t="shared" si="9"/>
        <v>5360325</v>
      </c>
      <c r="L42" s="32">
        <f t="shared" si="9"/>
        <v>0</v>
      </c>
      <c r="M42" s="32">
        <f t="shared" si="9"/>
        <v>1185763932</v>
      </c>
    </row>
    <row r="43" spans="1:13" ht="31.5">
      <c r="A43" s="57" t="s">
        <v>99</v>
      </c>
      <c r="B43" s="13">
        <v>0</v>
      </c>
      <c r="C43" s="13">
        <v>0</v>
      </c>
      <c r="D43" s="13">
        <v>0</v>
      </c>
      <c r="E43" s="13">
        <f>SUM(B43:D43)</f>
        <v>0</v>
      </c>
      <c r="F43" s="13">
        <v>12696000</v>
      </c>
      <c r="G43" s="13">
        <v>0</v>
      </c>
      <c r="H43" s="13">
        <v>0</v>
      </c>
      <c r="I43" s="13">
        <f>SUM(F43:H43)</f>
        <v>12696000</v>
      </c>
      <c r="J43" s="158">
        <v>10000</v>
      </c>
      <c r="K43" s="13">
        <v>0</v>
      </c>
      <c r="L43" s="13">
        <v>0</v>
      </c>
      <c r="M43" s="158">
        <f>SUM(J43:L43)</f>
        <v>10000</v>
      </c>
    </row>
    <row r="44" spans="1:13" ht="15.75">
      <c r="A44" s="57" t="s">
        <v>109</v>
      </c>
      <c r="B44" s="13">
        <v>1128600</v>
      </c>
      <c r="C44" s="13">
        <v>0</v>
      </c>
      <c r="D44" s="13">
        <v>0</v>
      </c>
      <c r="E44" s="62">
        <f>SUM(B44:D44)</f>
        <v>1128600</v>
      </c>
      <c r="F44" s="13">
        <v>8851100</v>
      </c>
      <c r="G44" s="13">
        <v>0</v>
      </c>
      <c r="H44" s="13">
        <v>0</v>
      </c>
      <c r="I44" s="62">
        <f>SUM(F44:H44)</f>
        <v>8851100</v>
      </c>
      <c r="J44" s="158">
        <v>16008770</v>
      </c>
      <c r="K44" s="13">
        <v>0</v>
      </c>
      <c r="L44" s="13">
        <v>0</v>
      </c>
      <c r="M44" s="62">
        <f>SUM(J44:L44)</f>
        <v>16008770</v>
      </c>
    </row>
    <row r="45" spans="1:13" ht="15.75">
      <c r="A45" s="12" t="s">
        <v>116</v>
      </c>
      <c r="B45" s="13">
        <v>47471400</v>
      </c>
      <c r="C45" s="13">
        <v>8500000</v>
      </c>
      <c r="D45" s="13">
        <v>0</v>
      </c>
      <c r="E45" s="62">
        <f>SUM(B45:D45)</f>
        <v>55971400</v>
      </c>
      <c r="F45" s="13">
        <v>54365900</v>
      </c>
      <c r="G45" s="13">
        <v>8500000</v>
      </c>
      <c r="H45" s="13">
        <v>0</v>
      </c>
      <c r="I45" s="62">
        <f>SUM(F45:H45)</f>
        <v>62865900</v>
      </c>
      <c r="J45" s="158">
        <v>34462873</v>
      </c>
      <c r="K45" s="13">
        <v>0</v>
      </c>
      <c r="L45" s="13">
        <v>0</v>
      </c>
      <c r="M45" s="62">
        <f>SUM(J45:L45)</f>
        <v>34462873</v>
      </c>
    </row>
    <row r="46" spans="1:13" ht="15.75">
      <c r="A46" s="41" t="s">
        <v>117</v>
      </c>
      <c r="B46" s="32">
        <f>SUM(B43:B45)</f>
        <v>48600000</v>
      </c>
      <c r="C46" s="32">
        <f aca="true" t="shared" si="10" ref="C46:M46">SUM(C43:C45)</f>
        <v>8500000</v>
      </c>
      <c r="D46" s="32">
        <f t="shared" si="10"/>
        <v>0</v>
      </c>
      <c r="E46" s="32">
        <f t="shared" si="10"/>
        <v>57100000</v>
      </c>
      <c r="F46" s="32">
        <f t="shared" si="10"/>
        <v>75913000</v>
      </c>
      <c r="G46" s="32">
        <f t="shared" si="10"/>
        <v>8500000</v>
      </c>
      <c r="H46" s="32">
        <f t="shared" si="10"/>
        <v>0</v>
      </c>
      <c r="I46" s="32">
        <f t="shared" si="10"/>
        <v>84413000</v>
      </c>
      <c r="J46" s="32">
        <f t="shared" si="10"/>
        <v>50481643</v>
      </c>
      <c r="K46" s="32">
        <f t="shared" si="10"/>
        <v>0</v>
      </c>
      <c r="L46" s="32">
        <f t="shared" si="10"/>
        <v>0</v>
      </c>
      <c r="M46" s="32">
        <f t="shared" si="10"/>
        <v>50481643</v>
      </c>
    </row>
    <row r="47" spans="1:13" ht="31.5">
      <c r="A47" s="57" t="s">
        <v>99</v>
      </c>
      <c r="B47" s="13">
        <v>1022588021</v>
      </c>
      <c r="C47" s="13">
        <v>10042000</v>
      </c>
      <c r="D47" s="13">
        <v>0</v>
      </c>
      <c r="E47" s="13">
        <f aca="true" t="shared" si="11" ref="E47:E54">SUM(B47:D47)</f>
        <v>1032630021</v>
      </c>
      <c r="F47" s="13">
        <v>957335594</v>
      </c>
      <c r="G47" s="13">
        <v>7742000</v>
      </c>
      <c r="H47" s="13">
        <v>0</v>
      </c>
      <c r="I47" s="13">
        <f aca="true" t="shared" si="12" ref="I47:I56">SUM(F47:H47)</f>
        <v>965077594</v>
      </c>
      <c r="J47" s="158">
        <v>624098882</v>
      </c>
      <c r="K47" s="13">
        <v>0</v>
      </c>
      <c r="L47" s="13">
        <v>0</v>
      </c>
      <c r="M47" s="13">
        <f aca="true" t="shared" si="13" ref="M47:M56">SUM(J47:L47)</f>
        <v>624098882</v>
      </c>
    </row>
    <row r="48" spans="1:13" ht="15.75">
      <c r="A48" s="57" t="s">
        <v>70</v>
      </c>
      <c r="B48" s="13">
        <v>0</v>
      </c>
      <c r="C48" s="13">
        <f>3!D51</f>
        <v>0</v>
      </c>
      <c r="D48" s="13">
        <f>3!E51</f>
        <v>0</v>
      </c>
      <c r="E48" s="1">
        <f>SUM(B48:D48)</f>
        <v>0</v>
      </c>
      <c r="F48" s="13">
        <v>3876859</v>
      </c>
      <c r="G48" s="13">
        <v>0</v>
      </c>
      <c r="H48" s="13">
        <f>3!I47</f>
        <v>0</v>
      </c>
      <c r="I48" s="1">
        <f>SUM(F48:H48)</f>
        <v>3876859</v>
      </c>
      <c r="J48" s="158">
        <v>3876859</v>
      </c>
      <c r="K48" s="13">
        <v>0</v>
      </c>
      <c r="L48" s="13">
        <v>0</v>
      </c>
      <c r="M48" s="1">
        <f t="shared" si="13"/>
        <v>3876859</v>
      </c>
    </row>
    <row r="49" spans="1:13" ht="15.75">
      <c r="A49" s="12" t="s">
        <v>468</v>
      </c>
      <c r="B49" s="13">
        <v>0</v>
      </c>
      <c r="C49" s="13">
        <v>0</v>
      </c>
      <c r="D49" s="13">
        <v>0</v>
      </c>
      <c r="E49" s="13">
        <f>SUM(B49:D49)</f>
        <v>0</v>
      </c>
      <c r="F49" s="13">
        <v>350874066</v>
      </c>
      <c r="G49" s="13">
        <v>0</v>
      </c>
      <c r="H49" s="13">
        <v>0</v>
      </c>
      <c r="I49" s="13">
        <f>SUM(F49:H49)</f>
        <v>350874066</v>
      </c>
      <c r="J49" s="158">
        <v>278494529</v>
      </c>
      <c r="K49" s="13">
        <v>0</v>
      </c>
      <c r="L49" s="13">
        <v>0</v>
      </c>
      <c r="M49" s="13">
        <f>SUM(J49:L49)</f>
        <v>278494529</v>
      </c>
    </row>
    <row r="50" spans="1:13" ht="15.75">
      <c r="A50" s="12" t="s">
        <v>114</v>
      </c>
      <c r="B50" s="13">
        <v>157500000</v>
      </c>
      <c r="C50" s="13">
        <v>0</v>
      </c>
      <c r="D50" s="13">
        <v>0</v>
      </c>
      <c r="E50" s="13">
        <f>SUM(B50:D50)</f>
        <v>157500000</v>
      </c>
      <c r="F50" s="13">
        <v>157500000</v>
      </c>
      <c r="G50" s="13">
        <v>0</v>
      </c>
      <c r="H50" s="13">
        <v>0</v>
      </c>
      <c r="I50" s="13">
        <f t="shared" si="12"/>
        <v>157500000</v>
      </c>
      <c r="J50" s="158">
        <v>157500000</v>
      </c>
      <c r="K50" s="13">
        <v>0</v>
      </c>
      <c r="L50" s="13">
        <v>0</v>
      </c>
      <c r="M50" s="13">
        <f t="shared" si="13"/>
        <v>157500000</v>
      </c>
    </row>
    <row r="51" spans="1:13" ht="15.75">
      <c r="A51" s="12" t="s">
        <v>102</v>
      </c>
      <c r="B51" s="13">
        <v>80000000</v>
      </c>
      <c r="C51" s="13">
        <v>0</v>
      </c>
      <c r="D51" s="13">
        <v>0</v>
      </c>
      <c r="E51" s="13">
        <f t="shared" si="11"/>
        <v>80000000</v>
      </c>
      <c r="F51" s="13">
        <v>77852430</v>
      </c>
      <c r="G51" s="13">
        <v>0</v>
      </c>
      <c r="H51" s="13">
        <v>0</v>
      </c>
      <c r="I51" s="13">
        <f t="shared" si="12"/>
        <v>77852430</v>
      </c>
      <c r="J51" s="158">
        <v>79872430</v>
      </c>
      <c r="K51" s="13">
        <v>0</v>
      </c>
      <c r="L51" s="13">
        <v>0</v>
      </c>
      <c r="M51" s="13">
        <f t="shared" si="13"/>
        <v>79872430</v>
      </c>
    </row>
    <row r="52" spans="1:13" ht="15.75" customHeight="1">
      <c r="A52" s="12" t="s">
        <v>119</v>
      </c>
      <c r="B52" s="13">
        <v>0</v>
      </c>
      <c r="C52" s="13">
        <v>58820000</v>
      </c>
      <c r="D52" s="13">
        <v>0</v>
      </c>
      <c r="E52" s="13">
        <f t="shared" si="11"/>
        <v>58820000</v>
      </c>
      <c r="F52" s="13">
        <v>0</v>
      </c>
      <c r="G52" s="13">
        <v>85315210</v>
      </c>
      <c r="H52" s="13">
        <v>0</v>
      </c>
      <c r="I52" s="13">
        <f t="shared" si="12"/>
        <v>85315210</v>
      </c>
      <c r="J52" s="158">
        <v>0</v>
      </c>
      <c r="K52" s="13">
        <v>81047810</v>
      </c>
      <c r="L52" s="13">
        <v>0</v>
      </c>
      <c r="M52" s="13">
        <f t="shared" si="13"/>
        <v>81047810</v>
      </c>
    </row>
    <row r="53" spans="1:13" ht="15.75">
      <c r="A53" s="12" t="s">
        <v>120</v>
      </c>
      <c r="B53" s="13">
        <v>1200000</v>
      </c>
      <c r="C53" s="13">
        <v>0</v>
      </c>
      <c r="D53" s="13">
        <v>0</v>
      </c>
      <c r="E53" s="13">
        <f t="shared" si="11"/>
        <v>1200000</v>
      </c>
      <c r="F53" s="13">
        <v>1200000</v>
      </c>
      <c r="G53" s="13">
        <v>0</v>
      </c>
      <c r="H53" s="13">
        <v>0</v>
      </c>
      <c r="I53" s="13">
        <f t="shared" si="12"/>
        <v>1200000</v>
      </c>
      <c r="J53" s="158">
        <v>1200000</v>
      </c>
      <c r="K53" s="13">
        <v>0</v>
      </c>
      <c r="L53" s="13">
        <v>0</v>
      </c>
      <c r="M53" s="13">
        <f t="shared" si="13"/>
        <v>1200000</v>
      </c>
    </row>
    <row r="54" spans="1:13" ht="15.75">
      <c r="A54" s="12" t="s">
        <v>121</v>
      </c>
      <c r="B54" s="13">
        <v>0</v>
      </c>
      <c r="C54" s="13">
        <v>16500000</v>
      </c>
      <c r="D54" s="13">
        <v>0</v>
      </c>
      <c r="E54" s="13">
        <f t="shared" si="11"/>
        <v>16500000</v>
      </c>
      <c r="F54" s="13">
        <v>1100000</v>
      </c>
      <c r="G54" s="13">
        <v>17051970</v>
      </c>
      <c r="H54" s="13">
        <v>0</v>
      </c>
      <c r="I54" s="13">
        <f t="shared" si="12"/>
        <v>18151970</v>
      </c>
      <c r="J54" s="158">
        <v>0</v>
      </c>
      <c r="K54" s="13">
        <v>15390000</v>
      </c>
      <c r="L54" s="13">
        <v>0</v>
      </c>
      <c r="M54" s="13">
        <f t="shared" si="13"/>
        <v>15390000</v>
      </c>
    </row>
    <row r="55" spans="1:13" ht="15.75">
      <c r="A55" s="57" t="s">
        <v>3</v>
      </c>
      <c r="B55" s="13">
        <v>0</v>
      </c>
      <c r="C55" s="13">
        <v>0</v>
      </c>
      <c r="D55" s="13">
        <v>0</v>
      </c>
      <c r="E55" s="13">
        <f>SUM(B55:D55)</f>
        <v>0</v>
      </c>
      <c r="F55" s="13">
        <v>1717358</v>
      </c>
      <c r="G55" s="13">
        <v>0</v>
      </c>
      <c r="H55" s="13">
        <v>0</v>
      </c>
      <c r="I55" s="13">
        <f>SUM(F55:H55)</f>
        <v>1717358</v>
      </c>
      <c r="J55" s="158">
        <v>1718240</v>
      </c>
      <c r="K55" s="13">
        <v>0</v>
      </c>
      <c r="L55" s="13">
        <v>0</v>
      </c>
      <c r="M55" s="13">
        <f t="shared" si="13"/>
        <v>1718240</v>
      </c>
    </row>
    <row r="56" spans="1:13" ht="15.75">
      <c r="A56" s="12" t="s">
        <v>116</v>
      </c>
      <c r="B56" s="13">
        <v>4638000</v>
      </c>
      <c r="C56" s="13">
        <v>0</v>
      </c>
      <c r="D56" s="13">
        <v>0</v>
      </c>
      <c r="E56" s="13">
        <f>SUM(B56:D56)</f>
        <v>4638000</v>
      </c>
      <c r="F56" s="13">
        <v>4638000</v>
      </c>
      <c r="G56" s="13">
        <v>0</v>
      </c>
      <c r="H56" s="13">
        <v>0</v>
      </c>
      <c r="I56" s="13">
        <f t="shared" si="12"/>
        <v>4638000</v>
      </c>
      <c r="J56" s="158">
        <v>4363000</v>
      </c>
      <c r="K56" s="13">
        <v>0</v>
      </c>
      <c r="L56" s="13">
        <v>0</v>
      </c>
      <c r="M56" s="13">
        <f t="shared" si="13"/>
        <v>4363000</v>
      </c>
    </row>
    <row r="57" spans="1:13" ht="15.75">
      <c r="A57" s="41" t="s">
        <v>118</v>
      </c>
      <c r="B57" s="32">
        <f aca="true" t="shared" si="14" ref="B57:M57">SUM(B47:B56)</f>
        <v>1265926021</v>
      </c>
      <c r="C57" s="32">
        <f t="shared" si="14"/>
        <v>85362000</v>
      </c>
      <c r="D57" s="32">
        <f t="shared" si="14"/>
        <v>0</v>
      </c>
      <c r="E57" s="32">
        <f t="shared" si="14"/>
        <v>1351288021</v>
      </c>
      <c r="F57" s="32">
        <f t="shared" si="14"/>
        <v>1556094307</v>
      </c>
      <c r="G57" s="32">
        <f t="shared" si="14"/>
        <v>110109180</v>
      </c>
      <c r="H57" s="32">
        <f t="shared" si="14"/>
        <v>0</v>
      </c>
      <c r="I57" s="32">
        <f t="shared" si="14"/>
        <v>1666203487</v>
      </c>
      <c r="J57" s="159">
        <f t="shared" si="14"/>
        <v>1151123940</v>
      </c>
      <c r="K57" s="32">
        <f t="shared" si="14"/>
        <v>96437810</v>
      </c>
      <c r="L57" s="32">
        <f t="shared" si="14"/>
        <v>0</v>
      </c>
      <c r="M57" s="32">
        <f t="shared" si="14"/>
        <v>1247561750</v>
      </c>
    </row>
    <row r="58" spans="1:13" ht="15.75">
      <c r="A58" s="21" t="s">
        <v>123</v>
      </c>
      <c r="B58" s="13">
        <f>8!B16</f>
        <v>137000000</v>
      </c>
      <c r="C58" s="13">
        <f>8!C16</f>
        <v>2000000</v>
      </c>
      <c r="D58" s="13">
        <f>8!D16</f>
        <v>0</v>
      </c>
      <c r="E58" s="13">
        <f>SUM(B58:D58)</f>
        <v>139000000</v>
      </c>
      <c r="F58" s="13">
        <f>8!F16</f>
        <v>37442369</v>
      </c>
      <c r="G58" s="13">
        <f>8!G16</f>
        <v>1200000</v>
      </c>
      <c r="H58" s="13">
        <f>8!H16</f>
        <v>0</v>
      </c>
      <c r="I58" s="13">
        <f>SUM(F58:H58)</f>
        <v>38642369</v>
      </c>
      <c r="J58" s="158">
        <v>0</v>
      </c>
      <c r="K58" s="158">
        <v>0</v>
      </c>
      <c r="L58" s="158">
        <v>0</v>
      </c>
      <c r="M58" s="13">
        <f>SUM(J58:L58)</f>
        <v>0</v>
      </c>
    </row>
    <row r="59" spans="1:13" ht="15.75">
      <c r="A59" s="21" t="s">
        <v>124</v>
      </c>
      <c r="B59" s="13">
        <f>8!B17</f>
        <v>97319047</v>
      </c>
      <c r="C59" s="13">
        <f>8!C17</f>
        <v>0</v>
      </c>
      <c r="D59" s="13">
        <f>8!D17</f>
        <v>0</v>
      </c>
      <c r="E59" s="13">
        <f>SUM(B59:D59)</f>
        <v>97319047</v>
      </c>
      <c r="F59" s="13">
        <f>8!F17</f>
        <v>351859219</v>
      </c>
      <c r="G59" s="13">
        <f>8!G17</f>
        <v>0</v>
      </c>
      <c r="H59" s="13">
        <f>8!H17</f>
        <v>0</v>
      </c>
      <c r="I59" s="13">
        <f>SUM(F59:H59)</f>
        <v>351859219</v>
      </c>
      <c r="J59" s="158">
        <v>0</v>
      </c>
      <c r="K59" s="158">
        <v>0</v>
      </c>
      <c r="L59" s="158">
        <v>0</v>
      </c>
      <c r="M59" s="13">
        <f>SUM(J59:L59)</f>
        <v>0</v>
      </c>
    </row>
    <row r="60" spans="1:13" ht="15.75">
      <c r="A60" s="20" t="s">
        <v>125</v>
      </c>
      <c r="B60" s="32">
        <f aca="true" t="shared" si="15" ref="B60:M60">B16+B21+B42+B46+B57</f>
        <v>2464040418</v>
      </c>
      <c r="C60" s="32">
        <f t="shared" si="15"/>
        <v>127674763</v>
      </c>
      <c r="D60" s="32">
        <f t="shared" si="15"/>
        <v>0</v>
      </c>
      <c r="E60" s="32">
        <f t="shared" si="15"/>
        <v>2591715181</v>
      </c>
      <c r="F60" s="32">
        <f t="shared" si="15"/>
        <v>3089090287</v>
      </c>
      <c r="G60" s="32">
        <f t="shared" si="15"/>
        <v>152921943</v>
      </c>
      <c r="H60" s="32">
        <f t="shared" si="15"/>
        <v>0</v>
      </c>
      <c r="I60" s="32">
        <f t="shared" si="15"/>
        <v>3242012230</v>
      </c>
      <c r="J60" s="159">
        <f t="shared" si="15"/>
        <v>2488798830</v>
      </c>
      <c r="K60" s="32">
        <f t="shared" si="15"/>
        <v>103443835</v>
      </c>
      <c r="L60" s="32">
        <f t="shared" si="15"/>
        <v>0</v>
      </c>
      <c r="M60" s="32">
        <f t="shared" si="15"/>
        <v>2592242665</v>
      </c>
    </row>
    <row r="61" spans="1:13" ht="31.5">
      <c r="A61" s="57" t="s">
        <v>99</v>
      </c>
      <c r="B61" s="13">
        <v>5195000</v>
      </c>
      <c r="C61" s="13">
        <v>0</v>
      </c>
      <c r="D61" s="13">
        <v>0</v>
      </c>
      <c r="E61" s="13">
        <f aca="true" t="shared" si="16" ref="E61:E73">SUM(B61:D61)</f>
        <v>5195000</v>
      </c>
      <c r="F61" s="13">
        <v>7360353</v>
      </c>
      <c r="G61" s="13">
        <v>0</v>
      </c>
      <c r="H61" s="13">
        <v>0</v>
      </c>
      <c r="I61" s="13">
        <f aca="true" t="shared" si="17" ref="I61:I73">SUM(F61:H61)</f>
        <v>7360353</v>
      </c>
      <c r="J61" s="158">
        <v>1937740</v>
      </c>
      <c r="K61" s="13">
        <v>0</v>
      </c>
      <c r="L61" s="13">
        <v>0</v>
      </c>
      <c r="M61" s="13">
        <f aca="true" t="shared" si="18" ref="M61:M73">SUM(J61:L61)</f>
        <v>1937740</v>
      </c>
    </row>
    <row r="62" spans="1:13" ht="15.75">
      <c r="A62" s="12" t="s">
        <v>0</v>
      </c>
      <c r="B62" s="13">
        <v>825313297</v>
      </c>
      <c r="C62" s="13">
        <v>0</v>
      </c>
      <c r="D62" s="13">
        <v>0</v>
      </c>
      <c r="E62" s="13">
        <f t="shared" si="16"/>
        <v>825313297</v>
      </c>
      <c r="F62" s="13">
        <v>853003239</v>
      </c>
      <c r="G62" s="13">
        <v>0</v>
      </c>
      <c r="H62" s="13">
        <v>0</v>
      </c>
      <c r="I62" s="13">
        <f t="shared" si="17"/>
        <v>853003239</v>
      </c>
      <c r="J62" s="158">
        <v>72341819</v>
      </c>
      <c r="K62" s="13">
        <v>0</v>
      </c>
      <c r="L62" s="13">
        <v>0</v>
      </c>
      <c r="M62" s="13">
        <f t="shared" si="18"/>
        <v>72341819</v>
      </c>
    </row>
    <row r="63" spans="1:13" ht="15.75">
      <c r="A63" s="12" t="s">
        <v>468</v>
      </c>
      <c r="B63" s="13">
        <v>0</v>
      </c>
      <c r="C63" s="13">
        <v>0</v>
      </c>
      <c r="D63" s="13">
        <v>0</v>
      </c>
      <c r="E63" s="13">
        <f>SUM(B63:D63)</f>
        <v>0</v>
      </c>
      <c r="F63" s="13">
        <v>-11186191</v>
      </c>
      <c r="G63" s="13">
        <v>0</v>
      </c>
      <c r="H63" s="13">
        <v>0</v>
      </c>
      <c r="I63" s="13">
        <f>SUM(F63:H63)</f>
        <v>-11186191</v>
      </c>
      <c r="J63" s="158">
        <v>0</v>
      </c>
      <c r="K63" s="13">
        <v>0</v>
      </c>
      <c r="L63" s="13">
        <v>0</v>
      </c>
      <c r="M63" s="13">
        <f>SUM(J63:L63)</f>
        <v>0</v>
      </c>
    </row>
    <row r="64" spans="1:13" ht="15.75">
      <c r="A64" s="51" t="s">
        <v>4</v>
      </c>
      <c r="B64" s="13">
        <v>10000000</v>
      </c>
      <c r="C64" s="13">
        <v>0</v>
      </c>
      <c r="D64" s="13">
        <v>0</v>
      </c>
      <c r="E64" s="1">
        <f t="shared" si="16"/>
        <v>10000000</v>
      </c>
      <c r="F64" s="13">
        <v>10000000</v>
      </c>
      <c r="G64" s="13">
        <v>0</v>
      </c>
      <c r="H64" s="13">
        <v>0</v>
      </c>
      <c r="I64" s="1">
        <f t="shared" si="17"/>
        <v>10000000</v>
      </c>
      <c r="J64" s="158">
        <v>4443730</v>
      </c>
      <c r="K64" s="13">
        <v>0</v>
      </c>
      <c r="L64" s="13">
        <v>0</v>
      </c>
      <c r="M64" s="1">
        <f t="shared" si="18"/>
        <v>4443730</v>
      </c>
    </row>
    <row r="65" spans="1:13" ht="15.75">
      <c r="A65" s="92" t="s">
        <v>424</v>
      </c>
      <c r="B65" s="13">
        <v>22066291</v>
      </c>
      <c r="C65" s="13">
        <v>0</v>
      </c>
      <c r="D65" s="13">
        <v>0</v>
      </c>
      <c r="E65" s="1">
        <f t="shared" si="16"/>
        <v>22066291</v>
      </c>
      <c r="F65" s="13">
        <v>22066291</v>
      </c>
      <c r="G65" s="13">
        <v>0</v>
      </c>
      <c r="H65" s="13">
        <v>0</v>
      </c>
      <c r="I65" s="1">
        <f t="shared" si="17"/>
        <v>22066291</v>
      </c>
      <c r="J65" s="158">
        <v>6684601</v>
      </c>
      <c r="K65" s="13">
        <v>0</v>
      </c>
      <c r="L65" s="13">
        <v>0</v>
      </c>
      <c r="M65" s="1">
        <f t="shared" si="18"/>
        <v>6684601</v>
      </c>
    </row>
    <row r="66" spans="1:13" ht="15.75">
      <c r="A66" s="12" t="s">
        <v>145</v>
      </c>
      <c r="B66" s="13">
        <v>187647058</v>
      </c>
      <c r="C66" s="13">
        <v>0</v>
      </c>
      <c r="D66" s="13">
        <v>0</v>
      </c>
      <c r="E66" s="13">
        <f t="shared" si="16"/>
        <v>187647058</v>
      </c>
      <c r="F66" s="13">
        <v>210735953</v>
      </c>
      <c r="G66" s="13">
        <v>0</v>
      </c>
      <c r="H66" s="13">
        <v>0</v>
      </c>
      <c r="I66" s="13">
        <f t="shared" si="17"/>
        <v>210735953</v>
      </c>
      <c r="J66" s="158">
        <v>51340645</v>
      </c>
      <c r="K66" s="13">
        <v>0</v>
      </c>
      <c r="L66" s="13">
        <v>0</v>
      </c>
      <c r="M66" s="13">
        <f t="shared" si="18"/>
        <v>51340645</v>
      </c>
    </row>
    <row r="67" spans="1:13" ht="15.75">
      <c r="A67" s="12" t="s">
        <v>1</v>
      </c>
      <c r="B67" s="13">
        <v>15221483</v>
      </c>
      <c r="C67" s="13">
        <v>0</v>
      </c>
      <c r="D67" s="13">
        <v>0</v>
      </c>
      <c r="E67" s="13">
        <f t="shared" si="16"/>
        <v>15221483</v>
      </c>
      <c r="F67" s="13">
        <v>7221483</v>
      </c>
      <c r="G67" s="13">
        <v>0</v>
      </c>
      <c r="H67" s="13">
        <v>0</v>
      </c>
      <c r="I67" s="13">
        <f t="shared" si="17"/>
        <v>7221483</v>
      </c>
      <c r="J67" s="158">
        <v>5609316</v>
      </c>
      <c r="K67" s="13">
        <v>0</v>
      </c>
      <c r="L67" s="13">
        <v>0</v>
      </c>
      <c r="M67" s="13">
        <f t="shared" si="18"/>
        <v>5609316</v>
      </c>
    </row>
    <row r="68" spans="1:13" ht="15.75">
      <c r="A68" s="57" t="s">
        <v>162</v>
      </c>
      <c r="B68" s="13">
        <v>0</v>
      </c>
      <c r="C68" s="13">
        <v>0</v>
      </c>
      <c r="D68" s="13">
        <v>0</v>
      </c>
      <c r="E68" s="13">
        <f>SUM(B68:D68)</f>
        <v>0</v>
      </c>
      <c r="F68" s="13">
        <v>3786328</v>
      </c>
      <c r="G68" s="13">
        <v>0</v>
      </c>
      <c r="H68" s="13">
        <v>0</v>
      </c>
      <c r="I68" s="13">
        <f>SUM(F68:H68)</f>
        <v>3786328</v>
      </c>
      <c r="J68" s="158">
        <v>8650428</v>
      </c>
      <c r="K68" s="13">
        <v>0</v>
      </c>
      <c r="L68" s="13">
        <v>0</v>
      </c>
      <c r="M68" s="13">
        <f>SUM(J68:L68)</f>
        <v>8650428</v>
      </c>
    </row>
    <row r="69" spans="1:13" ht="15.75">
      <c r="A69" s="57" t="s">
        <v>101</v>
      </c>
      <c r="B69" s="13">
        <v>0</v>
      </c>
      <c r="C69" s="13">
        <v>0</v>
      </c>
      <c r="D69" s="13">
        <v>0</v>
      </c>
      <c r="E69" s="13">
        <f>SUM(B69:D69)</f>
        <v>0</v>
      </c>
      <c r="F69" s="13">
        <v>0</v>
      </c>
      <c r="G69" s="13">
        <v>0</v>
      </c>
      <c r="H69" s="13">
        <v>0</v>
      </c>
      <c r="I69" s="13">
        <f>SUM(F69:H69)</f>
        <v>0</v>
      </c>
      <c r="J69" s="158">
        <v>2539108</v>
      </c>
      <c r="K69" s="13">
        <v>0</v>
      </c>
      <c r="L69" s="13">
        <v>0</v>
      </c>
      <c r="M69" s="13">
        <f>SUM(J69:L69)</f>
        <v>2539108</v>
      </c>
    </row>
    <row r="70" spans="1:13" ht="15.75">
      <c r="A70" s="92" t="s">
        <v>2</v>
      </c>
      <c r="B70" s="13">
        <v>0</v>
      </c>
      <c r="C70" s="13">
        <v>0</v>
      </c>
      <c r="D70" s="13">
        <v>0</v>
      </c>
      <c r="E70" s="13">
        <f>SUM(B70:D70)</f>
        <v>0</v>
      </c>
      <c r="F70" s="13">
        <v>259182</v>
      </c>
      <c r="G70" s="13">
        <v>0</v>
      </c>
      <c r="H70" s="13">
        <v>0</v>
      </c>
      <c r="I70" s="13">
        <f>SUM(F70:H70)</f>
        <v>259182</v>
      </c>
      <c r="J70" s="158">
        <v>724682</v>
      </c>
      <c r="K70" s="13">
        <v>0</v>
      </c>
      <c r="L70" s="13">
        <v>0</v>
      </c>
      <c r="M70" s="13">
        <f>SUM(J70:L70)</f>
        <v>724682</v>
      </c>
    </row>
    <row r="71" spans="1:13" ht="15.75">
      <c r="A71" s="12" t="s">
        <v>98</v>
      </c>
      <c r="B71" s="13">
        <v>0</v>
      </c>
      <c r="C71" s="13">
        <v>0</v>
      </c>
      <c r="D71" s="13">
        <v>0</v>
      </c>
      <c r="E71" s="13">
        <f>SUM(B71:D71)</f>
        <v>0</v>
      </c>
      <c r="F71" s="13">
        <v>0</v>
      </c>
      <c r="G71" s="13">
        <v>0</v>
      </c>
      <c r="H71" s="13">
        <v>0</v>
      </c>
      <c r="I71" s="13">
        <f>SUM(F71:H71)</f>
        <v>0</v>
      </c>
      <c r="J71" s="158">
        <v>265138</v>
      </c>
      <c r="K71" s="13">
        <v>0</v>
      </c>
      <c r="L71" s="13">
        <v>0</v>
      </c>
      <c r="M71" s="13">
        <f>SUM(J71:L71)</f>
        <v>265138</v>
      </c>
    </row>
    <row r="72" spans="1:13" ht="15.75">
      <c r="A72" s="12" t="s">
        <v>114</v>
      </c>
      <c r="B72" s="13">
        <v>135956500</v>
      </c>
      <c r="C72" s="13">
        <v>0</v>
      </c>
      <c r="D72" s="13">
        <v>0</v>
      </c>
      <c r="E72" s="13">
        <f t="shared" si="16"/>
        <v>135956500</v>
      </c>
      <c r="F72" s="13">
        <v>141756500</v>
      </c>
      <c r="G72" s="13">
        <v>0</v>
      </c>
      <c r="H72" s="13">
        <v>0</v>
      </c>
      <c r="I72" s="13">
        <f t="shared" si="17"/>
        <v>141756500</v>
      </c>
      <c r="J72" s="158">
        <v>7499827</v>
      </c>
      <c r="K72" s="13">
        <v>0</v>
      </c>
      <c r="L72" s="13">
        <v>0</v>
      </c>
      <c r="M72" s="13">
        <f t="shared" si="18"/>
        <v>7499827</v>
      </c>
    </row>
    <row r="73" spans="1:13" ht="15.75">
      <c r="A73" s="12" t="s">
        <v>102</v>
      </c>
      <c r="B73" s="13">
        <v>190163142</v>
      </c>
      <c r="C73" s="13">
        <v>0</v>
      </c>
      <c r="D73" s="13">
        <v>0</v>
      </c>
      <c r="E73" s="13">
        <f t="shared" si="16"/>
        <v>190163142</v>
      </c>
      <c r="F73" s="13">
        <v>183290940</v>
      </c>
      <c r="G73" s="13">
        <v>0</v>
      </c>
      <c r="H73" s="13">
        <v>0</v>
      </c>
      <c r="I73" s="13">
        <f t="shared" si="17"/>
        <v>183290940</v>
      </c>
      <c r="J73" s="158">
        <v>124654612</v>
      </c>
      <c r="K73" s="13">
        <v>0</v>
      </c>
      <c r="L73" s="13">
        <v>0</v>
      </c>
      <c r="M73" s="13">
        <f t="shared" si="18"/>
        <v>124654612</v>
      </c>
    </row>
    <row r="74" spans="1:13" ht="15.75">
      <c r="A74" s="48" t="s">
        <v>126</v>
      </c>
      <c r="B74" s="32">
        <f aca="true" t="shared" si="19" ref="B74:M74">SUM(B61:B73)</f>
        <v>1391562771</v>
      </c>
      <c r="C74" s="32">
        <f t="shared" si="19"/>
        <v>0</v>
      </c>
      <c r="D74" s="32">
        <f t="shared" si="19"/>
        <v>0</v>
      </c>
      <c r="E74" s="32">
        <f t="shared" si="19"/>
        <v>1391562771</v>
      </c>
      <c r="F74" s="32">
        <f t="shared" si="19"/>
        <v>1428294078</v>
      </c>
      <c r="G74" s="32">
        <f t="shared" si="19"/>
        <v>0</v>
      </c>
      <c r="H74" s="32">
        <f t="shared" si="19"/>
        <v>0</v>
      </c>
      <c r="I74" s="32">
        <f t="shared" si="19"/>
        <v>1428294078</v>
      </c>
      <c r="J74" s="159">
        <f t="shared" si="19"/>
        <v>286691646</v>
      </c>
      <c r="K74" s="32">
        <f t="shared" si="19"/>
        <v>0</v>
      </c>
      <c r="L74" s="32">
        <f t="shared" si="19"/>
        <v>0</v>
      </c>
      <c r="M74" s="32">
        <f t="shared" si="19"/>
        <v>286691646</v>
      </c>
    </row>
    <row r="75" spans="1:13" ht="15.75">
      <c r="A75" s="92" t="s">
        <v>0</v>
      </c>
      <c r="B75" s="13">
        <v>466110721</v>
      </c>
      <c r="C75" s="13">
        <v>0</v>
      </c>
      <c r="D75" s="13">
        <v>0</v>
      </c>
      <c r="E75" s="13">
        <f>SUM(B75:D75)</f>
        <v>466110721</v>
      </c>
      <c r="F75" s="13">
        <v>514310978</v>
      </c>
      <c r="G75" s="13">
        <v>0</v>
      </c>
      <c r="H75" s="13">
        <v>0</v>
      </c>
      <c r="I75" s="13">
        <f>SUM(F75:H75)</f>
        <v>514310978</v>
      </c>
      <c r="J75" s="158">
        <v>406634347</v>
      </c>
      <c r="K75" s="13">
        <v>0</v>
      </c>
      <c r="L75" s="13">
        <v>0</v>
      </c>
      <c r="M75" s="13">
        <f>SUM(J75:L75)</f>
        <v>406634347</v>
      </c>
    </row>
    <row r="76" spans="1:13" ht="15.75">
      <c r="A76" s="92" t="s">
        <v>424</v>
      </c>
      <c r="B76" s="13">
        <v>55000000</v>
      </c>
      <c r="C76" s="13">
        <v>0</v>
      </c>
      <c r="D76" s="13">
        <v>0</v>
      </c>
      <c r="E76" s="13">
        <f>SUM(B76:D76)</f>
        <v>55000000</v>
      </c>
      <c r="F76" s="13">
        <v>55000000</v>
      </c>
      <c r="G76" s="13">
        <v>0</v>
      </c>
      <c r="H76" s="13">
        <v>0</v>
      </c>
      <c r="I76" s="13">
        <f>SUM(F76:H76)</f>
        <v>55000000</v>
      </c>
      <c r="J76" s="158">
        <v>54698047</v>
      </c>
      <c r="K76" s="13">
        <v>0</v>
      </c>
      <c r="L76" s="13">
        <v>0</v>
      </c>
      <c r="M76" s="13">
        <f>SUM(J76:L76)</f>
        <v>54698047</v>
      </c>
    </row>
    <row r="77" spans="1:13" ht="15.75">
      <c r="A77" s="12" t="s">
        <v>145</v>
      </c>
      <c r="B77" s="13">
        <v>50558441</v>
      </c>
      <c r="C77" s="13">
        <v>0</v>
      </c>
      <c r="D77" s="13">
        <v>0</v>
      </c>
      <c r="E77" s="13">
        <f>SUM(B77:D77)</f>
        <v>50558441</v>
      </c>
      <c r="F77" s="13">
        <v>134103753</v>
      </c>
      <c r="G77" s="13">
        <v>0</v>
      </c>
      <c r="H77" s="13">
        <v>0</v>
      </c>
      <c r="I77" s="13">
        <f>SUM(F77:H77)</f>
        <v>134103753</v>
      </c>
      <c r="J77" s="158">
        <v>66014842</v>
      </c>
      <c r="K77" s="13">
        <v>0</v>
      </c>
      <c r="L77" s="13">
        <v>0</v>
      </c>
      <c r="M77" s="13">
        <f>SUM(J77:L77)</f>
        <v>66014842</v>
      </c>
    </row>
    <row r="78" spans="1:13" ht="15.75">
      <c r="A78" s="57" t="s">
        <v>101</v>
      </c>
      <c r="B78" s="13">
        <v>289178991</v>
      </c>
      <c r="C78" s="13">
        <v>0</v>
      </c>
      <c r="D78" s="13">
        <v>0</v>
      </c>
      <c r="E78" s="13">
        <f>SUM(B78:D78)</f>
        <v>289178991</v>
      </c>
      <c r="F78" s="13">
        <v>289178991</v>
      </c>
      <c r="G78" s="13">
        <v>0</v>
      </c>
      <c r="H78" s="13">
        <v>0</v>
      </c>
      <c r="I78" s="13">
        <f>SUM(F78:H78)</f>
        <v>289178991</v>
      </c>
      <c r="J78" s="158">
        <v>55314415</v>
      </c>
      <c r="K78" s="13">
        <v>0</v>
      </c>
      <c r="L78" s="13">
        <v>0</v>
      </c>
      <c r="M78" s="13">
        <f>SUM(J78:L78)</f>
        <v>55314415</v>
      </c>
    </row>
    <row r="79" spans="1:13" ht="15.75">
      <c r="A79" s="92" t="s">
        <v>2</v>
      </c>
      <c r="B79" s="13">
        <v>157894000</v>
      </c>
      <c r="C79" s="13">
        <v>0</v>
      </c>
      <c r="D79" s="13">
        <v>0</v>
      </c>
      <c r="E79" s="13">
        <f>SUM(B79:D79)</f>
        <v>157894000</v>
      </c>
      <c r="F79" s="13">
        <v>154350700</v>
      </c>
      <c r="G79" s="13">
        <v>0</v>
      </c>
      <c r="H79" s="13">
        <v>0</v>
      </c>
      <c r="I79" s="13">
        <f>SUM(F79:H79)</f>
        <v>154350700</v>
      </c>
      <c r="J79" s="158">
        <v>6477000</v>
      </c>
      <c r="K79" s="13">
        <v>0</v>
      </c>
      <c r="L79" s="13">
        <v>0</v>
      </c>
      <c r="M79" s="13">
        <f>SUM(J79:L79)</f>
        <v>6477000</v>
      </c>
    </row>
    <row r="80" spans="1:13" ht="15.75">
      <c r="A80" s="41" t="s">
        <v>127</v>
      </c>
      <c r="B80" s="32">
        <f aca="true" t="shared" si="20" ref="B80:M80">SUM(B75:B79)</f>
        <v>1018742153</v>
      </c>
      <c r="C80" s="32">
        <f t="shared" si="20"/>
        <v>0</v>
      </c>
      <c r="D80" s="32">
        <f t="shared" si="20"/>
        <v>0</v>
      </c>
      <c r="E80" s="32">
        <f t="shared" si="20"/>
        <v>1018742153</v>
      </c>
      <c r="F80" s="32">
        <f t="shared" si="20"/>
        <v>1146944422</v>
      </c>
      <c r="G80" s="32">
        <f t="shared" si="20"/>
        <v>0</v>
      </c>
      <c r="H80" s="32">
        <f t="shared" si="20"/>
        <v>0</v>
      </c>
      <c r="I80" s="32">
        <f t="shared" si="20"/>
        <v>1146944422</v>
      </c>
      <c r="J80" s="159">
        <f t="shared" si="20"/>
        <v>589138651</v>
      </c>
      <c r="K80" s="32">
        <f t="shared" si="20"/>
        <v>0</v>
      </c>
      <c r="L80" s="32">
        <f t="shared" si="20"/>
        <v>0</v>
      </c>
      <c r="M80" s="32">
        <f t="shared" si="20"/>
        <v>589138651</v>
      </c>
    </row>
    <row r="81" spans="1:13" ht="31.5">
      <c r="A81" s="57" t="s">
        <v>99</v>
      </c>
      <c r="B81" s="13">
        <v>2000000</v>
      </c>
      <c r="C81" s="13">
        <v>52400000</v>
      </c>
      <c r="D81" s="13">
        <v>0</v>
      </c>
      <c r="E81" s="13">
        <f>SUM(B81:D81)</f>
        <v>54400000</v>
      </c>
      <c r="F81" s="13">
        <v>15038224</v>
      </c>
      <c r="G81" s="13">
        <v>52400000</v>
      </c>
      <c r="H81" s="13">
        <v>0</v>
      </c>
      <c r="I81" s="13">
        <f>SUM(F81:H81)</f>
        <v>67438224</v>
      </c>
      <c r="J81" s="158">
        <v>0</v>
      </c>
      <c r="K81" s="13">
        <v>54070000</v>
      </c>
      <c r="L81" s="13">
        <v>0</v>
      </c>
      <c r="M81" s="13">
        <f>SUM(J81:L81)</f>
        <v>54070000</v>
      </c>
    </row>
    <row r="82" spans="1:13" ht="15.75">
      <c r="A82" s="92" t="s">
        <v>0</v>
      </c>
      <c r="B82" s="13">
        <v>27000000</v>
      </c>
      <c r="C82" s="13">
        <v>0</v>
      </c>
      <c r="D82" s="13">
        <v>0</v>
      </c>
      <c r="E82" s="13">
        <f>SUM(B82:D82)</f>
        <v>27000000</v>
      </c>
      <c r="F82" s="13">
        <v>27000000</v>
      </c>
      <c r="G82" s="13">
        <v>0</v>
      </c>
      <c r="H82" s="13">
        <v>0</v>
      </c>
      <c r="I82" s="13">
        <f>SUM(F82:H82)</f>
        <v>27000000</v>
      </c>
      <c r="J82" s="158">
        <v>27000000</v>
      </c>
      <c r="K82" s="13">
        <v>0</v>
      </c>
      <c r="L82" s="13">
        <v>0</v>
      </c>
      <c r="M82" s="13">
        <f>SUM(J82:L82)</f>
        <v>27000000</v>
      </c>
    </row>
    <row r="83" spans="1:13" ht="15.75">
      <c r="A83" s="12" t="s">
        <v>468</v>
      </c>
      <c r="B83" s="13">
        <v>0</v>
      </c>
      <c r="C83" s="13">
        <v>0</v>
      </c>
      <c r="D83" s="13">
        <v>0</v>
      </c>
      <c r="E83" s="13">
        <f>SUM(B83:D83)</f>
        <v>0</v>
      </c>
      <c r="F83" s="13">
        <v>32173947</v>
      </c>
      <c r="G83" s="13">
        <v>0</v>
      </c>
      <c r="H83" s="13">
        <v>0</v>
      </c>
      <c r="I83" s="13">
        <f>SUM(F83:H83)</f>
        <v>32173947</v>
      </c>
      <c r="J83" s="158">
        <v>0</v>
      </c>
      <c r="K83" s="13">
        <v>0</v>
      </c>
      <c r="L83" s="13">
        <v>0</v>
      </c>
      <c r="M83" s="13">
        <f>SUM(J83:L83)</f>
        <v>0</v>
      </c>
    </row>
    <row r="84" spans="1:13" ht="15.75">
      <c r="A84" s="12" t="s">
        <v>102</v>
      </c>
      <c r="B84" s="13">
        <v>428351044</v>
      </c>
      <c r="C84" s="13">
        <v>20000000</v>
      </c>
      <c r="D84" s="13">
        <v>0</v>
      </c>
      <c r="E84" s="13">
        <f>SUM(B84:D84)</f>
        <v>448351044</v>
      </c>
      <c r="F84" s="13">
        <v>271569315</v>
      </c>
      <c r="G84" s="13">
        <v>20000000</v>
      </c>
      <c r="H84" s="13">
        <v>0</v>
      </c>
      <c r="I84" s="13">
        <f>SUM(F84:H84)</f>
        <v>291569315</v>
      </c>
      <c r="J84" s="158">
        <v>3968538</v>
      </c>
      <c r="K84" s="13">
        <v>0</v>
      </c>
      <c r="L84" s="13">
        <v>0</v>
      </c>
      <c r="M84" s="13">
        <f>SUM(J84:L84)</f>
        <v>3968538</v>
      </c>
    </row>
    <row r="85" spans="1:13" ht="15.75">
      <c r="A85" s="41" t="s">
        <v>128</v>
      </c>
      <c r="B85" s="32">
        <f aca="true" t="shared" si="21" ref="B85:M85">SUM(B81:B84)</f>
        <v>457351044</v>
      </c>
      <c r="C85" s="32">
        <f t="shared" si="21"/>
        <v>72400000</v>
      </c>
      <c r="D85" s="32">
        <f t="shared" si="21"/>
        <v>0</v>
      </c>
      <c r="E85" s="32">
        <f t="shared" si="21"/>
        <v>529751044</v>
      </c>
      <c r="F85" s="32">
        <f t="shared" si="21"/>
        <v>345781486</v>
      </c>
      <c r="G85" s="32">
        <f t="shared" si="21"/>
        <v>72400000</v>
      </c>
      <c r="H85" s="32">
        <f t="shared" si="21"/>
        <v>0</v>
      </c>
      <c r="I85" s="32">
        <f t="shared" si="21"/>
        <v>418181486</v>
      </c>
      <c r="J85" s="159">
        <f t="shared" si="21"/>
        <v>30968538</v>
      </c>
      <c r="K85" s="32">
        <f t="shared" si="21"/>
        <v>54070000</v>
      </c>
      <c r="L85" s="32">
        <f t="shared" si="21"/>
        <v>0</v>
      </c>
      <c r="M85" s="32">
        <f t="shared" si="21"/>
        <v>85038538</v>
      </c>
    </row>
    <row r="86" spans="1:13" ht="15.75">
      <c r="A86" s="31" t="s">
        <v>129</v>
      </c>
      <c r="B86" s="10">
        <f aca="true" t="shared" si="22" ref="B86:M86">B74+B80+B85</f>
        <v>2867655968</v>
      </c>
      <c r="C86" s="10">
        <f t="shared" si="22"/>
        <v>72400000</v>
      </c>
      <c r="D86" s="10">
        <f t="shared" si="22"/>
        <v>0</v>
      </c>
      <c r="E86" s="10">
        <f t="shared" si="22"/>
        <v>2940055968</v>
      </c>
      <c r="F86" s="10">
        <f t="shared" si="22"/>
        <v>2921019986</v>
      </c>
      <c r="G86" s="10">
        <f t="shared" si="22"/>
        <v>72400000</v>
      </c>
      <c r="H86" s="10">
        <f t="shared" si="22"/>
        <v>0</v>
      </c>
      <c r="I86" s="10">
        <f t="shared" si="22"/>
        <v>2993419986</v>
      </c>
      <c r="J86" s="159">
        <f t="shared" si="22"/>
        <v>906798835</v>
      </c>
      <c r="K86" s="10">
        <f t="shared" si="22"/>
        <v>54070000</v>
      </c>
      <c r="L86" s="10">
        <f t="shared" si="22"/>
        <v>0</v>
      </c>
      <c r="M86" s="10">
        <f t="shared" si="22"/>
        <v>960868835</v>
      </c>
    </row>
    <row r="87" spans="1:13" ht="15.75">
      <c r="A87" s="63" t="s">
        <v>130</v>
      </c>
      <c r="B87" s="10">
        <f aca="true" t="shared" si="23" ref="B87:M87">B86+B60</f>
        <v>5331696386</v>
      </c>
      <c r="C87" s="10">
        <f t="shared" si="23"/>
        <v>200074763</v>
      </c>
      <c r="D87" s="10">
        <f t="shared" si="23"/>
        <v>0</v>
      </c>
      <c r="E87" s="10">
        <f t="shared" si="23"/>
        <v>5531771149</v>
      </c>
      <c r="F87" s="10">
        <f t="shared" si="23"/>
        <v>6010110273</v>
      </c>
      <c r="G87" s="10">
        <f t="shared" si="23"/>
        <v>225321943</v>
      </c>
      <c r="H87" s="10">
        <f t="shared" si="23"/>
        <v>0</v>
      </c>
      <c r="I87" s="10">
        <f t="shared" si="23"/>
        <v>6235432216</v>
      </c>
      <c r="J87" s="159">
        <f t="shared" si="23"/>
        <v>3395597665</v>
      </c>
      <c r="K87" s="10">
        <f t="shared" si="23"/>
        <v>157513835</v>
      </c>
      <c r="L87" s="10">
        <f t="shared" si="23"/>
        <v>0</v>
      </c>
      <c r="M87" s="10">
        <f t="shared" si="23"/>
        <v>3553111500</v>
      </c>
    </row>
    <row r="88" spans="1:13" ht="15.75">
      <c r="A88" s="12" t="s">
        <v>146</v>
      </c>
      <c r="B88" s="58">
        <f>6!C256</f>
        <v>1907132481</v>
      </c>
      <c r="C88" s="58">
        <f>6!D256</f>
        <v>0</v>
      </c>
      <c r="D88" s="58">
        <f>6!E256</f>
        <v>0</v>
      </c>
      <c r="E88" s="58">
        <f>SUM(B88:D88)</f>
        <v>1907132481</v>
      </c>
      <c r="F88" s="58">
        <v>2127240962</v>
      </c>
      <c r="G88" s="58">
        <f>6!H256</f>
        <v>0</v>
      </c>
      <c r="H88" s="58">
        <f>6!I256</f>
        <v>0</v>
      </c>
      <c r="I88" s="58">
        <f>SUM(F88:H88)</f>
        <v>2127240962</v>
      </c>
      <c r="J88" s="158">
        <v>1990742135</v>
      </c>
      <c r="K88" s="58">
        <f>6!L256</f>
        <v>0</v>
      </c>
      <c r="L88" s="58">
        <f>6!M256</f>
        <v>0</v>
      </c>
      <c r="M88" s="58">
        <f>SUM(J88:L88)</f>
        <v>1990742135</v>
      </c>
    </row>
    <row r="89" spans="1:13" ht="15.75">
      <c r="A89" s="31" t="s">
        <v>147</v>
      </c>
      <c r="B89" s="10">
        <f aca="true" t="shared" si="24" ref="B89:M89">SUM(B88:B88)</f>
        <v>1907132481</v>
      </c>
      <c r="C89" s="10">
        <f t="shared" si="24"/>
        <v>0</v>
      </c>
      <c r="D89" s="10">
        <f t="shared" si="24"/>
        <v>0</v>
      </c>
      <c r="E89" s="10">
        <f t="shared" si="24"/>
        <v>1907132481</v>
      </c>
      <c r="F89" s="10">
        <f t="shared" si="24"/>
        <v>2127240962</v>
      </c>
      <c r="G89" s="10">
        <f t="shared" si="24"/>
        <v>0</v>
      </c>
      <c r="H89" s="10">
        <f t="shared" si="24"/>
        <v>0</v>
      </c>
      <c r="I89" s="10">
        <f t="shared" si="24"/>
        <v>2127240962</v>
      </c>
      <c r="J89" s="159">
        <f t="shared" si="24"/>
        <v>1990742135</v>
      </c>
      <c r="K89" s="10">
        <f t="shared" si="24"/>
        <v>0</v>
      </c>
      <c r="L89" s="10">
        <f t="shared" si="24"/>
        <v>0</v>
      </c>
      <c r="M89" s="10">
        <f t="shared" si="24"/>
        <v>1990742135</v>
      </c>
    </row>
    <row r="90" spans="1:13" ht="15.75">
      <c r="A90" s="31" t="s">
        <v>131</v>
      </c>
      <c r="B90" s="10">
        <f aca="true" t="shared" si="25" ref="B90:M90">B89+B87</f>
        <v>7238828867</v>
      </c>
      <c r="C90" s="10">
        <f t="shared" si="25"/>
        <v>200074763</v>
      </c>
      <c r="D90" s="10">
        <f t="shared" si="25"/>
        <v>0</v>
      </c>
      <c r="E90" s="10">
        <f t="shared" si="25"/>
        <v>7438903630</v>
      </c>
      <c r="F90" s="10">
        <f t="shared" si="25"/>
        <v>8137351235</v>
      </c>
      <c r="G90" s="10">
        <f t="shared" si="25"/>
        <v>225321943</v>
      </c>
      <c r="H90" s="10">
        <f t="shared" si="25"/>
        <v>0</v>
      </c>
      <c r="I90" s="10">
        <f t="shared" si="25"/>
        <v>8362673178</v>
      </c>
      <c r="J90" s="159">
        <f t="shared" si="25"/>
        <v>5386339800</v>
      </c>
      <c r="K90" s="10">
        <f t="shared" si="25"/>
        <v>157513835</v>
      </c>
      <c r="L90" s="10">
        <f t="shared" si="25"/>
        <v>0</v>
      </c>
      <c r="M90" s="10">
        <f t="shared" si="25"/>
        <v>5543853635</v>
      </c>
    </row>
    <row r="93" spans="3:10" ht="15.75">
      <c r="C93" s="6"/>
      <c r="E93" s="6"/>
      <c r="J93" s="160"/>
    </row>
    <row r="94" ht="15.75">
      <c r="J94" s="160"/>
    </row>
  </sheetData>
  <sheetProtection/>
  <mergeCells count="6">
    <mergeCell ref="F8:I8"/>
    <mergeCell ref="A1:M1"/>
    <mergeCell ref="A4:M4"/>
    <mergeCell ref="A5:M5"/>
    <mergeCell ref="B8:E8"/>
    <mergeCell ref="J8:M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88"/>
  <sheetViews>
    <sheetView zoomScalePageLayoutView="0" workbookViewId="0" topLeftCell="A1">
      <pane ySplit="9" topLeftCell="A145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125" style="2" customWidth="1"/>
    <col min="2" max="2" width="57.25390625" style="2" customWidth="1"/>
    <col min="3" max="3" width="15.125" style="2" bestFit="1" customWidth="1"/>
    <col min="4" max="4" width="8.375" style="2" bestFit="1" customWidth="1"/>
    <col min="5" max="5" width="10.375" style="2" bestFit="1" customWidth="1"/>
    <col min="6" max="6" width="15.125" style="2" bestFit="1" customWidth="1"/>
    <col min="7" max="7" width="14.25390625" style="2" bestFit="1" customWidth="1"/>
    <col min="8" max="8" width="8.375" style="2" bestFit="1" customWidth="1"/>
    <col min="9" max="9" width="10.375" style="2" bestFit="1" customWidth="1"/>
    <col min="10" max="10" width="14.25390625" style="2" bestFit="1" customWidth="1"/>
    <col min="11" max="11" width="15.125" style="2" bestFit="1" customWidth="1"/>
    <col min="12" max="12" width="8.125" style="2" bestFit="1" customWidth="1"/>
    <col min="13" max="13" width="10.375" style="2" bestFit="1" customWidth="1"/>
    <col min="14" max="14" width="15.25390625" style="2" bestFit="1" customWidth="1"/>
    <col min="15" max="16384" width="9.125" style="2" customWidth="1"/>
  </cols>
  <sheetData>
    <row r="1" spans="1:14" ht="15.75">
      <c r="A1" s="329" t="s">
        <v>775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2:3" ht="15.75">
      <c r="B3" s="56"/>
      <c r="C3" s="56"/>
    </row>
    <row r="4" spans="1:14" ht="18.75" customHeight="1">
      <c r="A4" s="332" t="s">
        <v>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8" customHeight="1">
      <c r="A5" s="332" t="s">
        <v>405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2:3" ht="16.5" customHeight="1">
      <c r="B6" s="4"/>
      <c r="C6" s="4"/>
    </row>
    <row r="7" spans="1:14" ht="15.75">
      <c r="A7" s="98"/>
      <c r="B7" s="7"/>
      <c r="C7" s="8"/>
      <c r="D7" s="7"/>
      <c r="E7" s="7"/>
      <c r="F7" s="8"/>
      <c r="G7" s="7"/>
      <c r="H7" s="7"/>
      <c r="I7" s="7"/>
      <c r="J7" s="7"/>
      <c r="K7" s="7"/>
      <c r="L7" s="7"/>
      <c r="M7" s="7"/>
      <c r="N7" s="8" t="s">
        <v>316</v>
      </c>
    </row>
    <row r="8" spans="1:14" ht="15.75" customHeight="1">
      <c r="A8" s="333" t="s">
        <v>213</v>
      </c>
      <c r="B8" s="115" t="s">
        <v>17</v>
      </c>
      <c r="C8" s="319" t="s">
        <v>33</v>
      </c>
      <c r="D8" s="320"/>
      <c r="E8" s="320"/>
      <c r="F8" s="323"/>
      <c r="G8" s="319" t="s">
        <v>481</v>
      </c>
      <c r="H8" s="320"/>
      <c r="I8" s="320"/>
      <c r="J8" s="323"/>
      <c r="K8" s="319" t="s">
        <v>719</v>
      </c>
      <c r="L8" s="320"/>
      <c r="M8" s="320"/>
      <c r="N8" s="323"/>
    </row>
    <row r="9" spans="1:14" ht="31.5">
      <c r="A9" s="334"/>
      <c r="B9" s="115" t="s">
        <v>36</v>
      </c>
      <c r="C9" s="82" t="s">
        <v>34</v>
      </c>
      <c r="D9" s="45" t="s">
        <v>35</v>
      </c>
      <c r="E9" s="35" t="s">
        <v>164</v>
      </c>
      <c r="F9" s="45" t="s">
        <v>18</v>
      </c>
      <c r="G9" s="82" t="s">
        <v>34</v>
      </c>
      <c r="H9" s="45" t="s">
        <v>35</v>
      </c>
      <c r="I9" s="35" t="s">
        <v>164</v>
      </c>
      <c r="J9" s="45" t="s">
        <v>18</v>
      </c>
      <c r="K9" s="82" t="s">
        <v>34</v>
      </c>
      <c r="L9" s="45" t="s">
        <v>35</v>
      </c>
      <c r="M9" s="35" t="s">
        <v>164</v>
      </c>
      <c r="N9" s="45" t="s">
        <v>18</v>
      </c>
    </row>
    <row r="10" spans="1:14" ht="15.75">
      <c r="A10" s="117" t="s">
        <v>293</v>
      </c>
      <c r="B10" s="124" t="s">
        <v>32</v>
      </c>
      <c r="C10" s="125"/>
      <c r="D10" s="100"/>
      <c r="E10" s="100"/>
      <c r="F10" s="100"/>
      <c r="G10" s="125"/>
      <c r="H10" s="100"/>
      <c r="I10" s="100"/>
      <c r="J10" s="100"/>
      <c r="K10" s="125"/>
      <c r="L10" s="100"/>
      <c r="M10" s="100"/>
      <c r="N10" s="100"/>
    </row>
    <row r="11" spans="1:14" ht="15.75">
      <c r="A11" s="117" t="s">
        <v>133</v>
      </c>
      <c r="B11" s="126" t="s">
        <v>25</v>
      </c>
      <c r="C11" s="127">
        <v>775587558</v>
      </c>
      <c r="D11" s="101">
        <v>0</v>
      </c>
      <c r="E11" s="128">
        <v>0</v>
      </c>
      <c r="F11" s="128">
        <f>SUM(C11:E11)</f>
        <v>775587558</v>
      </c>
      <c r="G11" s="127">
        <v>871758729</v>
      </c>
      <c r="H11" s="101">
        <v>0</v>
      </c>
      <c r="I11" s="128">
        <v>0</v>
      </c>
      <c r="J11" s="128">
        <f>SUM(G11:I11)</f>
        <v>871758729</v>
      </c>
      <c r="K11" s="127">
        <v>812682853</v>
      </c>
      <c r="L11" s="101">
        <v>0</v>
      </c>
      <c r="M11" s="128">
        <v>0</v>
      </c>
      <c r="N11" s="128">
        <f>SUM(K11:M11)</f>
        <v>812682853</v>
      </c>
    </row>
    <row r="12" spans="1:14" ht="31.5">
      <c r="A12" s="119" t="s">
        <v>134</v>
      </c>
      <c r="B12" s="129" t="s">
        <v>69</v>
      </c>
      <c r="C12" s="130">
        <v>0</v>
      </c>
      <c r="D12" s="130">
        <v>0</v>
      </c>
      <c r="E12" s="130">
        <v>0</v>
      </c>
      <c r="F12" s="109">
        <f>SUM(C12:E12)</f>
        <v>0</v>
      </c>
      <c r="G12" s="130">
        <v>9866950</v>
      </c>
      <c r="H12" s="130">
        <v>0</v>
      </c>
      <c r="I12" s="130">
        <v>0</v>
      </c>
      <c r="J12" s="109">
        <f>SUM(G12:I12)</f>
        <v>9866950</v>
      </c>
      <c r="K12" s="130">
        <v>9866950</v>
      </c>
      <c r="L12" s="130">
        <v>0</v>
      </c>
      <c r="M12" s="130">
        <v>0</v>
      </c>
      <c r="N12" s="109">
        <f>SUM(K12:M12)</f>
        <v>9866950</v>
      </c>
    </row>
    <row r="13" spans="1:14" ht="31.5">
      <c r="A13" s="117" t="s">
        <v>135</v>
      </c>
      <c r="B13" s="131" t="s">
        <v>294</v>
      </c>
      <c r="C13" s="132">
        <f aca="true" t="shared" si="0" ref="C13:N13">SUM(C12)</f>
        <v>0</v>
      </c>
      <c r="D13" s="132">
        <f t="shared" si="0"/>
        <v>0</v>
      </c>
      <c r="E13" s="132">
        <f t="shared" si="0"/>
        <v>0</v>
      </c>
      <c r="F13" s="132">
        <f t="shared" si="0"/>
        <v>0</v>
      </c>
      <c r="G13" s="132">
        <f t="shared" si="0"/>
        <v>9866950</v>
      </c>
      <c r="H13" s="132">
        <f t="shared" si="0"/>
        <v>0</v>
      </c>
      <c r="I13" s="132">
        <f t="shared" si="0"/>
        <v>0</v>
      </c>
      <c r="J13" s="132">
        <f t="shared" si="0"/>
        <v>9866950</v>
      </c>
      <c r="K13" s="132">
        <f t="shared" si="0"/>
        <v>9866950</v>
      </c>
      <c r="L13" s="132">
        <f t="shared" si="0"/>
        <v>0</v>
      </c>
      <c r="M13" s="132">
        <f t="shared" si="0"/>
        <v>0</v>
      </c>
      <c r="N13" s="132">
        <f t="shared" si="0"/>
        <v>9866950</v>
      </c>
    </row>
    <row r="14" spans="1:14" ht="15.75">
      <c r="A14" s="119" t="s">
        <v>136</v>
      </c>
      <c r="B14" s="103" t="s">
        <v>71</v>
      </c>
      <c r="C14" s="130">
        <v>850000</v>
      </c>
      <c r="D14" s="130">
        <v>0</v>
      </c>
      <c r="E14" s="130">
        <v>0</v>
      </c>
      <c r="F14" s="109">
        <f>SUM(C14:E14)</f>
        <v>850000</v>
      </c>
      <c r="G14" s="130">
        <v>850000</v>
      </c>
      <c r="H14" s="130">
        <v>0</v>
      </c>
      <c r="I14" s="130">
        <v>0</v>
      </c>
      <c r="J14" s="109">
        <f>SUM(G14:I14)</f>
        <v>850000</v>
      </c>
      <c r="K14" s="130">
        <v>0</v>
      </c>
      <c r="L14" s="130">
        <v>0</v>
      </c>
      <c r="M14" s="130">
        <v>0</v>
      </c>
      <c r="N14" s="109">
        <f>SUM(K14:M14)</f>
        <v>0</v>
      </c>
    </row>
    <row r="15" spans="1:14" ht="15.75">
      <c r="A15" s="117" t="s">
        <v>137</v>
      </c>
      <c r="B15" s="133" t="s">
        <v>295</v>
      </c>
      <c r="C15" s="132">
        <f aca="true" t="shared" si="1" ref="C15:J15">SUM(C14)</f>
        <v>850000</v>
      </c>
      <c r="D15" s="132">
        <f t="shared" si="1"/>
        <v>0</v>
      </c>
      <c r="E15" s="132">
        <f t="shared" si="1"/>
        <v>0</v>
      </c>
      <c r="F15" s="132">
        <f t="shared" si="1"/>
        <v>850000</v>
      </c>
      <c r="G15" s="132">
        <f t="shared" si="1"/>
        <v>850000</v>
      </c>
      <c r="H15" s="132">
        <f t="shared" si="1"/>
        <v>0</v>
      </c>
      <c r="I15" s="132">
        <f t="shared" si="1"/>
        <v>0</v>
      </c>
      <c r="J15" s="132">
        <f t="shared" si="1"/>
        <v>850000</v>
      </c>
      <c r="K15" s="132">
        <f>SUM(K14)</f>
        <v>0</v>
      </c>
      <c r="L15" s="132">
        <f>SUM(L14)</f>
        <v>0</v>
      </c>
      <c r="M15" s="132">
        <f>SUM(M14)</f>
        <v>0</v>
      </c>
      <c r="N15" s="132">
        <f>SUM(N14)</f>
        <v>0</v>
      </c>
    </row>
    <row r="16" spans="1:14" ht="15.75">
      <c r="A16" s="119" t="s">
        <v>138</v>
      </c>
      <c r="B16" s="129" t="s">
        <v>167</v>
      </c>
      <c r="C16" s="130">
        <v>0</v>
      </c>
      <c r="D16" s="130">
        <v>0</v>
      </c>
      <c r="E16" s="130">
        <v>0</v>
      </c>
      <c r="F16" s="130">
        <f>SUM(C16:E16)</f>
        <v>0</v>
      </c>
      <c r="G16" s="130">
        <v>0</v>
      </c>
      <c r="H16" s="130">
        <v>0</v>
      </c>
      <c r="I16" s="130">
        <v>0</v>
      </c>
      <c r="J16" s="130">
        <f>SUM(G16:I16)</f>
        <v>0</v>
      </c>
      <c r="K16" s="130">
        <v>0</v>
      </c>
      <c r="L16" s="130">
        <v>0</v>
      </c>
      <c r="M16" s="130">
        <v>0</v>
      </c>
      <c r="N16" s="130">
        <f>SUM(K16:M16)</f>
        <v>0</v>
      </c>
    </row>
    <row r="17" spans="1:14" ht="15.75">
      <c r="A17" s="119" t="s">
        <v>139</v>
      </c>
      <c r="B17" s="129" t="s">
        <v>48</v>
      </c>
      <c r="C17" s="130">
        <v>1527559</v>
      </c>
      <c r="D17" s="130">
        <v>600000</v>
      </c>
      <c r="E17" s="130">
        <v>0</v>
      </c>
      <c r="F17" s="130">
        <f aca="true" t="shared" si="2" ref="F17:F30">SUM(C17:E17)</f>
        <v>2127559</v>
      </c>
      <c r="G17" s="130">
        <v>2797881</v>
      </c>
      <c r="H17" s="130">
        <v>600000</v>
      </c>
      <c r="I17" s="130">
        <v>0</v>
      </c>
      <c r="J17" s="130">
        <f aca="true" t="shared" si="3" ref="J17:J24">SUM(G17:I17)</f>
        <v>3397881</v>
      </c>
      <c r="K17" s="130">
        <v>2747882</v>
      </c>
      <c r="L17" s="130">
        <v>0</v>
      </c>
      <c r="M17" s="130">
        <v>0</v>
      </c>
      <c r="N17" s="130">
        <f aca="true" t="shared" si="4" ref="N17:N32">SUM(K17:M17)</f>
        <v>2747882</v>
      </c>
    </row>
    <row r="18" spans="1:14" ht="15.75">
      <c r="A18" s="119" t="s">
        <v>140</v>
      </c>
      <c r="B18" s="129" t="s">
        <v>168</v>
      </c>
      <c r="C18" s="130">
        <v>3037672</v>
      </c>
      <c r="D18" s="130">
        <v>120000</v>
      </c>
      <c r="E18" s="130">
        <v>0</v>
      </c>
      <c r="F18" s="130">
        <f t="shared" si="2"/>
        <v>3157672</v>
      </c>
      <c r="G18" s="130">
        <v>13448345</v>
      </c>
      <c r="H18" s="130">
        <v>120000</v>
      </c>
      <c r="I18" s="130">
        <v>0</v>
      </c>
      <c r="J18" s="130">
        <f t="shared" si="3"/>
        <v>13568345</v>
      </c>
      <c r="K18" s="130">
        <v>12862869</v>
      </c>
      <c r="L18" s="130">
        <v>0</v>
      </c>
      <c r="M18" s="130">
        <v>0</v>
      </c>
      <c r="N18" s="130">
        <f t="shared" si="4"/>
        <v>12862869</v>
      </c>
    </row>
    <row r="19" spans="1:14" ht="15.75">
      <c r="A19" s="119" t="s">
        <v>141</v>
      </c>
      <c r="B19" s="129" t="s">
        <v>49</v>
      </c>
      <c r="C19" s="130">
        <v>0</v>
      </c>
      <c r="D19" s="130">
        <v>0</v>
      </c>
      <c r="E19" s="130">
        <v>0</v>
      </c>
      <c r="F19" s="130">
        <f t="shared" si="2"/>
        <v>0</v>
      </c>
      <c r="G19" s="130">
        <v>0</v>
      </c>
      <c r="H19" s="130">
        <v>0</v>
      </c>
      <c r="I19" s="130">
        <v>0</v>
      </c>
      <c r="J19" s="130">
        <f t="shared" si="3"/>
        <v>0</v>
      </c>
      <c r="K19" s="130">
        <v>0</v>
      </c>
      <c r="L19" s="130">
        <v>0</v>
      </c>
      <c r="M19" s="130">
        <v>0</v>
      </c>
      <c r="N19" s="130">
        <f t="shared" si="4"/>
        <v>0</v>
      </c>
    </row>
    <row r="20" spans="1:14" ht="15.75">
      <c r="A20" s="119" t="s">
        <v>142</v>
      </c>
      <c r="B20" s="129" t="s">
        <v>50</v>
      </c>
      <c r="C20" s="130">
        <v>62147685</v>
      </c>
      <c r="D20" s="130">
        <v>0</v>
      </c>
      <c r="E20" s="130">
        <v>0</v>
      </c>
      <c r="F20" s="130">
        <f t="shared" si="2"/>
        <v>62147685</v>
      </c>
      <c r="G20" s="130">
        <v>63797491</v>
      </c>
      <c r="H20" s="130">
        <v>0</v>
      </c>
      <c r="I20" s="130">
        <v>0</v>
      </c>
      <c r="J20" s="130">
        <f t="shared" si="3"/>
        <v>63797491</v>
      </c>
      <c r="K20" s="130">
        <v>63209465</v>
      </c>
      <c r="L20" s="130">
        <v>0</v>
      </c>
      <c r="M20" s="130">
        <v>0</v>
      </c>
      <c r="N20" s="130">
        <f t="shared" si="4"/>
        <v>63209465</v>
      </c>
    </row>
    <row r="21" spans="1:14" ht="15.75">
      <c r="A21" s="119" t="s">
        <v>143</v>
      </c>
      <c r="B21" s="129" t="s">
        <v>51</v>
      </c>
      <c r="C21" s="130">
        <v>20305961</v>
      </c>
      <c r="D21" s="130">
        <v>194400</v>
      </c>
      <c r="E21" s="130">
        <v>0</v>
      </c>
      <c r="F21" s="130">
        <f t="shared" si="2"/>
        <v>20500361</v>
      </c>
      <c r="G21" s="130">
        <v>24575696</v>
      </c>
      <c r="H21" s="130">
        <v>194400</v>
      </c>
      <c r="I21" s="130">
        <v>0</v>
      </c>
      <c r="J21" s="130">
        <f t="shared" si="3"/>
        <v>24770096</v>
      </c>
      <c r="K21" s="130">
        <v>21290927</v>
      </c>
      <c r="L21" s="130">
        <v>0</v>
      </c>
      <c r="M21" s="130">
        <v>0</v>
      </c>
      <c r="N21" s="130">
        <f t="shared" si="4"/>
        <v>21290927</v>
      </c>
    </row>
    <row r="22" spans="1:14" ht="15.75">
      <c r="A22" s="119" t="s">
        <v>214</v>
      </c>
      <c r="B22" s="129" t="s">
        <v>52</v>
      </c>
      <c r="C22" s="130">
        <v>20306000</v>
      </c>
      <c r="D22" s="130">
        <v>0</v>
      </c>
      <c r="E22" s="130">
        <v>0</v>
      </c>
      <c r="F22" s="130">
        <f t="shared" si="2"/>
        <v>20306000</v>
      </c>
      <c r="G22" s="130">
        <v>31088000</v>
      </c>
      <c r="H22" s="130">
        <v>0</v>
      </c>
      <c r="I22" s="130">
        <v>0</v>
      </c>
      <c r="J22" s="130">
        <f t="shared" si="3"/>
        <v>31088000</v>
      </c>
      <c r="K22" s="130">
        <v>31088000</v>
      </c>
      <c r="L22" s="130">
        <v>0</v>
      </c>
      <c r="M22" s="130">
        <v>0</v>
      </c>
      <c r="N22" s="130">
        <f t="shared" si="4"/>
        <v>31088000</v>
      </c>
    </row>
    <row r="23" spans="1:14" ht="15.75">
      <c r="A23" s="119" t="s">
        <v>215</v>
      </c>
      <c r="B23" s="134" t="s">
        <v>169</v>
      </c>
      <c r="C23" s="135">
        <v>0</v>
      </c>
      <c r="D23" s="135">
        <v>0</v>
      </c>
      <c r="E23" s="135">
        <v>0</v>
      </c>
      <c r="F23" s="135">
        <f t="shared" si="2"/>
        <v>0</v>
      </c>
      <c r="G23" s="135">
        <v>0</v>
      </c>
      <c r="H23" s="135">
        <v>0</v>
      </c>
      <c r="I23" s="135">
        <v>0</v>
      </c>
      <c r="J23" s="135">
        <f t="shared" si="3"/>
        <v>0</v>
      </c>
      <c r="K23" s="135">
        <v>0</v>
      </c>
      <c r="L23" s="135">
        <v>0</v>
      </c>
      <c r="M23" s="135">
        <v>0</v>
      </c>
      <c r="N23" s="135">
        <f t="shared" si="4"/>
        <v>0</v>
      </c>
    </row>
    <row r="24" spans="1:14" ht="15.75">
      <c r="A24" s="119" t="s">
        <v>216</v>
      </c>
      <c r="B24" s="134" t="s">
        <v>170</v>
      </c>
      <c r="C24" s="135">
        <v>0</v>
      </c>
      <c r="D24" s="135">
        <v>0</v>
      </c>
      <c r="E24" s="135">
        <v>0</v>
      </c>
      <c r="F24" s="135">
        <f t="shared" si="2"/>
        <v>0</v>
      </c>
      <c r="G24" s="135">
        <v>0</v>
      </c>
      <c r="H24" s="135">
        <v>0</v>
      </c>
      <c r="I24" s="135">
        <v>0</v>
      </c>
      <c r="J24" s="135">
        <f t="shared" si="3"/>
        <v>0</v>
      </c>
      <c r="K24" s="135">
        <v>1</v>
      </c>
      <c r="L24" s="135">
        <v>0</v>
      </c>
      <c r="M24" s="135">
        <v>0</v>
      </c>
      <c r="N24" s="135">
        <f t="shared" si="4"/>
        <v>1</v>
      </c>
    </row>
    <row r="25" spans="1:14" ht="15.75">
      <c r="A25" s="119" t="s">
        <v>217</v>
      </c>
      <c r="B25" s="129" t="s">
        <v>312</v>
      </c>
      <c r="C25" s="130">
        <f>SUM(C23:C24)</f>
        <v>0</v>
      </c>
      <c r="D25" s="130">
        <f aca="true" t="shared" si="5" ref="D25:N25">SUM(D23:D24)</f>
        <v>0</v>
      </c>
      <c r="E25" s="130">
        <f t="shared" si="5"/>
        <v>0</v>
      </c>
      <c r="F25" s="130">
        <f t="shared" si="5"/>
        <v>0</v>
      </c>
      <c r="G25" s="130">
        <f t="shared" si="5"/>
        <v>0</v>
      </c>
      <c r="H25" s="130">
        <f t="shared" si="5"/>
        <v>0</v>
      </c>
      <c r="I25" s="130">
        <f t="shared" si="5"/>
        <v>0</v>
      </c>
      <c r="J25" s="130">
        <f t="shared" si="5"/>
        <v>0</v>
      </c>
      <c r="K25" s="130">
        <f t="shared" si="5"/>
        <v>1</v>
      </c>
      <c r="L25" s="130">
        <f t="shared" si="5"/>
        <v>0</v>
      </c>
      <c r="M25" s="130">
        <f t="shared" si="5"/>
        <v>0</v>
      </c>
      <c r="N25" s="130">
        <f t="shared" si="5"/>
        <v>1</v>
      </c>
    </row>
    <row r="26" spans="1:14" ht="15.75">
      <c r="A26" s="119" t="s">
        <v>218</v>
      </c>
      <c r="B26" s="134" t="s">
        <v>172</v>
      </c>
      <c r="C26" s="135">
        <v>0</v>
      </c>
      <c r="D26" s="135">
        <v>0</v>
      </c>
      <c r="E26" s="135">
        <v>0</v>
      </c>
      <c r="F26" s="135">
        <f>SUM(C26:E26)</f>
        <v>0</v>
      </c>
      <c r="G26" s="135">
        <v>0</v>
      </c>
      <c r="H26" s="135">
        <v>0</v>
      </c>
      <c r="I26" s="135">
        <v>0</v>
      </c>
      <c r="J26" s="135">
        <f aca="true" t="shared" si="6" ref="J26:J32">SUM(G26:I26)</f>
        <v>0</v>
      </c>
      <c r="K26" s="135">
        <v>0</v>
      </c>
      <c r="L26" s="135">
        <v>0</v>
      </c>
      <c r="M26" s="135">
        <v>0</v>
      </c>
      <c r="N26" s="135">
        <f t="shared" si="4"/>
        <v>0</v>
      </c>
    </row>
    <row r="27" spans="1:14" ht="15.75">
      <c r="A27" s="119" t="s">
        <v>219</v>
      </c>
      <c r="B27" s="134" t="s">
        <v>173</v>
      </c>
      <c r="C27" s="135">
        <v>0</v>
      </c>
      <c r="D27" s="135">
        <v>0</v>
      </c>
      <c r="E27" s="135">
        <v>0</v>
      </c>
      <c r="F27" s="135">
        <f>SUM(C27:E27)</f>
        <v>0</v>
      </c>
      <c r="G27" s="135">
        <v>0</v>
      </c>
      <c r="H27" s="135">
        <v>0</v>
      </c>
      <c r="I27" s="135">
        <v>0</v>
      </c>
      <c r="J27" s="135">
        <f t="shared" si="6"/>
        <v>0</v>
      </c>
      <c r="K27" s="135">
        <v>0</v>
      </c>
      <c r="L27" s="135">
        <v>0</v>
      </c>
      <c r="M27" s="135">
        <v>0</v>
      </c>
      <c r="N27" s="135">
        <f t="shared" si="4"/>
        <v>0</v>
      </c>
    </row>
    <row r="28" spans="1:14" ht="15.75">
      <c r="A28" s="119" t="s">
        <v>220</v>
      </c>
      <c r="B28" s="129" t="s">
        <v>313</v>
      </c>
      <c r="C28" s="130">
        <f>SUM(C26:C27)</f>
        <v>0</v>
      </c>
      <c r="D28" s="130">
        <f>SUM(D26:D27)</f>
        <v>0</v>
      </c>
      <c r="E28" s="130">
        <f>SUM(E26:E27)</f>
        <v>0</v>
      </c>
      <c r="F28" s="130">
        <f>SUM(C28:E28)</f>
        <v>0</v>
      </c>
      <c r="G28" s="130">
        <f>SUM(G26:G27)</f>
        <v>0</v>
      </c>
      <c r="H28" s="130">
        <f>SUM(H26:H27)</f>
        <v>0</v>
      </c>
      <c r="I28" s="130">
        <f>SUM(I26:I27)</f>
        <v>0</v>
      </c>
      <c r="J28" s="130">
        <f t="shared" si="6"/>
        <v>0</v>
      </c>
      <c r="K28" s="130">
        <f>SUM(K26:K27)</f>
        <v>0</v>
      </c>
      <c r="L28" s="130">
        <f>SUM(L26:L27)</f>
        <v>0</v>
      </c>
      <c r="M28" s="130">
        <f>SUM(M26:M27)</f>
        <v>0</v>
      </c>
      <c r="N28" s="130">
        <f t="shared" si="4"/>
        <v>0</v>
      </c>
    </row>
    <row r="29" spans="1:14" ht="15.75">
      <c r="A29" s="119" t="s">
        <v>221</v>
      </c>
      <c r="B29" s="129" t="s">
        <v>175</v>
      </c>
      <c r="C29" s="130">
        <v>0</v>
      </c>
      <c r="D29" s="130">
        <v>0</v>
      </c>
      <c r="E29" s="130">
        <v>0</v>
      </c>
      <c r="F29" s="130">
        <f t="shared" si="2"/>
        <v>0</v>
      </c>
      <c r="G29" s="130">
        <v>0</v>
      </c>
      <c r="H29" s="130">
        <v>0</v>
      </c>
      <c r="I29" s="130">
        <v>0</v>
      </c>
      <c r="J29" s="130">
        <f t="shared" si="6"/>
        <v>0</v>
      </c>
      <c r="K29" s="130">
        <v>0</v>
      </c>
      <c r="L29" s="130">
        <v>0</v>
      </c>
      <c r="M29" s="130">
        <v>0</v>
      </c>
      <c r="N29" s="130">
        <f t="shared" si="4"/>
        <v>0</v>
      </c>
    </row>
    <row r="30" spans="1:14" ht="15.75">
      <c r="A30" s="119" t="s">
        <v>222</v>
      </c>
      <c r="B30" s="136" t="s">
        <v>53</v>
      </c>
      <c r="C30" s="130">
        <v>8494344</v>
      </c>
      <c r="D30" s="130">
        <v>0</v>
      </c>
      <c r="E30" s="130">
        <v>0</v>
      </c>
      <c r="F30" s="130">
        <f t="shared" si="2"/>
        <v>8494344</v>
      </c>
      <c r="G30" s="130">
        <v>231213</v>
      </c>
      <c r="H30" s="130">
        <v>0</v>
      </c>
      <c r="I30" s="130">
        <v>0</v>
      </c>
      <c r="J30" s="130">
        <f t="shared" si="6"/>
        <v>231213</v>
      </c>
      <c r="K30" s="130">
        <v>2127321</v>
      </c>
      <c r="L30" s="130">
        <v>0</v>
      </c>
      <c r="M30" s="130">
        <v>0</v>
      </c>
      <c r="N30" s="130">
        <f t="shared" si="4"/>
        <v>2127321</v>
      </c>
    </row>
    <row r="31" spans="1:14" ht="15.75">
      <c r="A31" s="117" t="s">
        <v>223</v>
      </c>
      <c r="B31" s="137" t="s">
        <v>296</v>
      </c>
      <c r="C31" s="132">
        <f>C16+C17+C18+C19+C20+C21+C22+C25+C28+C29+C30</f>
        <v>115819221</v>
      </c>
      <c r="D31" s="132">
        <f aca="true" t="shared" si="7" ref="D31:N31">D16+D17+D18+D19+D20+D21+D22+D25+D28+D29+D30</f>
        <v>914400</v>
      </c>
      <c r="E31" s="132">
        <f t="shared" si="7"/>
        <v>0</v>
      </c>
      <c r="F31" s="132">
        <f t="shared" si="7"/>
        <v>116733621</v>
      </c>
      <c r="G31" s="132">
        <f t="shared" si="7"/>
        <v>135938626</v>
      </c>
      <c r="H31" s="132">
        <f t="shared" si="7"/>
        <v>914400</v>
      </c>
      <c r="I31" s="132">
        <f t="shared" si="7"/>
        <v>0</v>
      </c>
      <c r="J31" s="132">
        <f t="shared" si="7"/>
        <v>136853026</v>
      </c>
      <c r="K31" s="132">
        <f t="shared" si="7"/>
        <v>133326465</v>
      </c>
      <c r="L31" s="132">
        <f t="shared" si="7"/>
        <v>0</v>
      </c>
      <c r="M31" s="132">
        <f t="shared" si="7"/>
        <v>0</v>
      </c>
      <c r="N31" s="132">
        <f t="shared" si="7"/>
        <v>133326465</v>
      </c>
    </row>
    <row r="32" spans="1:14" ht="15.75">
      <c r="A32" s="119" t="s">
        <v>224</v>
      </c>
      <c r="B32" s="136" t="s">
        <v>62</v>
      </c>
      <c r="C32" s="130">
        <v>0</v>
      </c>
      <c r="D32" s="130">
        <v>0</v>
      </c>
      <c r="E32" s="130">
        <v>0</v>
      </c>
      <c r="F32" s="109">
        <f>SUM(C32:E32)</f>
        <v>0</v>
      </c>
      <c r="G32" s="130">
        <v>0</v>
      </c>
      <c r="H32" s="130">
        <v>0</v>
      </c>
      <c r="I32" s="130">
        <v>0</v>
      </c>
      <c r="J32" s="109">
        <f t="shared" si="6"/>
        <v>0</v>
      </c>
      <c r="K32" s="130">
        <v>0</v>
      </c>
      <c r="L32" s="130">
        <v>0</v>
      </c>
      <c r="M32" s="130">
        <v>0</v>
      </c>
      <c r="N32" s="109">
        <f t="shared" si="4"/>
        <v>0</v>
      </c>
    </row>
    <row r="33" spans="1:14" ht="15.75">
      <c r="A33" s="117" t="s">
        <v>225</v>
      </c>
      <c r="B33" s="138" t="s">
        <v>297</v>
      </c>
      <c r="C33" s="132">
        <f aca="true" t="shared" si="8" ref="C33:N33">SUM(C32)</f>
        <v>0</v>
      </c>
      <c r="D33" s="132">
        <f t="shared" si="8"/>
        <v>0</v>
      </c>
      <c r="E33" s="132">
        <f t="shared" si="8"/>
        <v>0</v>
      </c>
      <c r="F33" s="132">
        <f t="shared" si="8"/>
        <v>0</v>
      </c>
      <c r="G33" s="132">
        <f t="shared" si="8"/>
        <v>0</v>
      </c>
      <c r="H33" s="132">
        <f t="shared" si="8"/>
        <v>0</v>
      </c>
      <c r="I33" s="132">
        <f t="shared" si="8"/>
        <v>0</v>
      </c>
      <c r="J33" s="132">
        <f t="shared" si="8"/>
        <v>0</v>
      </c>
      <c r="K33" s="132">
        <f t="shared" si="8"/>
        <v>0</v>
      </c>
      <c r="L33" s="132">
        <f t="shared" si="8"/>
        <v>0</v>
      </c>
      <c r="M33" s="132">
        <f t="shared" si="8"/>
        <v>0</v>
      </c>
      <c r="N33" s="132">
        <f t="shared" si="8"/>
        <v>0</v>
      </c>
    </row>
    <row r="34" spans="1:14" ht="15.75">
      <c r="A34" s="117" t="s">
        <v>226</v>
      </c>
      <c r="B34" s="139" t="s">
        <v>298</v>
      </c>
      <c r="C34" s="132">
        <f aca="true" t="shared" si="9" ref="C34:N34">C13+C31+C33+C15</f>
        <v>116669221</v>
      </c>
      <c r="D34" s="132">
        <f t="shared" si="9"/>
        <v>914400</v>
      </c>
      <c r="E34" s="132">
        <f t="shared" si="9"/>
        <v>0</v>
      </c>
      <c r="F34" s="132">
        <f t="shared" si="9"/>
        <v>117583621</v>
      </c>
      <c r="G34" s="132">
        <f t="shared" si="9"/>
        <v>146655576</v>
      </c>
      <c r="H34" s="132">
        <f t="shared" si="9"/>
        <v>914400</v>
      </c>
      <c r="I34" s="132">
        <f t="shared" si="9"/>
        <v>0</v>
      </c>
      <c r="J34" s="132">
        <f t="shared" si="9"/>
        <v>147569976</v>
      </c>
      <c r="K34" s="132">
        <f t="shared" si="9"/>
        <v>143193415</v>
      </c>
      <c r="L34" s="132">
        <f t="shared" si="9"/>
        <v>0</v>
      </c>
      <c r="M34" s="132">
        <f t="shared" si="9"/>
        <v>0</v>
      </c>
      <c r="N34" s="132">
        <f t="shared" si="9"/>
        <v>143193415</v>
      </c>
    </row>
    <row r="35" spans="1:14" ht="15.75">
      <c r="A35" s="119" t="s">
        <v>227</v>
      </c>
      <c r="B35" s="129" t="s">
        <v>46</v>
      </c>
      <c r="C35" s="130">
        <v>0</v>
      </c>
      <c r="D35" s="130">
        <v>0</v>
      </c>
      <c r="E35" s="130">
        <v>0</v>
      </c>
      <c r="F35" s="109">
        <f>SUM(C35:E35)</f>
        <v>0</v>
      </c>
      <c r="G35" s="130">
        <v>0</v>
      </c>
      <c r="H35" s="130">
        <v>0</v>
      </c>
      <c r="I35" s="130">
        <v>0</v>
      </c>
      <c r="J35" s="109">
        <f>SUM(G35:I35)</f>
        <v>0</v>
      </c>
      <c r="K35" s="130">
        <v>0</v>
      </c>
      <c r="L35" s="130">
        <v>0</v>
      </c>
      <c r="M35" s="130">
        <v>0</v>
      </c>
      <c r="N35" s="109">
        <f>SUM(K35:M35)</f>
        <v>0</v>
      </c>
    </row>
    <row r="36" spans="1:14" ht="31.5">
      <c r="A36" s="119" t="s">
        <v>228</v>
      </c>
      <c r="B36" s="129" t="s">
        <v>47</v>
      </c>
      <c r="C36" s="130">
        <v>0</v>
      </c>
      <c r="D36" s="130">
        <v>0</v>
      </c>
      <c r="E36" s="130">
        <v>0</v>
      </c>
      <c r="F36" s="109">
        <f>SUM(C36:E36)</f>
        <v>0</v>
      </c>
      <c r="G36" s="130">
        <v>0</v>
      </c>
      <c r="H36" s="130">
        <v>0</v>
      </c>
      <c r="I36" s="130">
        <v>0</v>
      </c>
      <c r="J36" s="109">
        <f>SUM(G36:I36)</f>
        <v>0</v>
      </c>
      <c r="K36" s="130">
        <v>0</v>
      </c>
      <c r="L36" s="130">
        <v>0</v>
      </c>
      <c r="M36" s="130">
        <v>0</v>
      </c>
      <c r="N36" s="109">
        <f>SUM(K36:M36)</f>
        <v>0</v>
      </c>
    </row>
    <row r="37" spans="1:14" ht="31.5">
      <c r="A37" s="117" t="s">
        <v>229</v>
      </c>
      <c r="B37" s="110" t="s">
        <v>299</v>
      </c>
      <c r="C37" s="132">
        <f aca="true" t="shared" si="10" ref="C37:N37">SUM(C35:C36)</f>
        <v>0</v>
      </c>
      <c r="D37" s="132">
        <f t="shared" si="10"/>
        <v>0</v>
      </c>
      <c r="E37" s="132">
        <f t="shared" si="10"/>
        <v>0</v>
      </c>
      <c r="F37" s="132">
        <f t="shared" si="10"/>
        <v>0</v>
      </c>
      <c r="G37" s="132">
        <f t="shared" si="10"/>
        <v>0</v>
      </c>
      <c r="H37" s="132">
        <f t="shared" si="10"/>
        <v>0</v>
      </c>
      <c r="I37" s="132">
        <f t="shared" si="10"/>
        <v>0</v>
      </c>
      <c r="J37" s="132">
        <f t="shared" si="10"/>
        <v>0</v>
      </c>
      <c r="K37" s="132">
        <f t="shared" si="10"/>
        <v>0</v>
      </c>
      <c r="L37" s="132">
        <f t="shared" si="10"/>
        <v>0</v>
      </c>
      <c r="M37" s="132">
        <f t="shared" si="10"/>
        <v>0</v>
      </c>
      <c r="N37" s="132">
        <f t="shared" si="10"/>
        <v>0</v>
      </c>
    </row>
    <row r="38" spans="1:14" ht="15.75">
      <c r="A38" s="119" t="s">
        <v>230</v>
      </c>
      <c r="B38" s="140" t="s">
        <v>59</v>
      </c>
      <c r="C38" s="130">
        <v>0</v>
      </c>
      <c r="D38" s="130">
        <v>0</v>
      </c>
      <c r="E38" s="130">
        <v>0</v>
      </c>
      <c r="F38" s="109">
        <f>SUM(C38:E38)</f>
        <v>0</v>
      </c>
      <c r="G38" s="130">
        <v>27560</v>
      </c>
      <c r="H38" s="130">
        <v>0</v>
      </c>
      <c r="I38" s="130">
        <v>0</v>
      </c>
      <c r="J38" s="109">
        <f>SUM(G38:I38)</f>
        <v>27560</v>
      </c>
      <c r="K38" s="130">
        <v>27560</v>
      </c>
      <c r="L38" s="130">
        <v>0</v>
      </c>
      <c r="M38" s="130">
        <v>0</v>
      </c>
      <c r="N38" s="109">
        <f>SUM(K38:M38)</f>
        <v>27560</v>
      </c>
    </row>
    <row r="39" spans="1:14" ht="15.75">
      <c r="A39" s="117" t="s">
        <v>231</v>
      </c>
      <c r="B39" s="141" t="s">
        <v>300</v>
      </c>
      <c r="C39" s="132">
        <f>SUM(C38)</f>
        <v>0</v>
      </c>
      <c r="D39" s="132">
        <f aca="true" t="shared" si="11" ref="D39:N39">SUM(D38)</f>
        <v>0</v>
      </c>
      <c r="E39" s="132">
        <f t="shared" si="11"/>
        <v>0</v>
      </c>
      <c r="F39" s="132">
        <f t="shared" si="11"/>
        <v>0</v>
      </c>
      <c r="G39" s="132">
        <f t="shared" si="11"/>
        <v>27560</v>
      </c>
      <c r="H39" s="132">
        <f t="shared" si="11"/>
        <v>0</v>
      </c>
      <c r="I39" s="132">
        <f t="shared" si="11"/>
        <v>0</v>
      </c>
      <c r="J39" s="132">
        <f t="shared" si="11"/>
        <v>27560</v>
      </c>
      <c r="K39" s="132">
        <f t="shared" si="11"/>
        <v>27560</v>
      </c>
      <c r="L39" s="132">
        <f t="shared" si="11"/>
        <v>0</v>
      </c>
      <c r="M39" s="132">
        <f t="shared" si="11"/>
        <v>0</v>
      </c>
      <c r="N39" s="132">
        <f t="shared" si="11"/>
        <v>27560</v>
      </c>
    </row>
    <row r="40" spans="1:14" ht="15.75">
      <c r="A40" s="119" t="s">
        <v>232</v>
      </c>
      <c r="B40" s="136" t="s">
        <v>65</v>
      </c>
      <c r="C40" s="130">
        <v>0</v>
      </c>
      <c r="D40" s="130">
        <v>0</v>
      </c>
      <c r="E40" s="130">
        <v>0</v>
      </c>
      <c r="F40" s="109">
        <f>SUM(C40:E40)</f>
        <v>0</v>
      </c>
      <c r="G40" s="130">
        <v>5000000</v>
      </c>
      <c r="H40" s="130">
        <v>0</v>
      </c>
      <c r="I40" s="130">
        <v>0</v>
      </c>
      <c r="J40" s="109">
        <f>SUM(G40:I40)</f>
        <v>5000000</v>
      </c>
      <c r="K40" s="130">
        <v>466676</v>
      </c>
      <c r="L40" s="130">
        <v>0</v>
      </c>
      <c r="M40" s="130">
        <v>0</v>
      </c>
      <c r="N40" s="109">
        <f>SUM(K40:M40)</f>
        <v>466676</v>
      </c>
    </row>
    <row r="41" spans="1:14" ht="15.75">
      <c r="A41" s="117" t="s">
        <v>233</v>
      </c>
      <c r="B41" s="138" t="s">
        <v>301</v>
      </c>
      <c r="C41" s="132">
        <f>C40</f>
        <v>0</v>
      </c>
      <c r="D41" s="132">
        <f aca="true" t="shared" si="12" ref="D41:N41">D40</f>
        <v>0</v>
      </c>
      <c r="E41" s="132">
        <f t="shared" si="12"/>
        <v>0</v>
      </c>
      <c r="F41" s="132">
        <f t="shared" si="12"/>
        <v>0</v>
      </c>
      <c r="G41" s="132">
        <f t="shared" si="12"/>
        <v>5000000</v>
      </c>
      <c r="H41" s="132">
        <f t="shared" si="12"/>
        <v>0</v>
      </c>
      <c r="I41" s="132">
        <f t="shared" si="12"/>
        <v>0</v>
      </c>
      <c r="J41" s="132">
        <f t="shared" si="12"/>
        <v>5000000</v>
      </c>
      <c r="K41" s="132">
        <f t="shared" si="12"/>
        <v>466676</v>
      </c>
      <c r="L41" s="132">
        <f t="shared" si="12"/>
        <v>0</v>
      </c>
      <c r="M41" s="132">
        <f t="shared" si="12"/>
        <v>0</v>
      </c>
      <c r="N41" s="132">
        <f t="shared" si="12"/>
        <v>466676</v>
      </c>
    </row>
    <row r="42" spans="1:14" ht="15.75">
      <c r="A42" s="117" t="s">
        <v>234</v>
      </c>
      <c r="B42" s="139" t="s">
        <v>302</v>
      </c>
      <c r="C42" s="132">
        <f>C37+C41+C39</f>
        <v>0</v>
      </c>
      <c r="D42" s="132">
        <f aca="true" t="shared" si="13" ref="D42:N42">D37+D41+D39</f>
        <v>0</v>
      </c>
      <c r="E42" s="132">
        <f t="shared" si="13"/>
        <v>0</v>
      </c>
      <c r="F42" s="132">
        <f t="shared" si="13"/>
        <v>0</v>
      </c>
      <c r="G42" s="132">
        <f t="shared" si="13"/>
        <v>5027560</v>
      </c>
      <c r="H42" s="132">
        <f t="shared" si="13"/>
        <v>0</v>
      </c>
      <c r="I42" s="132">
        <f t="shared" si="13"/>
        <v>0</v>
      </c>
      <c r="J42" s="132">
        <f t="shared" si="13"/>
        <v>5027560</v>
      </c>
      <c r="K42" s="132">
        <f t="shared" si="13"/>
        <v>494236</v>
      </c>
      <c r="L42" s="132">
        <f t="shared" si="13"/>
        <v>0</v>
      </c>
      <c r="M42" s="132">
        <f t="shared" si="13"/>
        <v>0</v>
      </c>
      <c r="N42" s="132">
        <f t="shared" si="13"/>
        <v>494236</v>
      </c>
    </row>
    <row r="43" spans="1:14" ht="15.75">
      <c r="A43" s="117" t="s">
        <v>235</v>
      </c>
      <c r="B43" s="139" t="s">
        <v>303</v>
      </c>
      <c r="C43" s="132">
        <f aca="true" t="shared" si="14" ref="C43:N43">C34+C42+C11</f>
        <v>892256779</v>
      </c>
      <c r="D43" s="132">
        <f t="shared" si="14"/>
        <v>914400</v>
      </c>
      <c r="E43" s="132">
        <f t="shared" si="14"/>
        <v>0</v>
      </c>
      <c r="F43" s="132">
        <f t="shared" si="14"/>
        <v>893171179</v>
      </c>
      <c r="G43" s="132">
        <f t="shared" si="14"/>
        <v>1023441865</v>
      </c>
      <c r="H43" s="132">
        <f t="shared" si="14"/>
        <v>914400</v>
      </c>
      <c r="I43" s="132">
        <f t="shared" si="14"/>
        <v>0</v>
      </c>
      <c r="J43" s="132">
        <f t="shared" si="14"/>
        <v>1024356265</v>
      </c>
      <c r="K43" s="132">
        <f t="shared" si="14"/>
        <v>956370504</v>
      </c>
      <c r="L43" s="132">
        <f t="shared" si="14"/>
        <v>0</v>
      </c>
      <c r="M43" s="132">
        <f t="shared" si="14"/>
        <v>0</v>
      </c>
      <c r="N43" s="132">
        <f t="shared" si="14"/>
        <v>956370504</v>
      </c>
    </row>
    <row r="44" spans="1:14" ht="15.75">
      <c r="A44" s="100"/>
      <c r="B44" s="142"/>
      <c r="C44" s="132"/>
      <c r="D44" s="100"/>
      <c r="E44" s="100"/>
      <c r="F44" s="100"/>
      <c r="G44" s="132"/>
      <c r="H44" s="100"/>
      <c r="I44" s="100"/>
      <c r="J44" s="100"/>
      <c r="K44" s="132"/>
      <c r="L44" s="100"/>
      <c r="M44" s="100"/>
      <c r="N44" s="100"/>
    </row>
    <row r="45" spans="1:14" ht="15.75">
      <c r="A45" s="117" t="s">
        <v>304</v>
      </c>
      <c r="B45" s="142" t="s">
        <v>22</v>
      </c>
      <c r="C45" s="132"/>
      <c r="D45" s="100"/>
      <c r="E45" s="100"/>
      <c r="F45" s="100"/>
      <c r="G45" s="132"/>
      <c r="H45" s="100"/>
      <c r="I45" s="100"/>
      <c r="J45" s="100"/>
      <c r="K45" s="132"/>
      <c r="L45" s="100"/>
      <c r="M45" s="100"/>
      <c r="N45" s="100"/>
    </row>
    <row r="46" spans="1:14" ht="15.75">
      <c r="A46" s="117" t="s">
        <v>133</v>
      </c>
      <c r="B46" s="126" t="s">
        <v>25</v>
      </c>
      <c r="C46" s="127">
        <v>305083028</v>
      </c>
      <c r="D46" s="101">
        <v>0</v>
      </c>
      <c r="E46" s="128">
        <v>0</v>
      </c>
      <c r="F46" s="128">
        <f>SUM(C46:E46)</f>
        <v>305083028</v>
      </c>
      <c r="G46" s="127">
        <v>324238334</v>
      </c>
      <c r="H46" s="101">
        <v>0</v>
      </c>
      <c r="I46" s="128">
        <v>0</v>
      </c>
      <c r="J46" s="128">
        <f>SUM(G46:I46)</f>
        <v>324238334</v>
      </c>
      <c r="K46" s="127">
        <v>313678592</v>
      </c>
      <c r="L46" s="101">
        <v>0</v>
      </c>
      <c r="M46" s="128">
        <v>0</v>
      </c>
      <c r="N46" s="128">
        <f>SUM(K46:M46)</f>
        <v>313678592</v>
      </c>
    </row>
    <row r="47" spans="1:14" ht="31.5">
      <c r="A47" s="119" t="s">
        <v>134</v>
      </c>
      <c r="B47" s="129" t="s">
        <v>69</v>
      </c>
      <c r="C47" s="130">
        <v>0</v>
      </c>
      <c r="D47" s="130">
        <v>0</v>
      </c>
      <c r="E47" s="130">
        <v>0</v>
      </c>
      <c r="F47" s="109">
        <f>SUM(C47:E47)</f>
        <v>0</v>
      </c>
      <c r="G47" s="130">
        <v>0</v>
      </c>
      <c r="H47" s="130">
        <v>0</v>
      </c>
      <c r="I47" s="130">
        <v>0</v>
      </c>
      <c r="J47" s="109">
        <f>SUM(G47:I47)</f>
        <v>0</v>
      </c>
      <c r="K47" s="130">
        <v>0</v>
      </c>
      <c r="L47" s="130">
        <v>0</v>
      </c>
      <c r="M47" s="130">
        <v>0</v>
      </c>
      <c r="N47" s="109">
        <f>SUM(K47:M47)</f>
        <v>0</v>
      </c>
    </row>
    <row r="48" spans="1:14" ht="31.5">
      <c r="A48" s="117" t="s">
        <v>135</v>
      </c>
      <c r="B48" s="131" t="s">
        <v>294</v>
      </c>
      <c r="C48" s="132">
        <f aca="true" t="shared" si="15" ref="C48:J48">SUM(C47)</f>
        <v>0</v>
      </c>
      <c r="D48" s="132">
        <f t="shared" si="15"/>
        <v>0</v>
      </c>
      <c r="E48" s="132">
        <f t="shared" si="15"/>
        <v>0</v>
      </c>
      <c r="F48" s="132">
        <f t="shared" si="15"/>
        <v>0</v>
      </c>
      <c r="G48" s="132">
        <f t="shared" si="15"/>
        <v>0</v>
      </c>
      <c r="H48" s="132">
        <f t="shared" si="15"/>
        <v>0</v>
      </c>
      <c r="I48" s="132">
        <f t="shared" si="15"/>
        <v>0</v>
      </c>
      <c r="J48" s="132">
        <f t="shared" si="15"/>
        <v>0</v>
      </c>
      <c r="K48" s="132">
        <f>SUM(K47)</f>
        <v>0</v>
      </c>
      <c r="L48" s="132">
        <f>SUM(L47)</f>
        <v>0</v>
      </c>
      <c r="M48" s="132">
        <f>SUM(M47)</f>
        <v>0</v>
      </c>
      <c r="N48" s="132">
        <f>SUM(N47)</f>
        <v>0</v>
      </c>
    </row>
    <row r="49" spans="1:14" ht="15.75">
      <c r="A49" s="119" t="s">
        <v>136</v>
      </c>
      <c r="B49" s="103" t="s">
        <v>71</v>
      </c>
      <c r="C49" s="130">
        <v>0</v>
      </c>
      <c r="D49" s="130">
        <v>0</v>
      </c>
      <c r="E49" s="130">
        <v>0</v>
      </c>
      <c r="F49" s="109">
        <f>SUM(C49:E49)</f>
        <v>0</v>
      </c>
      <c r="G49" s="130">
        <v>0</v>
      </c>
      <c r="H49" s="130">
        <v>0</v>
      </c>
      <c r="I49" s="130">
        <v>0</v>
      </c>
      <c r="J49" s="109">
        <f>SUM(G49:I49)</f>
        <v>0</v>
      </c>
      <c r="K49" s="130">
        <v>0</v>
      </c>
      <c r="L49" s="130">
        <v>0</v>
      </c>
      <c r="M49" s="130">
        <v>0</v>
      </c>
      <c r="N49" s="109">
        <f>SUM(K49:M49)</f>
        <v>0</v>
      </c>
    </row>
    <row r="50" spans="1:14" ht="15.75">
      <c r="A50" s="117" t="s">
        <v>137</v>
      </c>
      <c r="B50" s="133" t="s">
        <v>295</v>
      </c>
      <c r="C50" s="132">
        <f aca="true" t="shared" si="16" ref="C50:J50">SUM(C49)</f>
        <v>0</v>
      </c>
      <c r="D50" s="132">
        <f t="shared" si="16"/>
        <v>0</v>
      </c>
      <c r="E50" s="132">
        <f t="shared" si="16"/>
        <v>0</v>
      </c>
      <c r="F50" s="132">
        <f t="shared" si="16"/>
        <v>0</v>
      </c>
      <c r="G50" s="132">
        <f t="shared" si="16"/>
        <v>0</v>
      </c>
      <c r="H50" s="132">
        <f t="shared" si="16"/>
        <v>0</v>
      </c>
      <c r="I50" s="132">
        <f t="shared" si="16"/>
        <v>0</v>
      </c>
      <c r="J50" s="132">
        <f t="shared" si="16"/>
        <v>0</v>
      </c>
      <c r="K50" s="132">
        <f>SUM(K49)</f>
        <v>0</v>
      </c>
      <c r="L50" s="132">
        <f>SUM(L49)</f>
        <v>0</v>
      </c>
      <c r="M50" s="132">
        <f>SUM(M49)</f>
        <v>0</v>
      </c>
      <c r="N50" s="132">
        <f>SUM(N49)</f>
        <v>0</v>
      </c>
    </row>
    <row r="51" spans="1:14" ht="15.75">
      <c r="A51" s="119" t="s">
        <v>138</v>
      </c>
      <c r="B51" s="129" t="s">
        <v>167</v>
      </c>
      <c r="C51" s="130">
        <v>0</v>
      </c>
      <c r="D51" s="130">
        <v>0</v>
      </c>
      <c r="E51" s="130">
        <v>0</v>
      </c>
      <c r="F51" s="130">
        <f>SUM(C51:E51)</f>
        <v>0</v>
      </c>
      <c r="G51" s="130">
        <v>0</v>
      </c>
      <c r="H51" s="130">
        <v>0</v>
      </c>
      <c r="I51" s="130">
        <v>0</v>
      </c>
      <c r="J51" s="130">
        <f>SUM(G51:I51)</f>
        <v>0</v>
      </c>
      <c r="K51" s="130">
        <v>0</v>
      </c>
      <c r="L51" s="130">
        <v>0</v>
      </c>
      <c r="M51" s="130">
        <v>0</v>
      </c>
      <c r="N51" s="130">
        <f>SUM(K51:M51)</f>
        <v>0</v>
      </c>
    </row>
    <row r="52" spans="1:14" ht="15.75">
      <c r="A52" s="119" t="s">
        <v>139</v>
      </c>
      <c r="B52" s="129" t="s">
        <v>48</v>
      </c>
      <c r="C52" s="130">
        <v>0</v>
      </c>
      <c r="D52" s="130">
        <v>0</v>
      </c>
      <c r="E52" s="130">
        <v>0</v>
      </c>
      <c r="F52" s="130">
        <f aca="true" t="shared" si="17" ref="F52:F67">SUM(C52:E52)</f>
        <v>0</v>
      </c>
      <c r="G52" s="130">
        <v>0</v>
      </c>
      <c r="H52" s="130">
        <v>0</v>
      </c>
      <c r="I52" s="130">
        <v>0</v>
      </c>
      <c r="J52" s="130">
        <f aca="true" t="shared" si="18" ref="J52:J59">SUM(G52:I52)</f>
        <v>0</v>
      </c>
      <c r="K52" s="130">
        <v>0</v>
      </c>
      <c r="L52" s="130">
        <v>0</v>
      </c>
      <c r="M52" s="130">
        <v>0</v>
      </c>
      <c r="N52" s="130">
        <f aca="true" t="shared" si="19" ref="N52:N67">SUM(K52:M52)</f>
        <v>0</v>
      </c>
    </row>
    <row r="53" spans="1:14" ht="15.75">
      <c r="A53" s="119" t="s">
        <v>140</v>
      </c>
      <c r="B53" s="129" t="s">
        <v>168</v>
      </c>
      <c r="C53" s="130">
        <v>0</v>
      </c>
      <c r="D53" s="130">
        <v>0</v>
      </c>
      <c r="E53" s="130">
        <v>0</v>
      </c>
      <c r="F53" s="130">
        <f t="shared" si="17"/>
        <v>0</v>
      </c>
      <c r="G53" s="130">
        <v>0</v>
      </c>
      <c r="H53" s="130">
        <v>0</v>
      </c>
      <c r="I53" s="130">
        <v>0</v>
      </c>
      <c r="J53" s="130">
        <f t="shared" si="18"/>
        <v>0</v>
      </c>
      <c r="K53" s="130">
        <v>0</v>
      </c>
      <c r="L53" s="130">
        <v>0</v>
      </c>
      <c r="M53" s="130">
        <v>0</v>
      </c>
      <c r="N53" s="130">
        <f t="shared" si="19"/>
        <v>0</v>
      </c>
    </row>
    <row r="54" spans="1:14" ht="15.75">
      <c r="A54" s="119" t="s">
        <v>141</v>
      </c>
      <c r="B54" s="129" t="s">
        <v>49</v>
      </c>
      <c r="C54" s="130">
        <v>0</v>
      </c>
      <c r="D54" s="130">
        <v>0</v>
      </c>
      <c r="E54" s="130">
        <v>0</v>
      </c>
      <c r="F54" s="130">
        <f t="shared" si="17"/>
        <v>0</v>
      </c>
      <c r="G54" s="130">
        <v>0</v>
      </c>
      <c r="H54" s="130">
        <v>0</v>
      </c>
      <c r="I54" s="130">
        <v>0</v>
      </c>
      <c r="J54" s="130">
        <f t="shared" si="18"/>
        <v>0</v>
      </c>
      <c r="K54" s="130">
        <v>0</v>
      </c>
      <c r="L54" s="130">
        <v>0</v>
      </c>
      <c r="M54" s="130">
        <v>0</v>
      </c>
      <c r="N54" s="130">
        <f t="shared" si="19"/>
        <v>0</v>
      </c>
    </row>
    <row r="55" spans="1:14" ht="15.75">
      <c r="A55" s="119" t="s">
        <v>142</v>
      </c>
      <c r="B55" s="129" t="s">
        <v>50</v>
      </c>
      <c r="C55" s="130">
        <v>2834093</v>
      </c>
      <c r="D55" s="130">
        <v>0</v>
      </c>
      <c r="E55" s="130">
        <v>0</v>
      </c>
      <c r="F55" s="130">
        <f t="shared" si="17"/>
        <v>2834093</v>
      </c>
      <c r="G55" s="130">
        <v>3064302</v>
      </c>
      <c r="H55" s="130">
        <v>0</v>
      </c>
      <c r="I55" s="130">
        <v>0</v>
      </c>
      <c r="J55" s="130">
        <f t="shared" si="18"/>
        <v>3064302</v>
      </c>
      <c r="K55" s="130">
        <v>3064302</v>
      </c>
      <c r="L55" s="130">
        <v>0</v>
      </c>
      <c r="M55" s="130">
        <v>0</v>
      </c>
      <c r="N55" s="130">
        <f t="shared" si="19"/>
        <v>3064302</v>
      </c>
    </row>
    <row r="56" spans="1:14" ht="15.75">
      <c r="A56" s="119" t="s">
        <v>143</v>
      </c>
      <c r="B56" s="129" t="s">
        <v>51</v>
      </c>
      <c r="C56" s="130">
        <v>765205</v>
      </c>
      <c r="D56" s="130">
        <v>0</v>
      </c>
      <c r="E56" s="130">
        <v>0</v>
      </c>
      <c r="F56" s="130">
        <f t="shared" si="17"/>
        <v>765205</v>
      </c>
      <c r="G56" s="130">
        <v>827370</v>
      </c>
      <c r="H56" s="130">
        <v>0</v>
      </c>
      <c r="I56" s="130">
        <v>0</v>
      </c>
      <c r="J56" s="130">
        <f t="shared" si="18"/>
        <v>827370</v>
      </c>
      <c r="K56" s="130">
        <v>827370</v>
      </c>
      <c r="L56" s="130">
        <v>0</v>
      </c>
      <c r="M56" s="130">
        <v>0</v>
      </c>
      <c r="N56" s="130">
        <f t="shared" si="19"/>
        <v>827370</v>
      </c>
    </row>
    <row r="57" spans="1:14" ht="15.75">
      <c r="A57" s="119" t="s">
        <v>214</v>
      </c>
      <c r="B57" s="129" t="s">
        <v>52</v>
      </c>
      <c r="C57" s="130">
        <v>2437456</v>
      </c>
      <c r="D57" s="130">
        <v>0</v>
      </c>
      <c r="E57" s="130">
        <v>0</v>
      </c>
      <c r="F57" s="130">
        <f t="shared" si="17"/>
        <v>2437456</v>
      </c>
      <c r="G57" s="130">
        <v>3255000</v>
      </c>
      <c r="H57" s="130">
        <v>0</v>
      </c>
      <c r="I57" s="130">
        <v>0</v>
      </c>
      <c r="J57" s="130">
        <f t="shared" si="18"/>
        <v>3255000</v>
      </c>
      <c r="K57" s="130">
        <v>3255000</v>
      </c>
      <c r="L57" s="130">
        <v>0</v>
      </c>
      <c r="M57" s="130">
        <v>0</v>
      </c>
      <c r="N57" s="130">
        <f t="shared" si="19"/>
        <v>3255000</v>
      </c>
    </row>
    <row r="58" spans="1:14" ht="15.75">
      <c r="A58" s="119" t="s">
        <v>215</v>
      </c>
      <c r="B58" s="134" t="s">
        <v>169</v>
      </c>
      <c r="C58" s="135">
        <v>0</v>
      </c>
      <c r="D58" s="135">
        <v>0</v>
      </c>
      <c r="E58" s="135">
        <v>0</v>
      </c>
      <c r="F58" s="135">
        <f t="shared" si="17"/>
        <v>0</v>
      </c>
      <c r="G58" s="135">
        <v>0</v>
      </c>
      <c r="H58" s="135">
        <v>0</v>
      </c>
      <c r="I58" s="135">
        <v>0</v>
      </c>
      <c r="J58" s="135">
        <f t="shared" si="18"/>
        <v>0</v>
      </c>
      <c r="K58" s="135">
        <v>0</v>
      </c>
      <c r="L58" s="135">
        <v>0</v>
      </c>
      <c r="M58" s="135">
        <v>0</v>
      </c>
      <c r="N58" s="135">
        <f t="shared" si="19"/>
        <v>0</v>
      </c>
    </row>
    <row r="59" spans="1:14" ht="15.75">
      <c r="A59" s="119" t="s">
        <v>216</v>
      </c>
      <c r="B59" s="134" t="s">
        <v>170</v>
      </c>
      <c r="C59" s="135">
        <v>0</v>
      </c>
      <c r="D59" s="135">
        <v>0</v>
      </c>
      <c r="E59" s="135">
        <v>0</v>
      </c>
      <c r="F59" s="135">
        <f t="shared" si="17"/>
        <v>0</v>
      </c>
      <c r="G59" s="135">
        <v>0</v>
      </c>
      <c r="H59" s="135">
        <v>0</v>
      </c>
      <c r="I59" s="135">
        <v>0</v>
      </c>
      <c r="J59" s="135">
        <f t="shared" si="18"/>
        <v>0</v>
      </c>
      <c r="K59" s="135">
        <v>0</v>
      </c>
      <c r="L59" s="135">
        <v>0</v>
      </c>
      <c r="M59" s="135">
        <v>0</v>
      </c>
      <c r="N59" s="135">
        <f t="shared" si="19"/>
        <v>0</v>
      </c>
    </row>
    <row r="60" spans="1:14" ht="15.75">
      <c r="A60" s="119" t="s">
        <v>217</v>
      </c>
      <c r="B60" s="129" t="s">
        <v>312</v>
      </c>
      <c r="C60" s="130">
        <f>SUM(C58:C59)</f>
        <v>0</v>
      </c>
      <c r="D60" s="130">
        <f>SUM(D58:D59)</f>
        <v>0</v>
      </c>
      <c r="E60" s="130">
        <f>SUM(E58:E59)</f>
        <v>0</v>
      </c>
      <c r="F60" s="130">
        <f t="shared" si="17"/>
        <v>0</v>
      </c>
      <c r="G60" s="130">
        <f>SUM(G58:G59)</f>
        <v>0</v>
      </c>
      <c r="H60" s="130">
        <f>SUM(H58:H59)</f>
        <v>0</v>
      </c>
      <c r="I60" s="130">
        <f>SUM(I58:I59)</f>
        <v>0</v>
      </c>
      <c r="J60" s="130">
        <f aca="true" t="shared" si="20" ref="J60:J67">SUM(G60:I60)</f>
        <v>0</v>
      </c>
      <c r="K60" s="130">
        <f>SUM(K58:K59)</f>
        <v>0</v>
      </c>
      <c r="L60" s="130">
        <f>SUM(L58:L59)</f>
        <v>0</v>
      </c>
      <c r="M60" s="130">
        <f>SUM(M58:M59)</f>
        <v>0</v>
      </c>
      <c r="N60" s="130">
        <f t="shared" si="19"/>
        <v>0</v>
      </c>
    </row>
    <row r="61" spans="1:14" ht="15.75">
      <c r="A61" s="119" t="s">
        <v>218</v>
      </c>
      <c r="B61" s="134" t="s">
        <v>172</v>
      </c>
      <c r="C61" s="135">
        <v>0</v>
      </c>
      <c r="D61" s="135">
        <v>0</v>
      </c>
      <c r="E61" s="135">
        <v>0</v>
      </c>
      <c r="F61" s="135">
        <f t="shared" si="17"/>
        <v>0</v>
      </c>
      <c r="G61" s="135">
        <v>0</v>
      </c>
      <c r="H61" s="135">
        <v>0</v>
      </c>
      <c r="I61" s="135">
        <v>0</v>
      </c>
      <c r="J61" s="135">
        <f t="shared" si="20"/>
        <v>0</v>
      </c>
      <c r="K61" s="135">
        <v>0</v>
      </c>
      <c r="L61" s="135">
        <v>0</v>
      </c>
      <c r="M61" s="135">
        <v>0</v>
      </c>
      <c r="N61" s="135">
        <f t="shared" si="19"/>
        <v>0</v>
      </c>
    </row>
    <row r="62" spans="1:14" ht="15.75">
      <c r="A62" s="119" t="s">
        <v>219</v>
      </c>
      <c r="B62" s="134" t="s">
        <v>173</v>
      </c>
      <c r="C62" s="135">
        <v>0</v>
      </c>
      <c r="D62" s="135">
        <v>0</v>
      </c>
      <c r="E62" s="135">
        <v>0</v>
      </c>
      <c r="F62" s="135">
        <f t="shared" si="17"/>
        <v>0</v>
      </c>
      <c r="G62" s="135">
        <v>0</v>
      </c>
      <c r="H62" s="135">
        <v>0</v>
      </c>
      <c r="I62" s="135">
        <v>0</v>
      </c>
      <c r="J62" s="135">
        <f t="shared" si="20"/>
        <v>0</v>
      </c>
      <c r="K62" s="135">
        <v>0</v>
      </c>
      <c r="L62" s="135">
        <v>0</v>
      </c>
      <c r="M62" s="135">
        <v>0</v>
      </c>
      <c r="N62" s="135">
        <f t="shared" si="19"/>
        <v>0</v>
      </c>
    </row>
    <row r="63" spans="1:14" ht="15.75">
      <c r="A63" s="119" t="s">
        <v>220</v>
      </c>
      <c r="B63" s="129" t="s">
        <v>313</v>
      </c>
      <c r="C63" s="130">
        <f>SUM(C61:C62)</f>
        <v>0</v>
      </c>
      <c r="D63" s="130">
        <f>SUM(D61:D62)</f>
        <v>0</v>
      </c>
      <c r="E63" s="130">
        <f>SUM(E61:E62)</f>
        <v>0</v>
      </c>
      <c r="F63" s="130">
        <f t="shared" si="17"/>
        <v>0</v>
      </c>
      <c r="G63" s="130">
        <f>SUM(G61:G62)</f>
        <v>0</v>
      </c>
      <c r="H63" s="130">
        <f>SUM(H61:H62)</f>
        <v>0</v>
      </c>
      <c r="I63" s="130">
        <f>SUM(I61:I62)</f>
        <v>0</v>
      </c>
      <c r="J63" s="130">
        <f t="shared" si="20"/>
        <v>0</v>
      </c>
      <c r="K63" s="130">
        <f>SUM(K61:K62)</f>
        <v>0</v>
      </c>
      <c r="L63" s="130">
        <f>SUM(L61:L62)</f>
        <v>0</v>
      </c>
      <c r="M63" s="130">
        <f>SUM(M61:M62)</f>
        <v>0</v>
      </c>
      <c r="N63" s="130">
        <f t="shared" si="19"/>
        <v>0</v>
      </c>
    </row>
    <row r="64" spans="1:14" ht="15.75">
      <c r="A64" s="119" t="s">
        <v>221</v>
      </c>
      <c r="B64" s="129" t="s">
        <v>175</v>
      </c>
      <c r="C64" s="130">
        <v>0</v>
      </c>
      <c r="D64" s="130">
        <v>0</v>
      </c>
      <c r="E64" s="130">
        <v>0</v>
      </c>
      <c r="F64" s="130">
        <f t="shared" si="17"/>
        <v>0</v>
      </c>
      <c r="G64" s="130">
        <v>0</v>
      </c>
      <c r="H64" s="130">
        <v>0</v>
      </c>
      <c r="I64" s="130">
        <v>0</v>
      </c>
      <c r="J64" s="130">
        <f t="shared" si="20"/>
        <v>0</v>
      </c>
      <c r="K64" s="130">
        <v>0</v>
      </c>
      <c r="L64" s="130">
        <v>0</v>
      </c>
      <c r="M64" s="130">
        <v>0</v>
      </c>
      <c r="N64" s="130">
        <f t="shared" si="19"/>
        <v>0</v>
      </c>
    </row>
    <row r="65" spans="1:14" ht="15.75">
      <c r="A65" s="119" t="s">
        <v>222</v>
      </c>
      <c r="B65" s="136" t="s">
        <v>53</v>
      </c>
      <c r="C65" s="130">
        <v>0</v>
      </c>
      <c r="D65" s="130">
        <v>0</v>
      </c>
      <c r="E65" s="130">
        <v>0</v>
      </c>
      <c r="F65" s="130">
        <f t="shared" si="17"/>
        <v>0</v>
      </c>
      <c r="G65" s="130">
        <v>21752</v>
      </c>
      <c r="H65" s="130">
        <v>0</v>
      </c>
      <c r="I65" s="130">
        <v>0</v>
      </c>
      <c r="J65" s="130">
        <f t="shared" si="20"/>
        <v>21752</v>
      </c>
      <c r="K65" s="130">
        <v>21752</v>
      </c>
      <c r="L65" s="130">
        <v>0</v>
      </c>
      <c r="M65" s="130">
        <v>0</v>
      </c>
      <c r="N65" s="130">
        <f t="shared" si="19"/>
        <v>21752</v>
      </c>
    </row>
    <row r="66" spans="1:14" ht="15.75">
      <c r="A66" s="117" t="s">
        <v>223</v>
      </c>
      <c r="B66" s="137" t="s">
        <v>296</v>
      </c>
      <c r="C66" s="132">
        <f>C51+C52+C53+C54+C55+C56+C57+C60+C63+C64+C65</f>
        <v>6036754</v>
      </c>
      <c r="D66" s="132">
        <f>D51+D52+D53+D54+D55+D56+D57+D60+D63+D64+D65</f>
        <v>0</v>
      </c>
      <c r="E66" s="132">
        <f>E51+E52+E53+E54+E55+E56+E57+E60+E63+E64+E65</f>
        <v>0</v>
      </c>
      <c r="F66" s="132">
        <f t="shared" si="17"/>
        <v>6036754</v>
      </c>
      <c r="G66" s="132">
        <f>G51+G52+G53+G54+G55+G56+G57+G60+G63+G64+G65</f>
        <v>7168424</v>
      </c>
      <c r="H66" s="132">
        <f>H51+H52+H53+H54+H55+H56+H57+H60+H63+H64+H65</f>
        <v>0</v>
      </c>
      <c r="I66" s="132">
        <f>I51+I52+I53+I54+I55+I56+I57+I60+I63+I64+I65</f>
        <v>0</v>
      </c>
      <c r="J66" s="132">
        <f t="shared" si="20"/>
        <v>7168424</v>
      </c>
      <c r="K66" s="132">
        <f>K51+K52+K53+K54+K55+K56+K57+K60+K63+K64+K65</f>
        <v>7168424</v>
      </c>
      <c r="L66" s="132">
        <f>L51+L52+L53+L54+L55+L56+L57+L60+L63+L64+L65</f>
        <v>0</v>
      </c>
      <c r="M66" s="132">
        <f>M51+M52+M53+M54+M55+M56+M57+M60+M63+M64+M65</f>
        <v>0</v>
      </c>
      <c r="N66" s="132">
        <f t="shared" si="19"/>
        <v>7168424</v>
      </c>
    </row>
    <row r="67" spans="1:14" ht="15.75">
      <c r="A67" s="119" t="s">
        <v>224</v>
      </c>
      <c r="B67" s="136" t="s">
        <v>62</v>
      </c>
      <c r="C67" s="130">
        <v>0</v>
      </c>
      <c r="D67" s="130">
        <v>0</v>
      </c>
      <c r="E67" s="130">
        <v>0</v>
      </c>
      <c r="F67" s="109">
        <f t="shared" si="17"/>
        <v>0</v>
      </c>
      <c r="G67" s="130">
        <v>0</v>
      </c>
      <c r="H67" s="130">
        <v>0</v>
      </c>
      <c r="I67" s="130">
        <v>0</v>
      </c>
      <c r="J67" s="109">
        <f t="shared" si="20"/>
        <v>0</v>
      </c>
      <c r="K67" s="130">
        <v>0</v>
      </c>
      <c r="L67" s="130">
        <v>0</v>
      </c>
      <c r="M67" s="130">
        <v>0</v>
      </c>
      <c r="N67" s="109">
        <f t="shared" si="19"/>
        <v>0</v>
      </c>
    </row>
    <row r="68" spans="1:14" ht="15.75">
      <c r="A68" s="117" t="s">
        <v>225</v>
      </c>
      <c r="B68" s="138" t="s">
        <v>297</v>
      </c>
      <c r="C68" s="132">
        <f aca="true" t="shared" si="21" ref="C68:J68">SUM(C67)</f>
        <v>0</v>
      </c>
      <c r="D68" s="132">
        <f t="shared" si="21"/>
        <v>0</v>
      </c>
      <c r="E68" s="132">
        <f t="shared" si="21"/>
        <v>0</v>
      </c>
      <c r="F68" s="132">
        <f t="shared" si="21"/>
        <v>0</v>
      </c>
      <c r="G68" s="132">
        <f t="shared" si="21"/>
        <v>0</v>
      </c>
      <c r="H68" s="132">
        <f t="shared" si="21"/>
        <v>0</v>
      </c>
      <c r="I68" s="132">
        <f t="shared" si="21"/>
        <v>0</v>
      </c>
      <c r="J68" s="132">
        <f t="shared" si="21"/>
        <v>0</v>
      </c>
      <c r="K68" s="132">
        <f>SUM(K67)</f>
        <v>0</v>
      </c>
      <c r="L68" s="132">
        <f>SUM(L67)</f>
        <v>0</v>
      </c>
      <c r="M68" s="132">
        <f>SUM(M67)</f>
        <v>0</v>
      </c>
      <c r="N68" s="132">
        <f>SUM(N67)</f>
        <v>0</v>
      </c>
    </row>
    <row r="69" spans="1:14" ht="15.75">
      <c r="A69" s="117" t="s">
        <v>226</v>
      </c>
      <c r="B69" s="139" t="s">
        <v>298</v>
      </c>
      <c r="C69" s="132">
        <f aca="true" t="shared" si="22" ref="C69:J69">C48+C66+C68+C50</f>
        <v>6036754</v>
      </c>
      <c r="D69" s="132">
        <f t="shared" si="22"/>
        <v>0</v>
      </c>
      <c r="E69" s="132">
        <f t="shared" si="22"/>
        <v>0</v>
      </c>
      <c r="F69" s="132">
        <f t="shared" si="22"/>
        <v>6036754</v>
      </c>
      <c r="G69" s="132">
        <f t="shared" si="22"/>
        <v>7168424</v>
      </c>
      <c r="H69" s="132">
        <f t="shared" si="22"/>
        <v>0</v>
      </c>
      <c r="I69" s="132">
        <f t="shared" si="22"/>
        <v>0</v>
      </c>
      <c r="J69" s="132">
        <f t="shared" si="22"/>
        <v>7168424</v>
      </c>
      <c r="K69" s="132">
        <f>K48+K66+K68+K50</f>
        <v>7168424</v>
      </c>
      <c r="L69" s="132">
        <f>L48+L66+L68+L50</f>
        <v>0</v>
      </c>
      <c r="M69" s="132">
        <f>M48+M66+M68+M50</f>
        <v>0</v>
      </c>
      <c r="N69" s="132">
        <f>N48+N66+N68+N50</f>
        <v>7168424</v>
      </c>
    </row>
    <row r="70" spans="1:14" ht="15.75">
      <c r="A70" s="119" t="s">
        <v>227</v>
      </c>
      <c r="B70" s="129" t="s">
        <v>46</v>
      </c>
      <c r="C70" s="130">
        <v>0</v>
      </c>
      <c r="D70" s="130">
        <v>0</v>
      </c>
      <c r="E70" s="130">
        <v>0</v>
      </c>
      <c r="F70" s="109">
        <f>SUM(C70:E70)</f>
        <v>0</v>
      </c>
      <c r="G70" s="130">
        <v>0</v>
      </c>
      <c r="H70" s="130">
        <v>0</v>
      </c>
      <c r="I70" s="130">
        <v>0</v>
      </c>
      <c r="J70" s="109">
        <f>SUM(G70:I70)</f>
        <v>0</v>
      </c>
      <c r="K70" s="130">
        <v>0</v>
      </c>
      <c r="L70" s="130">
        <v>0</v>
      </c>
      <c r="M70" s="130">
        <v>0</v>
      </c>
      <c r="N70" s="109">
        <f>SUM(K70:M70)</f>
        <v>0</v>
      </c>
    </row>
    <row r="71" spans="1:14" ht="31.5">
      <c r="A71" s="119" t="s">
        <v>228</v>
      </c>
      <c r="B71" s="129" t="s">
        <v>47</v>
      </c>
      <c r="C71" s="130">
        <v>0</v>
      </c>
      <c r="D71" s="130">
        <v>0</v>
      </c>
      <c r="E71" s="130">
        <v>0</v>
      </c>
      <c r="F71" s="109">
        <f>SUM(C71:E71)</f>
        <v>0</v>
      </c>
      <c r="G71" s="130">
        <v>0</v>
      </c>
      <c r="H71" s="130">
        <v>0</v>
      </c>
      <c r="I71" s="130">
        <v>0</v>
      </c>
      <c r="J71" s="109">
        <f>SUM(G71:I71)</f>
        <v>0</v>
      </c>
      <c r="K71" s="130">
        <v>0</v>
      </c>
      <c r="L71" s="130">
        <v>0</v>
      </c>
      <c r="M71" s="130">
        <v>0</v>
      </c>
      <c r="N71" s="109">
        <f>SUM(K71:M71)</f>
        <v>0</v>
      </c>
    </row>
    <row r="72" spans="1:14" ht="31.5">
      <c r="A72" s="117" t="s">
        <v>229</v>
      </c>
      <c r="B72" s="110" t="s">
        <v>299</v>
      </c>
      <c r="C72" s="132">
        <f aca="true" t="shared" si="23" ref="C72:J72">SUM(C70:C71)</f>
        <v>0</v>
      </c>
      <c r="D72" s="132">
        <f t="shared" si="23"/>
        <v>0</v>
      </c>
      <c r="E72" s="132">
        <f t="shared" si="23"/>
        <v>0</v>
      </c>
      <c r="F72" s="132">
        <f t="shared" si="23"/>
        <v>0</v>
      </c>
      <c r="G72" s="132">
        <f t="shared" si="23"/>
        <v>0</v>
      </c>
      <c r="H72" s="132">
        <f t="shared" si="23"/>
        <v>0</v>
      </c>
      <c r="I72" s="132">
        <f t="shared" si="23"/>
        <v>0</v>
      </c>
      <c r="J72" s="132">
        <f t="shared" si="23"/>
        <v>0</v>
      </c>
      <c r="K72" s="132">
        <f>SUM(K70:K71)</f>
        <v>0</v>
      </c>
      <c r="L72" s="132">
        <f>SUM(L70:L71)</f>
        <v>0</v>
      </c>
      <c r="M72" s="132">
        <f>SUM(M70:M71)</f>
        <v>0</v>
      </c>
      <c r="N72" s="132">
        <f>SUM(N70:N71)</f>
        <v>0</v>
      </c>
    </row>
    <row r="73" spans="1:14" ht="15.75">
      <c r="A73" s="119" t="s">
        <v>230</v>
      </c>
      <c r="B73" s="140" t="s">
        <v>59</v>
      </c>
      <c r="C73" s="130">
        <v>0</v>
      </c>
      <c r="D73" s="130">
        <v>0</v>
      </c>
      <c r="E73" s="130">
        <v>0</v>
      </c>
      <c r="F73" s="109">
        <f>SUM(C73:E73)</f>
        <v>0</v>
      </c>
      <c r="G73" s="130">
        <v>0</v>
      </c>
      <c r="H73" s="130">
        <v>0</v>
      </c>
      <c r="I73" s="130">
        <v>0</v>
      </c>
      <c r="J73" s="109">
        <f>SUM(G73:I73)</f>
        <v>0</v>
      </c>
      <c r="K73" s="130">
        <v>0</v>
      </c>
      <c r="L73" s="130">
        <v>0</v>
      </c>
      <c r="M73" s="130">
        <v>0</v>
      </c>
      <c r="N73" s="109">
        <f>SUM(K73:M73)</f>
        <v>0</v>
      </c>
    </row>
    <row r="74" spans="1:14" ht="15.75">
      <c r="A74" s="117" t="s">
        <v>231</v>
      </c>
      <c r="B74" s="141" t="s">
        <v>300</v>
      </c>
      <c r="C74" s="132">
        <f>SUM(C73)</f>
        <v>0</v>
      </c>
      <c r="D74" s="132">
        <f>SUM(D73)</f>
        <v>0</v>
      </c>
      <c r="E74" s="132">
        <f>SUM(E73)</f>
        <v>0</v>
      </c>
      <c r="F74" s="132">
        <f>SUM(C74:E74)</f>
        <v>0</v>
      </c>
      <c r="G74" s="132">
        <f>SUM(G73)</f>
        <v>0</v>
      </c>
      <c r="H74" s="132">
        <f>SUM(H73)</f>
        <v>0</v>
      </c>
      <c r="I74" s="132">
        <f>SUM(I73)</f>
        <v>0</v>
      </c>
      <c r="J74" s="132">
        <f>SUM(G74:I74)</f>
        <v>0</v>
      </c>
      <c r="K74" s="132">
        <f>SUM(K73)</f>
        <v>0</v>
      </c>
      <c r="L74" s="132">
        <f>SUM(L73)</f>
        <v>0</v>
      </c>
      <c r="M74" s="132">
        <f>SUM(M73)</f>
        <v>0</v>
      </c>
      <c r="N74" s="132">
        <f>SUM(K74:M74)</f>
        <v>0</v>
      </c>
    </row>
    <row r="75" spans="1:14" ht="15.75">
      <c r="A75" s="119" t="s">
        <v>232</v>
      </c>
      <c r="B75" s="136" t="s">
        <v>65</v>
      </c>
      <c r="C75" s="130">
        <v>0</v>
      </c>
      <c r="D75" s="130">
        <v>0</v>
      </c>
      <c r="E75" s="130">
        <v>0</v>
      </c>
      <c r="F75" s="109">
        <f>SUM(C75:E75)</f>
        <v>0</v>
      </c>
      <c r="G75" s="130">
        <v>0</v>
      </c>
      <c r="H75" s="130">
        <v>0</v>
      </c>
      <c r="I75" s="130">
        <v>0</v>
      </c>
      <c r="J75" s="109">
        <f>SUM(G75:I75)</f>
        <v>0</v>
      </c>
      <c r="K75" s="130">
        <v>0</v>
      </c>
      <c r="L75" s="130">
        <v>0</v>
      </c>
      <c r="M75" s="130">
        <v>0</v>
      </c>
      <c r="N75" s="109">
        <f>SUM(K75:M75)</f>
        <v>0</v>
      </c>
    </row>
    <row r="76" spans="1:14" ht="15.75">
      <c r="A76" s="117" t="s">
        <v>233</v>
      </c>
      <c r="B76" s="138" t="s">
        <v>301</v>
      </c>
      <c r="C76" s="132">
        <f>SUM(C73)</f>
        <v>0</v>
      </c>
      <c r="D76" s="132">
        <f>SUM(D73)</f>
        <v>0</v>
      </c>
      <c r="E76" s="132">
        <f>SUM(E73)</f>
        <v>0</v>
      </c>
      <c r="F76" s="132">
        <f>SUM(C76:E76)</f>
        <v>0</v>
      </c>
      <c r="G76" s="132">
        <f>SUM(G73)</f>
        <v>0</v>
      </c>
      <c r="H76" s="132">
        <f>SUM(H73)</f>
        <v>0</v>
      </c>
      <c r="I76" s="132">
        <f>SUM(I73)</f>
        <v>0</v>
      </c>
      <c r="J76" s="132">
        <f>SUM(G76:I76)</f>
        <v>0</v>
      </c>
      <c r="K76" s="132">
        <f>SUM(K73)</f>
        <v>0</v>
      </c>
      <c r="L76" s="132">
        <f>SUM(L73)</f>
        <v>0</v>
      </c>
      <c r="M76" s="132">
        <f>SUM(M73)</f>
        <v>0</v>
      </c>
      <c r="N76" s="132">
        <f>SUM(K76:M76)</f>
        <v>0</v>
      </c>
    </row>
    <row r="77" spans="1:14" ht="15.75">
      <c r="A77" s="117" t="s">
        <v>234</v>
      </c>
      <c r="B77" s="139" t="s">
        <v>302</v>
      </c>
      <c r="C77" s="132">
        <f>C72+C76+C74</f>
        <v>0</v>
      </c>
      <c r="D77" s="132">
        <f>D72+D76+D74</f>
        <v>0</v>
      </c>
      <c r="E77" s="132">
        <f>E72+E76+E74</f>
        <v>0</v>
      </c>
      <c r="F77" s="132">
        <f>SUM(C77:E77)</f>
        <v>0</v>
      </c>
      <c r="G77" s="132">
        <f>G72+G76+G74</f>
        <v>0</v>
      </c>
      <c r="H77" s="132">
        <f>H72+H76+H74</f>
        <v>0</v>
      </c>
      <c r="I77" s="132">
        <f>I72+I76+I74</f>
        <v>0</v>
      </c>
      <c r="J77" s="132">
        <f>SUM(G77:I77)</f>
        <v>0</v>
      </c>
      <c r="K77" s="132">
        <f>K72+K76+K74</f>
        <v>0</v>
      </c>
      <c r="L77" s="132">
        <f>L72+L76+L74</f>
        <v>0</v>
      </c>
      <c r="M77" s="132">
        <f>M72+M76+M74</f>
        <v>0</v>
      </c>
      <c r="N77" s="132">
        <f>SUM(K77:M77)</f>
        <v>0</v>
      </c>
    </row>
    <row r="78" spans="1:14" ht="15.75">
      <c r="A78" s="117" t="s">
        <v>235</v>
      </c>
      <c r="B78" s="139" t="s">
        <v>303</v>
      </c>
      <c r="C78" s="132">
        <f aca="true" t="shared" si="24" ref="C78:N78">C69+C77+C46</f>
        <v>311119782</v>
      </c>
      <c r="D78" s="132">
        <f t="shared" si="24"/>
        <v>0</v>
      </c>
      <c r="E78" s="132">
        <f t="shared" si="24"/>
        <v>0</v>
      </c>
      <c r="F78" s="132">
        <f t="shared" si="24"/>
        <v>311119782</v>
      </c>
      <c r="G78" s="132">
        <f t="shared" si="24"/>
        <v>331406758</v>
      </c>
      <c r="H78" s="132">
        <f t="shared" si="24"/>
        <v>0</v>
      </c>
      <c r="I78" s="132">
        <f t="shared" si="24"/>
        <v>0</v>
      </c>
      <c r="J78" s="132">
        <f t="shared" si="24"/>
        <v>331406758</v>
      </c>
      <c r="K78" s="132">
        <f t="shared" si="24"/>
        <v>320847016</v>
      </c>
      <c r="L78" s="132">
        <f t="shared" si="24"/>
        <v>0</v>
      </c>
      <c r="M78" s="132">
        <f t="shared" si="24"/>
        <v>0</v>
      </c>
      <c r="N78" s="132">
        <f t="shared" si="24"/>
        <v>320847016</v>
      </c>
    </row>
    <row r="79" spans="1:14" ht="15.75">
      <c r="A79" s="100"/>
      <c r="B79" s="142"/>
      <c r="C79" s="132"/>
      <c r="D79" s="100"/>
      <c r="E79" s="100"/>
      <c r="F79" s="100"/>
      <c r="G79" s="132"/>
      <c r="H79" s="100"/>
      <c r="I79" s="100"/>
      <c r="J79" s="100"/>
      <c r="K79" s="132"/>
      <c r="L79" s="100"/>
      <c r="M79" s="100"/>
      <c r="N79" s="100"/>
    </row>
    <row r="80" spans="1:14" ht="15.75">
      <c r="A80" s="117" t="s">
        <v>305</v>
      </c>
      <c r="B80" s="142" t="s">
        <v>23</v>
      </c>
      <c r="C80" s="132"/>
      <c r="D80" s="100"/>
      <c r="E80" s="100"/>
      <c r="F80" s="100"/>
      <c r="G80" s="132"/>
      <c r="H80" s="100"/>
      <c r="I80" s="100"/>
      <c r="J80" s="100"/>
      <c r="K80" s="132"/>
      <c r="L80" s="100"/>
      <c r="M80" s="100"/>
      <c r="N80" s="100"/>
    </row>
    <row r="81" spans="1:14" ht="15.75">
      <c r="A81" s="117" t="s">
        <v>133</v>
      </c>
      <c r="B81" s="126" t="s">
        <v>25</v>
      </c>
      <c r="C81" s="127">
        <v>269897167</v>
      </c>
      <c r="D81" s="101">
        <v>0</v>
      </c>
      <c r="E81" s="128">
        <v>0</v>
      </c>
      <c r="F81" s="128">
        <f>SUM(C81:E81)</f>
        <v>269897167</v>
      </c>
      <c r="G81" s="127">
        <v>292443712</v>
      </c>
      <c r="H81" s="101">
        <v>0</v>
      </c>
      <c r="I81" s="128">
        <v>0</v>
      </c>
      <c r="J81" s="128">
        <f>SUM(G81:I81)</f>
        <v>292443712</v>
      </c>
      <c r="K81" s="127">
        <v>265136673</v>
      </c>
      <c r="L81" s="101">
        <v>0</v>
      </c>
      <c r="M81" s="128">
        <v>0</v>
      </c>
      <c r="N81" s="128">
        <f>SUM(K81:M81)</f>
        <v>265136673</v>
      </c>
    </row>
    <row r="82" spans="1:14" ht="31.5">
      <c r="A82" s="119" t="s">
        <v>134</v>
      </c>
      <c r="B82" s="129" t="s">
        <v>69</v>
      </c>
      <c r="C82" s="130">
        <v>0</v>
      </c>
      <c r="D82" s="130">
        <v>0</v>
      </c>
      <c r="E82" s="130">
        <v>0</v>
      </c>
      <c r="F82" s="109">
        <f>SUM(C82:E82)</f>
        <v>0</v>
      </c>
      <c r="G82" s="130">
        <v>0</v>
      </c>
      <c r="H82" s="130">
        <v>0</v>
      </c>
      <c r="I82" s="130">
        <v>0</v>
      </c>
      <c r="J82" s="109">
        <f>SUM(G82:I82)</f>
        <v>0</v>
      </c>
      <c r="K82" s="130">
        <v>0</v>
      </c>
      <c r="L82" s="130">
        <v>0</v>
      </c>
      <c r="M82" s="130">
        <v>0</v>
      </c>
      <c r="N82" s="109">
        <f>SUM(K82:M82)</f>
        <v>0</v>
      </c>
    </row>
    <row r="83" spans="1:14" ht="31.5">
      <c r="A83" s="117" t="s">
        <v>135</v>
      </c>
      <c r="B83" s="131" t="s">
        <v>294</v>
      </c>
      <c r="C83" s="132">
        <f aca="true" t="shared" si="25" ref="C83:J83">SUM(C82)</f>
        <v>0</v>
      </c>
      <c r="D83" s="132">
        <f t="shared" si="25"/>
        <v>0</v>
      </c>
      <c r="E83" s="132">
        <f t="shared" si="25"/>
        <v>0</v>
      </c>
      <c r="F83" s="132">
        <f t="shared" si="25"/>
        <v>0</v>
      </c>
      <c r="G83" s="132">
        <f t="shared" si="25"/>
        <v>0</v>
      </c>
      <c r="H83" s="132">
        <f t="shared" si="25"/>
        <v>0</v>
      </c>
      <c r="I83" s="132">
        <f t="shared" si="25"/>
        <v>0</v>
      </c>
      <c r="J83" s="132">
        <f t="shared" si="25"/>
        <v>0</v>
      </c>
      <c r="K83" s="132">
        <f>SUM(K82)</f>
        <v>0</v>
      </c>
      <c r="L83" s="132">
        <f>SUM(L82)</f>
        <v>0</v>
      </c>
      <c r="M83" s="132">
        <f>SUM(M82)</f>
        <v>0</v>
      </c>
      <c r="N83" s="132">
        <f>SUM(N82)</f>
        <v>0</v>
      </c>
    </row>
    <row r="84" spans="1:14" ht="15.75">
      <c r="A84" s="119" t="s">
        <v>136</v>
      </c>
      <c r="B84" s="103" t="s">
        <v>71</v>
      </c>
      <c r="C84" s="130">
        <v>0</v>
      </c>
      <c r="D84" s="130">
        <v>0</v>
      </c>
      <c r="E84" s="130">
        <v>0</v>
      </c>
      <c r="F84" s="109">
        <f>SUM(C84:E84)</f>
        <v>0</v>
      </c>
      <c r="G84" s="130">
        <v>0</v>
      </c>
      <c r="H84" s="130">
        <v>0</v>
      </c>
      <c r="I84" s="130">
        <v>0</v>
      </c>
      <c r="J84" s="109">
        <f>SUM(G84:I84)</f>
        <v>0</v>
      </c>
      <c r="K84" s="130">
        <v>0</v>
      </c>
      <c r="L84" s="130">
        <v>0</v>
      </c>
      <c r="M84" s="130">
        <v>0</v>
      </c>
      <c r="N84" s="109">
        <f>SUM(K84:M84)</f>
        <v>0</v>
      </c>
    </row>
    <row r="85" spans="1:14" ht="15.75">
      <c r="A85" s="117" t="s">
        <v>137</v>
      </c>
      <c r="B85" s="133" t="s">
        <v>295</v>
      </c>
      <c r="C85" s="132">
        <f aca="true" t="shared" si="26" ref="C85:J85">SUM(C84)</f>
        <v>0</v>
      </c>
      <c r="D85" s="132">
        <f t="shared" si="26"/>
        <v>0</v>
      </c>
      <c r="E85" s="132">
        <f t="shared" si="26"/>
        <v>0</v>
      </c>
      <c r="F85" s="132">
        <f t="shared" si="26"/>
        <v>0</v>
      </c>
      <c r="G85" s="132">
        <f t="shared" si="26"/>
        <v>0</v>
      </c>
      <c r="H85" s="132">
        <f t="shared" si="26"/>
        <v>0</v>
      </c>
      <c r="I85" s="132">
        <f t="shared" si="26"/>
        <v>0</v>
      </c>
      <c r="J85" s="132">
        <f t="shared" si="26"/>
        <v>0</v>
      </c>
      <c r="K85" s="132">
        <f>SUM(K84)</f>
        <v>0</v>
      </c>
      <c r="L85" s="132">
        <f>SUM(L84)</f>
        <v>0</v>
      </c>
      <c r="M85" s="132">
        <f>SUM(M84)</f>
        <v>0</v>
      </c>
      <c r="N85" s="132">
        <f>SUM(N84)</f>
        <v>0</v>
      </c>
    </row>
    <row r="86" spans="1:14" ht="15.75">
      <c r="A86" s="119" t="s">
        <v>138</v>
      </c>
      <c r="B86" s="129" t="s">
        <v>167</v>
      </c>
      <c r="C86" s="130">
        <v>0</v>
      </c>
      <c r="D86" s="130">
        <v>0</v>
      </c>
      <c r="E86" s="130">
        <v>0</v>
      </c>
      <c r="F86" s="130">
        <f>SUM(C86:E86)</f>
        <v>0</v>
      </c>
      <c r="G86" s="130">
        <v>0</v>
      </c>
      <c r="H86" s="130">
        <v>0</v>
      </c>
      <c r="I86" s="130">
        <v>0</v>
      </c>
      <c r="J86" s="130">
        <f>SUM(G86:I86)</f>
        <v>0</v>
      </c>
      <c r="K86" s="130">
        <v>0</v>
      </c>
      <c r="L86" s="130">
        <v>0</v>
      </c>
      <c r="M86" s="130">
        <v>0</v>
      </c>
      <c r="N86" s="130">
        <f>SUM(K86:M86)</f>
        <v>0</v>
      </c>
    </row>
    <row r="87" spans="1:14" ht="15.75">
      <c r="A87" s="119" t="s">
        <v>139</v>
      </c>
      <c r="B87" s="129" t="s">
        <v>48</v>
      </c>
      <c r="C87" s="130">
        <v>0</v>
      </c>
      <c r="D87" s="130">
        <v>0</v>
      </c>
      <c r="E87" s="130">
        <v>0</v>
      </c>
      <c r="F87" s="130">
        <f aca="true" t="shared" si="27" ref="F87:F102">SUM(C87:E87)</f>
        <v>0</v>
      </c>
      <c r="G87" s="130">
        <v>0</v>
      </c>
      <c r="H87" s="130">
        <v>0</v>
      </c>
      <c r="I87" s="130">
        <v>0</v>
      </c>
      <c r="J87" s="130">
        <f aca="true" t="shared" si="28" ref="J87:J94">SUM(G87:I87)</f>
        <v>0</v>
      </c>
      <c r="K87" s="130">
        <v>0</v>
      </c>
      <c r="L87" s="130">
        <v>0</v>
      </c>
      <c r="M87" s="130">
        <v>0</v>
      </c>
      <c r="N87" s="130">
        <f aca="true" t="shared" si="29" ref="N87:N102">SUM(K87:M87)</f>
        <v>0</v>
      </c>
    </row>
    <row r="88" spans="1:14" ht="15.75">
      <c r="A88" s="119" t="s">
        <v>140</v>
      </c>
      <c r="B88" s="129" t="s">
        <v>168</v>
      </c>
      <c r="C88" s="130">
        <v>0</v>
      </c>
      <c r="D88" s="130">
        <v>0</v>
      </c>
      <c r="E88" s="130">
        <v>0</v>
      </c>
      <c r="F88" s="130">
        <f t="shared" si="27"/>
        <v>0</v>
      </c>
      <c r="G88" s="130">
        <v>200000</v>
      </c>
      <c r="H88" s="130">
        <v>0</v>
      </c>
      <c r="I88" s="130">
        <v>0</v>
      </c>
      <c r="J88" s="130">
        <f t="shared" si="28"/>
        <v>200000</v>
      </c>
      <c r="K88" s="130">
        <v>0</v>
      </c>
      <c r="L88" s="130">
        <v>0</v>
      </c>
      <c r="M88" s="130">
        <v>0</v>
      </c>
      <c r="N88" s="130">
        <f t="shared" si="29"/>
        <v>0</v>
      </c>
    </row>
    <row r="89" spans="1:14" ht="15.75">
      <c r="A89" s="119" t="s">
        <v>141</v>
      </c>
      <c r="B89" s="129" t="s">
        <v>49</v>
      </c>
      <c r="C89" s="130">
        <v>0</v>
      </c>
      <c r="D89" s="130">
        <v>0</v>
      </c>
      <c r="E89" s="130">
        <v>0</v>
      </c>
      <c r="F89" s="130">
        <f t="shared" si="27"/>
        <v>0</v>
      </c>
      <c r="G89" s="130">
        <v>0</v>
      </c>
      <c r="H89" s="130">
        <v>0</v>
      </c>
      <c r="I89" s="130">
        <v>0</v>
      </c>
      <c r="J89" s="130">
        <f t="shared" si="28"/>
        <v>0</v>
      </c>
      <c r="K89" s="130">
        <v>0</v>
      </c>
      <c r="L89" s="130">
        <v>0</v>
      </c>
      <c r="M89" s="130">
        <v>0</v>
      </c>
      <c r="N89" s="130">
        <f t="shared" si="29"/>
        <v>0</v>
      </c>
    </row>
    <row r="90" spans="1:14" ht="15.75">
      <c r="A90" s="119" t="s">
        <v>142</v>
      </c>
      <c r="B90" s="129" t="s">
        <v>50</v>
      </c>
      <c r="C90" s="130">
        <v>2939059</v>
      </c>
      <c r="D90" s="130">
        <v>0</v>
      </c>
      <c r="E90" s="130">
        <v>0</v>
      </c>
      <c r="F90" s="130">
        <f t="shared" si="27"/>
        <v>2939059</v>
      </c>
      <c r="G90" s="130">
        <v>3469682</v>
      </c>
      <c r="H90" s="130">
        <v>0</v>
      </c>
      <c r="I90" s="130">
        <v>0</v>
      </c>
      <c r="J90" s="130">
        <f t="shared" si="28"/>
        <v>3469682</v>
      </c>
      <c r="K90" s="130">
        <v>2752270</v>
      </c>
      <c r="L90" s="130">
        <v>0</v>
      </c>
      <c r="M90" s="130">
        <v>0</v>
      </c>
      <c r="N90" s="130">
        <f t="shared" si="29"/>
        <v>2752270</v>
      </c>
    </row>
    <row r="91" spans="1:14" ht="15.75">
      <c r="A91" s="119" t="s">
        <v>143</v>
      </c>
      <c r="B91" s="129" t="s">
        <v>51</v>
      </c>
      <c r="C91" s="130">
        <v>793546</v>
      </c>
      <c r="D91" s="130">
        <v>0</v>
      </c>
      <c r="E91" s="130">
        <v>0</v>
      </c>
      <c r="F91" s="130">
        <f t="shared" si="27"/>
        <v>793546</v>
      </c>
      <c r="G91" s="130">
        <v>936814</v>
      </c>
      <c r="H91" s="130">
        <v>0</v>
      </c>
      <c r="I91" s="130">
        <v>0</v>
      </c>
      <c r="J91" s="130">
        <f t="shared" si="28"/>
        <v>936814</v>
      </c>
      <c r="K91" s="130">
        <v>743099</v>
      </c>
      <c r="L91" s="130">
        <v>0</v>
      </c>
      <c r="M91" s="130">
        <v>0</v>
      </c>
      <c r="N91" s="130">
        <f t="shared" si="29"/>
        <v>743099</v>
      </c>
    </row>
    <row r="92" spans="1:14" ht="15.75">
      <c r="A92" s="119" t="s">
        <v>214</v>
      </c>
      <c r="B92" s="129" t="s">
        <v>52</v>
      </c>
      <c r="C92" s="130">
        <v>2148721</v>
      </c>
      <c r="D92" s="130">
        <v>0</v>
      </c>
      <c r="E92" s="130">
        <v>0</v>
      </c>
      <c r="F92" s="130">
        <f t="shared" si="27"/>
        <v>2148721</v>
      </c>
      <c r="G92" s="130">
        <v>3022000</v>
      </c>
      <c r="H92" s="130">
        <v>0</v>
      </c>
      <c r="I92" s="130">
        <v>0</v>
      </c>
      <c r="J92" s="130">
        <f t="shared" si="28"/>
        <v>3022000</v>
      </c>
      <c r="K92" s="130">
        <v>3022000</v>
      </c>
      <c r="L92" s="130">
        <v>0</v>
      </c>
      <c r="M92" s="130">
        <v>0</v>
      </c>
      <c r="N92" s="130">
        <f t="shared" si="29"/>
        <v>3022000</v>
      </c>
    </row>
    <row r="93" spans="1:14" ht="15.75">
      <c r="A93" s="119" t="s">
        <v>215</v>
      </c>
      <c r="B93" s="134" t="s">
        <v>169</v>
      </c>
      <c r="C93" s="135">
        <v>0</v>
      </c>
      <c r="D93" s="135">
        <v>0</v>
      </c>
      <c r="E93" s="135">
        <v>0</v>
      </c>
      <c r="F93" s="135">
        <f t="shared" si="27"/>
        <v>0</v>
      </c>
      <c r="G93" s="135">
        <v>0</v>
      </c>
      <c r="H93" s="135">
        <v>0</v>
      </c>
      <c r="I93" s="135">
        <v>0</v>
      </c>
      <c r="J93" s="135">
        <f t="shared" si="28"/>
        <v>0</v>
      </c>
      <c r="K93" s="135">
        <v>0</v>
      </c>
      <c r="L93" s="135">
        <v>0</v>
      </c>
      <c r="M93" s="135">
        <v>0</v>
      </c>
      <c r="N93" s="135">
        <f t="shared" si="29"/>
        <v>0</v>
      </c>
    </row>
    <row r="94" spans="1:14" ht="15.75">
      <c r="A94" s="119" t="s">
        <v>216</v>
      </c>
      <c r="B94" s="134" t="s">
        <v>170</v>
      </c>
      <c r="C94" s="135">
        <v>0</v>
      </c>
      <c r="D94" s="135">
        <v>0</v>
      </c>
      <c r="E94" s="135">
        <v>0</v>
      </c>
      <c r="F94" s="135">
        <f t="shared" si="27"/>
        <v>0</v>
      </c>
      <c r="G94" s="135">
        <v>0</v>
      </c>
      <c r="H94" s="135">
        <v>0</v>
      </c>
      <c r="I94" s="135">
        <v>0</v>
      </c>
      <c r="J94" s="135">
        <f t="shared" si="28"/>
        <v>0</v>
      </c>
      <c r="K94" s="135">
        <v>0</v>
      </c>
      <c r="L94" s="135">
        <v>0</v>
      </c>
      <c r="M94" s="135">
        <v>0</v>
      </c>
      <c r="N94" s="135">
        <f t="shared" si="29"/>
        <v>0</v>
      </c>
    </row>
    <row r="95" spans="1:14" ht="15.75">
      <c r="A95" s="119" t="s">
        <v>217</v>
      </c>
      <c r="B95" s="129" t="s">
        <v>312</v>
      </c>
      <c r="C95" s="130">
        <f>SUM(C93:C94)</f>
        <v>0</v>
      </c>
      <c r="D95" s="130">
        <f>SUM(D93:D94)</f>
        <v>0</v>
      </c>
      <c r="E95" s="130">
        <f>SUM(E93:E94)</f>
        <v>0</v>
      </c>
      <c r="F95" s="130">
        <f t="shared" si="27"/>
        <v>0</v>
      </c>
      <c r="G95" s="130">
        <f>SUM(G93:G94)</f>
        <v>0</v>
      </c>
      <c r="H95" s="130">
        <f>SUM(H93:H94)</f>
        <v>0</v>
      </c>
      <c r="I95" s="130">
        <f>SUM(I93:I94)</f>
        <v>0</v>
      </c>
      <c r="J95" s="130">
        <f aca="true" t="shared" si="30" ref="J95:J102">SUM(G95:I95)</f>
        <v>0</v>
      </c>
      <c r="K95" s="130">
        <f>SUM(K93:K94)</f>
        <v>0</v>
      </c>
      <c r="L95" s="130">
        <f>SUM(L93:L94)</f>
        <v>0</v>
      </c>
      <c r="M95" s="130">
        <f>SUM(M93:M94)</f>
        <v>0</v>
      </c>
      <c r="N95" s="130">
        <f t="shared" si="29"/>
        <v>0</v>
      </c>
    </row>
    <row r="96" spans="1:14" ht="15.75">
      <c r="A96" s="119" t="s">
        <v>218</v>
      </c>
      <c r="B96" s="134" t="s">
        <v>172</v>
      </c>
      <c r="C96" s="135">
        <v>0</v>
      </c>
      <c r="D96" s="135">
        <v>0</v>
      </c>
      <c r="E96" s="135">
        <v>0</v>
      </c>
      <c r="F96" s="135">
        <f t="shared" si="27"/>
        <v>0</v>
      </c>
      <c r="G96" s="135">
        <v>0</v>
      </c>
      <c r="H96" s="135">
        <v>0</v>
      </c>
      <c r="I96" s="135">
        <v>0</v>
      </c>
      <c r="J96" s="135">
        <f t="shared" si="30"/>
        <v>0</v>
      </c>
      <c r="K96" s="135">
        <v>0</v>
      </c>
      <c r="L96" s="135">
        <v>0</v>
      </c>
      <c r="M96" s="135">
        <v>0</v>
      </c>
      <c r="N96" s="135">
        <f t="shared" si="29"/>
        <v>0</v>
      </c>
    </row>
    <row r="97" spans="1:14" ht="15.75">
      <c r="A97" s="119" t="s">
        <v>219</v>
      </c>
      <c r="B97" s="134" t="s">
        <v>173</v>
      </c>
      <c r="C97" s="135">
        <v>0</v>
      </c>
      <c r="D97" s="135">
        <v>0</v>
      </c>
      <c r="E97" s="135">
        <v>0</v>
      </c>
      <c r="F97" s="135">
        <f t="shared" si="27"/>
        <v>0</v>
      </c>
      <c r="G97" s="135">
        <v>0</v>
      </c>
      <c r="H97" s="135">
        <v>0</v>
      </c>
      <c r="I97" s="135">
        <v>0</v>
      </c>
      <c r="J97" s="135">
        <f t="shared" si="30"/>
        <v>0</v>
      </c>
      <c r="K97" s="135">
        <v>0</v>
      </c>
      <c r="L97" s="135">
        <v>0</v>
      </c>
      <c r="M97" s="135">
        <v>0</v>
      </c>
      <c r="N97" s="135">
        <f t="shared" si="29"/>
        <v>0</v>
      </c>
    </row>
    <row r="98" spans="1:14" ht="15.75">
      <c r="A98" s="119" t="s">
        <v>220</v>
      </c>
      <c r="B98" s="129" t="s">
        <v>313</v>
      </c>
      <c r="C98" s="130">
        <f>SUM(C96:C97)</f>
        <v>0</v>
      </c>
      <c r="D98" s="130">
        <f>SUM(D96:D97)</f>
        <v>0</v>
      </c>
      <c r="E98" s="130">
        <f>SUM(E96:E97)</f>
        <v>0</v>
      </c>
      <c r="F98" s="130">
        <f t="shared" si="27"/>
        <v>0</v>
      </c>
      <c r="G98" s="130">
        <f>SUM(G96:G97)</f>
        <v>0</v>
      </c>
      <c r="H98" s="130">
        <f>SUM(H96:H97)</f>
        <v>0</v>
      </c>
      <c r="I98" s="130">
        <f>SUM(I96:I97)</f>
        <v>0</v>
      </c>
      <c r="J98" s="130">
        <f t="shared" si="30"/>
        <v>0</v>
      </c>
      <c r="K98" s="130">
        <f>SUM(K96:K97)</f>
        <v>0</v>
      </c>
      <c r="L98" s="130">
        <f>SUM(L96:L97)</f>
        <v>0</v>
      </c>
      <c r="M98" s="130">
        <f>SUM(M96:M97)</f>
        <v>0</v>
      </c>
      <c r="N98" s="130">
        <f t="shared" si="29"/>
        <v>0</v>
      </c>
    </row>
    <row r="99" spans="1:14" ht="15.75">
      <c r="A99" s="119" t="s">
        <v>221</v>
      </c>
      <c r="B99" s="129" t="s">
        <v>175</v>
      </c>
      <c r="C99" s="130">
        <v>0</v>
      </c>
      <c r="D99" s="130">
        <v>0</v>
      </c>
      <c r="E99" s="130">
        <v>0</v>
      </c>
      <c r="F99" s="130">
        <f t="shared" si="27"/>
        <v>0</v>
      </c>
      <c r="G99" s="130">
        <v>0</v>
      </c>
      <c r="H99" s="130">
        <v>0</v>
      </c>
      <c r="I99" s="130">
        <v>0</v>
      </c>
      <c r="J99" s="130">
        <f t="shared" si="30"/>
        <v>0</v>
      </c>
      <c r="K99" s="130">
        <v>0</v>
      </c>
      <c r="L99" s="130">
        <v>0</v>
      </c>
      <c r="M99" s="130">
        <v>0</v>
      </c>
      <c r="N99" s="130">
        <f t="shared" si="29"/>
        <v>0</v>
      </c>
    </row>
    <row r="100" spans="1:14" ht="15.75">
      <c r="A100" s="119" t="s">
        <v>222</v>
      </c>
      <c r="B100" s="136" t="s">
        <v>53</v>
      </c>
      <c r="C100" s="130">
        <v>0</v>
      </c>
      <c r="D100" s="130">
        <v>0</v>
      </c>
      <c r="E100" s="130">
        <v>0</v>
      </c>
      <c r="F100" s="130">
        <f t="shared" si="27"/>
        <v>0</v>
      </c>
      <c r="G100" s="130">
        <v>618000</v>
      </c>
      <c r="H100" s="130">
        <v>0</v>
      </c>
      <c r="I100" s="130">
        <v>0</v>
      </c>
      <c r="J100" s="130">
        <f t="shared" si="30"/>
        <v>618000</v>
      </c>
      <c r="K100" s="130">
        <v>643391</v>
      </c>
      <c r="L100" s="130">
        <v>0</v>
      </c>
      <c r="M100" s="130">
        <v>0</v>
      </c>
      <c r="N100" s="130">
        <f t="shared" si="29"/>
        <v>643391</v>
      </c>
    </row>
    <row r="101" spans="1:14" ht="15.75">
      <c r="A101" s="117" t="s">
        <v>223</v>
      </c>
      <c r="B101" s="137" t="s">
        <v>296</v>
      </c>
      <c r="C101" s="132">
        <f>C86+C87+C88+C89+C90+C91+C92+C95+C98+C99+C100</f>
        <v>5881326</v>
      </c>
      <c r="D101" s="132">
        <f>D86+D87+D88+D89+D90+D91+D92+D95+D98+D99+D100</f>
        <v>0</v>
      </c>
      <c r="E101" s="132">
        <f>E86+E87+E88+E89+E90+E91+E92+E95+E98+E99+E100</f>
        <v>0</v>
      </c>
      <c r="F101" s="132">
        <f t="shared" si="27"/>
        <v>5881326</v>
      </c>
      <c r="G101" s="132">
        <f>G86+G87+G88+G89+G90+G91+G92+G95+G98+G99+G100</f>
        <v>8246496</v>
      </c>
      <c r="H101" s="132">
        <f>H86+H87+H88+H89+H90+H91+H92+H95+H98+H99+H100</f>
        <v>0</v>
      </c>
      <c r="I101" s="132">
        <f>I86+I87+I88+I89+I90+I91+I92+I95+I98+I99+I100</f>
        <v>0</v>
      </c>
      <c r="J101" s="132">
        <f t="shared" si="30"/>
        <v>8246496</v>
      </c>
      <c r="K101" s="132">
        <f>K86+K87+K88+K89+K90+K91+K92+K95+K98+K99+K100</f>
        <v>7160760</v>
      </c>
      <c r="L101" s="132">
        <f>L86+L87+L88+L89+L90+L91+L92+L95+L98+L99+L100</f>
        <v>0</v>
      </c>
      <c r="M101" s="132">
        <f>M86+M87+M88+M89+M90+M91+M92+M95+M98+M99+M100</f>
        <v>0</v>
      </c>
      <c r="N101" s="132">
        <f t="shared" si="29"/>
        <v>7160760</v>
      </c>
    </row>
    <row r="102" spans="1:14" ht="15.75">
      <c r="A102" s="119" t="s">
        <v>224</v>
      </c>
      <c r="B102" s="136" t="s">
        <v>62</v>
      </c>
      <c r="C102" s="130">
        <v>0</v>
      </c>
      <c r="D102" s="130">
        <v>0</v>
      </c>
      <c r="E102" s="130">
        <v>0</v>
      </c>
      <c r="F102" s="109">
        <f t="shared" si="27"/>
        <v>0</v>
      </c>
      <c r="G102" s="130">
        <v>0</v>
      </c>
      <c r="H102" s="130">
        <v>0</v>
      </c>
      <c r="I102" s="130">
        <v>0</v>
      </c>
      <c r="J102" s="109">
        <f t="shared" si="30"/>
        <v>0</v>
      </c>
      <c r="K102" s="130">
        <v>0</v>
      </c>
      <c r="L102" s="130">
        <v>0</v>
      </c>
      <c r="M102" s="130">
        <v>0</v>
      </c>
      <c r="N102" s="109">
        <f t="shared" si="29"/>
        <v>0</v>
      </c>
    </row>
    <row r="103" spans="1:14" ht="15.75">
      <c r="A103" s="117" t="s">
        <v>225</v>
      </c>
      <c r="B103" s="138" t="s">
        <v>297</v>
      </c>
      <c r="C103" s="132">
        <f aca="true" t="shared" si="31" ref="C103:J103">SUM(C102)</f>
        <v>0</v>
      </c>
      <c r="D103" s="132">
        <f t="shared" si="31"/>
        <v>0</v>
      </c>
      <c r="E103" s="132">
        <f t="shared" si="31"/>
        <v>0</v>
      </c>
      <c r="F103" s="132">
        <f t="shared" si="31"/>
        <v>0</v>
      </c>
      <c r="G103" s="132">
        <f t="shared" si="31"/>
        <v>0</v>
      </c>
      <c r="H103" s="132">
        <f t="shared" si="31"/>
        <v>0</v>
      </c>
      <c r="I103" s="132">
        <f t="shared" si="31"/>
        <v>0</v>
      </c>
      <c r="J103" s="132">
        <f t="shared" si="31"/>
        <v>0</v>
      </c>
      <c r="K103" s="132">
        <f>SUM(K102)</f>
        <v>0</v>
      </c>
      <c r="L103" s="132">
        <f>SUM(L102)</f>
        <v>0</v>
      </c>
      <c r="M103" s="132">
        <f>SUM(M102)</f>
        <v>0</v>
      </c>
      <c r="N103" s="132">
        <f>SUM(N102)</f>
        <v>0</v>
      </c>
    </row>
    <row r="104" spans="1:14" ht="15.75">
      <c r="A104" s="117" t="s">
        <v>226</v>
      </c>
      <c r="B104" s="139" t="s">
        <v>298</v>
      </c>
      <c r="C104" s="132">
        <f aca="true" t="shared" si="32" ref="C104:J104">C83+C101+C103+C85</f>
        <v>5881326</v>
      </c>
      <c r="D104" s="132">
        <f t="shared" si="32"/>
        <v>0</v>
      </c>
      <c r="E104" s="132">
        <f t="shared" si="32"/>
        <v>0</v>
      </c>
      <c r="F104" s="132">
        <f t="shared" si="32"/>
        <v>5881326</v>
      </c>
      <c r="G104" s="132">
        <f t="shared" si="32"/>
        <v>8246496</v>
      </c>
      <c r="H104" s="132">
        <f t="shared" si="32"/>
        <v>0</v>
      </c>
      <c r="I104" s="132">
        <f t="shared" si="32"/>
        <v>0</v>
      </c>
      <c r="J104" s="132">
        <f t="shared" si="32"/>
        <v>8246496</v>
      </c>
      <c r="K104" s="132">
        <f>K83+K101+K103+K85</f>
        <v>7160760</v>
      </c>
      <c r="L104" s="132">
        <f>L83+L101+L103+L85</f>
        <v>0</v>
      </c>
      <c r="M104" s="132">
        <f>M83+M101+M103+M85</f>
        <v>0</v>
      </c>
      <c r="N104" s="132">
        <f>N83+N101+N103+N85</f>
        <v>7160760</v>
      </c>
    </row>
    <row r="105" spans="1:14" ht="15.75">
      <c r="A105" s="119" t="s">
        <v>227</v>
      </c>
      <c r="B105" s="129" t="s">
        <v>46</v>
      </c>
      <c r="C105" s="130">
        <v>0</v>
      </c>
      <c r="D105" s="130">
        <v>0</v>
      </c>
      <c r="E105" s="130">
        <v>0</v>
      </c>
      <c r="F105" s="109">
        <f>SUM(C105:E105)</f>
        <v>0</v>
      </c>
      <c r="G105" s="130">
        <v>0</v>
      </c>
      <c r="H105" s="130">
        <v>0</v>
      </c>
      <c r="I105" s="130">
        <v>0</v>
      </c>
      <c r="J105" s="109">
        <f>SUM(G105:I105)</f>
        <v>0</v>
      </c>
      <c r="K105" s="130">
        <v>0</v>
      </c>
      <c r="L105" s="130">
        <v>0</v>
      </c>
      <c r="M105" s="130">
        <v>0</v>
      </c>
      <c r="N105" s="109">
        <f>SUM(K105:M105)</f>
        <v>0</v>
      </c>
    </row>
    <row r="106" spans="1:14" ht="31.5">
      <c r="A106" s="119" t="s">
        <v>228</v>
      </c>
      <c r="B106" s="129" t="s">
        <v>47</v>
      </c>
      <c r="C106" s="130">
        <v>0</v>
      </c>
      <c r="D106" s="130">
        <v>0</v>
      </c>
      <c r="E106" s="130">
        <v>0</v>
      </c>
      <c r="F106" s="109">
        <f>SUM(C106:E106)</f>
        <v>0</v>
      </c>
      <c r="G106" s="130">
        <v>0</v>
      </c>
      <c r="H106" s="130">
        <v>0</v>
      </c>
      <c r="I106" s="130">
        <v>0</v>
      </c>
      <c r="J106" s="109">
        <f>SUM(G106:I106)</f>
        <v>0</v>
      </c>
      <c r="K106" s="130">
        <v>0</v>
      </c>
      <c r="L106" s="130">
        <v>0</v>
      </c>
      <c r="M106" s="130">
        <v>0</v>
      </c>
      <c r="N106" s="109">
        <f>SUM(K106:M106)</f>
        <v>0</v>
      </c>
    </row>
    <row r="107" spans="1:14" ht="31.5">
      <c r="A107" s="117" t="s">
        <v>229</v>
      </c>
      <c r="B107" s="110" t="s">
        <v>299</v>
      </c>
      <c r="C107" s="132">
        <f aca="true" t="shared" si="33" ref="C107:J107">SUM(C105:C106)</f>
        <v>0</v>
      </c>
      <c r="D107" s="132">
        <f t="shared" si="33"/>
        <v>0</v>
      </c>
      <c r="E107" s="132">
        <f t="shared" si="33"/>
        <v>0</v>
      </c>
      <c r="F107" s="132">
        <f t="shared" si="33"/>
        <v>0</v>
      </c>
      <c r="G107" s="132">
        <f t="shared" si="33"/>
        <v>0</v>
      </c>
      <c r="H107" s="132">
        <f t="shared" si="33"/>
        <v>0</v>
      </c>
      <c r="I107" s="132">
        <f t="shared" si="33"/>
        <v>0</v>
      </c>
      <c r="J107" s="132">
        <f t="shared" si="33"/>
        <v>0</v>
      </c>
      <c r="K107" s="132">
        <f>SUM(K105:K106)</f>
        <v>0</v>
      </c>
      <c r="L107" s="132">
        <f>SUM(L105:L106)</f>
        <v>0</v>
      </c>
      <c r="M107" s="132">
        <f>SUM(M105:M106)</f>
        <v>0</v>
      </c>
      <c r="N107" s="132">
        <f>SUM(N105:N106)</f>
        <v>0</v>
      </c>
    </row>
    <row r="108" spans="1:14" ht="15.75">
      <c r="A108" s="119" t="s">
        <v>230</v>
      </c>
      <c r="B108" s="140" t="s">
        <v>59</v>
      </c>
      <c r="C108" s="130">
        <v>0</v>
      </c>
      <c r="D108" s="130">
        <v>0</v>
      </c>
      <c r="E108" s="130">
        <v>0</v>
      </c>
      <c r="F108" s="109">
        <f>SUM(C108:E108)</f>
        <v>0</v>
      </c>
      <c r="G108" s="130">
        <v>0</v>
      </c>
      <c r="H108" s="130">
        <v>0</v>
      </c>
      <c r="I108" s="130">
        <v>0</v>
      </c>
      <c r="J108" s="109">
        <f>SUM(G108:I108)</f>
        <v>0</v>
      </c>
      <c r="K108" s="130">
        <v>0</v>
      </c>
      <c r="L108" s="130">
        <v>0</v>
      </c>
      <c r="M108" s="130">
        <v>0</v>
      </c>
      <c r="N108" s="109">
        <f>SUM(K108:M108)</f>
        <v>0</v>
      </c>
    </row>
    <row r="109" spans="1:14" ht="15.75">
      <c r="A109" s="117" t="s">
        <v>231</v>
      </c>
      <c r="B109" s="141" t="s">
        <v>300</v>
      </c>
      <c r="C109" s="132">
        <f>SUM(C108)</f>
        <v>0</v>
      </c>
      <c r="D109" s="132">
        <f>SUM(D108)</f>
        <v>0</v>
      </c>
      <c r="E109" s="132">
        <f>SUM(E108)</f>
        <v>0</v>
      </c>
      <c r="F109" s="132">
        <f>SUM(C109:E109)</f>
        <v>0</v>
      </c>
      <c r="G109" s="132">
        <f>SUM(G108)</f>
        <v>0</v>
      </c>
      <c r="H109" s="132">
        <f>SUM(H108)</f>
        <v>0</v>
      </c>
      <c r="I109" s="132">
        <f>SUM(I108)</f>
        <v>0</v>
      </c>
      <c r="J109" s="132">
        <f>SUM(G109:I109)</f>
        <v>0</v>
      </c>
      <c r="K109" s="132">
        <f>SUM(K108)</f>
        <v>0</v>
      </c>
      <c r="L109" s="132">
        <f>SUM(L108)</f>
        <v>0</v>
      </c>
      <c r="M109" s="132">
        <f>SUM(M108)</f>
        <v>0</v>
      </c>
      <c r="N109" s="132">
        <f>SUM(K109:M109)</f>
        <v>0</v>
      </c>
    </row>
    <row r="110" spans="1:14" ht="15.75">
      <c r="A110" s="119" t="s">
        <v>232</v>
      </c>
      <c r="B110" s="136" t="s">
        <v>65</v>
      </c>
      <c r="C110" s="130">
        <v>0</v>
      </c>
      <c r="D110" s="130">
        <v>0</v>
      </c>
      <c r="E110" s="130">
        <v>0</v>
      </c>
      <c r="F110" s="109">
        <f>SUM(C110:E110)</f>
        <v>0</v>
      </c>
      <c r="G110" s="130">
        <v>0</v>
      </c>
      <c r="H110" s="130">
        <v>0</v>
      </c>
      <c r="I110" s="130">
        <v>0</v>
      </c>
      <c r="J110" s="109">
        <f>SUM(G110:I110)</f>
        <v>0</v>
      </c>
      <c r="K110" s="130">
        <v>0</v>
      </c>
      <c r="L110" s="130">
        <v>0</v>
      </c>
      <c r="M110" s="130">
        <v>0</v>
      </c>
      <c r="N110" s="109">
        <f>SUM(K110:M110)</f>
        <v>0</v>
      </c>
    </row>
    <row r="111" spans="1:14" ht="15.75">
      <c r="A111" s="117" t="s">
        <v>233</v>
      </c>
      <c r="B111" s="138" t="s">
        <v>301</v>
      </c>
      <c r="C111" s="132">
        <f>SUM(C108)</f>
        <v>0</v>
      </c>
      <c r="D111" s="132">
        <f>SUM(D108)</f>
        <v>0</v>
      </c>
      <c r="E111" s="132">
        <f>SUM(E108)</f>
        <v>0</v>
      </c>
      <c r="F111" s="132">
        <f>SUM(C111:E111)</f>
        <v>0</v>
      </c>
      <c r="G111" s="132">
        <f>SUM(G108)</f>
        <v>0</v>
      </c>
      <c r="H111" s="132">
        <f>SUM(H108)</f>
        <v>0</v>
      </c>
      <c r="I111" s="132">
        <f>SUM(I108)</f>
        <v>0</v>
      </c>
      <c r="J111" s="132">
        <f>SUM(G111:I111)</f>
        <v>0</v>
      </c>
      <c r="K111" s="132">
        <f>SUM(K108)</f>
        <v>0</v>
      </c>
      <c r="L111" s="132">
        <f>SUM(L108)</f>
        <v>0</v>
      </c>
      <c r="M111" s="132">
        <f>SUM(M108)</f>
        <v>0</v>
      </c>
      <c r="N111" s="132">
        <f>SUM(K111:M111)</f>
        <v>0</v>
      </c>
    </row>
    <row r="112" spans="1:14" ht="15.75">
      <c r="A112" s="117" t="s">
        <v>234</v>
      </c>
      <c r="B112" s="139" t="s">
        <v>302</v>
      </c>
      <c r="C112" s="132">
        <f>C107+C111+C109</f>
        <v>0</v>
      </c>
      <c r="D112" s="132">
        <f>D107+D111+D109</f>
        <v>0</v>
      </c>
      <c r="E112" s="132">
        <f>E107+E111+E109</f>
        <v>0</v>
      </c>
      <c r="F112" s="132">
        <f>SUM(C112:E112)</f>
        <v>0</v>
      </c>
      <c r="G112" s="132">
        <f>G107+G111+G109</f>
        <v>0</v>
      </c>
      <c r="H112" s="132">
        <f>H107+H111+H109</f>
        <v>0</v>
      </c>
      <c r="I112" s="132">
        <f>I107+I111+I109</f>
        <v>0</v>
      </c>
      <c r="J112" s="132">
        <f>SUM(G112:I112)</f>
        <v>0</v>
      </c>
      <c r="K112" s="132">
        <f>K107+K111+K109</f>
        <v>0</v>
      </c>
      <c r="L112" s="132">
        <f>L107+L111+L109</f>
        <v>0</v>
      </c>
      <c r="M112" s="132">
        <f>M107+M111+M109</f>
        <v>0</v>
      </c>
      <c r="N112" s="132">
        <f>SUM(K112:M112)</f>
        <v>0</v>
      </c>
    </row>
    <row r="113" spans="1:14" ht="15.75">
      <c r="A113" s="117" t="s">
        <v>235</v>
      </c>
      <c r="B113" s="139" t="s">
        <v>303</v>
      </c>
      <c r="C113" s="132">
        <f aca="true" t="shared" si="34" ref="C113:J113">C104+C112+C81</f>
        <v>275778493</v>
      </c>
      <c r="D113" s="132">
        <f t="shared" si="34"/>
        <v>0</v>
      </c>
      <c r="E113" s="132">
        <f t="shared" si="34"/>
        <v>0</v>
      </c>
      <c r="F113" s="132">
        <f t="shared" si="34"/>
        <v>275778493</v>
      </c>
      <c r="G113" s="132">
        <f t="shared" si="34"/>
        <v>300690208</v>
      </c>
      <c r="H113" s="132">
        <f t="shared" si="34"/>
        <v>0</v>
      </c>
      <c r="I113" s="132">
        <f t="shared" si="34"/>
        <v>0</v>
      </c>
      <c r="J113" s="132">
        <f t="shared" si="34"/>
        <v>300690208</v>
      </c>
      <c r="K113" s="132">
        <f>K104+K112+K81</f>
        <v>272297433</v>
      </c>
      <c r="L113" s="132">
        <f>L104+L112+L81</f>
        <v>0</v>
      </c>
      <c r="M113" s="132">
        <f>M104+M112+M81</f>
        <v>0</v>
      </c>
      <c r="N113" s="132">
        <f>N104+N112+N81</f>
        <v>272297433</v>
      </c>
    </row>
    <row r="114" spans="1:14" ht="15.75">
      <c r="A114" s="100"/>
      <c r="B114" s="139"/>
      <c r="C114" s="132"/>
      <c r="D114" s="100"/>
      <c r="E114" s="100"/>
      <c r="F114" s="100"/>
      <c r="G114" s="132"/>
      <c r="H114" s="100"/>
      <c r="I114" s="100"/>
      <c r="J114" s="100"/>
      <c r="K114" s="132"/>
      <c r="L114" s="100"/>
      <c r="M114" s="100"/>
      <c r="N114" s="100"/>
    </row>
    <row r="115" spans="1:14" ht="15.75">
      <c r="A115" s="117" t="s">
        <v>306</v>
      </c>
      <c r="B115" s="142" t="s">
        <v>24</v>
      </c>
      <c r="C115" s="132"/>
      <c r="D115" s="100"/>
      <c r="E115" s="100"/>
      <c r="F115" s="100"/>
      <c r="G115" s="132"/>
      <c r="H115" s="100"/>
      <c r="I115" s="100"/>
      <c r="J115" s="100"/>
      <c r="K115" s="132"/>
      <c r="L115" s="100"/>
      <c r="M115" s="100"/>
      <c r="N115" s="100"/>
    </row>
    <row r="116" spans="1:14" ht="15.75">
      <c r="A116" s="117" t="s">
        <v>133</v>
      </c>
      <c r="B116" s="126" t="s">
        <v>25</v>
      </c>
      <c r="C116" s="127">
        <v>267745726</v>
      </c>
      <c r="D116" s="101">
        <v>0</v>
      </c>
      <c r="E116" s="128">
        <v>0</v>
      </c>
      <c r="F116" s="128">
        <f>SUM(C116:E116)</f>
        <v>267745726</v>
      </c>
      <c r="G116" s="127">
        <v>294238340</v>
      </c>
      <c r="H116" s="101">
        <v>0</v>
      </c>
      <c r="I116" s="128">
        <v>0</v>
      </c>
      <c r="J116" s="128">
        <f>SUM(G116:I116)</f>
        <v>294238340</v>
      </c>
      <c r="K116" s="127">
        <v>283198421</v>
      </c>
      <c r="L116" s="101">
        <v>0</v>
      </c>
      <c r="M116" s="128">
        <v>0</v>
      </c>
      <c r="N116" s="128">
        <f>SUM(K116:M116)</f>
        <v>283198421</v>
      </c>
    </row>
    <row r="117" spans="1:14" ht="31.5">
      <c r="A117" s="119" t="s">
        <v>134</v>
      </c>
      <c r="B117" s="129" t="s">
        <v>69</v>
      </c>
      <c r="C117" s="130">
        <v>0</v>
      </c>
      <c r="D117" s="130">
        <v>0</v>
      </c>
      <c r="E117" s="130">
        <v>0</v>
      </c>
      <c r="F117" s="109">
        <f>SUM(C117:E117)</f>
        <v>0</v>
      </c>
      <c r="G117" s="130">
        <v>0</v>
      </c>
      <c r="H117" s="130">
        <v>0</v>
      </c>
      <c r="I117" s="130">
        <v>0</v>
      </c>
      <c r="J117" s="109">
        <f>SUM(G117:I117)</f>
        <v>0</v>
      </c>
      <c r="K117" s="130">
        <v>670000</v>
      </c>
      <c r="L117" s="130">
        <v>0</v>
      </c>
      <c r="M117" s="130">
        <v>0</v>
      </c>
      <c r="N117" s="109">
        <f>SUM(K117:M117)</f>
        <v>670000</v>
      </c>
    </row>
    <row r="118" spans="1:14" ht="31.5">
      <c r="A118" s="117" t="s">
        <v>135</v>
      </c>
      <c r="B118" s="131" t="s">
        <v>294</v>
      </c>
      <c r="C118" s="132">
        <f aca="true" t="shared" si="35" ref="C118:J118">SUM(C117)</f>
        <v>0</v>
      </c>
      <c r="D118" s="132">
        <f t="shared" si="35"/>
        <v>0</v>
      </c>
      <c r="E118" s="132">
        <f t="shared" si="35"/>
        <v>0</v>
      </c>
      <c r="F118" s="132">
        <f t="shared" si="35"/>
        <v>0</v>
      </c>
      <c r="G118" s="132">
        <f t="shared" si="35"/>
        <v>0</v>
      </c>
      <c r="H118" s="132">
        <f t="shared" si="35"/>
        <v>0</v>
      </c>
      <c r="I118" s="132">
        <f t="shared" si="35"/>
        <v>0</v>
      </c>
      <c r="J118" s="132">
        <f t="shared" si="35"/>
        <v>0</v>
      </c>
      <c r="K118" s="132">
        <f>SUM(K117)</f>
        <v>670000</v>
      </c>
      <c r="L118" s="132">
        <f>SUM(L117)</f>
        <v>0</v>
      </c>
      <c r="M118" s="132">
        <f>SUM(M117)</f>
        <v>0</v>
      </c>
      <c r="N118" s="132">
        <f>SUM(N117)</f>
        <v>670000</v>
      </c>
    </row>
    <row r="119" spans="1:14" ht="15.75">
      <c r="A119" s="119" t="s">
        <v>136</v>
      </c>
      <c r="B119" s="103" t="s">
        <v>71</v>
      </c>
      <c r="C119" s="130">
        <v>0</v>
      </c>
      <c r="D119" s="130">
        <v>0</v>
      </c>
      <c r="E119" s="130">
        <v>0</v>
      </c>
      <c r="F119" s="109">
        <f>SUM(C119:E119)</f>
        <v>0</v>
      </c>
      <c r="G119" s="130">
        <v>0</v>
      </c>
      <c r="H119" s="130">
        <v>0</v>
      </c>
      <c r="I119" s="130">
        <v>0</v>
      </c>
      <c r="J119" s="109">
        <f>SUM(G119:I119)</f>
        <v>0</v>
      </c>
      <c r="K119" s="130">
        <v>0</v>
      </c>
      <c r="L119" s="130">
        <v>0</v>
      </c>
      <c r="M119" s="130">
        <v>0</v>
      </c>
      <c r="N119" s="109">
        <f>SUM(K119:M119)</f>
        <v>0</v>
      </c>
    </row>
    <row r="120" spans="1:14" ht="15.75">
      <c r="A120" s="117" t="s">
        <v>137</v>
      </c>
      <c r="B120" s="133" t="s">
        <v>295</v>
      </c>
      <c r="C120" s="132">
        <f aca="true" t="shared" si="36" ref="C120:J120">SUM(C119)</f>
        <v>0</v>
      </c>
      <c r="D120" s="132">
        <f t="shared" si="36"/>
        <v>0</v>
      </c>
      <c r="E120" s="132">
        <f t="shared" si="36"/>
        <v>0</v>
      </c>
      <c r="F120" s="132">
        <f t="shared" si="36"/>
        <v>0</v>
      </c>
      <c r="G120" s="132">
        <f t="shared" si="36"/>
        <v>0</v>
      </c>
      <c r="H120" s="132">
        <f t="shared" si="36"/>
        <v>0</v>
      </c>
      <c r="I120" s="132">
        <f t="shared" si="36"/>
        <v>0</v>
      </c>
      <c r="J120" s="132">
        <f t="shared" si="36"/>
        <v>0</v>
      </c>
      <c r="K120" s="132">
        <f>SUM(K119)</f>
        <v>0</v>
      </c>
      <c r="L120" s="132">
        <f>SUM(L119)</f>
        <v>0</v>
      </c>
      <c r="M120" s="132">
        <f>SUM(M119)</f>
        <v>0</v>
      </c>
      <c r="N120" s="132">
        <f>SUM(N119)</f>
        <v>0</v>
      </c>
    </row>
    <row r="121" spans="1:14" ht="15.75">
      <c r="A121" s="119" t="s">
        <v>138</v>
      </c>
      <c r="B121" s="129" t="s">
        <v>167</v>
      </c>
      <c r="C121" s="130">
        <v>0</v>
      </c>
      <c r="D121" s="130">
        <v>0</v>
      </c>
      <c r="E121" s="130">
        <v>0</v>
      </c>
      <c r="F121" s="130">
        <f>SUM(C121:E121)</f>
        <v>0</v>
      </c>
      <c r="G121" s="130">
        <v>0</v>
      </c>
      <c r="H121" s="130">
        <v>0</v>
      </c>
      <c r="I121" s="130">
        <v>0</v>
      </c>
      <c r="J121" s="130">
        <f>SUM(G121:I121)</f>
        <v>0</v>
      </c>
      <c r="K121" s="130">
        <v>0</v>
      </c>
      <c r="L121" s="130">
        <v>0</v>
      </c>
      <c r="M121" s="130">
        <v>0</v>
      </c>
      <c r="N121" s="130">
        <f>SUM(K121:M121)</f>
        <v>0</v>
      </c>
    </row>
    <row r="122" spans="1:14" ht="15.75">
      <c r="A122" s="119" t="s">
        <v>139</v>
      </c>
      <c r="B122" s="129" t="s">
        <v>48</v>
      </c>
      <c r="C122" s="130">
        <v>0</v>
      </c>
      <c r="D122" s="130">
        <v>0</v>
      </c>
      <c r="E122" s="130">
        <v>0</v>
      </c>
      <c r="F122" s="130">
        <f aca="true" t="shared" si="37" ref="F122:F137">SUM(C122:E122)</f>
        <v>0</v>
      </c>
      <c r="G122" s="130">
        <v>0</v>
      </c>
      <c r="H122" s="130">
        <v>0</v>
      </c>
      <c r="I122" s="130">
        <v>0</v>
      </c>
      <c r="J122" s="130">
        <f aca="true" t="shared" si="38" ref="J122:J129">SUM(G122:I122)</f>
        <v>0</v>
      </c>
      <c r="K122" s="130">
        <v>0</v>
      </c>
      <c r="L122" s="130">
        <v>0</v>
      </c>
      <c r="M122" s="130">
        <v>0</v>
      </c>
      <c r="N122" s="130">
        <f aca="true" t="shared" si="39" ref="N122:N137">SUM(K122:M122)</f>
        <v>0</v>
      </c>
    </row>
    <row r="123" spans="1:14" ht="15.75">
      <c r="A123" s="119" t="s">
        <v>140</v>
      </c>
      <c r="B123" s="129" t="s">
        <v>168</v>
      </c>
      <c r="C123" s="130">
        <v>0</v>
      </c>
      <c r="D123" s="130">
        <v>0</v>
      </c>
      <c r="E123" s="130">
        <v>0</v>
      </c>
      <c r="F123" s="130">
        <f t="shared" si="37"/>
        <v>0</v>
      </c>
      <c r="G123" s="130">
        <v>620000</v>
      </c>
      <c r="H123" s="130">
        <v>0</v>
      </c>
      <c r="I123" s="130">
        <v>0</v>
      </c>
      <c r="J123" s="130">
        <f t="shared" si="38"/>
        <v>620000</v>
      </c>
      <c r="K123" s="130">
        <v>475288</v>
      </c>
      <c r="L123" s="130">
        <v>0</v>
      </c>
      <c r="M123" s="130">
        <v>0</v>
      </c>
      <c r="N123" s="130">
        <f t="shared" si="39"/>
        <v>475288</v>
      </c>
    </row>
    <row r="124" spans="1:14" ht="15.75">
      <c r="A124" s="119" t="s">
        <v>141</v>
      </c>
      <c r="B124" s="129" t="s">
        <v>49</v>
      </c>
      <c r="C124" s="130">
        <v>0</v>
      </c>
      <c r="D124" s="130">
        <v>0</v>
      </c>
      <c r="E124" s="130">
        <v>0</v>
      </c>
      <c r="F124" s="130">
        <f t="shared" si="37"/>
        <v>0</v>
      </c>
      <c r="G124" s="130">
        <v>0</v>
      </c>
      <c r="H124" s="130">
        <v>0</v>
      </c>
      <c r="I124" s="130">
        <v>0</v>
      </c>
      <c r="J124" s="130">
        <f t="shared" si="38"/>
        <v>0</v>
      </c>
      <c r="K124" s="130">
        <v>0</v>
      </c>
      <c r="L124" s="130">
        <v>0</v>
      </c>
      <c r="M124" s="130">
        <v>0</v>
      </c>
      <c r="N124" s="130">
        <f t="shared" si="39"/>
        <v>0</v>
      </c>
    </row>
    <row r="125" spans="1:14" ht="15.75">
      <c r="A125" s="119" t="s">
        <v>142</v>
      </c>
      <c r="B125" s="129" t="s">
        <v>50</v>
      </c>
      <c r="C125" s="130">
        <v>1626979</v>
      </c>
      <c r="D125" s="130">
        <v>0</v>
      </c>
      <c r="E125" s="130">
        <v>0</v>
      </c>
      <c r="F125" s="130">
        <f t="shared" si="37"/>
        <v>1626979</v>
      </c>
      <c r="G125" s="130">
        <v>1735548</v>
      </c>
      <c r="H125" s="130">
        <v>0</v>
      </c>
      <c r="I125" s="130">
        <v>0</v>
      </c>
      <c r="J125" s="130">
        <f t="shared" si="38"/>
        <v>1735548</v>
      </c>
      <c r="K125" s="130">
        <v>1736439</v>
      </c>
      <c r="L125" s="130">
        <v>0</v>
      </c>
      <c r="M125" s="130">
        <v>0</v>
      </c>
      <c r="N125" s="130">
        <f t="shared" si="39"/>
        <v>1736439</v>
      </c>
    </row>
    <row r="126" spans="1:14" ht="15.75">
      <c r="A126" s="119" t="s">
        <v>143</v>
      </c>
      <c r="B126" s="129" t="s">
        <v>51</v>
      </c>
      <c r="C126" s="130">
        <v>439284</v>
      </c>
      <c r="D126" s="130">
        <v>0</v>
      </c>
      <c r="E126" s="130">
        <v>0</v>
      </c>
      <c r="F126" s="130">
        <f t="shared" si="37"/>
        <v>439284</v>
      </c>
      <c r="G126" s="130">
        <v>510598</v>
      </c>
      <c r="H126" s="130">
        <v>0</v>
      </c>
      <c r="I126" s="130">
        <v>0</v>
      </c>
      <c r="J126" s="130">
        <f t="shared" si="38"/>
        <v>510598</v>
      </c>
      <c r="K126" s="130">
        <v>597148</v>
      </c>
      <c r="L126" s="130">
        <v>0</v>
      </c>
      <c r="M126" s="130">
        <v>0</v>
      </c>
      <c r="N126" s="130">
        <f t="shared" si="39"/>
        <v>597148</v>
      </c>
    </row>
    <row r="127" spans="1:14" ht="15.75">
      <c r="A127" s="119" t="s">
        <v>214</v>
      </c>
      <c r="B127" s="129" t="s">
        <v>52</v>
      </c>
      <c r="C127" s="130">
        <v>2034000</v>
      </c>
      <c r="D127" s="130">
        <v>0</v>
      </c>
      <c r="E127" s="130">
        <v>0</v>
      </c>
      <c r="F127" s="130">
        <f t="shared" si="37"/>
        <v>2034000</v>
      </c>
      <c r="G127" s="130">
        <v>2258000</v>
      </c>
      <c r="H127" s="130">
        <v>0</v>
      </c>
      <c r="I127" s="130">
        <v>0</v>
      </c>
      <c r="J127" s="130">
        <f t="shared" si="38"/>
        <v>2258000</v>
      </c>
      <c r="K127" s="130">
        <v>2258000</v>
      </c>
      <c r="L127" s="130">
        <v>0</v>
      </c>
      <c r="M127" s="130">
        <v>0</v>
      </c>
      <c r="N127" s="130">
        <f t="shared" si="39"/>
        <v>2258000</v>
      </c>
    </row>
    <row r="128" spans="1:14" ht="15.75">
      <c r="A128" s="119" t="s">
        <v>215</v>
      </c>
      <c r="B128" s="134" t="s">
        <v>169</v>
      </c>
      <c r="C128" s="135">
        <v>0</v>
      </c>
      <c r="D128" s="135">
        <v>0</v>
      </c>
      <c r="E128" s="135">
        <v>0</v>
      </c>
      <c r="F128" s="135">
        <f t="shared" si="37"/>
        <v>0</v>
      </c>
      <c r="G128" s="135">
        <v>0</v>
      </c>
      <c r="H128" s="135">
        <v>0</v>
      </c>
      <c r="I128" s="135">
        <v>0</v>
      </c>
      <c r="J128" s="135">
        <f t="shared" si="38"/>
        <v>0</v>
      </c>
      <c r="K128" s="135">
        <v>0</v>
      </c>
      <c r="L128" s="135">
        <v>0</v>
      </c>
      <c r="M128" s="135">
        <v>0</v>
      </c>
      <c r="N128" s="135">
        <f t="shared" si="39"/>
        <v>0</v>
      </c>
    </row>
    <row r="129" spans="1:14" ht="15.75">
      <c r="A129" s="119" t="s">
        <v>216</v>
      </c>
      <c r="B129" s="134" t="s">
        <v>170</v>
      </c>
      <c r="C129" s="135">
        <v>0</v>
      </c>
      <c r="D129" s="135">
        <v>0</v>
      </c>
      <c r="E129" s="135">
        <v>0</v>
      </c>
      <c r="F129" s="135">
        <f t="shared" si="37"/>
        <v>0</v>
      </c>
      <c r="G129" s="135">
        <v>0</v>
      </c>
      <c r="H129" s="135">
        <v>0</v>
      </c>
      <c r="I129" s="135">
        <v>0</v>
      </c>
      <c r="J129" s="135">
        <f t="shared" si="38"/>
        <v>0</v>
      </c>
      <c r="K129" s="135">
        <v>0</v>
      </c>
      <c r="L129" s="135">
        <v>0</v>
      </c>
      <c r="M129" s="135">
        <v>0</v>
      </c>
      <c r="N129" s="135">
        <f t="shared" si="39"/>
        <v>0</v>
      </c>
    </row>
    <row r="130" spans="1:14" ht="15.75">
      <c r="A130" s="119" t="s">
        <v>217</v>
      </c>
      <c r="B130" s="129" t="s">
        <v>312</v>
      </c>
      <c r="C130" s="130">
        <f>SUM(C128:C129)</f>
        <v>0</v>
      </c>
      <c r="D130" s="130">
        <f>SUM(D128:D129)</f>
        <v>0</v>
      </c>
      <c r="E130" s="130">
        <f>SUM(E128:E129)</f>
        <v>0</v>
      </c>
      <c r="F130" s="130">
        <f t="shared" si="37"/>
        <v>0</v>
      </c>
      <c r="G130" s="130">
        <f>SUM(G128:G129)</f>
        <v>0</v>
      </c>
      <c r="H130" s="130">
        <f>SUM(H128:H129)</f>
        <v>0</v>
      </c>
      <c r="I130" s="130">
        <f>SUM(I128:I129)</f>
        <v>0</v>
      </c>
      <c r="J130" s="130">
        <f aca="true" t="shared" si="40" ref="J130:J137">SUM(G130:I130)</f>
        <v>0</v>
      </c>
      <c r="K130" s="130">
        <f>SUM(K128:K129)</f>
        <v>0</v>
      </c>
      <c r="L130" s="130">
        <f>SUM(L128:L129)</f>
        <v>0</v>
      </c>
      <c r="M130" s="130">
        <f>SUM(M128:M129)</f>
        <v>0</v>
      </c>
      <c r="N130" s="130">
        <f t="shared" si="39"/>
        <v>0</v>
      </c>
    </row>
    <row r="131" spans="1:14" ht="15.75">
      <c r="A131" s="119" t="s">
        <v>218</v>
      </c>
      <c r="B131" s="134" t="s">
        <v>172</v>
      </c>
      <c r="C131" s="135">
        <v>0</v>
      </c>
      <c r="D131" s="135">
        <v>0</v>
      </c>
      <c r="E131" s="135">
        <v>0</v>
      </c>
      <c r="F131" s="135">
        <f t="shared" si="37"/>
        <v>0</v>
      </c>
      <c r="G131" s="135">
        <v>0</v>
      </c>
      <c r="H131" s="135">
        <v>0</v>
      </c>
      <c r="I131" s="135">
        <v>0</v>
      </c>
      <c r="J131" s="135">
        <f t="shared" si="40"/>
        <v>0</v>
      </c>
      <c r="K131" s="135">
        <v>0</v>
      </c>
      <c r="L131" s="135">
        <v>0</v>
      </c>
      <c r="M131" s="135">
        <v>0</v>
      </c>
      <c r="N131" s="135">
        <f t="shared" si="39"/>
        <v>0</v>
      </c>
    </row>
    <row r="132" spans="1:14" ht="15.75">
      <c r="A132" s="119" t="s">
        <v>219</v>
      </c>
      <c r="B132" s="134" t="s">
        <v>173</v>
      </c>
      <c r="C132" s="135">
        <v>0</v>
      </c>
      <c r="D132" s="135">
        <v>0</v>
      </c>
      <c r="E132" s="135">
        <v>0</v>
      </c>
      <c r="F132" s="135">
        <f t="shared" si="37"/>
        <v>0</v>
      </c>
      <c r="G132" s="135">
        <v>0</v>
      </c>
      <c r="H132" s="135">
        <v>0</v>
      </c>
      <c r="I132" s="135">
        <v>0</v>
      </c>
      <c r="J132" s="135">
        <f t="shared" si="40"/>
        <v>0</v>
      </c>
      <c r="K132" s="135">
        <v>0</v>
      </c>
      <c r="L132" s="135">
        <v>0</v>
      </c>
      <c r="M132" s="135">
        <v>0</v>
      </c>
      <c r="N132" s="135">
        <f t="shared" si="39"/>
        <v>0</v>
      </c>
    </row>
    <row r="133" spans="1:14" ht="15.75">
      <c r="A133" s="119" t="s">
        <v>220</v>
      </c>
      <c r="B133" s="129" t="s">
        <v>313</v>
      </c>
      <c r="C133" s="130">
        <f>SUM(C131:C132)</f>
        <v>0</v>
      </c>
      <c r="D133" s="130">
        <f>SUM(D131:D132)</f>
        <v>0</v>
      </c>
      <c r="E133" s="130">
        <f>SUM(E131:E132)</f>
        <v>0</v>
      </c>
      <c r="F133" s="130">
        <f t="shared" si="37"/>
        <v>0</v>
      </c>
      <c r="G133" s="130">
        <f>SUM(G131:G132)</f>
        <v>0</v>
      </c>
      <c r="H133" s="130">
        <f>SUM(H131:H132)</f>
        <v>0</v>
      </c>
      <c r="I133" s="130">
        <f>SUM(I131:I132)</f>
        <v>0</v>
      </c>
      <c r="J133" s="130">
        <f t="shared" si="40"/>
        <v>0</v>
      </c>
      <c r="K133" s="130">
        <f>SUM(K131:K132)</f>
        <v>0</v>
      </c>
      <c r="L133" s="130">
        <f>SUM(L131:L132)</f>
        <v>0</v>
      </c>
      <c r="M133" s="130">
        <f>SUM(M131:M132)</f>
        <v>0</v>
      </c>
      <c r="N133" s="130">
        <f t="shared" si="39"/>
        <v>0</v>
      </c>
    </row>
    <row r="134" spans="1:14" ht="15.75">
      <c r="A134" s="119" t="s">
        <v>221</v>
      </c>
      <c r="B134" s="129" t="s">
        <v>175</v>
      </c>
      <c r="C134" s="130">
        <v>0</v>
      </c>
      <c r="D134" s="130">
        <v>0</v>
      </c>
      <c r="E134" s="130">
        <v>0</v>
      </c>
      <c r="F134" s="130">
        <f t="shared" si="37"/>
        <v>0</v>
      </c>
      <c r="G134" s="130">
        <v>0</v>
      </c>
      <c r="H134" s="130">
        <v>0</v>
      </c>
      <c r="I134" s="130">
        <v>0</v>
      </c>
      <c r="J134" s="130">
        <f t="shared" si="40"/>
        <v>0</v>
      </c>
      <c r="K134" s="130">
        <v>0</v>
      </c>
      <c r="L134" s="130">
        <v>0</v>
      </c>
      <c r="M134" s="130">
        <v>0</v>
      </c>
      <c r="N134" s="130">
        <f t="shared" si="39"/>
        <v>0</v>
      </c>
    </row>
    <row r="135" spans="1:14" ht="15.75">
      <c r="A135" s="119" t="s">
        <v>222</v>
      </c>
      <c r="B135" s="136" t="s">
        <v>53</v>
      </c>
      <c r="C135" s="130">
        <v>0</v>
      </c>
      <c r="D135" s="130">
        <v>0</v>
      </c>
      <c r="E135" s="130">
        <v>0</v>
      </c>
      <c r="F135" s="130">
        <f t="shared" si="37"/>
        <v>0</v>
      </c>
      <c r="G135" s="130">
        <v>77821</v>
      </c>
      <c r="H135" s="130">
        <v>0</v>
      </c>
      <c r="I135" s="130">
        <v>0</v>
      </c>
      <c r="J135" s="130">
        <f t="shared" si="40"/>
        <v>77821</v>
      </c>
      <c r="K135" s="130">
        <v>150978</v>
      </c>
      <c r="L135" s="130">
        <v>0</v>
      </c>
      <c r="M135" s="130">
        <v>0</v>
      </c>
      <c r="N135" s="130">
        <f t="shared" si="39"/>
        <v>150978</v>
      </c>
    </row>
    <row r="136" spans="1:14" ht="15.75">
      <c r="A136" s="117" t="s">
        <v>223</v>
      </c>
      <c r="B136" s="137" t="s">
        <v>296</v>
      </c>
      <c r="C136" s="132">
        <f>C121+C122+C123+C124+C125+C126+C127+C130+C133+C134+C135</f>
        <v>4100263</v>
      </c>
      <c r="D136" s="132">
        <f>D121+D122+D123+D124+D125+D126+D127+D130+D133+D134+D135</f>
        <v>0</v>
      </c>
      <c r="E136" s="132">
        <f>E121+E122+E123+E124+E125+E126+E127+E130+E133+E134+E135</f>
        <v>0</v>
      </c>
      <c r="F136" s="132">
        <f t="shared" si="37"/>
        <v>4100263</v>
      </c>
      <c r="G136" s="132">
        <f>G121+G122+G123+G124+G125+G126+G127+G130+G133+G134+G135</f>
        <v>5201967</v>
      </c>
      <c r="H136" s="132">
        <f>H121+H122+H123+H124+H125+H126+H127+H130+H133+H134+H135</f>
        <v>0</v>
      </c>
      <c r="I136" s="132">
        <f>I121+I122+I123+I124+I125+I126+I127+I130+I133+I134+I135</f>
        <v>0</v>
      </c>
      <c r="J136" s="132">
        <f t="shared" si="40"/>
        <v>5201967</v>
      </c>
      <c r="K136" s="132">
        <f>K121+K122+K123+K124+K125+K126+K127+K130+K133+K134+K135</f>
        <v>5217853</v>
      </c>
      <c r="L136" s="132">
        <f>L121+L122+L123+L124+L125+L126+L127+L130+L133+L134+L135</f>
        <v>0</v>
      </c>
      <c r="M136" s="132">
        <f>M121+M122+M123+M124+M125+M126+M127+M130+M133+M134+M135</f>
        <v>0</v>
      </c>
      <c r="N136" s="132">
        <f t="shared" si="39"/>
        <v>5217853</v>
      </c>
    </row>
    <row r="137" spans="1:14" ht="15.75">
      <c r="A137" s="119" t="s">
        <v>224</v>
      </c>
      <c r="B137" s="136" t="s">
        <v>62</v>
      </c>
      <c r="C137" s="130">
        <v>0</v>
      </c>
      <c r="D137" s="130">
        <v>0</v>
      </c>
      <c r="E137" s="130">
        <v>0</v>
      </c>
      <c r="F137" s="109">
        <f t="shared" si="37"/>
        <v>0</v>
      </c>
      <c r="G137" s="130">
        <v>0</v>
      </c>
      <c r="H137" s="130">
        <v>0</v>
      </c>
      <c r="I137" s="130">
        <v>0</v>
      </c>
      <c r="J137" s="109">
        <f t="shared" si="40"/>
        <v>0</v>
      </c>
      <c r="K137" s="130">
        <v>0</v>
      </c>
      <c r="L137" s="130">
        <v>0</v>
      </c>
      <c r="M137" s="130">
        <v>0</v>
      </c>
      <c r="N137" s="109">
        <f t="shared" si="39"/>
        <v>0</v>
      </c>
    </row>
    <row r="138" spans="1:14" ht="15.75">
      <c r="A138" s="117" t="s">
        <v>225</v>
      </c>
      <c r="B138" s="138" t="s">
        <v>297</v>
      </c>
      <c r="C138" s="132">
        <f aca="true" t="shared" si="41" ref="C138:J138">SUM(C137)</f>
        <v>0</v>
      </c>
      <c r="D138" s="132">
        <f t="shared" si="41"/>
        <v>0</v>
      </c>
      <c r="E138" s="132">
        <f t="shared" si="41"/>
        <v>0</v>
      </c>
      <c r="F138" s="132">
        <f t="shared" si="41"/>
        <v>0</v>
      </c>
      <c r="G138" s="132">
        <f t="shared" si="41"/>
        <v>0</v>
      </c>
      <c r="H138" s="132">
        <f t="shared" si="41"/>
        <v>0</v>
      </c>
      <c r="I138" s="132">
        <f t="shared" si="41"/>
        <v>0</v>
      </c>
      <c r="J138" s="132">
        <f t="shared" si="41"/>
        <v>0</v>
      </c>
      <c r="K138" s="132">
        <f>SUM(K137)</f>
        <v>0</v>
      </c>
      <c r="L138" s="132">
        <f>SUM(L137)</f>
        <v>0</v>
      </c>
      <c r="M138" s="132">
        <f>SUM(M137)</f>
        <v>0</v>
      </c>
      <c r="N138" s="132">
        <f>SUM(N137)</f>
        <v>0</v>
      </c>
    </row>
    <row r="139" spans="1:14" ht="15.75">
      <c r="A139" s="117" t="s">
        <v>226</v>
      </c>
      <c r="B139" s="139" t="s">
        <v>298</v>
      </c>
      <c r="C139" s="132">
        <f aca="true" t="shared" si="42" ref="C139:J139">C118+C136+C138+C120</f>
        <v>4100263</v>
      </c>
      <c r="D139" s="132">
        <f t="shared" si="42"/>
        <v>0</v>
      </c>
      <c r="E139" s="132">
        <f t="shared" si="42"/>
        <v>0</v>
      </c>
      <c r="F139" s="132">
        <f t="shared" si="42"/>
        <v>4100263</v>
      </c>
      <c r="G139" s="132">
        <f t="shared" si="42"/>
        <v>5201967</v>
      </c>
      <c r="H139" s="132">
        <f t="shared" si="42"/>
        <v>0</v>
      </c>
      <c r="I139" s="132">
        <f t="shared" si="42"/>
        <v>0</v>
      </c>
      <c r="J139" s="132">
        <f t="shared" si="42"/>
        <v>5201967</v>
      </c>
      <c r="K139" s="132">
        <f>K118+K136+K138+K120</f>
        <v>5887853</v>
      </c>
      <c r="L139" s="132">
        <f>L118+L136+L138+L120</f>
        <v>0</v>
      </c>
      <c r="M139" s="132">
        <f>M118+M136+M138+M120</f>
        <v>0</v>
      </c>
      <c r="N139" s="132">
        <f>N118+N136+N138+N120</f>
        <v>5887853</v>
      </c>
    </row>
    <row r="140" spans="1:14" ht="15.75">
      <c r="A140" s="119" t="s">
        <v>227</v>
      </c>
      <c r="B140" s="129" t="s">
        <v>46</v>
      </c>
      <c r="C140" s="130">
        <v>0</v>
      </c>
      <c r="D140" s="130">
        <v>0</v>
      </c>
      <c r="E140" s="130">
        <v>0</v>
      </c>
      <c r="F140" s="109">
        <f>SUM(C140:E140)</f>
        <v>0</v>
      </c>
      <c r="G140" s="130">
        <v>0</v>
      </c>
      <c r="H140" s="130">
        <v>0</v>
      </c>
      <c r="I140" s="130">
        <v>0</v>
      </c>
      <c r="J140" s="109">
        <f>SUM(G140:I140)</f>
        <v>0</v>
      </c>
      <c r="K140" s="130">
        <v>0</v>
      </c>
      <c r="L140" s="130">
        <v>0</v>
      </c>
      <c r="M140" s="130">
        <v>0</v>
      </c>
      <c r="N140" s="109">
        <f>SUM(K140:M140)</f>
        <v>0</v>
      </c>
    </row>
    <row r="141" spans="1:14" ht="31.5">
      <c r="A141" s="119" t="s">
        <v>228</v>
      </c>
      <c r="B141" s="129" t="s">
        <v>47</v>
      </c>
      <c r="C141" s="130">
        <v>0</v>
      </c>
      <c r="D141" s="130">
        <v>0</v>
      </c>
      <c r="E141" s="130">
        <v>0</v>
      </c>
      <c r="F141" s="109">
        <f>SUM(C141:E141)</f>
        <v>0</v>
      </c>
      <c r="G141" s="130">
        <v>0</v>
      </c>
      <c r="H141" s="130">
        <v>0</v>
      </c>
      <c r="I141" s="130">
        <v>0</v>
      </c>
      <c r="J141" s="109">
        <f>SUM(G141:I141)</f>
        <v>0</v>
      </c>
      <c r="K141" s="130">
        <v>0</v>
      </c>
      <c r="L141" s="130">
        <v>0</v>
      </c>
      <c r="M141" s="130">
        <v>0</v>
      </c>
      <c r="N141" s="109">
        <f>SUM(K141:M141)</f>
        <v>0</v>
      </c>
    </row>
    <row r="142" spans="1:14" ht="31.5">
      <c r="A142" s="117" t="s">
        <v>229</v>
      </c>
      <c r="B142" s="110" t="s">
        <v>299</v>
      </c>
      <c r="C142" s="132">
        <f aca="true" t="shared" si="43" ref="C142:J142">SUM(C140:C141)</f>
        <v>0</v>
      </c>
      <c r="D142" s="132">
        <f t="shared" si="43"/>
        <v>0</v>
      </c>
      <c r="E142" s="132">
        <f t="shared" si="43"/>
        <v>0</v>
      </c>
      <c r="F142" s="132">
        <f t="shared" si="43"/>
        <v>0</v>
      </c>
      <c r="G142" s="132">
        <f t="shared" si="43"/>
        <v>0</v>
      </c>
      <c r="H142" s="132">
        <f t="shared" si="43"/>
        <v>0</v>
      </c>
      <c r="I142" s="132">
        <f t="shared" si="43"/>
        <v>0</v>
      </c>
      <c r="J142" s="132">
        <f t="shared" si="43"/>
        <v>0</v>
      </c>
      <c r="K142" s="132">
        <f>SUM(K140:K141)</f>
        <v>0</v>
      </c>
      <c r="L142" s="132">
        <f>SUM(L140:L141)</f>
        <v>0</v>
      </c>
      <c r="M142" s="132">
        <f>SUM(M140:M141)</f>
        <v>0</v>
      </c>
      <c r="N142" s="132">
        <f>SUM(N140:N141)</f>
        <v>0</v>
      </c>
    </row>
    <row r="143" spans="1:14" ht="15.75">
      <c r="A143" s="119" t="s">
        <v>230</v>
      </c>
      <c r="B143" s="140" t="s">
        <v>59</v>
      </c>
      <c r="C143" s="130">
        <v>0</v>
      </c>
      <c r="D143" s="130">
        <v>0</v>
      </c>
      <c r="E143" s="130">
        <v>0</v>
      </c>
      <c r="F143" s="109">
        <f>SUM(C143:E143)</f>
        <v>0</v>
      </c>
      <c r="G143" s="130">
        <v>0</v>
      </c>
      <c r="H143" s="130">
        <v>0</v>
      </c>
      <c r="I143" s="130">
        <v>0</v>
      </c>
      <c r="J143" s="109">
        <f>SUM(G143:I143)</f>
        <v>0</v>
      </c>
      <c r="K143" s="130">
        <v>0</v>
      </c>
      <c r="L143" s="130">
        <v>0</v>
      </c>
      <c r="M143" s="130">
        <v>0</v>
      </c>
      <c r="N143" s="109">
        <f>SUM(K143:M143)</f>
        <v>0</v>
      </c>
    </row>
    <row r="144" spans="1:14" ht="15.75">
      <c r="A144" s="117" t="s">
        <v>231</v>
      </c>
      <c r="B144" s="141" t="s">
        <v>300</v>
      </c>
      <c r="C144" s="132">
        <f>SUM(C143)</f>
        <v>0</v>
      </c>
      <c r="D144" s="132">
        <f>SUM(D143)</f>
        <v>0</v>
      </c>
      <c r="E144" s="132">
        <f>SUM(E143)</f>
        <v>0</v>
      </c>
      <c r="F144" s="132">
        <f>SUM(C144:E144)</f>
        <v>0</v>
      </c>
      <c r="G144" s="132">
        <f>SUM(G143)</f>
        <v>0</v>
      </c>
      <c r="H144" s="132">
        <f>SUM(H143)</f>
        <v>0</v>
      </c>
      <c r="I144" s="132">
        <f>SUM(I143)</f>
        <v>0</v>
      </c>
      <c r="J144" s="132">
        <f>SUM(G144:I144)</f>
        <v>0</v>
      </c>
      <c r="K144" s="132">
        <f>SUM(K143)</f>
        <v>0</v>
      </c>
      <c r="L144" s="132">
        <f>SUM(L143)</f>
        <v>0</v>
      </c>
      <c r="M144" s="132">
        <f>SUM(M143)</f>
        <v>0</v>
      </c>
      <c r="N144" s="132">
        <f>SUM(K144:M144)</f>
        <v>0</v>
      </c>
    </row>
    <row r="145" spans="1:14" ht="15.75">
      <c r="A145" s="119" t="s">
        <v>232</v>
      </c>
      <c r="B145" s="136" t="s">
        <v>65</v>
      </c>
      <c r="C145" s="130">
        <v>0</v>
      </c>
      <c r="D145" s="130">
        <v>0</v>
      </c>
      <c r="E145" s="130">
        <v>0</v>
      </c>
      <c r="F145" s="109">
        <f>SUM(C145:E145)</f>
        <v>0</v>
      </c>
      <c r="G145" s="130">
        <v>0</v>
      </c>
      <c r="H145" s="130">
        <v>0</v>
      </c>
      <c r="I145" s="130">
        <v>0</v>
      </c>
      <c r="J145" s="109">
        <f>SUM(G145:I145)</f>
        <v>0</v>
      </c>
      <c r="K145" s="130">
        <v>0</v>
      </c>
      <c r="L145" s="130">
        <v>0</v>
      </c>
      <c r="M145" s="130">
        <v>0</v>
      </c>
      <c r="N145" s="109">
        <f>SUM(K145:M145)</f>
        <v>0</v>
      </c>
    </row>
    <row r="146" spans="1:14" ht="15.75">
      <c r="A146" s="117" t="s">
        <v>233</v>
      </c>
      <c r="B146" s="138" t="s">
        <v>301</v>
      </c>
      <c r="C146" s="132">
        <f>SUM(C143)</f>
        <v>0</v>
      </c>
      <c r="D146" s="132">
        <f>SUM(D143)</f>
        <v>0</v>
      </c>
      <c r="E146" s="132">
        <f>SUM(E143)</f>
        <v>0</v>
      </c>
      <c r="F146" s="132">
        <f>SUM(C146:E146)</f>
        <v>0</v>
      </c>
      <c r="G146" s="132">
        <f>SUM(G143)</f>
        <v>0</v>
      </c>
      <c r="H146" s="132">
        <f>SUM(H143)</f>
        <v>0</v>
      </c>
      <c r="I146" s="132">
        <f>SUM(I143)</f>
        <v>0</v>
      </c>
      <c r="J146" s="132">
        <f>SUM(G146:I146)</f>
        <v>0</v>
      </c>
      <c r="K146" s="132">
        <f>SUM(K143)</f>
        <v>0</v>
      </c>
      <c r="L146" s="132">
        <f>SUM(L143)</f>
        <v>0</v>
      </c>
      <c r="M146" s="132">
        <f>SUM(M143)</f>
        <v>0</v>
      </c>
      <c r="N146" s="132">
        <f>SUM(K146:M146)</f>
        <v>0</v>
      </c>
    </row>
    <row r="147" spans="1:14" ht="15.75">
      <c r="A147" s="117" t="s">
        <v>234</v>
      </c>
      <c r="B147" s="139" t="s">
        <v>302</v>
      </c>
      <c r="C147" s="132">
        <f>C142+C146+C144</f>
        <v>0</v>
      </c>
      <c r="D147" s="132">
        <f>D142+D146+D144</f>
        <v>0</v>
      </c>
      <c r="E147" s="132">
        <f>E142+E146+E144</f>
        <v>0</v>
      </c>
      <c r="F147" s="132">
        <f>SUM(C147:E147)</f>
        <v>0</v>
      </c>
      <c r="G147" s="132">
        <f>G142+G146+G144</f>
        <v>0</v>
      </c>
      <c r="H147" s="132">
        <f>H142+H146+H144</f>
        <v>0</v>
      </c>
      <c r="I147" s="132">
        <f>I142+I146+I144</f>
        <v>0</v>
      </c>
      <c r="J147" s="132">
        <f>SUM(G147:I147)</f>
        <v>0</v>
      </c>
      <c r="K147" s="132">
        <f>K142+K146+K144</f>
        <v>0</v>
      </c>
      <c r="L147" s="132">
        <f>L142+L146+L144</f>
        <v>0</v>
      </c>
      <c r="M147" s="132">
        <f>M142+M146+M144</f>
        <v>0</v>
      </c>
      <c r="N147" s="132">
        <f>SUM(K147:M147)</f>
        <v>0</v>
      </c>
    </row>
    <row r="148" spans="1:14" ht="15.75">
      <c r="A148" s="117" t="s">
        <v>235</v>
      </c>
      <c r="B148" s="139" t="s">
        <v>303</v>
      </c>
      <c r="C148" s="132">
        <f aca="true" t="shared" si="44" ref="C148:J148">C139+C147+C116</f>
        <v>271845989</v>
      </c>
      <c r="D148" s="132">
        <f t="shared" si="44"/>
        <v>0</v>
      </c>
      <c r="E148" s="132">
        <f t="shared" si="44"/>
        <v>0</v>
      </c>
      <c r="F148" s="132">
        <f t="shared" si="44"/>
        <v>271845989</v>
      </c>
      <c r="G148" s="132">
        <f t="shared" si="44"/>
        <v>299440307</v>
      </c>
      <c r="H148" s="132">
        <f t="shared" si="44"/>
        <v>0</v>
      </c>
      <c r="I148" s="132">
        <f t="shared" si="44"/>
        <v>0</v>
      </c>
      <c r="J148" s="132">
        <f t="shared" si="44"/>
        <v>299440307</v>
      </c>
      <c r="K148" s="132">
        <f>K139+K147+K116</f>
        <v>289086274</v>
      </c>
      <c r="L148" s="132">
        <f>L139+L147+L116</f>
        <v>0</v>
      </c>
      <c r="M148" s="132">
        <f>M139+M147+M116</f>
        <v>0</v>
      </c>
      <c r="N148" s="132">
        <f>N139+N147+N116</f>
        <v>289086274</v>
      </c>
    </row>
    <row r="149" spans="1:14" ht="15.75">
      <c r="A149" s="100"/>
      <c r="B149" s="139"/>
      <c r="C149" s="132"/>
      <c r="D149" s="100"/>
      <c r="E149" s="100"/>
      <c r="F149" s="100"/>
      <c r="G149" s="132"/>
      <c r="H149" s="100"/>
      <c r="I149" s="100"/>
      <c r="J149" s="100"/>
      <c r="K149" s="132"/>
      <c r="L149" s="100"/>
      <c r="M149" s="100"/>
      <c r="N149" s="100"/>
    </row>
    <row r="150" spans="1:14" ht="15.75">
      <c r="A150" s="117" t="s">
        <v>307</v>
      </c>
      <c r="B150" s="99" t="s">
        <v>404</v>
      </c>
      <c r="C150" s="130"/>
      <c r="D150" s="100"/>
      <c r="E150" s="100"/>
      <c r="F150" s="100"/>
      <c r="G150" s="130"/>
      <c r="H150" s="100"/>
      <c r="I150" s="100"/>
      <c r="J150" s="100"/>
      <c r="K150" s="130"/>
      <c r="L150" s="100"/>
      <c r="M150" s="100"/>
      <c r="N150" s="100"/>
    </row>
    <row r="151" spans="1:14" ht="15.75">
      <c r="A151" s="117" t="s">
        <v>133</v>
      </c>
      <c r="B151" s="126" t="s">
        <v>25</v>
      </c>
      <c r="C151" s="127">
        <v>172590760</v>
      </c>
      <c r="D151" s="101">
        <v>0</v>
      </c>
      <c r="E151" s="128">
        <v>0</v>
      </c>
      <c r="F151" s="128">
        <f>SUM(C151:E151)</f>
        <v>172590760</v>
      </c>
      <c r="G151" s="127">
        <v>191395775</v>
      </c>
      <c r="H151" s="101">
        <v>0</v>
      </c>
      <c r="I151" s="128">
        <v>0</v>
      </c>
      <c r="J151" s="128">
        <f>SUM(G151:I151)</f>
        <v>191395775</v>
      </c>
      <c r="K151" s="127">
        <v>179702281</v>
      </c>
      <c r="L151" s="101">
        <v>0</v>
      </c>
      <c r="M151" s="128">
        <v>0</v>
      </c>
      <c r="N151" s="128">
        <f>SUM(K151:M151)</f>
        <v>179702281</v>
      </c>
    </row>
    <row r="152" spans="1:14" ht="31.5">
      <c r="A152" s="119" t="s">
        <v>134</v>
      </c>
      <c r="B152" s="129" t="s">
        <v>69</v>
      </c>
      <c r="C152" s="130">
        <v>107837100</v>
      </c>
      <c r="D152" s="130">
        <v>0</v>
      </c>
      <c r="E152" s="130">
        <v>0</v>
      </c>
      <c r="F152" s="109">
        <f>SUM(C152:E152)</f>
        <v>107837100</v>
      </c>
      <c r="G152" s="130">
        <v>107837100</v>
      </c>
      <c r="H152" s="130">
        <v>0</v>
      </c>
      <c r="I152" s="130">
        <v>0</v>
      </c>
      <c r="J152" s="109">
        <f>SUM(G152:I152)</f>
        <v>107837100</v>
      </c>
      <c r="K152" s="130">
        <v>107767400</v>
      </c>
      <c r="L152" s="130">
        <v>0</v>
      </c>
      <c r="M152" s="130">
        <v>0</v>
      </c>
      <c r="N152" s="109">
        <f>SUM(K152:M152)</f>
        <v>107767400</v>
      </c>
    </row>
    <row r="153" spans="1:14" ht="31.5">
      <c r="A153" s="117" t="s">
        <v>135</v>
      </c>
      <c r="B153" s="131" t="s">
        <v>294</v>
      </c>
      <c r="C153" s="132">
        <f aca="true" t="shared" si="45" ref="C153:J153">SUM(C152)</f>
        <v>107837100</v>
      </c>
      <c r="D153" s="132">
        <f t="shared" si="45"/>
        <v>0</v>
      </c>
      <c r="E153" s="132">
        <f t="shared" si="45"/>
        <v>0</v>
      </c>
      <c r="F153" s="132">
        <f t="shared" si="45"/>
        <v>107837100</v>
      </c>
      <c r="G153" s="132">
        <f t="shared" si="45"/>
        <v>107837100</v>
      </c>
      <c r="H153" s="132">
        <f t="shared" si="45"/>
        <v>0</v>
      </c>
      <c r="I153" s="132">
        <f t="shared" si="45"/>
        <v>0</v>
      </c>
      <c r="J153" s="132">
        <f t="shared" si="45"/>
        <v>107837100</v>
      </c>
      <c r="K153" s="132">
        <f>SUM(K152)</f>
        <v>107767400</v>
      </c>
      <c r="L153" s="132">
        <f>SUM(L152)</f>
        <v>0</v>
      </c>
      <c r="M153" s="132">
        <f>SUM(M152)</f>
        <v>0</v>
      </c>
      <c r="N153" s="132">
        <f>SUM(N152)</f>
        <v>107767400</v>
      </c>
    </row>
    <row r="154" spans="1:14" ht="15.75">
      <c r="A154" s="119" t="s">
        <v>136</v>
      </c>
      <c r="B154" s="103" t="s">
        <v>71</v>
      </c>
      <c r="C154" s="130">
        <v>0</v>
      </c>
      <c r="D154" s="130">
        <v>0</v>
      </c>
      <c r="E154" s="130">
        <v>0</v>
      </c>
      <c r="F154" s="109">
        <f>SUM(C154:E154)</f>
        <v>0</v>
      </c>
      <c r="G154" s="130">
        <v>0</v>
      </c>
      <c r="H154" s="130">
        <v>0</v>
      </c>
      <c r="I154" s="130">
        <v>0</v>
      </c>
      <c r="J154" s="109">
        <f>SUM(G154:I154)</f>
        <v>0</v>
      </c>
      <c r="K154" s="130">
        <v>0</v>
      </c>
      <c r="L154" s="130">
        <v>0</v>
      </c>
      <c r="M154" s="130">
        <v>0</v>
      </c>
      <c r="N154" s="109">
        <f>SUM(K154:M154)</f>
        <v>0</v>
      </c>
    </row>
    <row r="155" spans="1:14" ht="15.75">
      <c r="A155" s="117" t="s">
        <v>137</v>
      </c>
      <c r="B155" s="133" t="s">
        <v>295</v>
      </c>
      <c r="C155" s="132">
        <f aca="true" t="shared" si="46" ref="C155:J155">SUM(C154)</f>
        <v>0</v>
      </c>
      <c r="D155" s="132">
        <f t="shared" si="46"/>
        <v>0</v>
      </c>
      <c r="E155" s="132">
        <f t="shared" si="46"/>
        <v>0</v>
      </c>
      <c r="F155" s="132">
        <f t="shared" si="46"/>
        <v>0</v>
      </c>
      <c r="G155" s="132">
        <f t="shared" si="46"/>
        <v>0</v>
      </c>
      <c r="H155" s="132">
        <f t="shared" si="46"/>
        <v>0</v>
      </c>
      <c r="I155" s="132">
        <f t="shared" si="46"/>
        <v>0</v>
      </c>
      <c r="J155" s="132">
        <f t="shared" si="46"/>
        <v>0</v>
      </c>
      <c r="K155" s="132">
        <f>SUM(K154)</f>
        <v>0</v>
      </c>
      <c r="L155" s="132">
        <f>SUM(L154)</f>
        <v>0</v>
      </c>
      <c r="M155" s="132">
        <f>SUM(M154)</f>
        <v>0</v>
      </c>
      <c r="N155" s="132">
        <f>SUM(N154)</f>
        <v>0</v>
      </c>
    </row>
    <row r="156" spans="1:14" ht="15.75">
      <c r="A156" s="119" t="s">
        <v>138</v>
      </c>
      <c r="B156" s="129" t="s">
        <v>167</v>
      </c>
      <c r="C156" s="130">
        <v>0</v>
      </c>
      <c r="D156" s="130">
        <v>0</v>
      </c>
      <c r="E156" s="130">
        <v>0</v>
      </c>
      <c r="F156" s="130">
        <f>SUM(C156:E156)</f>
        <v>0</v>
      </c>
      <c r="G156" s="130">
        <v>0</v>
      </c>
      <c r="H156" s="130">
        <v>0</v>
      </c>
      <c r="I156" s="130">
        <v>0</v>
      </c>
      <c r="J156" s="130">
        <f>SUM(G156:I156)</f>
        <v>0</v>
      </c>
      <c r="K156" s="130">
        <v>0</v>
      </c>
      <c r="L156" s="130">
        <v>0</v>
      </c>
      <c r="M156" s="130">
        <v>0</v>
      </c>
      <c r="N156" s="130">
        <f>SUM(K156:M156)</f>
        <v>0</v>
      </c>
    </row>
    <row r="157" spans="1:14" ht="15.75">
      <c r="A157" s="119" t="s">
        <v>139</v>
      </c>
      <c r="B157" s="129" t="s">
        <v>48</v>
      </c>
      <c r="C157" s="130">
        <v>0</v>
      </c>
      <c r="D157" s="130">
        <v>0</v>
      </c>
      <c r="E157" s="130">
        <v>0</v>
      </c>
      <c r="F157" s="130">
        <f aca="true" t="shared" si="47" ref="F157:F172">SUM(C157:E157)</f>
        <v>0</v>
      </c>
      <c r="G157" s="130">
        <v>0</v>
      </c>
      <c r="H157" s="130">
        <v>0</v>
      </c>
      <c r="I157" s="130">
        <v>0</v>
      </c>
      <c r="J157" s="130">
        <f aca="true" t="shared" si="48" ref="J157:J164">SUM(G157:I157)</f>
        <v>0</v>
      </c>
      <c r="K157" s="130">
        <v>0</v>
      </c>
      <c r="L157" s="130">
        <v>0</v>
      </c>
      <c r="M157" s="130">
        <v>0</v>
      </c>
      <c r="N157" s="130">
        <f aca="true" t="shared" si="49" ref="N157:N172">SUM(K157:M157)</f>
        <v>0</v>
      </c>
    </row>
    <row r="158" spans="1:14" ht="15.75">
      <c r="A158" s="119" t="s">
        <v>140</v>
      </c>
      <c r="B158" s="129" t="s">
        <v>168</v>
      </c>
      <c r="C158" s="130">
        <v>0</v>
      </c>
      <c r="D158" s="130">
        <v>0</v>
      </c>
      <c r="E158" s="130">
        <v>0</v>
      </c>
      <c r="F158" s="130">
        <f t="shared" si="47"/>
        <v>0</v>
      </c>
      <c r="G158" s="130">
        <v>0</v>
      </c>
      <c r="H158" s="130">
        <v>0</v>
      </c>
      <c r="I158" s="130">
        <v>0</v>
      </c>
      <c r="J158" s="130">
        <f t="shared" si="48"/>
        <v>0</v>
      </c>
      <c r="K158" s="130">
        <v>0</v>
      </c>
      <c r="L158" s="130">
        <v>0</v>
      </c>
      <c r="M158" s="130">
        <v>0</v>
      </c>
      <c r="N158" s="130">
        <f t="shared" si="49"/>
        <v>0</v>
      </c>
    </row>
    <row r="159" spans="1:14" ht="15.75">
      <c r="A159" s="119" t="s">
        <v>141</v>
      </c>
      <c r="B159" s="129" t="s">
        <v>49</v>
      </c>
      <c r="C159" s="130">
        <v>0</v>
      </c>
      <c r="D159" s="130">
        <v>0</v>
      </c>
      <c r="E159" s="130">
        <v>0</v>
      </c>
      <c r="F159" s="130">
        <f t="shared" si="47"/>
        <v>0</v>
      </c>
      <c r="G159" s="130">
        <v>0</v>
      </c>
      <c r="H159" s="130">
        <v>0</v>
      </c>
      <c r="I159" s="130">
        <v>0</v>
      </c>
      <c r="J159" s="130">
        <f t="shared" si="48"/>
        <v>0</v>
      </c>
      <c r="K159" s="130">
        <v>0</v>
      </c>
      <c r="L159" s="130">
        <v>0</v>
      </c>
      <c r="M159" s="130">
        <v>0</v>
      </c>
      <c r="N159" s="130">
        <f t="shared" si="49"/>
        <v>0</v>
      </c>
    </row>
    <row r="160" spans="1:14" ht="15.75">
      <c r="A160" s="119" t="s">
        <v>142</v>
      </c>
      <c r="B160" s="129" t="s">
        <v>50</v>
      </c>
      <c r="C160" s="130">
        <v>2350140</v>
      </c>
      <c r="D160" s="130">
        <v>0</v>
      </c>
      <c r="E160" s="130">
        <v>0</v>
      </c>
      <c r="F160" s="130">
        <f t="shared" si="47"/>
        <v>2350140</v>
      </c>
      <c r="G160" s="130">
        <v>4054000</v>
      </c>
      <c r="H160" s="130">
        <v>0</v>
      </c>
      <c r="I160" s="130">
        <v>0</v>
      </c>
      <c r="J160" s="130">
        <f t="shared" si="48"/>
        <v>4054000</v>
      </c>
      <c r="K160" s="130">
        <v>3712171</v>
      </c>
      <c r="L160" s="130">
        <v>0</v>
      </c>
      <c r="M160" s="130">
        <v>0</v>
      </c>
      <c r="N160" s="130">
        <f t="shared" si="49"/>
        <v>3712171</v>
      </c>
    </row>
    <row r="161" spans="1:14" ht="15.75">
      <c r="A161" s="119" t="s">
        <v>143</v>
      </c>
      <c r="B161" s="129" t="s">
        <v>51</v>
      </c>
      <c r="C161" s="130">
        <v>1022000</v>
      </c>
      <c r="D161" s="130">
        <v>0</v>
      </c>
      <c r="E161" s="130">
        <v>0</v>
      </c>
      <c r="F161" s="130">
        <f t="shared" si="47"/>
        <v>1022000</v>
      </c>
      <c r="G161" s="130">
        <v>1224713</v>
      </c>
      <c r="H161" s="130">
        <v>0</v>
      </c>
      <c r="I161" s="130">
        <v>0</v>
      </c>
      <c r="J161" s="130">
        <f t="shared" si="48"/>
        <v>1224713</v>
      </c>
      <c r="K161" s="130">
        <v>1002284</v>
      </c>
      <c r="L161" s="130">
        <v>0</v>
      </c>
      <c r="M161" s="130">
        <v>0</v>
      </c>
      <c r="N161" s="130">
        <f t="shared" si="49"/>
        <v>1002284</v>
      </c>
    </row>
    <row r="162" spans="1:14" ht="15.75">
      <c r="A162" s="119" t="s">
        <v>214</v>
      </c>
      <c r="B162" s="129" t="s">
        <v>52</v>
      </c>
      <c r="C162" s="130">
        <v>0</v>
      </c>
      <c r="D162" s="130">
        <v>0</v>
      </c>
      <c r="E162" s="130">
        <v>0</v>
      </c>
      <c r="F162" s="130">
        <f t="shared" si="47"/>
        <v>0</v>
      </c>
      <c r="G162" s="130">
        <v>0</v>
      </c>
      <c r="H162" s="130">
        <v>0</v>
      </c>
      <c r="I162" s="130">
        <v>0</v>
      </c>
      <c r="J162" s="130">
        <f t="shared" si="48"/>
        <v>0</v>
      </c>
      <c r="K162" s="130">
        <v>0</v>
      </c>
      <c r="L162" s="130">
        <v>0</v>
      </c>
      <c r="M162" s="130">
        <v>0</v>
      </c>
      <c r="N162" s="130">
        <f t="shared" si="49"/>
        <v>0</v>
      </c>
    </row>
    <row r="163" spans="1:14" ht="15.75">
      <c r="A163" s="119" t="s">
        <v>215</v>
      </c>
      <c r="B163" s="134" t="s">
        <v>169</v>
      </c>
      <c r="C163" s="135">
        <v>0</v>
      </c>
      <c r="D163" s="135">
        <v>0</v>
      </c>
      <c r="E163" s="135">
        <v>0</v>
      </c>
      <c r="F163" s="135">
        <f t="shared" si="47"/>
        <v>0</v>
      </c>
      <c r="G163" s="135">
        <v>0</v>
      </c>
      <c r="H163" s="135">
        <v>0</v>
      </c>
      <c r="I163" s="135">
        <v>0</v>
      </c>
      <c r="J163" s="135">
        <f t="shared" si="48"/>
        <v>0</v>
      </c>
      <c r="K163" s="135">
        <v>0</v>
      </c>
      <c r="L163" s="135">
        <v>0</v>
      </c>
      <c r="M163" s="135">
        <v>0</v>
      </c>
      <c r="N163" s="135">
        <f t="shared" si="49"/>
        <v>0</v>
      </c>
    </row>
    <row r="164" spans="1:14" ht="15.75">
      <c r="A164" s="119" t="s">
        <v>216</v>
      </c>
      <c r="B164" s="134" t="s">
        <v>170</v>
      </c>
      <c r="C164" s="135">
        <v>0</v>
      </c>
      <c r="D164" s="135">
        <v>0</v>
      </c>
      <c r="E164" s="135">
        <v>0</v>
      </c>
      <c r="F164" s="135">
        <f t="shared" si="47"/>
        <v>0</v>
      </c>
      <c r="G164" s="135">
        <v>0</v>
      </c>
      <c r="H164" s="135">
        <v>0</v>
      </c>
      <c r="I164" s="135">
        <v>0</v>
      </c>
      <c r="J164" s="135">
        <f t="shared" si="48"/>
        <v>0</v>
      </c>
      <c r="K164" s="135">
        <v>0</v>
      </c>
      <c r="L164" s="135">
        <v>0</v>
      </c>
      <c r="M164" s="135">
        <v>0</v>
      </c>
      <c r="N164" s="135">
        <f t="shared" si="49"/>
        <v>0</v>
      </c>
    </row>
    <row r="165" spans="1:14" ht="15.75">
      <c r="A165" s="119" t="s">
        <v>217</v>
      </c>
      <c r="B165" s="129" t="s">
        <v>312</v>
      </c>
      <c r="C165" s="130">
        <f>SUM(C163:C164)</f>
        <v>0</v>
      </c>
      <c r="D165" s="130">
        <f>SUM(D163:D164)</f>
        <v>0</v>
      </c>
      <c r="E165" s="130">
        <f>SUM(E163:E164)</f>
        <v>0</v>
      </c>
      <c r="F165" s="130">
        <f t="shared" si="47"/>
        <v>0</v>
      </c>
      <c r="G165" s="130">
        <f>SUM(G163:G164)</f>
        <v>0</v>
      </c>
      <c r="H165" s="130">
        <f>SUM(H163:H164)</f>
        <v>0</v>
      </c>
      <c r="I165" s="130">
        <f>SUM(I163:I164)</f>
        <v>0</v>
      </c>
      <c r="J165" s="130">
        <f aca="true" t="shared" si="50" ref="J165:J172">SUM(G165:I165)</f>
        <v>0</v>
      </c>
      <c r="K165" s="130">
        <f>SUM(K163:K164)</f>
        <v>0</v>
      </c>
      <c r="L165" s="130">
        <f>SUM(L163:L164)</f>
        <v>0</v>
      </c>
      <c r="M165" s="130">
        <f>SUM(M163:M164)</f>
        <v>0</v>
      </c>
      <c r="N165" s="130">
        <f t="shared" si="49"/>
        <v>0</v>
      </c>
    </row>
    <row r="166" spans="1:14" ht="15.75">
      <c r="A166" s="119" t="s">
        <v>218</v>
      </c>
      <c r="B166" s="134" t="s">
        <v>172</v>
      </c>
      <c r="C166" s="135">
        <v>0</v>
      </c>
      <c r="D166" s="135">
        <v>0</v>
      </c>
      <c r="E166" s="135">
        <v>0</v>
      </c>
      <c r="F166" s="135">
        <f t="shared" si="47"/>
        <v>0</v>
      </c>
      <c r="G166" s="135">
        <v>0</v>
      </c>
      <c r="H166" s="135">
        <v>0</v>
      </c>
      <c r="I166" s="135">
        <v>0</v>
      </c>
      <c r="J166" s="135">
        <f t="shared" si="50"/>
        <v>0</v>
      </c>
      <c r="K166" s="135">
        <v>0</v>
      </c>
      <c r="L166" s="135">
        <v>0</v>
      </c>
      <c r="M166" s="135">
        <v>0</v>
      </c>
      <c r="N166" s="135">
        <f t="shared" si="49"/>
        <v>0</v>
      </c>
    </row>
    <row r="167" spans="1:14" ht="15.75">
      <c r="A167" s="119" t="s">
        <v>219</v>
      </c>
      <c r="B167" s="134" t="s">
        <v>173</v>
      </c>
      <c r="C167" s="135">
        <v>0</v>
      </c>
      <c r="D167" s="135">
        <v>0</v>
      </c>
      <c r="E167" s="135">
        <v>0</v>
      </c>
      <c r="F167" s="135">
        <f t="shared" si="47"/>
        <v>0</v>
      </c>
      <c r="G167" s="135">
        <v>0</v>
      </c>
      <c r="H167" s="135">
        <v>0</v>
      </c>
      <c r="I167" s="135">
        <v>0</v>
      </c>
      <c r="J167" s="135">
        <f t="shared" si="50"/>
        <v>0</v>
      </c>
      <c r="K167" s="135">
        <v>0</v>
      </c>
      <c r="L167" s="135">
        <v>0</v>
      </c>
      <c r="M167" s="135">
        <v>0</v>
      </c>
      <c r="N167" s="135">
        <f t="shared" si="49"/>
        <v>0</v>
      </c>
    </row>
    <row r="168" spans="1:14" ht="15.75">
      <c r="A168" s="119" t="s">
        <v>220</v>
      </c>
      <c r="B168" s="129" t="s">
        <v>313</v>
      </c>
      <c r="C168" s="130">
        <f>SUM(C166:C167)</f>
        <v>0</v>
      </c>
      <c r="D168" s="130">
        <f>SUM(D166:D167)</f>
        <v>0</v>
      </c>
      <c r="E168" s="130">
        <f>SUM(E166:E167)</f>
        <v>0</v>
      </c>
      <c r="F168" s="130">
        <f t="shared" si="47"/>
        <v>0</v>
      </c>
      <c r="G168" s="130">
        <f>SUM(G166:G167)</f>
        <v>0</v>
      </c>
      <c r="H168" s="130">
        <f>SUM(H166:H167)</f>
        <v>0</v>
      </c>
      <c r="I168" s="130">
        <f>SUM(I166:I167)</f>
        <v>0</v>
      </c>
      <c r="J168" s="130">
        <f t="shared" si="50"/>
        <v>0</v>
      </c>
      <c r="K168" s="130">
        <f>SUM(K166:K167)</f>
        <v>0</v>
      </c>
      <c r="L168" s="130">
        <f>SUM(L166:L167)</f>
        <v>0</v>
      </c>
      <c r="M168" s="130">
        <f>SUM(M166:M167)</f>
        <v>0</v>
      </c>
      <c r="N168" s="130">
        <f t="shared" si="49"/>
        <v>0</v>
      </c>
    </row>
    <row r="169" spans="1:14" ht="15.75">
      <c r="A169" s="119" t="s">
        <v>221</v>
      </c>
      <c r="B169" s="129" t="s">
        <v>175</v>
      </c>
      <c r="C169" s="130">
        <v>0</v>
      </c>
      <c r="D169" s="130">
        <v>0</v>
      </c>
      <c r="E169" s="130">
        <v>0</v>
      </c>
      <c r="F169" s="130">
        <f t="shared" si="47"/>
        <v>0</v>
      </c>
      <c r="G169" s="130">
        <v>0</v>
      </c>
      <c r="H169" s="130">
        <v>0</v>
      </c>
      <c r="I169" s="130">
        <v>0</v>
      </c>
      <c r="J169" s="130">
        <f t="shared" si="50"/>
        <v>0</v>
      </c>
      <c r="K169" s="130">
        <v>7850</v>
      </c>
      <c r="L169" s="130">
        <v>0</v>
      </c>
      <c r="M169" s="130">
        <v>0</v>
      </c>
      <c r="N169" s="130">
        <f t="shared" si="49"/>
        <v>7850</v>
      </c>
    </row>
    <row r="170" spans="1:14" ht="15.75">
      <c r="A170" s="119" t="s">
        <v>222</v>
      </c>
      <c r="B170" s="136" t="s">
        <v>53</v>
      </c>
      <c r="C170" s="130">
        <v>0</v>
      </c>
      <c r="D170" s="130">
        <v>0</v>
      </c>
      <c r="E170" s="130">
        <v>0</v>
      </c>
      <c r="F170" s="130">
        <f t="shared" si="47"/>
        <v>0</v>
      </c>
      <c r="G170" s="130">
        <v>145329</v>
      </c>
      <c r="H170" s="130">
        <v>0</v>
      </c>
      <c r="I170" s="130">
        <v>0</v>
      </c>
      <c r="J170" s="130">
        <f t="shared" si="50"/>
        <v>145329</v>
      </c>
      <c r="K170" s="130">
        <v>137479</v>
      </c>
      <c r="L170" s="130">
        <v>0</v>
      </c>
      <c r="M170" s="130">
        <v>0</v>
      </c>
      <c r="N170" s="130">
        <f t="shared" si="49"/>
        <v>137479</v>
      </c>
    </row>
    <row r="171" spans="1:14" ht="15.75">
      <c r="A171" s="117" t="s">
        <v>223</v>
      </c>
      <c r="B171" s="137" t="s">
        <v>296</v>
      </c>
      <c r="C171" s="132">
        <f>C156+C157+C158+C159+C160+C161+C162+C165+C168+C169+C170</f>
        <v>3372140</v>
      </c>
      <c r="D171" s="132">
        <f>D156+D157+D158+D159+D160+D161+D162+D165+D168+D169+D170</f>
        <v>0</v>
      </c>
      <c r="E171" s="132">
        <f>E156+E157+E158+E159+E160+E161+E162+E165+E168+E169+E170</f>
        <v>0</v>
      </c>
      <c r="F171" s="132">
        <f t="shared" si="47"/>
        <v>3372140</v>
      </c>
      <c r="G171" s="132">
        <f>G156+G157+G158+G159+G160+G161+G162+G165+G168+G169+G170</f>
        <v>5424042</v>
      </c>
      <c r="H171" s="132">
        <f>H156+H157+H158+H159+H160+H161+H162+H165+H168+H169+H170</f>
        <v>0</v>
      </c>
      <c r="I171" s="132">
        <f>I156+I157+I158+I159+I160+I161+I162+I165+I168+I169+I170</f>
        <v>0</v>
      </c>
      <c r="J171" s="132">
        <f t="shared" si="50"/>
        <v>5424042</v>
      </c>
      <c r="K171" s="132">
        <f>K156+K157+K158+K159+K160+K161+K162+K165+K168+K169+K170</f>
        <v>4859784</v>
      </c>
      <c r="L171" s="132">
        <f>L156+L157+L158+L159+L160+L161+L162+L165+L168+L169+L170</f>
        <v>0</v>
      </c>
      <c r="M171" s="132">
        <f>M156+M157+M158+M159+M160+M161+M162+M165+M168+M169+M170</f>
        <v>0</v>
      </c>
      <c r="N171" s="132">
        <f t="shared" si="49"/>
        <v>4859784</v>
      </c>
    </row>
    <row r="172" spans="1:14" ht="15.75">
      <c r="A172" s="119" t="s">
        <v>224</v>
      </c>
      <c r="B172" s="136" t="s">
        <v>62</v>
      </c>
      <c r="C172" s="130">
        <v>0</v>
      </c>
      <c r="D172" s="130">
        <v>0</v>
      </c>
      <c r="E172" s="130">
        <v>0</v>
      </c>
      <c r="F172" s="109">
        <f t="shared" si="47"/>
        <v>0</v>
      </c>
      <c r="G172" s="130">
        <v>0</v>
      </c>
      <c r="H172" s="130">
        <v>0</v>
      </c>
      <c r="I172" s="130">
        <v>0</v>
      </c>
      <c r="J172" s="109">
        <f t="shared" si="50"/>
        <v>0</v>
      </c>
      <c r="K172" s="130">
        <v>0</v>
      </c>
      <c r="L172" s="130">
        <v>0</v>
      </c>
      <c r="M172" s="130">
        <v>0</v>
      </c>
      <c r="N172" s="109">
        <f t="shared" si="49"/>
        <v>0</v>
      </c>
    </row>
    <row r="173" spans="1:14" ht="15.75">
      <c r="A173" s="117" t="s">
        <v>225</v>
      </c>
      <c r="B173" s="138" t="s">
        <v>297</v>
      </c>
      <c r="C173" s="132">
        <f aca="true" t="shared" si="51" ref="C173:J173">SUM(C172)</f>
        <v>0</v>
      </c>
      <c r="D173" s="132">
        <f t="shared" si="51"/>
        <v>0</v>
      </c>
      <c r="E173" s="132">
        <f t="shared" si="51"/>
        <v>0</v>
      </c>
      <c r="F173" s="132">
        <f t="shared" si="51"/>
        <v>0</v>
      </c>
      <c r="G173" s="132">
        <f t="shared" si="51"/>
        <v>0</v>
      </c>
      <c r="H173" s="132">
        <f t="shared" si="51"/>
        <v>0</v>
      </c>
      <c r="I173" s="132">
        <f t="shared" si="51"/>
        <v>0</v>
      </c>
      <c r="J173" s="132">
        <f t="shared" si="51"/>
        <v>0</v>
      </c>
      <c r="K173" s="132">
        <f>SUM(K172)</f>
        <v>0</v>
      </c>
      <c r="L173" s="132">
        <f>SUM(L172)</f>
        <v>0</v>
      </c>
      <c r="M173" s="132">
        <f>SUM(M172)</f>
        <v>0</v>
      </c>
      <c r="N173" s="132">
        <f>SUM(N172)</f>
        <v>0</v>
      </c>
    </row>
    <row r="174" spans="1:14" ht="15.75">
      <c r="A174" s="117" t="s">
        <v>226</v>
      </c>
      <c r="B174" s="139" t="s">
        <v>298</v>
      </c>
      <c r="C174" s="132">
        <f aca="true" t="shared" si="52" ref="C174:J174">C153+C171+C173+C155</f>
        <v>111209240</v>
      </c>
      <c r="D174" s="132">
        <f t="shared" si="52"/>
        <v>0</v>
      </c>
      <c r="E174" s="132">
        <f t="shared" si="52"/>
        <v>0</v>
      </c>
      <c r="F174" s="132">
        <f t="shared" si="52"/>
        <v>111209240</v>
      </c>
      <c r="G174" s="132">
        <f t="shared" si="52"/>
        <v>113261142</v>
      </c>
      <c r="H174" s="132">
        <f t="shared" si="52"/>
        <v>0</v>
      </c>
      <c r="I174" s="132">
        <f t="shared" si="52"/>
        <v>0</v>
      </c>
      <c r="J174" s="132">
        <f t="shared" si="52"/>
        <v>113261142</v>
      </c>
      <c r="K174" s="132">
        <f>K153+K171+K173+K155</f>
        <v>112627184</v>
      </c>
      <c r="L174" s="132">
        <f>L153+L171+L173+L155</f>
        <v>0</v>
      </c>
      <c r="M174" s="132">
        <f>M153+M171+M173+M155</f>
        <v>0</v>
      </c>
      <c r="N174" s="132">
        <f>N153+N171+N173+N155</f>
        <v>112627184</v>
      </c>
    </row>
    <row r="175" spans="1:14" ht="15.75">
      <c r="A175" s="119" t="s">
        <v>227</v>
      </c>
      <c r="B175" s="129" t="s">
        <v>46</v>
      </c>
      <c r="C175" s="130">
        <v>0</v>
      </c>
      <c r="D175" s="130">
        <v>0</v>
      </c>
      <c r="E175" s="130">
        <v>0</v>
      </c>
      <c r="F175" s="109">
        <f>SUM(C175:E175)</f>
        <v>0</v>
      </c>
      <c r="G175" s="130">
        <v>0</v>
      </c>
      <c r="H175" s="130">
        <v>0</v>
      </c>
      <c r="I175" s="130">
        <v>0</v>
      </c>
      <c r="J175" s="109">
        <f>SUM(G175:I175)</f>
        <v>0</v>
      </c>
      <c r="K175" s="130">
        <v>0</v>
      </c>
      <c r="L175" s="130">
        <v>0</v>
      </c>
      <c r="M175" s="130">
        <v>0</v>
      </c>
      <c r="N175" s="109">
        <f>SUM(K175:M175)</f>
        <v>0</v>
      </c>
    </row>
    <row r="176" spans="1:14" ht="31.5">
      <c r="A176" s="119" t="s">
        <v>228</v>
      </c>
      <c r="B176" s="129" t="s">
        <v>47</v>
      </c>
      <c r="C176" s="130">
        <v>0</v>
      </c>
      <c r="D176" s="130">
        <v>0</v>
      </c>
      <c r="E176" s="130">
        <v>0</v>
      </c>
      <c r="F176" s="109">
        <f>SUM(C176:E176)</f>
        <v>0</v>
      </c>
      <c r="G176" s="130">
        <v>0</v>
      </c>
      <c r="H176" s="130">
        <v>0</v>
      </c>
      <c r="I176" s="130">
        <v>0</v>
      </c>
      <c r="J176" s="109">
        <f>SUM(G176:I176)</f>
        <v>0</v>
      </c>
      <c r="K176" s="130">
        <v>0</v>
      </c>
      <c r="L176" s="130">
        <v>0</v>
      </c>
      <c r="M176" s="130">
        <v>0</v>
      </c>
      <c r="N176" s="109">
        <f>SUM(K176:M176)</f>
        <v>0</v>
      </c>
    </row>
    <row r="177" spans="1:14" ht="31.5">
      <c r="A177" s="117" t="s">
        <v>229</v>
      </c>
      <c r="B177" s="110" t="s">
        <v>299</v>
      </c>
      <c r="C177" s="132">
        <f aca="true" t="shared" si="53" ref="C177:J177">SUM(C175:C176)</f>
        <v>0</v>
      </c>
      <c r="D177" s="132">
        <f t="shared" si="53"/>
        <v>0</v>
      </c>
      <c r="E177" s="132">
        <f t="shared" si="53"/>
        <v>0</v>
      </c>
      <c r="F177" s="132">
        <f t="shared" si="53"/>
        <v>0</v>
      </c>
      <c r="G177" s="132">
        <f t="shared" si="53"/>
        <v>0</v>
      </c>
      <c r="H177" s="132">
        <f t="shared" si="53"/>
        <v>0</v>
      </c>
      <c r="I177" s="132">
        <f t="shared" si="53"/>
        <v>0</v>
      </c>
      <c r="J177" s="132">
        <f t="shared" si="53"/>
        <v>0</v>
      </c>
      <c r="K177" s="132">
        <f>SUM(K175:K176)</f>
        <v>0</v>
      </c>
      <c r="L177" s="132">
        <f>SUM(L175:L176)</f>
        <v>0</v>
      </c>
      <c r="M177" s="132">
        <f>SUM(M175:M176)</f>
        <v>0</v>
      </c>
      <c r="N177" s="132">
        <f>SUM(N175:N176)</f>
        <v>0</v>
      </c>
    </row>
    <row r="178" spans="1:14" ht="15.75">
      <c r="A178" s="119" t="s">
        <v>230</v>
      </c>
      <c r="B178" s="140" t="s">
        <v>59</v>
      </c>
      <c r="C178" s="130">
        <v>0</v>
      </c>
      <c r="D178" s="130">
        <v>0</v>
      </c>
      <c r="E178" s="130">
        <v>0</v>
      </c>
      <c r="F178" s="109">
        <f>SUM(C178:E178)</f>
        <v>0</v>
      </c>
      <c r="G178" s="130">
        <v>234000</v>
      </c>
      <c r="H178" s="130">
        <v>0</v>
      </c>
      <c r="I178" s="130">
        <v>0</v>
      </c>
      <c r="J178" s="109">
        <f>SUM(G178:I178)</f>
        <v>234000</v>
      </c>
      <c r="K178" s="130">
        <v>234000</v>
      </c>
      <c r="L178" s="130">
        <v>0</v>
      </c>
      <c r="M178" s="130">
        <v>0</v>
      </c>
      <c r="N178" s="109">
        <f>SUM(K178:M178)</f>
        <v>234000</v>
      </c>
    </row>
    <row r="179" spans="1:14" ht="15.75">
      <c r="A179" s="117" t="s">
        <v>231</v>
      </c>
      <c r="B179" s="141" t="s">
        <v>300</v>
      </c>
      <c r="C179" s="132">
        <f>SUM(C178)</f>
        <v>0</v>
      </c>
      <c r="D179" s="132">
        <f>SUM(D178)</f>
        <v>0</v>
      </c>
      <c r="E179" s="132">
        <f>SUM(E178)</f>
        <v>0</v>
      </c>
      <c r="F179" s="132">
        <f>SUM(C179:E179)</f>
        <v>0</v>
      </c>
      <c r="G179" s="132">
        <f>SUM(G178)</f>
        <v>234000</v>
      </c>
      <c r="H179" s="132">
        <f>SUM(H178)</f>
        <v>0</v>
      </c>
      <c r="I179" s="132">
        <f>SUM(I178)</f>
        <v>0</v>
      </c>
      <c r="J179" s="132">
        <f>SUM(G179:I179)</f>
        <v>234000</v>
      </c>
      <c r="K179" s="132">
        <f>SUM(K178)</f>
        <v>234000</v>
      </c>
      <c r="L179" s="132">
        <f>SUM(L178)</f>
        <v>0</v>
      </c>
      <c r="M179" s="132">
        <f>SUM(M178)</f>
        <v>0</v>
      </c>
      <c r="N179" s="132">
        <f>SUM(K179:M179)</f>
        <v>234000</v>
      </c>
    </row>
    <row r="180" spans="1:14" ht="15.75">
      <c r="A180" s="119" t="s">
        <v>232</v>
      </c>
      <c r="B180" s="136" t="s">
        <v>65</v>
      </c>
      <c r="C180" s="130">
        <v>0</v>
      </c>
      <c r="D180" s="130">
        <v>0</v>
      </c>
      <c r="E180" s="130">
        <v>0</v>
      </c>
      <c r="F180" s="109">
        <f>SUM(C180:E180)</f>
        <v>0</v>
      </c>
      <c r="G180" s="130">
        <v>0</v>
      </c>
      <c r="H180" s="130">
        <v>0</v>
      </c>
      <c r="I180" s="130">
        <v>0</v>
      </c>
      <c r="J180" s="109">
        <f>SUM(G180:I180)</f>
        <v>0</v>
      </c>
      <c r="K180" s="130">
        <v>0</v>
      </c>
      <c r="L180" s="130">
        <v>0</v>
      </c>
      <c r="M180" s="130">
        <v>0</v>
      </c>
      <c r="N180" s="109">
        <f>SUM(K180:M180)</f>
        <v>0</v>
      </c>
    </row>
    <row r="181" spans="1:14" ht="15.75">
      <c r="A181" s="117" t="s">
        <v>233</v>
      </c>
      <c r="B181" s="138" t="s">
        <v>301</v>
      </c>
      <c r="C181" s="132">
        <f>C180</f>
        <v>0</v>
      </c>
      <c r="D181" s="132">
        <f aca="true" t="shared" si="54" ref="D181:N181">D180</f>
        <v>0</v>
      </c>
      <c r="E181" s="132">
        <f t="shared" si="54"/>
        <v>0</v>
      </c>
      <c r="F181" s="132">
        <f t="shared" si="54"/>
        <v>0</v>
      </c>
      <c r="G181" s="132">
        <f t="shared" si="54"/>
        <v>0</v>
      </c>
      <c r="H181" s="132">
        <f t="shared" si="54"/>
        <v>0</v>
      </c>
      <c r="I181" s="132">
        <f t="shared" si="54"/>
        <v>0</v>
      </c>
      <c r="J181" s="132">
        <f t="shared" si="54"/>
        <v>0</v>
      </c>
      <c r="K181" s="132">
        <f t="shared" si="54"/>
        <v>0</v>
      </c>
      <c r="L181" s="132">
        <f t="shared" si="54"/>
        <v>0</v>
      </c>
      <c r="M181" s="132">
        <f t="shared" si="54"/>
        <v>0</v>
      </c>
      <c r="N181" s="132">
        <f t="shared" si="54"/>
        <v>0</v>
      </c>
    </row>
    <row r="182" spans="1:14" ht="15.75">
      <c r="A182" s="117" t="s">
        <v>234</v>
      </c>
      <c r="B182" s="139" t="s">
        <v>302</v>
      </c>
      <c r="C182" s="132">
        <f>C177+C181+C179</f>
        <v>0</v>
      </c>
      <c r="D182" s="132">
        <f>D177+D181+D179</f>
        <v>0</v>
      </c>
      <c r="E182" s="132">
        <f>E177+E181+E179</f>
        <v>0</v>
      </c>
      <c r="F182" s="132">
        <f>SUM(C182:E182)</f>
        <v>0</v>
      </c>
      <c r="G182" s="132">
        <f>G177+G181+G179</f>
        <v>234000</v>
      </c>
      <c r="H182" s="132">
        <f>H177+H181+H179</f>
        <v>0</v>
      </c>
      <c r="I182" s="132">
        <f>I177+I181+I179</f>
        <v>0</v>
      </c>
      <c r="J182" s="132">
        <f>SUM(G182:I182)</f>
        <v>234000</v>
      </c>
      <c r="K182" s="132">
        <f>K177+K181+K179</f>
        <v>234000</v>
      </c>
      <c r="L182" s="132">
        <f>L177+L181+L179</f>
        <v>0</v>
      </c>
      <c r="M182" s="132">
        <f>M177+M181+M179</f>
        <v>0</v>
      </c>
      <c r="N182" s="132">
        <f>SUM(K182:M182)</f>
        <v>234000</v>
      </c>
    </row>
    <row r="183" spans="1:14" ht="15.75">
      <c r="A183" s="117" t="s">
        <v>235</v>
      </c>
      <c r="B183" s="139" t="s">
        <v>303</v>
      </c>
      <c r="C183" s="132">
        <f aca="true" t="shared" si="55" ref="C183:J183">C174+C182+C151</f>
        <v>283800000</v>
      </c>
      <c r="D183" s="132">
        <f t="shared" si="55"/>
        <v>0</v>
      </c>
      <c r="E183" s="132">
        <f t="shared" si="55"/>
        <v>0</v>
      </c>
      <c r="F183" s="132">
        <f t="shared" si="55"/>
        <v>283800000</v>
      </c>
      <c r="G183" s="132">
        <f t="shared" si="55"/>
        <v>304890917</v>
      </c>
      <c r="H183" s="132">
        <f t="shared" si="55"/>
        <v>0</v>
      </c>
      <c r="I183" s="132">
        <f t="shared" si="55"/>
        <v>0</v>
      </c>
      <c r="J183" s="132">
        <f t="shared" si="55"/>
        <v>304890917</v>
      </c>
      <c r="K183" s="132">
        <f>K174+K182+K151</f>
        <v>292563465</v>
      </c>
      <c r="L183" s="132">
        <f>L174+L182+L151</f>
        <v>0</v>
      </c>
      <c r="M183" s="132">
        <f>M174+M182+M151</f>
        <v>0</v>
      </c>
      <c r="N183" s="132">
        <f>N174+N182+N151</f>
        <v>292563465</v>
      </c>
    </row>
    <row r="184" spans="1:14" ht="15.75">
      <c r="A184" s="100"/>
      <c r="B184" s="139"/>
      <c r="C184" s="132"/>
      <c r="D184" s="100"/>
      <c r="E184" s="100"/>
      <c r="F184" s="100"/>
      <c r="G184" s="132"/>
      <c r="H184" s="100"/>
      <c r="I184" s="100"/>
      <c r="J184" s="100"/>
      <c r="K184" s="132"/>
      <c r="L184" s="100"/>
      <c r="M184" s="100"/>
      <c r="N184" s="100"/>
    </row>
    <row r="185" spans="1:14" ht="15.75">
      <c r="A185" s="117" t="s">
        <v>308</v>
      </c>
      <c r="B185" s="121" t="s">
        <v>352</v>
      </c>
      <c r="C185" s="132"/>
      <c r="D185" s="100"/>
      <c r="E185" s="100"/>
      <c r="F185" s="100"/>
      <c r="G185" s="132"/>
      <c r="H185" s="100"/>
      <c r="I185" s="100"/>
      <c r="J185" s="100"/>
      <c r="K185" s="132"/>
      <c r="L185" s="100"/>
      <c r="M185" s="100"/>
      <c r="N185" s="100"/>
    </row>
    <row r="186" spans="1:14" ht="15.75">
      <c r="A186" s="117" t="s">
        <v>133</v>
      </c>
      <c r="B186" s="126" t="s">
        <v>25</v>
      </c>
      <c r="C186" s="127">
        <v>76835482</v>
      </c>
      <c r="D186" s="101">
        <v>0</v>
      </c>
      <c r="E186" s="128">
        <v>0</v>
      </c>
      <c r="F186" s="128">
        <f>SUM(C186:E186)</f>
        <v>76835482</v>
      </c>
      <c r="G186" s="127">
        <v>92660335</v>
      </c>
      <c r="H186" s="101">
        <v>0</v>
      </c>
      <c r="I186" s="128">
        <v>0</v>
      </c>
      <c r="J186" s="128">
        <f>SUM(G186:I186)</f>
        <v>92660335</v>
      </c>
      <c r="K186" s="127">
        <v>81946765</v>
      </c>
      <c r="L186" s="101">
        <v>0</v>
      </c>
      <c r="M186" s="128">
        <v>0</v>
      </c>
      <c r="N186" s="128">
        <f>SUM(K186:M186)</f>
        <v>81946765</v>
      </c>
    </row>
    <row r="187" spans="1:14" ht="31.5">
      <c r="A187" s="119" t="s">
        <v>134</v>
      </c>
      <c r="B187" s="129" t="s">
        <v>69</v>
      </c>
      <c r="C187" s="130">
        <v>0</v>
      </c>
      <c r="D187" s="130">
        <v>0</v>
      </c>
      <c r="E187" s="130">
        <v>0</v>
      </c>
      <c r="F187" s="109">
        <f>SUM(C187:E187)</f>
        <v>0</v>
      </c>
      <c r="G187" s="130">
        <v>0</v>
      </c>
      <c r="H187" s="130">
        <v>0</v>
      </c>
      <c r="I187" s="130">
        <v>0</v>
      </c>
      <c r="J187" s="109">
        <f>SUM(G187:I187)</f>
        <v>0</v>
      </c>
      <c r="K187" s="130">
        <v>0</v>
      </c>
      <c r="L187" s="130">
        <v>0</v>
      </c>
      <c r="M187" s="130">
        <v>0</v>
      </c>
      <c r="N187" s="109">
        <f>SUM(K187:M187)</f>
        <v>0</v>
      </c>
    </row>
    <row r="188" spans="1:14" ht="31.5">
      <c r="A188" s="117" t="s">
        <v>135</v>
      </c>
      <c r="B188" s="131" t="s">
        <v>294</v>
      </c>
      <c r="C188" s="132">
        <f aca="true" t="shared" si="56" ref="C188:J188">SUM(C187)</f>
        <v>0</v>
      </c>
      <c r="D188" s="132">
        <f t="shared" si="56"/>
        <v>0</v>
      </c>
      <c r="E188" s="132">
        <f t="shared" si="56"/>
        <v>0</v>
      </c>
      <c r="F188" s="132">
        <f t="shared" si="56"/>
        <v>0</v>
      </c>
      <c r="G188" s="132">
        <f t="shared" si="56"/>
        <v>0</v>
      </c>
      <c r="H188" s="132">
        <f t="shared" si="56"/>
        <v>0</v>
      </c>
      <c r="I188" s="132">
        <f t="shared" si="56"/>
        <v>0</v>
      </c>
      <c r="J188" s="132">
        <f t="shared" si="56"/>
        <v>0</v>
      </c>
      <c r="K188" s="132">
        <f>SUM(K187)</f>
        <v>0</v>
      </c>
      <c r="L188" s="132">
        <f>SUM(L187)</f>
        <v>0</v>
      </c>
      <c r="M188" s="132">
        <f>SUM(M187)</f>
        <v>0</v>
      </c>
      <c r="N188" s="132">
        <f>SUM(N187)</f>
        <v>0</v>
      </c>
    </row>
    <row r="189" spans="1:14" ht="15.75">
      <c r="A189" s="119" t="s">
        <v>136</v>
      </c>
      <c r="B189" s="103" t="s">
        <v>71</v>
      </c>
      <c r="C189" s="130">
        <v>0</v>
      </c>
      <c r="D189" s="130">
        <v>0</v>
      </c>
      <c r="E189" s="130">
        <v>0</v>
      </c>
      <c r="F189" s="109">
        <f>SUM(C189:E189)</f>
        <v>0</v>
      </c>
      <c r="G189" s="130">
        <v>0</v>
      </c>
      <c r="H189" s="130">
        <v>0</v>
      </c>
      <c r="I189" s="130">
        <v>0</v>
      </c>
      <c r="J189" s="109">
        <f>SUM(G189:I189)</f>
        <v>0</v>
      </c>
      <c r="K189" s="130">
        <v>0</v>
      </c>
      <c r="L189" s="130">
        <v>0</v>
      </c>
      <c r="M189" s="130">
        <v>0</v>
      </c>
      <c r="N189" s="109">
        <f>SUM(K189:M189)</f>
        <v>0</v>
      </c>
    </row>
    <row r="190" spans="1:14" ht="15.75">
      <c r="A190" s="117" t="s">
        <v>137</v>
      </c>
      <c r="B190" s="133" t="s">
        <v>295</v>
      </c>
      <c r="C190" s="132">
        <f aca="true" t="shared" si="57" ref="C190:J190">SUM(C189)</f>
        <v>0</v>
      </c>
      <c r="D190" s="132">
        <f t="shared" si="57"/>
        <v>0</v>
      </c>
      <c r="E190" s="132">
        <f t="shared" si="57"/>
        <v>0</v>
      </c>
      <c r="F190" s="132">
        <f t="shared" si="57"/>
        <v>0</v>
      </c>
      <c r="G190" s="132">
        <f t="shared" si="57"/>
        <v>0</v>
      </c>
      <c r="H190" s="132">
        <f t="shared" si="57"/>
        <v>0</v>
      </c>
      <c r="I190" s="132">
        <f t="shared" si="57"/>
        <v>0</v>
      </c>
      <c r="J190" s="132">
        <f t="shared" si="57"/>
        <v>0</v>
      </c>
      <c r="K190" s="132">
        <f>SUM(K189)</f>
        <v>0</v>
      </c>
      <c r="L190" s="132">
        <f>SUM(L189)</f>
        <v>0</v>
      </c>
      <c r="M190" s="132">
        <f>SUM(M189)</f>
        <v>0</v>
      </c>
      <c r="N190" s="132">
        <f>SUM(N189)</f>
        <v>0</v>
      </c>
    </row>
    <row r="191" spans="1:14" ht="15.75">
      <c r="A191" s="119" t="s">
        <v>138</v>
      </c>
      <c r="B191" s="129" t="s">
        <v>167</v>
      </c>
      <c r="C191" s="130">
        <v>0</v>
      </c>
      <c r="D191" s="130">
        <v>0</v>
      </c>
      <c r="E191" s="130">
        <v>0</v>
      </c>
      <c r="F191" s="130">
        <f>SUM(C191:E191)</f>
        <v>0</v>
      </c>
      <c r="G191" s="130">
        <v>0</v>
      </c>
      <c r="H191" s="130">
        <v>0</v>
      </c>
      <c r="I191" s="130">
        <v>0</v>
      </c>
      <c r="J191" s="130">
        <f>SUM(G191:I191)</f>
        <v>0</v>
      </c>
      <c r="K191" s="130">
        <v>0</v>
      </c>
      <c r="L191" s="130">
        <v>0</v>
      </c>
      <c r="M191" s="130">
        <v>0</v>
      </c>
      <c r="N191" s="130">
        <f>SUM(K191:M191)</f>
        <v>0</v>
      </c>
    </row>
    <row r="192" spans="1:14" ht="15.75">
      <c r="A192" s="119" t="s">
        <v>139</v>
      </c>
      <c r="B192" s="129" t="s">
        <v>48</v>
      </c>
      <c r="C192" s="130">
        <v>3230000</v>
      </c>
      <c r="D192" s="130">
        <v>0</v>
      </c>
      <c r="E192" s="130">
        <v>0</v>
      </c>
      <c r="F192" s="130">
        <f aca="true" t="shared" si="58" ref="F192:F207">SUM(C192:E192)</f>
        <v>3230000</v>
      </c>
      <c r="G192" s="130">
        <v>3230000</v>
      </c>
      <c r="H192" s="130">
        <v>0</v>
      </c>
      <c r="I192" s="130">
        <v>0</v>
      </c>
      <c r="J192" s="130">
        <f aca="true" t="shared" si="59" ref="J192:J199">SUM(G192:I192)</f>
        <v>3230000</v>
      </c>
      <c r="K192" s="130">
        <v>2489065</v>
      </c>
      <c r="L192" s="130">
        <v>0</v>
      </c>
      <c r="M192" s="130">
        <v>0</v>
      </c>
      <c r="N192" s="130">
        <f aca="true" t="shared" si="60" ref="N192:N207">SUM(K192:M192)</f>
        <v>2489065</v>
      </c>
    </row>
    <row r="193" spans="1:14" ht="15.75">
      <c r="A193" s="119" t="s">
        <v>140</v>
      </c>
      <c r="B193" s="129" t="s">
        <v>168</v>
      </c>
      <c r="C193" s="130">
        <v>0</v>
      </c>
      <c r="D193" s="130">
        <v>0</v>
      </c>
      <c r="E193" s="130">
        <v>0</v>
      </c>
      <c r="F193" s="130">
        <f t="shared" si="58"/>
        <v>0</v>
      </c>
      <c r="G193" s="130">
        <v>21255</v>
      </c>
      <c r="H193" s="130">
        <v>0</v>
      </c>
      <c r="I193" s="130">
        <v>0</v>
      </c>
      <c r="J193" s="130">
        <f t="shared" si="59"/>
        <v>21255</v>
      </c>
      <c r="K193" s="130">
        <v>21255</v>
      </c>
      <c r="L193" s="130">
        <v>0</v>
      </c>
      <c r="M193" s="130">
        <v>0</v>
      </c>
      <c r="N193" s="130">
        <f t="shared" si="60"/>
        <v>21255</v>
      </c>
    </row>
    <row r="194" spans="1:14" ht="15.75">
      <c r="A194" s="119" t="s">
        <v>141</v>
      </c>
      <c r="B194" s="129" t="s">
        <v>49</v>
      </c>
      <c r="C194" s="130">
        <v>0</v>
      </c>
      <c r="D194" s="130">
        <v>0</v>
      </c>
      <c r="E194" s="130">
        <v>0</v>
      </c>
      <c r="F194" s="130">
        <f t="shared" si="58"/>
        <v>0</v>
      </c>
      <c r="G194" s="130">
        <v>0</v>
      </c>
      <c r="H194" s="130">
        <v>0</v>
      </c>
      <c r="I194" s="130">
        <v>0</v>
      </c>
      <c r="J194" s="130">
        <f t="shared" si="59"/>
        <v>0</v>
      </c>
      <c r="K194" s="130">
        <v>0</v>
      </c>
      <c r="L194" s="130">
        <v>0</v>
      </c>
      <c r="M194" s="130">
        <v>0</v>
      </c>
      <c r="N194" s="130">
        <f t="shared" si="60"/>
        <v>0</v>
      </c>
    </row>
    <row r="195" spans="1:14" ht="15.75">
      <c r="A195" s="119" t="s">
        <v>142</v>
      </c>
      <c r="B195" s="129" t="s">
        <v>50</v>
      </c>
      <c r="C195" s="130">
        <v>0</v>
      </c>
      <c r="D195" s="130">
        <v>0</v>
      </c>
      <c r="E195" s="130">
        <v>0</v>
      </c>
      <c r="F195" s="130">
        <f t="shared" si="58"/>
        <v>0</v>
      </c>
      <c r="G195" s="130">
        <v>0</v>
      </c>
      <c r="H195" s="130">
        <v>0</v>
      </c>
      <c r="I195" s="130">
        <v>0</v>
      </c>
      <c r="J195" s="130">
        <f t="shared" si="59"/>
        <v>0</v>
      </c>
      <c r="K195" s="130">
        <v>0</v>
      </c>
      <c r="L195" s="130">
        <v>0</v>
      </c>
      <c r="M195" s="130">
        <v>0</v>
      </c>
      <c r="N195" s="130">
        <f t="shared" si="60"/>
        <v>0</v>
      </c>
    </row>
    <row r="196" spans="1:14" ht="15.75">
      <c r="A196" s="119" t="s">
        <v>143</v>
      </c>
      <c r="B196" s="129" t="s">
        <v>51</v>
      </c>
      <c r="C196" s="130">
        <v>400000</v>
      </c>
      <c r="D196" s="130">
        <v>0</v>
      </c>
      <c r="E196" s="130">
        <v>0</v>
      </c>
      <c r="F196" s="130">
        <f t="shared" si="58"/>
        <v>400000</v>
      </c>
      <c r="G196" s="130">
        <v>512378</v>
      </c>
      <c r="H196" s="130">
        <v>0</v>
      </c>
      <c r="I196" s="130">
        <v>0</v>
      </c>
      <c r="J196" s="130">
        <f t="shared" si="59"/>
        <v>512378</v>
      </c>
      <c r="K196" s="130">
        <v>512378</v>
      </c>
      <c r="L196" s="130">
        <v>0</v>
      </c>
      <c r="M196" s="130">
        <v>0</v>
      </c>
      <c r="N196" s="130">
        <f t="shared" si="60"/>
        <v>512378</v>
      </c>
    </row>
    <row r="197" spans="1:14" ht="15.75">
      <c r="A197" s="119" t="s">
        <v>214</v>
      </c>
      <c r="B197" s="129" t="s">
        <v>52</v>
      </c>
      <c r="C197" s="130">
        <v>0</v>
      </c>
      <c r="D197" s="130">
        <v>0</v>
      </c>
      <c r="E197" s="130">
        <v>0</v>
      </c>
      <c r="F197" s="130">
        <f t="shared" si="58"/>
        <v>0</v>
      </c>
      <c r="G197" s="130">
        <v>0</v>
      </c>
      <c r="H197" s="130">
        <v>0</v>
      </c>
      <c r="I197" s="130">
        <v>0</v>
      </c>
      <c r="J197" s="130">
        <f t="shared" si="59"/>
        <v>0</v>
      </c>
      <c r="K197" s="130">
        <v>0</v>
      </c>
      <c r="L197" s="130">
        <v>0</v>
      </c>
      <c r="M197" s="130">
        <v>0</v>
      </c>
      <c r="N197" s="130">
        <f t="shared" si="60"/>
        <v>0</v>
      </c>
    </row>
    <row r="198" spans="1:14" ht="15.75">
      <c r="A198" s="119" t="s">
        <v>215</v>
      </c>
      <c r="B198" s="134" t="s">
        <v>169</v>
      </c>
      <c r="C198" s="135">
        <v>0</v>
      </c>
      <c r="D198" s="135">
        <v>0</v>
      </c>
      <c r="E198" s="135">
        <v>0</v>
      </c>
      <c r="F198" s="135">
        <f t="shared" si="58"/>
        <v>0</v>
      </c>
      <c r="G198" s="135">
        <v>0</v>
      </c>
      <c r="H198" s="135">
        <v>0</v>
      </c>
      <c r="I198" s="135">
        <v>0</v>
      </c>
      <c r="J198" s="135">
        <f t="shared" si="59"/>
        <v>0</v>
      </c>
      <c r="K198" s="135">
        <v>0</v>
      </c>
      <c r="L198" s="135">
        <v>0</v>
      </c>
      <c r="M198" s="135">
        <v>0</v>
      </c>
      <c r="N198" s="135">
        <f t="shared" si="60"/>
        <v>0</v>
      </c>
    </row>
    <row r="199" spans="1:14" ht="15.75">
      <c r="A199" s="119" t="s">
        <v>216</v>
      </c>
      <c r="B199" s="134" t="s">
        <v>170</v>
      </c>
      <c r="C199" s="135">
        <v>0</v>
      </c>
      <c r="D199" s="135">
        <v>0</v>
      </c>
      <c r="E199" s="135">
        <v>0</v>
      </c>
      <c r="F199" s="135">
        <f t="shared" si="58"/>
        <v>0</v>
      </c>
      <c r="G199" s="135">
        <v>0</v>
      </c>
      <c r="H199" s="135">
        <v>0</v>
      </c>
      <c r="I199" s="135">
        <v>0</v>
      </c>
      <c r="J199" s="135">
        <f t="shared" si="59"/>
        <v>0</v>
      </c>
      <c r="K199" s="135">
        <v>0</v>
      </c>
      <c r="L199" s="135">
        <v>0</v>
      </c>
      <c r="M199" s="135">
        <v>0</v>
      </c>
      <c r="N199" s="135">
        <f t="shared" si="60"/>
        <v>0</v>
      </c>
    </row>
    <row r="200" spans="1:14" ht="15.75">
      <c r="A200" s="119" t="s">
        <v>217</v>
      </c>
      <c r="B200" s="129" t="s">
        <v>312</v>
      </c>
      <c r="C200" s="130">
        <f>SUM(C198:C199)</f>
        <v>0</v>
      </c>
      <c r="D200" s="130">
        <f>SUM(D198:D199)</f>
        <v>0</v>
      </c>
      <c r="E200" s="130">
        <f>SUM(E198:E199)</f>
        <v>0</v>
      </c>
      <c r="F200" s="130">
        <f t="shared" si="58"/>
        <v>0</v>
      </c>
      <c r="G200" s="130">
        <f>SUM(G198:G199)</f>
        <v>0</v>
      </c>
      <c r="H200" s="130">
        <f>SUM(H198:H199)</f>
        <v>0</v>
      </c>
      <c r="I200" s="130">
        <f>SUM(I198:I199)</f>
        <v>0</v>
      </c>
      <c r="J200" s="130">
        <f aca="true" t="shared" si="61" ref="J200:J207">SUM(G200:I200)</f>
        <v>0</v>
      </c>
      <c r="K200" s="130">
        <f>SUM(K198:K199)</f>
        <v>0</v>
      </c>
      <c r="L200" s="130">
        <f>SUM(L198:L199)</f>
        <v>0</v>
      </c>
      <c r="M200" s="130">
        <f>SUM(M198:M199)</f>
        <v>0</v>
      </c>
      <c r="N200" s="130">
        <f t="shared" si="60"/>
        <v>0</v>
      </c>
    </row>
    <row r="201" spans="1:14" ht="15.75">
      <c r="A201" s="119" t="s">
        <v>218</v>
      </c>
      <c r="B201" s="134" t="s">
        <v>172</v>
      </c>
      <c r="C201" s="135">
        <v>0</v>
      </c>
      <c r="D201" s="135">
        <v>0</v>
      </c>
      <c r="E201" s="135">
        <v>0</v>
      </c>
      <c r="F201" s="135">
        <f t="shared" si="58"/>
        <v>0</v>
      </c>
      <c r="G201" s="135">
        <v>0</v>
      </c>
      <c r="H201" s="135">
        <v>0</v>
      </c>
      <c r="I201" s="135">
        <v>0</v>
      </c>
      <c r="J201" s="135">
        <f t="shared" si="61"/>
        <v>0</v>
      </c>
      <c r="K201" s="135">
        <v>0</v>
      </c>
      <c r="L201" s="135">
        <v>0</v>
      </c>
      <c r="M201" s="135">
        <v>0</v>
      </c>
      <c r="N201" s="135">
        <f t="shared" si="60"/>
        <v>0</v>
      </c>
    </row>
    <row r="202" spans="1:14" ht="15.75">
      <c r="A202" s="119" t="s">
        <v>219</v>
      </c>
      <c r="B202" s="134" t="s">
        <v>173</v>
      </c>
      <c r="C202" s="135">
        <v>0</v>
      </c>
      <c r="D202" s="135">
        <v>0</v>
      </c>
      <c r="E202" s="135">
        <v>0</v>
      </c>
      <c r="F202" s="135">
        <f t="shared" si="58"/>
        <v>0</v>
      </c>
      <c r="G202" s="135">
        <v>0</v>
      </c>
      <c r="H202" s="135">
        <v>0</v>
      </c>
      <c r="I202" s="135">
        <v>0</v>
      </c>
      <c r="J202" s="135">
        <f t="shared" si="61"/>
        <v>0</v>
      </c>
      <c r="K202" s="135">
        <v>0</v>
      </c>
      <c r="L202" s="135">
        <v>0</v>
      </c>
      <c r="M202" s="135">
        <v>0</v>
      </c>
      <c r="N202" s="135">
        <f t="shared" si="60"/>
        <v>0</v>
      </c>
    </row>
    <row r="203" spans="1:14" ht="15.75">
      <c r="A203" s="119" t="s">
        <v>220</v>
      </c>
      <c r="B203" s="129" t="s">
        <v>313</v>
      </c>
      <c r="C203" s="130">
        <f>SUM(C201:C202)</f>
        <v>0</v>
      </c>
      <c r="D203" s="130">
        <f>SUM(D201:D202)</f>
        <v>0</v>
      </c>
      <c r="E203" s="130">
        <f>SUM(E201:E202)</f>
        <v>0</v>
      </c>
      <c r="F203" s="130">
        <f t="shared" si="58"/>
        <v>0</v>
      </c>
      <c r="G203" s="130">
        <f>SUM(G201:G202)</f>
        <v>0</v>
      </c>
      <c r="H203" s="130">
        <f>SUM(H201:H202)</f>
        <v>0</v>
      </c>
      <c r="I203" s="130">
        <f>SUM(I201:I202)</f>
        <v>0</v>
      </c>
      <c r="J203" s="130">
        <f t="shared" si="61"/>
        <v>0</v>
      </c>
      <c r="K203" s="130">
        <f>SUM(K201:K202)</f>
        <v>0</v>
      </c>
      <c r="L203" s="130">
        <f>SUM(L201:L202)</f>
        <v>0</v>
      </c>
      <c r="M203" s="130">
        <f>SUM(M201:M202)</f>
        <v>0</v>
      </c>
      <c r="N203" s="130">
        <f t="shared" si="60"/>
        <v>0</v>
      </c>
    </row>
    <row r="204" spans="1:14" ht="15.75">
      <c r="A204" s="119" t="s">
        <v>221</v>
      </c>
      <c r="B204" s="129" t="s">
        <v>175</v>
      </c>
      <c r="C204" s="130">
        <v>0</v>
      </c>
      <c r="D204" s="130">
        <v>0</v>
      </c>
      <c r="E204" s="130">
        <v>0</v>
      </c>
      <c r="F204" s="130">
        <f t="shared" si="58"/>
        <v>0</v>
      </c>
      <c r="G204" s="130">
        <v>0</v>
      </c>
      <c r="H204" s="130">
        <v>0</v>
      </c>
      <c r="I204" s="130">
        <v>0</v>
      </c>
      <c r="J204" s="130">
        <f t="shared" si="61"/>
        <v>0</v>
      </c>
      <c r="K204" s="130">
        <v>0</v>
      </c>
      <c r="L204" s="130">
        <v>0</v>
      </c>
      <c r="M204" s="130">
        <v>0</v>
      </c>
      <c r="N204" s="130">
        <f t="shared" si="60"/>
        <v>0</v>
      </c>
    </row>
    <row r="205" spans="1:14" ht="15.75">
      <c r="A205" s="119" t="s">
        <v>222</v>
      </c>
      <c r="B205" s="136" t="s">
        <v>53</v>
      </c>
      <c r="C205" s="130">
        <v>800000</v>
      </c>
      <c r="D205" s="130">
        <v>0</v>
      </c>
      <c r="E205" s="130">
        <v>0</v>
      </c>
      <c r="F205" s="130">
        <f t="shared" si="58"/>
        <v>800000</v>
      </c>
      <c r="G205" s="130">
        <v>2122023</v>
      </c>
      <c r="H205" s="130">
        <v>0</v>
      </c>
      <c r="I205" s="130">
        <v>0</v>
      </c>
      <c r="J205" s="130">
        <f t="shared" si="61"/>
        <v>2122023</v>
      </c>
      <c r="K205" s="130">
        <v>1071241</v>
      </c>
      <c r="L205" s="130">
        <v>0</v>
      </c>
      <c r="M205" s="130">
        <v>0</v>
      </c>
      <c r="N205" s="130">
        <f t="shared" si="60"/>
        <v>1071241</v>
      </c>
    </row>
    <row r="206" spans="1:14" ht="15.75">
      <c r="A206" s="117" t="s">
        <v>223</v>
      </c>
      <c r="B206" s="137" t="s">
        <v>296</v>
      </c>
      <c r="C206" s="132">
        <f>C191+C192+C193+C194+C195+C196+C197+C200+C203+C204+C205</f>
        <v>4430000</v>
      </c>
      <c r="D206" s="132">
        <f>D191+D192+D193+D194+D195+D196+D197+D200+D203+D204+D205</f>
        <v>0</v>
      </c>
      <c r="E206" s="132">
        <f>E191+E192+E193+E194+E195+E196+E197+E200+E203+E204+E205</f>
        <v>0</v>
      </c>
      <c r="F206" s="132">
        <f t="shared" si="58"/>
        <v>4430000</v>
      </c>
      <c r="G206" s="132">
        <f>G191+G192+G193+G194+G195+G196+G197+G200+G203+G204+G205</f>
        <v>5885656</v>
      </c>
      <c r="H206" s="132">
        <f>H191+H192+H193+H194+H195+H196+H197+H200+H203+H204+H205</f>
        <v>0</v>
      </c>
      <c r="I206" s="132">
        <f>I191+I192+I193+I194+I195+I196+I197+I200+I203+I204+I205</f>
        <v>0</v>
      </c>
      <c r="J206" s="132">
        <f t="shared" si="61"/>
        <v>5885656</v>
      </c>
      <c r="K206" s="132">
        <f>K191+K192+K193+K194+K195+K196+K197+K200+K203+K204+K205</f>
        <v>4093939</v>
      </c>
      <c r="L206" s="132">
        <f>L191+L192+L193+L194+L195+L196+L197+L200+L203+L204+L205</f>
        <v>0</v>
      </c>
      <c r="M206" s="132">
        <f>M191+M192+M193+M194+M195+M196+M197+M200+M203+M204+M205</f>
        <v>0</v>
      </c>
      <c r="N206" s="132">
        <f t="shared" si="60"/>
        <v>4093939</v>
      </c>
    </row>
    <row r="207" spans="1:14" ht="15.75">
      <c r="A207" s="119" t="s">
        <v>224</v>
      </c>
      <c r="B207" s="136" t="s">
        <v>62</v>
      </c>
      <c r="C207" s="130">
        <v>0</v>
      </c>
      <c r="D207" s="130">
        <v>0</v>
      </c>
      <c r="E207" s="130">
        <v>0</v>
      </c>
      <c r="F207" s="109">
        <f t="shared" si="58"/>
        <v>0</v>
      </c>
      <c r="G207" s="130">
        <v>155000</v>
      </c>
      <c r="H207" s="130">
        <v>0</v>
      </c>
      <c r="I207" s="130">
        <v>0</v>
      </c>
      <c r="J207" s="109">
        <f t="shared" si="61"/>
        <v>155000</v>
      </c>
      <c r="K207" s="130">
        <v>155000</v>
      </c>
      <c r="L207" s="130">
        <v>0</v>
      </c>
      <c r="M207" s="130">
        <v>0</v>
      </c>
      <c r="N207" s="109">
        <f t="shared" si="60"/>
        <v>155000</v>
      </c>
    </row>
    <row r="208" spans="1:14" ht="15.75">
      <c r="A208" s="117" t="s">
        <v>225</v>
      </c>
      <c r="B208" s="138" t="s">
        <v>297</v>
      </c>
      <c r="C208" s="132">
        <f aca="true" t="shared" si="62" ref="C208:J208">SUM(C207)</f>
        <v>0</v>
      </c>
      <c r="D208" s="132">
        <f t="shared" si="62"/>
        <v>0</v>
      </c>
      <c r="E208" s="132">
        <f t="shared" si="62"/>
        <v>0</v>
      </c>
      <c r="F208" s="132">
        <f t="shared" si="62"/>
        <v>0</v>
      </c>
      <c r="G208" s="132">
        <f t="shared" si="62"/>
        <v>155000</v>
      </c>
      <c r="H208" s="132">
        <f t="shared" si="62"/>
        <v>0</v>
      </c>
      <c r="I208" s="132">
        <f t="shared" si="62"/>
        <v>0</v>
      </c>
      <c r="J208" s="132">
        <f t="shared" si="62"/>
        <v>155000</v>
      </c>
      <c r="K208" s="132">
        <f>SUM(K207)</f>
        <v>155000</v>
      </c>
      <c r="L208" s="132">
        <f>SUM(L207)</f>
        <v>0</v>
      </c>
      <c r="M208" s="132">
        <f>SUM(M207)</f>
        <v>0</v>
      </c>
      <c r="N208" s="132">
        <f>SUM(N207)</f>
        <v>155000</v>
      </c>
    </row>
    <row r="209" spans="1:14" ht="15.75">
      <c r="A209" s="117" t="s">
        <v>226</v>
      </c>
      <c r="B209" s="139" t="s">
        <v>298</v>
      </c>
      <c r="C209" s="132">
        <f aca="true" t="shared" si="63" ref="C209:J209">C188+C206+C208+C190</f>
        <v>4430000</v>
      </c>
      <c r="D209" s="132">
        <f t="shared" si="63"/>
        <v>0</v>
      </c>
      <c r="E209" s="132">
        <f t="shared" si="63"/>
        <v>0</v>
      </c>
      <c r="F209" s="132">
        <f t="shared" si="63"/>
        <v>4430000</v>
      </c>
      <c r="G209" s="132">
        <f t="shared" si="63"/>
        <v>6040656</v>
      </c>
      <c r="H209" s="132">
        <f t="shared" si="63"/>
        <v>0</v>
      </c>
      <c r="I209" s="132">
        <f t="shared" si="63"/>
        <v>0</v>
      </c>
      <c r="J209" s="132">
        <f t="shared" si="63"/>
        <v>6040656</v>
      </c>
      <c r="K209" s="132">
        <f>K188+K206+K208+K190</f>
        <v>4248939</v>
      </c>
      <c r="L209" s="132">
        <f>L188+L206+L208+L190</f>
        <v>0</v>
      </c>
      <c r="M209" s="132">
        <f>M188+M206+M208+M190</f>
        <v>0</v>
      </c>
      <c r="N209" s="132">
        <f>N188+N206+N208+N190</f>
        <v>4248939</v>
      </c>
    </row>
    <row r="210" spans="1:14" ht="15.75">
      <c r="A210" s="119" t="s">
        <v>227</v>
      </c>
      <c r="B210" s="129" t="s">
        <v>46</v>
      </c>
      <c r="C210" s="130">
        <v>0</v>
      </c>
      <c r="D210" s="130">
        <v>0</v>
      </c>
      <c r="E210" s="130">
        <v>0</v>
      </c>
      <c r="F210" s="109">
        <f>SUM(C210:E210)</f>
        <v>0</v>
      </c>
      <c r="G210" s="130">
        <v>0</v>
      </c>
      <c r="H210" s="130">
        <v>0</v>
      </c>
      <c r="I210" s="130">
        <v>0</v>
      </c>
      <c r="J210" s="109">
        <f>SUM(G210:I210)</f>
        <v>0</v>
      </c>
      <c r="K210" s="130">
        <v>0</v>
      </c>
      <c r="L210" s="130">
        <v>0</v>
      </c>
      <c r="M210" s="130">
        <v>0</v>
      </c>
      <c r="N210" s="109">
        <f>SUM(K210:M210)</f>
        <v>0</v>
      </c>
    </row>
    <row r="211" spans="1:14" ht="31.5">
      <c r="A211" s="119" t="s">
        <v>228</v>
      </c>
      <c r="B211" s="129" t="s">
        <v>47</v>
      </c>
      <c r="C211" s="130">
        <v>0</v>
      </c>
      <c r="D211" s="130">
        <v>0</v>
      </c>
      <c r="E211" s="130">
        <v>0</v>
      </c>
      <c r="F211" s="109">
        <f>SUM(C211:E211)</f>
        <v>0</v>
      </c>
      <c r="G211" s="130">
        <v>500000</v>
      </c>
      <c r="H211" s="130">
        <v>0</v>
      </c>
      <c r="I211" s="130">
        <v>0</v>
      </c>
      <c r="J211" s="109">
        <f>SUM(G211:I211)</f>
        <v>500000</v>
      </c>
      <c r="K211" s="130">
        <v>500000</v>
      </c>
      <c r="L211" s="130">
        <v>0</v>
      </c>
      <c r="M211" s="130">
        <v>0</v>
      </c>
      <c r="N211" s="109">
        <f>SUM(K211:M211)</f>
        <v>500000</v>
      </c>
    </row>
    <row r="212" spans="1:14" ht="31.5">
      <c r="A212" s="117" t="s">
        <v>229</v>
      </c>
      <c r="B212" s="110" t="s">
        <v>299</v>
      </c>
      <c r="C212" s="132">
        <f aca="true" t="shared" si="64" ref="C212:J212">SUM(C210:C211)</f>
        <v>0</v>
      </c>
      <c r="D212" s="132">
        <f t="shared" si="64"/>
        <v>0</v>
      </c>
      <c r="E212" s="132">
        <f t="shared" si="64"/>
        <v>0</v>
      </c>
      <c r="F212" s="132">
        <f t="shared" si="64"/>
        <v>0</v>
      </c>
      <c r="G212" s="132">
        <f t="shared" si="64"/>
        <v>500000</v>
      </c>
      <c r="H212" s="132">
        <f t="shared" si="64"/>
        <v>0</v>
      </c>
      <c r="I212" s="132">
        <f t="shared" si="64"/>
        <v>0</v>
      </c>
      <c r="J212" s="132">
        <f t="shared" si="64"/>
        <v>500000</v>
      </c>
      <c r="K212" s="132">
        <f>SUM(K210:K211)</f>
        <v>500000</v>
      </c>
      <c r="L212" s="132">
        <f>SUM(L210:L211)</f>
        <v>0</v>
      </c>
      <c r="M212" s="132">
        <f>SUM(M210:M211)</f>
        <v>0</v>
      </c>
      <c r="N212" s="132">
        <f>SUM(N210:N211)</f>
        <v>500000</v>
      </c>
    </row>
    <row r="213" spans="1:14" ht="15.75">
      <c r="A213" s="119" t="s">
        <v>230</v>
      </c>
      <c r="B213" s="140" t="s">
        <v>59</v>
      </c>
      <c r="C213" s="130">
        <v>0</v>
      </c>
      <c r="D213" s="130">
        <v>0</v>
      </c>
      <c r="E213" s="130">
        <v>0</v>
      </c>
      <c r="F213" s="109">
        <f>SUM(C213:E213)</f>
        <v>0</v>
      </c>
      <c r="G213" s="130">
        <v>127000</v>
      </c>
      <c r="H213" s="130">
        <v>0</v>
      </c>
      <c r="I213" s="130">
        <v>0</v>
      </c>
      <c r="J213" s="109">
        <f>SUM(G213:I213)</f>
        <v>127000</v>
      </c>
      <c r="K213" s="130">
        <v>127000</v>
      </c>
      <c r="L213" s="130">
        <v>0</v>
      </c>
      <c r="M213" s="130">
        <v>0</v>
      </c>
      <c r="N213" s="109">
        <f>SUM(K213:M213)</f>
        <v>127000</v>
      </c>
    </row>
    <row r="214" spans="1:14" ht="15.75">
      <c r="A214" s="117" t="s">
        <v>231</v>
      </c>
      <c r="B214" s="141" t="s">
        <v>300</v>
      </c>
      <c r="C214" s="132">
        <f>SUM(C213)</f>
        <v>0</v>
      </c>
      <c r="D214" s="132">
        <f>SUM(D213)</f>
        <v>0</v>
      </c>
      <c r="E214" s="132">
        <f>SUM(E213)</f>
        <v>0</v>
      </c>
      <c r="F214" s="132">
        <f>SUM(C214:E214)</f>
        <v>0</v>
      </c>
      <c r="G214" s="132">
        <f>SUM(G213)</f>
        <v>127000</v>
      </c>
      <c r="H214" s="132">
        <f>SUM(H213)</f>
        <v>0</v>
      </c>
      <c r="I214" s="132">
        <f>SUM(I213)</f>
        <v>0</v>
      </c>
      <c r="J214" s="132">
        <f>SUM(G214:I214)</f>
        <v>127000</v>
      </c>
      <c r="K214" s="132">
        <f>SUM(K213)</f>
        <v>127000</v>
      </c>
      <c r="L214" s="132">
        <f>SUM(L213)</f>
        <v>0</v>
      </c>
      <c r="M214" s="132">
        <f>SUM(M213)</f>
        <v>0</v>
      </c>
      <c r="N214" s="132">
        <f>SUM(K214:M214)</f>
        <v>127000</v>
      </c>
    </row>
    <row r="215" spans="1:14" ht="15.75">
      <c r="A215" s="119" t="s">
        <v>232</v>
      </c>
      <c r="B215" s="136" t="s">
        <v>65</v>
      </c>
      <c r="C215" s="130">
        <v>0</v>
      </c>
      <c r="D215" s="130">
        <v>0</v>
      </c>
      <c r="E215" s="130">
        <v>0</v>
      </c>
      <c r="F215" s="109">
        <f>SUM(C215:E215)</f>
        <v>0</v>
      </c>
      <c r="G215" s="130">
        <v>0</v>
      </c>
      <c r="H215" s="130">
        <v>0</v>
      </c>
      <c r="I215" s="130">
        <v>0</v>
      </c>
      <c r="J215" s="109">
        <f>SUM(G215:I215)</f>
        <v>0</v>
      </c>
      <c r="K215" s="130">
        <v>0</v>
      </c>
      <c r="L215" s="130">
        <v>0</v>
      </c>
      <c r="M215" s="130">
        <v>0</v>
      </c>
      <c r="N215" s="109">
        <f>SUM(K215:M215)</f>
        <v>0</v>
      </c>
    </row>
    <row r="216" spans="1:14" ht="15.75">
      <c r="A216" s="117" t="s">
        <v>233</v>
      </c>
      <c r="B216" s="138" t="s">
        <v>301</v>
      </c>
      <c r="C216" s="132">
        <f>C215</f>
        <v>0</v>
      </c>
      <c r="D216" s="132">
        <f aca="true" t="shared" si="65" ref="D216:N216">D215</f>
        <v>0</v>
      </c>
      <c r="E216" s="132">
        <f t="shared" si="65"/>
        <v>0</v>
      </c>
      <c r="F216" s="132">
        <f t="shared" si="65"/>
        <v>0</v>
      </c>
      <c r="G216" s="132">
        <f t="shared" si="65"/>
        <v>0</v>
      </c>
      <c r="H216" s="132">
        <f t="shared" si="65"/>
        <v>0</v>
      </c>
      <c r="I216" s="132">
        <f t="shared" si="65"/>
        <v>0</v>
      </c>
      <c r="J216" s="132">
        <f t="shared" si="65"/>
        <v>0</v>
      </c>
      <c r="K216" s="132">
        <f t="shared" si="65"/>
        <v>0</v>
      </c>
      <c r="L216" s="132">
        <f t="shared" si="65"/>
        <v>0</v>
      </c>
      <c r="M216" s="132">
        <f t="shared" si="65"/>
        <v>0</v>
      </c>
      <c r="N216" s="132">
        <f t="shared" si="65"/>
        <v>0</v>
      </c>
    </row>
    <row r="217" spans="1:14" ht="15.75">
      <c r="A217" s="117" t="s">
        <v>234</v>
      </c>
      <c r="B217" s="139" t="s">
        <v>302</v>
      </c>
      <c r="C217" s="132">
        <f>C212+C216+C214</f>
        <v>0</v>
      </c>
      <c r="D217" s="132">
        <f>D212+D216+D214</f>
        <v>0</v>
      </c>
      <c r="E217" s="132">
        <f>E212+E216+E214</f>
        <v>0</v>
      </c>
      <c r="F217" s="132">
        <f>SUM(C217:E217)</f>
        <v>0</v>
      </c>
      <c r="G217" s="132">
        <f>G212+G216+G214</f>
        <v>627000</v>
      </c>
      <c r="H217" s="132">
        <f>H212+H216+H214</f>
        <v>0</v>
      </c>
      <c r="I217" s="132">
        <f>I212+I216+I214</f>
        <v>0</v>
      </c>
      <c r="J217" s="132">
        <f>SUM(G217:I217)</f>
        <v>627000</v>
      </c>
      <c r="K217" s="132">
        <f>K212+K216+K214</f>
        <v>627000</v>
      </c>
      <c r="L217" s="132">
        <f>L212+L216+L214</f>
        <v>0</v>
      </c>
      <c r="M217" s="132">
        <f>M212+M216+M214</f>
        <v>0</v>
      </c>
      <c r="N217" s="132">
        <f>SUM(K217:M217)</f>
        <v>627000</v>
      </c>
    </row>
    <row r="218" spans="1:14" ht="15.75">
      <c r="A218" s="117" t="s">
        <v>235</v>
      </c>
      <c r="B218" s="139" t="s">
        <v>303</v>
      </c>
      <c r="C218" s="132">
        <f aca="true" t="shared" si="66" ref="C218:N218">C209+C217+C186</f>
        <v>81265482</v>
      </c>
      <c r="D218" s="132">
        <f t="shared" si="66"/>
        <v>0</v>
      </c>
      <c r="E218" s="132">
        <f t="shared" si="66"/>
        <v>0</v>
      </c>
      <c r="F218" s="132">
        <f t="shared" si="66"/>
        <v>81265482</v>
      </c>
      <c r="G218" s="132">
        <f t="shared" si="66"/>
        <v>99327991</v>
      </c>
      <c r="H218" s="132">
        <f t="shared" si="66"/>
        <v>0</v>
      </c>
      <c r="I218" s="132">
        <f t="shared" si="66"/>
        <v>0</v>
      </c>
      <c r="J218" s="132">
        <f t="shared" si="66"/>
        <v>99327991</v>
      </c>
      <c r="K218" s="132">
        <f t="shared" si="66"/>
        <v>86822704</v>
      </c>
      <c r="L218" s="132">
        <f t="shared" si="66"/>
        <v>0</v>
      </c>
      <c r="M218" s="132">
        <f t="shared" si="66"/>
        <v>0</v>
      </c>
      <c r="N218" s="132">
        <f t="shared" si="66"/>
        <v>86822704</v>
      </c>
    </row>
    <row r="219" spans="1:14" ht="15.75">
      <c r="A219" s="100"/>
      <c r="B219" s="139"/>
      <c r="C219" s="132"/>
      <c r="D219" s="100"/>
      <c r="E219" s="100"/>
      <c r="F219" s="100"/>
      <c r="G219" s="132"/>
      <c r="H219" s="100"/>
      <c r="I219" s="100"/>
      <c r="J219" s="100"/>
      <c r="K219" s="132"/>
      <c r="L219" s="100"/>
      <c r="M219" s="100"/>
      <c r="N219" s="100"/>
    </row>
    <row r="220" spans="1:14" ht="15.75">
      <c r="A220" s="117" t="s">
        <v>309</v>
      </c>
      <c r="B220" s="139" t="s">
        <v>31</v>
      </c>
      <c r="C220" s="130"/>
      <c r="D220" s="100"/>
      <c r="E220" s="100"/>
      <c r="F220" s="100"/>
      <c r="G220" s="130"/>
      <c r="H220" s="100"/>
      <c r="I220" s="100"/>
      <c r="J220" s="100"/>
      <c r="K220" s="130"/>
      <c r="L220" s="100"/>
      <c r="M220" s="100"/>
      <c r="N220" s="100"/>
    </row>
    <row r="221" spans="1:14" ht="15.75">
      <c r="A221" s="117" t="s">
        <v>133</v>
      </c>
      <c r="B221" s="126" t="s">
        <v>25</v>
      </c>
      <c r="C221" s="127">
        <v>39392760</v>
      </c>
      <c r="D221" s="101">
        <v>0</v>
      </c>
      <c r="E221" s="128">
        <v>0</v>
      </c>
      <c r="F221" s="128">
        <f>SUM(C221:E221)</f>
        <v>39392760</v>
      </c>
      <c r="G221" s="127">
        <v>48839967</v>
      </c>
      <c r="H221" s="101">
        <v>0</v>
      </c>
      <c r="I221" s="128">
        <v>0</v>
      </c>
      <c r="J221" s="128">
        <f>SUM(G221:I221)</f>
        <v>48839967</v>
      </c>
      <c r="K221" s="127">
        <v>42730780</v>
      </c>
      <c r="L221" s="101">
        <v>0</v>
      </c>
      <c r="M221" s="128">
        <v>0</v>
      </c>
      <c r="N221" s="128">
        <f>SUM(K221:M221)</f>
        <v>42730780</v>
      </c>
    </row>
    <row r="222" spans="1:14" ht="31.5">
      <c r="A222" s="119" t="s">
        <v>134</v>
      </c>
      <c r="B222" s="129" t="s">
        <v>69</v>
      </c>
      <c r="C222" s="130">
        <v>0</v>
      </c>
      <c r="D222" s="130">
        <v>0</v>
      </c>
      <c r="E222" s="130">
        <v>0</v>
      </c>
      <c r="F222" s="109">
        <f>SUM(C222:E222)</f>
        <v>0</v>
      </c>
      <c r="G222" s="130">
        <v>0</v>
      </c>
      <c r="H222" s="130">
        <v>0</v>
      </c>
      <c r="I222" s="130">
        <v>0</v>
      </c>
      <c r="J222" s="109">
        <f>SUM(G222:I222)</f>
        <v>0</v>
      </c>
      <c r="K222" s="130">
        <v>0</v>
      </c>
      <c r="L222" s="130">
        <v>0</v>
      </c>
      <c r="M222" s="130">
        <v>0</v>
      </c>
      <c r="N222" s="109">
        <f>SUM(K222:M222)</f>
        <v>0</v>
      </c>
    </row>
    <row r="223" spans="1:14" ht="31.5">
      <c r="A223" s="117" t="s">
        <v>135</v>
      </c>
      <c r="B223" s="131" t="s">
        <v>294</v>
      </c>
      <c r="C223" s="132">
        <f aca="true" t="shared" si="67" ref="C223:J223">SUM(C222)</f>
        <v>0</v>
      </c>
      <c r="D223" s="132">
        <f t="shared" si="67"/>
        <v>0</v>
      </c>
      <c r="E223" s="132">
        <f t="shared" si="67"/>
        <v>0</v>
      </c>
      <c r="F223" s="132">
        <f t="shared" si="67"/>
        <v>0</v>
      </c>
      <c r="G223" s="132">
        <f t="shared" si="67"/>
        <v>0</v>
      </c>
      <c r="H223" s="132">
        <f t="shared" si="67"/>
        <v>0</v>
      </c>
      <c r="I223" s="132">
        <f t="shared" si="67"/>
        <v>0</v>
      </c>
      <c r="J223" s="132">
        <f t="shared" si="67"/>
        <v>0</v>
      </c>
      <c r="K223" s="132">
        <f>SUM(K222)</f>
        <v>0</v>
      </c>
      <c r="L223" s="132">
        <f>SUM(L222)</f>
        <v>0</v>
      </c>
      <c r="M223" s="132">
        <f>SUM(M222)</f>
        <v>0</v>
      </c>
      <c r="N223" s="132">
        <f>SUM(N222)</f>
        <v>0</v>
      </c>
    </row>
    <row r="224" spans="1:14" ht="15.75">
      <c r="A224" s="119" t="s">
        <v>136</v>
      </c>
      <c r="B224" s="103" t="s">
        <v>71</v>
      </c>
      <c r="C224" s="130">
        <v>0</v>
      </c>
      <c r="D224" s="130">
        <v>0</v>
      </c>
      <c r="E224" s="130">
        <v>0</v>
      </c>
      <c r="F224" s="109">
        <f>SUM(C224:E224)</f>
        <v>0</v>
      </c>
      <c r="G224" s="130">
        <v>0</v>
      </c>
      <c r="H224" s="130">
        <v>0</v>
      </c>
      <c r="I224" s="130">
        <v>0</v>
      </c>
      <c r="J224" s="109">
        <f>SUM(G224:I224)</f>
        <v>0</v>
      </c>
      <c r="K224" s="130">
        <v>0</v>
      </c>
      <c r="L224" s="130">
        <v>0</v>
      </c>
      <c r="M224" s="130">
        <v>0</v>
      </c>
      <c r="N224" s="109">
        <f>SUM(K224:M224)</f>
        <v>0</v>
      </c>
    </row>
    <row r="225" spans="1:14" ht="15.75">
      <c r="A225" s="117" t="s">
        <v>137</v>
      </c>
      <c r="B225" s="133" t="s">
        <v>295</v>
      </c>
      <c r="C225" s="132">
        <f aca="true" t="shared" si="68" ref="C225:J225">SUM(C224)</f>
        <v>0</v>
      </c>
      <c r="D225" s="132">
        <f t="shared" si="68"/>
        <v>0</v>
      </c>
      <c r="E225" s="132">
        <f t="shared" si="68"/>
        <v>0</v>
      </c>
      <c r="F225" s="132">
        <f t="shared" si="68"/>
        <v>0</v>
      </c>
      <c r="G225" s="132">
        <f t="shared" si="68"/>
        <v>0</v>
      </c>
      <c r="H225" s="132">
        <f t="shared" si="68"/>
        <v>0</v>
      </c>
      <c r="I225" s="132">
        <f t="shared" si="68"/>
        <v>0</v>
      </c>
      <c r="J225" s="132">
        <f t="shared" si="68"/>
        <v>0</v>
      </c>
      <c r="K225" s="132">
        <f>SUM(K224)</f>
        <v>0</v>
      </c>
      <c r="L225" s="132">
        <f>SUM(L224)</f>
        <v>0</v>
      </c>
      <c r="M225" s="132">
        <f>SUM(M224)</f>
        <v>0</v>
      </c>
      <c r="N225" s="132">
        <f>SUM(N224)</f>
        <v>0</v>
      </c>
    </row>
    <row r="226" spans="1:14" ht="15.75">
      <c r="A226" s="119" t="s">
        <v>138</v>
      </c>
      <c r="B226" s="129" t="s">
        <v>167</v>
      </c>
      <c r="C226" s="130">
        <v>1000000</v>
      </c>
      <c r="D226" s="130">
        <v>0</v>
      </c>
      <c r="E226" s="130">
        <v>0</v>
      </c>
      <c r="F226" s="130">
        <f>SUM(C226:E226)</f>
        <v>1000000</v>
      </c>
      <c r="G226" s="130">
        <v>1000000</v>
      </c>
      <c r="H226" s="130">
        <v>0</v>
      </c>
      <c r="I226" s="130">
        <v>0</v>
      </c>
      <c r="J226" s="130">
        <f>SUM(G226:I226)</f>
        <v>1000000</v>
      </c>
      <c r="K226" s="130">
        <v>1031959</v>
      </c>
      <c r="L226" s="130">
        <v>0</v>
      </c>
      <c r="M226" s="130">
        <v>0</v>
      </c>
      <c r="N226" s="130">
        <f>SUM(K226:M226)</f>
        <v>1031959</v>
      </c>
    </row>
    <row r="227" spans="1:14" ht="15.75">
      <c r="A227" s="119" t="s">
        <v>139</v>
      </c>
      <c r="B227" s="129" t="s">
        <v>48</v>
      </c>
      <c r="C227" s="130">
        <v>0</v>
      </c>
      <c r="D227" s="130">
        <v>0</v>
      </c>
      <c r="E227" s="130">
        <v>0</v>
      </c>
      <c r="F227" s="130">
        <f aca="true" t="shared" si="69" ref="F227:F242">SUM(C227:E227)</f>
        <v>0</v>
      </c>
      <c r="G227" s="130">
        <v>0</v>
      </c>
      <c r="H227" s="130">
        <v>0</v>
      </c>
      <c r="I227" s="130">
        <v>0</v>
      </c>
      <c r="J227" s="130">
        <f aca="true" t="shared" si="70" ref="J227:J234">SUM(G227:I227)</f>
        <v>0</v>
      </c>
      <c r="K227" s="130">
        <v>0</v>
      </c>
      <c r="L227" s="130">
        <v>0</v>
      </c>
      <c r="M227" s="130">
        <v>0</v>
      </c>
      <c r="N227" s="130">
        <f aca="true" t="shared" si="71" ref="N227:N242">SUM(K227:M227)</f>
        <v>0</v>
      </c>
    </row>
    <row r="228" spans="1:14" ht="15.75">
      <c r="A228" s="119" t="s">
        <v>140</v>
      </c>
      <c r="B228" s="129" t="s">
        <v>168</v>
      </c>
      <c r="C228" s="130">
        <v>0</v>
      </c>
      <c r="D228" s="130">
        <v>0</v>
      </c>
      <c r="E228" s="130">
        <v>0</v>
      </c>
      <c r="F228" s="130">
        <f t="shared" si="69"/>
        <v>0</v>
      </c>
      <c r="G228" s="130">
        <v>0</v>
      </c>
      <c r="H228" s="130">
        <v>0</v>
      </c>
      <c r="I228" s="130">
        <v>0</v>
      </c>
      <c r="J228" s="130">
        <f t="shared" si="70"/>
        <v>0</v>
      </c>
      <c r="K228" s="130">
        <v>0</v>
      </c>
      <c r="L228" s="130">
        <v>0</v>
      </c>
      <c r="M228" s="130">
        <v>0</v>
      </c>
      <c r="N228" s="130">
        <f t="shared" si="71"/>
        <v>0</v>
      </c>
    </row>
    <row r="229" spans="1:14" ht="15.75">
      <c r="A229" s="119" t="s">
        <v>141</v>
      </c>
      <c r="B229" s="129" t="s">
        <v>49</v>
      </c>
      <c r="C229" s="130">
        <v>0</v>
      </c>
      <c r="D229" s="130">
        <v>0</v>
      </c>
      <c r="E229" s="130">
        <v>0</v>
      </c>
      <c r="F229" s="130">
        <f t="shared" si="69"/>
        <v>0</v>
      </c>
      <c r="G229" s="130">
        <v>0</v>
      </c>
      <c r="H229" s="130">
        <v>0</v>
      </c>
      <c r="I229" s="130">
        <v>0</v>
      </c>
      <c r="J229" s="130">
        <f t="shared" si="70"/>
        <v>0</v>
      </c>
      <c r="K229" s="130">
        <v>0</v>
      </c>
      <c r="L229" s="130">
        <v>0</v>
      </c>
      <c r="M229" s="130">
        <v>0</v>
      </c>
      <c r="N229" s="130">
        <f t="shared" si="71"/>
        <v>0</v>
      </c>
    </row>
    <row r="230" spans="1:14" ht="15.75">
      <c r="A230" s="119" t="s">
        <v>142</v>
      </c>
      <c r="B230" s="129" t="s">
        <v>50</v>
      </c>
      <c r="C230" s="130">
        <v>0</v>
      </c>
      <c r="D230" s="130">
        <v>0</v>
      </c>
      <c r="E230" s="130">
        <v>0</v>
      </c>
      <c r="F230" s="130">
        <f t="shared" si="69"/>
        <v>0</v>
      </c>
      <c r="G230" s="130">
        <v>0</v>
      </c>
      <c r="H230" s="130">
        <v>0</v>
      </c>
      <c r="I230" s="130">
        <v>0</v>
      </c>
      <c r="J230" s="130">
        <f t="shared" si="70"/>
        <v>0</v>
      </c>
      <c r="K230" s="130">
        <v>0</v>
      </c>
      <c r="L230" s="130">
        <v>0</v>
      </c>
      <c r="M230" s="130">
        <v>0</v>
      </c>
      <c r="N230" s="130">
        <f t="shared" si="71"/>
        <v>0</v>
      </c>
    </row>
    <row r="231" spans="1:14" ht="15.75">
      <c r="A231" s="119" t="s">
        <v>143</v>
      </c>
      <c r="B231" s="129" t="s">
        <v>51</v>
      </c>
      <c r="C231" s="130">
        <v>0</v>
      </c>
      <c r="D231" s="130">
        <v>0</v>
      </c>
      <c r="E231" s="130">
        <v>0</v>
      </c>
      <c r="F231" s="130">
        <f t="shared" si="69"/>
        <v>0</v>
      </c>
      <c r="G231" s="130">
        <v>0</v>
      </c>
      <c r="H231" s="130">
        <v>0</v>
      </c>
      <c r="I231" s="130">
        <v>0</v>
      </c>
      <c r="J231" s="130">
        <f t="shared" si="70"/>
        <v>0</v>
      </c>
      <c r="K231" s="130">
        <v>0</v>
      </c>
      <c r="L231" s="130">
        <v>0</v>
      </c>
      <c r="M231" s="130">
        <v>0</v>
      </c>
      <c r="N231" s="130">
        <f t="shared" si="71"/>
        <v>0</v>
      </c>
    </row>
    <row r="232" spans="1:14" ht="15.75">
      <c r="A232" s="119" t="s">
        <v>214</v>
      </c>
      <c r="B232" s="129" t="s">
        <v>52</v>
      </c>
      <c r="C232" s="130">
        <v>0</v>
      </c>
      <c r="D232" s="130">
        <v>0</v>
      </c>
      <c r="E232" s="130">
        <v>0</v>
      </c>
      <c r="F232" s="130">
        <f t="shared" si="69"/>
        <v>0</v>
      </c>
      <c r="G232" s="130">
        <v>0</v>
      </c>
      <c r="H232" s="130">
        <v>0</v>
      </c>
      <c r="I232" s="130">
        <v>0</v>
      </c>
      <c r="J232" s="130">
        <f t="shared" si="70"/>
        <v>0</v>
      </c>
      <c r="K232" s="130">
        <v>0</v>
      </c>
      <c r="L232" s="130">
        <v>0</v>
      </c>
      <c r="M232" s="130">
        <v>0</v>
      </c>
      <c r="N232" s="130">
        <f t="shared" si="71"/>
        <v>0</v>
      </c>
    </row>
    <row r="233" spans="1:14" ht="15.75">
      <c r="A233" s="119" t="s">
        <v>215</v>
      </c>
      <c r="B233" s="134" t="s">
        <v>169</v>
      </c>
      <c r="C233" s="135">
        <v>0</v>
      </c>
      <c r="D233" s="135">
        <v>0</v>
      </c>
      <c r="E233" s="135">
        <v>0</v>
      </c>
      <c r="F233" s="135">
        <f t="shared" si="69"/>
        <v>0</v>
      </c>
      <c r="G233" s="135">
        <v>0</v>
      </c>
      <c r="H233" s="135">
        <v>0</v>
      </c>
      <c r="I233" s="135">
        <v>0</v>
      </c>
      <c r="J233" s="135">
        <f t="shared" si="70"/>
        <v>0</v>
      </c>
      <c r="K233" s="135">
        <v>0</v>
      </c>
      <c r="L233" s="135">
        <v>0</v>
      </c>
      <c r="M233" s="135">
        <v>0</v>
      </c>
      <c r="N233" s="135">
        <f t="shared" si="71"/>
        <v>0</v>
      </c>
    </row>
    <row r="234" spans="1:14" ht="15.75">
      <c r="A234" s="119" t="s">
        <v>216</v>
      </c>
      <c r="B234" s="134" t="s">
        <v>170</v>
      </c>
      <c r="C234" s="135">
        <v>0</v>
      </c>
      <c r="D234" s="135">
        <v>0</v>
      </c>
      <c r="E234" s="135">
        <v>0</v>
      </c>
      <c r="F234" s="135">
        <f t="shared" si="69"/>
        <v>0</v>
      </c>
      <c r="G234" s="135">
        <v>0</v>
      </c>
      <c r="H234" s="135">
        <v>0</v>
      </c>
      <c r="I234" s="135">
        <v>0</v>
      </c>
      <c r="J234" s="135">
        <f t="shared" si="70"/>
        <v>0</v>
      </c>
      <c r="K234" s="135">
        <v>0</v>
      </c>
      <c r="L234" s="135">
        <v>0</v>
      </c>
      <c r="M234" s="135">
        <v>0</v>
      </c>
      <c r="N234" s="135">
        <f t="shared" si="71"/>
        <v>0</v>
      </c>
    </row>
    <row r="235" spans="1:14" ht="15.75">
      <c r="A235" s="119" t="s">
        <v>217</v>
      </c>
      <c r="B235" s="129" t="s">
        <v>312</v>
      </c>
      <c r="C235" s="130">
        <f>SUM(C233:C234)</f>
        <v>0</v>
      </c>
      <c r="D235" s="130">
        <f>SUM(D233:D234)</f>
        <v>0</v>
      </c>
      <c r="E235" s="130">
        <f>SUM(E233:E234)</f>
        <v>0</v>
      </c>
      <c r="F235" s="130">
        <f t="shared" si="69"/>
        <v>0</v>
      </c>
      <c r="G235" s="130">
        <f>SUM(G233:G234)</f>
        <v>0</v>
      </c>
      <c r="H235" s="130">
        <f>SUM(H233:H234)</f>
        <v>0</v>
      </c>
      <c r="I235" s="130">
        <f>SUM(I233:I234)</f>
        <v>0</v>
      </c>
      <c r="J235" s="130">
        <f aca="true" t="shared" si="72" ref="J235:J242">SUM(G235:I235)</f>
        <v>0</v>
      </c>
      <c r="K235" s="130">
        <f>SUM(K233:K234)</f>
        <v>0</v>
      </c>
      <c r="L235" s="130">
        <f>SUM(L233:L234)</f>
        <v>0</v>
      </c>
      <c r="M235" s="130">
        <f>SUM(M233:M234)</f>
        <v>0</v>
      </c>
      <c r="N235" s="130">
        <f t="shared" si="71"/>
        <v>0</v>
      </c>
    </row>
    <row r="236" spans="1:14" ht="15.75">
      <c r="A236" s="119" t="s">
        <v>218</v>
      </c>
      <c r="B236" s="134" t="s">
        <v>172</v>
      </c>
      <c r="C236" s="135">
        <v>0</v>
      </c>
      <c r="D236" s="135">
        <v>0</v>
      </c>
      <c r="E236" s="135">
        <v>0</v>
      </c>
      <c r="F236" s="135">
        <f t="shared" si="69"/>
        <v>0</v>
      </c>
      <c r="G236" s="135">
        <v>0</v>
      </c>
      <c r="H236" s="135">
        <v>0</v>
      </c>
      <c r="I236" s="135">
        <v>0</v>
      </c>
      <c r="J236" s="135">
        <f t="shared" si="72"/>
        <v>0</v>
      </c>
      <c r="K236" s="135">
        <v>0</v>
      </c>
      <c r="L236" s="135">
        <v>0</v>
      </c>
      <c r="M236" s="135">
        <v>0</v>
      </c>
      <c r="N236" s="135">
        <f t="shared" si="71"/>
        <v>0</v>
      </c>
    </row>
    <row r="237" spans="1:14" ht="15.75">
      <c r="A237" s="119" t="s">
        <v>219</v>
      </c>
      <c r="B237" s="134" t="s">
        <v>173</v>
      </c>
      <c r="C237" s="135">
        <v>0</v>
      </c>
      <c r="D237" s="135">
        <v>0</v>
      </c>
      <c r="E237" s="135">
        <v>0</v>
      </c>
      <c r="F237" s="135">
        <f t="shared" si="69"/>
        <v>0</v>
      </c>
      <c r="G237" s="135">
        <v>0</v>
      </c>
      <c r="H237" s="135">
        <v>0</v>
      </c>
      <c r="I237" s="135">
        <v>0</v>
      </c>
      <c r="J237" s="135">
        <f t="shared" si="72"/>
        <v>0</v>
      </c>
      <c r="K237" s="135">
        <v>0</v>
      </c>
      <c r="L237" s="135">
        <v>0</v>
      </c>
      <c r="M237" s="135">
        <v>0</v>
      </c>
      <c r="N237" s="135">
        <f t="shared" si="71"/>
        <v>0</v>
      </c>
    </row>
    <row r="238" spans="1:14" ht="15.75">
      <c r="A238" s="119" t="s">
        <v>220</v>
      </c>
      <c r="B238" s="129" t="s">
        <v>313</v>
      </c>
      <c r="C238" s="130">
        <f>SUM(C236:C237)</f>
        <v>0</v>
      </c>
      <c r="D238" s="130">
        <f>SUM(D236:D237)</f>
        <v>0</v>
      </c>
      <c r="E238" s="130">
        <f>SUM(E236:E237)</f>
        <v>0</v>
      </c>
      <c r="F238" s="130">
        <f t="shared" si="69"/>
        <v>0</v>
      </c>
      <c r="G238" s="130">
        <f>SUM(G236:G237)</f>
        <v>0</v>
      </c>
      <c r="H238" s="130">
        <f>SUM(H236:H237)</f>
        <v>0</v>
      </c>
      <c r="I238" s="130">
        <f>SUM(I236:I237)</f>
        <v>0</v>
      </c>
      <c r="J238" s="130">
        <f t="shared" si="72"/>
        <v>0</v>
      </c>
      <c r="K238" s="130">
        <f>SUM(K236:K237)</f>
        <v>0</v>
      </c>
      <c r="L238" s="130">
        <f>SUM(L236:L237)</f>
        <v>0</v>
      </c>
      <c r="M238" s="130">
        <f>SUM(M236:M237)</f>
        <v>0</v>
      </c>
      <c r="N238" s="130">
        <f t="shared" si="71"/>
        <v>0</v>
      </c>
    </row>
    <row r="239" spans="1:14" ht="15.75">
      <c r="A239" s="119" t="s">
        <v>221</v>
      </c>
      <c r="B239" s="129" t="s">
        <v>175</v>
      </c>
      <c r="C239" s="130">
        <v>0</v>
      </c>
      <c r="D239" s="130">
        <v>0</v>
      </c>
      <c r="E239" s="130">
        <v>0</v>
      </c>
      <c r="F239" s="130">
        <f t="shared" si="69"/>
        <v>0</v>
      </c>
      <c r="G239" s="130">
        <v>0</v>
      </c>
      <c r="H239" s="130">
        <v>0</v>
      </c>
      <c r="I239" s="130">
        <v>0</v>
      </c>
      <c r="J239" s="130">
        <f t="shared" si="72"/>
        <v>0</v>
      </c>
      <c r="K239" s="130">
        <v>0</v>
      </c>
      <c r="L239" s="130">
        <v>0</v>
      </c>
      <c r="M239" s="130">
        <v>0</v>
      </c>
      <c r="N239" s="130">
        <f t="shared" si="71"/>
        <v>0</v>
      </c>
    </row>
    <row r="240" spans="1:14" ht="15.75">
      <c r="A240" s="119" t="s">
        <v>222</v>
      </c>
      <c r="B240" s="136" t="s">
        <v>53</v>
      </c>
      <c r="C240" s="130">
        <v>0</v>
      </c>
      <c r="D240" s="130">
        <v>0</v>
      </c>
      <c r="E240" s="130">
        <v>0</v>
      </c>
      <c r="F240" s="130">
        <f t="shared" si="69"/>
        <v>0</v>
      </c>
      <c r="G240" s="130">
        <v>0</v>
      </c>
      <c r="H240" s="130">
        <v>0</v>
      </c>
      <c r="I240" s="130">
        <v>0</v>
      </c>
      <c r="J240" s="130">
        <f t="shared" si="72"/>
        <v>0</v>
      </c>
      <c r="K240" s="130">
        <v>0</v>
      </c>
      <c r="L240" s="130">
        <v>0</v>
      </c>
      <c r="M240" s="130">
        <v>0</v>
      </c>
      <c r="N240" s="130">
        <f t="shared" si="71"/>
        <v>0</v>
      </c>
    </row>
    <row r="241" spans="1:14" ht="15.75">
      <c r="A241" s="117" t="s">
        <v>223</v>
      </c>
      <c r="B241" s="137" t="s">
        <v>296</v>
      </c>
      <c r="C241" s="132">
        <f>C226+C227+C228+C229+C230+C231+C232+C235+C238+C239+C240</f>
        <v>1000000</v>
      </c>
      <c r="D241" s="132">
        <f>D226+D227+D228+D229+D230+D231+D232+D235+D238+D239+D240</f>
        <v>0</v>
      </c>
      <c r="E241" s="132">
        <f>E226+E227+E228+E229+E230+E231+E232+E235+E238+E239+E240</f>
        <v>0</v>
      </c>
      <c r="F241" s="132">
        <f t="shared" si="69"/>
        <v>1000000</v>
      </c>
      <c r="G241" s="132">
        <f>G226+G227+G228+G229+G230+G231+G232+G235+G238+G239+G240</f>
        <v>1000000</v>
      </c>
      <c r="H241" s="132">
        <f>H226+H227+H228+H229+H230+H231+H232+H235+H238+H239+H240</f>
        <v>0</v>
      </c>
      <c r="I241" s="132">
        <f>I226+I227+I228+I229+I230+I231+I232+I235+I238+I239+I240</f>
        <v>0</v>
      </c>
      <c r="J241" s="132">
        <f t="shared" si="72"/>
        <v>1000000</v>
      </c>
      <c r="K241" s="132">
        <f>K226+K227+K228+K229+K230+K231+K232+K235+K238+K239+K240</f>
        <v>1031959</v>
      </c>
      <c r="L241" s="132">
        <f>L226+L227+L228+L229+L230+L231+L232+L235+L238+L239+L240</f>
        <v>0</v>
      </c>
      <c r="M241" s="132">
        <f>M226+M227+M228+M229+M230+M231+M232+M235+M238+M239+M240</f>
        <v>0</v>
      </c>
      <c r="N241" s="132">
        <f t="shared" si="71"/>
        <v>1031959</v>
      </c>
    </row>
    <row r="242" spans="1:14" ht="15.75">
      <c r="A242" s="119" t="s">
        <v>224</v>
      </c>
      <c r="B242" s="136" t="s">
        <v>62</v>
      </c>
      <c r="C242" s="130">
        <v>0</v>
      </c>
      <c r="D242" s="130">
        <v>0</v>
      </c>
      <c r="E242" s="130">
        <v>0</v>
      </c>
      <c r="F242" s="109">
        <f t="shared" si="69"/>
        <v>0</v>
      </c>
      <c r="G242" s="130">
        <v>500000</v>
      </c>
      <c r="H242" s="130">
        <v>0</v>
      </c>
      <c r="I242" s="130">
        <v>0</v>
      </c>
      <c r="J242" s="109">
        <f t="shared" si="72"/>
        <v>500000</v>
      </c>
      <c r="K242" s="130">
        <v>500000</v>
      </c>
      <c r="L242" s="130">
        <v>0</v>
      </c>
      <c r="M242" s="130">
        <v>0</v>
      </c>
      <c r="N242" s="109">
        <f t="shared" si="71"/>
        <v>500000</v>
      </c>
    </row>
    <row r="243" spans="1:14" ht="15.75">
      <c r="A243" s="117" t="s">
        <v>225</v>
      </c>
      <c r="B243" s="138" t="s">
        <v>297</v>
      </c>
      <c r="C243" s="132">
        <f aca="true" t="shared" si="73" ref="C243:J243">SUM(C242)</f>
        <v>0</v>
      </c>
      <c r="D243" s="132">
        <f t="shared" si="73"/>
        <v>0</v>
      </c>
      <c r="E243" s="132">
        <f t="shared" si="73"/>
        <v>0</v>
      </c>
      <c r="F243" s="132">
        <f t="shared" si="73"/>
        <v>0</v>
      </c>
      <c r="G243" s="132">
        <f t="shared" si="73"/>
        <v>500000</v>
      </c>
      <c r="H243" s="132">
        <f t="shared" si="73"/>
        <v>0</v>
      </c>
      <c r="I243" s="132">
        <f t="shared" si="73"/>
        <v>0</v>
      </c>
      <c r="J243" s="132">
        <f t="shared" si="73"/>
        <v>500000</v>
      </c>
      <c r="K243" s="132">
        <f>SUM(K242)</f>
        <v>500000</v>
      </c>
      <c r="L243" s="132">
        <f>SUM(L242)</f>
        <v>0</v>
      </c>
      <c r="M243" s="132">
        <f>SUM(M242)</f>
        <v>0</v>
      </c>
      <c r="N243" s="132">
        <f>SUM(N242)</f>
        <v>500000</v>
      </c>
    </row>
    <row r="244" spans="1:14" ht="15.75">
      <c r="A244" s="117" t="s">
        <v>226</v>
      </c>
      <c r="B244" s="139" t="s">
        <v>298</v>
      </c>
      <c r="C244" s="132">
        <f aca="true" t="shared" si="74" ref="C244:J244">C223+C241+C243+C225</f>
        <v>1000000</v>
      </c>
      <c r="D244" s="132">
        <f t="shared" si="74"/>
        <v>0</v>
      </c>
      <c r="E244" s="132">
        <f t="shared" si="74"/>
        <v>0</v>
      </c>
      <c r="F244" s="132">
        <f t="shared" si="74"/>
        <v>1000000</v>
      </c>
      <c r="G244" s="132">
        <f t="shared" si="74"/>
        <v>1500000</v>
      </c>
      <c r="H244" s="132">
        <f t="shared" si="74"/>
        <v>0</v>
      </c>
      <c r="I244" s="132">
        <f t="shared" si="74"/>
        <v>0</v>
      </c>
      <c r="J244" s="132">
        <f t="shared" si="74"/>
        <v>1500000</v>
      </c>
      <c r="K244" s="132">
        <f>K223+K241+K243+K225</f>
        <v>1531959</v>
      </c>
      <c r="L244" s="132">
        <f>L223+L241+L243+L225</f>
        <v>0</v>
      </c>
      <c r="M244" s="132">
        <f>M223+M241+M243+M225</f>
        <v>0</v>
      </c>
      <c r="N244" s="132">
        <f>N223+N241+N243+N225</f>
        <v>1531959</v>
      </c>
    </row>
    <row r="245" spans="1:14" ht="15.75">
      <c r="A245" s="119" t="s">
        <v>227</v>
      </c>
      <c r="B245" s="129" t="s">
        <v>46</v>
      </c>
      <c r="C245" s="130">
        <v>0</v>
      </c>
      <c r="D245" s="130">
        <v>0</v>
      </c>
      <c r="E245" s="130">
        <v>0</v>
      </c>
      <c r="F245" s="109">
        <f>SUM(C245:E245)</f>
        <v>0</v>
      </c>
      <c r="G245" s="130">
        <v>0</v>
      </c>
      <c r="H245" s="130">
        <v>0</v>
      </c>
      <c r="I245" s="130">
        <v>0</v>
      </c>
      <c r="J245" s="109">
        <f>SUM(G245:I245)</f>
        <v>0</v>
      </c>
      <c r="K245" s="130">
        <v>0</v>
      </c>
      <c r="L245" s="130">
        <v>0</v>
      </c>
      <c r="M245" s="130">
        <v>0</v>
      </c>
      <c r="N245" s="109">
        <f>SUM(K245:M245)</f>
        <v>0</v>
      </c>
    </row>
    <row r="246" spans="1:14" ht="31.5">
      <c r="A246" s="119" t="s">
        <v>228</v>
      </c>
      <c r="B246" s="129" t="s">
        <v>47</v>
      </c>
      <c r="C246" s="130">
        <v>0</v>
      </c>
      <c r="D246" s="130">
        <v>0</v>
      </c>
      <c r="E246" s="130">
        <v>0</v>
      </c>
      <c r="F246" s="109">
        <f>SUM(C246:E246)</f>
        <v>0</v>
      </c>
      <c r="G246" s="130">
        <v>0</v>
      </c>
      <c r="H246" s="130">
        <v>0</v>
      </c>
      <c r="I246" s="130">
        <v>0</v>
      </c>
      <c r="J246" s="109">
        <f>SUM(G246:I246)</f>
        <v>0</v>
      </c>
      <c r="K246" s="130">
        <v>0</v>
      </c>
      <c r="L246" s="130">
        <v>0</v>
      </c>
      <c r="M246" s="130">
        <v>0</v>
      </c>
      <c r="N246" s="109">
        <f>SUM(K246:M246)</f>
        <v>0</v>
      </c>
    </row>
    <row r="247" spans="1:14" ht="31.5">
      <c r="A247" s="117" t="s">
        <v>229</v>
      </c>
      <c r="B247" s="110" t="s">
        <v>299</v>
      </c>
      <c r="C247" s="132">
        <f aca="true" t="shared" si="75" ref="C247:J247">SUM(C245:C246)</f>
        <v>0</v>
      </c>
      <c r="D247" s="132">
        <f t="shared" si="75"/>
        <v>0</v>
      </c>
      <c r="E247" s="132">
        <f t="shared" si="75"/>
        <v>0</v>
      </c>
      <c r="F247" s="132">
        <f t="shared" si="75"/>
        <v>0</v>
      </c>
      <c r="G247" s="132">
        <f t="shared" si="75"/>
        <v>0</v>
      </c>
      <c r="H247" s="132">
        <f t="shared" si="75"/>
        <v>0</v>
      </c>
      <c r="I247" s="132">
        <f t="shared" si="75"/>
        <v>0</v>
      </c>
      <c r="J247" s="132">
        <f t="shared" si="75"/>
        <v>0</v>
      </c>
      <c r="K247" s="132">
        <f>SUM(K245:K246)</f>
        <v>0</v>
      </c>
      <c r="L247" s="132">
        <f>SUM(L245:L246)</f>
        <v>0</v>
      </c>
      <c r="M247" s="132">
        <f>SUM(M245:M246)</f>
        <v>0</v>
      </c>
      <c r="N247" s="132">
        <f>SUM(N245:N246)</f>
        <v>0</v>
      </c>
    </row>
    <row r="248" spans="1:14" ht="15.75">
      <c r="A248" s="119" t="s">
        <v>230</v>
      </c>
      <c r="B248" s="140" t="s">
        <v>59</v>
      </c>
      <c r="C248" s="130">
        <v>0</v>
      </c>
      <c r="D248" s="130">
        <v>0</v>
      </c>
      <c r="E248" s="130">
        <v>0</v>
      </c>
      <c r="F248" s="109">
        <f>SUM(C248:E248)</f>
        <v>0</v>
      </c>
      <c r="G248" s="130">
        <v>0</v>
      </c>
      <c r="H248" s="130">
        <v>0</v>
      </c>
      <c r="I248" s="130">
        <v>0</v>
      </c>
      <c r="J248" s="109">
        <f>SUM(G248:I248)</f>
        <v>0</v>
      </c>
      <c r="K248" s="130">
        <v>0</v>
      </c>
      <c r="L248" s="130">
        <v>0</v>
      </c>
      <c r="M248" s="130">
        <v>0</v>
      </c>
      <c r="N248" s="109">
        <f>SUM(K248:M248)</f>
        <v>0</v>
      </c>
    </row>
    <row r="249" spans="1:14" ht="15.75">
      <c r="A249" s="117" t="s">
        <v>231</v>
      </c>
      <c r="B249" s="141" t="s">
        <v>300</v>
      </c>
      <c r="C249" s="132">
        <f>SUM(C248)</f>
        <v>0</v>
      </c>
      <c r="D249" s="132">
        <f>SUM(D248)</f>
        <v>0</v>
      </c>
      <c r="E249" s="132">
        <f>SUM(E248)</f>
        <v>0</v>
      </c>
      <c r="F249" s="132">
        <f>SUM(C249:E249)</f>
        <v>0</v>
      </c>
      <c r="G249" s="132">
        <f>SUM(G248)</f>
        <v>0</v>
      </c>
      <c r="H249" s="132">
        <f>SUM(H248)</f>
        <v>0</v>
      </c>
      <c r="I249" s="132">
        <f>SUM(I248)</f>
        <v>0</v>
      </c>
      <c r="J249" s="132">
        <f>SUM(G249:I249)</f>
        <v>0</v>
      </c>
      <c r="K249" s="132">
        <f>SUM(K248)</f>
        <v>0</v>
      </c>
      <c r="L249" s="132">
        <f>SUM(L248)</f>
        <v>0</v>
      </c>
      <c r="M249" s="132">
        <f>SUM(M248)</f>
        <v>0</v>
      </c>
      <c r="N249" s="132">
        <f>SUM(K249:M249)</f>
        <v>0</v>
      </c>
    </row>
    <row r="250" spans="1:14" ht="15.75">
      <c r="A250" s="119" t="s">
        <v>232</v>
      </c>
      <c r="B250" s="136" t="s">
        <v>65</v>
      </c>
      <c r="C250" s="130">
        <v>0</v>
      </c>
      <c r="D250" s="130">
        <v>0</v>
      </c>
      <c r="E250" s="130">
        <v>0</v>
      </c>
      <c r="F250" s="109">
        <f>SUM(C250:E250)</f>
        <v>0</v>
      </c>
      <c r="G250" s="130">
        <v>0</v>
      </c>
      <c r="H250" s="130">
        <v>0</v>
      </c>
      <c r="I250" s="130">
        <v>0</v>
      </c>
      <c r="J250" s="109">
        <f>SUM(G250:I250)</f>
        <v>0</v>
      </c>
      <c r="K250" s="130">
        <v>0</v>
      </c>
      <c r="L250" s="130">
        <v>0</v>
      </c>
      <c r="M250" s="130">
        <v>0</v>
      </c>
      <c r="N250" s="109">
        <f>SUM(K250:M250)</f>
        <v>0</v>
      </c>
    </row>
    <row r="251" spans="1:14" ht="15.75">
      <c r="A251" s="117" t="s">
        <v>233</v>
      </c>
      <c r="B251" s="138" t="s">
        <v>301</v>
      </c>
      <c r="C251" s="132">
        <f>SUM(C248)</f>
        <v>0</v>
      </c>
      <c r="D251" s="132">
        <f>SUM(D248)</f>
        <v>0</v>
      </c>
      <c r="E251" s="132">
        <f>SUM(E248)</f>
        <v>0</v>
      </c>
      <c r="F251" s="132">
        <f>SUM(C251:E251)</f>
        <v>0</v>
      </c>
      <c r="G251" s="132">
        <f>SUM(G248)</f>
        <v>0</v>
      </c>
      <c r="H251" s="132">
        <f>SUM(H248)</f>
        <v>0</v>
      </c>
      <c r="I251" s="132">
        <f>SUM(I248)</f>
        <v>0</v>
      </c>
      <c r="J251" s="132">
        <f>SUM(G251:I251)</f>
        <v>0</v>
      </c>
      <c r="K251" s="132">
        <f>SUM(K248)</f>
        <v>0</v>
      </c>
      <c r="L251" s="132">
        <f>SUM(L248)</f>
        <v>0</v>
      </c>
      <c r="M251" s="132">
        <f>SUM(M248)</f>
        <v>0</v>
      </c>
      <c r="N251" s="132">
        <f>SUM(K251:M251)</f>
        <v>0</v>
      </c>
    </row>
    <row r="252" spans="1:14" ht="15.75">
      <c r="A252" s="117" t="s">
        <v>234</v>
      </c>
      <c r="B252" s="139" t="s">
        <v>302</v>
      </c>
      <c r="C252" s="132">
        <f>C247+C251+C249</f>
        <v>0</v>
      </c>
      <c r="D252" s="132">
        <f>D247+D251+D249</f>
        <v>0</v>
      </c>
      <c r="E252" s="132">
        <f>E247+E251+E249</f>
        <v>0</v>
      </c>
      <c r="F252" s="132">
        <f>SUM(C252:E252)</f>
        <v>0</v>
      </c>
      <c r="G252" s="132">
        <f>G247+G251+G249</f>
        <v>0</v>
      </c>
      <c r="H252" s="132">
        <f>H247+H251+H249</f>
        <v>0</v>
      </c>
      <c r="I252" s="132">
        <f>I247+I251+I249</f>
        <v>0</v>
      </c>
      <c r="J252" s="132">
        <f>SUM(G252:I252)</f>
        <v>0</v>
      </c>
      <c r="K252" s="132">
        <f>K247+K251+K249</f>
        <v>0</v>
      </c>
      <c r="L252" s="132">
        <f>L247+L251+L249</f>
        <v>0</v>
      </c>
      <c r="M252" s="132">
        <f>M247+M251+M249</f>
        <v>0</v>
      </c>
      <c r="N252" s="132">
        <f>SUM(K252:M252)</f>
        <v>0</v>
      </c>
    </row>
    <row r="253" spans="1:14" ht="15.75">
      <c r="A253" s="117" t="s">
        <v>235</v>
      </c>
      <c r="B253" s="139" t="s">
        <v>303</v>
      </c>
      <c r="C253" s="132">
        <f aca="true" t="shared" si="76" ref="C253:J253">C244+C252+C221</f>
        <v>40392760</v>
      </c>
      <c r="D253" s="132">
        <f t="shared" si="76"/>
        <v>0</v>
      </c>
      <c r="E253" s="132">
        <f t="shared" si="76"/>
        <v>0</v>
      </c>
      <c r="F253" s="132">
        <f t="shared" si="76"/>
        <v>40392760</v>
      </c>
      <c r="G253" s="132">
        <f t="shared" si="76"/>
        <v>50339967</v>
      </c>
      <c r="H253" s="132">
        <f t="shared" si="76"/>
        <v>0</v>
      </c>
      <c r="I253" s="132">
        <f t="shared" si="76"/>
        <v>0</v>
      </c>
      <c r="J253" s="132">
        <f t="shared" si="76"/>
        <v>50339967</v>
      </c>
      <c r="K253" s="132">
        <f>K244+K252+K221</f>
        <v>44262739</v>
      </c>
      <c r="L253" s="132">
        <f>L244+L252+L221</f>
        <v>0</v>
      </c>
      <c r="M253" s="132">
        <f>M244+M252+M221</f>
        <v>0</v>
      </c>
      <c r="N253" s="132">
        <f>N244+N252+N221</f>
        <v>44262739</v>
      </c>
    </row>
    <row r="254" spans="1:14" ht="15.75">
      <c r="A254" s="100"/>
      <c r="B254" s="139"/>
      <c r="C254" s="132"/>
      <c r="D254" s="100"/>
      <c r="E254" s="100"/>
      <c r="F254" s="100"/>
      <c r="G254" s="132"/>
      <c r="H254" s="100"/>
      <c r="I254" s="100"/>
      <c r="J254" s="100"/>
      <c r="K254" s="132"/>
      <c r="L254" s="100"/>
      <c r="M254" s="100"/>
      <c r="N254" s="100"/>
    </row>
    <row r="255" spans="1:14" ht="15.75">
      <c r="A255" s="117" t="s">
        <v>311</v>
      </c>
      <c r="B255" s="143" t="s">
        <v>7</v>
      </c>
      <c r="C255" s="132"/>
      <c r="D255" s="100"/>
      <c r="E255" s="100"/>
      <c r="F255" s="100"/>
      <c r="G255" s="132"/>
      <c r="H255" s="100"/>
      <c r="I255" s="100"/>
      <c r="J255" s="100"/>
      <c r="K255" s="132"/>
      <c r="L255" s="100"/>
      <c r="M255" s="100"/>
      <c r="N255" s="100"/>
    </row>
    <row r="256" spans="1:14" ht="15.75">
      <c r="A256" s="117" t="s">
        <v>133</v>
      </c>
      <c r="B256" s="126" t="s">
        <v>25</v>
      </c>
      <c r="C256" s="127">
        <f>C11+C46+C81+C116+C151+C186+C221</f>
        <v>1907132481</v>
      </c>
      <c r="D256" s="127">
        <f aca="true" t="shared" si="77" ref="D256:F257">D11+D46+D81+D116+D151+D186+D221</f>
        <v>0</v>
      </c>
      <c r="E256" s="127">
        <f t="shared" si="77"/>
        <v>0</v>
      </c>
      <c r="F256" s="127">
        <f t="shared" si="77"/>
        <v>1907132481</v>
      </c>
      <c r="G256" s="127">
        <f aca="true" t="shared" si="78" ref="G256:N257">G11+G46+G81+G116+G151+G186+G221</f>
        <v>2115575192</v>
      </c>
      <c r="H256" s="127">
        <f t="shared" si="78"/>
        <v>0</v>
      </c>
      <c r="I256" s="127">
        <f t="shared" si="78"/>
        <v>0</v>
      </c>
      <c r="J256" s="127">
        <f t="shared" si="78"/>
        <v>2115575192</v>
      </c>
      <c r="K256" s="127">
        <f>K11+K46+K81+K116+K151+K186+K221</f>
        <v>1979076365</v>
      </c>
      <c r="L256" s="127">
        <f t="shared" si="78"/>
        <v>0</v>
      </c>
      <c r="M256" s="127">
        <f t="shared" si="78"/>
        <v>0</v>
      </c>
      <c r="N256" s="127">
        <f t="shared" si="78"/>
        <v>1979076365</v>
      </c>
    </row>
    <row r="257" spans="1:14" ht="31.5">
      <c r="A257" s="119" t="s">
        <v>134</v>
      </c>
      <c r="B257" s="129" t="s">
        <v>69</v>
      </c>
      <c r="C257" s="130">
        <f>C12+C47+C82+C117+C152+C187+C222</f>
        <v>107837100</v>
      </c>
      <c r="D257" s="130">
        <f t="shared" si="77"/>
        <v>0</v>
      </c>
      <c r="E257" s="130">
        <f t="shared" si="77"/>
        <v>0</v>
      </c>
      <c r="F257" s="130">
        <f t="shared" si="77"/>
        <v>107837100</v>
      </c>
      <c r="G257" s="130">
        <f t="shared" si="78"/>
        <v>117704050</v>
      </c>
      <c r="H257" s="130">
        <f t="shared" si="78"/>
        <v>0</v>
      </c>
      <c r="I257" s="130">
        <f t="shared" si="78"/>
        <v>0</v>
      </c>
      <c r="J257" s="130">
        <f t="shared" si="78"/>
        <v>117704050</v>
      </c>
      <c r="K257" s="130">
        <f t="shared" si="78"/>
        <v>118304350</v>
      </c>
      <c r="L257" s="130">
        <f t="shared" si="78"/>
        <v>0</v>
      </c>
      <c r="M257" s="130">
        <f t="shared" si="78"/>
        <v>0</v>
      </c>
      <c r="N257" s="130">
        <f t="shared" si="78"/>
        <v>118304350</v>
      </c>
    </row>
    <row r="258" spans="1:14" ht="31.5">
      <c r="A258" s="117" t="s">
        <v>135</v>
      </c>
      <c r="B258" s="131" t="s">
        <v>294</v>
      </c>
      <c r="C258" s="132">
        <f>C257</f>
        <v>107837100</v>
      </c>
      <c r="D258" s="132">
        <f>D257</f>
        <v>0</v>
      </c>
      <c r="E258" s="132">
        <f>E257</f>
        <v>0</v>
      </c>
      <c r="F258" s="132">
        <f>SUM(C258:E258)</f>
        <v>107837100</v>
      </c>
      <c r="G258" s="132">
        <f>G257</f>
        <v>117704050</v>
      </c>
      <c r="H258" s="132">
        <f>H257</f>
        <v>0</v>
      </c>
      <c r="I258" s="132">
        <f>I257</f>
        <v>0</v>
      </c>
      <c r="J258" s="132">
        <f>SUM(G258:I258)</f>
        <v>117704050</v>
      </c>
      <c r="K258" s="132">
        <f>K257</f>
        <v>118304350</v>
      </c>
      <c r="L258" s="132">
        <f>L257</f>
        <v>0</v>
      </c>
      <c r="M258" s="132">
        <f>M257</f>
        <v>0</v>
      </c>
      <c r="N258" s="132">
        <f>SUM(K258:M258)</f>
        <v>118304350</v>
      </c>
    </row>
    <row r="259" spans="1:14" ht="15.75">
      <c r="A259" s="119" t="s">
        <v>136</v>
      </c>
      <c r="B259" s="103" t="s">
        <v>71</v>
      </c>
      <c r="C259" s="130">
        <f aca="true" t="shared" si="79" ref="C259:J259">C14+C49+C84+C119+C154+C189+C224</f>
        <v>850000</v>
      </c>
      <c r="D259" s="130">
        <f t="shared" si="79"/>
        <v>0</v>
      </c>
      <c r="E259" s="130">
        <f t="shared" si="79"/>
        <v>0</v>
      </c>
      <c r="F259" s="130">
        <f t="shared" si="79"/>
        <v>850000</v>
      </c>
      <c r="G259" s="130">
        <f t="shared" si="79"/>
        <v>850000</v>
      </c>
      <c r="H259" s="130">
        <f t="shared" si="79"/>
        <v>0</v>
      </c>
      <c r="I259" s="130">
        <f t="shared" si="79"/>
        <v>0</v>
      </c>
      <c r="J259" s="130">
        <f t="shared" si="79"/>
        <v>850000</v>
      </c>
      <c r="K259" s="130">
        <f>K14+K49+K84+K119+K154+K189+K224</f>
        <v>0</v>
      </c>
      <c r="L259" s="130">
        <f>L14+L49+L84+L119+L154+L189+L224</f>
        <v>0</v>
      </c>
      <c r="M259" s="130">
        <f>M14+M49+M84+M119+M154+M189+M224</f>
        <v>0</v>
      </c>
      <c r="N259" s="130">
        <f>N14+N49+N84+N119+N154+N189+N224</f>
        <v>0</v>
      </c>
    </row>
    <row r="260" spans="1:14" ht="15.75">
      <c r="A260" s="117" t="s">
        <v>137</v>
      </c>
      <c r="B260" s="133" t="s">
        <v>295</v>
      </c>
      <c r="C260" s="132">
        <f>C259</f>
        <v>850000</v>
      </c>
      <c r="D260" s="132">
        <f>D259</f>
        <v>0</v>
      </c>
      <c r="E260" s="132">
        <f>E259</f>
        <v>0</v>
      </c>
      <c r="F260" s="132">
        <f>SUM(C260:E260)</f>
        <v>850000</v>
      </c>
      <c r="G260" s="132">
        <f>G259</f>
        <v>850000</v>
      </c>
      <c r="H260" s="132">
        <f>H259</f>
        <v>0</v>
      </c>
      <c r="I260" s="132">
        <f>I259</f>
        <v>0</v>
      </c>
      <c r="J260" s="132">
        <f>SUM(G260:I260)</f>
        <v>850000</v>
      </c>
      <c r="K260" s="132">
        <f>K259</f>
        <v>0</v>
      </c>
      <c r="L260" s="132">
        <f>L259</f>
        <v>0</v>
      </c>
      <c r="M260" s="132">
        <f>M259</f>
        <v>0</v>
      </c>
      <c r="N260" s="132">
        <f>SUM(K260:M260)</f>
        <v>0</v>
      </c>
    </row>
    <row r="261" spans="1:14" ht="15.75">
      <c r="A261" s="119" t="s">
        <v>138</v>
      </c>
      <c r="B261" s="129" t="s">
        <v>167</v>
      </c>
      <c r="C261" s="130">
        <f aca="true" t="shared" si="80" ref="C261:F269">C16+C51+C86+C121+C156+C191+C226</f>
        <v>1000000</v>
      </c>
      <c r="D261" s="130">
        <f t="shared" si="80"/>
        <v>0</v>
      </c>
      <c r="E261" s="130">
        <f t="shared" si="80"/>
        <v>0</v>
      </c>
      <c r="F261" s="130">
        <f t="shared" si="80"/>
        <v>1000000</v>
      </c>
      <c r="G261" s="130">
        <f aca="true" t="shared" si="81" ref="G261:N269">G16+G51+G86+G121+G156+G191+G226</f>
        <v>1000000</v>
      </c>
      <c r="H261" s="130">
        <f t="shared" si="81"/>
        <v>0</v>
      </c>
      <c r="I261" s="130">
        <f t="shared" si="81"/>
        <v>0</v>
      </c>
      <c r="J261" s="130">
        <f t="shared" si="81"/>
        <v>1000000</v>
      </c>
      <c r="K261" s="130">
        <f t="shared" si="81"/>
        <v>1031959</v>
      </c>
      <c r="L261" s="130">
        <f t="shared" si="81"/>
        <v>0</v>
      </c>
      <c r="M261" s="130">
        <f t="shared" si="81"/>
        <v>0</v>
      </c>
      <c r="N261" s="130">
        <f t="shared" si="81"/>
        <v>1031959</v>
      </c>
    </row>
    <row r="262" spans="1:14" ht="15.75">
      <c r="A262" s="119" t="s">
        <v>139</v>
      </c>
      <c r="B262" s="129" t="s">
        <v>48</v>
      </c>
      <c r="C262" s="130">
        <f t="shared" si="80"/>
        <v>4757559</v>
      </c>
      <c r="D262" s="130">
        <f t="shared" si="80"/>
        <v>600000</v>
      </c>
      <c r="E262" s="130">
        <f t="shared" si="80"/>
        <v>0</v>
      </c>
      <c r="F262" s="130">
        <f t="shared" si="80"/>
        <v>5357559</v>
      </c>
      <c r="G262" s="130">
        <f t="shared" si="81"/>
        <v>6027881</v>
      </c>
      <c r="H262" s="130">
        <f t="shared" si="81"/>
        <v>600000</v>
      </c>
      <c r="I262" s="130">
        <f t="shared" si="81"/>
        <v>0</v>
      </c>
      <c r="J262" s="130">
        <f t="shared" si="81"/>
        <v>6627881</v>
      </c>
      <c r="K262" s="130">
        <f t="shared" si="81"/>
        <v>5236947</v>
      </c>
      <c r="L262" s="130">
        <f t="shared" si="81"/>
        <v>0</v>
      </c>
      <c r="M262" s="130">
        <f t="shared" si="81"/>
        <v>0</v>
      </c>
      <c r="N262" s="130">
        <f t="shared" si="81"/>
        <v>5236947</v>
      </c>
    </row>
    <row r="263" spans="1:14" ht="15.75">
      <c r="A263" s="119" t="s">
        <v>140</v>
      </c>
      <c r="B263" s="129" t="s">
        <v>168</v>
      </c>
      <c r="C263" s="130">
        <f t="shared" si="80"/>
        <v>3037672</v>
      </c>
      <c r="D263" s="130">
        <f t="shared" si="80"/>
        <v>120000</v>
      </c>
      <c r="E263" s="130">
        <f t="shared" si="80"/>
        <v>0</v>
      </c>
      <c r="F263" s="130">
        <f t="shared" si="80"/>
        <v>3157672</v>
      </c>
      <c r="G263" s="130">
        <f t="shared" si="81"/>
        <v>14289600</v>
      </c>
      <c r="H263" s="130">
        <f t="shared" si="81"/>
        <v>120000</v>
      </c>
      <c r="I263" s="130">
        <f t="shared" si="81"/>
        <v>0</v>
      </c>
      <c r="J263" s="130">
        <f t="shared" si="81"/>
        <v>14409600</v>
      </c>
      <c r="K263" s="130">
        <f t="shared" si="81"/>
        <v>13359412</v>
      </c>
      <c r="L263" s="130">
        <f t="shared" si="81"/>
        <v>0</v>
      </c>
      <c r="M263" s="130">
        <f t="shared" si="81"/>
        <v>0</v>
      </c>
      <c r="N263" s="130">
        <f t="shared" si="81"/>
        <v>13359412</v>
      </c>
    </row>
    <row r="264" spans="1:14" ht="15.75">
      <c r="A264" s="119" t="s">
        <v>141</v>
      </c>
      <c r="B264" s="129" t="s">
        <v>49</v>
      </c>
      <c r="C264" s="130">
        <f t="shared" si="80"/>
        <v>0</v>
      </c>
      <c r="D264" s="130">
        <f t="shared" si="80"/>
        <v>0</v>
      </c>
      <c r="E264" s="130">
        <f t="shared" si="80"/>
        <v>0</v>
      </c>
      <c r="F264" s="130">
        <f t="shared" si="80"/>
        <v>0</v>
      </c>
      <c r="G264" s="130">
        <f t="shared" si="81"/>
        <v>0</v>
      </c>
      <c r="H264" s="130">
        <f t="shared" si="81"/>
        <v>0</v>
      </c>
      <c r="I264" s="130">
        <f t="shared" si="81"/>
        <v>0</v>
      </c>
      <c r="J264" s="130">
        <f t="shared" si="81"/>
        <v>0</v>
      </c>
      <c r="K264" s="130">
        <f t="shared" si="81"/>
        <v>0</v>
      </c>
      <c r="L264" s="130">
        <f t="shared" si="81"/>
        <v>0</v>
      </c>
      <c r="M264" s="130">
        <f t="shared" si="81"/>
        <v>0</v>
      </c>
      <c r="N264" s="130">
        <f t="shared" si="81"/>
        <v>0</v>
      </c>
    </row>
    <row r="265" spans="1:14" ht="15.75">
      <c r="A265" s="119" t="s">
        <v>142</v>
      </c>
      <c r="B265" s="129" t="s">
        <v>50</v>
      </c>
      <c r="C265" s="130">
        <f t="shared" si="80"/>
        <v>71897956</v>
      </c>
      <c r="D265" s="130">
        <f t="shared" si="80"/>
        <v>0</v>
      </c>
      <c r="E265" s="130">
        <f t="shared" si="80"/>
        <v>0</v>
      </c>
      <c r="F265" s="130">
        <f t="shared" si="80"/>
        <v>71897956</v>
      </c>
      <c r="G265" s="130">
        <f t="shared" si="81"/>
        <v>76121023</v>
      </c>
      <c r="H265" s="130">
        <f t="shared" si="81"/>
        <v>0</v>
      </c>
      <c r="I265" s="130">
        <f t="shared" si="81"/>
        <v>0</v>
      </c>
      <c r="J265" s="130">
        <f t="shared" si="81"/>
        <v>76121023</v>
      </c>
      <c r="K265" s="130">
        <f t="shared" si="81"/>
        <v>74474647</v>
      </c>
      <c r="L265" s="130">
        <f t="shared" si="81"/>
        <v>0</v>
      </c>
      <c r="M265" s="130">
        <f t="shared" si="81"/>
        <v>0</v>
      </c>
      <c r="N265" s="130">
        <f t="shared" si="81"/>
        <v>74474647</v>
      </c>
    </row>
    <row r="266" spans="1:14" ht="15.75">
      <c r="A266" s="119" t="s">
        <v>143</v>
      </c>
      <c r="B266" s="129" t="s">
        <v>51</v>
      </c>
      <c r="C266" s="130">
        <f t="shared" si="80"/>
        <v>23725996</v>
      </c>
      <c r="D266" s="130">
        <f t="shared" si="80"/>
        <v>194400</v>
      </c>
      <c r="E266" s="130">
        <f t="shared" si="80"/>
        <v>0</v>
      </c>
      <c r="F266" s="130">
        <f t="shared" si="80"/>
        <v>23920396</v>
      </c>
      <c r="G266" s="130">
        <f t="shared" si="81"/>
        <v>28587569</v>
      </c>
      <c r="H266" s="130">
        <f t="shared" si="81"/>
        <v>194400</v>
      </c>
      <c r="I266" s="130">
        <f t="shared" si="81"/>
        <v>0</v>
      </c>
      <c r="J266" s="130">
        <f t="shared" si="81"/>
        <v>28781969</v>
      </c>
      <c r="K266" s="130">
        <f t="shared" si="81"/>
        <v>24973206</v>
      </c>
      <c r="L266" s="130">
        <f t="shared" si="81"/>
        <v>0</v>
      </c>
      <c r="M266" s="130">
        <f t="shared" si="81"/>
        <v>0</v>
      </c>
      <c r="N266" s="130">
        <f t="shared" si="81"/>
        <v>24973206</v>
      </c>
    </row>
    <row r="267" spans="1:14" ht="15.75">
      <c r="A267" s="119" t="s">
        <v>214</v>
      </c>
      <c r="B267" s="129" t="s">
        <v>52</v>
      </c>
      <c r="C267" s="130">
        <f t="shared" si="80"/>
        <v>26926177</v>
      </c>
      <c r="D267" s="130">
        <f t="shared" si="80"/>
        <v>0</v>
      </c>
      <c r="E267" s="130">
        <f t="shared" si="80"/>
        <v>0</v>
      </c>
      <c r="F267" s="130">
        <f t="shared" si="80"/>
        <v>26926177</v>
      </c>
      <c r="G267" s="130">
        <f t="shared" si="81"/>
        <v>39623000</v>
      </c>
      <c r="H267" s="130">
        <f t="shared" si="81"/>
        <v>0</v>
      </c>
      <c r="I267" s="130">
        <f t="shared" si="81"/>
        <v>0</v>
      </c>
      <c r="J267" s="130">
        <f t="shared" si="81"/>
        <v>39623000</v>
      </c>
      <c r="K267" s="130">
        <f t="shared" si="81"/>
        <v>39623000</v>
      </c>
      <c r="L267" s="130">
        <f t="shared" si="81"/>
        <v>0</v>
      </c>
      <c r="M267" s="130">
        <f t="shared" si="81"/>
        <v>0</v>
      </c>
      <c r="N267" s="130">
        <f t="shared" si="81"/>
        <v>39623000</v>
      </c>
    </row>
    <row r="268" spans="1:14" ht="15.75">
      <c r="A268" s="119" t="s">
        <v>215</v>
      </c>
      <c r="B268" s="134" t="s">
        <v>169</v>
      </c>
      <c r="C268" s="135">
        <f t="shared" si="80"/>
        <v>0</v>
      </c>
      <c r="D268" s="135">
        <f t="shared" si="80"/>
        <v>0</v>
      </c>
      <c r="E268" s="135">
        <f t="shared" si="80"/>
        <v>0</v>
      </c>
      <c r="F268" s="135">
        <f t="shared" si="80"/>
        <v>0</v>
      </c>
      <c r="G268" s="135">
        <f t="shared" si="81"/>
        <v>0</v>
      </c>
      <c r="H268" s="135">
        <f t="shared" si="81"/>
        <v>0</v>
      </c>
      <c r="I268" s="135">
        <f t="shared" si="81"/>
        <v>0</v>
      </c>
      <c r="J268" s="135">
        <f t="shared" si="81"/>
        <v>0</v>
      </c>
      <c r="K268" s="135">
        <f t="shared" si="81"/>
        <v>0</v>
      </c>
      <c r="L268" s="135">
        <f t="shared" si="81"/>
        <v>0</v>
      </c>
      <c r="M268" s="135">
        <f t="shared" si="81"/>
        <v>0</v>
      </c>
      <c r="N268" s="135">
        <f t="shared" si="81"/>
        <v>0</v>
      </c>
    </row>
    <row r="269" spans="1:14" ht="15.75">
      <c r="A269" s="119" t="s">
        <v>216</v>
      </c>
      <c r="B269" s="134" t="s">
        <v>170</v>
      </c>
      <c r="C269" s="135">
        <f t="shared" si="80"/>
        <v>0</v>
      </c>
      <c r="D269" s="135">
        <f t="shared" si="80"/>
        <v>0</v>
      </c>
      <c r="E269" s="135">
        <f t="shared" si="80"/>
        <v>0</v>
      </c>
      <c r="F269" s="135">
        <f t="shared" si="80"/>
        <v>0</v>
      </c>
      <c r="G269" s="135">
        <f t="shared" si="81"/>
        <v>0</v>
      </c>
      <c r="H269" s="135">
        <f t="shared" si="81"/>
        <v>0</v>
      </c>
      <c r="I269" s="135">
        <f t="shared" si="81"/>
        <v>0</v>
      </c>
      <c r="J269" s="135">
        <f t="shared" si="81"/>
        <v>0</v>
      </c>
      <c r="K269" s="135">
        <f t="shared" si="81"/>
        <v>1</v>
      </c>
      <c r="L269" s="135">
        <f t="shared" si="81"/>
        <v>0</v>
      </c>
      <c r="M269" s="135">
        <f t="shared" si="81"/>
        <v>0</v>
      </c>
      <c r="N269" s="135">
        <f t="shared" si="81"/>
        <v>1</v>
      </c>
    </row>
    <row r="270" spans="1:14" ht="15.75">
      <c r="A270" s="119" t="s">
        <v>217</v>
      </c>
      <c r="B270" s="129" t="s">
        <v>312</v>
      </c>
      <c r="C270" s="130">
        <f aca="true" t="shared" si="82" ref="C270:J270">SUM(C268:C269)</f>
        <v>0</v>
      </c>
      <c r="D270" s="130">
        <f t="shared" si="82"/>
        <v>0</v>
      </c>
      <c r="E270" s="130">
        <f t="shared" si="82"/>
        <v>0</v>
      </c>
      <c r="F270" s="130">
        <f t="shared" si="82"/>
        <v>0</v>
      </c>
      <c r="G270" s="130">
        <f t="shared" si="82"/>
        <v>0</v>
      </c>
      <c r="H270" s="130">
        <f t="shared" si="82"/>
        <v>0</v>
      </c>
      <c r="I270" s="130">
        <f t="shared" si="82"/>
        <v>0</v>
      </c>
      <c r="J270" s="130">
        <f t="shared" si="82"/>
        <v>0</v>
      </c>
      <c r="K270" s="130">
        <f>SUM(K268:K269)</f>
        <v>1</v>
      </c>
      <c r="L270" s="130">
        <f>SUM(L268:L269)</f>
        <v>0</v>
      </c>
      <c r="M270" s="130">
        <f>SUM(M268:M269)</f>
        <v>0</v>
      </c>
      <c r="N270" s="130">
        <f>SUM(N268:N269)</f>
        <v>1</v>
      </c>
    </row>
    <row r="271" spans="1:14" ht="15.75">
      <c r="A271" s="119" t="s">
        <v>218</v>
      </c>
      <c r="B271" s="134" t="s">
        <v>172</v>
      </c>
      <c r="C271" s="135">
        <f>C26+C61+C96+C131+C166+C201+C236</f>
        <v>0</v>
      </c>
      <c r="D271" s="135">
        <f aca="true" t="shared" si="83" ref="D271:F272">D26+D61+D96+D131+D166+D201+D236</f>
        <v>0</v>
      </c>
      <c r="E271" s="135">
        <f t="shared" si="83"/>
        <v>0</v>
      </c>
      <c r="F271" s="135">
        <f t="shared" si="83"/>
        <v>0</v>
      </c>
      <c r="G271" s="135">
        <f aca="true" t="shared" si="84" ref="G271:N272">G26+G61+G96+G131+G166+G201+G236</f>
        <v>0</v>
      </c>
      <c r="H271" s="135">
        <f t="shared" si="84"/>
        <v>0</v>
      </c>
      <c r="I271" s="135">
        <f t="shared" si="84"/>
        <v>0</v>
      </c>
      <c r="J271" s="135">
        <f t="shared" si="84"/>
        <v>0</v>
      </c>
      <c r="K271" s="135">
        <f t="shared" si="84"/>
        <v>0</v>
      </c>
      <c r="L271" s="135">
        <f t="shared" si="84"/>
        <v>0</v>
      </c>
      <c r="M271" s="135">
        <f t="shared" si="84"/>
        <v>0</v>
      </c>
      <c r="N271" s="135">
        <f t="shared" si="84"/>
        <v>0</v>
      </c>
    </row>
    <row r="272" spans="1:14" ht="15.75">
      <c r="A272" s="119" t="s">
        <v>219</v>
      </c>
      <c r="B272" s="134" t="s">
        <v>173</v>
      </c>
      <c r="C272" s="135">
        <f>C27+C62+C97+C132+C167+C202+C237</f>
        <v>0</v>
      </c>
      <c r="D272" s="135">
        <f t="shared" si="83"/>
        <v>0</v>
      </c>
      <c r="E272" s="135">
        <f t="shared" si="83"/>
        <v>0</v>
      </c>
      <c r="F272" s="135">
        <f t="shared" si="83"/>
        <v>0</v>
      </c>
      <c r="G272" s="135">
        <f t="shared" si="84"/>
        <v>0</v>
      </c>
      <c r="H272" s="135">
        <f t="shared" si="84"/>
        <v>0</v>
      </c>
      <c r="I272" s="135">
        <f t="shared" si="84"/>
        <v>0</v>
      </c>
      <c r="J272" s="135">
        <f t="shared" si="84"/>
        <v>0</v>
      </c>
      <c r="K272" s="135">
        <f t="shared" si="84"/>
        <v>0</v>
      </c>
      <c r="L272" s="135">
        <f t="shared" si="84"/>
        <v>0</v>
      </c>
      <c r="M272" s="135">
        <f t="shared" si="84"/>
        <v>0</v>
      </c>
      <c r="N272" s="135">
        <f t="shared" si="84"/>
        <v>0</v>
      </c>
    </row>
    <row r="273" spans="1:14" ht="15.75">
      <c r="A273" s="119" t="s">
        <v>220</v>
      </c>
      <c r="B273" s="129" t="s">
        <v>313</v>
      </c>
      <c r="C273" s="130">
        <f>SUM(C271:C272)</f>
        <v>0</v>
      </c>
      <c r="D273" s="130">
        <f>SUM(D271:D272)</f>
        <v>0</v>
      </c>
      <c r="E273" s="130">
        <f>SUM(E271:E272)</f>
        <v>0</v>
      </c>
      <c r="F273" s="130">
        <f>SUM(C273:E273)</f>
        <v>0</v>
      </c>
      <c r="G273" s="130">
        <f>SUM(G271:G272)</f>
        <v>0</v>
      </c>
      <c r="H273" s="130">
        <f>SUM(H271:H272)</f>
        <v>0</v>
      </c>
      <c r="I273" s="130">
        <f>SUM(I271:I272)</f>
        <v>0</v>
      </c>
      <c r="J273" s="130">
        <f>SUM(G273:I273)</f>
        <v>0</v>
      </c>
      <c r="K273" s="130">
        <f>SUM(K271:K272)</f>
        <v>0</v>
      </c>
      <c r="L273" s="130">
        <f>SUM(L271:L272)</f>
        <v>0</v>
      </c>
      <c r="M273" s="130">
        <f>SUM(M271:M272)</f>
        <v>0</v>
      </c>
      <c r="N273" s="130">
        <f>SUM(K273:M273)</f>
        <v>0</v>
      </c>
    </row>
    <row r="274" spans="1:14" ht="15.75">
      <c r="A274" s="119" t="s">
        <v>221</v>
      </c>
      <c r="B274" s="129" t="s">
        <v>175</v>
      </c>
      <c r="C274" s="130">
        <f>C29+C64+C99+C134+C169+C204+C239</f>
        <v>0</v>
      </c>
      <c r="D274" s="130">
        <f aca="true" t="shared" si="85" ref="D274:F275">D29+D64+D99+D134+D169+D204+D239</f>
        <v>0</v>
      </c>
      <c r="E274" s="130">
        <f t="shared" si="85"/>
        <v>0</v>
      </c>
      <c r="F274" s="130">
        <f t="shared" si="85"/>
        <v>0</v>
      </c>
      <c r="G274" s="130">
        <f aca="true" t="shared" si="86" ref="G274:N275">G29+G64+G99+G134+G169+G204+G239</f>
        <v>0</v>
      </c>
      <c r="H274" s="130">
        <f t="shared" si="86"/>
        <v>0</v>
      </c>
      <c r="I274" s="130">
        <f t="shared" si="86"/>
        <v>0</v>
      </c>
      <c r="J274" s="130">
        <f t="shared" si="86"/>
        <v>0</v>
      </c>
      <c r="K274" s="130">
        <f t="shared" si="86"/>
        <v>7850</v>
      </c>
      <c r="L274" s="130">
        <f t="shared" si="86"/>
        <v>0</v>
      </c>
      <c r="M274" s="130">
        <f t="shared" si="86"/>
        <v>0</v>
      </c>
      <c r="N274" s="130">
        <f t="shared" si="86"/>
        <v>7850</v>
      </c>
    </row>
    <row r="275" spans="1:14" ht="15.75">
      <c r="A275" s="119" t="s">
        <v>222</v>
      </c>
      <c r="B275" s="136" t="s">
        <v>53</v>
      </c>
      <c r="C275" s="130">
        <f>C30+C65+C100+C135+C170+C205+C240</f>
        <v>9294344</v>
      </c>
      <c r="D275" s="130">
        <f t="shared" si="85"/>
        <v>0</v>
      </c>
      <c r="E275" s="130">
        <f t="shared" si="85"/>
        <v>0</v>
      </c>
      <c r="F275" s="130">
        <f t="shared" si="85"/>
        <v>9294344</v>
      </c>
      <c r="G275" s="130">
        <f t="shared" si="86"/>
        <v>3216138</v>
      </c>
      <c r="H275" s="130">
        <f t="shared" si="86"/>
        <v>0</v>
      </c>
      <c r="I275" s="130">
        <f t="shared" si="86"/>
        <v>0</v>
      </c>
      <c r="J275" s="130">
        <f t="shared" si="86"/>
        <v>3216138</v>
      </c>
      <c r="K275" s="130">
        <f t="shared" si="86"/>
        <v>4152162</v>
      </c>
      <c r="L275" s="130">
        <f t="shared" si="86"/>
        <v>0</v>
      </c>
      <c r="M275" s="130">
        <f t="shared" si="86"/>
        <v>0</v>
      </c>
      <c r="N275" s="130">
        <f t="shared" si="86"/>
        <v>4152162</v>
      </c>
    </row>
    <row r="276" spans="1:14" ht="15.75">
      <c r="A276" s="117" t="s">
        <v>223</v>
      </c>
      <c r="B276" s="137" t="s">
        <v>296</v>
      </c>
      <c r="C276" s="132">
        <f>C261+C262+C263+C264+C265+C266+C267+C270+C273+C274+C275</f>
        <v>140639704</v>
      </c>
      <c r="D276" s="132">
        <f>D261+D262+D263+D264+D265+D266+D267+D270+D273+D274+D275</f>
        <v>914400</v>
      </c>
      <c r="E276" s="132">
        <f>E261+E262+E263+E264+E265+E266+E267+E270+E273+E274+E275</f>
        <v>0</v>
      </c>
      <c r="F276" s="132">
        <f>SUM(C276:E276)</f>
        <v>141554104</v>
      </c>
      <c r="G276" s="132">
        <f>G261+G262+G263+G264+G265+G266+G267+G270+G273+G274+G275</f>
        <v>168865211</v>
      </c>
      <c r="H276" s="132">
        <f>H261+H262+H263+H264+H265+H266+H267+H270+H273+H274+H275</f>
        <v>914400</v>
      </c>
      <c r="I276" s="132">
        <f>I261+I262+I263+I264+I265+I266+I267+I270+I273+I274+I275</f>
        <v>0</v>
      </c>
      <c r="J276" s="132">
        <f>SUM(G276:I276)</f>
        <v>169779611</v>
      </c>
      <c r="K276" s="132">
        <f>K261+K262+K263+K264+K265+K266+K267+K270+K273+K274+K275</f>
        <v>162859184</v>
      </c>
      <c r="L276" s="132">
        <f>L261+L262+L263+L264+L265+L266+L267+L270+L273+L274+L275</f>
        <v>0</v>
      </c>
      <c r="M276" s="132">
        <f>M261+M262+M263+M264+M265+M266+M267+M270+M273+M274+M275</f>
        <v>0</v>
      </c>
      <c r="N276" s="132">
        <f>SUM(K276:M276)</f>
        <v>162859184</v>
      </c>
    </row>
    <row r="277" spans="1:14" ht="15.75">
      <c r="A277" s="119" t="s">
        <v>224</v>
      </c>
      <c r="B277" s="136" t="s">
        <v>62</v>
      </c>
      <c r="C277" s="130">
        <f aca="true" t="shared" si="87" ref="C277:J277">C32+C67+C102+C137+C172+C207+C242</f>
        <v>0</v>
      </c>
      <c r="D277" s="130">
        <f t="shared" si="87"/>
        <v>0</v>
      </c>
      <c r="E277" s="130">
        <f t="shared" si="87"/>
        <v>0</v>
      </c>
      <c r="F277" s="130">
        <f t="shared" si="87"/>
        <v>0</v>
      </c>
      <c r="G277" s="130">
        <f t="shared" si="87"/>
        <v>655000</v>
      </c>
      <c r="H277" s="130">
        <f t="shared" si="87"/>
        <v>0</v>
      </c>
      <c r="I277" s="130">
        <f t="shared" si="87"/>
        <v>0</v>
      </c>
      <c r="J277" s="130">
        <f t="shared" si="87"/>
        <v>655000</v>
      </c>
      <c r="K277" s="130">
        <f>K32+K67+K102+K137+K172+K207+K242</f>
        <v>655000</v>
      </c>
      <c r="L277" s="130">
        <f>L32+L67+L102+L137+L172+L207+L242</f>
        <v>0</v>
      </c>
      <c r="M277" s="130">
        <f>M32+M67+M102+M137+M172+M207+M242</f>
        <v>0</v>
      </c>
      <c r="N277" s="130">
        <f>N32+N67+N102+N137+N172+N207+N242</f>
        <v>655000</v>
      </c>
    </row>
    <row r="278" spans="1:14" ht="15.75">
      <c r="A278" s="117" t="s">
        <v>225</v>
      </c>
      <c r="B278" s="138" t="s">
        <v>297</v>
      </c>
      <c r="C278" s="132">
        <f>C277</f>
        <v>0</v>
      </c>
      <c r="D278" s="132">
        <f>D277</f>
        <v>0</v>
      </c>
      <c r="E278" s="132">
        <f>E277</f>
        <v>0</v>
      </c>
      <c r="F278" s="132">
        <f>SUM(C278:E278)</f>
        <v>0</v>
      </c>
      <c r="G278" s="132">
        <f>G277</f>
        <v>655000</v>
      </c>
      <c r="H278" s="132">
        <f>H277</f>
        <v>0</v>
      </c>
      <c r="I278" s="132">
        <f>I277</f>
        <v>0</v>
      </c>
      <c r="J278" s="132">
        <f>SUM(G278:I278)</f>
        <v>655000</v>
      </c>
      <c r="K278" s="132">
        <f>K277</f>
        <v>655000</v>
      </c>
      <c r="L278" s="132">
        <f>L277</f>
        <v>0</v>
      </c>
      <c r="M278" s="132">
        <f>M277</f>
        <v>0</v>
      </c>
      <c r="N278" s="132">
        <f>SUM(K278:M278)</f>
        <v>655000</v>
      </c>
    </row>
    <row r="279" spans="1:14" ht="15.75">
      <c r="A279" s="117" t="s">
        <v>226</v>
      </c>
      <c r="B279" s="139" t="s">
        <v>298</v>
      </c>
      <c r="C279" s="132">
        <f>C258+C260+C276+C278</f>
        <v>249326804</v>
      </c>
      <c r="D279" s="132">
        <f>D258+D260+D276+D278</f>
        <v>914400</v>
      </c>
      <c r="E279" s="132">
        <f>E258+E260+E276+E278</f>
        <v>0</v>
      </c>
      <c r="F279" s="132">
        <f>SUM(C279:E279)</f>
        <v>250241204</v>
      </c>
      <c r="G279" s="132">
        <f>G258+G260+G276+G278</f>
        <v>288074261</v>
      </c>
      <c r="H279" s="132">
        <f>H258+H260+H276+H278</f>
        <v>914400</v>
      </c>
      <c r="I279" s="132">
        <f>I258+I260+I276+I278</f>
        <v>0</v>
      </c>
      <c r="J279" s="132">
        <f>SUM(G279:I279)</f>
        <v>288988661</v>
      </c>
      <c r="K279" s="132">
        <f>K258+K260+K276+K278</f>
        <v>281818534</v>
      </c>
      <c r="L279" s="132">
        <f>L258+L260+L276+L278</f>
        <v>0</v>
      </c>
      <c r="M279" s="132">
        <f>M258+M260+M276+M278</f>
        <v>0</v>
      </c>
      <c r="N279" s="132">
        <f>SUM(K279:M279)</f>
        <v>281818534</v>
      </c>
    </row>
    <row r="280" spans="1:14" ht="15.75">
      <c r="A280" s="119" t="s">
        <v>227</v>
      </c>
      <c r="B280" s="129" t="s">
        <v>46</v>
      </c>
      <c r="C280" s="130">
        <f>C35+C70+C105+C140+C175+C210+C245</f>
        <v>0</v>
      </c>
      <c r="D280" s="130">
        <f aca="true" t="shared" si="88" ref="D280:F281">D35+D70+D105+D140+D175+D210+D245</f>
        <v>0</v>
      </c>
      <c r="E280" s="130">
        <f t="shared" si="88"/>
        <v>0</v>
      </c>
      <c r="F280" s="130">
        <f t="shared" si="88"/>
        <v>0</v>
      </c>
      <c r="G280" s="130">
        <f aca="true" t="shared" si="89" ref="G280:N281">G35+G70+G105+G140+G175+G210+G245</f>
        <v>0</v>
      </c>
      <c r="H280" s="130">
        <f t="shared" si="89"/>
        <v>0</v>
      </c>
      <c r="I280" s="130">
        <f t="shared" si="89"/>
        <v>0</v>
      </c>
      <c r="J280" s="130">
        <f t="shared" si="89"/>
        <v>0</v>
      </c>
      <c r="K280" s="130">
        <f t="shared" si="89"/>
        <v>0</v>
      </c>
      <c r="L280" s="130">
        <f t="shared" si="89"/>
        <v>0</v>
      </c>
      <c r="M280" s="130">
        <f t="shared" si="89"/>
        <v>0</v>
      </c>
      <c r="N280" s="130">
        <f t="shared" si="89"/>
        <v>0</v>
      </c>
    </row>
    <row r="281" spans="1:14" ht="31.5">
      <c r="A281" s="119" t="s">
        <v>228</v>
      </c>
      <c r="B281" s="129" t="s">
        <v>47</v>
      </c>
      <c r="C281" s="130">
        <f>C36+C71+C106+C141+C176+C211+C246</f>
        <v>0</v>
      </c>
      <c r="D281" s="130">
        <f t="shared" si="88"/>
        <v>0</v>
      </c>
      <c r="E281" s="130">
        <f t="shared" si="88"/>
        <v>0</v>
      </c>
      <c r="F281" s="130">
        <f t="shared" si="88"/>
        <v>0</v>
      </c>
      <c r="G281" s="130">
        <f t="shared" si="89"/>
        <v>500000</v>
      </c>
      <c r="H281" s="130">
        <f t="shared" si="89"/>
        <v>0</v>
      </c>
      <c r="I281" s="130">
        <f t="shared" si="89"/>
        <v>0</v>
      </c>
      <c r="J281" s="130">
        <f t="shared" si="89"/>
        <v>500000</v>
      </c>
      <c r="K281" s="130">
        <f t="shared" si="89"/>
        <v>500000</v>
      </c>
      <c r="L281" s="130">
        <f t="shared" si="89"/>
        <v>0</v>
      </c>
      <c r="M281" s="130">
        <f t="shared" si="89"/>
        <v>0</v>
      </c>
      <c r="N281" s="130">
        <f t="shared" si="89"/>
        <v>500000</v>
      </c>
    </row>
    <row r="282" spans="1:14" ht="31.5">
      <c r="A282" s="117" t="s">
        <v>229</v>
      </c>
      <c r="B282" s="110" t="s">
        <v>299</v>
      </c>
      <c r="C282" s="132">
        <f>SUM(C280:C281)</f>
        <v>0</v>
      </c>
      <c r="D282" s="132">
        <f>SUM(D280:D281)</f>
        <v>0</v>
      </c>
      <c r="E282" s="132">
        <f>SUM(E280:E281)</f>
        <v>0</v>
      </c>
      <c r="F282" s="132">
        <f>SUM(C282:E282)</f>
        <v>0</v>
      </c>
      <c r="G282" s="132">
        <f>SUM(G280:G281)</f>
        <v>500000</v>
      </c>
      <c r="H282" s="132">
        <f>SUM(H280:H281)</f>
        <v>0</v>
      </c>
      <c r="I282" s="132">
        <f>SUM(I280:I281)</f>
        <v>0</v>
      </c>
      <c r="J282" s="132">
        <f>SUM(G282:I282)</f>
        <v>500000</v>
      </c>
      <c r="K282" s="132">
        <f>SUM(K280:K281)</f>
        <v>500000</v>
      </c>
      <c r="L282" s="132">
        <f>SUM(L280:L281)</f>
        <v>0</v>
      </c>
      <c r="M282" s="132">
        <f>SUM(M280:M281)</f>
        <v>0</v>
      </c>
      <c r="N282" s="132">
        <f>SUM(K282:M282)</f>
        <v>500000</v>
      </c>
    </row>
    <row r="283" spans="1:14" ht="15.75">
      <c r="A283" s="119" t="s">
        <v>230</v>
      </c>
      <c r="B283" s="140" t="s">
        <v>59</v>
      </c>
      <c r="C283" s="130">
        <f aca="true" t="shared" si="90" ref="C283:J283">C38+C73+C108+C143+C178+C213+C248</f>
        <v>0</v>
      </c>
      <c r="D283" s="130">
        <f t="shared" si="90"/>
        <v>0</v>
      </c>
      <c r="E283" s="130">
        <f t="shared" si="90"/>
        <v>0</v>
      </c>
      <c r="F283" s="130">
        <f t="shared" si="90"/>
        <v>0</v>
      </c>
      <c r="G283" s="130">
        <f t="shared" si="90"/>
        <v>388560</v>
      </c>
      <c r="H283" s="130">
        <f t="shared" si="90"/>
        <v>0</v>
      </c>
      <c r="I283" s="130">
        <f t="shared" si="90"/>
        <v>0</v>
      </c>
      <c r="J283" s="130">
        <f t="shared" si="90"/>
        <v>388560</v>
      </c>
      <c r="K283" s="130">
        <f>K38+K73+K108+K143+K178+K213+K248</f>
        <v>388560</v>
      </c>
      <c r="L283" s="130">
        <f>L38+L73+L108+L143+L178+L213+L248</f>
        <v>0</v>
      </c>
      <c r="M283" s="130">
        <f>M38+M73+M108+M143+M178+M213+M248</f>
        <v>0</v>
      </c>
      <c r="N283" s="130">
        <f>N38+N73+N108+N143+N178+N213+N248</f>
        <v>388560</v>
      </c>
    </row>
    <row r="284" spans="1:14" ht="15.75">
      <c r="A284" s="117" t="s">
        <v>231</v>
      </c>
      <c r="B284" s="141" t="s">
        <v>300</v>
      </c>
      <c r="C284" s="132">
        <f>C283</f>
        <v>0</v>
      </c>
      <c r="D284" s="132">
        <f>D283</f>
        <v>0</v>
      </c>
      <c r="E284" s="132">
        <f>E283</f>
        <v>0</v>
      </c>
      <c r="F284" s="132">
        <f>SUM(C284:E284)</f>
        <v>0</v>
      </c>
      <c r="G284" s="132">
        <f>G283</f>
        <v>388560</v>
      </c>
      <c r="H284" s="132">
        <f>H283</f>
        <v>0</v>
      </c>
      <c r="I284" s="132">
        <f>I283</f>
        <v>0</v>
      </c>
      <c r="J284" s="132">
        <f>SUM(G284:I284)</f>
        <v>388560</v>
      </c>
      <c r="K284" s="132">
        <f>K283</f>
        <v>388560</v>
      </c>
      <c r="L284" s="132">
        <f>L283</f>
        <v>0</v>
      </c>
      <c r="M284" s="132">
        <f>M283</f>
        <v>0</v>
      </c>
      <c r="N284" s="132">
        <f>SUM(K284:M284)</f>
        <v>388560</v>
      </c>
    </row>
    <row r="285" spans="1:14" ht="15.75">
      <c r="A285" s="119" t="s">
        <v>232</v>
      </c>
      <c r="B285" s="136" t="s">
        <v>65</v>
      </c>
      <c r="C285" s="130">
        <f aca="true" t="shared" si="91" ref="C285:J285">C40+C75+C110+C145+C180+C215+C250</f>
        <v>0</v>
      </c>
      <c r="D285" s="130">
        <f t="shared" si="91"/>
        <v>0</v>
      </c>
      <c r="E285" s="130">
        <f t="shared" si="91"/>
        <v>0</v>
      </c>
      <c r="F285" s="130">
        <f t="shared" si="91"/>
        <v>0</v>
      </c>
      <c r="G285" s="130">
        <f>G40+G75+G110+G145+G180+G215+G250</f>
        <v>5000000</v>
      </c>
      <c r="H285" s="130">
        <f t="shared" si="91"/>
        <v>0</v>
      </c>
      <c r="I285" s="130">
        <f t="shared" si="91"/>
        <v>0</v>
      </c>
      <c r="J285" s="130">
        <f t="shared" si="91"/>
        <v>5000000</v>
      </c>
      <c r="K285" s="130">
        <f>K40+K75+K110+K145+K180+K215+K250</f>
        <v>466676</v>
      </c>
      <c r="L285" s="130">
        <f>L40+L75+L110+L145+L180+L215+L250</f>
        <v>0</v>
      </c>
      <c r="M285" s="130">
        <f>M40+M75+M110+M145+M180+M215+M250</f>
        <v>0</v>
      </c>
      <c r="N285" s="130">
        <f>N40+N75+N110+N145+N180+N215+N250</f>
        <v>466676</v>
      </c>
    </row>
    <row r="286" spans="1:14" ht="15.75">
      <c r="A286" s="117" t="s">
        <v>233</v>
      </c>
      <c r="B286" s="138" t="s">
        <v>301</v>
      </c>
      <c r="C286" s="132">
        <f>C285</f>
        <v>0</v>
      </c>
      <c r="D286" s="132">
        <f aca="true" t="shared" si="92" ref="D286:N286">D285</f>
        <v>0</v>
      </c>
      <c r="E286" s="132">
        <f t="shared" si="92"/>
        <v>0</v>
      </c>
      <c r="F286" s="132">
        <f t="shared" si="92"/>
        <v>0</v>
      </c>
      <c r="G286" s="132">
        <f t="shared" si="92"/>
        <v>5000000</v>
      </c>
      <c r="H286" s="132">
        <f t="shared" si="92"/>
        <v>0</v>
      </c>
      <c r="I286" s="132">
        <f t="shared" si="92"/>
        <v>0</v>
      </c>
      <c r="J286" s="132">
        <f t="shared" si="92"/>
        <v>5000000</v>
      </c>
      <c r="K286" s="132">
        <f t="shared" si="92"/>
        <v>466676</v>
      </c>
      <c r="L286" s="132">
        <f t="shared" si="92"/>
        <v>0</v>
      </c>
      <c r="M286" s="132">
        <f t="shared" si="92"/>
        <v>0</v>
      </c>
      <c r="N286" s="132">
        <f t="shared" si="92"/>
        <v>466676</v>
      </c>
    </row>
    <row r="287" spans="1:14" ht="15.75">
      <c r="A287" s="117" t="s">
        <v>234</v>
      </c>
      <c r="B287" s="139" t="s">
        <v>302</v>
      </c>
      <c r="C287" s="132">
        <f>C282+C284+C286</f>
        <v>0</v>
      </c>
      <c r="D287" s="132">
        <f>D282+D284+D286</f>
        <v>0</v>
      </c>
      <c r="E287" s="132">
        <f>E282+E284+E286</f>
        <v>0</v>
      </c>
      <c r="F287" s="132">
        <f>SUM(C287:E287)</f>
        <v>0</v>
      </c>
      <c r="G287" s="132">
        <f>G282+G284+G286</f>
        <v>5888560</v>
      </c>
      <c r="H287" s="132">
        <f>H282+H284+H286</f>
        <v>0</v>
      </c>
      <c r="I287" s="132">
        <f>I282+I284+I286</f>
        <v>0</v>
      </c>
      <c r="J287" s="132">
        <f>SUM(G287:I287)</f>
        <v>5888560</v>
      </c>
      <c r="K287" s="132">
        <f>K282+K284+K286</f>
        <v>1355236</v>
      </c>
      <c r="L287" s="132">
        <f>L282+L284+L286</f>
        <v>0</v>
      </c>
      <c r="M287" s="132">
        <f>M282+M284+M286</f>
        <v>0</v>
      </c>
      <c r="N287" s="132">
        <f>SUM(K287:M287)</f>
        <v>1355236</v>
      </c>
    </row>
    <row r="288" spans="1:14" ht="15.75">
      <c r="A288" s="117" t="s">
        <v>235</v>
      </c>
      <c r="B288" s="139" t="s">
        <v>303</v>
      </c>
      <c r="C288" s="132">
        <f aca="true" t="shared" si="93" ref="C288:N288">C256+C279+C287</f>
        <v>2156459285</v>
      </c>
      <c r="D288" s="132">
        <f t="shared" si="93"/>
        <v>914400</v>
      </c>
      <c r="E288" s="132">
        <f t="shared" si="93"/>
        <v>0</v>
      </c>
      <c r="F288" s="132">
        <f t="shared" si="93"/>
        <v>2157373685</v>
      </c>
      <c r="G288" s="132">
        <f t="shared" si="93"/>
        <v>2409538013</v>
      </c>
      <c r="H288" s="132">
        <f t="shared" si="93"/>
        <v>914400</v>
      </c>
      <c r="I288" s="132">
        <f t="shared" si="93"/>
        <v>0</v>
      </c>
      <c r="J288" s="132">
        <f t="shared" si="93"/>
        <v>2410452413</v>
      </c>
      <c r="K288" s="132">
        <f t="shared" si="93"/>
        <v>2262250135</v>
      </c>
      <c r="L288" s="132">
        <f t="shared" si="93"/>
        <v>0</v>
      </c>
      <c r="M288" s="132">
        <f t="shared" si="93"/>
        <v>0</v>
      </c>
      <c r="N288" s="132">
        <f t="shared" si="93"/>
        <v>2262250135</v>
      </c>
    </row>
  </sheetData>
  <sheetProtection/>
  <mergeCells count="7">
    <mergeCell ref="A4:N4"/>
    <mergeCell ref="A5:N5"/>
    <mergeCell ref="A1:N1"/>
    <mergeCell ref="A8:A9"/>
    <mergeCell ref="C8:F8"/>
    <mergeCell ref="G8:J8"/>
    <mergeCell ref="K8:N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zoomScalePageLayoutView="0" workbookViewId="0" topLeftCell="A1">
      <pane ySplit="10" topLeftCell="A11" activePane="bottomLeft" state="frozen"/>
      <selection pane="topLeft" activeCell="B1" sqref="B1"/>
      <selection pane="bottomLeft" activeCell="A1" sqref="A1:N1"/>
    </sheetView>
  </sheetViews>
  <sheetFormatPr defaultColWidth="9.00390625" defaultRowHeight="12.75"/>
  <cols>
    <col min="1" max="1" width="9.125" style="2" customWidth="1"/>
    <col min="2" max="2" width="44.25390625" style="2" customWidth="1"/>
    <col min="3" max="3" width="14.25390625" style="2" bestFit="1" customWidth="1"/>
    <col min="4" max="4" width="11.25390625" style="2" bestFit="1" customWidth="1"/>
    <col min="5" max="5" width="10.375" style="2" bestFit="1" customWidth="1"/>
    <col min="6" max="7" width="14.25390625" style="2" bestFit="1" customWidth="1"/>
    <col min="8" max="8" width="11.25390625" style="2" bestFit="1" customWidth="1"/>
    <col min="9" max="9" width="10.375" style="2" bestFit="1" customWidth="1"/>
    <col min="10" max="11" width="14.25390625" style="2" bestFit="1" customWidth="1"/>
    <col min="12" max="12" width="11.25390625" style="2" bestFit="1" customWidth="1"/>
    <col min="13" max="13" width="10.375" style="2" bestFit="1" customWidth="1"/>
    <col min="14" max="14" width="13.875" style="2" customWidth="1"/>
    <col min="15" max="16384" width="9.125" style="2" customWidth="1"/>
  </cols>
  <sheetData>
    <row r="1" spans="1:14" ht="15.75">
      <c r="A1" s="329" t="s">
        <v>776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2:3" ht="15.75">
      <c r="B3" s="3"/>
      <c r="C3" s="3"/>
    </row>
    <row r="4" spans="1:14" ht="15.75">
      <c r="A4" s="332" t="s">
        <v>15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5.75">
      <c r="A5" s="332" t="s">
        <v>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5.75">
      <c r="A6" s="332" t="s">
        <v>403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2:6" ht="15.75">
      <c r="B7" s="4"/>
      <c r="C7" s="4"/>
      <c r="D7" s="4"/>
      <c r="E7" s="4"/>
      <c r="F7" s="4"/>
    </row>
    <row r="8" spans="1:14" ht="15.75">
      <c r="A8" s="98"/>
      <c r="B8" s="7"/>
      <c r="C8" s="8"/>
      <c r="D8" s="7"/>
      <c r="E8" s="7"/>
      <c r="F8" s="8"/>
      <c r="G8" s="7"/>
      <c r="H8" s="7"/>
      <c r="I8" s="7"/>
      <c r="J8" s="7"/>
      <c r="K8" s="7"/>
      <c r="L8" s="7"/>
      <c r="M8" s="7"/>
      <c r="N8" s="8" t="s">
        <v>316</v>
      </c>
    </row>
    <row r="9" spans="1:14" ht="15.75" customHeight="1">
      <c r="A9" s="335" t="s">
        <v>213</v>
      </c>
      <c r="B9" s="115" t="s">
        <v>17</v>
      </c>
      <c r="C9" s="319" t="s">
        <v>33</v>
      </c>
      <c r="D9" s="320"/>
      <c r="E9" s="320"/>
      <c r="F9" s="323"/>
      <c r="G9" s="319" t="s">
        <v>481</v>
      </c>
      <c r="H9" s="320"/>
      <c r="I9" s="320"/>
      <c r="J9" s="323"/>
      <c r="K9" s="319" t="s">
        <v>719</v>
      </c>
      <c r="L9" s="320"/>
      <c r="M9" s="320"/>
      <c r="N9" s="323"/>
    </row>
    <row r="10" spans="1:14" ht="31.5">
      <c r="A10" s="335"/>
      <c r="B10" s="115" t="s">
        <v>36</v>
      </c>
      <c r="C10" s="82" t="s">
        <v>34</v>
      </c>
      <c r="D10" s="45" t="s">
        <v>35</v>
      </c>
      <c r="E10" s="35" t="s">
        <v>164</v>
      </c>
      <c r="F10" s="45" t="s">
        <v>18</v>
      </c>
      <c r="G10" s="82" t="s">
        <v>34</v>
      </c>
      <c r="H10" s="45" t="s">
        <v>35</v>
      </c>
      <c r="I10" s="35" t="s">
        <v>164</v>
      </c>
      <c r="J10" s="45" t="s">
        <v>18</v>
      </c>
      <c r="K10" s="82" t="s">
        <v>34</v>
      </c>
      <c r="L10" s="45" t="s">
        <v>35</v>
      </c>
      <c r="M10" s="35" t="s">
        <v>164</v>
      </c>
      <c r="N10" s="45" t="s">
        <v>18</v>
      </c>
    </row>
    <row r="11" spans="1:14" ht="15.75">
      <c r="A11" s="117" t="s">
        <v>293</v>
      </c>
      <c r="B11" s="118" t="s">
        <v>32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5.75">
      <c r="A12" s="119" t="s">
        <v>133</v>
      </c>
      <c r="B12" s="108" t="s">
        <v>111</v>
      </c>
      <c r="C12" s="109">
        <v>427022561</v>
      </c>
      <c r="D12" s="109">
        <v>4000000</v>
      </c>
      <c r="E12" s="109">
        <v>0</v>
      </c>
      <c r="F12" s="109">
        <f>SUM(C12:E12)</f>
        <v>431022561</v>
      </c>
      <c r="G12" s="109">
        <v>457248701</v>
      </c>
      <c r="H12" s="109">
        <v>4000000</v>
      </c>
      <c r="I12" s="109">
        <v>0</v>
      </c>
      <c r="J12" s="109">
        <f>SUM(G12:I12)</f>
        <v>461248701</v>
      </c>
      <c r="K12" s="109">
        <v>431993430</v>
      </c>
      <c r="L12" s="109">
        <v>0</v>
      </c>
      <c r="M12" s="109">
        <v>0</v>
      </c>
      <c r="N12" s="109">
        <f>SUM(K12:M12)</f>
        <v>431993430</v>
      </c>
    </row>
    <row r="13" spans="1:14" ht="31.5">
      <c r="A13" s="119" t="s">
        <v>134</v>
      </c>
      <c r="B13" s="108" t="s">
        <v>37</v>
      </c>
      <c r="C13" s="109">
        <v>82744869</v>
      </c>
      <c r="D13" s="109">
        <v>780000</v>
      </c>
      <c r="E13" s="109">
        <v>0</v>
      </c>
      <c r="F13" s="109">
        <f aca="true" t="shared" si="0" ref="F13:F19">SUM(C13:E13)</f>
        <v>83524869</v>
      </c>
      <c r="G13" s="109">
        <v>89468478</v>
      </c>
      <c r="H13" s="109">
        <v>780000</v>
      </c>
      <c r="I13" s="109">
        <v>0</v>
      </c>
      <c r="J13" s="109">
        <f aca="true" t="shared" si="1" ref="J13:J19">SUM(G13:I13)</f>
        <v>90248478</v>
      </c>
      <c r="K13" s="109">
        <v>86659361</v>
      </c>
      <c r="L13" s="109">
        <v>0</v>
      </c>
      <c r="M13" s="109">
        <v>0</v>
      </c>
      <c r="N13" s="109">
        <f aca="true" t="shared" si="2" ref="N13:N19">SUM(K13:M13)</f>
        <v>86659361</v>
      </c>
    </row>
    <row r="14" spans="1:14" ht="15.75">
      <c r="A14" s="119" t="s">
        <v>135</v>
      </c>
      <c r="B14" s="108" t="s">
        <v>19</v>
      </c>
      <c r="C14" s="109">
        <v>344234952</v>
      </c>
      <c r="D14" s="109">
        <v>2478623</v>
      </c>
      <c r="E14" s="109">
        <v>0</v>
      </c>
      <c r="F14" s="109">
        <f t="shared" si="0"/>
        <v>346713575</v>
      </c>
      <c r="G14" s="109">
        <v>407885664</v>
      </c>
      <c r="H14" s="109">
        <v>2478623</v>
      </c>
      <c r="I14" s="109">
        <v>0</v>
      </c>
      <c r="J14" s="109">
        <f t="shared" si="1"/>
        <v>410364287</v>
      </c>
      <c r="K14" s="109">
        <v>371529769</v>
      </c>
      <c r="L14" s="109">
        <v>0</v>
      </c>
      <c r="M14" s="109">
        <v>0</v>
      </c>
      <c r="N14" s="109">
        <f t="shared" si="2"/>
        <v>371529769</v>
      </c>
    </row>
    <row r="15" spans="1:14" ht="15.75">
      <c r="A15" s="119" t="s">
        <v>136</v>
      </c>
      <c r="B15" s="111" t="s">
        <v>314</v>
      </c>
      <c r="C15" s="109">
        <v>0</v>
      </c>
      <c r="D15" s="109">
        <v>0</v>
      </c>
      <c r="E15" s="109">
        <v>0</v>
      </c>
      <c r="F15" s="109">
        <f t="shared" si="0"/>
        <v>0</v>
      </c>
      <c r="G15" s="109">
        <v>0</v>
      </c>
      <c r="H15" s="109">
        <v>0</v>
      </c>
      <c r="I15" s="109">
        <v>0</v>
      </c>
      <c r="J15" s="109">
        <f t="shared" si="1"/>
        <v>0</v>
      </c>
      <c r="K15" s="109">
        <v>0</v>
      </c>
      <c r="L15" s="109">
        <v>0</v>
      </c>
      <c r="M15" s="109">
        <v>0</v>
      </c>
      <c r="N15" s="109">
        <f t="shared" si="2"/>
        <v>0</v>
      </c>
    </row>
    <row r="16" spans="1:14" ht="15.75">
      <c r="A16" s="119" t="s">
        <v>137</v>
      </c>
      <c r="B16" s="111" t="s">
        <v>315</v>
      </c>
      <c r="C16" s="109">
        <v>0</v>
      </c>
      <c r="D16" s="109">
        <v>0</v>
      </c>
      <c r="E16" s="109">
        <v>0</v>
      </c>
      <c r="F16" s="109">
        <f t="shared" si="0"/>
        <v>0</v>
      </c>
      <c r="G16" s="109">
        <v>25620942</v>
      </c>
      <c r="H16" s="109">
        <v>0</v>
      </c>
      <c r="I16" s="109">
        <v>0</v>
      </c>
      <c r="J16" s="109">
        <f t="shared" si="1"/>
        <v>25620942</v>
      </c>
      <c r="K16" s="109">
        <v>0</v>
      </c>
      <c r="L16" s="109">
        <v>0</v>
      </c>
      <c r="M16" s="109">
        <v>0</v>
      </c>
      <c r="N16" s="109">
        <f t="shared" si="2"/>
        <v>0</v>
      </c>
    </row>
    <row r="17" spans="1:14" ht="15.75">
      <c r="A17" s="119" t="s">
        <v>138</v>
      </c>
      <c r="B17" s="120" t="s">
        <v>38</v>
      </c>
      <c r="C17" s="109">
        <v>14431512</v>
      </c>
      <c r="D17" s="109">
        <v>4000000</v>
      </c>
      <c r="E17" s="109">
        <v>0</v>
      </c>
      <c r="F17" s="109">
        <f t="shared" si="0"/>
        <v>18431512</v>
      </c>
      <c r="G17" s="109">
        <v>18781444</v>
      </c>
      <c r="H17" s="109">
        <v>0</v>
      </c>
      <c r="I17" s="109">
        <v>0</v>
      </c>
      <c r="J17" s="109">
        <f t="shared" si="1"/>
        <v>18781444</v>
      </c>
      <c r="K17" s="109">
        <v>18728500</v>
      </c>
      <c r="L17" s="109">
        <v>0</v>
      </c>
      <c r="M17" s="109">
        <v>0</v>
      </c>
      <c r="N17" s="109">
        <f t="shared" si="2"/>
        <v>18728500</v>
      </c>
    </row>
    <row r="18" spans="1:14" ht="15.75">
      <c r="A18" s="119" t="s">
        <v>139</v>
      </c>
      <c r="B18" s="111" t="s">
        <v>39</v>
      </c>
      <c r="C18" s="109">
        <v>0</v>
      </c>
      <c r="D18" s="109">
        <v>13478662</v>
      </c>
      <c r="E18" s="109">
        <v>0</v>
      </c>
      <c r="F18" s="109">
        <f t="shared" si="0"/>
        <v>13478662</v>
      </c>
      <c r="G18" s="109">
        <v>0</v>
      </c>
      <c r="H18" s="109">
        <v>13092413</v>
      </c>
      <c r="I18" s="109">
        <v>0</v>
      </c>
      <c r="J18" s="109">
        <f t="shared" si="1"/>
        <v>13092413</v>
      </c>
      <c r="K18" s="109">
        <v>0</v>
      </c>
      <c r="L18" s="109">
        <v>12972722</v>
      </c>
      <c r="M18" s="109">
        <v>0</v>
      </c>
      <c r="N18" s="109">
        <f t="shared" si="2"/>
        <v>12972722</v>
      </c>
    </row>
    <row r="19" spans="1:14" ht="15.75">
      <c r="A19" s="119" t="s">
        <v>140</v>
      </c>
      <c r="B19" s="111" t="s">
        <v>20</v>
      </c>
      <c r="C19" s="109">
        <v>0</v>
      </c>
      <c r="D19" s="109">
        <v>0</v>
      </c>
      <c r="E19" s="109">
        <v>0</v>
      </c>
      <c r="F19" s="109">
        <f t="shared" si="0"/>
        <v>0</v>
      </c>
      <c r="G19" s="109">
        <v>5000000</v>
      </c>
      <c r="H19" s="109">
        <v>0</v>
      </c>
      <c r="I19" s="109">
        <v>0</v>
      </c>
      <c r="J19" s="109">
        <f t="shared" si="1"/>
        <v>5000000</v>
      </c>
      <c r="K19" s="109">
        <v>5000000</v>
      </c>
      <c r="L19" s="109">
        <v>0</v>
      </c>
      <c r="M19" s="109">
        <v>0</v>
      </c>
      <c r="N19" s="109">
        <f t="shared" si="2"/>
        <v>5000000</v>
      </c>
    </row>
    <row r="20" spans="1:14" ht="15.75">
      <c r="A20" s="117" t="s">
        <v>141</v>
      </c>
      <c r="B20" s="99" t="s">
        <v>292</v>
      </c>
      <c r="C20" s="113">
        <f aca="true" t="shared" si="3" ref="C20:N20">SUM(C12:C19)</f>
        <v>868433894</v>
      </c>
      <c r="D20" s="113">
        <f t="shared" si="3"/>
        <v>24737285</v>
      </c>
      <c r="E20" s="113">
        <f t="shared" si="3"/>
        <v>0</v>
      </c>
      <c r="F20" s="113">
        <f t="shared" si="3"/>
        <v>893171179</v>
      </c>
      <c r="G20" s="113">
        <f t="shared" si="3"/>
        <v>1004005229</v>
      </c>
      <c r="H20" s="113">
        <f t="shared" si="3"/>
        <v>20351036</v>
      </c>
      <c r="I20" s="113">
        <f t="shared" si="3"/>
        <v>0</v>
      </c>
      <c r="J20" s="113">
        <f t="shared" si="3"/>
        <v>1024356265</v>
      </c>
      <c r="K20" s="113">
        <f t="shared" si="3"/>
        <v>913911060</v>
      </c>
      <c r="L20" s="113">
        <f t="shared" si="3"/>
        <v>12972722</v>
      </c>
      <c r="M20" s="113">
        <f t="shared" si="3"/>
        <v>0</v>
      </c>
      <c r="N20" s="113">
        <f t="shared" si="3"/>
        <v>926883782</v>
      </c>
    </row>
    <row r="21" spans="1:14" ht="15.75">
      <c r="A21" s="100"/>
      <c r="B21" s="99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5.75">
      <c r="A22" s="117" t="s">
        <v>304</v>
      </c>
      <c r="B22" s="99" t="s">
        <v>22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5.75">
      <c r="A23" s="119" t="s">
        <v>133</v>
      </c>
      <c r="B23" s="108" t="s">
        <v>111</v>
      </c>
      <c r="C23" s="109">
        <v>204330025</v>
      </c>
      <c r="D23" s="109">
        <v>0</v>
      </c>
      <c r="E23" s="109">
        <v>0</v>
      </c>
      <c r="F23" s="109">
        <f>SUM(C23:E23)</f>
        <v>204330025</v>
      </c>
      <c r="G23" s="109">
        <v>206822497</v>
      </c>
      <c r="H23" s="109">
        <v>0</v>
      </c>
      <c r="I23" s="109">
        <v>0</v>
      </c>
      <c r="J23" s="109">
        <f>SUM(G23:I23)</f>
        <v>206822497</v>
      </c>
      <c r="K23" s="109">
        <v>203672490</v>
      </c>
      <c r="L23" s="109">
        <v>0</v>
      </c>
      <c r="M23" s="109">
        <v>0</v>
      </c>
      <c r="N23" s="109">
        <f>SUM(K23:M23)</f>
        <v>203672490</v>
      </c>
    </row>
    <row r="24" spans="1:14" ht="31.5">
      <c r="A24" s="119" t="s">
        <v>134</v>
      </c>
      <c r="B24" s="108" t="s">
        <v>37</v>
      </c>
      <c r="C24" s="109">
        <v>41489447</v>
      </c>
      <c r="D24" s="109">
        <v>0</v>
      </c>
      <c r="E24" s="109">
        <v>0</v>
      </c>
      <c r="F24" s="109">
        <f aca="true" t="shared" si="4" ref="F24:F30">SUM(C24:E24)</f>
        <v>41489447</v>
      </c>
      <c r="G24" s="109">
        <v>41748879</v>
      </c>
      <c r="H24" s="109">
        <v>0</v>
      </c>
      <c r="I24" s="109">
        <v>0</v>
      </c>
      <c r="J24" s="109">
        <f aca="true" t="shared" si="5" ref="J24:J30">SUM(G24:I24)</f>
        <v>41748879</v>
      </c>
      <c r="K24" s="109">
        <v>41179815</v>
      </c>
      <c r="L24" s="109">
        <v>0</v>
      </c>
      <c r="M24" s="109">
        <v>0</v>
      </c>
      <c r="N24" s="109">
        <f aca="true" t="shared" si="6" ref="N24:N30">SUM(K24:M24)</f>
        <v>41179815</v>
      </c>
    </row>
    <row r="25" spans="1:14" ht="15.75">
      <c r="A25" s="119" t="s">
        <v>135</v>
      </c>
      <c r="B25" s="108" t="s">
        <v>19</v>
      </c>
      <c r="C25" s="109">
        <v>64800310</v>
      </c>
      <c r="D25" s="109">
        <v>0</v>
      </c>
      <c r="E25" s="109">
        <v>0</v>
      </c>
      <c r="F25" s="109">
        <f t="shared" si="4"/>
        <v>64800310</v>
      </c>
      <c r="G25" s="109">
        <v>72177799</v>
      </c>
      <c r="H25" s="109">
        <v>0</v>
      </c>
      <c r="I25" s="109">
        <v>0</v>
      </c>
      <c r="J25" s="109">
        <f t="shared" si="5"/>
        <v>72177799</v>
      </c>
      <c r="K25" s="109">
        <v>65337128</v>
      </c>
      <c r="L25" s="109">
        <v>0</v>
      </c>
      <c r="M25" s="109">
        <v>0</v>
      </c>
      <c r="N25" s="109">
        <f t="shared" si="6"/>
        <v>65337128</v>
      </c>
    </row>
    <row r="26" spans="1:14" ht="15.75">
      <c r="A26" s="119" t="s">
        <v>136</v>
      </c>
      <c r="B26" s="111" t="s">
        <v>314</v>
      </c>
      <c r="C26" s="109">
        <v>0</v>
      </c>
      <c r="D26" s="109">
        <v>0</v>
      </c>
      <c r="E26" s="109">
        <v>0</v>
      </c>
      <c r="F26" s="109">
        <f t="shared" si="4"/>
        <v>0</v>
      </c>
      <c r="G26" s="109">
        <v>0</v>
      </c>
      <c r="H26" s="109">
        <v>0</v>
      </c>
      <c r="I26" s="109">
        <v>0</v>
      </c>
      <c r="J26" s="109">
        <f t="shared" si="5"/>
        <v>0</v>
      </c>
      <c r="K26" s="109">
        <v>0</v>
      </c>
      <c r="L26" s="109">
        <v>0</v>
      </c>
      <c r="M26" s="109">
        <v>0</v>
      </c>
      <c r="N26" s="109">
        <f t="shared" si="6"/>
        <v>0</v>
      </c>
    </row>
    <row r="27" spans="1:14" ht="15.75">
      <c r="A27" s="119" t="s">
        <v>137</v>
      </c>
      <c r="B27" s="111" t="s">
        <v>315</v>
      </c>
      <c r="C27" s="109">
        <v>0</v>
      </c>
      <c r="D27" s="109">
        <v>0</v>
      </c>
      <c r="E27" s="109">
        <v>0</v>
      </c>
      <c r="F27" s="109">
        <f t="shared" si="4"/>
        <v>0</v>
      </c>
      <c r="G27" s="109">
        <v>7990000</v>
      </c>
      <c r="H27" s="109">
        <v>0</v>
      </c>
      <c r="I27" s="109">
        <v>0</v>
      </c>
      <c r="J27" s="109">
        <f t="shared" si="5"/>
        <v>7990000</v>
      </c>
      <c r="K27" s="109">
        <v>0</v>
      </c>
      <c r="L27" s="109">
        <v>0</v>
      </c>
      <c r="M27" s="109">
        <v>0</v>
      </c>
      <c r="N27" s="109">
        <f t="shared" si="6"/>
        <v>0</v>
      </c>
    </row>
    <row r="28" spans="1:14" ht="15.75">
      <c r="A28" s="119" t="s">
        <v>138</v>
      </c>
      <c r="B28" s="120" t="s">
        <v>38</v>
      </c>
      <c r="C28" s="109">
        <v>500000</v>
      </c>
      <c r="D28" s="109">
        <v>0</v>
      </c>
      <c r="E28" s="109">
        <v>0</v>
      </c>
      <c r="F28" s="109">
        <f t="shared" si="4"/>
        <v>500000</v>
      </c>
      <c r="G28" s="109">
        <v>2667583</v>
      </c>
      <c r="H28" s="109">
        <v>0</v>
      </c>
      <c r="I28" s="109">
        <v>0</v>
      </c>
      <c r="J28" s="109">
        <f t="shared" si="5"/>
        <v>2667583</v>
      </c>
      <c r="K28" s="109">
        <v>2667583</v>
      </c>
      <c r="L28" s="109">
        <v>0</v>
      </c>
      <c r="M28" s="109">
        <v>0</v>
      </c>
      <c r="N28" s="109">
        <f t="shared" si="6"/>
        <v>2667583</v>
      </c>
    </row>
    <row r="29" spans="1:14" ht="15.75">
      <c r="A29" s="119" t="s">
        <v>139</v>
      </c>
      <c r="B29" s="111" t="s">
        <v>39</v>
      </c>
      <c r="C29" s="109">
        <v>0</v>
      </c>
      <c r="D29" s="109">
        <v>0</v>
      </c>
      <c r="E29" s="109">
        <v>0</v>
      </c>
      <c r="F29" s="109">
        <f t="shared" si="4"/>
        <v>0</v>
      </c>
      <c r="G29" s="109">
        <v>0</v>
      </c>
      <c r="H29" s="109">
        <v>0</v>
      </c>
      <c r="I29" s="109">
        <v>0</v>
      </c>
      <c r="J29" s="109">
        <f t="shared" si="5"/>
        <v>0</v>
      </c>
      <c r="K29" s="109">
        <v>0</v>
      </c>
      <c r="L29" s="109">
        <v>0</v>
      </c>
      <c r="M29" s="109">
        <v>0</v>
      </c>
      <c r="N29" s="109">
        <f t="shared" si="6"/>
        <v>0</v>
      </c>
    </row>
    <row r="30" spans="1:14" ht="15.75">
      <c r="A30" s="119" t="s">
        <v>140</v>
      </c>
      <c r="B30" s="111" t="s">
        <v>20</v>
      </c>
      <c r="C30" s="109">
        <v>0</v>
      </c>
      <c r="D30" s="109">
        <v>0</v>
      </c>
      <c r="E30" s="109">
        <v>0</v>
      </c>
      <c r="F30" s="109">
        <f t="shared" si="4"/>
        <v>0</v>
      </c>
      <c r="G30" s="109">
        <v>0</v>
      </c>
      <c r="H30" s="109">
        <v>0</v>
      </c>
      <c r="I30" s="109">
        <v>0</v>
      </c>
      <c r="J30" s="109">
        <f t="shared" si="5"/>
        <v>0</v>
      </c>
      <c r="K30" s="109">
        <v>0</v>
      </c>
      <c r="L30" s="109">
        <v>0</v>
      </c>
      <c r="M30" s="109">
        <v>0</v>
      </c>
      <c r="N30" s="109">
        <f t="shared" si="6"/>
        <v>0</v>
      </c>
    </row>
    <row r="31" spans="1:14" ht="15.75">
      <c r="A31" s="117" t="s">
        <v>141</v>
      </c>
      <c r="B31" s="99" t="s">
        <v>292</v>
      </c>
      <c r="C31" s="113">
        <f aca="true" t="shared" si="7" ref="C31:N31">SUM(C23:C30)</f>
        <v>311119782</v>
      </c>
      <c r="D31" s="113">
        <f t="shared" si="7"/>
        <v>0</v>
      </c>
      <c r="E31" s="113">
        <f t="shared" si="7"/>
        <v>0</v>
      </c>
      <c r="F31" s="113">
        <f t="shared" si="7"/>
        <v>311119782</v>
      </c>
      <c r="G31" s="113">
        <f t="shared" si="7"/>
        <v>331406758</v>
      </c>
      <c r="H31" s="113">
        <f t="shared" si="7"/>
        <v>0</v>
      </c>
      <c r="I31" s="113">
        <f t="shared" si="7"/>
        <v>0</v>
      </c>
      <c r="J31" s="113">
        <f t="shared" si="7"/>
        <v>331406758</v>
      </c>
      <c r="K31" s="113">
        <f t="shared" si="7"/>
        <v>312857016</v>
      </c>
      <c r="L31" s="113">
        <f t="shared" si="7"/>
        <v>0</v>
      </c>
      <c r="M31" s="113">
        <f t="shared" si="7"/>
        <v>0</v>
      </c>
      <c r="N31" s="113">
        <f t="shared" si="7"/>
        <v>312857016</v>
      </c>
    </row>
    <row r="32" spans="1:14" ht="15.75">
      <c r="A32" s="100"/>
      <c r="B32" s="99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5.75">
      <c r="A33" s="117" t="s">
        <v>305</v>
      </c>
      <c r="B33" s="99" t="s">
        <v>23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5.75">
      <c r="A34" s="119" t="s">
        <v>133</v>
      </c>
      <c r="B34" s="108" t="s">
        <v>111</v>
      </c>
      <c r="C34" s="109">
        <v>184400230</v>
      </c>
      <c r="D34" s="109">
        <v>0</v>
      </c>
      <c r="E34" s="109">
        <v>0</v>
      </c>
      <c r="F34" s="109">
        <f>SUM(C34:E34)</f>
        <v>184400230</v>
      </c>
      <c r="G34" s="109">
        <v>187005275</v>
      </c>
      <c r="H34" s="109">
        <v>0</v>
      </c>
      <c r="I34" s="109">
        <v>0</v>
      </c>
      <c r="J34" s="109">
        <f>SUM(G34:I34)</f>
        <v>187005275</v>
      </c>
      <c r="K34" s="109">
        <v>174713111</v>
      </c>
      <c r="L34" s="109">
        <v>0</v>
      </c>
      <c r="M34" s="109">
        <v>0</v>
      </c>
      <c r="N34" s="109">
        <f>SUM(K34:M34)</f>
        <v>174713111</v>
      </c>
    </row>
    <row r="35" spans="1:14" ht="31.5">
      <c r="A35" s="119" t="s">
        <v>134</v>
      </c>
      <c r="B35" s="108" t="s">
        <v>37</v>
      </c>
      <c r="C35" s="109">
        <v>37595932</v>
      </c>
      <c r="D35" s="109">
        <v>0</v>
      </c>
      <c r="E35" s="109">
        <v>0</v>
      </c>
      <c r="F35" s="109">
        <f aca="true" t="shared" si="8" ref="F35:F41">SUM(C35:E35)</f>
        <v>37595932</v>
      </c>
      <c r="G35" s="109">
        <v>37899605</v>
      </c>
      <c r="H35" s="109">
        <v>0</v>
      </c>
      <c r="I35" s="109">
        <v>0</v>
      </c>
      <c r="J35" s="109">
        <f aca="true" t="shared" si="9" ref="J35:J41">SUM(G35:I35)</f>
        <v>37899605</v>
      </c>
      <c r="K35" s="109">
        <v>35421907</v>
      </c>
      <c r="L35" s="109">
        <v>0</v>
      </c>
      <c r="M35" s="109">
        <v>0</v>
      </c>
      <c r="N35" s="109">
        <f aca="true" t="shared" si="10" ref="N35:N41">SUM(K35:M35)</f>
        <v>35421907</v>
      </c>
    </row>
    <row r="36" spans="1:14" ht="15.75">
      <c r="A36" s="119" t="s">
        <v>135</v>
      </c>
      <c r="B36" s="108" t="s">
        <v>19</v>
      </c>
      <c r="C36" s="109">
        <v>53782331</v>
      </c>
      <c r="D36" s="109">
        <v>0</v>
      </c>
      <c r="E36" s="109">
        <v>0</v>
      </c>
      <c r="F36" s="109">
        <f t="shared" si="8"/>
        <v>53782331</v>
      </c>
      <c r="G36" s="109">
        <v>69571328</v>
      </c>
      <c r="H36" s="109">
        <v>0</v>
      </c>
      <c r="I36" s="109">
        <v>0</v>
      </c>
      <c r="J36" s="109">
        <f t="shared" si="9"/>
        <v>69571328</v>
      </c>
      <c r="K36" s="109">
        <v>55961856</v>
      </c>
      <c r="L36" s="109">
        <v>0</v>
      </c>
      <c r="M36" s="109">
        <v>0</v>
      </c>
      <c r="N36" s="109">
        <f t="shared" si="10"/>
        <v>55961856</v>
      </c>
    </row>
    <row r="37" spans="1:14" ht="15.75">
      <c r="A37" s="119" t="s">
        <v>136</v>
      </c>
      <c r="B37" s="111" t="s">
        <v>314</v>
      </c>
      <c r="C37" s="109">
        <v>0</v>
      </c>
      <c r="D37" s="109">
        <v>0</v>
      </c>
      <c r="E37" s="109">
        <v>0</v>
      </c>
      <c r="F37" s="109">
        <f t="shared" si="8"/>
        <v>0</v>
      </c>
      <c r="G37" s="109">
        <v>0</v>
      </c>
      <c r="H37" s="109">
        <v>0</v>
      </c>
      <c r="I37" s="109">
        <v>0</v>
      </c>
      <c r="J37" s="109">
        <f t="shared" si="9"/>
        <v>0</v>
      </c>
      <c r="K37" s="109">
        <v>0</v>
      </c>
      <c r="L37" s="109">
        <v>0</v>
      </c>
      <c r="M37" s="109">
        <v>0</v>
      </c>
      <c r="N37" s="109">
        <f t="shared" si="10"/>
        <v>0</v>
      </c>
    </row>
    <row r="38" spans="1:14" ht="15.75">
      <c r="A38" s="119" t="s">
        <v>137</v>
      </c>
      <c r="B38" s="111" t="s">
        <v>315</v>
      </c>
      <c r="C38" s="109">
        <v>0</v>
      </c>
      <c r="D38" s="109">
        <v>0</v>
      </c>
      <c r="E38" s="109">
        <v>0</v>
      </c>
      <c r="F38" s="109">
        <f t="shared" si="8"/>
        <v>0</v>
      </c>
      <c r="G38" s="109">
        <v>5592000</v>
      </c>
      <c r="H38" s="109">
        <v>0</v>
      </c>
      <c r="I38" s="109">
        <v>0</v>
      </c>
      <c r="J38" s="109">
        <f t="shared" si="9"/>
        <v>5592000</v>
      </c>
      <c r="K38" s="109">
        <v>0</v>
      </c>
      <c r="L38" s="109">
        <v>0</v>
      </c>
      <c r="M38" s="109">
        <v>0</v>
      </c>
      <c r="N38" s="109">
        <f t="shared" si="10"/>
        <v>0</v>
      </c>
    </row>
    <row r="39" spans="1:14" ht="15.75">
      <c r="A39" s="119" t="s">
        <v>138</v>
      </c>
      <c r="B39" s="120" t="s">
        <v>38</v>
      </c>
      <c r="C39" s="109">
        <v>0</v>
      </c>
      <c r="D39" s="109">
        <v>0</v>
      </c>
      <c r="E39" s="109">
        <v>0</v>
      </c>
      <c r="F39" s="109">
        <f t="shared" si="8"/>
        <v>0</v>
      </c>
      <c r="G39" s="109">
        <v>622000</v>
      </c>
      <c r="H39" s="109">
        <v>0</v>
      </c>
      <c r="I39" s="109">
        <v>0</v>
      </c>
      <c r="J39" s="109">
        <f t="shared" si="9"/>
        <v>622000</v>
      </c>
      <c r="K39" s="109">
        <v>608559</v>
      </c>
      <c r="L39" s="109">
        <v>0</v>
      </c>
      <c r="M39" s="109">
        <v>0</v>
      </c>
      <c r="N39" s="109">
        <f t="shared" si="10"/>
        <v>608559</v>
      </c>
    </row>
    <row r="40" spans="1:14" ht="15.75">
      <c r="A40" s="119" t="s">
        <v>139</v>
      </c>
      <c r="B40" s="111" t="s">
        <v>39</v>
      </c>
      <c r="C40" s="109">
        <v>0</v>
      </c>
      <c r="D40" s="109">
        <v>0</v>
      </c>
      <c r="E40" s="109">
        <v>0</v>
      </c>
      <c r="F40" s="109">
        <f t="shared" si="8"/>
        <v>0</v>
      </c>
      <c r="G40" s="109">
        <v>0</v>
      </c>
      <c r="H40" s="109">
        <v>0</v>
      </c>
      <c r="I40" s="109">
        <v>0</v>
      </c>
      <c r="J40" s="109">
        <f t="shared" si="9"/>
        <v>0</v>
      </c>
      <c r="K40" s="109">
        <v>0</v>
      </c>
      <c r="L40" s="109">
        <v>0</v>
      </c>
      <c r="M40" s="109">
        <v>0</v>
      </c>
      <c r="N40" s="109">
        <f t="shared" si="10"/>
        <v>0</v>
      </c>
    </row>
    <row r="41" spans="1:14" ht="15.75">
      <c r="A41" s="119" t="s">
        <v>140</v>
      </c>
      <c r="B41" s="111" t="s">
        <v>20</v>
      </c>
      <c r="C41" s="109">
        <v>0</v>
      </c>
      <c r="D41" s="109">
        <v>0</v>
      </c>
      <c r="E41" s="109">
        <v>0</v>
      </c>
      <c r="F41" s="109">
        <f t="shared" si="8"/>
        <v>0</v>
      </c>
      <c r="G41" s="109">
        <v>0</v>
      </c>
      <c r="H41" s="109">
        <v>0</v>
      </c>
      <c r="I41" s="109">
        <v>0</v>
      </c>
      <c r="J41" s="109">
        <f t="shared" si="9"/>
        <v>0</v>
      </c>
      <c r="K41" s="109">
        <v>0</v>
      </c>
      <c r="L41" s="109">
        <v>0</v>
      </c>
      <c r="M41" s="109">
        <v>0</v>
      </c>
      <c r="N41" s="109">
        <f t="shared" si="10"/>
        <v>0</v>
      </c>
    </row>
    <row r="42" spans="1:14" ht="15.75">
      <c r="A42" s="117" t="s">
        <v>141</v>
      </c>
      <c r="B42" s="99" t="s">
        <v>292</v>
      </c>
      <c r="C42" s="113">
        <f aca="true" t="shared" si="11" ref="C42:N42">SUM(C34:C41)</f>
        <v>275778493</v>
      </c>
      <c r="D42" s="113">
        <f t="shared" si="11"/>
        <v>0</v>
      </c>
      <c r="E42" s="113">
        <f t="shared" si="11"/>
        <v>0</v>
      </c>
      <c r="F42" s="113">
        <f t="shared" si="11"/>
        <v>275778493</v>
      </c>
      <c r="G42" s="113">
        <f t="shared" si="11"/>
        <v>300690208</v>
      </c>
      <c r="H42" s="113">
        <f t="shared" si="11"/>
        <v>0</v>
      </c>
      <c r="I42" s="113">
        <f t="shared" si="11"/>
        <v>0</v>
      </c>
      <c r="J42" s="113">
        <f t="shared" si="11"/>
        <v>300690208</v>
      </c>
      <c r="K42" s="113">
        <f t="shared" si="11"/>
        <v>266705433</v>
      </c>
      <c r="L42" s="113">
        <f t="shared" si="11"/>
        <v>0</v>
      </c>
      <c r="M42" s="113">
        <f t="shared" si="11"/>
        <v>0</v>
      </c>
      <c r="N42" s="113">
        <f t="shared" si="11"/>
        <v>266705433</v>
      </c>
    </row>
    <row r="43" spans="1:14" ht="15.75">
      <c r="A43" s="100"/>
      <c r="B43" s="99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.75">
      <c r="A44" s="117" t="s">
        <v>306</v>
      </c>
      <c r="B44" s="99" t="s">
        <v>24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.75">
      <c r="A45" s="119" t="s">
        <v>133</v>
      </c>
      <c r="B45" s="108" t="s">
        <v>111</v>
      </c>
      <c r="C45" s="109">
        <v>181581710</v>
      </c>
      <c r="D45" s="109">
        <v>0</v>
      </c>
      <c r="E45" s="109">
        <v>0</v>
      </c>
      <c r="F45" s="109">
        <f>SUM(C45:E45)</f>
        <v>181581710</v>
      </c>
      <c r="G45" s="109">
        <v>191557482</v>
      </c>
      <c r="H45" s="109">
        <v>0</v>
      </c>
      <c r="I45" s="109">
        <v>0</v>
      </c>
      <c r="J45" s="109">
        <f>SUM(G45:I45)</f>
        <v>191557482</v>
      </c>
      <c r="K45" s="109">
        <v>189489728</v>
      </c>
      <c r="L45" s="109">
        <v>0</v>
      </c>
      <c r="M45" s="109">
        <v>0</v>
      </c>
      <c r="N45" s="109">
        <f>SUM(K45:M45)</f>
        <v>189489728</v>
      </c>
    </row>
    <row r="46" spans="1:14" ht="31.5">
      <c r="A46" s="119" t="s">
        <v>134</v>
      </c>
      <c r="B46" s="108" t="s">
        <v>37</v>
      </c>
      <c r="C46" s="109">
        <v>37096242</v>
      </c>
      <c r="D46" s="109">
        <v>0</v>
      </c>
      <c r="E46" s="109">
        <v>0</v>
      </c>
      <c r="F46" s="109">
        <f aca="true" t="shared" si="12" ref="F46:F52">SUM(C46:E46)</f>
        <v>37096242</v>
      </c>
      <c r="G46" s="109">
        <v>37578237</v>
      </c>
      <c r="H46" s="109">
        <v>0</v>
      </c>
      <c r="I46" s="109">
        <v>0</v>
      </c>
      <c r="J46" s="109">
        <f aca="true" t="shared" si="13" ref="J46:J52">SUM(G46:I46)</f>
        <v>37578237</v>
      </c>
      <c r="K46" s="109">
        <v>37562477</v>
      </c>
      <c r="L46" s="109">
        <v>0</v>
      </c>
      <c r="M46" s="109">
        <v>0</v>
      </c>
      <c r="N46" s="109">
        <f aca="true" t="shared" si="14" ref="N46:N52">SUM(K46:M46)</f>
        <v>37562477</v>
      </c>
    </row>
    <row r="47" spans="1:14" ht="15.75">
      <c r="A47" s="119" t="s">
        <v>135</v>
      </c>
      <c r="B47" s="108" t="s">
        <v>19</v>
      </c>
      <c r="C47" s="109">
        <v>52668037</v>
      </c>
      <c r="D47" s="109">
        <v>0</v>
      </c>
      <c r="E47" s="109">
        <v>0</v>
      </c>
      <c r="F47" s="109">
        <f t="shared" si="12"/>
        <v>52668037</v>
      </c>
      <c r="G47" s="109">
        <v>62385021</v>
      </c>
      <c r="H47" s="109">
        <v>0</v>
      </c>
      <c r="I47" s="109">
        <v>0</v>
      </c>
      <c r="J47" s="109">
        <f t="shared" si="13"/>
        <v>62385021</v>
      </c>
      <c r="K47" s="109">
        <v>54410029</v>
      </c>
      <c r="L47" s="109">
        <v>0</v>
      </c>
      <c r="M47" s="109">
        <v>0</v>
      </c>
      <c r="N47" s="109">
        <f t="shared" si="14"/>
        <v>54410029</v>
      </c>
    </row>
    <row r="48" spans="1:14" ht="15.75">
      <c r="A48" s="119" t="s">
        <v>136</v>
      </c>
      <c r="B48" s="111" t="s">
        <v>314</v>
      </c>
      <c r="C48" s="109">
        <v>0</v>
      </c>
      <c r="D48" s="109">
        <v>0</v>
      </c>
      <c r="E48" s="109">
        <v>0</v>
      </c>
      <c r="F48" s="109">
        <f t="shared" si="12"/>
        <v>0</v>
      </c>
      <c r="G48" s="109">
        <v>0</v>
      </c>
      <c r="H48" s="109">
        <v>0</v>
      </c>
      <c r="I48" s="109">
        <v>0</v>
      </c>
      <c r="J48" s="109">
        <f t="shared" si="13"/>
        <v>0</v>
      </c>
      <c r="K48" s="109">
        <v>0</v>
      </c>
      <c r="L48" s="109">
        <v>0</v>
      </c>
      <c r="M48" s="109">
        <v>0</v>
      </c>
      <c r="N48" s="109">
        <f t="shared" si="14"/>
        <v>0</v>
      </c>
    </row>
    <row r="49" spans="1:14" ht="15.75">
      <c r="A49" s="119" t="s">
        <v>137</v>
      </c>
      <c r="B49" s="111" t="s">
        <v>315</v>
      </c>
      <c r="C49" s="109">
        <v>0</v>
      </c>
      <c r="D49" s="109">
        <v>0</v>
      </c>
      <c r="E49" s="109">
        <v>0</v>
      </c>
      <c r="F49" s="109">
        <f t="shared" si="12"/>
        <v>0</v>
      </c>
      <c r="G49" s="109">
        <v>6815000</v>
      </c>
      <c r="H49" s="109">
        <v>0</v>
      </c>
      <c r="I49" s="109">
        <v>0</v>
      </c>
      <c r="J49" s="109">
        <f t="shared" si="13"/>
        <v>6815000</v>
      </c>
      <c r="K49" s="109">
        <v>0</v>
      </c>
      <c r="L49" s="109">
        <v>0</v>
      </c>
      <c r="M49" s="109">
        <v>0</v>
      </c>
      <c r="N49" s="109">
        <f t="shared" si="14"/>
        <v>0</v>
      </c>
    </row>
    <row r="50" spans="1:14" ht="15.75">
      <c r="A50" s="119" t="s">
        <v>138</v>
      </c>
      <c r="B50" s="120" t="s">
        <v>38</v>
      </c>
      <c r="C50" s="109">
        <v>500000</v>
      </c>
      <c r="D50" s="109">
        <v>0</v>
      </c>
      <c r="E50" s="109">
        <v>0</v>
      </c>
      <c r="F50" s="109">
        <f t="shared" si="12"/>
        <v>500000</v>
      </c>
      <c r="G50" s="109">
        <v>1104567</v>
      </c>
      <c r="H50" s="109">
        <v>0</v>
      </c>
      <c r="I50" s="109">
        <v>0</v>
      </c>
      <c r="J50" s="109">
        <f t="shared" si="13"/>
        <v>1104567</v>
      </c>
      <c r="K50" s="109">
        <v>809040</v>
      </c>
      <c r="L50" s="109">
        <v>0</v>
      </c>
      <c r="M50" s="109">
        <v>0</v>
      </c>
      <c r="N50" s="109">
        <f t="shared" si="14"/>
        <v>809040</v>
      </c>
    </row>
    <row r="51" spans="1:14" ht="15.75">
      <c r="A51" s="119" t="s">
        <v>139</v>
      </c>
      <c r="B51" s="111" t="s">
        <v>39</v>
      </c>
      <c r="C51" s="109">
        <v>0</v>
      </c>
      <c r="D51" s="109">
        <v>0</v>
      </c>
      <c r="E51" s="109">
        <v>0</v>
      </c>
      <c r="F51" s="109">
        <f t="shared" si="12"/>
        <v>0</v>
      </c>
      <c r="G51" s="109">
        <v>0</v>
      </c>
      <c r="H51" s="109">
        <v>0</v>
      </c>
      <c r="I51" s="109">
        <v>0</v>
      </c>
      <c r="J51" s="109">
        <f t="shared" si="13"/>
        <v>0</v>
      </c>
      <c r="K51" s="109">
        <v>0</v>
      </c>
      <c r="L51" s="109">
        <v>0</v>
      </c>
      <c r="M51" s="109">
        <v>0</v>
      </c>
      <c r="N51" s="109">
        <f t="shared" si="14"/>
        <v>0</v>
      </c>
    </row>
    <row r="52" spans="1:14" ht="15.75">
      <c r="A52" s="119" t="s">
        <v>140</v>
      </c>
      <c r="B52" s="111" t="s">
        <v>20</v>
      </c>
      <c r="C52" s="109">
        <v>0</v>
      </c>
      <c r="D52" s="109">
        <v>0</v>
      </c>
      <c r="E52" s="109">
        <v>0</v>
      </c>
      <c r="F52" s="109">
        <f t="shared" si="12"/>
        <v>0</v>
      </c>
      <c r="G52" s="109">
        <v>0</v>
      </c>
      <c r="H52" s="109">
        <v>0</v>
      </c>
      <c r="I52" s="109">
        <v>0</v>
      </c>
      <c r="J52" s="109">
        <f t="shared" si="13"/>
        <v>0</v>
      </c>
      <c r="K52" s="109">
        <v>0</v>
      </c>
      <c r="L52" s="109">
        <v>0</v>
      </c>
      <c r="M52" s="109">
        <v>0</v>
      </c>
      <c r="N52" s="109">
        <f t="shared" si="14"/>
        <v>0</v>
      </c>
    </row>
    <row r="53" spans="1:14" ht="15.75">
      <c r="A53" s="117" t="s">
        <v>141</v>
      </c>
      <c r="B53" s="99" t="s">
        <v>292</v>
      </c>
      <c r="C53" s="113">
        <f aca="true" t="shared" si="15" ref="C53:N53">SUM(C45:C52)</f>
        <v>271845989</v>
      </c>
      <c r="D53" s="113">
        <f t="shared" si="15"/>
        <v>0</v>
      </c>
      <c r="E53" s="113">
        <f t="shared" si="15"/>
        <v>0</v>
      </c>
      <c r="F53" s="113">
        <f t="shared" si="15"/>
        <v>271845989</v>
      </c>
      <c r="G53" s="113">
        <f t="shared" si="15"/>
        <v>299440307</v>
      </c>
      <c r="H53" s="113">
        <f t="shared" si="15"/>
        <v>0</v>
      </c>
      <c r="I53" s="113">
        <f t="shared" si="15"/>
        <v>0</v>
      </c>
      <c r="J53" s="113">
        <f t="shared" si="15"/>
        <v>299440307</v>
      </c>
      <c r="K53" s="113">
        <f t="shared" si="15"/>
        <v>282271274</v>
      </c>
      <c r="L53" s="113">
        <f t="shared" si="15"/>
        <v>0</v>
      </c>
      <c r="M53" s="113">
        <f t="shared" si="15"/>
        <v>0</v>
      </c>
      <c r="N53" s="113">
        <f t="shared" si="15"/>
        <v>282271274</v>
      </c>
    </row>
    <row r="54" spans="1:14" ht="15.75">
      <c r="A54" s="100"/>
      <c r="B54" s="99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.75">
      <c r="A55" s="117" t="s">
        <v>307</v>
      </c>
      <c r="B55" s="99" t="s">
        <v>404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15.75">
      <c r="A56" s="119" t="s">
        <v>133</v>
      </c>
      <c r="B56" s="108" t="s">
        <v>111</v>
      </c>
      <c r="C56" s="109">
        <v>196940621</v>
      </c>
      <c r="D56" s="109">
        <v>0</v>
      </c>
      <c r="E56" s="109">
        <v>0</v>
      </c>
      <c r="F56" s="109">
        <f>SUM(C56:E56)</f>
        <v>196940621</v>
      </c>
      <c r="G56" s="109">
        <v>205201681</v>
      </c>
      <c r="H56" s="109">
        <v>0</v>
      </c>
      <c r="I56" s="109">
        <v>0</v>
      </c>
      <c r="J56" s="109">
        <f>SUM(G56:I56)</f>
        <v>205201681</v>
      </c>
      <c r="K56" s="109">
        <v>200197777</v>
      </c>
      <c r="L56" s="109">
        <v>0</v>
      </c>
      <c r="M56" s="109">
        <v>0</v>
      </c>
      <c r="N56" s="109">
        <f>SUM(K56:M56)</f>
        <v>200197777</v>
      </c>
    </row>
    <row r="57" spans="1:14" ht="31.5">
      <c r="A57" s="119" t="s">
        <v>134</v>
      </c>
      <c r="B57" s="108" t="s">
        <v>37</v>
      </c>
      <c r="C57" s="109">
        <v>42376574</v>
      </c>
      <c r="D57" s="109">
        <v>0</v>
      </c>
      <c r="E57" s="109">
        <v>0</v>
      </c>
      <c r="F57" s="109">
        <f aca="true" t="shared" si="16" ref="F57:F63">SUM(C57:E57)</f>
        <v>42376574</v>
      </c>
      <c r="G57" s="109">
        <v>41720156</v>
      </c>
      <c r="H57" s="109">
        <v>0</v>
      </c>
      <c r="I57" s="109">
        <v>0</v>
      </c>
      <c r="J57" s="109">
        <f aca="true" t="shared" si="17" ref="J57:J63">SUM(G57:I57)</f>
        <v>41720156</v>
      </c>
      <c r="K57" s="109">
        <v>41641831</v>
      </c>
      <c r="L57" s="109">
        <v>0</v>
      </c>
      <c r="M57" s="109">
        <v>0</v>
      </c>
      <c r="N57" s="109">
        <f aca="true" t="shared" si="18" ref="N57:N63">SUM(K57:M57)</f>
        <v>41641831</v>
      </c>
    </row>
    <row r="58" spans="1:14" ht="15.75">
      <c r="A58" s="119" t="s">
        <v>135</v>
      </c>
      <c r="B58" s="108" t="s">
        <v>19</v>
      </c>
      <c r="C58" s="109">
        <v>44482805</v>
      </c>
      <c r="D58" s="109">
        <v>0</v>
      </c>
      <c r="E58" s="109">
        <v>0</v>
      </c>
      <c r="F58" s="109">
        <f t="shared" si="16"/>
        <v>44482805</v>
      </c>
      <c r="G58" s="109">
        <v>48501080</v>
      </c>
      <c r="H58" s="109">
        <v>0</v>
      </c>
      <c r="I58" s="109">
        <v>0</v>
      </c>
      <c r="J58" s="109">
        <f t="shared" si="17"/>
        <v>48501080</v>
      </c>
      <c r="K58" s="109">
        <v>41256490</v>
      </c>
      <c r="L58" s="109">
        <v>0</v>
      </c>
      <c r="M58" s="109">
        <v>0</v>
      </c>
      <c r="N58" s="109">
        <f t="shared" si="18"/>
        <v>41256490</v>
      </c>
    </row>
    <row r="59" spans="1:14" ht="15.75">
      <c r="A59" s="119" t="s">
        <v>136</v>
      </c>
      <c r="B59" s="111" t="s">
        <v>314</v>
      </c>
      <c r="C59" s="109">
        <v>0</v>
      </c>
      <c r="D59" s="109">
        <v>0</v>
      </c>
      <c r="E59" s="109">
        <v>0</v>
      </c>
      <c r="F59" s="109">
        <f t="shared" si="16"/>
        <v>0</v>
      </c>
      <c r="G59" s="109">
        <v>0</v>
      </c>
      <c r="H59" s="109">
        <v>0</v>
      </c>
      <c r="I59" s="109">
        <v>0</v>
      </c>
      <c r="J59" s="109">
        <f t="shared" si="17"/>
        <v>0</v>
      </c>
      <c r="K59" s="109">
        <v>0</v>
      </c>
      <c r="L59" s="109">
        <v>0</v>
      </c>
      <c r="M59" s="109">
        <v>0</v>
      </c>
      <c r="N59" s="109">
        <f t="shared" si="18"/>
        <v>0</v>
      </c>
    </row>
    <row r="60" spans="1:14" ht="15.75">
      <c r="A60" s="119" t="s">
        <v>137</v>
      </c>
      <c r="B60" s="111" t="s">
        <v>315</v>
      </c>
      <c r="C60" s="109">
        <v>0</v>
      </c>
      <c r="D60" s="109">
        <v>0</v>
      </c>
      <c r="E60" s="109">
        <v>0</v>
      </c>
      <c r="F60" s="109">
        <f t="shared" si="16"/>
        <v>0</v>
      </c>
      <c r="G60" s="109">
        <v>8891000</v>
      </c>
      <c r="H60" s="109">
        <v>0</v>
      </c>
      <c r="I60" s="109">
        <v>0</v>
      </c>
      <c r="J60" s="109">
        <f t="shared" si="17"/>
        <v>8891000</v>
      </c>
      <c r="K60" s="109">
        <v>0</v>
      </c>
      <c r="L60" s="109">
        <v>0</v>
      </c>
      <c r="M60" s="109">
        <v>0</v>
      </c>
      <c r="N60" s="109">
        <f t="shared" si="18"/>
        <v>0</v>
      </c>
    </row>
    <row r="61" spans="1:14" ht="15.75">
      <c r="A61" s="119" t="s">
        <v>138</v>
      </c>
      <c r="B61" s="120" t="s">
        <v>38</v>
      </c>
      <c r="C61" s="109">
        <v>0</v>
      </c>
      <c r="D61" s="109">
        <v>0</v>
      </c>
      <c r="E61" s="109">
        <v>0</v>
      </c>
      <c r="F61" s="109">
        <f t="shared" si="16"/>
        <v>0</v>
      </c>
      <c r="G61" s="109">
        <v>577000</v>
      </c>
      <c r="H61" s="109">
        <v>0</v>
      </c>
      <c r="I61" s="109">
        <v>0</v>
      </c>
      <c r="J61" s="109">
        <f t="shared" si="17"/>
        <v>577000</v>
      </c>
      <c r="K61" s="109">
        <v>576367</v>
      </c>
      <c r="L61" s="109">
        <v>0</v>
      </c>
      <c r="M61" s="109">
        <v>0</v>
      </c>
      <c r="N61" s="109">
        <f t="shared" si="18"/>
        <v>576367</v>
      </c>
    </row>
    <row r="62" spans="1:14" ht="15.75">
      <c r="A62" s="119" t="s">
        <v>139</v>
      </c>
      <c r="B62" s="111" t="s">
        <v>39</v>
      </c>
      <c r="C62" s="109">
        <v>0</v>
      </c>
      <c r="D62" s="109">
        <v>0</v>
      </c>
      <c r="E62" s="109">
        <v>0</v>
      </c>
      <c r="F62" s="109">
        <f t="shared" si="16"/>
        <v>0</v>
      </c>
      <c r="G62" s="109">
        <v>0</v>
      </c>
      <c r="H62" s="109">
        <v>0</v>
      </c>
      <c r="I62" s="109">
        <v>0</v>
      </c>
      <c r="J62" s="109">
        <f t="shared" si="17"/>
        <v>0</v>
      </c>
      <c r="K62" s="109">
        <v>0</v>
      </c>
      <c r="L62" s="109">
        <v>0</v>
      </c>
      <c r="M62" s="109">
        <v>0</v>
      </c>
      <c r="N62" s="109">
        <f t="shared" si="18"/>
        <v>0</v>
      </c>
    </row>
    <row r="63" spans="1:14" ht="15.75">
      <c r="A63" s="119" t="s">
        <v>140</v>
      </c>
      <c r="B63" s="111" t="s">
        <v>20</v>
      </c>
      <c r="C63" s="109">
        <v>0</v>
      </c>
      <c r="D63" s="109">
        <v>0</v>
      </c>
      <c r="E63" s="109">
        <v>0</v>
      </c>
      <c r="F63" s="109">
        <f t="shared" si="16"/>
        <v>0</v>
      </c>
      <c r="G63" s="109">
        <v>0</v>
      </c>
      <c r="H63" s="109">
        <v>0</v>
      </c>
      <c r="I63" s="109">
        <v>0</v>
      </c>
      <c r="J63" s="109">
        <f t="shared" si="17"/>
        <v>0</v>
      </c>
      <c r="K63" s="109">
        <v>0</v>
      </c>
      <c r="L63" s="109">
        <v>0</v>
      </c>
      <c r="M63" s="109">
        <v>0</v>
      </c>
      <c r="N63" s="109">
        <f t="shared" si="18"/>
        <v>0</v>
      </c>
    </row>
    <row r="64" spans="1:14" ht="15.75">
      <c r="A64" s="117" t="s">
        <v>141</v>
      </c>
      <c r="B64" s="99" t="s">
        <v>292</v>
      </c>
      <c r="C64" s="113">
        <f aca="true" t="shared" si="19" ref="C64:N64">SUM(C56:C63)</f>
        <v>283800000</v>
      </c>
      <c r="D64" s="113">
        <f t="shared" si="19"/>
        <v>0</v>
      </c>
      <c r="E64" s="113">
        <f t="shared" si="19"/>
        <v>0</v>
      </c>
      <c r="F64" s="113">
        <f t="shared" si="19"/>
        <v>283800000</v>
      </c>
      <c r="G64" s="113">
        <f t="shared" si="19"/>
        <v>304890917</v>
      </c>
      <c r="H64" s="113">
        <f t="shared" si="19"/>
        <v>0</v>
      </c>
      <c r="I64" s="113">
        <f t="shared" si="19"/>
        <v>0</v>
      </c>
      <c r="J64" s="113">
        <f t="shared" si="19"/>
        <v>304890917</v>
      </c>
      <c r="K64" s="113">
        <f t="shared" si="19"/>
        <v>283672465</v>
      </c>
      <c r="L64" s="113">
        <f t="shared" si="19"/>
        <v>0</v>
      </c>
      <c r="M64" s="113">
        <f t="shared" si="19"/>
        <v>0</v>
      </c>
      <c r="N64" s="113">
        <f t="shared" si="19"/>
        <v>283672465</v>
      </c>
    </row>
    <row r="65" spans="1:14" ht="15.75">
      <c r="A65" s="100"/>
      <c r="B65" s="99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15.75">
      <c r="A66" s="117" t="s">
        <v>308</v>
      </c>
      <c r="B66" s="121" t="s">
        <v>352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5.75">
      <c r="A67" s="119" t="s">
        <v>133</v>
      </c>
      <c r="B67" s="108" t="s">
        <v>111</v>
      </c>
      <c r="C67" s="109">
        <v>48911332</v>
      </c>
      <c r="D67" s="109">
        <v>0</v>
      </c>
      <c r="E67" s="109">
        <v>0</v>
      </c>
      <c r="F67" s="109">
        <f>SUM(C67:E67)</f>
        <v>48911332</v>
      </c>
      <c r="G67" s="109">
        <v>53862034</v>
      </c>
      <c r="H67" s="109">
        <v>0</v>
      </c>
      <c r="I67" s="109">
        <v>0</v>
      </c>
      <c r="J67" s="109">
        <f>SUM(G67:I67)</f>
        <v>53862034</v>
      </c>
      <c r="K67" s="109">
        <v>49421114</v>
      </c>
      <c r="L67" s="109">
        <v>0</v>
      </c>
      <c r="M67" s="109">
        <v>0</v>
      </c>
      <c r="N67" s="109">
        <f>SUM(K67:M67)</f>
        <v>49421114</v>
      </c>
    </row>
    <row r="68" spans="1:14" ht="31.5">
      <c r="A68" s="119" t="s">
        <v>134</v>
      </c>
      <c r="B68" s="108" t="s">
        <v>37</v>
      </c>
      <c r="C68" s="109">
        <v>9847150</v>
      </c>
      <c r="D68" s="109">
        <v>0</v>
      </c>
      <c r="E68" s="109">
        <v>0</v>
      </c>
      <c r="F68" s="109">
        <f aca="true" t="shared" si="20" ref="F68:F74">SUM(C68:E68)</f>
        <v>9847150</v>
      </c>
      <c r="G68" s="109">
        <v>10741957</v>
      </c>
      <c r="H68" s="109">
        <v>0</v>
      </c>
      <c r="I68" s="109">
        <v>0</v>
      </c>
      <c r="J68" s="109">
        <f aca="true" t="shared" si="21" ref="J68:J74">SUM(G68:I68)</f>
        <v>10741957</v>
      </c>
      <c r="K68" s="109">
        <v>9753456</v>
      </c>
      <c r="L68" s="109">
        <v>0</v>
      </c>
      <c r="M68" s="109">
        <v>0</v>
      </c>
      <c r="N68" s="109">
        <f aca="true" t="shared" si="22" ref="N68:N74">SUM(K68:M68)</f>
        <v>9753456</v>
      </c>
    </row>
    <row r="69" spans="1:14" ht="15.75">
      <c r="A69" s="119" t="s">
        <v>135</v>
      </c>
      <c r="B69" s="108" t="s">
        <v>19</v>
      </c>
      <c r="C69" s="109">
        <v>22507000</v>
      </c>
      <c r="D69" s="109">
        <v>0</v>
      </c>
      <c r="E69" s="109">
        <v>0</v>
      </c>
      <c r="F69" s="109">
        <f t="shared" si="20"/>
        <v>22507000</v>
      </c>
      <c r="G69" s="109">
        <v>26546136</v>
      </c>
      <c r="H69" s="109">
        <v>0</v>
      </c>
      <c r="I69" s="109">
        <v>0</v>
      </c>
      <c r="J69" s="109">
        <f t="shared" si="21"/>
        <v>26546136</v>
      </c>
      <c r="K69" s="109">
        <v>19870736</v>
      </c>
      <c r="L69" s="109">
        <v>0</v>
      </c>
      <c r="M69" s="109">
        <v>0</v>
      </c>
      <c r="N69" s="109">
        <f t="shared" si="22"/>
        <v>19870736</v>
      </c>
    </row>
    <row r="70" spans="1:14" ht="15.75">
      <c r="A70" s="119" t="s">
        <v>136</v>
      </c>
      <c r="B70" s="111" t="s">
        <v>314</v>
      </c>
      <c r="C70" s="109">
        <v>0</v>
      </c>
      <c r="D70" s="109">
        <v>0</v>
      </c>
      <c r="E70" s="109">
        <v>0</v>
      </c>
      <c r="F70" s="109">
        <f t="shared" si="20"/>
        <v>0</v>
      </c>
      <c r="G70" s="109">
        <v>0</v>
      </c>
      <c r="H70" s="109">
        <v>0</v>
      </c>
      <c r="I70" s="109">
        <v>0</v>
      </c>
      <c r="J70" s="109">
        <f t="shared" si="21"/>
        <v>0</v>
      </c>
      <c r="K70" s="109">
        <v>0</v>
      </c>
      <c r="L70" s="109">
        <v>0</v>
      </c>
      <c r="M70" s="109">
        <v>0</v>
      </c>
      <c r="N70" s="109">
        <f t="shared" si="22"/>
        <v>0</v>
      </c>
    </row>
    <row r="71" spans="1:14" ht="15.75">
      <c r="A71" s="119" t="s">
        <v>137</v>
      </c>
      <c r="B71" s="111" t="s">
        <v>315</v>
      </c>
      <c r="C71" s="109">
        <v>0</v>
      </c>
      <c r="D71" s="109">
        <v>0</v>
      </c>
      <c r="E71" s="109">
        <v>0</v>
      </c>
      <c r="F71" s="109">
        <f t="shared" si="20"/>
        <v>0</v>
      </c>
      <c r="G71" s="109">
        <v>6490679</v>
      </c>
      <c r="H71" s="109">
        <v>0</v>
      </c>
      <c r="I71" s="109">
        <v>0</v>
      </c>
      <c r="J71" s="109">
        <f t="shared" si="21"/>
        <v>6490679</v>
      </c>
      <c r="K71" s="109">
        <v>0</v>
      </c>
      <c r="L71" s="109">
        <v>0</v>
      </c>
      <c r="M71" s="109">
        <v>0</v>
      </c>
      <c r="N71" s="109">
        <f t="shared" si="22"/>
        <v>0</v>
      </c>
    </row>
    <row r="72" spans="1:14" ht="15.75">
      <c r="A72" s="119" t="s">
        <v>138</v>
      </c>
      <c r="B72" s="120" t="s">
        <v>38</v>
      </c>
      <c r="C72" s="109">
        <v>0</v>
      </c>
      <c r="D72" s="109">
        <v>0</v>
      </c>
      <c r="E72" s="109">
        <v>0</v>
      </c>
      <c r="F72" s="109">
        <f t="shared" si="20"/>
        <v>0</v>
      </c>
      <c r="G72" s="109">
        <v>1687185</v>
      </c>
      <c r="H72" s="109">
        <v>0</v>
      </c>
      <c r="I72" s="109">
        <v>0</v>
      </c>
      <c r="J72" s="109">
        <f t="shared" si="21"/>
        <v>1687185</v>
      </c>
      <c r="K72" s="109">
        <v>1559797</v>
      </c>
      <c r="L72" s="109">
        <v>0</v>
      </c>
      <c r="M72" s="109">
        <v>0</v>
      </c>
      <c r="N72" s="109">
        <f t="shared" si="22"/>
        <v>1559797</v>
      </c>
    </row>
    <row r="73" spans="1:14" ht="15.75">
      <c r="A73" s="119" t="s">
        <v>139</v>
      </c>
      <c r="B73" s="111" t="s">
        <v>39</v>
      </c>
      <c r="C73" s="109">
        <v>0</v>
      </c>
      <c r="D73" s="109">
        <v>0</v>
      </c>
      <c r="E73" s="109">
        <v>0</v>
      </c>
      <c r="F73" s="109">
        <f t="shared" si="20"/>
        <v>0</v>
      </c>
      <c r="G73" s="109">
        <v>0</v>
      </c>
      <c r="H73" s="109">
        <v>0</v>
      </c>
      <c r="I73" s="109">
        <v>0</v>
      </c>
      <c r="J73" s="109">
        <f t="shared" si="21"/>
        <v>0</v>
      </c>
      <c r="K73" s="109">
        <v>0</v>
      </c>
      <c r="L73" s="109">
        <v>0</v>
      </c>
      <c r="M73" s="109">
        <v>0</v>
      </c>
      <c r="N73" s="109">
        <f t="shared" si="22"/>
        <v>0</v>
      </c>
    </row>
    <row r="74" spans="1:14" ht="15.75">
      <c r="A74" s="119" t="s">
        <v>140</v>
      </c>
      <c r="B74" s="111" t="s">
        <v>20</v>
      </c>
      <c r="C74" s="109">
        <v>0</v>
      </c>
      <c r="D74" s="109">
        <v>0</v>
      </c>
      <c r="E74" s="109">
        <v>0</v>
      </c>
      <c r="F74" s="109">
        <f t="shared" si="20"/>
        <v>0</v>
      </c>
      <c r="G74" s="109">
        <v>0</v>
      </c>
      <c r="H74" s="109">
        <v>0</v>
      </c>
      <c r="I74" s="109">
        <v>0</v>
      </c>
      <c r="J74" s="109">
        <f t="shared" si="21"/>
        <v>0</v>
      </c>
      <c r="K74" s="109">
        <v>0</v>
      </c>
      <c r="L74" s="109">
        <v>0</v>
      </c>
      <c r="M74" s="109">
        <v>0</v>
      </c>
      <c r="N74" s="109">
        <f t="shared" si="22"/>
        <v>0</v>
      </c>
    </row>
    <row r="75" spans="1:14" ht="15.75">
      <c r="A75" s="117" t="s">
        <v>141</v>
      </c>
      <c r="B75" s="99" t="s">
        <v>292</v>
      </c>
      <c r="C75" s="113">
        <f aca="true" t="shared" si="23" ref="C75:N75">SUM(C67:C74)</f>
        <v>81265482</v>
      </c>
      <c r="D75" s="113">
        <f t="shared" si="23"/>
        <v>0</v>
      </c>
      <c r="E75" s="113">
        <f t="shared" si="23"/>
        <v>0</v>
      </c>
      <c r="F75" s="113">
        <f t="shared" si="23"/>
        <v>81265482</v>
      </c>
      <c r="G75" s="113">
        <f t="shared" si="23"/>
        <v>99327991</v>
      </c>
      <c r="H75" s="113">
        <f t="shared" si="23"/>
        <v>0</v>
      </c>
      <c r="I75" s="113">
        <f t="shared" si="23"/>
        <v>0</v>
      </c>
      <c r="J75" s="113">
        <f t="shared" si="23"/>
        <v>99327991</v>
      </c>
      <c r="K75" s="113">
        <f t="shared" si="23"/>
        <v>80605103</v>
      </c>
      <c r="L75" s="113">
        <f t="shared" si="23"/>
        <v>0</v>
      </c>
      <c r="M75" s="113">
        <f t="shared" si="23"/>
        <v>0</v>
      </c>
      <c r="N75" s="113">
        <f t="shared" si="23"/>
        <v>80605103</v>
      </c>
    </row>
    <row r="76" spans="1:14" ht="15.75">
      <c r="A76" s="100"/>
      <c r="B76" s="9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 ht="15.75">
      <c r="A77" s="117" t="s">
        <v>309</v>
      </c>
      <c r="B77" s="99" t="s">
        <v>31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1:14" ht="15.75">
      <c r="A78" s="119" t="s">
        <v>133</v>
      </c>
      <c r="B78" s="108" t="s">
        <v>111</v>
      </c>
      <c r="C78" s="109">
        <v>24674800</v>
      </c>
      <c r="D78" s="109">
        <v>0</v>
      </c>
      <c r="E78" s="109">
        <v>0</v>
      </c>
      <c r="F78" s="109">
        <f>SUM(C78:E78)</f>
        <v>24674800</v>
      </c>
      <c r="G78" s="109">
        <v>26773816</v>
      </c>
      <c r="H78" s="109">
        <v>0</v>
      </c>
      <c r="I78" s="109">
        <v>0</v>
      </c>
      <c r="J78" s="109">
        <f>SUM(G78:I78)</f>
        <v>26773816</v>
      </c>
      <c r="K78" s="109">
        <v>24998792</v>
      </c>
      <c r="L78" s="109">
        <v>0</v>
      </c>
      <c r="M78" s="109">
        <v>0</v>
      </c>
      <c r="N78" s="109">
        <f>SUM(K78:M78)</f>
        <v>24998792</v>
      </c>
    </row>
    <row r="79" spans="1:14" ht="31.5">
      <c r="A79" s="119" t="s">
        <v>134</v>
      </c>
      <c r="B79" s="108" t="s">
        <v>37</v>
      </c>
      <c r="C79" s="109">
        <v>4877560</v>
      </c>
      <c r="D79" s="109">
        <v>0</v>
      </c>
      <c r="E79" s="109">
        <v>0</v>
      </c>
      <c r="F79" s="109">
        <f aca="true" t="shared" si="24" ref="F79:F85">SUM(C79:E79)</f>
        <v>4877560</v>
      </c>
      <c r="G79" s="109">
        <v>5257151</v>
      </c>
      <c r="H79" s="109">
        <v>0</v>
      </c>
      <c r="I79" s="109">
        <v>0</v>
      </c>
      <c r="J79" s="109">
        <f aca="true" t="shared" si="25" ref="J79:J85">SUM(G79:I79)</f>
        <v>5257151</v>
      </c>
      <c r="K79" s="109">
        <v>4915146</v>
      </c>
      <c r="L79" s="109">
        <v>0</v>
      </c>
      <c r="M79" s="109">
        <v>0</v>
      </c>
      <c r="N79" s="109">
        <f aca="true" t="shared" si="26" ref="N79:N85">SUM(K79:M79)</f>
        <v>4915146</v>
      </c>
    </row>
    <row r="80" spans="1:14" ht="15.75">
      <c r="A80" s="119" t="s">
        <v>135</v>
      </c>
      <c r="B80" s="108" t="s">
        <v>19</v>
      </c>
      <c r="C80" s="109">
        <v>10840400</v>
      </c>
      <c r="D80" s="109">
        <v>0</v>
      </c>
      <c r="E80" s="109">
        <v>0</v>
      </c>
      <c r="F80" s="109">
        <f t="shared" si="24"/>
        <v>10840400</v>
      </c>
      <c r="G80" s="109">
        <v>11598000</v>
      </c>
      <c r="H80" s="109">
        <v>0</v>
      </c>
      <c r="I80" s="109">
        <v>0</v>
      </c>
      <c r="J80" s="109">
        <f t="shared" si="25"/>
        <v>11598000</v>
      </c>
      <c r="K80" s="109">
        <v>7637801</v>
      </c>
      <c r="L80" s="109">
        <v>0</v>
      </c>
      <c r="M80" s="109">
        <v>0</v>
      </c>
      <c r="N80" s="109">
        <f t="shared" si="26"/>
        <v>7637801</v>
      </c>
    </row>
    <row r="81" spans="1:14" ht="15.75">
      <c r="A81" s="119" t="s">
        <v>136</v>
      </c>
      <c r="B81" s="111" t="s">
        <v>314</v>
      </c>
      <c r="C81" s="109">
        <v>0</v>
      </c>
      <c r="D81" s="109">
        <v>0</v>
      </c>
      <c r="E81" s="109">
        <v>0</v>
      </c>
      <c r="F81" s="109">
        <f t="shared" si="24"/>
        <v>0</v>
      </c>
      <c r="G81" s="109">
        <v>0</v>
      </c>
      <c r="H81" s="109">
        <v>0</v>
      </c>
      <c r="I81" s="109">
        <v>0</v>
      </c>
      <c r="J81" s="109">
        <f t="shared" si="25"/>
        <v>0</v>
      </c>
      <c r="K81" s="109">
        <v>0</v>
      </c>
      <c r="L81" s="109">
        <v>0</v>
      </c>
      <c r="M81" s="109">
        <v>0</v>
      </c>
      <c r="N81" s="109">
        <f t="shared" si="26"/>
        <v>0</v>
      </c>
    </row>
    <row r="82" spans="1:14" ht="15.75">
      <c r="A82" s="119" t="s">
        <v>137</v>
      </c>
      <c r="B82" s="111" t="s">
        <v>315</v>
      </c>
      <c r="C82" s="109">
        <v>0</v>
      </c>
      <c r="D82" s="109">
        <v>0</v>
      </c>
      <c r="E82" s="109">
        <v>0</v>
      </c>
      <c r="F82" s="109">
        <f t="shared" si="24"/>
        <v>0</v>
      </c>
      <c r="G82" s="109">
        <v>6711000</v>
      </c>
      <c r="H82" s="109">
        <v>0</v>
      </c>
      <c r="I82" s="109">
        <v>0</v>
      </c>
      <c r="J82" s="109">
        <f t="shared" si="25"/>
        <v>6711000</v>
      </c>
      <c r="K82" s="109">
        <v>0</v>
      </c>
      <c r="L82" s="109">
        <v>0</v>
      </c>
      <c r="M82" s="109">
        <v>0</v>
      </c>
      <c r="N82" s="109">
        <f t="shared" si="26"/>
        <v>0</v>
      </c>
    </row>
    <row r="83" spans="1:14" ht="15.75">
      <c r="A83" s="119" t="s">
        <v>138</v>
      </c>
      <c r="B83" s="120" t="s">
        <v>38</v>
      </c>
      <c r="C83" s="109">
        <v>0</v>
      </c>
      <c r="D83" s="109">
        <v>0</v>
      </c>
      <c r="E83" s="109">
        <v>0</v>
      </c>
      <c r="F83" s="109">
        <f t="shared" si="24"/>
        <v>0</v>
      </c>
      <c r="G83" s="109">
        <v>0</v>
      </c>
      <c r="H83" s="109">
        <v>0</v>
      </c>
      <c r="I83" s="109">
        <v>0</v>
      </c>
      <c r="J83" s="109">
        <f t="shared" si="25"/>
        <v>0</v>
      </c>
      <c r="K83" s="109">
        <v>0</v>
      </c>
      <c r="L83" s="109">
        <v>0</v>
      </c>
      <c r="M83" s="109">
        <v>0</v>
      </c>
      <c r="N83" s="109">
        <f t="shared" si="26"/>
        <v>0</v>
      </c>
    </row>
    <row r="84" spans="1:14" ht="15.75">
      <c r="A84" s="119" t="s">
        <v>139</v>
      </c>
      <c r="B84" s="111" t="s">
        <v>39</v>
      </c>
      <c r="C84" s="109">
        <v>0</v>
      </c>
      <c r="D84" s="109">
        <v>0</v>
      </c>
      <c r="E84" s="109">
        <v>0</v>
      </c>
      <c r="F84" s="109">
        <f t="shared" si="24"/>
        <v>0</v>
      </c>
      <c r="G84" s="109">
        <v>0</v>
      </c>
      <c r="H84" s="109">
        <v>0</v>
      </c>
      <c r="I84" s="109">
        <v>0</v>
      </c>
      <c r="J84" s="109">
        <f t="shared" si="25"/>
        <v>0</v>
      </c>
      <c r="K84" s="109">
        <v>0</v>
      </c>
      <c r="L84" s="109">
        <v>0</v>
      </c>
      <c r="M84" s="109">
        <v>0</v>
      </c>
      <c r="N84" s="109">
        <f t="shared" si="26"/>
        <v>0</v>
      </c>
    </row>
    <row r="85" spans="1:14" ht="15.75">
      <c r="A85" s="119" t="s">
        <v>140</v>
      </c>
      <c r="B85" s="111" t="s">
        <v>20</v>
      </c>
      <c r="C85" s="109">
        <v>0</v>
      </c>
      <c r="D85" s="109">
        <v>0</v>
      </c>
      <c r="E85" s="109">
        <v>0</v>
      </c>
      <c r="F85" s="109">
        <f t="shared" si="24"/>
        <v>0</v>
      </c>
      <c r="G85" s="109">
        <v>0</v>
      </c>
      <c r="H85" s="109">
        <v>0</v>
      </c>
      <c r="I85" s="109">
        <v>0</v>
      </c>
      <c r="J85" s="109">
        <f t="shared" si="25"/>
        <v>0</v>
      </c>
      <c r="K85" s="109">
        <v>0</v>
      </c>
      <c r="L85" s="109">
        <v>0</v>
      </c>
      <c r="M85" s="109">
        <v>0</v>
      </c>
      <c r="N85" s="109">
        <f t="shared" si="26"/>
        <v>0</v>
      </c>
    </row>
    <row r="86" spans="1:14" ht="15.75">
      <c r="A86" s="117" t="s">
        <v>141</v>
      </c>
      <c r="B86" s="99" t="s">
        <v>292</v>
      </c>
      <c r="C86" s="113">
        <f aca="true" t="shared" si="27" ref="C86:N86">SUM(C78:C85)</f>
        <v>40392760</v>
      </c>
      <c r="D86" s="113">
        <f t="shared" si="27"/>
        <v>0</v>
      </c>
      <c r="E86" s="113">
        <f t="shared" si="27"/>
        <v>0</v>
      </c>
      <c r="F86" s="113">
        <f t="shared" si="27"/>
        <v>40392760</v>
      </c>
      <c r="G86" s="113">
        <f t="shared" si="27"/>
        <v>50339967</v>
      </c>
      <c r="H86" s="113">
        <f t="shared" si="27"/>
        <v>0</v>
      </c>
      <c r="I86" s="113">
        <f t="shared" si="27"/>
        <v>0</v>
      </c>
      <c r="J86" s="113">
        <f t="shared" si="27"/>
        <v>50339967</v>
      </c>
      <c r="K86" s="113">
        <f t="shared" si="27"/>
        <v>37551739</v>
      </c>
      <c r="L86" s="113">
        <f t="shared" si="27"/>
        <v>0</v>
      </c>
      <c r="M86" s="113">
        <f t="shared" si="27"/>
        <v>0</v>
      </c>
      <c r="N86" s="113">
        <f t="shared" si="27"/>
        <v>37551739</v>
      </c>
    </row>
    <row r="87" spans="1:14" ht="15.75">
      <c r="A87" s="100"/>
      <c r="B87" s="99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1:14" ht="15.75">
      <c r="A88" s="100"/>
      <c r="B88" s="99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1:14" ht="15.75">
      <c r="A89" s="117" t="s">
        <v>310</v>
      </c>
      <c r="B89" s="118" t="s">
        <v>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1:14" ht="15.75">
      <c r="A90" s="117" t="s">
        <v>133</v>
      </c>
      <c r="B90" s="122" t="s">
        <v>111</v>
      </c>
      <c r="C90" s="113">
        <f aca="true" t="shared" si="28" ref="C90:J90">C12+C23+C34+C45+C56+C67+C78</f>
        <v>1267861279</v>
      </c>
      <c r="D90" s="113">
        <f t="shared" si="28"/>
        <v>4000000</v>
      </c>
      <c r="E90" s="113">
        <f t="shared" si="28"/>
        <v>0</v>
      </c>
      <c r="F90" s="113">
        <f t="shared" si="28"/>
        <v>1271861279</v>
      </c>
      <c r="G90" s="113">
        <f t="shared" si="28"/>
        <v>1328471486</v>
      </c>
      <c r="H90" s="113">
        <f t="shared" si="28"/>
        <v>4000000</v>
      </c>
      <c r="I90" s="113">
        <f t="shared" si="28"/>
        <v>0</v>
      </c>
      <c r="J90" s="113">
        <f t="shared" si="28"/>
        <v>1332471486</v>
      </c>
      <c r="K90" s="113">
        <f aca="true" t="shared" si="29" ref="K90:N98">K12+K23+K34+K45+K56+K67+K78</f>
        <v>1274486442</v>
      </c>
      <c r="L90" s="113">
        <f t="shared" si="29"/>
        <v>0</v>
      </c>
      <c r="M90" s="113">
        <f t="shared" si="29"/>
        <v>0</v>
      </c>
      <c r="N90" s="113">
        <f t="shared" si="29"/>
        <v>1274486442</v>
      </c>
    </row>
    <row r="91" spans="1:14" ht="31.5">
      <c r="A91" s="117" t="s">
        <v>134</v>
      </c>
      <c r="B91" s="122" t="s">
        <v>37</v>
      </c>
      <c r="C91" s="113">
        <f aca="true" t="shared" si="30" ref="C91:F98">C13+C24+C35+C46+C57+C68+C79</f>
        <v>256027774</v>
      </c>
      <c r="D91" s="113">
        <f t="shared" si="30"/>
        <v>780000</v>
      </c>
      <c r="E91" s="113">
        <f t="shared" si="30"/>
        <v>0</v>
      </c>
      <c r="F91" s="113">
        <f t="shared" si="30"/>
        <v>256807774</v>
      </c>
      <c r="G91" s="113">
        <f aca="true" t="shared" si="31" ref="G91:J98">G13+G24+G35+G46+G57+G68+G79</f>
        <v>264414463</v>
      </c>
      <c r="H91" s="113">
        <f t="shared" si="31"/>
        <v>780000</v>
      </c>
      <c r="I91" s="113">
        <f t="shared" si="31"/>
        <v>0</v>
      </c>
      <c r="J91" s="113">
        <f t="shared" si="31"/>
        <v>265194463</v>
      </c>
      <c r="K91" s="113">
        <f t="shared" si="29"/>
        <v>257133993</v>
      </c>
      <c r="L91" s="113">
        <f t="shared" si="29"/>
        <v>0</v>
      </c>
      <c r="M91" s="113">
        <f t="shared" si="29"/>
        <v>0</v>
      </c>
      <c r="N91" s="113">
        <f t="shared" si="29"/>
        <v>257133993</v>
      </c>
    </row>
    <row r="92" spans="1:14" ht="15.75">
      <c r="A92" s="117" t="s">
        <v>135</v>
      </c>
      <c r="B92" s="122" t="s">
        <v>19</v>
      </c>
      <c r="C92" s="113">
        <f t="shared" si="30"/>
        <v>593315835</v>
      </c>
      <c r="D92" s="113">
        <f t="shared" si="30"/>
        <v>2478623</v>
      </c>
      <c r="E92" s="113">
        <f t="shared" si="30"/>
        <v>0</v>
      </c>
      <c r="F92" s="113">
        <f t="shared" si="30"/>
        <v>595794458</v>
      </c>
      <c r="G92" s="113">
        <f t="shared" si="31"/>
        <v>698665028</v>
      </c>
      <c r="H92" s="113">
        <f t="shared" si="31"/>
        <v>2478623</v>
      </c>
      <c r="I92" s="113">
        <f t="shared" si="31"/>
        <v>0</v>
      </c>
      <c r="J92" s="113">
        <f t="shared" si="31"/>
        <v>701143651</v>
      </c>
      <c r="K92" s="113">
        <f t="shared" si="29"/>
        <v>616003809</v>
      </c>
      <c r="L92" s="113">
        <f t="shared" si="29"/>
        <v>0</v>
      </c>
      <c r="M92" s="113">
        <f t="shared" si="29"/>
        <v>0</v>
      </c>
      <c r="N92" s="113">
        <f t="shared" si="29"/>
        <v>616003809</v>
      </c>
    </row>
    <row r="93" spans="1:14" ht="15.75">
      <c r="A93" s="117" t="s">
        <v>136</v>
      </c>
      <c r="B93" s="114" t="s">
        <v>314</v>
      </c>
      <c r="C93" s="113">
        <f t="shared" si="30"/>
        <v>0</v>
      </c>
      <c r="D93" s="113">
        <f t="shared" si="30"/>
        <v>0</v>
      </c>
      <c r="E93" s="113">
        <f t="shared" si="30"/>
        <v>0</v>
      </c>
      <c r="F93" s="113">
        <f t="shared" si="30"/>
        <v>0</v>
      </c>
      <c r="G93" s="113">
        <f t="shared" si="31"/>
        <v>0</v>
      </c>
      <c r="H93" s="113">
        <f t="shared" si="31"/>
        <v>0</v>
      </c>
      <c r="I93" s="113">
        <f t="shared" si="31"/>
        <v>0</v>
      </c>
      <c r="J93" s="113">
        <f t="shared" si="31"/>
        <v>0</v>
      </c>
      <c r="K93" s="113">
        <f t="shared" si="29"/>
        <v>0</v>
      </c>
      <c r="L93" s="113">
        <f t="shared" si="29"/>
        <v>0</v>
      </c>
      <c r="M93" s="113">
        <f t="shared" si="29"/>
        <v>0</v>
      </c>
      <c r="N93" s="113">
        <f t="shared" si="29"/>
        <v>0</v>
      </c>
    </row>
    <row r="94" spans="1:14" ht="15.75">
      <c r="A94" s="117" t="s">
        <v>137</v>
      </c>
      <c r="B94" s="114" t="s">
        <v>315</v>
      </c>
      <c r="C94" s="113">
        <f t="shared" si="30"/>
        <v>0</v>
      </c>
      <c r="D94" s="113">
        <f t="shared" si="30"/>
        <v>0</v>
      </c>
      <c r="E94" s="113">
        <f t="shared" si="30"/>
        <v>0</v>
      </c>
      <c r="F94" s="113">
        <f t="shared" si="30"/>
        <v>0</v>
      </c>
      <c r="G94" s="113">
        <f t="shared" si="31"/>
        <v>68110621</v>
      </c>
      <c r="H94" s="113">
        <f t="shared" si="31"/>
        <v>0</v>
      </c>
      <c r="I94" s="113">
        <f t="shared" si="31"/>
        <v>0</v>
      </c>
      <c r="J94" s="113">
        <f t="shared" si="31"/>
        <v>68110621</v>
      </c>
      <c r="K94" s="113">
        <f t="shared" si="29"/>
        <v>0</v>
      </c>
      <c r="L94" s="113">
        <f t="shared" si="29"/>
        <v>0</v>
      </c>
      <c r="M94" s="113">
        <f t="shared" si="29"/>
        <v>0</v>
      </c>
      <c r="N94" s="113">
        <f t="shared" si="29"/>
        <v>0</v>
      </c>
    </row>
    <row r="95" spans="1:14" ht="15.75">
      <c r="A95" s="117" t="s">
        <v>138</v>
      </c>
      <c r="B95" s="123" t="s">
        <v>38</v>
      </c>
      <c r="C95" s="113">
        <f t="shared" si="30"/>
        <v>15431512</v>
      </c>
      <c r="D95" s="113">
        <f t="shared" si="30"/>
        <v>4000000</v>
      </c>
      <c r="E95" s="113">
        <f t="shared" si="30"/>
        <v>0</v>
      </c>
      <c r="F95" s="113">
        <f t="shared" si="30"/>
        <v>19431512</v>
      </c>
      <c r="G95" s="113">
        <f t="shared" si="31"/>
        <v>25439779</v>
      </c>
      <c r="H95" s="113">
        <f t="shared" si="31"/>
        <v>0</v>
      </c>
      <c r="I95" s="113">
        <f t="shared" si="31"/>
        <v>0</v>
      </c>
      <c r="J95" s="113">
        <f t="shared" si="31"/>
        <v>25439779</v>
      </c>
      <c r="K95" s="113">
        <f>K17+K28+K39+K50+K61+K72+K83</f>
        <v>24949846</v>
      </c>
      <c r="L95" s="113">
        <f>L17+L28+L39+L50+L61+L72+L83</f>
        <v>0</v>
      </c>
      <c r="M95" s="113">
        <f>M17+M28+M39+M50+M61+M72+M83</f>
        <v>0</v>
      </c>
      <c r="N95" s="113">
        <f>N17+N28+N39+N50+N61+N72+N83</f>
        <v>24949846</v>
      </c>
    </row>
    <row r="96" spans="1:14" ht="15.75">
      <c r="A96" s="117" t="s">
        <v>139</v>
      </c>
      <c r="B96" s="114" t="s">
        <v>39</v>
      </c>
      <c r="C96" s="113">
        <f t="shared" si="30"/>
        <v>0</v>
      </c>
      <c r="D96" s="113">
        <f t="shared" si="30"/>
        <v>13478662</v>
      </c>
      <c r="E96" s="113">
        <f t="shared" si="30"/>
        <v>0</v>
      </c>
      <c r="F96" s="113">
        <f t="shared" si="30"/>
        <v>13478662</v>
      </c>
      <c r="G96" s="113">
        <f t="shared" si="31"/>
        <v>0</v>
      </c>
      <c r="H96" s="113">
        <f t="shared" si="31"/>
        <v>13092413</v>
      </c>
      <c r="I96" s="113">
        <f t="shared" si="31"/>
        <v>0</v>
      </c>
      <c r="J96" s="113">
        <f t="shared" si="31"/>
        <v>13092413</v>
      </c>
      <c r="K96" s="113">
        <f t="shared" si="29"/>
        <v>0</v>
      </c>
      <c r="L96" s="113">
        <f t="shared" si="29"/>
        <v>12972722</v>
      </c>
      <c r="M96" s="113">
        <f t="shared" si="29"/>
        <v>0</v>
      </c>
      <c r="N96" s="113">
        <f t="shared" si="29"/>
        <v>12972722</v>
      </c>
    </row>
    <row r="97" spans="1:14" ht="15.75">
      <c r="A97" s="117" t="s">
        <v>140</v>
      </c>
      <c r="B97" s="114" t="s">
        <v>20</v>
      </c>
      <c r="C97" s="113">
        <f t="shared" si="30"/>
        <v>0</v>
      </c>
      <c r="D97" s="113">
        <f t="shared" si="30"/>
        <v>0</v>
      </c>
      <c r="E97" s="113">
        <f t="shared" si="30"/>
        <v>0</v>
      </c>
      <c r="F97" s="113">
        <f t="shared" si="30"/>
        <v>0</v>
      </c>
      <c r="G97" s="113">
        <f t="shared" si="31"/>
        <v>5000000</v>
      </c>
      <c r="H97" s="113">
        <f t="shared" si="31"/>
        <v>0</v>
      </c>
      <c r="I97" s="113">
        <f t="shared" si="31"/>
        <v>0</v>
      </c>
      <c r="J97" s="113">
        <f t="shared" si="31"/>
        <v>5000000</v>
      </c>
      <c r="K97" s="113">
        <f t="shared" si="29"/>
        <v>5000000</v>
      </c>
      <c r="L97" s="113">
        <f t="shared" si="29"/>
        <v>0</v>
      </c>
      <c r="M97" s="113">
        <f t="shared" si="29"/>
        <v>0</v>
      </c>
      <c r="N97" s="113">
        <f t="shared" si="29"/>
        <v>5000000</v>
      </c>
    </row>
    <row r="98" spans="1:14" ht="15.75">
      <c r="A98" s="117" t="s">
        <v>141</v>
      </c>
      <c r="B98" s="99" t="s">
        <v>292</v>
      </c>
      <c r="C98" s="113">
        <f t="shared" si="30"/>
        <v>2132636400</v>
      </c>
      <c r="D98" s="113">
        <f t="shared" si="30"/>
        <v>24737285</v>
      </c>
      <c r="E98" s="113">
        <f t="shared" si="30"/>
        <v>0</v>
      </c>
      <c r="F98" s="113">
        <f t="shared" si="30"/>
        <v>2157373685</v>
      </c>
      <c r="G98" s="113">
        <f t="shared" si="31"/>
        <v>2390101377</v>
      </c>
      <c r="H98" s="113">
        <f t="shared" si="31"/>
        <v>20351036</v>
      </c>
      <c r="I98" s="113">
        <f t="shared" si="31"/>
        <v>0</v>
      </c>
      <c r="J98" s="113">
        <f t="shared" si="31"/>
        <v>2410452413</v>
      </c>
      <c r="K98" s="113">
        <f t="shared" si="29"/>
        <v>2177574090</v>
      </c>
      <c r="L98" s="113">
        <f t="shared" si="29"/>
        <v>12972722</v>
      </c>
      <c r="M98" s="113">
        <f t="shared" si="29"/>
        <v>0</v>
      </c>
      <c r="N98" s="113">
        <f t="shared" si="29"/>
        <v>2190546812</v>
      </c>
    </row>
    <row r="102" spans="10:14" ht="15.75">
      <c r="J102" s="6"/>
      <c r="N102" s="6"/>
    </row>
  </sheetData>
  <sheetProtection/>
  <mergeCells count="8">
    <mergeCell ref="G9:J9"/>
    <mergeCell ref="A4:N4"/>
    <mergeCell ref="A5:N5"/>
    <mergeCell ref="A6:N6"/>
    <mergeCell ref="A1:N1"/>
    <mergeCell ref="A9:A10"/>
    <mergeCell ref="C9:F9"/>
    <mergeCell ref="K9:N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zoomScalePageLayoutView="0" workbookViewId="0" topLeftCell="A1">
      <selection activeCell="A1" sqref="A1:I1"/>
    </sheetView>
  </sheetViews>
  <sheetFormatPr defaultColWidth="8.00390625" defaultRowHeight="12.75"/>
  <cols>
    <col min="1" max="1" width="51.375" style="85" customWidth="1"/>
    <col min="2" max="2" width="12.375" style="85" bestFit="1" customWidth="1"/>
    <col min="3" max="3" width="10.125" style="85" bestFit="1" customWidth="1"/>
    <col min="4" max="4" width="10.375" style="85" bestFit="1" customWidth="1"/>
    <col min="5" max="5" width="12.375" style="85" bestFit="1" customWidth="1"/>
    <col min="6" max="6" width="13.25390625" style="85" bestFit="1" customWidth="1"/>
    <col min="7" max="7" width="10.125" style="85" bestFit="1" customWidth="1"/>
    <col min="8" max="8" width="10.75390625" style="85" customWidth="1"/>
    <col min="9" max="9" width="13.25390625" style="85" bestFit="1" customWidth="1"/>
    <col min="10" max="16384" width="8.00390625" style="85" customWidth="1"/>
  </cols>
  <sheetData>
    <row r="1" spans="1:9" ht="15.75">
      <c r="A1" s="329" t="s">
        <v>777</v>
      </c>
      <c r="B1" s="329"/>
      <c r="C1" s="329"/>
      <c r="D1" s="329"/>
      <c r="E1" s="329"/>
      <c r="F1" s="329"/>
      <c r="G1" s="329"/>
      <c r="H1" s="329"/>
      <c r="I1" s="329"/>
    </row>
    <row r="2" spans="1:9" ht="15.75">
      <c r="A2" s="253"/>
      <c r="B2" s="253"/>
      <c r="C2" s="253"/>
      <c r="D2" s="253"/>
      <c r="E2" s="253"/>
      <c r="F2" s="253"/>
      <c r="G2" s="253"/>
      <c r="H2" s="253"/>
      <c r="I2" s="253"/>
    </row>
    <row r="3" ht="15.75">
      <c r="B3" s="86"/>
    </row>
    <row r="4" spans="1:9" ht="15.75">
      <c r="A4" s="336" t="s">
        <v>15</v>
      </c>
      <c r="B4" s="336"/>
      <c r="C4" s="336"/>
      <c r="D4" s="336"/>
      <c r="E4" s="336"/>
      <c r="F4" s="336"/>
      <c r="G4" s="336"/>
      <c r="H4" s="336"/>
      <c r="I4" s="336"/>
    </row>
    <row r="5" spans="1:9" ht="15.75">
      <c r="A5" s="336" t="s">
        <v>396</v>
      </c>
      <c r="B5" s="336"/>
      <c r="C5" s="336"/>
      <c r="D5" s="336"/>
      <c r="E5" s="336"/>
      <c r="F5" s="336"/>
      <c r="G5" s="336"/>
      <c r="H5" s="336"/>
      <c r="I5" s="336"/>
    </row>
    <row r="6" spans="1:2" ht="15.75">
      <c r="A6" s="81"/>
      <c r="B6" s="81"/>
    </row>
    <row r="7" spans="1:9" ht="15.75">
      <c r="A7" s="7"/>
      <c r="B7" s="8"/>
      <c r="C7" s="7"/>
      <c r="D7" s="7"/>
      <c r="E7" s="8"/>
      <c r="F7" s="7"/>
      <c r="G7" s="7"/>
      <c r="H7" s="7"/>
      <c r="I7" s="8" t="s">
        <v>316</v>
      </c>
    </row>
    <row r="8" spans="1:9" ht="15.75" customHeight="1">
      <c r="A8" s="115" t="s">
        <v>17</v>
      </c>
      <c r="B8" s="319" t="s">
        <v>33</v>
      </c>
      <c r="C8" s="320"/>
      <c r="D8" s="320"/>
      <c r="E8" s="323"/>
      <c r="F8" s="319" t="s">
        <v>481</v>
      </c>
      <c r="G8" s="320"/>
      <c r="H8" s="320"/>
      <c r="I8" s="323"/>
    </row>
    <row r="9" spans="1:9" ht="31.5">
      <c r="A9" s="115" t="s">
        <v>36</v>
      </c>
      <c r="B9" s="82" t="s">
        <v>34</v>
      </c>
      <c r="C9" s="45" t="s">
        <v>35</v>
      </c>
      <c r="D9" s="35" t="s">
        <v>164</v>
      </c>
      <c r="E9" s="45" t="s">
        <v>18</v>
      </c>
      <c r="F9" s="82" t="s">
        <v>34</v>
      </c>
      <c r="G9" s="45" t="s">
        <v>35</v>
      </c>
      <c r="H9" s="35" t="s">
        <v>164</v>
      </c>
      <c r="I9" s="45" t="s">
        <v>18</v>
      </c>
    </row>
    <row r="10" spans="1:9" ht="110.25">
      <c r="A10" s="116" t="s">
        <v>397</v>
      </c>
      <c r="B10" s="109">
        <v>47000000</v>
      </c>
      <c r="C10" s="109">
        <v>0</v>
      </c>
      <c r="D10" s="109">
        <v>0</v>
      </c>
      <c r="E10" s="109">
        <f aca="true" t="shared" si="0" ref="E10:E15">SUM(B10:D10)</f>
        <v>47000000</v>
      </c>
      <c r="F10" s="109">
        <v>3349701</v>
      </c>
      <c r="G10" s="109">
        <v>0</v>
      </c>
      <c r="H10" s="109">
        <v>0</v>
      </c>
      <c r="I10" s="109">
        <f aca="true" t="shared" si="1" ref="I10:I15">SUM(F10:H10)</f>
        <v>3349701</v>
      </c>
    </row>
    <row r="11" spans="1:9" ht="15.75">
      <c r="A11" s="116" t="s">
        <v>398</v>
      </c>
      <c r="B11" s="109">
        <v>10000000</v>
      </c>
      <c r="C11" s="109">
        <v>0</v>
      </c>
      <c r="D11" s="109">
        <v>0</v>
      </c>
      <c r="E11" s="109">
        <f t="shared" si="0"/>
        <v>10000000</v>
      </c>
      <c r="F11" s="109">
        <v>0</v>
      </c>
      <c r="G11" s="109">
        <v>0</v>
      </c>
      <c r="H11" s="109">
        <v>0</v>
      </c>
      <c r="I11" s="109">
        <f t="shared" si="1"/>
        <v>0</v>
      </c>
    </row>
    <row r="12" spans="1:9" ht="15.75">
      <c r="A12" s="116" t="s">
        <v>399</v>
      </c>
      <c r="B12" s="109">
        <v>60000000</v>
      </c>
      <c r="C12" s="109">
        <v>0</v>
      </c>
      <c r="D12" s="109">
        <v>0</v>
      </c>
      <c r="E12" s="109">
        <f t="shared" si="0"/>
        <v>60000000</v>
      </c>
      <c r="F12" s="109">
        <v>28893684</v>
      </c>
      <c r="G12" s="109">
        <v>0</v>
      </c>
      <c r="H12" s="109">
        <v>0</v>
      </c>
      <c r="I12" s="109">
        <f t="shared" si="1"/>
        <v>28893684</v>
      </c>
    </row>
    <row r="13" spans="1:9" ht="47.25">
      <c r="A13" s="116" t="s">
        <v>400</v>
      </c>
      <c r="B13" s="109">
        <v>18000000</v>
      </c>
      <c r="C13" s="109">
        <v>0</v>
      </c>
      <c r="D13" s="109">
        <v>0</v>
      </c>
      <c r="E13" s="109">
        <f t="shared" si="0"/>
        <v>18000000</v>
      </c>
      <c r="F13" s="109">
        <v>4595511</v>
      </c>
      <c r="G13" s="109">
        <v>0</v>
      </c>
      <c r="H13" s="109">
        <v>0</v>
      </c>
      <c r="I13" s="109">
        <f t="shared" si="1"/>
        <v>4595511</v>
      </c>
    </row>
    <row r="14" spans="1:9" ht="15.75">
      <c r="A14" s="116" t="s">
        <v>401</v>
      </c>
      <c r="B14" s="109">
        <v>0</v>
      </c>
      <c r="C14" s="109">
        <v>2000000</v>
      </c>
      <c r="D14" s="109">
        <v>0</v>
      </c>
      <c r="E14" s="109">
        <f t="shared" si="0"/>
        <v>2000000</v>
      </c>
      <c r="F14" s="109">
        <v>0</v>
      </c>
      <c r="G14" s="109">
        <v>1200000</v>
      </c>
      <c r="H14" s="109">
        <v>0</v>
      </c>
      <c r="I14" s="109">
        <f t="shared" si="1"/>
        <v>1200000</v>
      </c>
    </row>
    <row r="15" spans="1:9" ht="15.75">
      <c r="A15" s="116" t="s">
        <v>402</v>
      </c>
      <c r="B15" s="109">
        <v>2000000</v>
      </c>
      <c r="C15" s="109">
        <v>0</v>
      </c>
      <c r="D15" s="109">
        <v>0</v>
      </c>
      <c r="E15" s="109">
        <f t="shared" si="0"/>
        <v>2000000</v>
      </c>
      <c r="F15" s="109">
        <v>603473</v>
      </c>
      <c r="G15" s="109">
        <v>0</v>
      </c>
      <c r="H15" s="109">
        <v>0</v>
      </c>
      <c r="I15" s="109">
        <f t="shared" si="1"/>
        <v>603473</v>
      </c>
    </row>
    <row r="16" spans="1:9" ht="15.75">
      <c r="A16" s="71" t="s">
        <v>122</v>
      </c>
      <c r="B16" s="72">
        <f aca="true" t="shared" si="2" ref="B16:I16">SUM(B10:B15)</f>
        <v>137000000</v>
      </c>
      <c r="C16" s="72">
        <f t="shared" si="2"/>
        <v>2000000</v>
      </c>
      <c r="D16" s="72">
        <f t="shared" si="2"/>
        <v>0</v>
      </c>
      <c r="E16" s="72">
        <f t="shared" si="2"/>
        <v>139000000</v>
      </c>
      <c r="F16" s="72">
        <f t="shared" si="2"/>
        <v>37442369</v>
      </c>
      <c r="G16" s="72">
        <f t="shared" si="2"/>
        <v>1200000</v>
      </c>
      <c r="H16" s="72">
        <f t="shared" si="2"/>
        <v>0</v>
      </c>
      <c r="I16" s="72">
        <f t="shared" si="2"/>
        <v>38642369</v>
      </c>
    </row>
    <row r="17" spans="1:9" ht="15.75">
      <c r="A17" s="71" t="s">
        <v>14</v>
      </c>
      <c r="B17" s="72">
        <v>97319047</v>
      </c>
      <c r="C17" s="72">
        <v>0</v>
      </c>
      <c r="D17" s="72">
        <v>0</v>
      </c>
      <c r="E17" s="72">
        <f>SUM(B17:D17)</f>
        <v>97319047</v>
      </c>
      <c r="F17" s="72">
        <v>351859219</v>
      </c>
      <c r="G17" s="72">
        <v>0</v>
      </c>
      <c r="H17" s="72">
        <v>0</v>
      </c>
      <c r="I17" s="72">
        <f>SUM(F17:H17)</f>
        <v>351859219</v>
      </c>
    </row>
    <row r="18" spans="1:9" ht="15.75">
      <c r="A18" s="71" t="s">
        <v>5</v>
      </c>
      <c r="B18" s="73">
        <f aca="true" t="shared" si="3" ref="B18:I18">SUM(B16+B17)</f>
        <v>234319047</v>
      </c>
      <c r="C18" s="73">
        <f t="shared" si="3"/>
        <v>2000000</v>
      </c>
      <c r="D18" s="73">
        <f t="shared" si="3"/>
        <v>0</v>
      </c>
      <c r="E18" s="73">
        <f t="shared" si="3"/>
        <v>236319047</v>
      </c>
      <c r="F18" s="73">
        <f t="shared" si="3"/>
        <v>389301588</v>
      </c>
      <c r="G18" s="73">
        <f t="shared" si="3"/>
        <v>1200000</v>
      </c>
      <c r="H18" s="73">
        <f t="shared" si="3"/>
        <v>0</v>
      </c>
      <c r="I18" s="73">
        <f t="shared" si="3"/>
        <v>390501588</v>
      </c>
    </row>
  </sheetData>
  <sheetProtection/>
  <mergeCells count="5">
    <mergeCell ref="F8:I8"/>
    <mergeCell ref="A5:I5"/>
    <mergeCell ref="A4:I4"/>
    <mergeCell ref="A1:I1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3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4.875" style="7" customWidth="1"/>
    <col min="2" max="2" width="14.25390625" style="7" bestFit="1" customWidth="1"/>
    <col min="3" max="3" width="10.125" style="7" bestFit="1" customWidth="1"/>
    <col min="4" max="4" width="10.375" style="7" bestFit="1" customWidth="1"/>
    <col min="5" max="6" width="14.25390625" style="7" bestFit="1" customWidth="1"/>
    <col min="7" max="7" width="10.875" style="7" bestFit="1" customWidth="1"/>
    <col min="8" max="8" width="10.375" style="7" bestFit="1" customWidth="1"/>
    <col min="9" max="9" width="14.25390625" style="7" bestFit="1" customWidth="1"/>
    <col min="10" max="10" width="12.375" style="7" bestFit="1" customWidth="1"/>
    <col min="11" max="11" width="8.125" style="7" bestFit="1" customWidth="1"/>
    <col min="12" max="12" width="10.375" style="7" bestFit="1" customWidth="1"/>
    <col min="13" max="13" width="15.25390625" style="7" bestFit="1" customWidth="1"/>
    <col min="14" max="16384" width="9.125" style="7" customWidth="1"/>
  </cols>
  <sheetData>
    <row r="1" spans="1:13" ht="15.75">
      <c r="A1" s="329" t="s">
        <v>778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4" spans="1:13" ht="15.75">
      <c r="A4" s="337" t="s">
        <v>15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15.75">
      <c r="A5" s="337" t="s">
        <v>378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5" ht="15.75">
      <c r="A6" s="43"/>
      <c r="B6" s="43"/>
      <c r="C6" s="43"/>
      <c r="D6" s="43"/>
      <c r="E6" s="43"/>
    </row>
    <row r="7" spans="2:13" ht="15.75">
      <c r="B7" s="8"/>
      <c r="E7" s="8"/>
      <c r="M7" s="8" t="s">
        <v>316</v>
      </c>
    </row>
    <row r="8" spans="1:13" ht="15.75" customHeight="1">
      <c r="A8" s="144" t="s">
        <v>17</v>
      </c>
      <c r="B8" s="319" t="s">
        <v>33</v>
      </c>
      <c r="C8" s="320"/>
      <c r="D8" s="320"/>
      <c r="E8" s="323"/>
      <c r="F8" s="319" t="s">
        <v>481</v>
      </c>
      <c r="G8" s="320"/>
      <c r="H8" s="320"/>
      <c r="I8" s="323"/>
      <c r="J8" s="319" t="s">
        <v>719</v>
      </c>
      <c r="K8" s="320"/>
      <c r="L8" s="320"/>
      <c r="M8" s="323"/>
    </row>
    <row r="9" spans="1:13" ht="31.5">
      <c r="A9" s="144" t="s">
        <v>36</v>
      </c>
      <c r="B9" s="82" t="s">
        <v>34</v>
      </c>
      <c r="C9" s="45" t="s">
        <v>35</v>
      </c>
      <c r="D9" s="35" t="s">
        <v>164</v>
      </c>
      <c r="E9" s="45" t="s">
        <v>18</v>
      </c>
      <c r="F9" s="82" t="s">
        <v>34</v>
      </c>
      <c r="G9" s="45" t="s">
        <v>35</v>
      </c>
      <c r="H9" s="35" t="s">
        <v>164</v>
      </c>
      <c r="I9" s="45" t="s">
        <v>18</v>
      </c>
      <c r="J9" s="82" t="s">
        <v>34</v>
      </c>
      <c r="K9" s="45" t="s">
        <v>35</v>
      </c>
      <c r="L9" s="35" t="s">
        <v>164</v>
      </c>
      <c r="M9" s="45" t="s">
        <v>18</v>
      </c>
    </row>
    <row r="10" spans="1:13" ht="15.75">
      <c r="A10" s="145" t="s">
        <v>422</v>
      </c>
      <c r="B10" s="146">
        <v>150000</v>
      </c>
      <c r="C10" s="146">
        <v>0</v>
      </c>
      <c r="D10" s="146">
        <v>0</v>
      </c>
      <c r="E10" s="147">
        <f aca="true" t="shared" si="0" ref="E10:E36">SUM(B10:D10)</f>
        <v>150000</v>
      </c>
      <c r="F10" s="146">
        <v>150000</v>
      </c>
      <c r="G10" s="146">
        <v>0</v>
      </c>
      <c r="H10" s="146">
        <v>0</v>
      </c>
      <c r="I10" s="147">
        <f>SUM(F10:H10)</f>
        <v>150000</v>
      </c>
      <c r="J10" s="146">
        <v>150000</v>
      </c>
      <c r="K10" s="146">
        <v>0</v>
      </c>
      <c r="L10" s="146">
        <v>0</v>
      </c>
      <c r="M10" s="147">
        <f>SUM(J10:L10)</f>
        <v>150000</v>
      </c>
    </row>
    <row r="11" spans="1:13" ht="30">
      <c r="A11" s="145" t="s">
        <v>379</v>
      </c>
      <c r="B11" s="146">
        <v>2500000</v>
      </c>
      <c r="C11" s="146">
        <v>0</v>
      </c>
      <c r="D11" s="146">
        <v>0</v>
      </c>
      <c r="E11" s="147">
        <f t="shared" si="0"/>
        <v>2500000</v>
      </c>
      <c r="F11" s="146">
        <v>2500000</v>
      </c>
      <c r="G11" s="146">
        <v>0</v>
      </c>
      <c r="H11" s="146">
        <v>0</v>
      </c>
      <c r="I11" s="147">
        <f>SUM(F11:H11)</f>
        <v>2500000</v>
      </c>
      <c r="J11" s="146">
        <v>0</v>
      </c>
      <c r="K11" s="146">
        <v>0</v>
      </c>
      <c r="L11" s="146">
        <v>0</v>
      </c>
      <c r="M11" s="147">
        <f>SUM(J11:L11)</f>
        <v>0</v>
      </c>
    </row>
    <row r="12" spans="1:13" ht="15.75">
      <c r="A12" s="145" t="s">
        <v>380</v>
      </c>
      <c r="B12" s="146">
        <v>3429000</v>
      </c>
      <c r="C12" s="146">
        <v>0</v>
      </c>
      <c r="D12" s="146">
        <v>0</v>
      </c>
      <c r="E12" s="147">
        <f t="shared" si="0"/>
        <v>3429000</v>
      </c>
      <c r="F12" s="146">
        <v>3429000</v>
      </c>
      <c r="G12" s="146">
        <v>0</v>
      </c>
      <c r="H12" s="146">
        <v>0</v>
      </c>
      <c r="I12" s="147">
        <f>SUM(F12:H12)</f>
        <v>3429000</v>
      </c>
      <c r="J12" s="146">
        <v>0</v>
      </c>
      <c r="K12" s="146">
        <v>0</v>
      </c>
      <c r="L12" s="146">
        <v>0</v>
      </c>
      <c r="M12" s="147">
        <f>SUM(J12:L12)</f>
        <v>0</v>
      </c>
    </row>
    <row r="13" spans="1:13" ht="30">
      <c r="A13" s="145" t="s">
        <v>381</v>
      </c>
      <c r="B13" s="146">
        <v>2247900</v>
      </c>
      <c r="C13" s="146">
        <v>0</v>
      </c>
      <c r="D13" s="146">
        <v>0</v>
      </c>
      <c r="E13" s="147">
        <f t="shared" si="0"/>
        <v>2247900</v>
      </c>
      <c r="F13" s="146">
        <v>2247900</v>
      </c>
      <c r="G13" s="146">
        <v>0</v>
      </c>
      <c r="H13" s="146">
        <v>0</v>
      </c>
      <c r="I13" s="147">
        <f>SUM(F13:H13)</f>
        <v>2247900</v>
      </c>
      <c r="J13" s="146">
        <v>2247900</v>
      </c>
      <c r="K13" s="146">
        <v>0</v>
      </c>
      <c r="L13" s="146">
        <v>0</v>
      </c>
      <c r="M13" s="147">
        <f>SUM(J13:L13)</f>
        <v>2247900</v>
      </c>
    </row>
    <row r="14" spans="1:13" ht="15.75">
      <c r="A14" s="145" t="s">
        <v>423</v>
      </c>
      <c r="B14" s="146">
        <v>571500</v>
      </c>
      <c r="C14" s="146">
        <v>0</v>
      </c>
      <c r="D14" s="146">
        <v>0</v>
      </c>
      <c r="E14" s="147">
        <f t="shared" si="0"/>
        <v>571500</v>
      </c>
      <c r="F14" s="146">
        <v>0</v>
      </c>
      <c r="G14" s="146">
        <v>0</v>
      </c>
      <c r="H14" s="146">
        <v>0</v>
      </c>
      <c r="I14" s="147">
        <f>SUM(F14:H14)</f>
        <v>0</v>
      </c>
      <c r="J14" s="146">
        <v>0</v>
      </c>
      <c r="K14" s="146">
        <v>0</v>
      </c>
      <c r="L14" s="146">
        <v>0</v>
      </c>
      <c r="M14" s="147">
        <f>SUM(J14:L14)</f>
        <v>0</v>
      </c>
    </row>
    <row r="15" spans="1:13" ht="30">
      <c r="A15" s="145" t="s">
        <v>334</v>
      </c>
      <c r="B15" s="146">
        <v>22066291</v>
      </c>
      <c r="C15" s="146">
        <v>0</v>
      </c>
      <c r="D15" s="146">
        <v>0</v>
      </c>
      <c r="E15" s="147">
        <f aca="true" t="shared" si="1" ref="E15:E24">SUM(B15:D15)</f>
        <v>22066291</v>
      </c>
      <c r="F15" s="146">
        <v>22066291</v>
      </c>
      <c r="G15" s="146">
        <v>0</v>
      </c>
      <c r="H15" s="146">
        <v>0</v>
      </c>
      <c r="I15" s="147">
        <f aca="true" t="shared" si="2" ref="I15:I24">SUM(F15:H15)</f>
        <v>22066291</v>
      </c>
      <c r="J15" s="146">
        <v>20180110</v>
      </c>
      <c r="K15" s="146">
        <v>0</v>
      </c>
      <c r="L15" s="146">
        <v>0</v>
      </c>
      <c r="M15" s="147">
        <f aca="true" t="shared" si="3" ref="M15:M24">SUM(J15:L15)</f>
        <v>20180110</v>
      </c>
    </row>
    <row r="16" spans="1:13" ht="15.75">
      <c r="A16" s="145" t="s">
        <v>335</v>
      </c>
      <c r="B16" s="146">
        <v>117647058</v>
      </c>
      <c r="C16" s="146">
        <v>0</v>
      </c>
      <c r="D16" s="146">
        <v>0</v>
      </c>
      <c r="E16" s="147">
        <f t="shared" si="1"/>
        <v>117647058</v>
      </c>
      <c r="F16" s="146">
        <v>121886898</v>
      </c>
      <c r="G16" s="146">
        <v>0</v>
      </c>
      <c r="H16" s="146">
        <v>0</v>
      </c>
      <c r="I16" s="147">
        <f t="shared" si="2"/>
        <v>121886898</v>
      </c>
      <c r="J16" s="146">
        <v>0</v>
      </c>
      <c r="K16" s="146">
        <v>0</v>
      </c>
      <c r="L16" s="146">
        <v>0</v>
      </c>
      <c r="M16" s="147">
        <f t="shared" si="3"/>
        <v>0</v>
      </c>
    </row>
    <row r="17" spans="1:13" ht="30">
      <c r="A17" s="145" t="s">
        <v>342</v>
      </c>
      <c r="B17" s="146">
        <v>2540000</v>
      </c>
      <c r="C17" s="146">
        <v>0</v>
      </c>
      <c r="D17" s="146">
        <v>0</v>
      </c>
      <c r="E17" s="147">
        <f t="shared" si="1"/>
        <v>2540000</v>
      </c>
      <c r="F17" s="146">
        <v>2540000</v>
      </c>
      <c r="G17" s="146">
        <v>0</v>
      </c>
      <c r="H17" s="146">
        <v>0</v>
      </c>
      <c r="I17" s="147">
        <f t="shared" si="2"/>
        <v>2540000</v>
      </c>
      <c r="J17" s="146">
        <v>2540000</v>
      </c>
      <c r="K17" s="146">
        <v>0</v>
      </c>
      <c r="L17" s="146">
        <v>0</v>
      </c>
      <c r="M17" s="147">
        <f t="shared" si="3"/>
        <v>2540000</v>
      </c>
    </row>
    <row r="18" spans="1:13" ht="15.75">
      <c r="A18" s="145" t="s">
        <v>343</v>
      </c>
      <c r="B18" s="146">
        <v>1905000</v>
      </c>
      <c r="C18" s="146">
        <v>0</v>
      </c>
      <c r="D18" s="146">
        <v>0</v>
      </c>
      <c r="E18" s="147">
        <f t="shared" si="1"/>
        <v>1905000</v>
      </c>
      <c r="F18" s="146">
        <v>1705000</v>
      </c>
      <c r="G18" s="146">
        <v>0</v>
      </c>
      <c r="H18" s="146">
        <v>0</v>
      </c>
      <c r="I18" s="147">
        <f t="shared" si="2"/>
        <v>1705000</v>
      </c>
      <c r="J18" s="146">
        <v>0</v>
      </c>
      <c r="K18" s="146">
        <v>0</v>
      </c>
      <c r="L18" s="146">
        <v>0</v>
      </c>
      <c r="M18" s="147">
        <f t="shared" si="3"/>
        <v>0</v>
      </c>
    </row>
    <row r="19" spans="1:13" ht="15.75">
      <c r="A19" s="145" t="s">
        <v>382</v>
      </c>
      <c r="B19" s="146">
        <v>17500000</v>
      </c>
      <c r="C19" s="146">
        <v>0</v>
      </c>
      <c r="D19" s="146">
        <v>0</v>
      </c>
      <c r="E19" s="147">
        <f t="shared" si="1"/>
        <v>17500000</v>
      </c>
      <c r="F19" s="146">
        <v>0</v>
      </c>
      <c r="G19" s="146">
        <v>0</v>
      </c>
      <c r="H19" s="146">
        <v>0</v>
      </c>
      <c r="I19" s="147">
        <f t="shared" si="2"/>
        <v>0</v>
      </c>
      <c r="J19" s="146">
        <v>0</v>
      </c>
      <c r="K19" s="146">
        <v>0</v>
      </c>
      <c r="L19" s="146">
        <v>0</v>
      </c>
      <c r="M19" s="147">
        <f t="shared" si="3"/>
        <v>0</v>
      </c>
    </row>
    <row r="20" spans="1:13" ht="30">
      <c r="A20" s="145" t="s">
        <v>339</v>
      </c>
      <c r="B20" s="146">
        <v>500000000</v>
      </c>
      <c r="C20" s="146">
        <v>0</v>
      </c>
      <c r="D20" s="146">
        <v>0</v>
      </c>
      <c r="E20" s="147">
        <f t="shared" si="1"/>
        <v>500000000</v>
      </c>
      <c r="F20" s="146">
        <v>500000000</v>
      </c>
      <c r="G20" s="146">
        <v>0</v>
      </c>
      <c r="H20" s="146">
        <v>0</v>
      </c>
      <c r="I20" s="147">
        <f t="shared" si="2"/>
        <v>500000000</v>
      </c>
      <c r="J20" s="146">
        <v>0</v>
      </c>
      <c r="K20" s="146">
        <v>0</v>
      </c>
      <c r="L20" s="146">
        <v>0</v>
      </c>
      <c r="M20" s="147">
        <f t="shared" si="3"/>
        <v>0</v>
      </c>
    </row>
    <row r="21" spans="1:13" ht="30">
      <c r="A21" s="145" t="s">
        <v>340</v>
      </c>
      <c r="B21" s="146">
        <v>293802985</v>
      </c>
      <c r="C21" s="146">
        <v>0</v>
      </c>
      <c r="D21" s="146">
        <v>0</v>
      </c>
      <c r="E21" s="147">
        <f t="shared" si="1"/>
        <v>293802985</v>
      </c>
      <c r="F21" s="146">
        <v>293432985</v>
      </c>
      <c r="G21" s="146">
        <v>0</v>
      </c>
      <c r="H21" s="146">
        <v>0</v>
      </c>
      <c r="I21" s="147">
        <f t="shared" si="2"/>
        <v>293432985</v>
      </c>
      <c r="J21" s="146">
        <v>14224000</v>
      </c>
      <c r="K21" s="146">
        <v>0</v>
      </c>
      <c r="L21" s="146">
        <v>0</v>
      </c>
      <c r="M21" s="147">
        <f t="shared" si="3"/>
        <v>14224000</v>
      </c>
    </row>
    <row r="22" spans="1:13" ht="15.75">
      <c r="A22" s="145" t="s">
        <v>383</v>
      </c>
      <c r="B22" s="146">
        <v>10000000</v>
      </c>
      <c r="C22" s="146">
        <v>0</v>
      </c>
      <c r="D22" s="146">
        <v>0</v>
      </c>
      <c r="E22" s="147">
        <f t="shared" si="1"/>
        <v>10000000</v>
      </c>
      <c r="F22" s="146">
        <v>5987475</v>
      </c>
      <c r="G22" s="146">
        <v>0</v>
      </c>
      <c r="H22" s="146">
        <v>0</v>
      </c>
      <c r="I22" s="147">
        <f t="shared" si="2"/>
        <v>5987475</v>
      </c>
      <c r="J22" s="146">
        <v>5987475</v>
      </c>
      <c r="K22" s="146">
        <v>0</v>
      </c>
      <c r="L22" s="146">
        <v>0</v>
      </c>
      <c r="M22" s="147">
        <f t="shared" si="3"/>
        <v>5987475</v>
      </c>
    </row>
    <row r="23" spans="1:13" ht="45">
      <c r="A23" s="145" t="s">
        <v>384</v>
      </c>
      <c r="B23" s="146">
        <v>90895142</v>
      </c>
      <c r="C23" s="146">
        <v>0</v>
      </c>
      <c r="D23" s="146">
        <v>0</v>
      </c>
      <c r="E23" s="147">
        <f t="shared" si="1"/>
        <v>90895142</v>
      </c>
      <c r="F23" s="146">
        <v>109335415</v>
      </c>
      <c r="G23" s="146">
        <v>0</v>
      </c>
      <c r="H23" s="146">
        <v>0</v>
      </c>
      <c r="I23" s="147">
        <f t="shared" si="2"/>
        <v>109335415</v>
      </c>
      <c r="J23" s="146">
        <v>109335415</v>
      </c>
      <c r="K23" s="146">
        <v>0</v>
      </c>
      <c r="L23" s="146">
        <v>0</v>
      </c>
      <c r="M23" s="147">
        <f t="shared" si="3"/>
        <v>109335415</v>
      </c>
    </row>
    <row r="24" spans="1:13" ht="45">
      <c r="A24" s="145" t="s">
        <v>385</v>
      </c>
      <c r="B24" s="146">
        <v>59543000</v>
      </c>
      <c r="C24" s="146">
        <v>0</v>
      </c>
      <c r="D24" s="146">
        <v>0</v>
      </c>
      <c r="E24" s="147">
        <f t="shared" si="1"/>
        <v>59543000</v>
      </c>
      <c r="F24" s="146">
        <v>59543000</v>
      </c>
      <c r="G24" s="146">
        <v>0</v>
      </c>
      <c r="H24" s="146">
        <v>0</v>
      </c>
      <c r="I24" s="147">
        <f t="shared" si="2"/>
        <v>59543000</v>
      </c>
      <c r="J24" s="146">
        <v>0</v>
      </c>
      <c r="K24" s="146">
        <v>0</v>
      </c>
      <c r="L24" s="146">
        <v>0</v>
      </c>
      <c r="M24" s="147">
        <f t="shared" si="3"/>
        <v>0</v>
      </c>
    </row>
    <row r="25" spans="1:13" ht="15.75">
      <c r="A25" s="145" t="s">
        <v>425</v>
      </c>
      <c r="B25" s="146">
        <v>22225000</v>
      </c>
      <c r="C25" s="146">
        <v>0</v>
      </c>
      <c r="D25" s="146">
        <v>0</v>
      </c>
      <c r="E25" s="147">
        <f t="shared" si="0"/>
        <v>22225000</v>
      </c>
      <c r="F25" s="146">
        <v>15319197</v>
      </c>
      <c r="G25" s="146">
        <v>0</v>
      </c>
      <c r="H25" s="146">
        <v>0</v>
      </c>
      <c r="I25" s="147">
        <f aca="true" t="shared" si="4" ref="I25:I36">SUM(F25:H25)</f>
        <v>15319197</v>
      </c>
      <c r="J25" s="146">
        <v>15319197</v>
      </c>
      <c r="K25" s="146">
        <v>0</v>
      </c>
      <c r="L25" s="146">
        <v>0</v>
      </c>
      <c r="M25" s="147">
        <f aca="true" t="shared" si="5" ref="M25:M36">SUM(J25:L25)</f>
        <v>15319197</v>
      </c>
    </row>
    <row r="26" spans="1:13" ht="15.75">
      <c r="A26" s="145" t="s">
        <v>351</v>
      </c>
      <c r="B26" s="146">
        <v>8000000</v>
      </c>
      <c r="C26" s="146">
        <v>0</v>
      </c>
      <c r="D26" s="146">
        <v>0</v>
      </c>
      <c r="E26" s="147">
        <f t="shared" si="0"/>
        <v>8000000</v>
      </c>
      <c r="F26" s="146">
        <v>0</v>
      </c>
      <c r="G26" s="146">
        <v>0</v>
      </c>
      <c r="H26" s="146">
        <v>0</v>
      </c>
      <c r="I26" s="147">
        <f t="shared" si="4"/>
        <v>0</v>
      </c>
      <c r="J26" s="146">
        <v>0</v>
      </c>
      <c r="K26" s="146">
        <v>0</v>
      </c>
      <c r="L26" s="146">
        <v>0</v>
      </c>
      <c r="M26" s="147">
        <f t="shared" si="5"/>
        <v>0</v>
      </c>
    </row>
    <row r="27" spans="1:13" ht="15.75">
      <c r="A27" s="145" t="s">
        <v>386</v>
      </c>
      <c r="B27" s="146">
        <v>135385000</v>
      </c>
      <c r="C27" s="146">
        <v>0</v>
      </c>
      <c r="D27" s="146">
        <v>0</v>
      </c>
      <c r="E27" s="147">
        <f t="shared" si="0"/>
        <v>135385000</v>
      </c>
      <c r="F27" s="146">
        <v>135385000</v>
      </c>
      <c r="G27" s="146">
        <v>0</v>
      </c>
      <c r="H27" s="146">
        <v>0</v>
      </c>
      <c r="I27" s="147">
        <f t="shared" si="4"/>
        <v>135385000</v>
      </c>
      <c r="J27" s="146">
        <v>571500</v>
      </c>
      <c r="K27" s="146">
        <v>0</v>
      </c>
      <c r="L27" s="146">
        <v>0</v>
      </c>
      <c r="M27" s="147">
        <f t="shared" si="5"/>
        <v>571500</v>
      </c>
    </row>
    <row r="28" spans="1:13" ht="15.75">
      <c r="A28" s="108" t="s">
        <v>375</v>
      </c>
      <c r="B28" s="33">
        <v>0</v>
      </c>
      <c r="C28" s="33">
        <v>0</v>
      </c>
      <c r="D28" s="33">
        <v>0</v>
      </c>
      <c r="E28" s="109">
        <f>SUM(B28:D28)</f>
        <v>0</v>
      </c>
      <c r="F28" s="146">
        <v>1208005</v>
      </c>
      <c r="G28" s="146">
        <v>0</v>
      </c>
      <c r="H28" s="146">
        <v>0</v>
      </c>
      <c r="I28" s="146">
        <f>SUM(F28:H28)</f>
        <v>1208005</v>
      </c>
      <c r="J28" s="146">
        <v>1208005</v>
      </c>
      <c r="K28" s="33">
        <v>0</v>
      </c>
      <c r="L28" s="33">
        <v>0</v>
      </c>
      <c r="M28" s="146">
        <f>SUM(J28:L28)</f>
        <v>1208005</v>
      </c>
    </row>
    <row r="29" spans="1:13" ht="15.75">
      <c r="A29" s="145" t="s">
        <v>336</v>
      </c>
      <c r="B29" s="146">
        <v>3035000</v>
      </c>
      <c r="C29" s="146">
        <v>0</v>
      </c>
      <c r="D29" s="146">
        <v>0</v>
      </c>
      <c r="E29" s="147">
        <f t="shared" si="0"/>
        <v>3035000</v>
      </c>
      <c r="F29" s="146">
        <v>2035000</v>
      </c>
      <c r="G29" s="146">
        <v>0</v>
      </c>
      <c r="H29" s="146">
        <v>0</v>
      </c>
      <c r="I29" s="147">
        <f t="shared" si="4"/>
        <v>2035000</v>
      </c>
      <c r="J29" s="146">
        <v>0</v>
      </c>
      <c r="K29" s="146">
        <v>0</v>
      </c>
      <c r="L29" s="146">
        <v>0</v>
      </c>
      <c r="M29" s="147">
        <f t="shared" si="5"/>
        <v>0</v>
      </c>
    </row>
    <row r="30" spans="1:13" ht="45">
      <c r="A30" s="145" t="s">
        <v>452</v>
      </c>
      <c r="B30" s="147">
        <v>70000000</v>
      </c>
      <c r="C30" s="147">
        <v>0</v>
      </c>
      <c r="D30" s="147">
        <v>0</v>
      </c>
      <c r="E30" s="148">
        <f>SUM(B30:D30)</f>
        <v>70000000</v>
      </c>
      <c r="F30" s="147">
        <v>12007932</v>
      </c>
      <c r="G30" s="147">
        <v>0</v>
      </c>
      <c r="H30" s="147">
        <v>0</v>
      </c>
      <c r="I30" s="148">
        <f t="shared" si="4"/>
        <v>12007932</v>
      </c>
      <c r="J30" s="146">
        <v>0</v>
      </c>
      <c r="K30" s="147">
        <v>0</v>
      </c>
      <c r="L30" s="147">
        <v>0</v>
      </c>
      <c r="M30" s="148">
        <f t="shared" si="5"/>
        <v>0</v>
      </c>
    </row>
    <row r="31" spans="1:13" ht="15.75">
      <c r="A31" s="145" t="s">
        <v>387</v>
      </c>
      <c r="B31" s="146">
        <v>5000000</v>
      </c>
      <c r="C31" s="146">
        <v>0</v>
      </c>
      <c r="D31" s="146">
        <v>0</v>
      </c>
      <c r="E31" s="147">
        <f t="shared" si="0"/>
        <v>5000000</v>
      </c>
      <c r="F31" s="146">
        <v>5000000</v>
      </c>
      <c r="G31" s="146">
        <v>0</v>
      </c>
      <c r="H31" s="146">
        <v>0</v>
      </c>
      <c r="I31" s="147">
        <f t="shared" si="4"/>
        <v>5000000</v>
      </c>
      <c r="J31" s="146">
        <v>4443730</v>
      </c>
      <c r="K31" s="146">
        <v>0</v>
      </c>
      <c r="L31" s="146">
        <v>0</v>
      </c>
      <c r="M31" s="147">
        <f t="shared" si="5"/>
        <v>4443730</v>
      </c>
    </row>
    <row r="32" spans="1:13" ht="15.75">
      <c r="A32" s="145" t="s">
        <v>388</v>
      </c>
      <c r="B32" s="146">
        <v>2160000</v>
      </c>
      <c r="C32" s="146">
        <v>0</v>
      </c>
      <c r="D32" s="146">
        <v>0</v>
      </c>
      <c r="E32" s="147">
        <f t="shared" si="0"/>
        <v>2160000</v>
      </c>
      <c r="F32" s="146">
        <v>0</v>
      </c>
      <c r="G32" s="146">
        <v>0</v>
      </c>
      <c r="H32" s="146">
        <v>0</v>
      </c>
      <c r="I32" s="147">
        <f t="shared" si="4"/>
        <v>0</v>
      </c>
      <c r="J32" s="146">
        <v>0</v>
      </c>
      <c r="K32" s="146">
        <v>0</v>
      </c>
      <c r="L32" s="146">
        <v>0</v>
      </c>
      <c r="M32" s="147">
        <f t="shared" si="5"/>
        <v>0</v>
      </c>
    </row>
    <row r="33" spans="1:13" ht="15.75">
      <c r="A33" s="145" t="s">
        <v>341</v>
      </c>
      <c r="B33" s="146">
        <v>8738412</v>
      </c>
      <c r="C33" s="146">
        <v>0</v>
      </c>
      <c r="D33" s="146">
        <v>0</v>
      </c>
      <c r="E33" s="147">
        <f t="shared" si="0"/>
        <v>8738412</v>
      </c>
      <c r="F33" s="146">
        <v>8738412</v>
      </c>
      <c r="G33" s="146">
        <v>0</v>
      </c>
      <c r="H33" s="146">
        <v>0</v>
      </c>
      <c r="I33" s="147">
        <f t="shared" si="4"/>
        <v>8738412</v>
      </c>
      <c r="J33" s="146">
        <v>6417804</v>
      </c>
      <c r="K33" s="146">
        <v>0</v>
      </c>
      <c r="L33" s="146">
        <v>0</v>
      </c>
      <c r="M33" s="147">
        <f t="shared" si="5"/>
        <v>6417804</v>
      </c>
    </row>
    <row r="34" spans="1:13" ht="15.75">
      <c r="A34" s="145" t="s">
        <v>338</v>
      </c>
      <c r="B34" s="146">
        <v>5000000</v>
      </c>
      <c r="C34" s="146">
        <v>0</v>
      </c>
      <c r="D34" s="146">
        <v>0</v>
      </c>
      <c r="E34" s="147">
        <f t="shared" si="0"/>
        <v>5000000</v>
      </c>
      <c r="F34" s="146">
        <v>5000000</v>
      </c>
      <c r="G34" s="146">
        <v>0</v>
      </c>
      <c r="H34" s="146">
        <v>0</v>
      </c>
      <c r="I34" s="147">
        <f t="shared" si="4"/>
        <v>5000000</v>
      </c>
      <c r="J34" s="146">
        <v>0</v>
      </c>
      <c r="K34" s="146">
        <v>0</v>
      </c>
      <c r="L34" s="146">
        <v>0</v>
      </c>
      <c r="M34" s="147">
        <f t="shared" si="5"/>
        <v>0</v>
      </c>
    </row>
    <row r="35" spans="1:13" ht="15.75">
      <c r="A35" s="145" t="s">
        <v>337</v>
      </c>
      <c r="B35" s="146">
        <v>7221483</v>
      </c>
      <c r="C35" s="146">
        <v>0</v>
      </c>
      <c r="D35" s="146">
        <v>0</v>
      </c>
      <c r="E35" s="147">
        <f t="shared" si="0"/>
        <v>7221483</v>
      </c>
      <c r="F35" s="146">
        <v>7221483</v>
      </c>
      <c r="G35" s="146">
        <v>0</v>
      </c>
      <c r="H35" s="146">
        <v>0</v>
      </c>
      <c r="I35" s="147">
        <f t="shared" si="4"/>
        <v>7221483</v>
      </c>
      <c r="J35" s="146">
        <v>5609316</v>
      </c>
      <c r="K35" s="146">
        <v>0</v>
      </c>
      <c r="L35" s="146">
        <v>0</v>
      </c>
      <c r="M35" s="147">
        <f t="shared" si="5"/>
        <v>5609316</v>
      </c>
    </row>
    <row r="36" spans="1:13" ht="15.75">
      <c r="A36" s="145" t="s">
        <v>439</v>
      </c>
      <c r="B36" s="146">
        <v>0</v>
      </c>
      <c r="C36" s="146">
        <v>0</v>
      </c>
      <c r="D36" s="146">
        <v>0</v>
      </c>
      <c r="E36" s="147">
        <f t="shared" si="0"/>
        <v>0</v>
      </c>
      <c r="F36" s="146">
        <v>3573511</v>
      </c>
      <c r="G36" s="146">
        <v>0</v>
      </c>
      <c r="H36" s="146">
        <v>0</v>
      </c>
      <c r="I36" s="147">
        <f t="shared" si="4"/>
        <v>3573511</v>
      </c>
      <c r="J36" s="146">
        <v>3573511</v>
      </c>
      <c r="K36" s="146">
        <v>0</v>
      </c>
      <c r="L36" s="146">
        <v>0</v>
      </c>
      <c r="M36" s="147">
        <f t="shared" si="5"/>
        <v>3573511</v>
      </c>
    </row>
    <row r="37" spans="1:13" ht="15.75">
      <c r="A37" s="145" t="s">
        <v>438</v>
      </c>
      <c r="B37" s="146">
        <v>0</v>
      </c>
      <c r="C37" s="146">
        <v>0</v>
      </c>
      <c r="D37" s="146">
        <v>0</v>
      </c>
      <c r="E37" s="147">
        <f aca="true" t="shared" si="6" ref="E37:E46">SUM(B37:D37)</f>
        <v>0</v>
      </c>
      <c r="F37" s="146">
        <v>1783138</v>
      </c>
      <c r="G37" s="146">
        <v>0</v>
      </c>
      <c r="H37" s="146">
        <v>0</v>
      </c>
      <c r="I37" s="147">
        <f aca="true" t="shared" si="7" ref="I37:I46">SUM(F37:H37)</f>
        <v>1783138</v>
      </c>
      <c r="J37" s="146">
        <v>1783138</v>
      </c>
      <c r="K37" s="146">
        <v>0</v>
      </c>
      <c r="L37" s="146">
        <v>0</v>
      </c>
      <c r="M37" s="147">
        <f aca="true" t="shared" si="8" ref="M37:M46">SUM(J37:L37)</f>
        <v>1783138</v>
      </c>
    </row>
    <row r="38" spans="1:13" ht="15.75">
      <c r="A38" s="108" t="s">
        <v>415</v>
      </c>
      <c r="B38" s="146">
        <v>0</v>
      </c>
      <c r="C38" s="146">
        <v>0</v>
      </c>
      <c r="D38" s="146">
        <v>0</v>
      </c>
      <c r="E38" s="147">
        <f t="shared" si="6"/>
        <v>0</v>
      </c>
      <c r="F38" s="146">
        <v>27060603</v>
      </c>
      <c r="G38" s="146">
        <v>0</v>
      </c>
      <c r="H38" s="146">
        <v>0</v>
      </c>
      <c r="I38" s="147">
        <f t="shared" si="7"/>
        <v>27060603</v>
      </c>
      <c r="J38" s="146">
        <v>27060603</v>
      </c>
      <c r="K38" s="146">
        <v>0</v>
      </c>
      <c r="L38" s="146">
        <v>0</v>
      </c>
      <c r="M38" s="147">
        <f t="shared" si="8"/>
        <v>27060603</v>
      </c>
    </row>
    <row r="39" spans="1:13" ht="15.75">
      <c r="A39" s="145" t="s">
        <v>457</v>
      </c>
      <c r="B39" s="146">
        <v>0</v>
      </c>
      <c r="C39" s="146">
        <v>0</v>
      </c>
      <c r="D39" s="146">
        <v>0</v>
      </c>
      <c r="E39" s="147">
        <f t="shared" si="6"/>
        <v>0</v>
      </c>
      <c r="F39" s="146">
        <v>3786328</v>
      </c>
      <c r="G39" s="146">
        <v>0</v>
      </c>
      <c r="H39" s="146">
        <v>0</v>
      </c>
      <c r="I39" s="147">
        <f t="shared" si="7"/>
        <v>3786328</v>
      </c>
      <c r="J39" s="146">
        <v>3786328</v>
      </c>
      <c r="K39" s="146">
        <v>0</v>
      </c>
      <c r="L39" s="146">
        <v>0</v>
      </c>
      <c r="M39" s="147">
        <f t="shared" si="8"/>
        <v>3786328</v>
      </c>
    </row>
    <row r="40" spans="1:13" ht="15.75">
      <c r="A40" s="145" t="s">
        <v>440</v>
      </c>
      <c r="B40" s="146">
        <v>0</v>
      </c>
      <c r="C40" s="146">
        <v>0</v>
      </c>
      <c r="D40" s="146">
        <v>0</v>
      </c>
      <c r="E40" s="147">
        <f t="shared" si="6"/>
        <v>0</v>
      </c>
      <c r="F40" s="146">
        <v>25147817</v>
      </c>
      <c r="G40" s="146">
        <v>0</v>
      </c>
      <c r="H40" s="146">
        <v>0</v>
      </c>
      <c r="I40" s="147">
        <f t="shared" si="7"/>
        <v>25147817</v>
      </c>
      <c r="J40" s="146">
        <v>25147817</v>
      </c>
      <c r="K40" s="146">
        <v>0</v>
      </c>
      <c r="L40" s="146">
        <v>0</v>
      </c>
      <c r="M40" s="147">
        <f t="shared" si="8"/>
        <v>25147817</v>
      </c>
    </row>
    <row r="41" spans="1:13" ht="15.75">
      <c r="A41" s="145" t="s">
        <v>432</v>
      </c>
      <c r="B41" s="146">
        <v>0</v>
      </c>
      <c r="C41" s="146">
        <v>0</v>
      </c>
      <c r="D41" s="146">
        <v>0</v>
      </c>
      <c r="E41" s="147">
        <f t="shared" si="6"/>
        <v>0</v>
      </c>
      <c r="F41" s="146">
        <v>33397153</v>
      </c>
      <c r="G41" s="146">
        <v>0</v>
      </c>
      <c r="H41" s="146">
        <v>0</v>
      </c>
      <c r="I41" s="147">
        <f t="shared" si="7"/>
        <v>33397153</v>
      </c>
      <c r="J41" s="146">
        <v>21232762</v>
      </c>
      <c r="K41" s="146">
        <v>0</v>
      </c>
      <c r="L41" s="146">
        <v>0</v>
      </c>
      <c r="M41" s="147">
        <f t="shared" si="8"/>
        <v>21232762</v>
      </c>
    </row>
    <row r="42" spans="1:13" ht="15.75">
      <c r="A42" s="145" t="str">
        <f>'[1]9'!A42</f>
        <v>PM-PIAC_2018 Belvárosi Piac korszerűsítés</v>
      </c>
      <c r="B42" s="146">
        <v>0</v>
      </c>
      <c r="C42" s="146">
        <v>0</v>
      </c>
      <c r="D42" s="146">
        <v>0</v>
      </c>
      <c r="E42" s="147">
        <f>SUM(B42:D42)</f>
        <v>0</v>
      </c>
      <c r="F42" s="146">
        <v>4864100</v>
      </c>
      <c r="G42" s="146">
        <v>0</v>
      </c>
      <c r="H42" s="146">
        <v>0</v>
      </c>
      <c r="I42" s="147">
        <f>SUM(F42:H42)</f>
        <v>4864100</v>
      </c>
      <c r="J42" s="146">
        <v>4864100</v>
      </c>
      <c r="K42" s="146">
        <v>0</v>
      </c>
      <c r="L42" s="146">
        <v>0</v>
      </c>
      <c r="M42" s="147">
        <f>SUM(J42:L42)</f>
        <v>4864100</v>
      </c>
    </row>
    <row r="43" spans="1:13" ht="15.75">
      <c r="A43" s="145" t="str">
        <f>'[1]9'!A43</f>
        <v>Mederlapok térítésmentes átadása</v>
      </c>
      <c r="B43" s="146">
        <v>0</v>
      </c>
      <c r="C43" s="146">
        <v>0</v>
      </c>
      <c r="D43" s="146">
        <v>0</v>
      </c>
      <c r="E43" s="147">
        <f>SUM(B43:D43)</f>
        <v>0</v>
      </c>
      <c r="F43" s="146">
        <v>2103327</v>
      </c>
      <c r="G43" s="146">
        <v>0</v>
      </c>
      <c r="H43" s="146">
        <v>0</v>
      </c>
      <c r="I43" s="147">
        <f>SUM(F43:H43)</f>
        <v>2103327</v>
      </c>
      <c r="J43" s="146">
        <v>2103327</v>
      </c>
      <c r="K43" s="146">
        <v>0</v>
      </c>
      <c r="L43" s="146">
        <v>0</v>
      </c>
      <c r="M43" s="147">
        <f>SUM(J43:L43)</f>
        <v>2103327</v>
      </c>
    </row>
    <row r="44" spans="1:13" ht="15.75">
      <c r="A44" s="145" t="str">
        <f>'[1]9'!A44</f>
        <v>Családok Éve-EMMI-2018</v>
      </c>
      <c r="B44" s="146">
        <v>0</v>
      </c>
      <c r="C44" s="146">
        <v>0</v>
      </c>
      <c r="D44" s="146">
        <v>0</v>
      </c>
      <c r="E44" s="147">
        <f>SUM(B44:D44)</f>
        <v>0</v>
      </c>
      <c r="F44" s="146">
        <v>1500000</v>
      </c>
      <c r="G44" s="146">
        <v>0</v>
      </c>
      <c r="H44" s="146">
        <v>0</v>
      </c>
      <c r="I44" s="147">
        <f>SUM(F44:H44)</f>
        <v>1500000</v>
      </c>
      <c r="J44" s="146">
        <v>1500000</v>
      </c>
      <c r="K44" s="146">
        <v>0</v>
      </c>
      <c r="L44" s="146">
        <v>0</v>
      </c>
      <c r="M44" s="147">
        <f>SUM(J44:L44)</f>
        <v>1500000</v>
      </c>
    </row>
    <row r="45" spans="1:13" ht="15.75">
      <c r="A45" s="145" t="str">
        <f>'[1]9'!A45</f>
        <v>Szennyvízcsatorna elkülönített fejlesztési alapok</v>
      </c>
      <c r="B45" s="146">
        <v>0</v>
      </c>
      <c r="C45" s="146">
        <v>0</v>
      </c>
      <c r="D45" s="146">
        <v>0</v>
      </c>
      <c r="E45" s="147">
        <f>SUM(B45:D45)</f>
        <v>0</v>
      </c>
      <c r="F45" s="146">
        <v>2539108</v>
      </c>
      <c r="G45" s="146">
        <v>0</v>
      </c>
      <c r="H45" s="146">
        <v>0</v>
      </c>
      <c r="I45" s="147">
        <f>SUM(F45:H45)</f>
        <v>2539108</v>
      </c>
      <c r="J45" s="146">
        <v>2539108</v>
      </c>
      <c r="K45" s="146">
        <v>0</v>
      </c>
      <c r="L45" s="146">
        <v>0</v>
      </c>
      <c r="M45" s="147">
        <f>SUM(J45:L45)</f>
        <v>2539108</v>
      </c>
    </row>
    <row r="46" spans="1:13" ht="15.75">
      <c r="A46" s="145" t="s">
        <v>393</v>
      </c>
      <c r="B46" s="147">
        <v>0</v>
      </c>
      <c r="C46" s="147">
        <v>0</v>
      </c>
      <c r="D46" s="147">
        <v>0</v>
      </c>
      <c r="E46" s="147">
        <f t="shared" si="6"/>
        <v>0</v>
      </c>
      <c r="F46" s="147">
        <v>5800000</v>
      </c>
      <c r="G46" s="147">
        <v>0</v>
      </c>
      <c r="H46" s="147">
        <v>0</v>
      </c>
      <c r="I46" s="147">
        <f t="shared" si="7"/>
        <v>5800000</v>
      </c>
      <c r="J46" s="146">
        <v>4866500</v>
      </c>
      <c r="K46" s="147">
        <v>0</v>
      </c>
      <c r="L46" s="147">
        <v>0</v>
      </c>
      <c r="M46" s="147">
        <f t="shared" si="8"/>
        <v>4866500</v>
      </c>
    </row>
    <row r="47" spans="1:13" ht="15.75">
      <c r="A47" s="149" t="s">
        <v>9</v>
      </c>
      <c r="B47" s="150">
        <f>SUM(B10:B46)</f>
        <v>1391562771</v>
      </c>
      <c r="C47" s="150">
        <f aca="true" t="shared" si="9" ref="C47:M47">SUM(C10:C46)</f>
        <v>0</v>
      </c>
      <c r="D47" s="150">
        <f t="shared" si="9"/>
        <v>0</v>
      </c>
      <c r="E47" s="150">
        <f t="shared" si="9"/>
        <v>1391562771</v>
      </c>
      <c r="F47" s="150">
        <f t="shared" si="9"/>
        <v>1428294078</v>
      </c>
      <c r="G47" s="150">
        <f t="shared" si="9"/>
        <v>0</v>
      </c>
      <c r="H47" s="150">
        <f t="shared" si="9"/>
        <v>0</v>
      </c>
      <c r="I47" s="150">
        <f t="shared" si="9"/>
        <v>1428294078</v>
      </c>
      <c r="J47" s="150">
        <f t="shared" si="9"/>
        <v>286691646</v>
      </c>
      <c r="K47" s="150">
        <f t="shared" si="9"/>
        <v>0</v>
      </c>
      <c r="L47" s="150">
        <f t="shared" si="9"/>
        <v>0</v>
      </c>
      <c r="M47" s="150">
        <f t="shared" si="9"/>
        <v>286691646</v>
      </c>
    </row>
    <row r="48" spans="1:13" ht="15.75">
      <c r="A48" s="145" t="s">
        <v>389</v>
      </c>
      <c r="B48" s="147">
        <v>3810000</v>
      </c>
      <c r="C48" s="147">
        <v>0</v>
      </c>
      <c r="D48" s="147">
        <v>0</v>
      </c>
      <c r="E48" s="147">
        <f aca="true" t="shared" si="10" ref="E48:E53">SUM(B48:D48)</f>
        <v>3810000</v>
      </c>
      <c r="F48" s="147">
        <v>1202320</v>
      </c>
      <c r="G48" s="147">
        <v>0</v>
      </c>
      <c r="H48" s="147">
        <v>0</v>
      </c>
      <c r="I48" s="147">
        <f aca="true" t="shared" si="11" ref="I48:I53">SUM(F48:H48)</f>
        <v>1202320</v>
      </c>
      <c r="J48" s="147">
        <v>651645</v>
      </c>
      <c r="K48" s="147">
        <v>0</v>
      </c>
      <c r="L48" s="147">
        <v>0</v>
      </c>
      <c r="M48" s="147">
        <f aca="true" t="shared" si="12" ref="M48:M53">SUM(J48:L48)</f>
        <v>651645</v>
      </c>
    </row>
    <row r="49" spans="1:13" ht="15.75">
      <c r="A49" s="145" t="s">
        <v>390</v>
      </c>
      <c r="B49" s="147">
        <v>342900</v>
      </c>
      <c r="C49" s="147">
        <v>0</v>
      </c>
      <c r="D49" s="147">
        <v>0</v>
      </c>
      <c r="E49" s="147">
        <f t="shared" si="10"/>
        <v>342900</v>
      </c>
      <c r="F49" s="147">
        <v>342900</v>
      </c>
      <c r="G49" s="147">
        <v>0</v>
      </c>
      <c r="H49" s="147">
        <v>0</v>
      </c>
      <c r="I49" s="147">
        <f t="shared" si="11"/>
        <v>342900</v>
      </c>
      <c r="J49" s="147">
        <v>308610</v>
      </c>
      <c r="K49" s="147">
        <v>0</v>
      </c>
      <c r="L49" s="147">
        <v>0</v>
      </c>
      <c r="M49" s="147">
        <f t="shared" si="12"/>
        <v>308610</v>
      </c>
    </row>
    <row r="50" spans="1:13" ht="30">
      <c r="A50" s="145" t="s">
        <v>391</v>
      </c>
      <c r="B50" s="147">
        <v>3810000</v>
      </c>
      <c r="C50" s="147">
        <v>0</v>
      </c>
      <c r="D50" s="147">
        <v>0</v>
      </c>
      <c r="E50" s="147">
        <f t="shared" si="10"/>
        <v>3810000</v>
      </c>
      <c r="F50" s="147">
        <v>5334000</v>
      </c>
      <c r="G50" s="147">
        <v>0</v>
      </c>
      <c r="H50" s="147">
        <v>0</v>
      </c>
      <c r="I50" s="147">
        <f t="shared" si="11"/>
        <v>5334000</v>
      </c>
      <c r="J50" s="147">
        <v>4998422</v>
      </c>
      <c r="K50" s="147">
        <v>0</v>
      </c>
      <c r="L50" s="147">
        <v>0</v>
      </c>
      <c r="M50" s="147">
        <f t="shared" si="12"/>
        <v>4998422</v>
      </c>
    </row>
    <row r="51" spans="1:13" ht="15.75">
      <c r="A51" s="145" t="s">
        <v>350</v>
      </c>
      <c r="B51" s="147">
        <v>4563612</v>
      </c>
      <c r="C51" s="147">
        <v>0</v>
      </c>
      <c r="D51" s="147">
        <v>0</v>
      </c>
      <c r="E51" s="147">
        <f t="shared" si="10"/>
        <v>4563612</v>
      </c>
      <c r="F51" s="147">
        <v>9997224</v>
      </c>
      <c r="G51" s="147">
        <v>0</v>
      </c>
      <c r="H51" s="147">
        <v>0</v>
      </c>
      <c r="I51" s="147">
        <f t="shared" si="11"/>
        <v>9997224</v>
      </c>
      <c r="J51" s="147">
        <v>12769823</v>
      </c>
      <c r="K51" s="147">
        <v>0</v>
      </c>
      <c r="L51" s="147">
        <v>0</v>
      </c>
      <c r="M51" s="147">
        <f t="shared" si="12"/>
        <v>12769823</v>
      </c>
    </row>
    <row r="52" spans="1:13" ht="15.75">
      <c r="A52" s="145" t="s">
        <v>392</v>
      </c>
      <c r="B52" s="147">
        <v>1905000</v>
      </c>
      <c r="C52" s="147">
        <v>0</v>
      </c>
      <c r="D52" s="147">
        <v>0</v>
      </c>
      <c r="E52" s="147">
        <f t="shared" si="10"/>
        <v>1905000</v>
      </c>
      <c r="F52" s="147">
        <v>1905000</v>
      </c>
      <c r="G52" s="147">
        <v>0</v>
      </c>
      <c r="H52" s="147">
        <v>0</v>
      </c>
      <c r="I52" s="147">
        <f t="shared" si="11"/>
        <v>1905000</v>
      </c>
      <c r="J52" s="147">
        <v>0</v>
      </c>
      <c r="K52" s="147">
        <v>0</v>
      </c>
      <c r="L52" s="147">
        <v>0</v>
      </c>
      <c r="M52" s="147">
        <f t="shared" si="12"/>
        <v>0</v>
      </c>
    </row>
    <row r="53" spans="1:13" ht="15.75">
      <c r="A53" s="145" t="s">
        <v>393</v>
      </c>
      <c r="B53" s="147">
        <v>0</v>
      </c>
      <c r="C53" s="147">
        <v>4000000</v>
      </c>
      <c r="D53" s="147">
        <v>0</v>
      </c>
      <c r="E53" s="147">
        <f t="shared" si="10"/>
        <v>4000000</v>
      </c>
      <c r="F53" s="147">
        <v>0</v>
      </c>
      <c r="G53" s="147">
        <v>0</v>
      </c>
      <c r="H53" s="147">
        <v>0</v>
      </c>
      <c r="I53" s="147">
        <f t="shared" si="11"/>
        <v>0</v>
      </c>
      <c r="J53" s="147">
        <v>0</v>
      </c>
      <c r="K53" s="147">
        <v>0</v>
      </c>
      <c r="L53" s="147">
        <v>0</v>
      </c>
      <c r="M53" s="147">
        <f t="shared" si="12"/>
        <v>0</v>
      </c>
    </row>
    <row r="54" spans="1:13" ht="15.75">
      <c r="A54" s="151" t="s">
        <v>32</v>
      </c>
      <c r="B54" s="150">
        <f>SUM(B48:B53)</f>
        <v>14431512</v>
      </c>
      <c r="C54" s="150">
        <f aca="true" t="shared" si="13" ref="C54:M54">SUM(C48:C53)</f>
        <v>4000000</v>
      </c>
      <c r="D54" s="150">
        <f t="shared" si="13"/>
        <v>0</v>
      </c>
      <c r="E54" s="150">
        <f t="shared" si="13"/>
        <v>18431512</v>
      </c>
      <c r="F54" s="150">
        <f t="shared" si="13"/>
        <v>18781444</v>
      </c>
      <c r="G54" s="150">
        <f t="shared" si="13"/>
        <v>0</v>
      </c>
      <c r="H54" s="150">
        <f t="shared" si="13"/>
        <v>0</v>
      </c>
      <c r="I54" s="150">
        <f t="shared" si="13"/>
        <v>18781444</v>
      </c>
      <c r="J54" s="150">
        <f t="shared" si="13"/>
        <v>18728500</v>
      </c>
      <c r="K54" s="150">
        <f t="shared" si="13"/>
        <v>0</v>
      </c>
      <c r="L54" s="150">
        <f t="shared" si="13"/>
        <v>0</v>
      </c>
      <c r="M54" s="150">
        <f t="shared" si="13"/>
        <v>18728500</v>
      </c>
    </row>
    <row r="55" spans="1:13" ht="15.75">
      <c r="A55" s="145" t="s">
        <v>460</v>
      </c>
      <c r="B55" s="147">
        <v>0</v>
      </c>
      <c r="C55" s="147">
        <v>0</v>
      </c>
      <c r="D55" s="147">
        <v>0</v>
      </c>
      <c r="E55" s="147">
        <f>SUM(B55:D55)</f>
        <v>0</v>
      </c>
      <c r="F55" s="147">
        <v>121000</v>
      </c>
      <c r="G55" s="147">
        <v>0</v>
      </c>
      <c r="H55" s="147">
        <v>0</v>
      </c>
      <c r="I55" s="147">
        <f>SUM(F55:H55)</f>
        <v>121000</v>
      </c>
      <c r="J55" s="147">
        <v>121000</v>
      </c>
      <c r="K55" s="147">
        <v>0</v>
      </c>
      <c r="L55" s="147">
        <v>0</v>
      </c>
      <c r="M55" s="147">
        <f>SUM(J55:L55)</f>
        <v>121000</v>
      </c>
    </row>
    <row r="56" spans="1:13" ht="15.75">
      <c r="A56" s="145" t="s">
        <v>471</v>
      </c>
      <c r="B56" s="147">
        <v>0</v>
      </c>
      <c r="C56" s="147">
        <v>0</v>
      </c>
      <c r="D56" s="147">
        <v>0</v>
      </c>
      <c r="E56" s="147">
        <f>SUM(B56:D56)</f>
        <v>0</v>
      </c>
      <c r="F56" s="147">
        <v>1913073</v>
      </c>
      <c r="G56" s="147">
        <v>0</v>
      </c>
      <c r="H56" s="147">
        <v>0</v>
      </c>
      <c r="I56" s="147">
        <f>SUM(F56:H56)</f>
        <v>1913073</v>
      </c>
      <c r="J56" s="147">
        <v>1913073</v>
      </c>
      <c r="K56" s="147">
        <v>0</v>
      </c>
      <c r="L56" s="147">
        <v>0</v>
      </c>
      <c r="M56" s="147">
        <f>SUM(J56:L56)</f>
        <v>1913073</v>
      </c>
    </row>
    <row r="57" spans="1:13" ht="15.75">
      <c r="A57" s="145" t="s">
        <v>463</v>
      </c>
      <c r="B57" s="147">
        <v>0</v>
      </c>
      <c r="C57" s="147">
        <v>0</v>
      </c>
      <c r="D57" s="147">
        <v>0</v>
      </c>
      <c r="E57" s="147">
        <f>SUM(B57:D57)</f>
        <v>0</v>
      </c>
      <c r="F57" s="147">
        <v>133510</v>
      </c>
      <c r="G57" s="147">
        <v>0</v>
      </c>
      <c r="H57" s="147">
        <v>0</v>
      </c>
      <c r="I57" s="147">
        <f>SUM(F57:H57)</f>
        <v>133510</v>
      </c>
      <c r="J57" s="147">
        <v>133510</v>
      </c>
      <c r="K57" s="147">
        <v>0</v>
      </c>
      <c r="L57" s="147">
        <v>0</v>
      </c>
      <c r="M57" s="147">
        <f>SUM(J57:L57)</f>
        <v>133510</v>
      </c>
    </row>
    <row r="58" spans="1:13" ht="15.75">
      <c r="A58" s="145" t="s">
        <v>394</v>
      </c>
      <c r="B58" s="147">
        <v>500000</v>
      </c>
      <c r="C58" s="147">
        <v>0</v>
      </c>
      <c r="D58" s="147">
        <v>0</v>
      </c>
      <c r="E58" s="147">
        <f>SUM(B58:D58)</f>
        <v>500000</v>
      </c>
      <c r="F58" s="147">
        <v>500000</v>
      </c>
      <c r="G58" s="147">
        <v>0</v>
      </c>
      <c r="H58" s="147">
        <v>0</v>
      </c>
      <c r="I58" s="147">
        <f>SUM(F58:H58)</f>
        <v>500000</v>
      </c>
      <c r="J58" s="147">
        <v>500000</v>
      </c>
      <c r="K58" s="147">
        <v>0</v>
      </c>
      <c r="L58" s="147">
        <v>0</v>
      </c>
      <c r="M58" s="147">
        <f>SUM(J58:L58)</f>
        <v>500000</v>
      </c>
    </row>
    <row r="59" spans="1:13" ht="15.75">
      <c r="A59" s="151" t="s">
        <v>22</v>
      </c>
      <c r="B59" s="150">
        <f>SUM(B55:B58)</f>
        <v>500000</v>
      </c>
      <c r="C59" s="150">
        <f aca="true" t="shared" si="14" ref="C59:M59">SUM(C55:C58)</f>
        <v>0</v>
      </c>
      <c r="D59" s="150">
        <f t="shared" si="14"/>
        <v>0</v>
      </c>
      <c r="E59" s="150">
        <f t="shared" si="14"/>
        <v>500000</v>
      </c>
      <c r="F59" s="150">
        <f t="shared" si="14"/>
        <v>2667583</v>
      </c>
      <c r="G59" s="150">
        <f t="shared" si="14"/>
        <v>0</v>
      </c>
      <c r="H59" s="150">
        <f t="shared" si="14"/>
        <v>0</v>
      </c>
      <c r="I59" s="150">
        <f t="shared" si="14"/>
        <v>2667583</v>
      </c>
      <c r="J59" s="150">
        <f t="shared" si="14"/>
        <v>2667583</v>
      </c>
      <c r="K59" s="150">
        <f t="shared" si="14"/>
        <v>0</v>
      </c>
      <c r="L59" s="150">
        <f t="shared" si="14"/>
        <v>0</v>
      </c>
      <c r="M59" s="150">
        <f t="shared" si="14"/>
        <v>2667583</v>
      </c>
    </row>
    <row r="60" spans="1:13" ht="15.75">
      <c r="A60" s="164" t="s">
        <v>439</v>
      </c>
      <c r="B60" s="147">
        <v>0</v>
      </c>
      <c r="C60" s="147">
        <v>0</v>
      </c>
      <c r="D60" s="147">
        <v>0</v>
      </c>
      <c r="E60" s="147">
        <f>SUM(B60:D60)</f>
        <v>0</v>
      </c>
      <c r="F60" s="147">
        <v>4000</v>
      </c>
      <c r="G60" s="147">
        <v>0</v>
      </c>
      <c r="H60" s="147">
        <v>0</v>
      </c>
      <c r="I60" s="147">
        <f>SUM(F60:H60)</f>
        <v>4000</v>
      </c>
      <c r="J60" s="147">
        <v>4000</v>
      </c>
      <c r="K60" s="147">
        <v>0</v>
      </c>
      <c r="L60" s="147">
        <v>0</v>
      </c>
      <c r="M60" s="147">
        <f>SUM(J60:L60)</f>
        <v>4000</v>
      </c>
    </row>
    <row r="61" spans="1:13" ht="15.75">
      <c r="A61" s="145" t="s">
        <v>459</v>
      </c>
      <c r="B61" s="147">
        <v>0</v>
      </c>
      <c r="C61" s="147">
        <v>0</v>
      </c>
      <c r="D61" s="147">
        <v>0</v>
      </c>
      <c r="E61" s="147">
        <f>SUM(B61:D61)</f>
        <v>0</v>
      </c>
      <c r="F61" s="147">
        <v>618000</v>
      </c>
      <c r="G61" s="147">
        <v>0</v>
      </c>
      <c r="H61" s="147">
        <v>0</v>
      </c>
      <c r="I61" s="147">
        <f>SUM(F61:H61)</f>
        <v>618000</v>
      </c>
      <c r="J61" s="147">
        <v>604559</v>
      </c>
      <c r="K61" s="147">
        <v>0</v>
      </c>
      <c r="L61" s="147">
        <v>0</v>
      </c>
      <c r="M61" s="147">
        <f>SUM(J61:L61)</f>
        <v>604559</v>
      </c>
    </row>
    <row r="62" spans="1:13" ht="15.75">
      <c r="A62" s="152" t="s">
        <v>23</v>
      </c>
      <c r="B62" s="150">
        <f>SUM(B60:B61)</f>
        <v>0</v>
      </c>
      <c r="C62" s="150">
        <f aca="true" t="shared" si="15" ref="C62:M62">SUM(C60:C61)</f>
        <v>0</v>
      </c>
      <c r="D62" s="150">
        <f t="shared" si="15"/>
        <v>0</v>
      </c>
      <c r="E62" s="150">
        <f t="shared" si="15"/>
        <v>0</v>
      </c>
      <c r="F62" s="150">
        <f t="shared" si="15"/>
        <v>622000</v>
      </c>
      <c r="G62" s="150">
        <f t="shared" si="15"/>
        <v>0</v>
      </c>
      <c r="H62" s="150">
        <f t="shared" si="15"/>
        <v>0</v>
      </c>
      <c r="I62" s="150">
        <f t="shared" si="15"/>
        <v>622000</v>
      </c>
      <c r="J62" s="150">
        <f t="shared" si="15"/>
        <v>608559</v>
      </c>
      <c r="K62" s="150">
        <f t="shared" si="15"/>
        <v>0</v>
      </c>
      <c r="L62" s="150">
        <f t="shared" si="15"/>
        <v>0</v>
      </c>
      <c r="M62" s="150">
        <f t="shared" si="15"/>
        <v>608559</v>
      </c>
    </row>
    <row r="63" spans="1:13" ht="15.75">
      <c r="A63" s="157" t="s">
        <v>439</v>
      </c>
      <c r="B63" s="147">
        <v>0</v>
      </c>
      <c r="C63" s="147">
        <v>0</v>
      </c>
      <c r="D63" s="147">
        <v>0</v>
      </c>
      <c r="E63" s="147">
        <f>SUM(B63:D63)</f>
        <v>0</v>
      </c>
      <c r="F63" s="147">
        <v>506746</v>
      </c>
      <c r="G63" s="147">
        <v>0</v>
      </c>
      <c r="H63" s="147">
        <v>0</v>
      </c>
      <c r="I63" s="147">
        <f>SUM(F63:H63)</f>
        <v>506746</v>
      </c>
      <c r="J63" s="147">
        <v>217701</v>
      </c>
      <c r="K63" s="147">
        <v>0</v>
      </c>
      <c r="L63" s="147">
        <v>0</v>
      </c>
      <c r="M63" s="147">
        <f>SUM(J63:L63)</f>
        <v>217701</v>
      </c>
    </row>
    <row r="64" spans="1:13" ht="15.75">
      <c r="A64" s="145" t="s">
        <v>395</v>
      </c>
      <c r="B64" s="147">
        <v>500000</v>
      </c>
      <c r="C64" s="147">
        <v>0</v>
      </c>
      <c r="D64" s="147">
        <v>0</v>
      </c>
      <c r="E64" s="147">
        <f>SUM(B64:D64)</f>
        <v>500000</v>
      </c>
      <c r="F64" s="147">
        <v>597821</v>
      </c>
      <c r="G64" s="147">
        <v>0</v>
      </c>
      <c r="H64" s="147">
        <v>0</v>
      </c>
      <c r="I64" s="147">
        <f>SUM(F64:H64)</f>
        <v>597821</v>
      </c>
      <c r="J64" s="147">
        <v>591339</v>
      </c>
      <c r="K64" s="147">
        <v>0</v>
      </c>
      <c r="L64" s="147">
        <v>0</v>
      </c>
      <c r="M64" s="147">
        <f>SUM(J64:L64)</f>
        <v>591339</v>
      </c>
    </row>
    <row r="65" spans="1:13" ht="15.75">
      <c r="A65" s="152" t="s">
        <v>24</v>
      </c>
      <c r="B65" s="150">
        <f>SUM(B63:B64)</f>
        <v>500000</v>
      </c>
      <c r="C65" s="150">
        <f aca="true" t="shared" si="16" ref="C65:M65">SUM(C63:C64)</f>
        <v>0</v>
      </c>
      <c r="D65" s="150">
        <f t="shared" si="16"/>
        <v>0</v>
      </c>
      <c r="E65" s="150">
        <f t="shared" si="16"/>
        <v>500000</v>
      </c>
      <c r="F65" s="150">
        <f t="shared" si="16"/>
        <v>1104567</v>
      </c>
      <c r="G65" s="150">
        <f t="shared" si="16"/>
        <v>0</v>
      </c>
      <c r="H65" s="150">
        <f t="shared" si="16"/>
        <v>0</v>
      </c>
      <c r="I65" s="150">
        <f t="shared" si="16"/>
        <v>1104567</v>
      </c>
      <c r="J65" s="150">
        <f t="shared" si="16"/>
        <v>809040</v>
      </c>
      <c r="K65" s="150">
        <f t="shared" si="16"/>
        <v>0</v>
      </c>
      <c r="L65" s="150">
        <f t="shared" si="16"/>
        <v>0</v>
      </c>
      <c r="M65" s="150">
        <f t="shared" si="16"/>
        <v>809040</v>
      </c>
    </row>
    <row r="66" spans="1:13" ht="15.75">
      <c r="A66" s="157" t="s">
        <v>461</v>
      </c>
      <c r="B66" s="147">
        <v>0</v>
      </c>
      <c r="C66" s="147">
        <v>0</v>
      </c>
      <c r="D66" s="147">
        <v>0</v>
      </c>
      <c r="E66" s="147">
        <f>SUM(B66:D66)</f>
        <v>0</v>
      </c>
      <c r="F66" s="147">
        <v>317000</v>
      </c>
      <c r="G66" s="147">
        <v>0</v>
      </c>
      <c r="H66" s="147">
        <v>0</v>
      </c>
      <c r="I66" s="147">
        <f>SUM(F66:H66)</f>
        <v>317000</v>
      </c>
      <c r="J66" s="147">
        <v>316367</v>
      </c>
      <c r="K66" s="147">
        <v>0</v>
      </c>
      <c r="L66" s="147">
        <v>0</v>
      </c>
      <c r="M66" s="147">
        <f>SUM(J66:L66)</f>
        <v>316367</v>
      </c>
    </row>
    <row r="67" spans="1:13" ht="15.75">
      <c r="A67" s="157" t="s">
        <v>464</v>
      </c>
      <c r="B67" s="147">
        <v>0</v>
      </c>
      <c r="C67" s="147">
        <v>0</v>
      </c>
      <c r="D67" s="147">
        <v>0</v>
      </c>
      <c r="E67" s="147">
        <f>SUM(B67:D67)</f>
        <v>0</v>
      </c>
      <c r="F67" s="147">
        <v>260000</v>
      </c>
      <c r="G67" s="147">
        <v>0</v>
      </c>
      <c r="H67" s="147">
        <v>0</v>
      </c>
      <c r="I67" s="147">
        <f>SUM(F67:H67)</f>
        <v>260000</v>
      </c>
      <c r="J67" s="147">
        <v>260000</v>
      </c>
      <c r="K67" s="147">
        <v>0</v>
      </c>
      <c r="L67" s="147">
        <v>0</v>
      </c>
      <c r="M67" s="147">
        <f>SUM(J67:L67)</f>
        <v>260000</v>
      </c>
    </row>
    <row r="68" spans="1:13" ht="15.75">
      <c r="A68" s="152" t="s">
        <v>404</v>
      </c>
      <c r="B68" s="150">
        <f>SUM(B66:B67)</f>
        <v>0</v>
      </c>
      <c r="C68" s="150">
        <f aca="true" t="shared" si="17" ref="C68:M68">SUM(C66:C67)</f>
        <v>0</v>
      </c>
      <c r="D68" s="150">
        <f t="shared" si="17"/>
        <v>0</v>
      </c>
      <c r="E68" s="150">
        <f t="shared" si="17"/>
        <v>0</v>
      </c>
      <c r="F68" s="150">
        <f t="shared" si="17"/>
        <v>577000</v>
      </c>
      <c r="G68" s="150">
        <f t="shared" si="17"/>
        <v>0</v>
      </c>
      <c r="H68" s="150">
        <f t="shared" si="17"/>
        <v>0</v>
      </c>
      <c r="I68" s="150">
        <f t="shared" si="17"/>
        <v>577000</v>
      </c>
      <c r="J68" s="150">
        <f t="shared" si="17"/>
        <v>576367</v>
      </c>
      <c r="K68" s="150">
        <f t="shared" si="17"/>
        <v>0</v>
      </c>
      <c r="L68" s="150">
        <f t="shared" si="17"/>
        <v>0</v>
      </c>
      <c r="M68" s="150">
        <f t="shared" si="17"/>
        <v>576367</v>
      </c>
    </row>
    <row r="69" spans="1:13" ht="15.75">
      <c r="A69" s="157" t="s">
        <v>450</v>
      </c>
      <c r="B69" s="147">
        <v>0</v>
      </c>
      <c r="C69" s="147">
        <v>0</v>
      </c>
      <c r="D69" s="147">
        <v>0</v>
      </c>
      <c r="E69" s="147">
        <f>SUM(B69:D69)</f>
        <v>0</v>
      </c>
      <c r="F69" s="147">
        <v>1032185</v>
      </c>
      <c r="G69" s="147">
        <v>0</v>
      </c>
      <c r="H69" s="147">
        <v>0</v>
      </c>
      <c r="I69" s="147">
        <f>SUM(F69:H69)</f>
        <v>1032185</v>
      </c>
      <c r="J69" s="147">
        <v>904797</v>
      </c>
      <c r="K69" s="147">
        <v>0</v>
      </c>
      <c r="L69" s="147">
        <v>0</v>
      </c>
      <c r="M69" s="147">
        <f>SUM(J69:L69)</f>
        <v>904797</v>
      </c>
    </row>
    <row r="70" spans="1:13" ht="15.75">
      <c r="A70" s="156" t="s">
        <v>458</v>
      </c>
      <c r="B70" s="147">
        <v>0</v>
      </c>
      <c r="C70" s="147">
        <v>0</v>
      </c>
      <c r="D70" s="147">
        <v>0</v>
      </c>
      <c r="E70" s="147">
        <f>SUM(B70:D70)</f>
        <v>0</v>
      </c>
      <c r="F70" s="147">
        <v>655000</v>
      </c>
      <c r="G70" s="147">
        <v>0</v>
      </c>
      <c r="H70" s="147">
        <v>0</v>
      </c>
      <c r="I70" s="147">
        <f>SUM(F70:H70)</f>
        <v>655000</v>
      </c>
      <c r="J70" s="147">
        <v>655000</v>
      </c>
      <c r="K70" s="147">
        <v>0</v>
      </c>
      <c r="L70" s="147">
        <v>0</v>
      </c>
      <c r="M70" s="147">
        <f>SUM(J70:L70)</f>
        <v>655000</v>
      </c>
    </row>
    <row r="71" spans="1:13" ht="15.75">
      <c r="A71" s="152" t="s">
        <v>352</v>
      </c>
      <c r="B71" s="150">
        <f>SUM(B69:B70)</f>
        <v>0</v>
      </c>
      <c r="C71" s="150">
        <f aca="true" t="shared" si="18" ref="C71:M71">SUM(C69:C70)</f>
        <v>0</v>
      </c>
      <c r="D71" s="150">
        <f t="shared" si="18"/>
        <v>0</v>
      </c>
      <c r="E71" s="150">
        <f t="shared" si="18"/>
        <v>0</v>
      </c>
      <c r="F71" s="150">
        <f t="shared" si="18"/>
        <v>1687185</v>
      </c>
      <c r="G71" s="150">
        <f t="shared" si="18"/>
        <v>0</v>
      </c>
      <c r="H71" s="150">
        <f t="shared" si="18"/>
        <v>0</v>
      </c>
      <c r="I71" s="150">
        <f t="shared" si="18"/>
        <v>1687185</v>
      </c>
      <c r="J71" s="150">
        <f t="shared" si="18"/>
        <v>1559797</v>
      </c>
      <c r="K71" s="150">
        <f t="shared" si="18"/>
        <v>0</v>
      </c>
      <c r="L71" s="150">
        <f t="shared" si="18"/>
        <v>0</v>
      </c>
      <c r="M71" s="150">
        <f t="shared" si="18"/>
        <v>1559797</v>
      </c>
    </row>
    <row r="72" spans="1:13" ht="15.75">
      <c r="A72" s="153" t="s">
        <v>8</v>
      </c>
      <c r="B72" s="150">
        <f>B54+B59+B62+B65+B68+B71</f>
        <v>15431512</v>
      </c>
      <c r="C72" s="150">
        <f aca="true" t="shared" si="19" ref="C72:M72">C54+C59+C62+C65+C68+C71</f>
        <v>4000000</v>
      </c>
      <c r="D72" s="150">
        <f t="shared" si="19"/>
        <v>0</v>
      </c>
      <c r="E72" s="150">
        <f t="shared" si="19"/>
        <v>19431512</v>
      </c>
      <c r="F72" s="150">
        <f t="shared" si="19"/>
        <v>25439779</v>
      </c>
      <c r="G72" s="150">
        <f t="shared" si="19"/>
        <v>0</v>
      </c>
      <c r="H72" s="150">
        <f t="shared" si="19"/>
        <v>0</v>
      </c>
      <c r="I72" s="150">
        <f t="shared" si="19"/>
        <v>25439779</v>
      </c>
      <c r="J72" s="150">
        <f t="shared" si="19"/>
        <v>24949846</v>
      </c>
      <c r="K72" s="150">
        <f t="shared" si="19"/>
        <v>0</v>
      </c>
      <c r="L72" s="150">
        <f t="shared" si="19"/>
        <v>0</v>
      </c>
      <c r="M72" s="150">
        <f t="shared" si="19"/>
        <v>24949846</v>
      </c>
    </row>
    <row r="73" spans="1:13" ht="15.75">
      <c r="A73" s="153" t="s">
        <v>155</v>
      </c>
      <c r="B73" s="150">
        <f aca="true" t="shared" si="20" ref="B73:M73">B72+B47</f>
        <v>1406994283</v>
      </c>
      <c r="C73" s="150">
        <f t="shared" si="20"/>
        <v>4000000</v>
      </c>
      <c r="D73" s="150">
        <f t="shared" si="20"/>
        <v>0</v>
      </c>
      <c r="E73" s="150">
        <f t="shared" si="20"/>
        <v>1410994283</v>
      </c>
      <c r="F73" s="150">
        <f t="shared" si="20"/>
        <v>1453733857</v>
      </c>
      <c r="G73" s="150">
        <f t="shared" si="20"/>
        <v>0</v>
      </c>
      <c r="H73" s="150">
        <f t="shared" si="20"/>
        <v>0</v>
      </c>
      <c r="I73" s="150">
        <f t="shared" si="20"/>
        <v>1453733857</v>
      </c>
      <c r="J73" s="150">
        <f t="shared" si="20"/>
        <v>311641492</v>
      </c>
      <c r="K73" s="150">
        <f t="shared" si="20"/>
        <v>0</v>
      </c>
      <c r="L73" s="150">
        <f t="shared" si="20"/>
        <v>0</v>
      </c>
      <c r="M73" s="150">
        <f t="shared" si="20"/>
        <v>311641492</v>
      </c>
    </row>
  </sheetData>
  <sheetProtection/>
  <mergeCells count="6">
    <mergeCell ref="F8:I8"/>
    <mergeCell ref="A5:M5"/>
    <mergeCell ref="A4:M4"/>
    <mergeCell ref="A1:M1"/>
    <mergeCell ref="B8:E8"/>
    <mergeCell ref="J8:M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Cegléd Város Polgármesteri Hi</dc:creator>
  <cp:keywords/>
  <dc:description/>
  <cp:lastModifiedBy>Jáger Mária</cp:lastModifiedBy>
  <cp:lastPrinted>2019-05-14T08:48:26Z</cp:lastPrinted>
  <dcterms:created xsi:type="dcterms:W3CDTF">2007-02-02T11:56:00Z</dcterms:created>
  <dcterms:modified xsi:type="dcterms:W3CDTF">2019-05-22T10:15:25Z</dcterms:modified>
  <cp:category/>
  <cp:version/>
  <cp:contentType/>
  <cp:contentStatus/>
</cp:coreProperties>
</file>