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7" i="1"/>
  <c r="D57" i="1"/>
  <c r="F56" i="1"/>
  <c r="F54" i="1"/>
  <c r="C53" i="1"/>
  <c r="F53" i="1" s="1"/>
  <c r="F52" i="1"/>
  <c r="F51" i="1"/>
  <c r="F49" i="1"/>
  <c r="F48" i="1"/>
  <c r="C47" i="1"/>
  <c r="F47" i="1" s="1"/>
  <c r="E46" i="1"/>
  <c r="E64" i="1" s="1"/>
  <c r="D46" i="1"/>
  <c r="D64" i="1" s="1"/>
  <c r="C46" i="1"/>
  <c r="C45" i="1"/>
  <c r="F45" i="1" s="1"/>
  <c r="F44" i="1"/>
  <c r="F43" i="1"/>
  <c r="E42" i="1"/>
  <c r="D42" i="1"/>
  <c r="C42" i="1"/>
  <c r="F41" i="1"/>
  <c r="D40" i="1"/>
  <c r="D37" i="1" s="1"/>
  <c r="D50" i="1" s="1"/>
  <c r="D58" i="1" s="1"/>
  <c r="D61" i="1" s="1"/>
  <c r="C40" i="1"/>
  <c r="C39" i="1"/>
  <c r="C37" i="1" s="1"/>
  <c r="C38" i="1"/>
  <c r="F38" i="1" s="1"/>
  <c r="E37" i="1"/>
  <c r="E63" i="1" s="1"/>
  <c r="F33" i="1"/>
  <c r="E31" i="1"/>
  <c r="D31" i="1"/>
  <c r="F30" i="1"/>
  <c r="F29" i="1"/>
  <c r="F27" i="1"/>
  <c r="C26" i="1"/>
  <c r="C31" i="1" s="1"/>
  <c r="F31" i="1" s="1"/>
  <c r="F25" i="1"/>
  <c r="F24" i="1"/>
  <c r="F23" i="1"/>
  <c r="E22" i="1"/>
  <c r="E32" i="1" s="1"/>
  <c r="E35" i="1" s="1"/>
  <c r="F21" i="1"/>
  <c r="F20" i="1"/>
  <c r="C19" i="1"/>
  <c r="F19" i="1" s="1"/>
  <c r="D18" i="1"/>
  <c r="C18" i="1"/>
  <c r="F18" i="1" s="1"/>
  <c r="F17" i="1"/>
  <c r="F16" i="1"/>
  <c r="F15" i="1"/>
  <c r="F14" i="1"/>
  <c r="F13" i="1"/>
  <c r="C12" i="1"/>
  <c r="F12" i="1" s="1"/>
  <c r="F11" i="1"/>
  <c r="F10" i="1"/>
  <c r="F9" i="1"/>
  <c r="F8" i="1"/>
  <c r="E7" i="1"/>
  <c r="D7" i="1"/>
  <c r="F7" i="1" s="1"/>
  <c r="C7" i="1"/>
  <c r="C6" i="1"/>
  <c r="F6" i="1" s="1"/>
  <c r="F5" i="1"/>
  <c r="D63" i="1" l="1"/>
  <c r="F40" i="1"/>
  <c r="F42" i="1"/>
  <c r="D22" i="1"/>
  <c r="D32" i="1" s="1"/>
  <c r="D35" i="1" s="1"/>
  <c r="D62" i="1" s="1"/>
  <c r="C50" i="1"/>
  <c r="F37" i="1"/>
  <c r="F63" i="1" s="1"/>
  <c r="E50" i="1"/>
  <c r="E58" i="1" s="1"/>
  <c r="E61" i="1" s="1"/>
  <c r="E62" i="1" s="1"/>
  <c r="C57" i="1"/>
  <c r="F57" i="1" s="1"/>
  <c r="C22" i="1"/>
  <c r="F26" i="1"/>
  <c r="F39" i="1"/>
  <c r="F46" i="1"/>
  <c r="F64" i="1" s="1"/>
  <c r="C63" i="1"/>
  <c r="C64" i="1"/>
  <c r="C32" i="1" l="1"/>
  <c r="F22" i="1"/>
  <c r="F50" i="1"/>
  <c r="C58" i="1"/>
  <c r="F58" i="1" l="1"/>
  <c r="C61" i="1"/>
  <c r="F61" i="1" s="1"/>
  <c r="C35" i="1"/>
  <c r="F32" i="1"/>
  <c r="C62" i="1" l="1"/>
  <c r="F35" i="1"/>
  <c r="F62" i="1" s="1"/>
</calcChain>
</file>

<file path=xl/sharedStrings.xml><?xml version="1.0" encoding="utf-8"?>
<sst xmlns="http://schemas.openxmlformats.org/spreadsheetml/2006/main" count="122" uniqueCount="103">
  <si>
    <t>Budakeszi Város Önkormányzatának és intézményeinek költségvetése</t>
  </si>
  <si>
    <t>2016. évi összevont bevételei kiadásai kiemelt előirányzatonként</t>
  </si>
  <si>
    <t xml:space="preserve">Bevételek </t>
  </si>
  <si>
    <t>adatok ezer Ft-ban</t>
  </si>
  <si>
    <t>Sorszám</t>
  </si>
  <si>
    <t>Megnevezés</t>
  </si>
  <si>
    <t>kötelező feladat</t>
  </si>
  <si>
    <t>önként vállalt fel</t>
  </si>
  <si>
    <t>állami feladat</t>
  </si>
  <si>
    <t>összesen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</si>
  <si>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</si>
  <si>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</si>
  <si>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</si>
  <si>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</si>
  <si>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</si>
  <si>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</si>
  <si>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</si>
  <si>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</si>
  <si>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</si>
  <si>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</si>
  <si>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</si>
  <si>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</si>
  <si>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</si>
  <si>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</si>
  <si>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</si>
  <si>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</si>
  <si>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</si>
  <si>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</si>
  <si>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</si>
  <si>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</si>
  <si>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</si>
  <si>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</si>
  <si>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</si>
  <si>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</si>
  <si>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</si>
  <si>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</si>
  <si>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</si>
  <si>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</si>
  <si>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</si>
  <si>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</si>
  <si>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</si>
  <si>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</si>
  <si>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</si>
  <si>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</si>
  <si>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</si>
  <si>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</si>
  <si>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</si>
  <si>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</si>
  <si>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</si>
  <si>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</si>
  <si>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</si>
  <si>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</si>
  <si>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</si>
  <si>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</si>
  <si>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</si>
  <si>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</si>
  <si>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</si>
  <si>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</si>
  <si>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</si>
  <si>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</si>
  <si>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</si>
  <si>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</si>
  <si>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</si>
  <si>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</si>
  <si>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</si>
  <si>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</si>
  <si>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</si>
  <si>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</si>
  <si>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</si>
  <si>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</si>
  <si>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</si>
  <si>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</si>
  <si>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</si>
  <si>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</si>
  <si>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</si>
  <si>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</si>
  <si>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</si>
  <si>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</si>
  <si>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</si>
  <si>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</si>
  <si>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</si>
  <si>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</si>
  <si>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</si>
  <si>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</si>
  <si>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</si>
  <si>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</si>
  <si>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</si>
  <si>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</si>
  <si>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</si>
  <si>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</si>
  <si>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</si>
  <si>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</si>
  <si>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</si>
  <si>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</si>
  <si>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</si>
  <si>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</si>
  <si>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</si>
  <si>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</si>
  <si>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</si>
  <si>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</si>
  <si>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</si>
  <si>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</si>
  <si>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1.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</si>
</sst>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49" fontId="3" fillId="0" borderId="0" xfId="0" applyNumberFormat="1" applyFont="1" applyAlignment="1">
      <alignment wrapText="1"/>
    </xf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3" fontId="3" fillId="0" borderId="1" xfId="0" applyNumberFormat="1" applyFont="1" applyFill="1" applyBorder="1"/>
    <xf numFmtId="0" fontId="0" fillId="0" borderId="1" xfId="0" applyBorder="1"/>
    <xf numFmtId="3" fontId="5" fillId="0" borderId="1" xfId="0" applyNumberFormat="1" applyFont="1" applyFill="1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10" workbookViewId="0">
      <selection activeCell="D1" sqref="D1:F2"/>
    </sheetView>
  </sheetViews>
  <sheetFormatPr defaultRowHeight="15" x14ac:dyDescent="0.25"/>
  <cols>
    <col min="1" max="1" width="5.28515625" style="20" customWidth="1"/>
    <col min="2" max="2" width="45.42578125" style="31" customWidth="1"/>
    <col min="3" max="4" width="11.7109375" customWidth="1"/>
    <col min="5" max="5" width="10.140625" customWidth="1"/>
    <col min="6" max="6" width="12.7109375" customWidth="1"/>
    <col min="7" max="7" width="16.140625" customWidth="1"/>
  </cols>
  <sheetData>
    <row r="1" spans="1:7" x14ac:dyDescent="0.25">
      <c r="A1" s="32" t="s">
        <v>0</v>
      </c>
      <c r="B1" s="33"/>
      <c r="C1" s="33"/>
      <c r="D1" s="34" t="s">
        <v>102</v>
      </c>
      <c r="E1" s="34"/>
      <c r="F1" s="35"/>
    </row>
    <row r="2" spans="1:7" ht="15" customHeight="1" x14ac:dyDescent="0.25">
      <c r="A2" s="32" t="s">
        <v>1</v>
      </c>
      <c r="B2" s="36"/>
      <c r="C2" s="36"/>
      <c r="D2" s="35"/>
      <c r="E2" s="35"/>
      <c r="F2" s="35"/>
    </row>
    <row r="3" spans="1:7" ht="24" customHeight="1" x14ac:dyDescent="0.25">
      <c r="A3" s="1"/>
      <c r="B3" s="2" t="s">
        <v>2</v>
      </c>
      <c r="C3" s="3"/>
      <c r="D3" s="4"/>
      <c r="E3" s="4"/>
      <c r="F3" s="4" t="s">
        <v>3</v>
      </c>
    </row>
    <row r="4" spans="1:7" ht="12.75" customHeight="1" x14ac:dyDescent="0.25">
      <c r="A4" s="5" t="s">
        <v>4</v>
      </c>
      <c r="B4" s="6" t="s">
        <v>5</v>
      </c>
      <c r="C4" s="6" t="s">
        <v>6</v>
      </c>
      <c r="D4" s="5" t="s">
        <v>7</v>
      </c>
      <c r="E4" s="5" t="s">
        <v>8</v>
      </c>
      <c r="F4" s="5" t="s">
        <v>9</v>
      </c>
    </row>
    <row r="5" spans="1:7" ht="12.75" customHeight="1" x14ac:dyDescent="0.25">
      <c r="A5" s="7" t="s">
        <v>10</v>
      </c>
      <c r="B5" s="8" t="s">
        <v>11</v>
      </c>
      <c r="C5" s="9">
        <v>633292</v>
      </c>
      <c r="D5" s="10">
        <v>0</v>
      </c>
      <c r="E5" s="10">
        <v>0</v>
      </c>
      <c r="F5" s="10">
        <f>C5+D5+E5</f>
        <v>633292</v>
      </c>
    </row>
    <row r="6" spans="1:7" ht="12.75" customHeight="1" x14ac:dyDescent="0.25">
      <c r="A6" s="7" t="s">
        <v>12</v>
      </c>
      <c r="B6" s="8" t="s">
        <v>13</v>
      </c>
      <c r="C6" s="9">
        <f>C7</f>
        <v>33371</v>
      </c>
      <c r="D6" s="9">
        <v>0</v>
      </c>
      <c r="E6" s="9">
        <v>0</v>
      </c>
      <c r="F6" s="10">
        <f t="shared" ref="F6:F27" si="0">C6+D6+E6</f>
        <v>33371</v>
      </c>
    </row>
    <row r="7" spans="1:7" ht="12.75" customHeight="1" x14ac:dyDescent="0.25">
      <c r="A7" s="7" t="s">
        <v>14</v>
      </c>
      <c r="B7" s="8" t="s">
        <v>15</v>
      </c>
      <c r="C7" s="9">
        <f>C8+C9+C10</f>
        <v>33371</v>
      </c>
      <c r="D7" s="9">
        <f t="shared" ref="D7:E7" si="1">D8+D9+D10</f>
        <v>0</v>
      </c>
      <c r="E7" s="9">
        <f t="shared" si="1"/>
        <v>0</v>
      </c>
      <c r="F7" s="10">
        <f t="shared" si="0"/>
        <v>33371</v>
      </c>
    </row>
    <row r="8" spans="1:7" ht="12.75" customHeight="1" x14ac:dyDescent="0.25">
      <c r="A8" s="7" t="s">
        <v>16</v>
      </c>
      <c r="B8" s="8" t="s">
        <v>17</v>
      </c>
      <c r="C8" s="9">
        <v>31416</v>
      </c>
      <c r="D8" s="9">
        <v>0</v>
      </c>
      <c r="E8" s="9">
        <v>0</v>
      </c>
      <c r="F8" s="10">
        <f t="shared" si="0"/>
        <v>31416</v>
      </c>
    </row>
    <row r="9" spans="1:7" ht="12.75" customHeight="1" x14ac:dyDescent="0.25">
      <c r="A9" s="7" t="s">
        <v>18</v>
      </c>
      <c r="B9" s="8" t="s">
        <v>19</v>
      </c>
      <c r="C9" s="9">
        <v>1955</v>
      </c>
      <c r="D9" s="9">
        <v>0</v>
      </c>
      <c r="E9" s="9">
        <v>0</v>
      </c>
      <c r="F9" s="10">
        <f t="shared" si="0"/>
        <v>1955</v>
      </c>
      <c r="G9" s="4"/>
    </row>
    <row r="10" spans="1:7" ht="12.75" customHeight="1" x14ac:dyDescent="0.25">
      <c r="A10" s="7" t="s">
        <v>20</v>
      </c>
      <c r="B10" s="8" t="s">
        <v>21</v>
      </c>
      <c r="C10" s="9">
        <v>0</v>
      </c>
      <c r="D10" s="9">
        <v>0</v>
      </c>
      <c r="E10" s="9">
        <v>0</v>
      </c>
      <c r="F10" s="10">
        <f t="shared" si="0"/>
        <v>0</v>
      </c>
    </row>
    <row r="11" spans="1:7" ht="12.75" customHeight="1" x14ac:dyDescent="0.25">
      <c r="A11" s="7" t="s">
        <v>22</v>
      </c>
      <c r="B11" s="8" t="s">
        <v>23</v>
      </c>
      <c r="C11" s="9">
        <v>0</v>
      </c>
      <c r="D11" s="9">
        <v>0</v>
      </c>
      <c r="E11" s="9">
        <v>0</v>
      </c>
      <c r="F11" s="10">
        <f t="shared" si="0"/>
        <v>0</v>
      </c>
      <c r="G11" s="11"/>
    </row>
    <row r="12" spans="1:7" ht="12.75" customHeight="1" x14ac:dyDescent="0.25">
      <c r="A12" s="7" t="s">
        <v>24</v>
      </c>
      <c r="B12" s="8" t="s">
        <v>25</v>
      </c>
      <c r="C12" s="9">
        <f>853700-36938</f>
        <v>816762</v>
      </c>
      <c r="D12" s="9">
        <v>36938</v>
      </c>
      <c r="E12" s="9">
        <v>0</v>
      </c>
      <c r="F12" s="10">
        <f t="shared" si="0"/>
        <v>853700</v>
      </c>
    </row>
    <row r="13" spans="1:7" ht="12.75" customHeight="1" x14ac:dyDescent="0.25">
      <c r="A13" s="7"/>
      <c r="B13" s="8" t="s">
        <v>26</v>
      </c>
      <c r="C13" s="9">
        <v>247000</v>
      </c>
      <c r="D13" s="9">
        <v>0</v>
      </c>
      <c r="E13" s="9">
        <v>0</v>
      </c>
      <c r="F13" s="10">
        <f t="shared" si="0"/>
        <v>247000</v>
      </c>
      <c r="G13" s="4"/>
    </row>
    <row r="14" spans="1:7" ht="12.75" customHeight="1" x14ac:dyDescent="0.25">
      <c r="A14" s="7"/>
      <c r="B14" s="8" t="s">
        <v>27</v>
      </c>
      <c r="C14" s="9">
        <v>70000</v>
      </c>
      <c r="D14" s="9">
        <v>0</v>
      </c>
      <c r="E14" s="9">
        <v>0</v>
      </c>
      <c r="F14" s="10">
        <f t="shared" si="0"/>
        <v>70000</v>
      </c>
      <c r="G14" s="4"/>
    </row>
    <row r="15" spans="1:7" ht="12.75" customHeight="1" x14ac:dyDescent="0.25">
      <c r="A15" s="7"/>
      <c r="B15" s="8" t="s">
        <v>28</v>
      </c>
      <c r="C15" s="9">
        <v>453062</v>
      </c>
      <c r="D15" s="9">
        <v>36938</v>
      </c>
      <c r="E15" s="9">
        <v>0</v>
      </c>
      <c r="F15" s="10">
        <f t="shared" si="0"/>
        <v>490000</v>
      </c>
      <c r="G15" s="4"/>
    </row>
    <row r="16" spans="1:7" ht="12.75" customHeight="1" x14ac:dyDescent="0.25">
      <c r="A16" s="7"/>
      <c r="B16" s="8" t="s">
        <v>29</v>
      </c>
      <c r="C16" s="9">
        <v>2000</v>
      </c>
      <c r="D16" s="9">
        <v>0</v>
      </c>
      <c r="E16" s="9">
        <v>0</v>
      </c>
      <c r="F16" s="10">
        <f t="shared" si="0"/>
        <v>2000</v>
      </c>
      <c r="G16" s="4"/>
    </row>
    <row r="17" spans="1:7" ht="12.75" customHeight="1" x14ac:dyDescent="0.25">
      <c r="A17" s="7"/>
      <c r="B17" s="8" t="s">
        <v>30</v>
      </c>
      <c r="C17" s="9">
        <v>40000</v>
      </c>
      <c r="D17" s="9">
        <v>0</v>
      </c>
      <c r="E17" s="9">
        <v>0</v>
      </c>
      <c r="F17" s="10">
        <f t="shared" si="0"/>
        <v>40000</v>
      </c>
    </row>
    <row r="18" spans="1:7" ht="12.75" customHeight="1" x14ac:dyDescent="0.25">
      <c r="A18" s="7" t="s">
        <v>31</v>
      </c>
      <c r="B18" s="8" t="s">
        <v>32</v>
      </c>
      <c r="C18" s="9">
        <f>164292+52353+22000</f>
        <v>238645</v>
      </c>
      <c r="D18" s="9">
        <f>3620+1207</f>
        <v>4827</v>
      </c>
      <c r="E18" s="9">
        <v>0</v>
      </c>
      <c r="F18" s="10">
        <f t="shared" si="0"/>
        <v>243472</v>
      </c>
    </row>
    <row r="19" spans="1:7" ht="12.75" customHeight="1" x14ac:dyDescent="0.25">
      <c r="A19" s="7" t="s">
        <v>33</v>
      </c>
      <c r="B19" s="8" t="s">
        <v>34</v>
      </c>
      <c r="C19" s="9">
        <f>95990+81000</f>
        <v>176990</v>
      </c>
      <c r="D19" s="9">
        <v>0</v>
      </c>
      <c r="E19" s="9">
        <v>0</v>
      </c>
      <c r="F19" s="10">
        <f t="shared" si="0"/>
        <v>176990</v>
      </c>
    </row>
    <row r="20" spans="1:7" ht="12.75" customHeight="1" x14ac:dyDescent="0.25">
      <c r="A20" s="7" t="s">
        <v>35</v>
      </c>
      <c r="B20" s="8" t="s">
        <v>36</v>
      </c>
      <c r="C20" s="9">
        <v>0</v>
      </c>
      <c r="D20" s="9">
        <v>0</v>
      </c>
      <c r="E20" s="9">
        <v>0</v>
      </c>
      <c r="F20" s="10">
        <f t="shared" si="0"/>
        <v>0</v>
      </c>
      <c r="G20" s="12"/>
    </row>
    <row r="21" spans="1:7" ht="12.75" customHeight="1" x14ac:dyDescent="0.25">
      <c r="A21" s="7" t="s">
        <v>37</v>
      </c>
      <c r="B21" s="8" t="s">
        <v>38</v>
      </c>
      <c r="C21" s="9">
        <v>0</v>
      </c>
      <c r="D21" s="9">
        <v>0</v>
      </c>
      <c r="E21" s="9">
        <v>0</v>
      </c>
      <c r="F21" s="10">
        <f t="shared" si="0"/>
        <v>0</v>
      </c>
    </row>
    <row r="22" spans="1:7" ht="12.75" customHeight="1" x14ac:dyDescent="0.25">
      <c r="A22" s="13" t="s">
        <v>39</v>
      </c>
      <c r="B22" s="14" t="s">
        <v>40</v>
      </c>
      <c r="C22" s="9">
        <f>C5+C6+C11+C12+C18+C19+C20+C21</f>
        <v>1899060</v>
      </c>
      <c r="D22" s="9">
        <f t="shared" ref="D22:E22" si="2">D5+D6+D11+D12+D18+D19+D20+D21</f>
        <v>41765</v>
      </c>
      <c r="E22" s="9">
        <f t="shared" si="2"/>
        <v>0</v>
      </c>
      <c r="F22" s="10">
        <f t="shared" si="0"/>
        <v>1940825</v>
      </c>
      <c r="G22" s="10"/>
    </row>
    <row r="23" spans="1:7" ht="12.75" customHeight="1" x14ac:dyDescent="0.25">
      <c r="A23" s="7" t="s">
        <v>41</v>
      </c>
      <c r="B23" s="8" t="s">
        <v>42</v>
      </c>
      <c r="C23" s="9">
        <v>0</v>
      </c>
      <c r="D23" s="9">
        <v>0</v>
      </c>
      <c r="E23" s="9">
        <v>0</v>
      </c>
      <c r="F23" s="10">
        <f t="shared" si="0"/>
        <v>0</v>
      </c>
    </row>
    <row r="24" spans="1:7" ht="12.75" customHeight="1" x14ac:dyDescent="0.25">
      <c r="A24" s="7" t="s">
        <v>43</v>
      </c>
      <c r="B24" s="8" t="s">
        <v>44</v>
      </c>
      <c r="C24" s="9">
        <v>0</v>
      </c>
      <c r="D24" s="9">
        <v>0</v>
      </c>
      <c r="E24" s="9">
        <v>0</v>
      </c>
      <c r="F24" s="10">
        <f t="shared" si="0"/>
        <v>0</v>
      </c>
    </row>
    <row r="25" spans="1:7" ht="12.75" customHeight="1" x14ac:dyDescent="0.25">
      <c r="A25" s="7" t="s">
        <v>45</v>
      </c>
      <c r="B25" s="8" t="s">
        <v>46</v>
      </c>
      <c r="C25" s="9">
        <v>410722</v>
      </c>
      <c r="D25" s="9">
        <v>0</v>
      </c>
      <c r="E25" s="9">
        <v>0</v>
      </c>
      <c r="F25" s="10">
        <f t="shared" si="0"/>
        <v>410722</v>
      </c>
    </row>
    <row r="26" spans="1:7" ht="12.75" customHeight="1" x14ac:dyDescent="0.25">
      <c r="A26" s="7" t="s">
        <v>47</v>
      </c>
      <c r="B26" s="8" t="s">
        <v>48</v>
      </c>
      <c r="C26" s="9">
        <f>SUM(C27:C30)</f>
        <v>1792678</v>
      </c>
      <c r="D26" s="9">
        <v>1651</v>
      </c>
      <c r="E26" s="9">
        <v>0</v>
      </c>
      <c r="F26" s="10">
        <f t="shared" si="0"/>
        <v>1794329</v>
      </c>
    </row>
    <row r="27" spans="1:7" ht="12.75" customHeight="1" x14ac:dyDescent="0.25">
      <c r="A27" s="7"/>
      <c r="B27" s="8" t="s">
        <v>49</v>
      </c>
      <c r="C27" s="9">
        <v>792678</v>
      </c>
      <c r="D27" s="9">
        <v>1651</v>
      </c>
      <c r="E27" s="9">
        <v>0</v>
      </c>
      <c r="F27" s="10">
        <f t="shared" si="0"/>
        <v>794329</v>
      </c>
    </row>
    <row r="28" spans="1:7" ht="12.75" customHeight="1" x14ac:dyDescent="0.25">
      <c r="A28" s="15"/>
      <c r="B28" s="8" t="s">
        <v>50</v>
      </c>
      <c r="C28" s="9">
        <v>1000000</v>
      </c>
      <c r="D28" s="9"/>
      <c r="E28" s="9"/>
      <c r="F28" s="10">
        <v>1000000</v>
      </c>
      <c r="G28" s="4"/>
    </row>
    <row r="29" spans="1:7" ht="12.75" customHeight="1" x14ac:dyDescent="0.25">
      <c r="A29" s="7" t="s">
        <v>51</v>
      </c>
      <c r="B29" s="8" t="s">
        <v>52</v>
      </c>
      <c r="C29" s="9">
        <v>0</v>
      </c>
      <c r="D29" s="9">
        <v>0</v>
      </c>
      <c r="E29" s="9">
        <v>0</v>
      </c>
      <c r="F29" s="10">
        <f>C29+D29+E29</f>
        <v>0</v>
      </c>
    </row>
    <row r="30" spans="1:7" ht="12.75" customHeight="1" x14ac:dyDescent="0.25">
      <c r="A30" s="7" t="s">
        <v>53</v>
      </c>
      <c r="B30" s="8" t="s">
        <v>54</v>
      </c>
      <c r="C30" s="9">
        <v>0</v>
      </c>
      <c r="D30" s="9">
        <v>0</v>
      </c>
      <c r="E30" s="9">
        <v>0</v>
      </c>
      <c r="F30" s="10">
        <f>C30+D30+E30</f>
        <v>0</v>
      </c>
    </row>
    <row r="31" spans="1:7" ht="12.75" customHeight="1" x14ac:dyDescent="0.25">
      <c r="A31" s="7" t="s">
        <v>55</v>
      </c>
      <c r="B31" s="14" t="s">
        <v>56</v>
      </c>
      <c r="C31" s="9">
        <f>C23+C24+C25+C26+C29+C30</f>
        <v>2203400</v>
      </c>
      <c r="D31" s="9">
        <f>D23+D24+D25+D26+D29+D30</f>
        <v>1651</v>
      </c>
      <c r="E31" s="9">
        <f>E23+E24+E25+E26+E29+E30</f>
        <v>0</v>
      </c>
      <c r="F31" s="10">
        <f>C31+D31+E31</f>
        <v>2205051</v>
      </c>
    </row>
    <row r="32" spans="1:7" ht="12.75" customHeight="1" x14ac:dyDescent="0.25">
      <c r="A32" s="7" t="s">
        <v>57</v>
      </c>
      <c r="B32" s="14" t="s">
        <v>58</v>
      </c>
      <c r="C32" s="9">
        <f>C22+C31</f>
        <v>4102460</v>
      </c>
      <c r="D32" s="9">
        <f>D22+D31</f>
        <v>43416</v>
      </c>
      <c r="E32" s="9">
        <f>E22+E31</f>
        <v>0</v>
      </c>
      <c r="F32" s="10">
        <f>C32+D32+E32</f>
        <v>4145876</v>
      </c>
    </row>
    <row r="33" spans="1:7" ht="12.75" customHeight="1" x14ac:dyDescent="0.25">
      <c r="A33" s="7" t="s">
        <v>59</v>
      </c>
      <c r="B33" s="8" t="s">
        <v>60</v>
      </c>
      <c r="C33" s="9">
        <v>792678</v>
      </c>
      <c r="D33" s="9">
        <v>1651</v>
      </c>
      <c r="E33" s="9">
        <v>0</v>
      </c>
      <c r="F33" s="10">
        <f>C33+D33+E33</f>
        <v>794329</v>
      </c>
    </row>
    <row r="34" spans="1:7" ht="12.75" customHeight="1" x14ac:dyDescent="0.25">
      <c r="A34" s="16" t="s">
        <v>61</v>
      </c>
      <c r="B34" s="8" t="s">
        <v>62</v>
      </c>
      <c r="C34" s="17">
        <v>1000000</v>
      </c>
      <c r="D34" s="18"/>
      <c r="E34" s="18"/>
      <c r="F34" s="19">
        <v>1000000</v>
      </c>
    </row>
    <row r="35" spans="1:7" ht="12.75" customHeight="1" x14ac:dyDescent="0.25">
      <c r="A35" s="7" t="s">
        <v>63</v>
      </c>
      <c r="B35" s="14" t="s">
        <v>64</v>
      </c>
      <c r="C35" s="10">
        <f>C32-C33-C34</f>
        <v>2309782</v>
      </c>
      <c r="D35" s="10">
        <f>D32-D33</f>
        <v>41765</v>
      </c>
      <c r="E35" s="10">
        <f>E32-E33</f>
        <v>0</v>
      </c>
      <c r="F35" s="10">
        <f>C35+D35+E35</f>
        <v>2351547</v>
      </c>
    </row>
    <row r="36" spans="1:7" ht="30" customHeight="1" x14ac:dyDescent="0.25">
      <c r="B36" s="21" t="s">
        <v>65</v>
      </c>
      <c r="C36" s="22"/>
      <c r="F36" s="4" t="s">
        <v>3</v>
      </c>
    </row>
    <row r="37" spans="1:7" ht="12.75" customHeight="1" x14ac:dyDescent="0.25">
      <c r="A37" s="23" t="s">
        <v>10</v>
      </c>
      <c r="B37" s="24" t="s">
        <v>66</v>
      </c>
      <c r="C37" s="25">
        <f>C38+C39+C40+C41+C42+C45</f>
        <v>2024088</v>
      </c>
      <c r="D37" s="25">
        <f t="shared" ref="D37:E37" si="3">D38+D39+D40+D41+D42+D45</f>
        <v>43416</v>
      </c>
      <c r="E37" s="25">
        <f t="shared" si="3"/>
        <v>0</v>
      </c>
      <c r="F37" s="10">
        <f>C37+D37+E37</f>
        <v>2067504</v>
      </c>
    </row>
    <row r="38" spans="1:7" ht="12.75" customHeight="1" x14ac:dyDescent="0.25">
      <c r="A38" s="7" t="s">
        <v>67</v>
      </c>
      <c r="B38" s="8" t="s">
        <v>68</v>
      </c>
      <c r="C38" s="9">
        <f>502214+84575</f>
        <v>586789</v>
      </c>
      <c r="D38" s="9">
        <v>0</v>
      </c>
      <c r="E38" s="9">
        <v>0</v>
      </c>
      <c r="F38" s="10">
        <f t="shared" ref="F38:F54" si="4">C38+D38+E38</f>
        <v>586789</v>
      </c>
      <c r="G38" s="4"/>
    </row>
    <row r="39" spans="1:7" ht="12.75" customHeight="1" x14ac:dyDescent="0.25">
      <c r="A39" s="7" t="s">
        <v>69</v>
      </c>
      <c r="B39" s="8" t="s">
        <v>70</v>
      </c>
      <c r="C39" s="9">
        <f>137829+22445</f>
        <v>160274</v>
      </c>
      <c r="D39" s="9">
        <v>0</v>
      </c>
      <c r="E39" s="9">
        <v>0</v>
      </c>
      <c r="F39" s="10">
        <f t="shared" si="4"/>
        <v>160274</v>
      </c>
      <c r="G39" s="4"/>
    </row>
    <row r="40" spans="1:7" ht="12.75" customHeight="1" x14ac:dyDescent="0.25">
      <c r="A40" s="7" t="s">
        <v>71</v>
      </c>
      <c r="B40" s="8" t="s">
        <v>72</v>
      </c>
      <c r="C40" s="9">
        <f>197359+387624+22000</f>
        <v>606983</v>
      </c>
      <c r="D40" s="9">
        <f>10458+2858</f>
        <v>13316</v>
      </c>
      <c r="E40" s="9">
        <v>0</v>
      </c>
      <c r="F40" s="10">
        <f t="shared" si="4"/>
        <v>620299</v>
      </c>
      <c r="G40" s="4"/>
    </row>
    <row r="41" spans="1:7" ht="12.75" customHeight="1" x14ac:dyDescent="0.25">
      <c r="A41" s="7" t="s">
        <v>73</v>
      </c>
      <c r="B41" s="8" t="s">
        <v>74</v>
      </c>
      <c r="C41" s="9">
        <v>0</v>
      </c>
      <c r="D41" s="9">
        <v>21000</v>
      </c>
      <c r="E41" s="9">
        <v>0</v>
      </c>
      <c r="F41" s="10">
        <f t="shared" si="4"/>
        <v>21000</v>
      </c>
    </row>
    <row r="42" spans="1:7" ht="12.75" customHeight="1" x14ac:dyDescent="0.25">
      <c r="A42" s="7" t="s">
        <v>75</v>
      </c>
      <c r="B42" s="8" t="s">
        <v>76</v>
      </c>
      <c r="C42" s="9">
        <f>C43+C44</f>
        <v>354967</v>
      </c>
      <c r="D42" s="9">
        <f t="shared" ref="D42:E42" si="5">D43+D44</f>
        <v>9100</v>
      </c>
      <c r="E42" s="9">
        <f t="shared" si="5"/>
        <v>0</v>
      </c>
      <c r="F42" s="10">
        <f t="shared" si="4"/>
        <v>364067</v>
      </c>
    </row>
    <row r="43" spans="1:7" ht="12.75" customHeight="1" x14ac:dyDescent="0.25">
      <c r="A43" s="26" t="s">
        <v>77</v>
      </c>
      <c r="B43" s="8" t="s">
        <v>78</v>
      </c>
      <c r="C43" s="9">
        <v>209647</v>
      </c>
      <c r="D43" s="9">
        <v>9100</v>
      </c>
      <c r="E43" s="9">
        <v>0</v>
      </c>
      <c r="F43" s="10">
        <f t="shared" si="4"/>
        <v>218747</v>
      </c>
    </row>
    <row r="44" spans="1:7" ht="12.75" customHeight="1" x14ac:dyDescent="0.25">
      <c r="A44" s="26" t="s">
        <v>79</v>
      </c>
      <c r="B44" s="8" t="s">
        <v>80</v>
      </c>
      <c r="C44" s="9">
        <v>145320</v>
      </c>
      <c r="D44" s="9">
        <v>0</v>
      </c>
      <c r="E44" s="9">
        <v>0</v>
      </c>
      <c r="F44" s="10">
        <f t="shared" si="4"/>
        <v>145320</v>
      </c>
      <c r="G44" s="4"/>
    </row>
    <row r="45" spans="1:7" ht="12.75" customHeight="1" x14ac:dyDescent="0.25">
      <c r="A45" s="26" t="s">
        <v>81</v>
      </c>
      <c r="B45" s="8" t="s">
        <v>82</v>
      </c>
      <c r="C45" s="9">
        <f>234075+81000</f>
        <v>315075</v>
      </c>
      <c r="D45" s="9">
        <v>0</v>
      </c>
      <c r="E45" s="9">
        <v>0</v>
      </c>
      <c r="F45" s="10">
        <f t="shared" si="4"/>
        <v>315075</v>
      </c>
    </row>
    <row r="46" spans="1:7" ht="12.75" customHeight="1" x14ac:dyDescent="0.25">
      <c r="A46" s="26" t="s">
        <v>12</v>
      </c>
      <c r="B46" s="8" t="s">
        <v>83</v>
      </c>
      <c r="C46" s="9">
        <f>274460+9583</f>
        <v>284043</v>
      </c>
      <c r="D46" s="9">
        <f t="shared" ref="D46:E46" si="6">D47+D48+D49</f>
        <v>0</v>
      </c>
      <c r="E46" s="9">
        <f t="shared" si="6"/>
        <v>0</v>
      </c>
      <c r="F46" s="10">
        <f t="shared" si="4"/>
        <v>284043</v>
      </c>
    </row>
    <row r="47" spans="1:7" ht="12.75" customHeight="1" x14ac:dyDescent="0.25">
      <c r="A47" s="26" t="s">
        <v>14</v>
      </c>
      <c r="B47" s="8" t="s">
        <v>84</v>
      </c>
      <c r="C47" s="9">
        <f>274460+9583</f>
        <v>284043</v>
      </c>
      <c r="D47" s="9">
        <v>0</v>
      </c>
      <c r="E47" s="9">
        <v>0</v>
      </c>
      <c r="F47" s="10">
        <f t="shared" si="4"/>
        <v>284043</v>
      </c>
    </row>
    <row r="48" spans="1:7" ht="12.75" customHeight="1" x14ac:dyDescent="0.25">
      <c r="A48" s="26" t="s">
        <v>85</v>
      </c>
      <c r="B48" s="8" t="s">
        <v>86</v>
      </c>
      <c r="C48" s="9">
        <v>0</v>
      </c>
      <c r="D48" s="9">
        <v>0</v>
      </c>
      <c r="E48" s="9">
        <v>0</v>
      </c>
      <c r="F48" s="10">
        <f t="shared" si="4"/>
        <v>0</v>
      </c>
    </row>
    <row r="49" spans="1:7" ht="12.75" customHeight="1" x14ac:dyDescent="0.25">
      <c r="A49" s="26" t="s">
        <v>87</v>
      </c>
      <c r="B49" s="8" t="s">
        <v>88</v>
      </c>
      <c r="C49" s="9">
        <v>0</v>
      </c>
      <c r="D49" s="9">
        <v>0</v>
      </c>
      <c r="E49" s="9">
        <v>0</v>
      </c>
      <c r="F49" s="10">
        <f t="shared" si="4"/>
        <v>0</v>
      </c>
      <c r="G49" s="4"/>
    </row>
    <row r="50" spans="1:7" ht="12.75" customHeight="1" x14ac:dyDescent="0.25">
      <c r="A50" s="26" t="s">
        <v>22</v>
      </c>
      <c r="B50" s="14" t="s">
        <v>89</v>
      </c>
      <c r="C50" s="9">
        <f>C37+C46</f>
        <v>2308131</v>
      </c>
      <c r="D50" s="9">
        <f t="shared" ref="D50:E50" si="7">D37+D46</f>
        <v>43416</v>
      </c>
      <c r="E50" s="9">
        <f t="shared" si="7"/>
        <v>0</v>
      </c>
      <c r="F50" s="10">
        <f t="shared" si="4"/>
        <v>2351547</v>
      </c>
    </row>
    <row r="51" spans="1:7" ht="12.75" customHeight="1" x14ac:dyDescent="0.25">
      <c r="A51" s="7" t="s">
        <v>24</v>
      </c>
      <c r="B51" s="8" t="s">
        <v>90</v>
      </c>
      <c r="C51" s="9">
        <v>0</v>
      </c>
      <c r="D51" s="9">
        <v>0</v>
      </c>
      <c r="E51" s="9">
        <v>0</v>
      </c>
      <c r="F51" s="10">
        <f t="shared" si="4"/>
        <v>0</v>
      </c>
    </row>
    <row r="52" spans="1:7" ht="12.75" customHeight="1" x14ac:dyDescent="0.25">
      <c r="A52" s="7" t="s">
        <v>31</v>
      </c>
      <c r="B52" s="8" t="s">
        <v>91</v>
      </c>
      <c r="C52" s="9">
        <v>0</v>
      </c>
      <c r="D52" s="9">
        <v>0</v>
      </c>
      <c r="E52" s="9">
        <v>0</v>
      </c>
      <c r="F52" s="10">
        <f t="shared" si="4"/>
        <v>0</v>
      </c>
    </row>
    <row r="53" spans="1:7" ht="12.75" customHeight="1" x14ac:dyDescent="0.25">
      <c r="A53" s="7" t="s">
        <v>33</v>
      </c>
      <c r="B53" s="8" t="s">
        <v>92</v>
      </c>
      <c r="C53" s="9">
        <f>SUM(C54:C56)</f>
        <v>1794329</v>
      </c>
      <c r="D53" s="9">
        <v>0</v>
      </c>
      <c r="E53" s="9">
        <v>0</v>
      </c>
      <c r="F53" s="10">
        <f t="shared" si="4"/>
        <v>1794329</v>
      </c>
    </row>
    <row r="54" spans="1:7" ht="12.75" customHeight="1" x14ac:dyDescent="0.25">
      <c r="A54" s="7"/>
      <c r="B54" s="8" t="s">
        <v>93</v>
      </c>
      <c r="C54" s="9">
        <v>794329</v>
      </c>
      <c r="D54" s="9">
        <v>0</v>
      </c>
      <c r="E54" s="9">
        <v>0</v>
      </c>
      <c r="F54" s="10">
        <f t="shared" si="4"/>
        <v>794329</v>
      </c>
    </row>
    <row r="55" spans="1:7" ht="12.75" customHeight="1" x14ac:dyDescent="0.25">
      <c r="A55" s="15"/>
      <c r="B55" s="8" t="s">
        <v>94</v>
      </c>
      <c r="C55" s="9">
        <v>1000000</v>
      </c>
      <c r="D55" s="9"/>
      <c r="E55" s="9"/>
      <c r="F55" s="10">
        <v>1000000</v>
      </c>
    </row>
    <row r="56" spans="1:7" ht="12.75" customHeight="1" x14ac:dyDescent="0.25">
      <c r="A56" s="7" t="s">
        <v>35</v>
      </c>
      <c r="B56" s="8" t="s">
        <v>95</v>
      </c>
      <c r="C56" s="9">
        <v>0</v>
      </c>
      <c r="D56" s="9">
        <v>0</v>
      </c>
      <c r="E56" s="9">
        <v>0</v>
      </c>
      <c r="F56" s="10">
        <f>C56+D56+E56</f>
        <v>0</v>
      </c>
    </row>
    <row r="57" spans="1:7" ht="12.75" customHeight="1" x14ac:dyDescent="0.25">
      <c r="A57" s="7" t="s">
        <v>37</v>
      </c>
      <c r="B57" s="14" t="s">
        <v>96</v>
      </c>
      <c r="C57" s="9">
        <f>C51+C52+C53+C56</f>
        <v>1794329</v>
      </c>
      <c r="D57" s="9">
        <f>D51+D52+D53+D56</f>
        <v>0</v>
      </c>
      <c r="E57" s="9">
        <f>E51+E52+E53+E56</f>
        <v>0</v>
      </c>
      <c r="F57" s="10">
        <f>C57+D57+E57</f>
        <v>1794329</v>
      </c>
    </row>
    <row r="58" spans="1:7" ht="12.75" customHeight="1" x14ac:dyDescent="0.25">
      <c r="A58" s="7" t="s">
        <v>39</v>
      </c>
      <c r="B58" s="14" t="s">
        <v>97</v>
      </c>
      <c r="C58" s="9">
        <f>C50+C57</f>
        <v>4102460</v>
      </c>
      <c r="D58" s="9">
        <f>D50+D57</f>
        <v>43416</v>
      </c>
      <c r="E58" s="9">
        <f>E50+E57</f>
        <v>0</v>
      </c>
      <c r="F58" s="10">
        <f>C58+D58+E58</f>
        <v>4145876</v>
      </c>
    </row>
    <row r="59" spans="1:7" ht="12.75" customHeight="1" x14ac:dyDescent="0.25">
      <c r="A59" s="7" t="s">
        <v>41</v>
      </c>
      <c r="B59" s="8" t="s">
        <v>98</v>
      </c>
      <c r="C59" s="9">
        <v>792678</v>
      </c>
      <c r="D59" s="9">
        <v>1651</v>
      </c>
      <c r="E59" s="9">
        <v>0</v>
      </c>
      <c r="F59" s="10">
        <f>C59+D59+E59</f>
        <v>794329</v>
      </c>
    </row>
    <row r="60" spans="1:7" ht="12.75" customHeight="1" x14ac:dyDescent="0.25">
      <c r="A60" s="23" t="s">
        <v>43</v>
      </c>
      <c r="B60" s="8" t="s">
        <v>94</v>
      </c>
      <c r="C60" s="9">
        <v>1000000</v>
      </c>
      <c r="D60" s="9"/>
      <c r="E60" s="9"/>
      <c r="F60" s="10">
        <v>1000000</v>
      </c>
    </row>
    <row r="61" spans="1:7" ht="12.75" customHeight="1" x14ac:dyDescent="0.25">
      <c r="A61" s="13" t="s">
        <v>45</v>
      </c>
      <c r="B61" s="27" t="s">
        <v>64</v>
      </c>
      <c r="C61" s="10">
        <f>C58-C59-C60</f>
        <v>2309782</v>
      </c>
      <c r="D61" s="10">
        <f>D58-D59</f>
        <v>41765</v>
      </c>
      <c r="E61" s="10">
        <f>E58-E59</f>
        <v>0</v>
      </c>
      <c r="F61" s="10">
        <f>C61+D61+E61</f>
        <v>2351547</v>
      </c>
    </row>
    <row r="62" spans="1:7" ht="12.75" customHeight="1" x14ac:dyDescent="0.25">
      <c r="A62" s="13" t="s">
        <v>47</v>
      </c>
      <c r="B62" s="28" t="s">
        <v>99</v>
      </c>
      <c r="C62" s="29">
        <f>+C35-C61</f>
        <v>0</v>
      </c>
      <c r="D62" s="29">
        <f>+D35-D61</f>
        <v>0</v>
      </c>
      <c r="E62" s="29">
        <f>+E35-E61</f>
        <v>0</v>
      </c>
      <c r="F62" s="29">
        <f>+F35-F61</f>
        <v>0</v>
      </c>
    </row>
    <row r="63" spans="1:7" ht="23.25" x14ac:dyDescent="0.25">
      <c r="A63" s="13" t="s">
        <v>51</v>
      </c>
      <c r="B63" s="30" t="s">
        <v>100</v>
      </c>
      <c r="C63" s="29">
        <f>+(C5+C6+C12+C18+C25)-C37</f>
        <v>108704</v>
      </c>
      <c r="D63" s="29">
        <f t="shared" ref="D63:F63" si="8">+(D5+D6+D12+D18+D25)-D37</f>
        <v>-1651</v>
      </c>
      <c r="E63" s="29">
        <f t="shared" si="8"/>
        <v>0</v>
      </c>
      <c r="F63" s="29">
        <f t="shared" si="8"/>
        <v>107053</v>
      </c>
    </row>
    <row r="64" spans="1:7" ht="23.25" x14ac:dyDescent="0.25">
      <c r="A64" s="13" t="s">
        <v>53</v>
      </c>
      <c r="B64" s="30" t="s">
        <v>101</v>
      </c>
      <c r="C64" s="29">
        <f>+C19+C21-C46</f>
        <v>-107053</v>
      </c>
      <c r="D64" s="29">
        <f t="shared" ref="D64:F64" si="9">+D19+D21-D46</f>
        <v>0</v>
      </c>
      <c r="E64" s="29">
        <f t="shared" si="9"/>
        <v>0</v>
      </c>
      <c r="F64" s="29">
        <f t="shared" si="9"/>
        <v>-107053</v>
      </c>
    </row>
    <row r="65" ht="12.95" customHeight="1" x14ac:dyDescent="0.25"/>
    <row r="66" ht="12.95" customHeight="1" x14ac:dyDescent="0.25"/>
  </sheetData>
  <mergeCells count="3">
    <mergeCell ref="A1:C1"/>
    <mergeCell ref="D1:F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2016-02-16T08:59:54Z</dcterms:modified>
</cp:coreProperties>
</file>